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D:\KIM OANH 24-25\5C. KẾ HOẠCH CSGD 24-25\5C. NGHỀ NGHỆP 24-25\"/>
    </mc:Choice>
  </mc:AlternateContent>
  <xr:revisionPtr revIDLastSave="0" documentId="13_ncr:1_{731A7D71-D57A-41D4-9183-9471B7833C57}" xr6:coauthVersionLast="47" xr6:coauthVersionMax="47" xr10:uidLastSave="{00000000-0000-0000-0000-000000000000}"/>
  <bookViews>
    <workbookView xWindow="-120" yWindow="-120" windowWidth="20730" windowHeight="11040" xr2:uid="{00000000-000D-0000-FFFF-FFFF00000000}"/>
  </bookViews>
  <sheets>
    <sheet name="NGHỀ NGHIỆP" sheetId="28" r:id="rId1"/>
    <sheet name="AN TOÀN 5C" sheetId="27" r:id="rId2"/>
    <sheet name="KH KHỐI" sheetId="26" r:id="rId3"/>
    <sheet name="DỰ KIẾN BÀI HỌC" sheetId="3" r:id="rId4"/>
    <sheet name="DK CHỦ ĐỀ" sheetId="4" r:id="rId5"/>
  </sheets>
  <definedNames>
    <definedName name="_xlnm._FilterDatabase" localSheetId="1" hidden="1">'AN TOÀN 5C'!$A$7:$DZ$491</definedName>
    <definedName name="_xlnm._FilterDatabase" localSheetId="2" hidden="1">'KH KHỐI'!$A$7:$DZ$491</definedName>
    <definedName name="_xlnm._FilterDatabase" localSheetId="0" hidden="1">'NGHỀ NGHIỆP'!$A$7:$DZ$500</definedName>
  </definedNames>
  <calcPr calcId="181029"/>
</workbook>
</file>

<file path=xl/calcChain.xml><?xml version="1.0" encoding="utf-8"?>
<calcChain xmlns="http://schemas.openxmlformats.org/spreadsheetml/2006/main">
  <c r="CU563" i="28" l="1"/>
  <c r="CT563" i="28"/>
  <c r="CS563" i="28"/>
  <c r="CR563" i="28"/>
  <c r="CQ563" i="28"/>
  <c r="CP563" i="28"/>
  <c r="CO563" i="28"/>
  <c r="CN563" i="28"/>
  <c r="CM563" i="28"/>
  <c r="CL563" i="28"/>
  <c r="CK563" i="28"/>
  <c r="CJ563" i="28"/>
  <c r="CI563" i="28"/>
  <c r="CH563" i="28"/>
  <c r="CG563" i="28"/>
  <c r="CF563" i="28"/>
  <c r="CE563" i="28"/>
  <c r="CD563" i="28"/>
  <c r="CC563" i="28"/>
  <c r="CB563" i="28"/>
  <c r="CA563" i="28"/>
  <c r="BZ563" i="28"/>
  <c r="BY563" i="28"/>
  <c r="BX563" i="28"/>
  <c r="BW563" i="28"/>
  <c r="BV563" i="28"/>
  <c r="BU563" i="28"/>
  <c r="BT563" i="28"/>
  <c r="BS563" i="28"/>
  <c r="BR563" i="28"/>
  <c r="BQ563" i="28"/>
  <c r="BP563" i="28"/>
  <c r="BO563" i="28"/>
  <c r="BN563" i="28"/>
  <c r="BM563" i="28"/>
  <c r="BL563" i="28"/>
  <c r="BK563" i="28"/>
  <c r="BJ563" i="28"/>
  <c r="CV562" i="28"/>
  <c r="CU562" i="28"/>
  <c r="CT562" i="28"/>
  <c r="CS562" i="28"/>
  <c r="CR562" i="28"/>
  <c r="CQ562" i="28"/>
  <c r="CP562" i="28"/>
  <c r="CO562" i="28"/>
  <c r="CN562" i="28"/>
  <c r="CM562" i="28"/>
  <c r="CL562" i="28"/>
  <c r="CK562" i="28"/>
  <c r="CJ562" i="28"/>
  <c r="CI562" i="28"/>
  <c r="CH562" i="28"/>
  <c r="CG562" i="28"/>
  <c r="CF562" i="28"/>
  <c r="CE562" i="28"/>
  <c r="CD562" i="28"/>
  <c r="CC562" i="28"/>
  <c r="CB562" i="28"/>
  <c r="CA562" i="28"/>
  <c r="BZ562" i="28"/>
  <c r="BY562" i="28"/>
  <c r="BX562" i="28"/>
  <c r="BW562" i="28"/>
  <c r="BV562" i="28"/>
  <c r="BU562" i="28"/>
  <c r="BT562" i="28"/>
  <c r="BS562" i="28"/>
  <c r="BR562" i="28"/>
  <c r="BQ562" i="28"/>
  <c r="BP562" i="28"/>
  <c r="BO562" i="28"/>
  <c r="BN562" i="28"/>
  <c r="BM562" i="28"/>
  <c r="BL562" i="28"/>
  <c r="BK562" i="28"/>
  <c r="BJ562" i="28"/>
  <c r="CV561" i="28"/>
  <c r="CU561" i="28"/>
  <c r="CT561" i="28"/>
  <c r="CS561" i="28"/>
  <c r="CR561" i="28"/>
  <c r="CQ561" i="28"/>
  <c r="CP561" i="28"/>
  <c r="CO561" i="28"/>
  <c r="CN561" i="28"/>
  <c r="CM561" i="28"/>
  <c r="CL561" i="28"/>
  <c r="CK561" i="28"/>
  <c r="CJ561" i="28"/>
  <c r="CI561" i="28"/>
  <c r="CH561" i="28"/>
  <c r="CG561" i="28"/>
  <c r="CF561" i="28"/>
  <c r="CE561" i="28"/>
  <c r="CD561" i="28"/>
  <c r="CC561" i="28"/>
  <c r="CB561" i="28"/>
  <c r="CA561" i="28"/>
  <c r="BZ561" i="28"/>
  <c r="BY561" i="28"/>
  <c r="BX561" i="28"/>
  <c r="BW561" i="28"/>
  <c r="BV561" i="28"/>
  <c r="BU561" i="28"/>
  <c r="BT561" i="28"/>
  <c r="BS561" i="28"/>
  <c r="BR561" i="28"/>
  <c r="BQ561" i="28"/>
  <c r="BP561" i="28"/>
  <c r="BO561" i="28"/>
  <c r="BN561" i="28"/>
  <c r="BM561" i="28"/>
  <c r="BL561" i="28"/>
  <c r="BK561" i="28"/>
  <c r="BJ561" i="28"/>
  <c r="CV560" i="28"/>
  <c r="CU560" i="28"/>
  <c r="CT560" i="28"/>
  <c r="CS560" i="28"/>
  <c r="CR560" i="28"/>
  <c r="CQ560" i="28"/>
  <c r="CP560" i="28"/>
  <c r="CO560" i="28"/>
  <c r="CN560" i="28"/>
  <c r="CM560" i="28"/>
  <c r="CL560" i="28"/>
  <c r="CK560" i="28"/>
  <c r="CJ560" i="28"/>
  <c r="CI560" i="28"/>
  <c r="CH560" i="28"/>
  <c r="CG560" i="28"/>
  <c r="CF560" i="28"/>
  <c r="CE560" i="28"/>
  <c r="CD560" i="28"/>
  <c r="CC560" i="28"/>
  <c r="CB560" i="28"/>
  <c r="CA560" i="28"/>
  <c r="BZ560" i="28"/>
  <c r="BY560" i="28"/>
  <c r="BX560" i="28"/>
  <c r="BW560" i="28"/>
  <c r="BV560" i="28"/>
  <c r="BU560" i="28"/>
  <c r="BT560" i="28"/>
  <c r="BS560" i="28"/>
  <c r="BR560" i="28"/>
  <c r="BQ560" i="28"/>
  <c r="BP560" i="28"/>
  <c r="BO560" i="28"/>
  <c r="BN560" i="28"/>
  <c r="BM560" i="28"/>
  <c r="BL560" i="28"/>
  <c r="BK560" i="28"/>
  <c r="BJ560" i="28"/>
  <c r="CV556" i="28"/>
  <c r="CU556" i="28"/>
  <c r="CT556" i="28"/>
  <c r="CS556" i="28"/>
  <c r="CR556" i="28"/>
  <c r="CQ556" i="28"/>
  <c r="CP556" i="28"/>
  <c r="CO556" i="28"/>
  <c r="CN556" i="28"/>
  <c r="CM556" i="28"/>
  <c r="CL556" i="28"/>
  <c r="CK556" i="28"/>
  <c r="CJ556" i="28"/>
  <c r="CI556" i="28"/>
  <c r="CH556" i="28"/>
  <c r="CG556" i="28"/>
  <c r="CF556" i="28"/>
  <c r="CE556" i="28"/>
  <c r="CD556" i="28"/>
  <c r="CC556" i="28"/>
  <c r="CB556" i="28"/>
  <c r="CA556" i="28"/>
  <c r="BZ556" i="28"/>
  <c r="BY556" i="28"/>
  <c r="BX556" i="28"/>
  <c r="BW556" i="28"/>
  <c r="BV556" i="28"/>
  <c r="BU556" i="28"/>
  <c r="BT556" i="28"/>
  <c r="BS556" i="28"/>
  <c r="BR556" i="28"/>
  <c r="BQ556" i="28"/>
  <c r="BP556" i="28"/>
  <c r="BO556" i="28"/>
  <c r="BN556" i="28"/>
  <c r="BM556" i="28"/>
  <c r="BL556" i="28"/>
  <c r="BK556" i="28"/>
  <c r="BJ556" i="28"/>
  <c r="CV555" i="28"/>
  <c r="CU555" i="28"/>
  <c r="CT555" i="28"/>
  <c r="CS555" i="28"/>
  <c r="CR555" i="28"/>
  <c r="CQ555" i="28"/>
  <c r="CP555" i="28"/>
  <c r="CO555" i="28"/>
  <c r="CN555" i="28"/>
  <c r="CM555" i="28"/>
  <c r="CL555" i="28"/>
  <c r="CK555" i="28"/>
  <c r="CJ555" i="28"/>
  <c r="CI555" i="28"/>
  <c r="CH555" i="28"/>
  <c r="CG555" i="28"/>
  <c r="CF555" i="28"/>
  <c r="CE555" i="28"/>
  <c r="CD555" i="28"/>
  <c r="CC555" i="28"/>
  <c r="CB555" i="28"/>
  <c r="CA555" i="28"/>
  <c r="BZ555" i="28"/>
  <c r="BY555" i="28"/>
  <c r="BX555" i="28"/>
  <c r="BW555" i="28"/>
  <c r="BV555" i="28"/>
  <c r="BU555" i="28"/>
  <c r="BT555" i="28"/>
  <c r="BS555" i="28"/>
  <c r="BR555" i="28"/>
  <c r="BQ555" i="28"/>
  <c r="BP555" i="28"/>
  <c r="BO555" i="28"/>
  <c r="BN555" i="28"/>
  <c r="BM555" i="28"/>
  <c r="BL555" i="28"/>
  <c r="BK555" i="28"/>
  <c r="BJ555" i="28"/>
  <c r="CV554" i="28"/>
  <c r="CU554" i="28"/>
  <c r="CT554" i="28"/>
  <c r="CS554" i="28"/>
  <c r="CR554" i="28"/>
  <c r="CQ554" i="28"/>
  <c r="CP554" i="28"/>
  <c r="CO554" i="28"/>
  <c r="CN554" i="28"/>
  <c r="CM554" i="28"/>
  <c r="CL554" i="28"/>
  <c r="CK554" i="28"/>
  <c r="CJ554" i="28"/>
  <c r="CI554" i="28"/>
  <c r="CH554" i="28"/>
  <c r="CG554" i="28"/>
  <c r="CF554" i="28"/>
  <c r="CE554" i="28"/>
  <c r="CD554" i="28"/>
  <c r="CC554" i="28"/>
  <c r="CB554" i="28"/>
  <c r="CA554" i="28"/>
  <c r="BZ554" i="28"/>
  <c r="BY554" i="28"/>
  <c r="BX554" i="28"/>
  <c r="BW554" i="28"/>
  <c r="BV554" i="28"/>
  <c r="BU554" i="28"/>
  <c r="BT554" i="28"/>
  <c r="BS554" i="28"/>
  <c r="BR554" i="28"/>
  <c r="BQ554" i="28"/>
  <c r="BP554" i="28"/>
  <c r="BO554" i="28"/>
  <c r="BN554" i="28"/>
  <c r="BM554" i="28"/>
  <c r="BL554" i="28"/>
  <c r="BK554" i="28"/>
  <c r="BJ554" i="28"/>
  <c r="CV553" i="28"/>
  <c r="CU553" i="28"/>
  <c r="CT553" i="28"/>
  <c r="CS553" i="28"/>
  <c r="CR553" i="28"/>
  <c r="CQ553" i="28"/>
  <c r="CP553" i="28"/>
  <c r="CO553" i="28"/>
  <c r="CN553" i="28"/>
  <c r="CM553" i="28"/>
  <c r="CL553" i="28"/>
  <c r="CK553" i="28"/>
  <c r="CJ553" i="28"/>
  <c r="CI553" i="28"/>
  <c r="CH553" i="28"/>
  <c r="CG553" i="28"/>
  <c r="CF553" i="28"/>
  <c r="CE553" i="28"/>
  <c r="CD553" i="28"/>
  <c r="CC553" i="28"/>
  <c r="CB553" i="28"/>
  <c r="CA553" i="28"/>
  <c r="BZ553" i="28"/>
  <c r="BY553" i="28"/>
  <c r="BX553" i="28"/>
  <c r="BW553" i="28"/>
  <c r="BV553" i="28"/>
  <c r="BU553" i="28"/>
  <c r="BT553" i="28"/>
  <c r="BS553" i="28"/>
  <c r="BR553" i="28"/>
  <c r="BQ553" i="28"/>
  <c r="BP553" i="28"/>
  <c r="BO553" i="28"/>
  <c r="BN553" i="28"/>
  <c r="BM553" i="28"/>
  <c r="BL553" i="28"/>
  <c r="BK553" i="28"/>
  <c r="BJ553" i="28"/>
  <c r="CV549" i="28"/>
  <c r="CU549" i="28"/>
  <c r="CT549" i="28"/>
  <c r="CS549" i="28"/>
  <c r="CR549" i="28"/>
  <c r="CQ549" i="28"/>
  <c r="CP549" i="28"/>
  <c r="CO549" i="28"/>
  <c r="CN549" i="28"/>
  <c r="CM549" i="28"/>
  <c r="CL549" i="28"/>
  <c r="CK549" i="28"/>
  <c r="CJ549" i="28"/>
  <c r="CI549" i="28"/>
  <c r="CH549" i="28"/>
  <c r="CG549" i="28"/>
  <c r="CF549" i="28"/>
  <c r="CE549" i="28"/>
  <c r="CD549" i="28"/>
  <c r="CC549" i="28"/>
  <c r="CB549" i="28"/>
  <c r="CA549" i="28"/>
  <c r="BZ549" i="28"/>
  <c r="BY549" i="28"/>
  <c r="BX549" i="28"/>
  <c r="BW549" i="28"/>
  <c r="BV549" i="28"/>
  <c r="BU549" i="28"/>
  <c r="BT549" i="28"/>
  <c r="BS549" i="28"/>
  <c r="BR549" i="28"/>
  <c r="BQ549" i="28"/>
  <c r="BP549" i="28"/>
  <c r="BO549" i="28"/>
  <c r="BN549" i="28"/>
  <c r="BM549" i="28"/>
  <c r="BL549" i="28"/>
  <c r="BK549" i="28"/>
  <c r="BJ549" i="28"/>
  <c r="CV548" i="28"/>
  <c r="CU548" i="28"/>
  <c r="CT548" i="28"/>
  <c r="CS548" i="28"/>
  <c r="CR548" i="28"/>
  <c r="CQ548" i="28"/>
  <c r="CP548" i="28"/>
  <c r="CO548" i="28"/>
  <c r="CN548" i="28"/>
  <c r="CM548" i="28"/>
  <c r="CL548" i="28"/>
  <c r="CK548" i="28"/>
  <c r="CJ548" i="28"/>
  <c r="CI548" i="28"/>
  <c r="CH548" i="28"/>
  <c r="CG548" i="28"/>
  <c r="CF548" i="28"/>
  <c r="CE548" i="28"/>
  <c r="CD548" i="28"/>
  <c r="CC548" i="28"/>
  <c r="CB548" i="28"/>
  <c r="CA548" i="28"/>
  <c r="BZ548" i="28"/>
  <c r="BY548" i="28"/>
  <c r="BX548" i="28"/>
  <c r="BW548" i="28"/>
  <c r="BV548" i="28"/>
  <c r="BU548" i="28"/>
  <c r="BT548" i="28"/>
  <c r="BS548" i="28"/>
  <c r="BR548" i="28"/>
  <c r="BQ548" i="28"/>
  <c r="BP548" i="28"/>
  <c r="BO548" i="28"/>
  <c r="BN548" i="28"/>
  <c r="BM548" i="28"/>
  <c r="BL548" i="28"/>
  <c r="BK548" i="28"/>
  <c r="BJ548" i="28"/>
  <c r="CV547" i="28"/>
  <c r="CU547" i="28"/>
  <c r="CT547" i="28"/>
  <c r="CS547" i="28"/>
  <c r="CR547" i="28"/>
  <c r="CQ547" i="28"/>
  <c r="CP547" i="28"/>
  <c r="CO547" i="28"/>
  <c r="CN547" i="28"/>
  <c r="CM547" i="28"/>
  <c r="CL547" i="28"/>
  <c r="CK547" i="28"/>
  <c r="CJ547" i="28"/>
  <c r="CI547" i="28"/>
  <c r="CH547" i="28"/>
  <c r="CG547" i="28"/>
  <c r="CF547" i="28"/>
  <c r="CE547" i="28"/>
  <c r="CD547" i="28"/>
  <c r="CC547" i="28"/>
  <c r="CB547" i="28"/>
  <c r="CA547" i="28"/>
  <c r="BZ547" i="28"/>
  <c r="BY547" i="28"/>
  <c r="BX547" i="28"/>
  <c r="BW547" i="28"/>
  <c r="BV547" i="28"/>
  <c r="BU547" i="28"/>
  <c r="BT547" i="28"/>
  <c r="BS547" i="28"/>
  <c r="BR547" i="28"/>
  <c r="BQ547" i="28"/>
  <c r="BP547" i="28"/>
  <c r="BO547" i="28"/>
  <c r="BN547" i="28"/>
  <c r="BM547" i="28"/>
  <c r="BL547" i="28"/>
  <c r="BK547" i="28"/>
  <c r="BJ547" i="28"/>
  <c r="CV546" i="28"/>
  <c r="CU546" i="28"/>
  <c r="CT546" i="28"/>
  <c r="CS546" i="28"/>
  <c r="CR546" i="28"/>
  <c r="CQ546" i="28"/>
  <c r="CP546" i="28"/>
  <c r="CO546" i="28"/>
  <c r="CN546" i="28"/>
  <c r="CM546" i="28"/>
  <c r="CL546" i="28"/>
  <c r="CK546" i="28"/>
  <c r="CJ546" i="28"/>
  <c r="CI546" i="28"/>
  <c r="CH546" i="28"/>
  <c r="CG546" i="28"/>
  <c r="CF546" i="28"/>
  <c r="CE546" i="28"/>
  <c r="CD546" i="28"/>
  <c r="CC546" i="28"/>
  <c r="CB546" i="28"/>
  <c r="CA546" i="28"/>
  <c r="BZ546" i="28"/>
  <c r="BY546" i="28"/>
  <c r="BX546" i="28"/>
  <c r="BW546" i="28"/>
  <c r="BV546" i="28"/>
  <c r="BU546" i="28"/>
  <c r="BT546" i="28"/>
  <c r="BS546" i="28"/>
  <c r="BR546" i="28"/>
  <c r="BQ546" i="28"/>
  <c r="BP546" i="28"/>
  <c r="BO546" i="28"/>
  <c r="BN546" i="28"/>
  <c r="BM546" i="28"/>
  <c r="BL546" i="28"/>
  <c r="BK546" i="28"/>
  <c r="BJ546" i="28"/>
  <c r="CV543" i="28"/>
  <c r="CU543" i="28"/>
  <c r="CT543" i="28"/>
  <c r="CS543" i="28"/>
  <c r="CR543" i="28"/>
  <c r="CQ543" i="28"/>
  <c r="CP543" i="28"/>
  <c r="CO543" i="28"/>
  <c r="CN543" i="28"/>
  <c r="CM543" i="28"/>
  <c r="CL543" i="28"/>
  <c r="CK543" i="28"/>
  <c r="CJ543" i="28"/>
  <c r="CI543" i="28"/>
  <c r="CH543" i="28"/>
  <c r="CG543" i="28"/>
  <c r="CF543" i="28"/>
  <c r="CE543" i="28"/>
  <c r="CD543" i="28"/>
  <c r="CC543" i="28"/>
  <c r="CB543" i="28"/>
  <c r="CA543" i="28"/>
  <c r="BZ543" i="28"/>
  <c r="BY543" i="28"/>
  <c r="BX543" i="28"/>
  <c r="BW543" i="28"/>
  <c r="BV543" i="28"/>
  <c r="BU543" i="28"/>
  <c r="BT543" i="28"/>
  <c r="BS543" i="28"/>
  <c r="BR543" i="28"/>
  <c r="BQ543" i="28"/>
  <c r="BP543" i="28"/>
  <c r="BO543" i="28"/>
  <c r="BN543" i="28"/>
  <c r="BM543" i="28"/>
  <c r="BL543" i="28"/>
  <c r="BK543" i="28"/>
  <c r="BJ543" i="28"/>
  <c r="CV542" i="28"/>
  <c r="CU542" i="28"/>
  <c r="CT542" i="28"/>
  <c r="CS542" i="28"/>
  <c r="CR542" i="28"/>
  <c r="CQ542" i="28"/>
  <c r="CP542" i="28"/>
  <c r="CO542" i="28"/>
  <c r="CN542" i="28"/>
  <c r="CM542" i="28"/>
  <c r="CL542" i="28"/>
  <c r="CK542" i="28"/>
  <c r="CJ542" i="28"/>
  <c r="CI542" i="28"/>
  <c r="CH542" i="28"/>
  <c r="CG542" i="28"/>
  <c r="CF542" i="28"/>
  <c r="CE542" i="28"/>
  <c r="CD542" i="28"/>
  <c r="CC542" i="28"/>
  <c r="CB542" i="28"/>
  <c r="CA542" i="28"/>
  <c r="BZ542" i="28"/>
  <c r="BY542" i="28"/>
  <c r="BX542" i="28"/>
  <c r="BW542" i="28"/>
  <c r="BV542" i="28"/>
  <c r="BU542" i="28"/>
  <c r="BT542" i="28"/>
  <c r="BS542" i="28"/>
  <c r="BR542" i="28"/>
  <c r="BQ542" i="28"/>
  <c r="BP542" i="28"/>
  <c r="BO542" i="28"/>
  <c r="BN542" i="28"/>
  <c r="BM542" i="28"/>
  <c r="BL542" i="28"/>
  <c r="BK542" i="28"/>
  <c r="BJ542" i="28"/>
  <c r="CV541" i="28"/>
  <c r="CU541" i="28"/>
  <c r="CT541" i="28"/>
  <c r="CS541" i="28"/>
  <c r="CR541" i="28"/>
  <c r="CQ541" i="28"/>
  <c r="CP541" i="28"/>
  <c r="CO541" i="28"/>
  <c r="CN541" i="28"/>
  <c r="CM541" i="28"/>
  <c r="CL541" i="28"/>
  <c r="CK541" i="28"/>
  <c r="CJ541" i="28"/>
  <c r="CI541" i="28"/>
  <c r="CH541" i="28"/>
  <c r="CG541" i="28"/>
  <c r="CF541" i="28"/>
  <c r="CE541" i="28"/>
  <c r="CD541" i="28"/>
  <c r="CC541" i="28"/>
  <c r="CB541" i="28"/>
  <c r="CA541" i="28"/>
  <c r="BZ541" i="28"/>
  <c r="BY541" i="28"/>
  <c r="BX541" i="28"/>
  <c r="BW541" i="28"/>
  <c r="BV541" i="28"/>
  <c r="BU541" i="28"/>
  <c r="BT541" i="28"/>
  <c r="BS541" i="28"/>
  <c r="BR541" i="28"/>
  <c r="BQ541" i="28"/>
  <c r="BP541" i="28"/>
  <c r="BO541" i="28"/>
  <c r="BN541" i="28"/>
  <c r="BM541" i="28"/>
  <c r="BL541" i="28"/>
  <c r="BK541" i="28"/>
  <c r="BJ541" i="28"/>
  <c r="CV540" i="28"/>
  <c r="CU540" i="28"/>
  <c r="CT540" i="28"/>
  <c r="CS540" i="28"/>
  <c r="CR540" i="28"/>
  <c r="CQ540" i="28"/>
  <c r="CP540" i="28"/>
  <c r="CO540" i="28"/>
  <c r="CN540" i="28"/>
  <c r="CM540" i="28"/>
  <c r="CL540" i="28"/>
  <c r="CK540" i="28"/>
  <c r="CJ540" i="28"/>
  <c r="CI540" i="28"/>
  <c r="CH540" i="28"/>
  <c r="CG540" i="28"/>
  <c r="CF540" i="28"/>
  <c r="CE540" i="28"/>
  <c r="CD540" i="28"/>
  <c r="CC540" i="28"/>
  <c r="CB540" i="28"/>
  <c r="CA540" i="28"/>
  <c r="BZ540" i="28"/>
  <c r="BY540" i="28"/>
  <c r="BX540" i="28"/>
  <c r="BW540" i="28"/>
  <c r="BV540" i="28"/>
  <c r="BU540" i="28"/>
  <c r="BT540" i="28"/>
  <c r="BS540" i="28"/>
  <c r="BR540" i="28"/>
  <c r="BQ540" i="28"/>
  <c r="BP540" i="28"/>
  <c r="BO540" i="28"/>
  <c r="BN540" i="28"/>
  <c r="BM540" i="28"/>
  <c r="BL540" i="28"/>
  <c r="BK540" i="28"/>
  <c r="BJ540" i="28"/>
  <c r="CB536" i="28"/>
  <c r="CA536" i="28"/>
  <c r="BZ536" i="28"/>
  <c r="BY536" i="28"/>
  <c r="BX536" i="28"/>
  <c r="BW536" i="28"/>
  <c r="BV536" i="28"/>
  <c r="BU536" i="28"/>
  <c r="BT536" i="28"/>
  <c r="BS536" i="28"/>
  <c r="BR536" i="28"/>
  <c r="BQ536" i="28"/>
  <c r="BP536" i="28"/>
  <c r="BO536" i="28"/>
  <c r="BN536" i="28"/>
  <c r="BM536" i="28"/>
  <c r="BL536" i="28"/>
  <c r="BK536" i="28"/>
  <c r="BJ536" i="28"/>
  <c r="CV535" i="28"/>
  <c r="CU535" i="28"/>
  <c r="CT535" i="28"/>
  <c r="CS535" i="28"/>
  <c r="CR535" i="28"/>
  <c r="CQ535" i="28"/>
  <c r="CP535" i="28"/>
  <c r="CO535" i="28"/>
  <c r="CN535" i="28"/>
  <c r="CM535" i="28"/>
  <c r="CL535" i="28"/>
  <c r="CK535" i="28"/>
  <c r="CJ535" i="28"/>
  <c r="CI535" i="28"/>
  <c r="CH535" i="28"/>
  <c r="CG535" i="28"/>
  <c r="CF535" i="28"/>
  <c r="CE535" i="28"/>
  <c r="CD535" i="28"/>
  <c r="CC535" i="28"/>
  <c r="CB535" i="28"/>
  <c r="CA535" i="28"/>
  <c r="BZ535" i="28"/>
  <c r="BY535" i="28"/>
  <c r="BX535" i="28"/>
  <c r="BW535" i="28"/>
  <c r="BV535" i="28"/>
  <c r="BU535" i="28"/>
  <c r="BT535" i="28"/>
  <c r="BS535" i="28"/>
  <c r="BR535" i="28"/>
  <c r="BQ535" i="28"/>
  <c r="BP535" i="28"/>
  <c r="BO535" i="28"/>
  <c r="BN535" i="28"/>
  <c r="BM535" i="28"/>
  <c r="BL535" i="28"/>
  <c r="BK535" i="28"/>
  <c r="BJ535" i="28"/>
  <c r="CV534" i="28"/>
  <c r="CU534" i="28"/>
  <c r="CT534" i="28"/>
  <c r="CS534" i="28"/>
  <c r="CR534" i="28"/>
  <c r="CQ534" i="28"/>
  <c r="CP534" i="28"/>
  <c r="CO534" i="28"/>
  <c r="CN534" i="28"/>
  <c r="CM534" i="28"/>
  <c r="CL534" i="28"/>
  <c r="CK534" i="28"/>
  <c r="CJ534" i="28"/>
  <c r="CI534" i="28"/>
  <c r="CH534" i="28"/>
  <c r="CG534" i="28"/>
  <c r="CF534" i="28"/>
  <c r="CE534" i="28"/>
  <c r="CD534" i="28"/>
  <c r="CC534" i="28"/>
  <c r="CB534" i="28"/>
  <c r="CA534" i="28"/>
  <c r="BZ534" i="28"/>
  <c r="BY534" i="28"/>
  <c r="BX534" i="28"/>
  <c r="BW534" i="28"/>
  <c r="BV534" i="28"/>
  <c r="BU534" i="28"/>
  <c r="BT534" i="28"/>
  <c r="BS534" i="28"/>
  <c r="BR534" i="28"/>
  <c r="BQ534" i="28"/>
  <c r="BP534" i="28"/>
  <c r="BO534" i="28"/>
  <c r="BN534" i="28"/>
  <c r="BM534" i="28"/>
  <c r="BL534" i="28"/>
  <c r="BK534" i="28"/>
  <c r="BJ534" i="28"/>
  <c r="CV533" i="28"/>
  <c r="CU533" i="28"/>
  <c r="CT533" i="28"/>
  <c r="CS533" i="28"/>
  <c r="CR533" i="28"/>
  <c r="CQ533" i="28"/>
  <c r="CP533" i="28"/>
  <c r="CO533" i="28"/>
  <c r="CN533" i="28"/>
  <c r="CM533" i="28"/>
  <c r="CL533" i="28"/>
  <c r="CK533" i="28"/>
  <c r="CJ533" i="28"/>
  <c r="CI533" i="28"/>
  <c r="CH533" i="28"/>
  <c r="CG533" i="28"/>
  <c r="CF533" i="28"/>
  <c r="CE533" i="28"/>
  <c r="CD533" i="28"/>
  <c r="CC533" i="28"/>
  <c r="CB533" i="28"/>
  <c r="CA533" i="28"/>
  <c r="BZ533" i="28"/>
  <c r="BY533" i="28"/>
  <c r="BX533" i="28"/>
  <c r="BW533" i="28"/>
  <c r="BV533" i="28"/>
  <c r="BU533" i="28"/>
  <c r="BT533" i="28"/>
  <c r="BS533" i="28"/>
  <c r="BR533" i="28"/>
  <c r="BQ533" i="28"/>
  <c r="BP533" i="28"/>
  <c r="BO533" i="28"/>
  <c r="BN533" i="28"/>
  <c r="BM533" i="28"/>
  <c r="BL533" i="28"/>
  <c r="BK533" i="28"/>
  <c r="BJ533" i="28"/>
  <c r="CV529" i="28"/>
  <c r="CU529" i="28"/>
  <c r="CT529" i="28"/>
  <c r="CS529" i="28"/>
  <c r="CR529" i="28"/>
  <c r="CQ529" i="28"/>
  <c r="CP529" i="28"/>
  <c r="CO529" i="28"/>
  <c r="CN529" i="28"/>
  <c r="CM529" i="28"/>
  <c r="CL529" i="28"/>
  <c r="CK529" i="28"/>
  <c r="CJ529" i="28"/>
  <c r="CI529" i="28"/>
  <c r="CH529" i="28"/>
  <c r="CG529" i="28"/>
  <c r="CF529" i="28"/>
  <c r="CE529" i="28"/>
  <c r="CD529" i="28"/>
  <c r="CC529" i="28"/>
  <c r="CB529" i="28"/>
  <c r="CA529" i="28"/>
  <c r="BZ529" i="28"/>
  <c r="BY529" i="28"/>
  <c r="BX529" i="28"/>
  <c r="BW529" i="28"/>
  <c r="BV529" i="28"/>
  <c r="BU529" i="28"/>
  <c r="BT529" i="28"/>
  <c r="BS529" i="28"/>
  <c r="BR529" i="28"/>
  <c r="BQ529" i="28"/>
  <c r="BP529" i="28"/>
  <c r="BO529" i="28"/>
  <c r="BN529" i="28"/>
  <c r="BM529" i="28"/>
  <c r="BL529" i="28"/>
  <c r="BK529" i="28"/>
  <c r="BJ529" i="28"/>
  <c r="CV528" i="28"/>
  <c r="CU528" i="28"/>
  <c r="CT528" i="28"/>
  <c r="CS528" i="28"/>
  <c r="CR528" i="28"/>
  <c r="CQ528" i="28"/>
  <c r="CP528" i="28"/>
  <c r="CO528" i="28"/>
  <c r="CN528" i="28"/>
  <c r="CM528" i="28"/>
  <c r="CL528" i="28"/>
  <c r="CK528" i="28"/>
  <c r="CJ528" i="28"/>
  <c r="CI528" i="28"/>
  <c r="CH528" i="28"/>
  <c r="CG528" i="28"/>
  <c r="CF528" i="28"/>
  <c r="CE528" i="28"/>
  <c r="CD528" i="28"/>
  <c r="CC528" i="28"/>
  <c r="CB528" i="28"/>
  <c r="CA528" i="28"/>
  <c r="BZ528" i="28"/>
  <c r="BY528" i="28"/>
  <c r="BX528" i="28"/>
  <c r="BW528" i="28"/>
  <c r="BV528" i="28"/>
  <c r="BU528" i="28"/>
  <c r="BT528" i="28"/>
  <c r="BS528" i="28"/>
  <c r="BR528" i="28"/>
  <c r="BQ528" i="28"/>
  <c r="BP528" i="28"/>
  <c r="BO528" i="28"/>
  <c r="BN528" i="28"/>
  <c r="BM528" i="28"/>
  <c r="BL528" i="28"/>
  <c r="BK528" i="28"/>
  <c r="BJ528" i="28"/>
  <c r="CV527" i="28"/>
  <c r="CU527" i="28"/>
  <c r="CT527" i="28"/>
  <c r="CS527" i="28"/>
  <c r="CR527" i="28"/>
  <c r="CQ527" i="28"/>
  <c r="CP527" i="28"/>
  <c r="CO527" i="28"/>
  <c r="CN527" i="28"/>
  <c r="CM527" i="28"/>
  <c r="CL527" i="28"/>
  <c r="CK527" i="28"/>
  <c r="CJ527" i="28"/>
  <c r="CI527" i="28"/>
  <c r="CH527" i="28"/>
  <c r="CG527" i="28"/>
  <c r="CF527" i="28"/>
  <c r="CE527" i="28"/>
  <c r="CD527" i="28"/>
  <c r="CC527" i="28"/>
  <c r="CB527" i="28"/>
  <c r="CA527" i="28"/>
  <c r="BZ527" i="28"/>
  <c r="BY527" i="28"/>
  <c r="BX527" i="28"/>
  <c r="BW527" i="28"/>
  <c r="BV527" i="28"/>
  <c r="BU527" i="28"/>
  <c r="BT527" i="28"/>
  <c r="BS527" i="28"/>
  <c r="BR527" i="28"/>
  <c r="BQ527" i="28"/>
  <c r="BP527" i="28"/>
  <c r="BO527" i="28"/>
  <c r="BN527" i="28"/>
  <c r="BM527" i="28"/>
  <c r="BL527" i="28"/>
  <c r="BK527" i="28"/>
  <c r="BJ527" i="28"/>
  <c r="CV526" i="28"/>
  <c r="CU526" i="28"/>
  <c r="CT526" i="28"/>
  <c r="CS526" i="28"/>
  <c r="CR526" i="28"/>
  <c r="CQ526" i="28"/>
  <c r="CP526" i="28"/>
  <c r="CO526" i="28"/>
  <c r="CN526" i="28"/>
  <c r="CM526" i="28"/>
  <c r="CL526" i="28"/>
  <c r="CK526" i="28"/>
  <c r="CJ526" i="28"/>
  <c r="CI526" i="28"/>
  <c r="CH526" i="28"/>
  <c r="CG526" i="28"/>
  <c r="CF526" i="28"/>
  <c r="CE526" i="28"/>
  <c r="CD526" i="28"/>
  <c r="CC526" i="28"/>
  <c r="CB526" i="28"/>
  <c r="CA526" i="28"/>
  <c r="BZ526" i="28"/>
  <c r="BY526" i="28"/>
  <c r="BX526" i="28"/>
  <c r="BW526" i="28"/>
  <c r="BV526" i="28"/>
  <c r="BU526" i="28"/>
  <c r="BT526" i="28"/>
  <c r="BS526" i="28"/>
  <c r="BR526" i="28"/>
  <c r="BQ526" i="28"/>
  <c r="BP526" i="28"/>
  <c r="BO526" i="28"/>
  <c r="BN526" i="28"/>
  <c r="BM526" i="28"/>
  <c r="BL526" i="28"/>
  <c r="BK526" i="28"/>
  <c r="BJ526" i="28"/>
  <c r="BI524" i="28"/>
  <c r="BH524" i="28"/>
  <c r="BG524" i="28"/>
  <c r="BF524" i="28"/>
  <c r="BE524" i="28"/>
  <c r="BD524" i="28"/>
  <c r="BC524" i="28"/>
  <c r="BB524" i="28"/>
  <c r="BA524" i="28"/>
  <c r="AY524" i="28"/>
  <c r="AX524" i="28"/>
  <c r="AW524" i="28"/>
  <c r="AV524" i="28"/>
  <c r="AU524" i="28"/>
  <c r="AT524" i="28"/>
  <c r="AS524" i="28"/>
  <c r="AR524" i="28"/>
  <c r="AQ524" i="28"/>
  <c r="AP524" i="28"/>
  <c r="AO524" i="28"/>
  <c r="AN524" i="28"/>
  <c r="AM524" i="28"/>
  <c r="AL524" i="28"/>
  <c r="AK524" i="28"/>
  <c r="AJ524" i="28"/>
  <c r="AI524" i="28"/>
  <c r="AH524" i="28"/>
  <c r="AG524" i="28"/>
  <c r="AF524" i="28"/>
  <c r="AE524" i="28"/>
  <c r="AC524" i="28"/>
  <c r="AB524" i="28"/>
  <c r="AA524" i="28"/>
  <c r="BI523" i="28"/>
  <c r="BH523" i="28"/>
  <c r="BG523" i="28"/>
  <c r="BF523" i="28"/>
  <c r="BE523" i="28"/>
  <c r="BD523" i="28"/>
  <c r="BC523" i="28"/>
  <c r="BB523" i="28"/>
  <c r="BA523" i="28"/>
  <c r="AY523" i="28"/>
  <c r="AX523" i="28"/>
  <c r="AW523" i="28"/>
  <c r="AV523" i="28"/>
  <c r="AU523" i="28"/>
  <c r="AT523" i="28"/>
  <c r="AS523" i="28"/>
  <c r="AR523" i="28"/>
  <c r="AQ523" i="28"/>
  <c r="AP523" i="28"/>
  <c r="AO523" i="28"/>
  <c r="AN523" i="28"/>
  <c r="AM523" i="28"/>
  <c r="AL523" i="28"/>
  <c r="AK523" i="28"/>
  <c r="AJ523" i="28"/>
  <c r="AI523" i="28"/>
  <c r="AH523" i="28"/>
  <c r="AG523" i="28"/>
  <c r="AF523" i="28"/>
  <c r="AE523" i="28"/>
  <c r="AD523" i="28"/>
  <c r="AC523" i="28"/>
  <c r="AB523" i="28"/>
  <c r="AA523" i="28"/>
  <c r="BI522" i="28"/>
  <c r="BH522" i="28"/>
  <c r="BG522" i="28"/>
  <c r="BF522" i="28"/>
  <c r="BE522" i="28"/>
  <c r="BD522" i="28"/>
  <c r="BC522" i="28"/>
  <c r="BB522" i="28"/>
  <c r="BA522" i="28"/>
  <c r="AY522" i="28"/>
  <c r="AX522" i="28"/>
  <c r="AW522" i="28"/>
  <c r="AV522" i="28"/>
  <c r="AU522" i="28"/>
  <c r="AT522" i="28"/>
  <c r="AS522" i="28"/>
  <c r="AR522" i="28"/>
  <c r="AQ522" i="28"/>
  <c r="AP522" i="28"/>
  <c r="AO522" i="28"/>
  <c r="AN522" i="28"/>
  <c r="AM522" i="28"/>
  <c r="AL522" i="28"/>
  <c r="AK522" i="28"/>
  <c r="AJ522" i="28"/>
  <c r="AI522" i="28"/>
  <c r="AH522" i="28"/>
  <c r="AG522" i="28"/>
  <c r="AF522" i="28"/>
  <c r="AE522" i="28"/>
  <c r="AD522" i="28"/>
  <c r="AC522" i="28"/>
  <c r="BI521" i="28"/>
  <c r="BH521" i="28"/>
  <c r="BG521" i="28"/>
  <c r="BF521" i="28"/>
  <c r="BE521" i="28"/>
  <c r="BD521" i="28"/>
  <c r="BC521" i="28"/>
  <c r="BB521" i="28"/>
  <c r="BA521" i="28"/>
  <c r="AY521" i="28"/>
  <c r="AX521" i="28"/>
  <c r="AW521" i="28"/>
  <c r="AV521" i="28"/>
  <c r="AU521" i="28"/>
  <c r="AT521" i="28"/>
  <c r="AS521" i="28"/>
  <c r="AR521" i="28"/>
  <c r="AQ521" i="28"/>
  <c r="AP521" i="28"/>
  <c r="AO521" i="28"/>
  <c r="AN521" i="28"/>
  <c r="AM521" i="28"/>
  <c r="AL521" i="28"/>
  <c r="AK521" i="28"/>
  <c r="AJ521" i="28"/>
  <c r="AI521" i="28"/>
  <c r="AH521" i="28"/>
  <c r="AG521" i="28"/>
  <c r="AF521" i="28"/>
  <c r="AE521" i="28"/>
  <c r="AD521" i="28"/>
  <c r="AC521" i="28"/>
  <c r="AB521" i="28"/>
  <c r="AA521" i="28"/>
  <c r="CV520" i="28"/>
  <c r="CU520" i="28"/>
  <c r="CT520" i="28"/>
  <c r="CR520" i="28"/>
  <c r="CQ520" i="28"/>
  <c r="CP520" i="28"/>
  <c r="CO520" i="28"/>
  <c r="CN520" i="28"/>
  <c r="CM520" i="28"/>
  <c r="CL520" i="28"/>
  <c r="CK520" i="28"/>
  <c r="CJ520" i="28"/>
  <c r="CI520" i="28"/>
  <c r="CH520" i="28"/>
  <c r="CG520" i="28"/>
  <c r="CF520" i="28"/>
  <c r="CE520" i="28"/>
  <c r="CC520" i="28"/>
  <c r="BR520" i="28"/>
  <c r="BQ520" i="28"/>
  <c r="BP520" i="28"/>
  <c r="BO520" i="28"/>
  <c r="BN520" i="28"/>
  <c r="BM520" i="28"/>
  <c r="BL520" i="28"/>
  <c r="BK520" i="28"/>
  <c r="BJ520" i="28"/>
  <c r="BI520" i="28"/>
  <c r="BH520" i="28"/>
  <c r="BG520" i="28"/>
  <c r="BF520" i="28"/>
  <c r="BE520" i="28"/>
  <c r="BD520" i="28"/>
  <c r="BC520" i="28"/>
  <c r="BB520" i="28"/>
  <c r="BA520" i="28"/>
  <c r="AY520" i="28"/>
  <c r="AX520" i="28"/>
  <c r="AW520" i="28"/>
  <c r="AV520" i="28"/>
  <c r="AU520" i="28"/>
  <c r="AT520" i="28"/>
  <c r="AS520" i="28"/>
  <c r="AR520" i="28"/>
  <c r="AQ520" i="28"/>
  <c r="AP520" i="28"/>
  <c r="AO520" i="28"/>
  <c r="AN520" i="28"/>
  <c r="AM520" i="28"/>
  <c r="AL520" i="28"/>
  <c r="AK520" i="28"/>
  <c r="AJ520" i="28"/>
  <c r="AI520" i="28"/>
  <c r="AH520" i="28"/>
  <c r="AG520" i="28"/>
  <c r="AF520" i="28"/>
  <c r="AE520" i="28"/>
  <c r="AD520" i="28"/>
  <c r="AC520" i="28"/>
  <c r="AB520" i="28"/>
  <c r="AA520" i="28"/>
  <c r="BI519" i="28"/>
  <c r="BH519" i="28"/>
  <c r="BG519" i="28"/>
  <c r="BF519" i="28"/>
  <c r="BE519" i="28"/>
  <c r="BD519" i="28"/>
  <c r="BC519" i="28"/>
  <c r="BB519" i="28"/>
  <c r="BA519" i="28"/>
  <c r="AY519" i="28"/>
  <c r="AX519" i="28"/>
  <c r="AW519" i="28"/>
  <c r="AV519" i="28"/>
  <c r="AU519" i="28"/>
  <c r="AT519" i="28"/>
  <c r="AS519" i="28"/>
  <c r="AR519" i="28"/>
  <c r="AQ519" i="28"/>
  <c r="AP519" i="28"/>
  <c r="AO519" i="28"/>
  <c r="AN519" i="28"/>
  <c r="AM519" i="28"/>
  <c r="AL519" i="28"/>
  <c r="AK519" i="28"/>
  <c r="AJ519" i="28"/>
  <c r="AI519" i="28"/>
  <c r="AH519" i="28"/>
  <c r="AG519" i="28"/>
  <c r="AF519" i="28"/>
  <c r="AE519" i="28"/>
  <c r="AD519" i="28"/>
  <c r="AC519" i="28"/>
  <c r="AB519" i="28"/>
  <c r="BI518" i="28"/>
  <c r="BH518" i="28"/>
  <c r="BG518" i="28"/>
  <c r="BF518" i="28"/>
  <c r="BE518" i="28"/>
  <c r="BD518" i="28"/>
  <c r="BC518" i="28"/>
  <c r="BB518" i="28"/>
  <c r="BA518" i="28"/>
  <c r="AY518" i="28"/>
  <c r="AX518" i="28"/>
  <c r="AW518" i="28"/>
  <c r="AV518" i="28"/>
  <c r="AU518" i="28"/>
  <c r="AT518" i="28"/>
  <c r="AS518" i="28"/>
  <c r="AR518" i="28"/>
  <c r="AQ518" i="28"/>
  <c r="AP518" i="28"/>
  <c r="AO518" i="28"/>
  <c r="AN518" i="28"/>
  <c r="AM518" i="28"/>
  <c r="AL518" i="28"/>
  <c r="AK518" i="28"/>
  <c r="AJ518" i="28"/>
  <c r="AI518" i="28"/>
  <c r="AH518" i="28"/>
  <c r="AG518" i="28"/>
  <c r="AF518" i="28"/>
  <c r="AE518" i="28"/>
  <c r="AD518" i="28"/>
  <c r="AC518" i="28"/>
  <c r="AB518" i="28"/>
  <c r="AA518" i="28"/>
  <c r="BI517" i="28"/>
  <c r="BH517" i="28"/>
  <c r="BG517" i="28"/>
  <c r="BF517" i="28"/>
  <c r="BE517" i="28"/>
  <c r="BD517" i="28"/>
  <c r="BC517" i="28"/>
  <c r="BB517" i="28"/>
  <c r="BA517" i="28"/>
  <c r="AY517" i="28"/>
  <c r="AX517" i="28"/>
  <c r="AW517" i="28"/>
  <c r="AV517" i="28"/>
  <c r="AU517" i="28"/>
  <c r="AT517" i="28"/>
  <c r="AS517" i="28"/>
  <c r="AR517" i="28"/>
  <c r="AQ517" i="28"/>
  <c r="AP517" i="28"/>
  <c r="AO517" i="28"/>
  <c r="AN517" i="28"/>
  <c r="AM517" i="28"/>
  <c r="AL517" i="28"/>
  <c r="AK517" i="28"/>
  <c r="AJ517" i="28"/>
  <c r="AI517" i="28"/>
  <c r="AH517" i="28"/>
  <c r="AG517" i="28"/>
  <c r="AF517" i="28"/>
  <c r="AE517" i="28"/>
  <c r="AD517" i="28"/>
  <c r="AC517" i="28"/>
  <c r="AB517" i="28"/>
  <c r="AA517" i="28"/>
  <c r="BI516" i="28"/>
  <c r="BH516" i="28"/>
  <c r="BG516" i="28"/>
  <c r="BF516" i="28"/>
  <c r="BE516" i="28"/>
  <c r="BD516" i="28"/>
  <c r="BC516" i="28"/>
  <c r="BB516" i="28"/>
  <c r="BA516" i="28"/>
  <c r="AY516" i="28"/>
  <c r="AX516" i="28"/>
  <c r="AW516" i="28"/>
  <c r="AV516" i="28"/>
  <c r="AU516" i="28"/>
  <c r="AT516" i="28"/>
  <c r="AS516" i="28"/>
  <c r="AR516" i="28"/>
  <c r="AQ516" i="28"/>
  <c r="AP516" i="28"/>
  <c r="AO516" i="28"/>
  <c r="AN516" i="28"/>
  <c r="AM516" i="28"/>
  <c r="AL516" i="28"/>
  <c r="AK516" i="28"/>
  <c r="AJ516" i="28"/>
  <c r="AI516" i="28"/>
  <c r="AH516" i="28"/>
  <c r="AG516" i="28"/>
  <c r="AF516" i="28"/>
  <c r="AE516" i="28"/>
  <c r="AD516" i="28"/>
  <c r="AC516" i="28"/>
  <c r="AB516" i="28"/>
  <c r="AA516" i="28"/>
  <c r="BI515" i="28"/>
  <c r="BH515" i="28"/>
  <c r="BG515" i="28"/>
  <c r="BF515" i="28"/>
  <c r="BE515" i="28"/>
  <c r="BD515" i="28"/>
  <c r="BC515" i="28"/>
  <c r="BB515" i="28"/>
  <c r="BA515" i="28"/>
  <c r="AY515" i="28"/>
  <c r="AX515" i="28"/>
  <c r="AW515" i="28"/>
  <c r="AV515" i="28"/>
  <c r="AU515" i="28"/>
  <c r="AT515" i="28"/>
  <c r="AS515" i="28"/>
  <c r="AR515" i="28"/>
  <c r="AQ515" i="28"/>
  <c r="AP515" i="28"/>
  <c r="AO515" i="28"/>
  <c r="AN515" i="28"/>
  <c r="AM515" i="28"/>
  <c r="AL515" i="28"/>
  <c r="AK515" i="28"/>
  <c r="AJ515" i="28"/>
  <c r="AI515" i="28"/>
  <c r="AH515" i="28"/>
  <c r="AG515" i="28"/>
  <c r="AF515" i="28"/>
  <c r="AE515" i="28"/>
  <c r="AD515" i="28"/>
  <c r="AC515" i="28"/>
  <c r="AB515" i="28"/>
  <c r="AA515" i="28"/>
  <c r="BI514" i="28"/>
  <c r="BH514" i="28"/>
  <c r="BG514" i="28"/>
  <c r="BF514" i="28"/>
  <c r="BE514" i="28"/>
  <c r="BD514" i="28"/>
  <c r="BC514" i="28"/>
  <c r="BB514" i="28"/>
  <c r="BA514" i="28"/>
  <c r="AY514" i="28"/>
  <c r="AX514" i="28"/>
  <c r="AW514" i="28"/>
  <c r="AV514" i="28"/>
  <c r="AU514" i="28"/>
  <c r="AT514" i="28"/>
  <c r="AS514" i="28"/>
  <c r="AR514" i="28"/>
  <c r="AQ514" i="28"/>
  <c r="AP514" i="28"/>
  <c r="AO514" i="28"/>
  <c r="AN514" i="28"/>
  <c r="AM514" i="28"/>
  <c r="AL514" i="28"/>
  <c r="AK514" i="28"/>
  <c r="AJ514" i="28"/>
  <c r="AI514" i="28"/>
  <c r="AH514" i="28"/>
  <c r="AG514" i="28"/>
  <c r="AF514" i="28"/>
  <c r="AE514" i="28"/>
  <c r="AD514" i="28"/>
  <c r="AC514" i="28"/>
  <c r="AB514" i="28"/>
  <c r="AA514" i="28"/>
  <c r="BI513" i="28"/>
  <c r="BH513" i="28"/>
  <c r="BG513" i="28"/>
  <c r="BF513" i="28"/>
  <c r="BE513" i="28"/>
  <c r="BD513" i="28"/>
  <c r="BC513" i="28"/>
  <c r="BB513" i="28"/>
  <c r="BA513" i="28"/>
  <c r="AY513" i="28"/>
  <c r="AX513" i="28"/>
  <c r="AW513" i="28"/>
  <c r="AV513" i="28"/>
  <c r="AU513" i="28"/>
  <c r="AT513" i="28"/>
  <c r="AS513" i="28"/>
  <c r="AR513" i="28"/>
  <c r="AQ513" i="28"/>
  <c r="AP513" i="28"/>
  <c r="AO513" i="28"/>
  <c r="AN513" i="28"/>
  <c r="AM513" i="28"/>
  <c r="AL513" i="28"/>
  <c r="AK513" i="28"/>
  <c r="AJ513" i="28"/>
  <c r="AI513" i="28"/>
  <c r="AH513" i="28"/>
  <c r="AG513" i="28"/>
  <c r="AF513" i="28"/>
  <c r="AE513" i="28"/>
  <c r="AD513" i="28"/>
  <c r="AC513" i="28"/>
  <c r="AB513" i="28"/>
  <c r="AA513" i="28"/>
  <c r="BI512" i="28"/>
  <c r="BH512" i="28"/>
  <c r="BG512" i="28"/>
  <c r="BF512" i="28"/>
  <c r="BE512" i="28"/>
  <c r="BD512" i="28"/>
  <c r="BC512" i="28"/>
  <c r="BB512" i="28"/>
  <c r="BA512" i="28"/>
  <c r="AY512" i="28"/>
  <c r="AX512" i="28"/>
  <c r="AW512" i="28"/>
  <c r="AV512" i="28"/>
  <c r="AU512" i="28"/>
  <c r="AT512" i="28"/>
  <c r="AS512" i="28"/>
  <c r="AR512" i="28"/>
  <c r="AQ512" i="28"/>
  <c r="AP512" i="28"/>
  <c r="AO512" i="28"/>
  <c r="AN512" i="28"/>
  <c r="AM512" i="28"/>
  <c r="AL512" i="28"/>
  <c r="AK512" i="28"/>
  <c r="AJ512" i="28"/>
  <c r="AI512" i="28"/>
  <c r="AH512" i="28"/>
  <c r="AG512" i="28"/>
  <c r="AF512" i="28"/>
  <c r="AE512" i="28"/>
  <c r="AD512" i="28"/>
  <c r="AC512" i="28"/>
  <c r="AB512" i="28"/>
  <c r="AA512" i="28"/>
  <c r="CV511" i="28"/>
  <c r="CU511" i="28"/>
  <c r="CT511" i="28"/>
  <c r="CR511" i="28"/>
  <c r="CQ511" i="28"/>
  <c r="CP511" i="28"/>
  <c r="CO511" i="28"/>
  <c r="CN511" i="28"/>
  <c r="CM511" i="28"/>
  <c r="CL511" i="28"/>
  <c r="CK511" i="28"/>
  <c r="CJ511" i="28"/>
  <c r="CI511" i="28"/>
  <c r="CH511" i="28"/>
  <c r="CG511" i="28"/>
  <c r="CF511" i="28"/>
  <c r="CE511" i="28"/>
  <c r="CC511" i="28"/>
  <c r="BR511" i="28"/>
  <c r="BQ511" i="28"/>
  <c r="BP511" i="28"/>
  <c r="BO511" i="28"/>
  <c r="BN511" i="28"/>
  <c r="BM511" i="28"/>
  <c r="BL511" i="28"/>
  <c r="BK511" i="28"/>
  <c r="BJ511" i="28"/>
  <c r="BI511" i="28"/>
  <c r="BH511" i="28"/>
  <c r="BG511" i="28"/>
  <c r="BF511" i="28"/>
  <c r="BE511" i="28"/>
  <c r="BD511" i="28"/>
  <c r="BC511" i="28"/>
  <c r="BB511" i="28"/>
  <c r="BA511" i="28"/>
  <c r="AY511" i="28"/>
  <c r="AX511" i="28"/>
  <c r="AW511" i="28"/>
  <c r="AV511" i="28"/>
  <c r="AU511" i="28"/>
  <c r="AT511" i="28"/>
  <c r="AS511" i="28"/>
  <c r="AR511" i="28"/>
  <c r="AQ511" i="28"/>
  <c r="AP511" i="28"/>
  <c r="AO511" i="28"/>
  <c r="AN511" i="28"/>
  <c r="AM511" i="28"/>
  <c r="AL511" i="28"/>
  <c r="AK511" i="28"/>
  <c r="AJ511" i="28"/>
  <c r="AI511" i="28"/>
  <c r="AH511" i="28"/>
  <c r="AG511" i="28"/>
  <c r="AF511" i="28"/>
  <c r="AE511" i="28"/>
  <c r="AD511" i="28"/>
  <c r="AC511" i="28"/>
  <c r="AB511" i="28"/>
  <c r="AA511" i="28"/>
  <c r="X508" i="28"/>
  <c r="W508" i="28"/>
  <c r="V508" i="28"/>
  <c r="U508" i="28"/>
  <c r="T508" i="28"/>
  <c r="S508" i="28"/>
  <c r="R508" i="28"/>
  <c r="Q508" i="28"/>
  <c r="P508" i="28"/>
  <c r="O508" i="28"/>
  <c r="M508" i="28"/>
  <c r="L508" i="28"/>
  <c r="J508" i="28"/>
  <c r="X507" i="28"/>
  <c r="W507" i="28"/>
  <c r="V507" i="28"/>
  <c r="U507" i="28"/>
  <c r="T507" i="28"/>
  <c r="S507" i="28"/>
  <c r="R507" i="28"/>
  <c r="Q507" i="28"/>
  <c r="P507" i="28"/>
  <c r="O507" i="28"/>
  <c r="L507" i="28"/>
  <c r="J507" i="28"/>
  <c r="X506" i="28"/>
  <c r="W506" i="28"/>
  <c r="V506" i="28"/>
  <c r="U506" i="28"/>
  <c r="T506" i="28"/>
  <c r="S506" i="28"/>
  <c r="R506" i="28"/>
  <c r="Q506" i="28"/>
  <c r="P506" i="28"/>
  <c r="O506" i="28"/>
  <c r="M506" i="28"/>
  <c r="L506" i="28"/>
  <c r="J506" i="28"/>
  <c r="X505" i="28"/>
  <c r="W505" i="28"/>
  <c r="V505" i="28"/>
  <c r="U505" i="28"/>
  <c r="T505" i="28"/>
  <c r="S505" i="28"/>
  <c r="R505" i="28"/>
  <c r="Q505" i="28"/>
  <c r="P505" i="28"/>
  <c r="O505" i="28"/>
  <c r="M505" i="28"/>
  <c r="L505" i="28"/>
  <c r="J505" i="28"/>
  <c r="X504" i="28"/>
  <c r="W504" i="28"/>
  <c r="V504" i="28"/>
  <c r="U504" i="28"/>
  <c r="T504" i="28"/>
  <c r="S504" i="28"/>
  <c r="R504" i="28"/>
  <c r="Q504" i="28"/>
  <c r="P504" i="28"/>
  <c r="O504" i="28"/>
  <c r="M504" i="28"/>
  <c r="L504" i="28"/>
  <c r="J504" i="28"/>
  <c r="X503" i="28"/>
  <c r="W503" i="28"/>
  <c r="V503" i="28"/>
  <c r="U503" i="28"/>
  <c r="T503" i="28"/>
  <c r="S503" i="28"/>
  <c r="R503" i="28"/>
  <c r="Q503" i="28"/>
  <c r="P503" i="28"/>
  <c r="O503" i="28"/>
  <c r="M503" i="28"/>
  <c r="L503" i="28"/>
  <c r="J503" i="28"/>
  <c r="Y500" i="28"/>
  <c r="A500" i="28"/>
  <c r="DC499" i="28"/>
  <c r="DA499" i="28"/>
  <c r="CY499" i="28"/>
  <c r="CW499" i="28"/>
  <c r="Y499" i="28"/>
  <c r="DC498" i="28"/>
  <c r="DA498" i="28"/>
  <c r="CY498" i="28"/>
  <c r="CW498" i="28"/>
  <c r="Y498" i="28"/>
  <c r="DC497" i="28"/>
  <c r="DA497" i="28"/>
  <c r="CY497" i="28"/>
  <c r="CW497" i="28"/>
  <c r="Y497" i="28"/>
  <c r="DC496" i="28"/>
  <c r="DA496" i="28"/>
  <c r="CY496" i="28"/>
  <c r="CW496" i="28"/>
  <c r="Y496" i="28"/>
  <c r="DC495" i="28"/>
  <c r="DA495" i="28"/>
  <c r="CY495" i="28"/>
  <c r="CW495" i="28"/>
  <c r="Y495" i="28"/>
  <c r="DC494" i="28"/>
  <c r="DA494" i="28"/>
  <c r="CY494" i="28"/>
  <c r="CW494" i="28"/>
  <c r="Y494" i="28"/>
  <c r="Y493" i="28"/>
  <c r="DC492" i="28"/>
  <c r="DA492" i="28"/>
  <c r="CY492" i="28"/>
  <c r="CW492" i="28"/>
  <c r="Y492" i="28"/>
  <c r="DC491" i="28"/>
  <c r="DA491" i="28"/>
  <c r="CY491" i="28"/>
  <c r="CW491" i="28"/>
  <c r="Y491" i="28"/>
  <c r="DC488" i="28"/>
  <c r="DA488" i="28"/>
  <c r="CY488" i="28"/>
  <c r="CW488" i="28"/>
  <c r="Y488" i="28"/>
  <c r="DC486" i="28"/>
  <c r="DA486" i="28"/>
  <c r="CY486" i="28"/>
  <c r="CW486" i="28"/>
  <c r="Y486" i="28"/>
  <c r="DC485" i="28"/>
  <c r="DA485" i="28"/>
  <c r="CY485" i="28"/>
  <c r="CW485" i="28"/>
  <c r="Y485" i="28"/>
  <c r="DC484" i="28"/>
  <c r="DA484" i="28"/>
  <c r="CY484" i="28"/>
  <c r="CW484" i="28"/>
  <c r="Y484" i="28"/>
  <c r="DC483" i="28"/>
  <c r="DA483" i="28"/>
  <c r="CY483" i="28"/>
  <c r="CW483" i="28"/>
  <c r="Y483" i="28"/>
  <c r="DC482" i="28"/>
  <c r="DA482" i="28"/>
  <c r="CY482" i="28"/>
  <c r="CW482" i="28"/>
  <c r="Y482" i="28"/>
  <c r="Y481" i="28"/>
  <c r="DC480" i="28"/>
  <c r="DA480" i="28"/>
  <c r="CY480" i="28"/>
  <c r="CW480" i="28"/>
  <c r="Y480" i="28"/>
  <c r="DC479" i="28"/>
  <c r="DA479" i="28"/>
  <c r="CY479" i="28"/>
  <c r="CW479" i="28"/>
  <c r="Y479" i="28"/>
  <c r="Y478" i="28"/>
  <c r="DC477" i="28"/>
  <c r="DA477" i="28"/>
  <c r="CY477" i="28"/>
  <c r="CW477" i="28"/>
  <c r="Y477" i="28"/>
  <c r="DC476" i="28"/>
  <c r="DA476" i="28"/>
  <c r="CY476" i="28"/>
  <c r="CW476" i="28"/>
  <c r="Y476" i="28"/>
  <c r="DC475" i="28"/>
  <c r="DA475" i="28"/>
  <c r="CY475" i="28"/>
  <c r="CW475" i="28"/>
  <c r="Y475" i="28"/>
  <c r="Y474" i="28"/>
  <c r="Y473" i="28"/>
  <c r="DC471" i="28"/>
  <c r="DA471" i="28"/>
  <c r="CY471" i="28"/>
  <c r="CW471" i="28"/>
  <c r="Y471" i="28"/>
  <c r="DC470" i="28"/>
  <c r="DA470" i="28"/>
  <c r="CY470" i="28"/>
  <c r="CW470" i="28"/>
  <c r="Y470" i="28"/>
  <c r="DC469" i="28"/>
  <c r="DA469" i="28"/>
  <c r="CY469" i="28"/>
  <c r="CW469" i="28"/>
  <c r="Y469" i="28"/>
  <c r="DC468" i="28"/>
  <c r="DA468" i="28"/>
  <c r="CY468" i="28"/>
  <c r="CW468" i="28"/>
  <c r="Y468" i="28"/>
  <c r="DC467" i="28"/>
  <c r="DA467" i="28"/>
  <c r="CY467" i="28"/>
  <c r="CW467" i="28"/>
  <c r="Y467" i="28"/>
  <c r="DC466" i="28"/>
  <c r="DA466" i="28"/>
  <c r="CY466" i="28"/>
  <c r="CW466" i="28"/>
  <c r="Y466" i="28"/>
  <c r="DC465" i="28"/>
  <c r="DA465" i="28"/>
  <c r="CY465" i="28"/>
  <c r="CW465" i="28"/>
  <c r="Y465" i="28"/>
  <c r="DC464" i="28"/>
  <c r="DA464" i="28"/>
  <c r="CY464" i="28"/>
  <c r="CW464" i="28"/>
  <c r="Y464" i="28"/>
  <c r="DC462" i="28"/>
  <c r="DA462" i="28"/>
  <c r="CY462" i="28"/>
  <c r="CW462" i="28"/>
  <c r="Y462" i="28"/>
  <c r="Y461" i="28"/>
  <c r="DC460" i="28"/>
  <c r="DA460" i="28"/>
  <c r="CY460" i="28"/>
  <c r="CW460" i="28"/>
  <c r="Y460" i="28"/>
  <c r="DC459" i="28"/>
  <c r="DA459" i="28"/>
  <c r="CY459" i="28"/>
  <c r="CW459" i="28"/>
  <c r="Y459" i="28"/>
  <c r="Y458" i="28"/>
  <c r="Y457" i="28"/>
  <c r="DC456" i="28"/>
  <c r="DA456" i="28"/>
  <c r="CY456" i="28"/>
  <c r="CW456" i="28"/>
  <c r="Y456" i="28"/>
  <c r="DC455" i="28"/>
  <c r="DA455" i="28"/>
  <c r="CY455" i="28"/>
  <c r="CW455" i="28"/>
  <c r="DC454" i="28"/>
  <c r="DA454" i="28"/>
  <c r="CY454" i="28"/>
  <c r="CW454" i="28"/>
  <c r="Y454" i="28"/>
  <c r="DC453" i="28"/>
  <c r="DA453" i="28"/>
  <c r="CY453" i="28"/>
  <c r="CW453" i="28"/>
  <c r="Y453" i="28"/>
  <c r="DC452" i="28"/>
  <c r="DA452" i="28"/>
  <c r="CY452" i="28"/>
  <c r="CW452" i="28"/>
  <c r="Y452" i="28"/>
  <c r="DC451" i="28"/>
  <c r="DA451" i="28"/>
  <c r="CY451" i="28"/>
  <c r="Y451" i="28"/>
  <c r="DC450" i="28"/>
  <c r="DA450" i="28"/>
  <c r="CY450" i="28"/>
  <c r="CW450" i="28"/>
  <c r="Y450" i="28"/>
  <c r="DC449" i="28"/>
  <c r="DA449" i="28"/>
  <c r="CY449" i="28"/>
  <c r="CW449" i="28"/>
  <c r="Y449" i="28"/>
  <c r="DC448" i="28"/>
  <c r="DA448" i="28"/>
  <c r="CY448" i="28"/>
  <c r="CW448" i="28"/>
  <c r="Y448" i="28"/>
  <c r="DC447" i="28"/>
  <c r="DA447" i="28"/>
  <c r="CY447" i="28"/>
  <c r="CW447" i="28"/>
  <c r="Y447" i="28"/>
  <c r="DC446" i="28"/>
  <c r="DA446" i="28"/>
  <c r="CY446" i="28"/>
  <c r="CW446" i="28"/>
  <c r="Y446" i="28"/>
  <c r="DC444" i="28"/>
  <c r="DA444" i="28"/>
  <c r="CY444" i="28"/>
  <c r="CW444" i="28"/>
  <c r="Y444" i="28"/>
  <c r="DC443" i="28"/>
  <c r="DA443" i="28"/>
  <c r="CY443" i="28"/>
  <c r="CW443" i="28"/>
  <c r="Y443" i="28"/>
  <c r="DC442" i="28"/>
  <c r="DA442" i="28"/>
  <c r="CY442" i="28"/>
  <c r="CW442" i="28"/>
  <c r="Y442" i="28"/>
  <c r="DC441" i="28"/>
  <c r="DA441" i="28"/>
  <c r="CY441" i="28"/>
  <c r="CW441" i="28"/>
  <c r="Y441" i="28"/>
  <c r="DC440" i="28"/>
  <c r="DA440" i="28"/>
  <c r="CY440" i="28"/>
  <c r="CW440" i="28"/>
  <c r="Y440" i="28"/>
  <c r="DC439" i="28"/>
  <c r="DA439" i="28"/>
  <c r="CY439" i="28"/>
  <c r="CW439" i="28"/>
  <c r="Y439" i="28"/>
  <c r="DC438" i="28"/>
  <c r="DA438" i="28"/>
  <c r="CY438" i="28"/>
  <c r="CW438" i="28"/>
  <c r="Y438" i="28"/>
  <c r="Y437" i="28"/>
  <c r="DC436" i="28"/>
  <c r="DA436" i="28"/>
  <c r="CY436" i="28"/>
  <c r="CW436" i="28"/>
  <c r="Y436" i="28"/>
  <c r="DC435" i="28"/>
  <c r="DA435" i="28"/>
  <c r="CY435" i="28"/>
  <c r="CW435" i="28"/>
  <c r="Y435" i="28"/>
  <c r="DC434" i="28"/>
  <c r="DA434" i="28"/>
  <c r="CY434" i="28"/>
  <c r="CW434" i="28"/>
  <c r="Y434" i="28"/>
  <c r="DC433" i="28"/>
  <c r="DA433" i="28"/>
  <c r="CY433" i="28"/>
  <c r="CW433" i="28"/>
  <c r="Y433" i="28"/>
  <c r="DC432" i="28"/>
  <c r="DA432" i="28"/>
  <c r="CY432" i="28"/>
  <c r="CW432" i="28"/>
  <c r="Y432" i="28"/>
  <c r="DC431" i="28"/>
  <c r="DA431" i="28"/>
  <c r="CY431" i="28"/>
  <c r="CW431" i="28"/>
  <c r="Y431" i="28"/>
  <c r="DC430" i="28"/>
  <c r="DA430" i="28"/>
  <c r="CY430" i="28"/>
  <c r="CW430" i="28"/>
  <c r="Y430" i="28"/>
  <c r="DC429" i="28"/>
  <c r="DA429" i="28"/>
  <c r="CY429" i="28"/>
  <c r="CW429" i="28"/>
  <c r="Y429" i="28"/>
  <c r="DC428" i="28"/>
  <c r="DA428" i="28"/>
  <c r="CY428" i="28"/>
  <c r="CW428" i="28"/>
  <c r="Y428" i="28"/>
  <c r="DC427" i="28"/>
  <c r="DA427" i="28"/>
  <c r="CY427" i="28"/>
  <c r="CW427" i="28"/>
  <c r="Y427" i="28"/>
  <c r="DC426" i="28"/>
  <c r="DA426" i="28"/>
  <c r="CY426" i="28"/>
  <c r="CW426" i="28"/>
  <c r="Y426" i="28"/>
  <c r="DC425" i="28"/>
  <c r="DA425" i="28"/>
  <c r="CY425" i="28"/>
  <c r="CW425" i="28"/>
  <c r="Y425" i="28"/>
  <c r="DC424" i="28"/>
  <c r="DA424" i="28"/>
  <c r="CY424" i="28"/>
  <c r="CW424" i="28"/>
  <c r="Y424" i="28"/>
  <c r="DC423" i="28"/>
  <c r="DA423" i="28"/>
  <c r="CY423" i="28"/>
  <c r="CW423" i="28"/>
  <c r="Y423" i="28"/>
  <c r="DC422" i="28"/>
  <c r="DA422" i="28"/>
  <c r="CY422" i="28"/>
  <c r="CW422" i="28"/>
  <c r="Y422" i="28"/>
  <c r="DC421" i="28"/>
  <c r="DA421" i="28"/>
  <c r="CY421" i="28"/>
  <c r="CW421" i="28"/>
  <c r="Y421" i="28"/>
  <c r="DC420" i="28"/>
  <c r="DA420" i="28"/>
  <c r="CY420" i="28"/>
  <c r="CW420" i="28"/>
  <c r="Y420" i="28"/>
  <c r="Y419" i="28"/>
  <c r="DC418" i="28"/>
  <c r="DA418" i="28"/>
  <c r="CY418" i="28"/>
  <c r="CW418" i="28"/>
  <c r="Y418" i="28"/>
  <c r="DC417" i="28"/>
  <c r="DA417" i="28"/>
  <c r="CY417" i="28"/>
  <c r="CW417" i="28"/>
  <c r="Y417" i="28"/>
  <c r="DC416" i="28"/>
  <c r="DA416" i="28"/>
  <c r="CY416" i="28"/>
  <c r="CW416" i="28"/>
  <c r="Y416" i="28"/>
  <c r="Y415" i="28"/>
  <c r="Y414" i="28"/>
  <c r="DC413" i="28"/>
  <c r="DA413" i="28"/>
  <c r="CY413" i="28"/>
  <c r="CW413" i="28"/>
  <c r="Y413" i="28"/>
  <c r="DC412" i="28"/>
  <c r="DA412" i="28"/>
  <c r="CY412" i="28"/>
  <c r="CW412" i="28"/>
  <c r="Y412" i="28"/>
  <c r="DC411" i="28"/>
  <c r="DA411" i="28"/>
  <c r="CY411" i="28"/>
  <c r="CW411" i="28"/>
  <c r="Y411" i="28"/>
  <c r="DC410" i="28"/>
  <c r="DA410" i="28"/>
  <c r="CY410" i="28"/>
  <c r="CW410" i="28"/>
  <c r="Y410" i="28"/>
  <c r="DC407" i="28"/>
  <c r="DA407" i="28"/>
  <c r="CY407" i="28"/>
  <c r="CW407" i="28"/>
  <c r="Y407" i="28"/>
  <c r="Y406" i="28"/>
  <c r="DC405" i="28"/>
  <c r="DA405" i="28"/>
  <c r="CY405" i="28"/>
  <c r="CW405" i="28"/>
  <c r="Y405" i="28"/>
  <c r="DC404" i="28"/>
  <c r="DA404" i="28"/>
  <c r="CY404" i="28"/>
  <c r="CW404" i="28"/>
  <c r="Y404" i="28"/>
  <c r="DC403" i="28"/>
  <c r="DA403" i="28"/>
  <c r="CY403" i="28"/>
  <c r="CW403" i="28"/>
  <c r="Y403" i="28"/>
  <c r="DC402" i="28"/>
  <c r="DA402" i="28"/>
  <c r="CY402" i="28"/>
  <c r="CW402" i="28"/>
  <c r="Y402" i="28"/>
  <c r="DC401" i="28"/>
  <c r="DA401" i="28"/>
  <c r="CY401" i="28"/>
  <c r="CW401" i="28"/>
  <c r="Y401" i="28"/>
  <c r="DC400" i="28"/>
  <c r="DA400" i="28"/>
  <c r="CY400" i="28"/>
  <c r="CW400" i="28"/>
  <c r="Y400" i="28"/>
  <c r="DC399" i="28"/>
  <c r="DA399" i="28"/>
  <c r="CY399" i="28"/>
  <c r="CW399" i="28"/>
  <c r="Y399" i="28"/>
  <c r="DC398" i="28"/>
  <c r="DA398" i="28"/>
  <c r="CY398" i="28"/>
  <c r="CW398" i="28"/>
  <c r="Y398" i="28"/>
  <c r="DC397" i="28"/>
  <c r="DA397" i="28"/>
  <c r="CY397" i="28"/>
  <c r="CW397" i="28"/>
  <c r="Y397" i="28"/>
  <c r="Y396" i="28"/>
  <c r="Y395" i="28"/>
  <c r="DC394" i="28"/>
  <c r="DA394" i="28"/>
  <c r="CY394" i="28"/>
  <c r="CW394" i="28"/>
  <c r="Y394" i="28"/>
  <c r="DC393" i="28"/>
  <c r="DA393" i="28"/>
  <c r="CY393" i="28"/>
  <c r="CW393" i="28"/>
  <c r="Y393" i="28"/>
  <c r="DC392" i="28"/>
  <c r="DA392" i="28"/>
  <c r="CY392" i="28"/>
  <c r="CW392" i="28"/>
  <c r="Y392" i="28"/>
  <c r="DC391" i="28"/>
  <c r="DA391" i="28"/>
  <c r="CY391" i="28"/>
  <c r="CW391" i="28"/>
  <c r="Y391" i="28"/>
  <c r="DC390" i="28"/>
  <c r="DA390" i="28"/>
  <c r="CY390" i="28"/>
  <c r="CW390" i="28"/>
  <c r="Y390" i="28"/>
  <c r="DC389" i="28"/>
  <c r="DA389" i="28"/>
  <c r="CY389" i="28"/>
  <c r="CW389" i="28"/>
  <c r="Y389" i="28"/>
  <c r="DC388" i="28"/>
  <c r="DA388" i="28"/>
  <c r="CY388" i="28"/>
  <c r="CW388" i="28"/>
  <c r="Y388" i="28"/>
  <c r="DC387" i="28"/>
  <c r="DA387" i="28"/>
  <c r="CY387" i="28"/>
  <c r="CW387" i="28"/>
  <c r="Y387" i="28"/>
  <c r="DC386" i="28"/>
  <c r="DA386" i="28"/>
  <c r="CY386" i="28"/>
  <c r="CW386" i="28"/>
  <c r="Y386" i="28"/>
  <c r="DC385" i="28"/>
  <c r="DA385" i="28"/>
  <c r="CY385" i="28"/>
  <c r="CW385" i="28"/>
  <c r="Y385" i="28"/>
  <c r="DC384" i="28"/>
  <c r="DA384" i="28"/>
  <c r="CY384" i="28"/>
  <c r="CW384" i="28"/>
  <c r="Y384" i="28"/>
  <c r="DC383" i="28"/>
  <c r="DA383" i="28"/>
  <c r="CY383" i="28"/>
  <c r="CW383" i="28"/>
  <c r="Y383" i="28"/>
  <c r="DC382" i="28"/>
  <c r="DA382" i="28"/>
  <c r="CY382" i="28"/>
  <c r="CW382" i="28"/>
  <c r="Y382" i="28"/>
  <c r="DC381" i="28"/>
  <c r="DA381" i="28"/>
  <c r="CY381" i="28"/>
  <c r="CW381" i="28"/>
  <c r="Y381" i="28"/>
  <c r="DC380" i="28"/>
  <c r="DA380" i="28"/>
  <c r="CY380" i="28"/>
  <c r="CW380" i="28"/>
  <c r="Y380" i="28"/>
  <c r="DC379" i="28"/>
  <c r="DA379" i="28"/>
  <c r="CY379" i="28"/>
  <c r="CW379" i="28"/>
  <c r="Y379" i="28"/>
  <c r="DC378" i="28"/>
  <c r="DA378" i="28"/>
  <c r="CY378" i="28"/>
  <c r="CW378" i="28"/>
  <c r="Y378" i="28"/>
  <c r="Y377" i="28"/>
  <c r="M377" i="28"/>
  <c r="DC376" i="28"/>
  <c r="DA376" i="28"/>
  <c r="CY376" i="28"/>
  <c r="CW376" i="28"/>
  <c r="Y376" i="28"/>
  <c r="DC375" i="28"/>
  <c r="DA375" i="28"/>
  <c r="CY375" i="28"/>
  <c r="CW375" i="28"/>
  <c r="Y375" i="28"/>
  <c r="DC374" i="28"/>
  <c r="DA374" i="28"/>
  <c r="CY374" i="28"/>
  <c r="CW374" i="28"/>
  <c r="Y374" i="28"/>
  <c r="DC373" i="28"/>
  <c r="DA373" i="28"/>
  <c r="CY373" i="28"/>
  <c r="CW373" i="28"/>
  <c r="Y373" i="28"/>
  <c r="DC372" i="28"/>
  <c r="DA372" i="28"/>
  <c r="CY372" i="28"/>
  <c r="CW372" i="28"/>
  <c r="Y372" i="28"/>
  <c r="DC371" i="28"/>
  <c r="DA371" i="28"/>
  <c r="CY371" i="28"/>
  <c r="CW371" i="28"/>
  <c r="Y371" i="28"/>
  <c r="DC370" i="28"/>
  <c r="DA370" i="28"/>
  <c r="CY370" i="28"/>
  <c r="CW370" i="28"/>
  <c r="Y370" i="28"/>
  <c r="DC369" i="28"/>
  <c r="DA369" i="28"/>
  <c r="CY369" i="28"/>
  <c r="CW369" i="28"/>
  <c r="Y369" i="28"/>
  <c r="DC368" i="28"/>
  <c r="DA368" i="28"/>
  <c r="CY368" i="28"/>
  <c r="CW368" i="28"/>
  <c r="Y368" i="28"/>
  <c r="Y367" i="28"/>
  <c r="DC366" i="28"/>
  <c r="DA366" i="28"/>
  <c r="CY366" i="28"/>
  <c r="CW366" i="28"/>
  <c r="Y366" i="28"/>
  <c r="DC365" i="28"/>
  <c r="DA365" i="28"/>
  <c r="CY365" i="28"/>
  <c r="CW365" i="28"/>
  <c r="Y365" i="28"/>
  <c r="DC364" i="28"/>
  <c r="DA364" i="28"/>
  <c r="CY364" i="28"/>
  <c r="CW364" i="28"/>
  <c r="Y364" i="28"/>
  <c r="DC363" i="28"/>
  <c r="DA363" i="28"/>
  <c r="CY363" i="28"/>
  <c r="CW363" i="28"/>
  <c r="Y363" i="28"/>
  <c r="DC362" i="28"/>
  <c r="DA362" i="28"/>
  <c r="CY362" i="28"/>
  <c r="CW362" i="28"/>
  <c r="Y362" i="28"/>
  <c r="DC361" i="28"/>
  <c r="DA361" i="28"/>
  <c r="CY361" i="28"/>
  <c r="CW361" i="28"/>
  <c r="Y361" i="28"/>
  <c r="DC360" i="28"/>
  <c r="DA360" i="28"/>
  <c r="CY360" i="28"/>
  <c r="CW360" i="28"/>
  <c r="Y360" i="28"/>
  <c r="DC358" i="28"/>
  <c r="DA358" i="28"/>
  <c r="CY358" i="28"/>
  <c r="CW358" i="28"/>
  <c r="Y358" i="28"/>
  <c r="Y357" i="28"/>
  <c r="DC356" i="28"/>
  <c r="DA356" i="28"/>
  <c r="CY356" i="28"/>
  <c r="CW356" i="28"/>
  <c r="Y356" i="28"/>
  <c r="Y355" i="28"/>
  <c r="Y354" i="28"/>
  <c r="Y353" i="28"/>
  <c r="DC352" i="28"/>
  <c r="DA352" i="28"/>
  <c r="CY352" i="28"/>
  <c r="CW352" i="28"/>
  <c r="Y352" i="28"/>
  <c r="DC351" i="28"/>
  <c r="DA351" i="28"/>
  <c r="CY351" i="28"/>
  <c r="CW351" i="28"/>
  <c r="Y351" i="28"/>
  <c r="DC350" i="28"/>
  <c r="DA350" i="28"/>
  <c r="CY350" i="28"/>
  <c r="CW350" i="28"/>
  <c r="Y350" i="28"/>
  <c r="DC349" i="28"/>
  <c r="DA349" i="28"/>
  <c r="CY349" i="28"/>
  <c r="CW349" i="28"/>
  <c r="Y349" i="28"/>
  <c r="DC348" i="28"/>
  <c r="DA348" i="28"/>
  <c r="CY348" i="28"/>
  <c r="CW348" i="28"/>
  <c r="Y348" i="28"/>
  <c r="DC347" i="28"/>
  <c r="DA347" i="28"/>
  <c r="CY347" i="28"/>
  <c r="CW347" i="28"/>
  <c r="Y347" i="28"/>
  <c r="DC346" i="28"/>
  <c r="DA346" i="28"/>
  <c r="CY346" i="28"/>
  <c r="CW346" i="28"/>
  <c r="Y346" i="28"/>
  <c r="DC345" i="28"/>
  <c r="DA345" i="28"/>
  <c r="CY345" i="28"/>
  <c r="CW345" i="28"/>
  <c r="Y345" i="28"/>
  <c r="DC344" i="28"/>
  <c r="DA344" i="28"/>
  <c r="CY344" i="28"/>
  <c r="CW344" i="28"/>
  <c r="Y344" i="28"/>
  <c r="DC343" i="28"/>
  <c r="DA343" i="28"/>
  <c r="CY343" i="28"/>
  <c r="CW343" i="28"/>
  <c r="CW342" i="28"/>
  <c r="DC341" i="28"/>
  <c r="DA341" i="28"/>
  <c r="CY341" i="28"/>
  <c r="CW341" i="28"/>
  <c r="Y341" i="28"/>
  <c r="DC340" i="28"/>
  <c r="DA340" i="28"/>
  <c r="CY340" i="28"/>
  <c r="CW340" i="28"/>
  <c r="Y340" i="28"/>
  <c r="DC337" i="28"/>
  <c r="DA337" i="28"/>
  <c r="CY337" i="28"/>
  <c r="CW337" i="28"/>
  <c r="Y337" i="28"/>
  <c r="DC336" i="28"/>
  <c r="DA336" i="28"/>
  <c r="CY336" i="28"/>
  <c r="CW336" i="28"/>
  <c r="Y336" i="28"/>
  <c r="DC333" i="28"/>
  <c r="DA333" i="28"/>
  <c r="CY333" i="28"/>
  <c r="CW333" i="28"/>
  <c r="Y333" i="28"/>
  <c r="DC332" i="28"/>
  <c r="DA332" i="28"/>
  <c r="CY332" i="28"/>
  <c r="CW332" i="28"/>
  <c r="Y332" i="28"/>
  <c r="DC331" i="28"/>
  <c r="DA331" i="28"/>
  <c r="CY331" i="28"/>
  <c r="CW331" i="28"/>
  <c r="Y331" i="28"/>
  <c r="DC330" i="28"/>
  <c r="DA330" i="28"/>
  <c r="CY330" i="28"/>
  <c r="CW330" i="28"/>
  <c r="Y330" i="28"/>
  <c r="DC329" i="28"/>
  <c r="DA329" i="28"/>
  <c r="CY329" i="28"/>
  <c r="CW329" i="28"/>
  <c r="Y329" i="28"/>
  <c r="DC328" i="28"/>
  <c r="DA328" i="28"/>
  <c r="CY328" i="28"/>
  <c r="CW328" i="28"/>
  <c r="Y328" i="28"/>
  <c r="DC327" i="28"/>
  <c r="DA327" i="28"/>
  <c r="CY327" i="28"/>
  <c r="CW327" i="28"/>
  <c r="Y327" i="28"/>
  <c r="Y325" i="28"/>
  <c r="M325" i="28"/>
  <c r="DC324" i="28"/>
  <c r="DA324" i="28"/>
  <c r="CY324" i="28"/>
  <c r="CW324" i="28"/>
  <c r="Y324" i="28"/>
  <c r="DC323" i="28"/>
  <c r="DA323" i="28"/>
  <c r="CY323" i="28"/>
  <c r="CW323" i="28"/>
  <c r="Y323" i="28"/>
  <c r="DC322" i="28"/>
  <c r="DA322" i="28"/>
  <c r="CY322" i="28"/>
  <c r="CW322" i="28"/>
  <c r="Y322" i="28"/>
  <c r="DC321" i="28"/>
  <c r="DA321" i="28"/>
  <c r="CY321" i="28"/>
  <c r="CW321" i="28"/>
  <c r="Y321" i="28"/>
  <c r="DC320" i="28"/>
  <c r="DA320" i="28"/>
  <c r="CY320" i="28"/>
  <c r="CW320" i="28"/>
  <c r="Y320" i="28"/>
  <c r="DC319" i="28"/>
  <c r="DA319" i="28"/>
  <c r="CY319" i="28"/>
  <c r="CW319" i="28"/>
  <c r="Y319" i="28"/>
  <c r="DC318" i="28"/>
  <c r="DA318" i="28"/>
  <c r="CY318" i="28"/>
  <c r="CW318" i="28"/>
  <c r="Y318" i="28"/>
  <c r="DC317" i="28"/>
  <c r="DA317" i="28"/>
  <c r="CY317" i="28"/>
  <c r="CW317" i="28"/>
  <c r="Y317" i="28"/>
  <c r="Y316" i="28"/>
  <c r="DC315" i="28"/>
  <c r="DA315" i="28"/>
  <c r="CY315" i="28"/>
  <c r="CW315" i="28"/>
  <c r="Y315" i="28"/>
  <c r="DC314" i="28"/>
  <c r="DA314" i="28"/>
  <c r="CY314" i="28"/>
  <c r="CW314" i="28"/>
  <c r="Y314" i="28"/>
  <c r="DC313" i="28"/>
  <c r="DA313" i="28"/>
  <c r="CY313" i="28"/>
  <c r="CW313" i="28"/>
  <c r="Y313" i="28"/>
  <c r="DC312" i="28"/>
  <c r="DA312" i="28"/>
  <c r="CY312" i="28"/>
  <c r="CW312" i="28"/>
  <c r="Y312" i="28"/>
  <c r="DC311" i="28"/>
  <c r="DA311" i="28"/>
  <c r="CY311" i="28"/>
  <c r="CW311" i="28"/>
  <c r="Y311" i="28"/>
  <c r="DC310" i="28"/>
  <c r="DA310" i="28"/>
  <c r="CY310" i="28"/>
  <c r="CW310" i="28"/>
  <c r="Y310" i="28"/>
  <c r="DC309" i="28"/>
  <c r="DA309" i="28"/>
  <c r="CY309" i="28"/>
  <c r="CW309" i="28"/>
  <c r="Y309" i="28"/>
  <c r="DC308" i="28"/>
  <c r="DA308" i="28"/>
  <c r="CY308" i="28"/>
  <c r="CW308" i="28"/>
  <c r="Y308" i="28"/>
  <c r="DC307" i="28"/>
  <c r="DA307" i="28"/>
  <c r="CY307" i="28"/>
  <c r="CW307" i="28"/>
  <c r="Y307" i="28"/>
  <c r="DC306" i="28"/>
  <c r="DA306" i="28"/>
  <c r="CY306" i="28"/>
  <c r="CW306" i="28"/>
  <c r="Y306" i="28"/>
  <c r="DC305" i="28"/>
  <c r="DA305" i="28"/>
  <c r="CY305" i="28"/>
  <c r="CW305" i="28"/>
  <c r="Y305" i="28"/>
  <c r="DC304" i="28"/>
  <c r="DA304" i="28"/>
  <c r="CY304" i="28"/>
  <c r="CW304" i="28"/>
  <c r="Y304" i="28"/>
  <c r="DC302" i="28"/>
  <c r="DA302" i="28"/>
  <c r="CY302" i="28"/>
  <c r="CW302" i="28"/>
  <c r="Y302" i="28"/>
  <c r="Y301" i="28"/>
  <c r="DC300" i="28"/>
  <c r="DA300" i="28"/>
  <c r="CY300" i="28"/>
  <c r="CW300" i="28"/>
  <c r="Y300" i="28"/>
  <c r="DC299" i="28"/>
  <c r="DA299" i="28"/>
  <c r="CY299" i="28"/>
  <c r="CW299" i="28"/>
  <c r="Y299" i="28"/>
  <c r="DC298" i="28"/>
  <c r="DA298" i="28"/>
  <c r="CY298" i="28"/>
  <c r="CW298" i="28"/>
  <c r="Y298" i="28"/>
  <c r="DC297" i="28"/>
  <c r="DA297" i="28"/>
  <c r="CY297" i="28"/>
  <c r="CW297" i="28"/>
  <c r="Y297" i="28"/>
  <c r="DC296" i="28"/>
  <c r="DA296" i="28"/>
  <c r="CY296" i="28"/>
  <c r="CW296" i="28"/>
  <c r="Y296" i="28"/>
  <c r="DC295" i="28"/>
  <c r="DA295" i="28"/>
  <c r="CY295" i="28"/>
  <c r="CW295" i="28"/>
  <c r="Y295" i="28"/>
  <c r="DC294" i="28"/>
  <c r="DA294" i="28"/>
  <c r="CY294" i="28"/>
  <c r="CW294" i="28"/>
  <c r="Y294" i="28"/>
  <c r="DC293" i="28"/>
  <c r="DA293" i="28"/>
  <c r="CY293" i="28"/>
  <c r="CW293" i="28"/>
  <c r="Y293" i="28"/>
  <c r="DC292" i="28"/>
  <c r="DA292" i="28"/>
  <c r="CY292" i="28"/>
  <c r="CW292" i="28"/>
  <c r="Y292" i="28"/>
  <c r="DC291" i="28"/>
  <c r="DA291" i="28"/>
  <c r="CY291" i="28"/>
  <c r="CW291" i="28"/>
  <c r="Y291" i="28"/>
  <c r="DC290" i="28"/>
  <c r="DA290" i="28"/>
  <c r="CY290" i="28"/>
  <c r="CW290" i="28"/>
  <c r="Y290" i="28"/>
  <c r="DC289" i="28"/>
  <c r="DA289" i="28"/>
  <c r="CY289" i="28"/>
  <c r="CW289" i="28"/>
  <c r="Y289" i="28"/>
  <c r="DC288" i="28"/>
  <c r="DA288" i="28"/>
  <c r="CY288" i="28"/>
  <c r="CW288" i="28"/>
  <c r="Y288" i="28"/>
  <c r="DC287" i="28"/>
  <c r="DA287" i="28"/>
  <c r="CY287" i="28"/>
  <c r="CW287" i="28"/>
  <c r="Y287" i="28"/>
  <c r="DC286" i="28"/>
  <c r="DA286" i="28"/>
  <c r="CY286" i="28"/>
  <c r="CW286" i="28"/>
  <c r="Y286" i="28"/>
  <c r="Y285" i="28"/>
  <c r="DC284" i="28"/>
  <c r="DA284" i="28"/>
  <c r="CY284" i="28"/>
  <c r="CW284" i="28"/>
  <c r="Y284" i="28"/>
  <c r="DC283" i="28"/>
  <c r="DA283" i="28"/>
  <c r="CY283" i="28"/>
  <c r="CW283" i="28"/>
  <c r="Y283" i="28"/>
  <c r="DC282" i="28"/>
  <c r="DA282" i="28"/>
  <c r="CY282" i="28"/>
  <c r="CW282" i="28"/>
  <c r="Y282" i="28"/>
  <c r="DC281" i="28"/>
  <c r="DA281" i="28"/>
  <c r="CY281" i="28"/>
  <c r="CW281" i="28"/>
  <c r="Y281" i="28"/>
  <c r="DC280" i="28"/>
  <c r="DA280" i="28"/>
  <c r="CY280" i="28"/>
  <c r="CW280" i="28"/>
  <c r="Y280" i="28"/>
  <c r="DC279" i="28"/>
  <c r="DA279" i="28"/>
  <c r="CY279" i="28"/>
  <c r="CW279" i="28"/>
  <c r="Y279" i="28"/>
  <c r="DC278" i="28"/>
  <c r="DA278" i="28"/>
  <c r="CY278" i="28"/>
  <c r="CW278" i="28"/>
  <c r="Y278" i="28"/>
  <c r="DC277" i="28"/>
  <c r="DA277" i="28"/>
  <c r="CY277" i="28"/>
  <c r="CW277" i="28"/>
  <c r="Y277" i="28"/>
  <c r="Y276" i="28"/>
  <c r="Y275" i="28"/>
  <c r="DC274" i="28"/>
  <c r="DA274" i="28"/>
  <c r="CY274" i="28"/>
  <c r="CW274" i="28"/>
  <c r="Y274" i="28"/>
  <c r="DC273" i="28"/>
  <c r="DA273" i="28"/>
  <c r="CY273" i="28"/>
  <c r="CW273" i="28"/>
  <c r="Y273" i="28"/>
  <c r="DC272" i="28"/>
  <c r="DA272" i="28"/>
  <c r="CY272" i="28"/>
  <c r="CW272" i="28"/>
  <c r="Y272" i="28"/>
  <c r="DC271" i="28"/>
  <c r="DA271" i="28"/>
  <c r="CY271" i="28"/>
  <c r="CW271" i="28"/>
  <c r="Y271" i="28"/>
  <c r="DC270" i="28"/>
  <c r="DA270" i="28"/>
  <c r="CY270" i="28"/>
  <c r="CW270" i="28"/>
  <c r="Y270" i="28"/>
  <c r="DC269" i="28"/>
  <c r="DA269" i="28"/>
  <c r="CY269" i="28"/>
  <c r="CW269" i="28"/>
  <c r="Y269" i="28"/>
  <c r="DC268" i="28"/>
  <c r="DA268" i="28"/>
  <c r="CY268" i="28"/>
  <c r="CW268" i="28"/>
  <c r="Y268" i="28"/>
  <c r="DC267" i="28"/>
  <c r="DA267" i="28"/>
  <c r="CY267" i="28"/>
  <c r="CW267" i="28"/>
  <c r="Y267" i="28"/>
  <c r="DC265" i="28"/>
  <c r="DA265" i="28"/>
  <c r="CY265" i="28"/>
  <c r="CW265" i="28"/>
  <c r="Y265" i="28"/>
  <c r="Y263" i="28"/>
  <c r="DC262" i="28"/>
  <c r="DA262" i="28"/>
  <c r="CY262" i="28"/>
  <c r="CW262" i="28"/>
  <c r="Y262" i="28"/>
  <c r="Y260" i="28"/>
  <c r="DC259" i="28"/>
  <c r="DA259" i="28"/>
  <c r="CY259" i="28"/>
  <c r="CW259" i="28"/>
  <c r="Y259" i="28"/>
  <c r="DC258" i="28"/>
  <c r="DA258" i="28"/>
  <c r="CY258" i="28"/>
  <c r="CW258" i="28"/>
  <c r="Y258" i="28"/>
  <c r="DC256" i="28"/>
  <c r="DA256" i="28"/>
  <c r="CY256" i="28"/>
  <c r="CW256" i="28"/>
  <c r="Y256" i="28"/>
  <c r="DC251" i="28"/>
  <c r="DA251" i="28"/>
  <c r="CY251" i="28"/>
  <c r="CW251" i="28"/>
  <c r="Y251" i="28"/>
  <c r="DC250" i="28"/>
  <c r="DA250" i="28"/>
  <c r="CY250" i="28"/>
  <c r="CW250" i="28"/>
  <c r="Y250" i="28"/>
  <c r="Y249" i="28"/>
  <c r="Y248" i="28"/>
  <c r="DC247" i="28"/>
  <c r="DA247" i="28"/>
  <c r="CY247" i="28"/>
  <c r="CW247" i="28"/>
  <c r="Y247" i="28"/>
  <c r="DC246" i="28"/>
  <c r="DA246" i="28"/>
  <c r="CY246" i="28"/>
  <c r="CW246" i="28"/>
  <c r="Y246" i="28"/>
  <c r="DC245" i="28"/>
  <c r="DA245" i="28"/>
  <c r="CY245" i="28"/>
  <c r="CW245" i="28"/>
  <c r="Y245" i="28"/>
  <c r="DC244" i="28"/>
  <c r="DA244" i="28"/>
  <c r="CY244" i="28"/>
  <c r="CW244" i="28"/>
  <c r="Y244" i="28"/>
  <c r="DC243" i="28"/>
  <c r="DA243" i="28"/>
  <c r="CY243" i="28"/>
  <c r="CW243" i="28"/>
  <c r="Y243" i="28"/>
  <c r="DC242" i="28"/>
  <c r="DA242" i="28"/>
  <c r="CY242" i="28"/>
  <c r="CW242" i="28"/>
  <c r="Y242" i="28"/>
  <c r="DC241" i="28"/>
  <c r="DA241" i="28"/>
  <c r="CY241" i="28"/>
  <c r="CW241" i="28"/>
  <c r="Y241" i="28"/>
  <c r="DC240" i="28"/>
  <c r="DA240" i="28"/>
  <c r="CY240" i="28"/>
  <c r="CW240" i="28"/>
  <c r="Y240" i="28"/>
  <c r="Y239" i="28"/>
  <c r="DC238" i="28"/>
  <c r="DA238" i="28"/>
  <c r="CY238" i="28"/>
  <c r="CW238" i="28"/>
  <c r="Y238" i="28"/>
  <c r="DC237" i="28"/>
  <c r="DA237" i="28"/>
  <c r="CY237" i="28"/>
  <c r="CW237" i="28"/>
  <c r="Y237" i="28"/>
  <c r="DC235" i="28"/>
  <c r="DA235" i="28"/>
  <c r="CY235" i="28"/>
  <c r="CW235" i="28"/>
  <c r="Y235" i="28"/>
  <c r="DC234" i="28"/>
  <c r="DA234" i="28"/>
  <c r="CY234" i="28"/>
  <c r="CW234" i="28"/>
  <c r="Y234" i="28"/>
  <c r="DC232" i="28"/>
  <c r="DA232" i="28"/>
  <c r="CY232" i="28"/>
  <c r="CW232" i="28"/>
  <c r="Y232" i="28"/>
  <c r="DC231" i="28"/>
  <c r="DA231" i="28"/>
  <c r="CY231" i="28"/>
  <c r="CW231" i="28"/>
  <c r="Y231" i="28"/>
  <c r="DC230" i="28"/>
  <c r="DA230" i="28"/>
  <c r="CY230" i="28"/>
  <c r="CW230" i="28"/>
  <c r="Y230" i="28"/>
  <c r="DC229" i="28"/>
  <c r="DA229" i="28"/>
  <c r="CY229" i="28"/>
  <c r="CW229" i="28"/>
  <c r="Y229" i="28"/>
  <c r="DC228" i="28"/>
  <c r="DA228" i="28"/>
  <c r="CY228" i="28"/>
  <c r="CW228" i="28"/>
  <c r="Y228" i="28"/>
  <c r="Y227" i="28"/>
  <c r="DC226" i="28"/>
  <c r="DA226" i="28"/>
  <c r="CY226" i="28"/>
  <c r="CW226" i="28"/>
  <c r="Y226" i="28"/>
  <c r="DC225" i="28"/>
  <c r="DA225" i="28"/>
  <c r="CY225" i="28"/>
  <c r="CW225" i="28"/>
  <c r="Y225" i="28"/>
  <c r="DC224" i="28"/>
  <c r="DA224" i="28"/>
  <c r="CY224" i="28"/>
  <c r="CW224" i="28"/>
  <c r="Y224" i="28"/>
  <c r="DC223" i="28"/>
  <c r="DA223" i="28"/>
  <c r="CY223" i="28"/>
  <c r="CW223" i="28"/>
  <c r="Y223" i="28"/>
  <c r="DC222" i="28"/>
  <c r="DA222" i="28"/>
  <c r="CY222" i="28"/>
  <c r="CW222" i="28"/>
  <c r="Y222" i="28"/>
  <c r="DC221" i="28"/>
  <c r="DA221" i="28"/>
  <c r="CY221" i="28"/>
  <c r="CW221" i="28"/>
  <c r="Y221" i="28"/>
  <c r="Y220" i="28"/>
  <c r="DC219" i="28"/>
  <c r="DA219" i="28"/>
  <c r="CY219" i="28"/>
  <c r="CW219" i="28"/>
  <c r="Y219" i="28"/>
  <c r="Y218" i="28"/>
  <c r="DC217" i="28"/>
  <c r="DA217" i="28"/>
  <c r="CY217" i="28"/>
  <c r="CW217" i="28"/>
  <c r="Y217" i="28"/>
  <c r="DC216" i="28"/>
  <c r="DA216" i="28"/>
  <c r="CY216" i="28"/>
  <c r="CW216" i="28"/>
  <c r="Y216" i="28"/>
  <c r="DC215" i="28"/>
  <c r="DA215" i="28"/>
  <c r="CY215" i="28"/>
  <c r="CW215" i="28"/>
  <c r="Y215" i="28"/>
  <c r="DC214" i="28"/>
  <c r="DA214" i="28"/>
  <c r="CY214" i="28"/>
  <c r="CW214" i="28"/>
  <c r="Y214" i="28"/>
  <c r="DC213" i="28"/>
  <c r="DA213" i="28"/>
  <c r="CY213" i="28"/>
  <c r="CW213" i="28"/>
  <c r="Y213" i="28"/>
  <c r="DC212" i="28"/>
  <c r="DA212" i="28"/>
  <c r="CY212" i="28"/>
  <c r="CW212" i="28"/>
  <c r="Y212" i="28"/>
  <c r="DC211" i="28"/>
  <c r="DA211" i="28"/>
  <c r="CY211" i="28"/>
  <c r="CW211" i="28"/>
  <c r="Y211" i="28"/>
  <c r="DC210" i="28"/>
  <c r="DA210" i="28"/>
  <c r="CY210" i="28"/>
  <c r="CW210" i="28"/>
  <c r="Y210" i="28"/>
  <c r="DC209" i="28"/>
  <c r="DA209" i="28"/>
  <c r="CY209" i="28"/>
  <c r="CW209" i="28"/>
  <c r="Y209" i="28"/>
  <c r="DC208" i="28"/>
  <c r="DA208" i="28"/>
  <c r="CY208" i="28"/>
  <c r="CW208" i="28"/>
  <c r="Y208" i="28"/>
  <c r="DC207" i="28"/>
  <c r="DA207" i="28"/>
  <c r="CY207" i="28"/>
  <c r="CW207" i="28"/>
  <c r="Y207" i="28"/>
  <c r="DC206" i="28"/>
  <c r="DA206" i="28"/>
  <c r="CY206" i="28"/>
  <c r="CW206" i="28"/>
  <c r="Y206" i="28"/>
  <c r="DC205" i="28"/>
  <c r="DA205" i="28"/>
  <c r="CY205" i="28"/>
  <c r="CW205" i="28"/>
  <c r="Y205" i="28"/>
  <c r="DC204" i="28"/>
  <c r="DA204" i="28"/>
  <c r="CY204" i="28"/>
  <c r="CW204" i="28"/>
  <c r="Y204" i="28"/>
  <c r="DC203" i="28"/>
  <c r="DA203" i="28"/>
  <c r="CY203" i="28"/>
  <c r="CW203" i="28"/>
  <c r="Y203" i="28"/>
  <c r="DC202" i="28"/>
  <c r="DA202" i="28"/>
  <c r="CY202" i="28"/>
  <c r="CW202" i="28"/>
  <c r="Y202" i="28"/>
  <c r="DC201" i="28"/>
  <c r="DA201" i="28"/>
  <c r="CY201" i="28"/>
  <c r="CW201" i="28"/>
  <c r="Y201" i="28"/>
  <c r="DC200" i="28"/>
  <c r="DA200" i="28"/>
  <c r="CY200" i="28"/>
  <c r="CW200" i="28"/>
  <c r="Y200" i="28"/>
  <c r="Y199" i="28"/>
  <c r="Y198" i="28"/>
  <c r="DC197" i="28"/>
  <c r="DA197" i="28"/>
  <c r="CY197" i="28"/>
  <c r="CW197" i="28"/>
  <c r="Y197" i="28"/>
  <c r="DC196" i="28"/>
  <c r="DA196" i="28"/>
  <c r="CY196" i="28"/>
  <c r="CW196" i="28"/>
  <c r="Y196" i="28"/>
  <c r="Y195" i="28"/>
  <c r="DC194" i="28"/>
  <c r="DA194" i="28"/>
  <c r="CY194" i="28"/>
  <c r="CW194" i="28"/>
  <c r="Y194" i="28"/>
  <c r="Y193" i="28"/>
  <c r="DC192" i="28"/>
  <c r="DA192" i="28"/>
  <c r="CY192" i="28"/>
  <c r="CW192" i="28"/>
  <c r="Y192" i="28"/>
  <c r="DC191" i="28"/>
  <c r="DA191" i="28"/>
  <c r="CY191" i="28"/>
  <c r="CW191" i="28"/>
  <c r="Y191" i="28"/>
  <c r="DC190" i="28"/>
  <c r="DA190" i="28"/>
  <c r="CY190" i="28"/>
  <c r="CW190" i="28"/>
  <c r="Y190" i="28"/>
  <c r="Y189" i="28"/>
  <c r="DC188" i="28"/>
  <c r="DA188" i="28"/>
  <c r="CY188" i="28"/>
  <c r="CW188" i="28"/>
  <c r="Y188" i="28"/>
  <c r="DC187" i="28"/>
  <c r="DA187" i="28"/>
  <c r="CY187" i="28"/>
  <c r="CW187" i="28"/>
  <c r="Y187" i="28"/>
  <c r="DC186" i="28"/>
  <c r="DA186" i="28"/>
  <c r="CY186" i="28"/>
  <c r="CW186" i="28"/>
  <c r="Y186" i="28"/>
  <c r="DC184" i="28"/>
  <c r="DA184" i="28"/>
  <c r="CY184" i="28"/>
  <c r="CW184" i="28"/>
  <c r="Y184" i="28"/>
  <c r="Y183" i="28"/>
  <c r="DC182" i="28"/>
  <c r="DA182" i="28"/>
  <c r="CY182" i="28"/>
  <c r="CW182" i="28"/>
  <c r="Y182" i="28"/>
  <c r="Y181" i="28"/>
  <c r="DC180" i="28"/>
  <c r="DA180" i="28"/>
  <c r="CY180" i="28"/>
  <c r="CW180" i="28"/>
  <c r="Y180" i="28"/>
  <c r="DC179" i="28"/>
  <c r="DA179" i="28"/>
  <c r="CY179" i="28"/>
  <c r="CW179" i="28"/>
  <c r="Y179" i="28"/>
  <c r="DC177" i="28"/>
  <c r="DA177" i="28"/>
  <c r="CY177" i="28"/>
  <c r="CW177" i="28"/>
  <c r="Y177" i="28"/>
  <c r="DC175" i="28"/>
  <c r="DA175" i="28"/>
  <c r="CY175" i="28"/>
  <c r="CW175" i="28"/>
  <c r="Y175" i="28"/>
  <c r="DC174" i="28"/>
  <c r="DA174" i="28"/>
  <c r="CY174" i="28"/>
  <c r="CW174" i="28"/>
  <c r="Y174" i="28"/>
  <c r="Y173" i="28"/>
  <c r="Y172" i="28"/>
  <c r="DC171" i="28"/>
  <c r="DA171" i="28"/>
  <c r="CY171" i="28"/>
  <c r="CW171" i="28"/>
  <c r="Y171" i="28"/>
  <c r="DC170" i="28"/>
  <c r="DA170" i="28"/>
  <c r="CY170" i="28"/>
  <c r="CW170" i="28"/>
  <c r="Y170" i="28"/>
  <c r="DC168" i="28"/>
  <c r="DA168" i="28"/>
  <c r="CY168" i="28"/>
  <c r="CW168" i="28"/>
  <c r="Y168" i="28"/>
  <c r="DC166" i="28"/>
  <c r="DA166" i="28"/>
  <c r="CY166" i="28"/>
  <c r="CW166" i="28"/>
  <c r="Y166" i="28"/>
  <c r="DC165" i="28"/>
  <c r="DA165" i="28"/>
  <c r="CY165" i="28"/>
  <c r="CW165" i="28"/>
  <c r="Y165" i="28"/>
  <c r="DC164" i="28"/>
  <c r="DA164" i="28"/>
  <c r="CY164" i="28"/>
  <c r="CW164" i="28"/>
  <c r="Y164" i="28"/>
  <c r="DC162" i="28"/>
  <c r="DA162" i="28"/>
  <c r="CY162" i="28"/>
  <c r="CW162" i="28"/>
  <c r="Y162" i="28"/>
  <c r="Y160" i="28"/>
  <c r="DC159" i="28"/>
  <c r="DA159" i="28"/>
  <c r="CY159" i="28"/>
  <c r="CW159" i="28"/>
  <c r="Y159" i="28"/>
  <c r="Y158" i="28"/>
  <c r="DC157" i="28"/>
  <c r="DA157" i="28"/>
  <c r="CY157" i="28"/>
  <c r="CW157" i="28"/>
  <c r="Y157" i="28"/>
  <c r="DC156" i="28"/>
  <c r="DA156" i="28"/>
  <c r="CY156" i="28"/>
  <c r="CW156" i="28"/>
  <c r="Y156" i="28"/>
  <c r="DC155" i="28"/>
  <c r="DA155" i="28"/>
  <c r="CY155" i="28"/>
  <c r="CW155" i="28"/>
  <c r="Y155" i="28"/>
  <c r="DC154" i="28"/>
  <c r="DA154" i="28"/>
  <c r="CY154" i="28"/>
  <c r="CW154" i="28"/>
  <c r="Y154" i="28"/>
  <c r="DC153" i="28"/>
  <c r="DA153" i="28"/>
  <c r="CY153" i="28"/>
  <c r="CW153" i="28"/>
  <c r="Y153" i="28"/>
  <c r="DC152" i="28"/>
  <c r="DA152" i="28"/>
  <c r="CY152" i="28"/>
  <c r="CW152" i="28"/>
  <c r="Y152" i="28"/>
  <c r="Y151" i="28"/>
  <c r="Y150" i="28"/>
  <c r="DC149" i="28"/>
  <c r="DA149" i="28"/>
  <c r="CY149" i="28"/>
  <c r="CW149" i="28"/>
  <c r="Y149" i="28"/>
  <c r="Y148" i="28"/>
  <c r="DC147" i="28"/>
  <c r="DA147" i="28"/>
  <c r="CY147" i="28"/>
  <c r="CW147" i="28"/>
  <c r="Y147" i="28"/>
  <c r="Y146" i="28"/>
  <c r="Y145" i="28"/>
  <c r="Y144" i="28"/>
  <c r="DC143" i="28"/>
  <c r="DA143" i="28"/>
  <c r="CY143" i="28"/>
  <c r="CW143" i="28"/>
  <c r="Y143" i="28"/>
  <c r="DC142" i="28"/>
  <c r="DA142" i="28"/>
  <c r="CY142" i="28"/>
  <c r="CW142" i="28"/>
  <c r="Y142" i="28"/>
  <c r="DC141" i="28"/>
  <c r="DA141" i="28"/>
  <c r="CY141" i="28"/>
  <c r="CW141" i="28"/>
  <c r="Y141" i="28"/>
  <c r="Y140" i="28"/>
  <c r="DC139" i="28"/>
  <c r="DA139" i="28"/>
  <c r="CY139" i="28"/>
  <c r="CW139" i="28"/>
  <c r="Y139" i="28"/>
  <c r="DC138" i="28"/>
  <c r="DA138" i="28"/>
  <c r="CY138" i="28"/>
  <c r="CW138" i="28"/>
  <c r="Y138" i="28"/>
  <c r="DC137" i="28"/>
  <c r="DA137" i="28"/>
  <c r="CY137" i="28"/>
  <c r="CW137" i="28"/>
  <c r="Y137" i="28"/>
  <c r="DC136" i="28"/>
  <c r="DA136" i="28"/>
  <c r="CY136" i="28"/>
  <c r="CW136" i="28"/>
  <c r="Y136" i="28"/>
  <c r="DC134" i="28"/>
  <c r="DA134" i="28"/>
  <c r="CY134" i="28"/>
  <c r="CW134" i="28"/>
  <c r="Y134" i="28"/>
  <c r="Y133" i="28"/>
  <c r="DC132" i="28"/>
  <c r="DA132" i="28"/>
  <c r="CY132" i="28"/>
  <c r="CW132" i="28"/>
  <c r="Y132" i="28"/>
  <c r="DC131" i="28"/>
  <c r="DA131" i="28"/>
  <c r="CY131" i="28"/>
  <c r="CW131" i="28"/>
  <c r="Y131" i="28"/>
  <c r="DC130" i="28"/>
  <c r="DA130" i="28"/>
  <c r="CY130" i="28"/>
  <c r="CW130" i="28"/>
  <c r="Y130" i="28"/>
  <c r="DC129" i="28"/>
  <c r="DA129" i="28"/>
  <c r="CY129" i="28"/>
  <c r="CW129" i="28"/>
  <c r="Y129" i="28"/>
  <c r="DC128" i="28"/>
  <c r="DA128" i="28"/>
  <c r="CY128" i="28"/>
  <c r="CW128" i="28"/>
  <c r="Y128" i="28"/>
  <c r="DC127" i="28"/>
  <c r="DA127" i="28"/>
  <c r="CY127" i="28"/>
  <c r="CW127" i="28"/>
  <c r="Y127" i="28"/>
  <c r="DC126" i="28"/>
  <c r="DA126" i="28"/>
  <c r="CY126" i="28"/>
  <c r="CW126" i="28"/>
  <c r="Y126" i="28"/>
  <c r="DC117" i="28"/>
  <c r="DA117" i="28"/>
  <c r="CY117" i="28"/>
  <c r="CW117" i="28"/>
  <c r="Y117" i="28"/>
  <c r="DC116" i="28"/>
  <c r="DA116" i="28"/>
  <c r="CY116" i="28"/>
  <c r="CW116" i="28"/>
  <c r="Y116" i="28"/>
  <c r="DC115" i="28"/>
  <c r="DA115" i="28"/>
  <c r="CY115" i="28"/>
  <c r="CW115" i="28"/>
  <c r="Y115" i="28"/>
  <c r="DC114" i="28"/>
  <c r="DA114" i="28"/>
  <c r="CY114" i="28"/>
  <c r="CW114" i="28"/>
  <c r="Y114" i="28"/>
  <c r="DC113" i="28"/>
  <c r="DA113" i="28"/>
  <c r="CY113" i="28"/>
  <c r="CW113" i="28"/>
  <c r="Y113" i="28"/>
  <c r="DC112" i="28"/>
  <c r="DA112" i="28"/>
  <c r="CY112" i="28"/>
  <c r="CW112" i="28"/>
  <c r="Y112" i="28"/>
  <c r="DC111" i="28"/>
  <c r="DA111" i="28"/>
  <c r="CY111" i="28"/>
  <c r="CW111" i="28"/>
  <c r="Y111" i="28"/>
  <c r="DC110" i="28"/>
  <c r="DA110" i="28"/>
  <c r="CY110" i="28"/>
  <c r="CW110" i="28"/>
  <c r="Y110" i="28"/>
  <c r="DC109" i="28"/>
  <c r="DA109" i="28"/>
  <c r="CY109" i="28"/>
  <c r="CW109" i="28"/>
  <c r="Y109" i="28"/>
  <c r="DC108" i="28"/>
  <c r="DA108" i="28"/>
  <c r="CY108" i="28"/>
  <c r="CW108" i="28"/>
  <c r="Y108" i="28"/>
  <c r="DC107" i="28"/>
  <c r="DA107" i="28"/>
  <c r="CY107" i="28"/>
  <c r="CW107" i="28"/>
  <c r="Y107" i="28"/>
  <c r="DC106" i="28"/>
  <c r="DA106" i="28"/>
  <c r="CY106" i="28"/>
  <c r="CW106" i="28"/>
  <c r="Y106" i="28"/>
  <c r="DC105" i="28"/>
  <c r="DA105" i="28"/>
  <c r="CY105" i="28"/>
  <c r="CW105" i="28"/>
  <c r="Y105" i="28"/>
  <c r="DC104" i="28"/>
  <c r="DA104" i="28"/>
  <c r="CY104" i="28"/>
  <c r="CW104" i="28"/>
  <c r="Y104" i="28"/>
  <c r="DC103" i="28"/>
  <c r="DA103" i="28"/>
  <c r="CY103" i="28"/>
  <c r="CW103" i="28"/>
  <c r="Y103" i="28"/>
  <c r="DC102" i="28"/>
  <c r="DA102" i="28"/>
  <c r="CY102" i="28"/>
  <c r="CW102" i="28"/>
  <c r="Y102" i="28"/>
  <c r="M102" i="28"/>
  <c r="M507" i="28" s="1"/>
  <c r="DC101" i="28"/>
  <c r="DA101" i="28"/>
  <c r="CY101" i="28"/>
  <c r="CW101" i="28"/>
  <c r="Y101" i="28"/>
  <c r="Y100" i="28"/>
  <c r="Y98" i="28"/>
  <c r="Y97" i="28"/>
  <c r="Y96" i="28"/>
  <c r="DC95" i="28"/>
  <c r="DA95" i="28"/>
  <c r="CY95" i="28"/>
  <c r="CW95" i="28"/>
  <c r="Y95" i="28"/>
  <c r="DC94" i="28"/>
  <c r="DA94" i="28"/>
  <c r="CY94" i="28"/>
  <c r="CW94" i="28"/>
  <c r="Y94" i="28"/>
  <c r="DC93" i="28"/>
  <c r="DA93" i="28"/>
  <c r="CY93" i="28"/>
  <c r="CW93" i="28"/>
  <c r="DC92" i="28"/>
  <c r="DA92" i="28"/>
  <c r="CY92" i="28"/>
  <c r="CW92" i="28"/>
  <c r="Y92" i="28"/>
  <c r="DC91" i="28"/>
  <c r="DA91" i="28"/>
  <c r="CY91" i="28"/>
  <c r="CW91" i="28"/>
  <c r="Y91" i="28"/>
  <c r="CW90" i="28"/>
  <c r="CX90" i="28" s="1"/>
  <c r="DC89" i="28"/>
  <c r="DA89" i="28"/>
  <c r="CY89" i="28"/>
  <c r="CW89" i="28"/>
  <c r="Y89" i="28"/>
  <c r="DE88" i="28"/>
  <c r="DF88" i="28" s="1"/>
  <c r="Y88" i="28"/>
  <c r="DE87" i="28"/>
  <c r="DF87" i="28" s="1"/>
  <c r="Y87" i="28"/>
  <c r="DC86" i="28"/>
  <c r="DA86" i="28"/>
  <c r="CY86" i="28"/>
  <c r="CW86" i="28"/>
  <c r="Y86" i="28"/>
  <c r="DC85" i="28"/>
  <c r="DA85" i="28"/>
  <c r="CY85" i="28"/>
  <c r="CW85" i="28"/>
  <c r="Y85" i="28"/>
  <c r="DC84" i="28"/>
  <c r="DA84" i="28"/>
  <c r="CY84" i="28"/>
  <c r="CW84" i="28"/>
  <c r="Y84" i="28"/>
  <c r="DC83" i="28"/>
  <c r="DA83" i="28"/>
  <c r="CY83" i="28"/>
  <c r="CW83" i="28"/>
  <c r="Y83" i="28"/>
  <c r="DC82" i="28"/>
  <c r="DA82" i="28"/>
  <c r="CY82" i="28"/>
  <c r="CW82" i="28"/>
  <c r="Y82" i="28"/>
  <c r="DC81" i="28"/>
  <c r="DA81" i="28"/>
  <c r="CY81" i="28"/>
  <c r="CW81" i="28"/>
  <c r="Y81" i="28"/>
  <c r="DC80" i="28"/>
  <c r="DA80" i="28"/>
  <c r="CY80" i="28"/>
  <c r="CW80" i="28"/>
  <c r="Y80" i="28"/>
  <c r="DC79" i="28"/>
  <c r="DA79" i="28"/>
  <c r="CY79" i="28"/>
  <c r="CW79" i="28"/>
  <c r="Y79" i="28"/>
  <c r="DC78" i="28"/>
  <c r="DA78" i="28"/>
  <c r="CY78" i="28"/>
  <c r="CW78" i="28"/>
  <c r="Y78" i="28"/>
  <c r="DC77" i="28"/>
  <c r="DA77" i="28"/>
  <c r="CY77" i="28"/>
  <c r="CW77" i="28"/>
  <c r="Y77" i="28"/>
  <c r="DC76" i="28"/>
  <c r="DA76" i="28"/>
  <c r="CY76" i="28"/>
  <c r="CW76" i="28"/>
  <c r="Y76" i="28"/>
  <c r="DC75" i="28"/>
  <c r="DA75" i="28"/>
  <c r="CY75" i="28"/>
  <c r="CW75" i="28"/>
  <c r="Y75" i="28"/>
  <c r="DC74" i="28"/>
  <c r="DA74" i="28"/>
  <c r="CY74" i="28"/>
  <c r="CW74" i="28"/>
  <c r="Y74" i="28"/>
  <c r="DC73" i="28"/>
  <c r="DA73" i="28"/>
  <c r="CY73" i="28"/>
  <c r="CW73" i="28"/>
  <c r="Y73" i="28"/>
  <c r="DC72" i="28"/>
  <c r="DA72" i="28"/>
  <c r="CY72" i="28"/>
  <c r="CW72" i="28"/>
  <c r="Y72" i="28"/>
  <c r="DC71" i="28"/>
  <c r="DA71" i="28"/>
  <c r="CY71" i="28"/>
  <c r="CW71" i="28"/>
  <c r="Y71" i="28"/>
  <c r="DC69" i="28"/>
  <c r="DA69" i="28"/>
  <c r="CY69" i="28"/>
  <c r="CW69" i="28"/>
  <c r="Y69" i="28"/>
  <c r="DC68" i="28"/>
  <c r="DA68" i="28"/>
  <c r="CY68" i="28"/>
  <c r="CW68" i="28"/>
  <c r="Y68" i="28"/>
  <c r="DC67" i="28"/>
  <c r="DA67" i="28"/>
  <c r="CY67" i="28"/>
  <c r="CW67" i="28"/>
  <c r="Y67" i="28"/>
  <c r="DC66" i="28"/>
  <c r="DA66" i="28"/>
  <c r="CY66" i="28"/>
  <c r="CW66" i="28"/>
  <c r="Y66" i="28"/>
  <c r="DC65" i="28"/>
  <c r="DA65" i="28"/>
  <c r="CY65" i="28"/>
  <c r="CW65" i="28"/>
  <c r="Y65" i="28"/>
  <c r="DC64" i="28"/>
  <c r="DA64" i="28"/>
  <c r="CY64" i="28"/>
  <c r="CW64" i="28"/>
  <c r="Y64" i="28"/>
  <c r="DC63" i="28"/>
  <c r="DA63" i="28"/>
  <c r="CY63" i="28"/>
  <c r="CW63" i="28"/>
  <c r="Y63" i="28"/>
  <c r="DC62" i="28"/>
  <c r="DA62" i="28"/>
  <c r="CY62" i="28"/>
  <c r="CW62" i="28"/>
  <c r="Y62" i="28"/>
  <c r="DC61" i="28"/>
  <c r="DA61" i="28"/>
  <c r="CY61" i="28"/>
  <c r="CW61" i="28"/>
  <c r="Y61" i="28"/>
  <c r="DC60" i="28"/>
  <c r="DA60" i="28"/>
  <c r="CY60" i="28"/>
  <c r="CW60" i="28"/>
  <c r="Y60" i="28"/>
  <c r="DC59" i="28"/>
  <c r="DA59" i="28"/>
  <c r="CY59" i="28"/>
  <c r="CW59" i="28"/>
  <c r="Y59" i="28"/>
  <c r="DC58" i="28"/>
  <c r="DA58" i="28"/>
  <c r="CY58" i="28"/>
  <c r="CW58" i="28"/>
  <c r="Y58" i="28"/>
  <c r="M58" i="28"/>
  <c r="DC57" i="28"/>
  <c r="DA57" i="28"/>
  <c r="CY57" i="28"/>
  <c r="CW57" i="28"/>
  <c r="Y57" i="28"/>
  <c r="DC56" i="28"/>
  <c r="DA56" i="28"/>
  <c r="CY56" i="28"/>
  <c r="CW56" i="28"/>
  <c r="Y56" i="28"/>
  <c r="DC54" i="28"/>
  <c r="DA54" i="28"/>
  <c r="CY54" i="28"/>
  <c r="CW54" i="28"/>
  <c r="Y54" i="28"/>
  <c r="DC53" i="28"/>
  <c r="DA53" i="28"/>
  <c r="CY53" i="28"/>
  <c r="CW53" i="28"/>
  <c r="Y53" i="28"/>
  <c r="DC52" i="28"/>
  <c r="DA52" i="28"/>
  <c r="CY52" i="28"/>
  <c r="CW52" i="28"/>
  <c r="Y52" i="28"/>
  <c r="DC50" i="28"/>
  <c r="DA50" i="28"/>
  <c r="CY50" i="28"/>
  <c r="CW50" i="28"/>
  <c r="Y50" i="28"/>
  <c r="DC49" i="28"/>
  <c r="DA49" i="28"/>
  <c r="CY49" i="28"/>
  <c r="CW49" i="28"/>
  <c r="Y49" i="28"/>
  <c r="DC48" i="28"/>
  <c r="DA48" i="28"/>
  <c r="CY48" i="28"/>
  <c r="CW48" i="28"/>
  <c r="Y48" i="28"/>
  <c r="DC47" i="28"/>
  <c r="DA47" i="28"/>
  <c r="CY47" i="28"/>
  <c r="CW47" i="28"/>
  <c r="Y47" i="28"/>
  <c r="DC46" i="28"/>
  <c r="DA46" i="28"/>
  <c r="CY46" i="28"/>
  <c r="CW46" i="28"/>
  <c r="Y46" i="28"/>
  <c r="M46" i="28"/>
  <c r="DC45" i="28"/>
  <c r="DA45" i="28"/>
  <c r="CY45" i="28"/>
  <c r="CW45" i="28"/>
  <c r="Y45" i="28"/>
  <c r="DC44" i="28"/>
  <c r="DA44" i="28"/>
  <c r="CY44" i="28"/>
  <c r="CW44" i="28"/>
  <c r="Y44" i="28"/>
  <c r="DC43" i="28"/>
  <c r="DA43" i="28"/>
  <c r="CY43" i="28"/>
  <c r="CW43" i="28"/>
  <c r="Y43" i="28"/>
  <c r="DC42" i="28"/>
  <c r="DA42" i="28"/>
  <c r="CY42" i="28"/>
  <c r="CW42" i="28"/>
  <c r="Y42" i="28"/>
  <c r="DC41" i="28"/>
  <c r="DA41" i="28"/>
  <c r="CY41" i="28"/>
  <c r="CW41" i="28"/>
  <c r="Y41" i="28"/>
  <c r="Y40" i="28"/>
  <c r="DC39" i="28"/>
  <c r="DA39" i="28"/>
  <c r="CY39" i="28"/>
  <c r="CW39" i="28"/>
  <c r="Y39" i="28"/>
  <c r="DC38" i="28"/>
  <c r="DA38" i="28"/>
  <c r="CY38" i="28"/>
  <c r="CW38" i="28"/>
  <c r="Y38" i="28"/>
  <c r="DC37" i="28"/>
  <c r="DA37" i="28"/>
  <c r="CY37" i="28"/>
  <c r="CW37" i="28"/>
  <c r="Y37" i="28"/>
  <c r="DC36" i="28"/>
  <c r="DA36" i="28"/>
  <c r="CY36" i="28"/>
  <c r="CW36" i="28"/>
  <c r="Y36" i="28"/>
  <c r="DC35" i="28"/>
  <c r="DA35" i="28"/>
  <c r="CY35" i="28"/>
  <c r="CW35" i="28"/>
  <c r="Y35" i="28"/>
  <c r="DC34" i="28"/>
  <c r="DA34" i="28"/>
  <c r="CY34" i="28"/>
  <c r="CW34" i="28"/>
  <c r="Y34" i="28"/>
  <c r="DC33" i="28"/>
  <c r="DA33" i="28"/>
  <c r="CY33" i="28"/>
  <c r="CW33" i="28"/>
  <c r="Y33" i="28"/>
  <c r="DC32" i="28"/>
  <c r="DA32" i="28"/>
  <c r="CY32" i="28"/>
  <c r="CW32" i="28"/>
  <c r="Y32" i="28"/>
  <c r="DC31" i="28"/>
  <c r="DA31" i="28"/>
  <c r="CY31" i="28"/>
  <c r="CW31" i="28"/>
  <c r="Y31" i="28"/>
  <c r="DC30" i="28"/>
  <c r="DA30" i="28"/>
  <c r="CY30" i="28"/>
  <c r="CW30" i="28"/>
  <c r="Y30" i="28"/>
  <c r="DC29" i="28"/>
  <c r="DA29" i="28"/>
  <c r="CY29" i="28"/>
  <c r="CW29" i="28"/>
  <c r="Y29" i="28"/>
  <c r="DC28" i="28"/>
  <c r="DA28" i="28"/>
  <c r="CY28" i="28"/>
  <c r="CW28" i="28"/>
  <c r="Y28" i="28"/>
  <c r="DC27" i="28"/>
  <c r="DA27" i="28"/>
  <c r="CY27" i="28"/>
  <c r="CW27" i="28"/>
  <c r="Y27" i="28"/>
  <c r="DC26" i="28"/>
  <c r="DA26" i="28"/>
  <c r="CY26" i="28"/>
  <c r="CW26" i="28"/>
  <c r="Y26" i="28"/>
  <c r="DC25" i="28"/>
  <c r="DA25" i="28"/>
  <c r="CY25" i="28"/>
  <c r="CW25" i="28"/>
  <c r="Y25" i="28"/>
  <c r="DC24" i="28"/>
  <c r="DA24" i="28"/>
  <c r="CY24" i="28"/>
  <c r="CW24" i="28"/>
  <c r="Y24" i="28"/>
  <c r="DC23" i="28"/>
  <c r="DA23" i="28"/>
  <c r="CY23" i="28"/>
  <c r="CW23" i="28"/>
  <c r="Y23" i="28"/>
  <c r="DC22" i="28"/>
  <c r="DA22" i="28"/>
  <c r="CY22" i="28"/>
  <c r="CW22" i="28"/>
  <c r="Y22" i="28"/>
  <c r="DC21" i="28"/>
  <c r="DA21" i="28"/>
  <c r="CY21" i="28"/>
  <c r="CW21" i="28"/>
  <c r="Y21" i="28"/>
  <c r="DC20" i="28"/>
  <c r="DA20" i="28"/>
  <c r="CY20" i="28"/>
  <c r="CW20" i="28"/>
  <c r="Y20" i="28"/>
  <c r="Y19" i="28"/>
  <c r="DC18" i="28"/>
  <c r="DA18" i="28"/>
  <c r="CY18" i="28"/>
  <c r="CW18" i="28"/>
  <c r="Y18" i="28"/>
  <c r="DC17" i="28"/>
  <c r="DA17" i="28"/>
  <c r="CY17" i="28"/>
  <c r="CW17" i="28"/>
  <c r="Y17" i="28"/>
  <c r="Y16" i="28"/>
  <c r="DC15" i="28"/>
  <c r="DA15" i="28"/>
  <c r="CY15" i="28"/>
  <c r="CW15" i="28"/>
  <c r="Y15" i="28"/>
  <c r="DC14" i="28"/>
  <c r="DA14" i="28"/>
  <c r="CY14" i="28"/>
  <c r="CW14" i="28"/>
  <c r="Y14" i="28"/>
  <c r="DC13" i="28"/>
  <c r="DA13" i="28"/>
  <c r="CY13" i="28"/>
  <c r="CW13" i="28"/>
  <c r="Y13" i="28"/>
  <c r="DC12" i="28"/>
  <c r="DA12" i="28"/>
  <c r="CY12" i="28"/>
  <c r="CW12" i="28"/>
  <c r="Y12" i="28"/>
  <c r="DZ11" i="28"/>
  <c r="DC11" i="28"/>
  <c r="DA11" i="28"/>
  <c r="CY11" i="28"/>
  <c r="CW11" i="28"/>
  <c r="Y11" i="28"/>
  <c r="CU554" i="27"/>
  <c r="CT554" i="27"/>
  <c r="CS554" i="27"/>
  <c r="CR554" i="27"/>
  <c r="CQ554" i="27"/>
  <c r="CP554" i="27"/>
  <c r="CO554" i="27"/>
  <c r="CN554" i="27"/>
  <c r="CM554" i="27"/>
  <c r="CL554" i="27"/>
  <c r="CK554" i="27"/>
  <c r="CJ554" i="27"/>
  <c r="CI554" i="27"/>
  <c r="CH554" i="27"/>
  <c r="CG554" i="27"/>
  <c r="CF554" i="27"/>
  <c r="CE554" i="27"/>
  <c r="CD554" i="27"/>
  <c r="CC554" i="27"/>
  <c r="CB554" i="27"/>
  <c r="CA554" i="27"/>
  <c r="BZ554" i="27"/>
  <c r="BY554" i="27"/>
  <c r="BX554" i="27"/>
  <c r="BW554" i="27"/>
  <c r="BV554" i="27"/>
  <c r="BU554" i="27"/>
  <c r="BT554" i="27"/>
  <c r="BS554" i="27"/>
  <c r="BR554" i="27"/>
  <c r="BQ554" i="27"/>
  <c r="BP554" i="27"/>
  <c r="BO554" i="27"/>
  <c r="BN554" i="27"/>
  <c r="BM554" i="27"/>
  <c r="BL554" i="27"/>
  <c r="BK554" i="27"/>
  <c r="BJ554" i="27"/>
  <c r="CV553" i="27"/>
  <c r="CU553" i="27"/>
  <c r="CT553" i="27"/>
  <c r="CS553" i="27"/>
  <c r="CR553" i="27"/>
  <c r="CQ553" i="27"/>
  <c r="CP553" i="27"/>
  <c r="CO553" i="27"/>
  <c r="CN553" i="27"/>
  <c r="CM553" i="27"/>
  <c r="CL553" i="27"/>
  <c r="CK553" i="27"/>
  <c r="CJ553" i="27"/>
  <c r="CI553" i="27"/>
  <c r="CH553" i="27"/>
  <c r="CG553" i="27"/>
  <c r="CF553" i="27"/>
  <c r="CE553" i="27"/>
  <c r="CD553" i="27"/>
  <c r="CC553" i="27"/>
  <c r="CB553" i="27"/>
  <c r="CA553" i="27"/>
  <c r="BZ553" i="27"/>
  <c r="BY553" i="27"/>
  <c r="BX553" i="27"/>
  <c r="BW553" i="27"/>
  <c r="BV553" i="27"/>
  <c r="BU553" i="27"/>
  <c r="BT553" i="27"/>
  <c r="BS553" i="27"/>
  <c r="BR553" i="27"/>
  <c r="BQ553" i="27"/>
  <c r="BP553" i="27"/>
  <c r="BO553" i="27"/>
  <c r="BN553" i="27"/>
  <c r="BM553" i="27"/>
  <c r="BL553" i="27"/>
  <c r="BK553" i="27"/>
  <c r="BJ553" i="27"/>
  <c r="CV552" i="27"/>
  <c r="CU552" i="27"/>
  <c r="CT552" i="27"/>
  <c r="CS552" i="27"/>
  <c r="CR552" i="27"/>
  <c r="CQ552" i="27"/>
  <c r="CP552" i="27"/>
  <c r="CO552" i="27"/>
  <c r="CN552" i="27"/>
  <c r="CM552" i="27"/>
  <c r="CL552" i="27"/>
  <c r="CK552" i="27"/>
  <c r="CJ552" i="27"/>
  <c r="CI552" i="27"/>
  <c r="CH552" i="27"/>
  <c r="CG552" i="27"/>
  <c r="CF552" i="27"/>
  <c r="CE552" i="27"/>
  <c r="CD552" i="27"/>
  <c r="CC552" i="27"/>
  <c r="CB552" i="27"/>
  <c r="CA552" i="27"/>
  <c r="BZ552" i="27"/>
  <c r="BY552" i="27"/>
  <c r="BX552" i="27"/>
  <c r="BW552" i="27"/>
  <c r="BV552" i="27"/>
  <c r="BU552" i="27"/>
  <c r="BT552" i="27"/>
  <c r="BS552" i="27"/>
  <c r="BR552" i="27"/>
  <c r="BQ552" i="27"/>
  <c r="BP552" i="27"/>
  <c r="BO552" i="27"/>
  <c r="BN552" i="27"/>
  <c r="BM552" i="27"/>
  <c r="BL552" i="27"/>
  <c r="BK552" i="27"/>
  <c r="BJ552" i="27"/>
  <c r="CV551" i="27"/>
  <c r="CU551" i="27"/>
  <c r="CT551" i="27"/>
  <c r="CS551" i="27"/>
  <c r="CR551" i="27"/>
  <c r="CQ551" i="27"/>
  <c r="CP551" i="27"/>
  <c r="CO551" i="27"/>
  <c r="CN551" i="27"/>
  <c r="CM551" i="27"/>
  <c r="CL551" i="27"/>
  <c r="CK551" i="27"/>
  <c r="CJ551" i="27"/>
  <c r="CI551" i="27"/>
  <c r="CH551" i="27"/>
  <c r="CG551" i="27"/>
  <c r="CF551" i="27"/>
  <c r="CE551" i="27"/>
  <c r="CD551" i="27"/>
  <c r="CC551" i="27"/>
  <c r="CB551" i="27"/>
  <c r="CA551" i="27"/>
  <c r="BZ551" i="27"/>
  <c r="BY551" i="27"/>
  <c r="BX551" i="27"/>
  <c r="BW551" i="27"/>
  <c r="BV551" i="27"/>
  <c r="BU551" i="27"/>
  <c r="BT551" i="27"/>
  <c r="BS551" i="27"/>
  <c r="BR551" i="27"/>
  <c r="BQ551" i="27"/>
  <c r="BP551" i="27"/>
  <c r="BO551" i="27"/>
  <c r="BN551" i="27"/>
  <c r="BM551" i="27"/>
  <c r="BL551" i="27"/>
  <c r="BK551" i="27"/>
  <c r="BJ551" i="27"/>
  <c r="CV547" i="27"/>
  <c r="CU547" i="27"/>
  <c r="CT547" i="27"/>
  <c r="CS547" i="27"/>
  <c r="CR547" i="27"/>
  <c r="CQ547" i="27"/>
  <c r="CP547" i="27"/>
  <c r="CO547" i="27"/>
  <c r="CN547" i="27"/>
  <c r="CM547" i="27"/>
  <c r="CL547" i="27"/>
  <c r="CK547" i="27"/>
  <c r="CJ547" i="27"/>
  <c r="CI547" i="27"/>
  <c r="CH547" i="27"/>
  <c r="CG547" i="27"/>
  <c r="CF547" i="27"/>
  <c r="CE547" i="27"/>
  <c r="CD547" i="27"/>
  <c r="CC547" i="27"/>
  <c r="CB547" i="27"/>
  <c r="CA547" i="27"/>
  <c r="BZ547" i="27"/>
  <c r="BY547" i="27"/>
  <c r="BX547" i="27"/>
  <c r="BW547" i="27"/>
  <c r="BV547" i="27"/>
  <c r="BU547" i="27"/>
  <c r="BT547" i="27"/>
  <c r="BS547" i="27"/>
  <c r="BR547" i="27"/>
  <c r="BQ547" i="27"/>
  <c r="BP547" i="27"/>
  <c r="BO547" i="27"/>
  <c r="BN547" i="27"/>
  <c r="BM547" i="27"/>
  <c r="BL547" i="27"/>
  <c r="BK547" i="27"/>
  <c r="BJ547" i="27"/>
  <c r="CV546" i="27"/>
  <c r="CU546" i="27"/>
  <c r="CT546" i="27"/>
  <c r="CS546" i="27"/>
  <c r="CR546" i="27"/>
  <c r="CQ546" i="27"/>
  <c r="CP546" i="27"/>
  <c r="CO546" i="27"/>
  <c r="CN546" i="27"/>
  <c r="CM546" i="27"/>
  <c r="CL546" i="27"/>
  <c r="CK546" i="27"/>
  <c r="CJ546" i="27"/>
  <c r="CI546" i="27"/>
  <c r="CH546" i="27"/>
  <c r="CG546" i="27"/>
  <c r="CF546" i="27"/>
  <c r="CE546" i="27"/>
  <c r="CD546" i="27"/>
  <c r="CC546" i="27"/>
  <c r="CB546" i="27"/>
  <c r="CA546" i="27"/>
  <c r="BZ546" i="27"/>
  <c r="BY546" i="27"/>
  <c r="BX546" i="27"/>
  <c r="BW546" i="27"/>
  <c r="BV546" i="27"/>
  <c r="BU546" i="27"/>
  <c r="BT546" i="27"/>
  <c r="BS546" i="27"/>
  <c r="BR546" i="27"/>
  <c r="BQ546" i="27"/>
  <c r="BP546" i="27"/>
  <c r="BO546" i="27"/>
  <c r="BN546" i="27"/>
  <c r="BM546" i="27"/>
  <c r="BL546" i="27"/>
  <c r="BK546" i="27"/>
  <c r="BJ546" i="27"/>
  <c r="CV545" i="27"/>
  <c r="CU545" i="27"/>
  <c r="CT545" i="27"/>
  <c r="CS545" i="27"/>
  <c r="CR545" i="27"/>
  <c r="CQ545" i="27"/>
  <c r="CP545" i="27"/>
  <c r="CO545" i="27"/>
  <c r="CN545" i="27"/>
  <c r="CM545" i="27"/>
  <c r="CL545" i="27"/>
  <c r="CK545" i="27"/>
  <c r="CJ545" i="27"/>
  <c r="CI545" i="27"/>
  <c r="CH545" i="27"/>
  <c r="CG545" i="27"/>
  <c r="CF545" i="27"/>
  <c r="CE545" i="27"/>
  <c r="CD545" i="27"/>
  <c r="CC545" i="27"/>
  <c r="CB545" i="27"/>
  <c r="CA545" i="27"/>
  <c r="BZ545" i="27"/>
  <c r="BY545" i="27"/>
  <c r="BX545" i="27"/>
  <c r="BW545" i="27"/>
  <c r="BV545" i="27"/>
  <c r="BU545" i="27"/>
  <c r="BT545" i="27"/>
  <c r="BS545" i="27"/>
  <c r="BR545" i="27"/>
  <c r="BQ545" i="27"/>
  <c r="BP545" i="27"/>
  <c r="BO545" i="27"/>
  <c r="BN545" i="27"/>
  <c r="BM545" i="27"/>
  <c r="BL545" i="27"/>
  <c r="BK545" i="27"/>
  <c r="BJ545" i="27"/>
  <c r="CV544" i="27"/>
  <c r="CU544" i="27"/>
  <c r="CT544" i="27"/>
  <c r="CS544" i="27"/>
  <c r="CR544" i="27"/>
  <c r="CQ544" i="27"/>
  <c r="CP544" i="27"/>
  <c r="CO544" i="27"/>
  <c r="CN544" i="27"/>
  <c r="CM544" i="27"/>
  <c r="CL544" i="27"/>
  <c r="CK544" i="27"/>
  <c r="CJ544" i="27"/>
  <c r="CI544" i="27"/>
  <c r="CH544" i="27"/>
  <c r="CG544" i="27"/>
  <c r="CF544" i="27"/>
  <c r="CE544" i="27"/>
  <c r="CD544" i="27"/>
  <c r="CC544" i="27"/>
  <c r="CB544" i="27"/>
  <c r="CA544" i="27"/>
  <c r="BZ544" i="27"/>
  <c r="BY544" i="27"/>
  <c r="BX544" i="27"/>
  <c r="BW544" i="27"/>
  <c r="BV544" i="27"/>
  <c r="BU544" i="27"/>
  <c r="BT544" i="27"/>
  <c r="BS544" i="27"/>
  <c r="BR544" i="27"/>
  <c r="BQ544" i="27"/>
  <c r="BP544" i="27"/>
  <c r="BO544" i="27"/>
  <c r="BN544" i="27"/>
  <c r="BM544" i="27"/>
  <c r="BL544" i="27"/>
  <c r="BK544" i="27"/>
  <c r="BJ544" i="27"/>
  <c r="CV540" i="27"/>
  <c r="CU540" i="27"/>
  <c r="CT540" i="27"/>
  <c r="CS540" i="27"/>
  <c r="CR540" i="27"/>
  <c r="CQ540" i="27"/>
  <c r="CP540" i="27"/>
  <c r="CO540" i="27"/>
  <c r="CN540" i="27"/>
  <c r="CM540" i="27"/>
  <c r="CL540" i="27"/>
  <c r="CK540" i="27"/>
  <c r="CJ540" i="27"/>
  <c r="CI540" i="27"/>
  <c r="CH540" i="27"/>
  <c r="CG540" i="27"/>
  <c r="CF540" i="27"/>
  <c r="CE540" i="27"/>
  <c r="CD540" i="27"/>
  <c r="CC540" i="27"/>
  <c r="CB540" i="27"/>
  <c r="CA540" i="27"/>
  <c r="BZ540" i="27"/>
  <c r="BY540" i="27"/>
  <c r="BX540" i="27"/>
  <c r="BW540" i="27"/>
  <c r="BV540" i="27"/>
  <c r="BU540" i="27"/>
  <c r="BT540" i="27"/>
  <c r="BS540" i="27"/>
  <c r="BR540" i="27"/>
  <c r="BQ540" i="27"/>
  <c r="BP540" i="27"/>
  <c r="BO540" i="27"/>
  <c r="BN540" i="27"/>
  <c r="BM540" i="27"/>
  <c r="BL540" i="27"/>
  <c r="BK540" i="27"/>
  <c r="BJ540" i="27"/>
  <c r="CV539" i="27"/>
  <c r="CU539" i="27"/>
  <c r="CT539" i="27"/>
  <c r="CS539" i="27"/>
  <c r="CR539" i="27"/>
  <c r="CQ539" i="27"/>
  <c r="CP539" i="27"/>
  <c r="CO539" i="27"/>
  <c r="CN539" i="27"/>
  <c r="CM539" i="27"/>
  <c r="CL539" i="27"/>
  <c r="CK539" i="27"/>
  <c r="CJ539" i="27"/>
  <c r="CI539" i="27"/>
  <c r="CH539" i="27"/>
  <c r="CG539" i="27"/>
  <c r="CF539" i="27"/>
  <c r="CE539" i="27"/>
  <c r="CD539" i="27"/>
  <c r="CC539" i="27"/>
  <c r="CB539" i="27"/>
  <c r="CA539" i="27"/>
  <c r="BZ539" i="27"/>
  <c r="BY539" i="27"/>
  <c r="BX539" i="27"/>
  <c r="BW539" i="27"/>
  <c r="BV539" i="27"/>
  <c r="BU539" i="27"/>
  <c r="BT539" i="27"/>
  <c r="BS539" i="27"/>
  <c r="BR539" i="27"/>
  <c r="BQ539" i="27"/>
  <c r="BP539" i="27"/>
  <c r="BO539" i="27"/>
  <c r="BN539" i="27"/>
  <c r="BM539" i="27"/>
  <c r="BL539" i="27"/>
  <c r="BK539" i="27"/>
  <c r="BJ539" i="27"/>
  <c r="CV538" i="27"/>
  <c r="CU538" i="27"/>
  <c r="CT538" i="27"/>
  <c r="CS538" i="27"/>
  <c r="CR538" i="27"/>
  <c r="CQ538" i="27"/>
  <c r="CP538" i="27"/>
  <c r="CO538" i="27"/>
  <c r="CN538" i="27"/>
  <c r="CM538" i="27"/>
  <c r="CL538" i="27"/>
  <c r="CK538" i="27"/>
  <c r="CJ538" i="27"/>
  <c r="CI538" i="27"/>
  <c r="CH538" i="27"/>
  <c r="CG538" i="27"/>
  <c r="CF538" i="27"/>
  <c r="CE538" i="27"/>
  <c r="CD538" i="27"/>
  <c r="CC538" i="27"/>
  <c r="CB538" i="27"/>
  <c r="CA538" i="27"/>
  <c r="BZ538" i="27"/>
  <c r="BY538" i="27"/>
  <c r="BX538" i="27"/>
  <c r="BW538" i="27"/>
  <c r="BV538" i="27"/>
  <c r="BU538" i="27"/>
  <c r="BT538" i="27"/>
  <c r="BS538" i="27"/>
  <c r="BR538" i="27"/>
  <c r="BQ538" i="27"/>
  <c r="BP538" i="27"/>
  <c r="BO538" i="27"/>
  <c r="BN538" i="27"/>
  <c r="BM538" i="27"/>
  <c r="BL538" i="27"/>
  <c r="BK538" i="27"/>
  <c r="BJ538" i="27"/>
  <c r="CV537" i="27"/>
  <c r="CU537" i="27"/>
  <c r="CT537" i="27"/>
  <c r="CS537" i="27"/>
  <c r="CR537" i="27"/>
  <c r="CQ537" i="27"/>
  <c r="CP537" i="27"/>
  <c r="CO537" i="27"/>
  <c r="CN537" i="27"/>
  <c r="CM537" i="27"/>
  <c r="CL537" i="27"/>
  <c r="CK537" i="27"/>
  <c r="CJ537" i="27"/>
  <c r="CI537" i="27"/>
  <c r="CH537" i="27"/>
  <c r="CG537" i="27"/>
  <c r="CF537" i="27"/>
  <c r="CE537" i="27"/>
  <c r="CD537" i="27"/>
  <c r="CC537" i="27"/>
  <c r="CB537" i="27"/>
  <c r="CA537" i="27"/>
  <c r="BZ537" i="27"/>
  <c r="BY537" i="27"/>
  <c r="BX537" i="27"/>
  <c r="BW537" i="27"/>
  <c r="BV537" i="27"/>
  <c r="BU537" i="27"/>
  <c r="BT537" i="27"/>
  <c r="BS537" i="27"/>
  <c r="BR537" i="27"/>
  <c r="BQ537" i="27"/>
  <c r="BP537" i="27"/>
  <c r="BO537" i="27"/>
  <c r="BN537" i="27"/>
  <c r="BM537" i="27"/>
  <c r="BL537" i="27"/>
  <c r="BK537" i="27"/>
  <c r="BJ537" i="27"/>
  <c r="CV534" i="27"/>
  <c r="CU534" i="27"/>
  <c r="CT534" i="27"/>
  <c r="CS534" i="27"/>
  <c r="CR534" i="27"/>
  <c r="CQ534" i="27"/>
  <c r="CP534" i="27"/>
  <c r="CO534" i="27"/>
  <c r="CN534" i="27"/>
  <c r="CM534" i="27"/>
  <c r="CL534" i="27"/>
  <c r="CK534" i="27"/>
  <c r="CJ534" i="27"/>
  <c r="CI534" i="27"/>
  <c r="CH534" i="27"/>
  <c r="CG534" i="27"/>
  <c r="CF534" i="27"/>
  <c r="CE534" i="27"/>
  <c r="CD534" i="27"/>
  <c r="CC534" i="27"/>
  <c r="CB534" i="27"/>
  <c r="CA534" i="27"/>
  <c r="BZ534" i="27"/>
  <c r="BY534" i="27"/>
  <c r="BX534" i="27"/>
  <c r="BW534" i="27"/>
  <c r="BV534" i="27"/>
  <c r="BU534" i="27"/>
  <c r="BT534" i="27"/>
  <c r="BS534" i="27"/>
  <c r="BR534" i="27"/>
  <c r="BQ534" i="27"/>
  <c r="BP534" i="27"/>
  <c r="BO534" i="27"/>
  <c r="BN534" i="27"/>
  <c r="BM534" i="27"/>
  <c r="BL534" i="27"/>
  <c r="BK534" i="27"/>
  <c r="BJ534" i="27"/>
  <c r="CV533" i="27"/>
  <c r="CU533" i="27"/>
  <c r="CT533" i="27"/>
  <c r="CS533" i="27"/>
  <c r="CR533" i="27"/>
  <c r="CQ533" i="27"/>
  <c r="CP533" i="27"/>
  <c r="CO533" i="27"/>
  <c r="CN533" i="27"/>
  <c r="CM533" i="27"/>
  <c r="CL533" i="27"/>
  <c r="CK533" i="27"/>
  <c r="CJ533" i="27"/>
  <c r="CI533" i="27"/>
  <c r="CH533" i="27"/>
  <c r="CG533" i="27"/>
  <c r="CF533" i="27"/>
  <c r="CE533" i="27"/>
  <c r="CD533" i="27"/>
  <c r="CC533" i="27"/>
  <c r="CB533" i="27"/>
  <c r="CA533" i="27"/>
  <c r="BZ533" i="27"/>
  <c r="BY533" i="27"/>
  <c r="BX533" i="27"/>
  <c r="BW533" i="27"/>
  <c r="BV533" i="27"/>
  <c r="BU533" i="27"/>
  <c r="BT533" i="27"/>
  <c r="BS533" i="27"/>
  <c r="BR533" i="27"/>
  <c r="BQ533" i="27"/>
  <c r="BP533" i="27"/>
  <c r="BO533" i="27"/>
  <c r="BN533" i="27"/>
  <c r="BM533" i="27"/>
  <c r="BL533" i="27"/>
  <c r="BK533" i="27"/>
  <c r="BJ533" i="27"/>
  <c r="CV532" i="27"/>
  <c r="CU532" i="27"/>
  <c r="CT532" i="27"/>
  <c r="CS532" i="27"/>
  <c r="CR532" i="27"/>
  <c r="CQ532" i="27"/>
  <c r="CP532" i="27"/>
  <c r="CO532" i="27"/>
  <c r="CN532" i="27"/>
  <c r="CM532" i="27"/>
  <c r="CL532" i="27"/>
  <c r="CK532" i="27"/>
  <c r="CJ532" i="27"/>
  <c r="CI532" i="27"/>
  <c r="CH532" i="27"/>
  <c r="CG532" i="27"/>
  <c r="CF532" i="27"/>
  <c r="CE532" i="27"/>
  <c r="CD532" i="27"/>
  <c r="CC532" i="27"/>
  <c r="CB532" i="27"/>
  <c r="CA532" i="27"/>
  <c r="BZ532" i="27"/>
  <c r="BY532" i="27"/>
  <c r="BX532" i="27"/>
  <c r="BW532" i="27"/>
  <c r="BV532" i="27"/>
  <c r="BU532" i="27"/>
  <c r="BT532" i="27"/>
  <c r="BS532" i="27"/>
  <c r="BR532" i="27"/>
  <c r="BQ532" i="27"/>
  <c r="BP532" i="27"/>
  <c r="BO532" i="27"/>
  <c r="BN532" i="27"/>
  <c r="BM532" i="27"/>
  <c r="BL532" i="27"/>
  <c r="BK532" i="27"/>
  <c r="BJ532" i="27"/>
  <c r="CV531" i="27"/>
  <c r="CU531" i="27"/>
  <c r="CT531" i="27"/>
  <c r="CS531" i="27"/>
  <c r="CR531" i="27"/>
  <c r="CQ531" i="27"/>
  <c r="CP531" i="27"/>
  <c r="CO531" i="27"/>
  <c r="CN531" i="27"/>
  <c r="CM531" i="27"/>
  <c r="CL531" i="27"/>
  <c r="CK531" i="27"/>
  <c r="CJ531" i="27"/>
  <c r="CI531" i="27"/>
  <c r="CH531" i="27"/>
  <c r="CG531" i="27"/>
  <c r="CF531" i="27"/>
  <c r="CE531" i="27"/>
  <c r="CD531" i="27"/>
  <c r="CC531" i="27"/>
  <c r="CB531" i="27"/>
  <c r="CA531" i="27"/>
  <c r="BZ531" i="27"/>
  <c r="BY531" i="27"/>
  <c r="BX531" i="27"/>
  <c r="BW531" i="27"/>
  <c r="BV531" i="27"/>
  <c r="BU531" i="27"/>
  <c r="BT531" i="27"/>
  <c r="BS531" i="27"/>
  <c r="BR531" i="27"/>
  <c r="BQ531" i="27"/>
  <c r="BP531" i="27"/>
  <c r="BO531" i="27"/>
  <c r="BN531" i="27"/>
  <c r="BM531" i="27"/>
  <c r="BL531" i="27"/>
  <c r="BK531" i="27"/>
  <c r="BJ531" i="27"/>
  <c r="CB527" i="27"/>
  <c r="CA527" i="27"/>
  <c r="BZ527" i="27"/>
  <c r="BY527" i="27"/>
  <c r="BX527" i="27"/>
  <c r="BW527" i="27"/>
  <c r="BV527" i="27"/>
  <c r="BU527" i="27"/>
  <c r="BT527" i="27"/>
  <c r="BS527" i="27"/>
  <c r="BR527" i="27"/>
  <c r="BQ527" i="27"/>
  <c r="BP527" i="27"/>
  <c r="BO527" i="27"/>
  <c r="BN527" i="27"/>
  <c r="BM527" i="27"/>
  <c r="BL527" i="27"/>
  <c r="BK527" i="27"/>
  <c r="BJ527" i="27"/>
  <c r="CV526" i="27"/>
  <c r="CU526" i="27"/>
  <c r="CT526" i="27"/>
  <c r="CS526" i="27"/>
  <c r="CR526" i="27"/>
  <c r="CQ526" i="27"/>
  <c r="CP526" i="27"/>
  <c r="CO526" i="27"/>
  <c r="CN526" i="27"/>
  <c r="CM526" i="27"/>
  <c r="CL526" i="27"/>
  <c r="CK526" i="27"/>
  <c r="CJ526" i="27"/>
  <c r="CI526" i="27"/>
  <c r="CH526" i="27"/>
  <c r="CG526" i="27"/>
  <c r="CF526" i="27"/>
  <c r="CE526" i="27"/>
  <c r="CD526" i="27"/>
  <c r="CC526" i="27"/>
  <c r="CB526" i="27"/>
  <c r="CA526" i="27"/>
  <c r="BZ526" i="27"/>
  <c r="BY526" i="27"/>
  <c r="BX526" i="27"/>
  <c r="BW526" i="27"/>
  <c r="BV526" i="27"/>
  <c r="BU526" i="27"/>
  <c r="BT526" i="27"/>
  <c r="BS526" i="27"/>
  <c r="BR526" i="27"/>
  <c r="BQ526" i="27"/>
  <c r="BP526" i="27"/>
  <c r="BO526" i="27"/>
  <c r="BN526" i="27"/>
  <c r="BM526" i="27"/>
  <c r="BL526" i="27"/>
  <c r="BK526" i="27"/>
  <c r="BJ526" i="27"/>
  <c r="CV525" i="27"/>
  <c r="CU525" i="27"/>
  <c r="CT525" i="27"/>
  <c r="CS525" i="27"/>
  <c r="CR525" i="27"/>
  <c r="CQ525" i="27"/>
  <c r="CP525" i="27"/>
  <c r="CO525" i="27"/>
  <c r="CN525" i="27"/>
  <c r="CM525" i="27"/>
  <c r="CL525" i="27"/>
  <c r="CK525" i="27"/>
  <c r="CJ525" i="27"/>
  <c r="CI525" i="27"/>
  <c r="CH525" i="27"/>
  <c r="CG525" i="27"/>
  <c r="CF525" i="27"/>
  <c r="CE525" i="27"/>
  <c r="CD525" i="27"/>
  <c r="CC525" i="27"/>
  <c r="CB525" i="27"/>
  <c r="CA525" i="27"/>
  <c r="BZ525" i="27"/>
  <c r="BY525" i="27"/>
  <c r="BX525" i="27"/>
  <c r="BW525" i="27"/>
  <c r="BV525" i="27"/>
  <c r="BU525" i="27"/>
  <c r="BT525" i="27"/>
  <c r="BS525" i="27"/>
  <c r="BR525" i="27"/>
  <c r="BQ525" i="27"/>
  <c r="BP525" i="27"/>
  <c r="BO525" i="27"/>
  <c r="BN525" i="27"/>
  <c r="BM525" i="27"/>
  <c r="BL525" i="27"/>
  <c r="BK525" i="27"/>
  <c r="BJ525" i="27"/>
  <c r="CV524" i="27"/>
  <c r="CU524" i="27"/>
  <c r="CT524" i="27"/>
  <c r="CS524" i="27"/>
  <c r="CR524" i="27"/>
  <c r="CQ524" i="27"/>
  <c r="CP524" i="27"/>
  <c r="CO524" i="27"/>
  <c r="CN524" i="27"/>
  <c r="CM524" i="27"/>
  <c r="CL524" i="27"/>
  <c r="CK524" i="27"/>
  <c r="CJ524" i="27"/>
  <c r="CI524" i="27"/>
  <c r="CH524" i="27"/>
  <c r="CG524" i="27"/>
  <c r="CF524" i="27"/>
  <c r="CE524" i="27"/>
  <c r="CD524" i="27"/>
  <c r="CC524" i="27"/>
  <c r="CB524" i="27"/>
  <c r="CA524" i="27"/>
  <c r="BZ524" i="27"/>
  <c r="BY524" i="27"/>
  <c r="BX524" i="27"/>
  <c r="BW524" i="27"/>
  <c r="BV524" i="27"/>
  <c r="BU524" i="27"/>
  <c r="BT524" i="27"/>
  <c r="BS524" i="27"/>
  <c r="BR524" i="27"/>
  <c r="BQ524" i="27"/>
  <c r="BP524" i="27"/>
  <c r="BO524" i="27"/>
  <c r="BN524" i="27"/>
  <c r="BM524" i="27"/>
  <c r="BL524" i="27"/>
  <c r="BK524" i="27"/>
  <c r="BJ524" i="27"/>
  <c r="CV520" i="27"/>
  <c r="CU520" i="27"/>
  <c r="CT520" i="27"/>
  <c r="CS520" i="27"/>
  <c r="CR520" i="27"/>
  <c r="CQ520" i="27"/>
  <c r="CP520" i="27"/>
  <c r="CO520" i="27"/>
  <c r="CN520" i="27"/>
  <c r="CM520" i="27"/>
  <c r="CL520" i="27"/>
  <c r="CK520" i="27"/>
  <c r="CJ520" i="27"/>
  <c r="CI520" i="27"/>
  <c r="CH520" i="27"/>
  <c r="CG520" i="27"/>
  <c r="CF520" i="27"/>
  <c r="CE520" i="27"/>
  <c r="CD520" i="27"/>
  <c r="CC520" i="27"/>
  <c r="CB520" i="27"/>
  <c r="CA520" i="27"/>
  <c r="BZ520" i="27"/>
  <c r="BY520" i="27"/>
  <c r="BX520" i="27"/>
  <c r="BW520" i="27"/>
  <c r="BV520" i="27"/>
  <c r="BU520" i="27"/>
  <c r="BT520" i="27"/>
  <c r="BS520" i="27"/>
  <c r="BR520" i="27"/>
  <c r="BQ520" i="27"/>
  <c r="BP520" i="27"/>
  <c r="BO520" i="27"/>
  <c r="BN520" i="27"/>
  <c r="BM520" i="27"/>
  <c r="BL520" i="27"/>
  <c r="BK520" i="27"/>
  <c r="BJ520" i="27"/>
  <c r="CV519" i="27"/>
  <c r="CU519" i="27"/>
  <c r="CT519" i="27"/>
  <c r="CS519" i="27"/>
  <c r="CR519" i="27"/>
  <c r="CQ519" i="27"/>
  <c r="CP519" i="27"/>
  <c r="CO519" i="27"/>
  <c r="CN519" i="27"/>
  <c r="CM519" i="27"/>
  <c r="CL519" i="27"/>
  <c r="CK519" i="27"/>
  <c r="CJ519" i="27"/>
  <c r="CI519" i="27"/>
  <c r="CH519" i="27"/>
  <c r="CG519" i="27"/>
  <c r="CF519" i="27"/>
  <c r="CE519" i="27"/>
  <c r="CD519" i="27"/>
  <c r="CC519" i="27"/>
  <c r="CB519" i="27"/>
  <c r="CA519" i="27"/>
  <c r="BZ519" i="27"/>
  <c r="BY519" i="27"/>
  <c r="BX519" i="27"/>
  <c r="BW519" i="27"/>
  <c r="BV519" i="27"/>
  <c r="BU519" i="27"/>
  <c r="BT519" i="27"/>
  <c r="BS519" i="27"/>
  <c r="BR519" i="27"/>
  <c r="BQ519" i="27"/>
  <c r="BP519" i="27"/>
  <c r="BO519" i="27"/>
  <c r="BN519" i="27"/>
  <c r="BM519" i="27"/>
  <c r="BL519" i="27"/>
  <c r="BK519" i="27"/>
  <c r="BJ519" i="27"/>
  <c r="CV518" i="27"/>
  <c r="CU518" i="27"/>
  <c r="CT518" i="27"/>
  <c r="CS518" i="27"/>
  <c r="CR518" i="27"/>
  <c r="CQ518" i="27"/>
  <c r="CP518" i="27"/>
  <c r="CO518" i="27"/>
  <c r="CN518" i="27"/>
  <c r="CM518" i="27"/>
  <c r="CL518" i="27"/>
  <c r="CK518" i="27"/>
  <c r="CJ518" i="27"/>
  <c r="CI518" i="27"/>
  <c r="CH518" i="27"/>
  <c r="CG518" i="27"/>
  <c r="CF518" i="27"/>
  <c r="CE518" i="27"/>
  <c r="CD518" i="27"/>
  <c r="CC518" i="27"/>
  <c r="CB518" i="27"/>
  <c r="CA518" i="27"/>
  <c r="BZ518" i="27"/>
  <c r="BY518" i="27"/>
  <c r="BX518" i="27"/>
  <c r="BW518" i="27"/>
  <c r="BV518" i="27"/>
  <c r="BU518" i="27"/>
  <c r="BT518" i="27"/>
  <c r="BS518" i="27"/>
  <c r="BR518" i="27"/>
  <c r="BQ518" i="27"/>
  <c r="BP518" i="27"/>
  <c r="BO518" i="27"/>
  <c r="BN518" i="27"/>
  <c r="BM518" i="27"/>
  <c r="BL518" i="27"/>
  <c r="BK518" i="27"/>
  <c r="BJ518" i="27"/>
  <c r="CV517" i="27"/>
  <c r="CU517" i="27"/>
  <c r="CT517" i="27"/>
  <c r="CS517" i="27"/>
  <c r="CR517" i="27"/>
  <c r="CQ517" i="27"/>
  <c r="CP517" i="27"/>
  <c r="CO517" i="27"/>
  <c r="CN517" i="27"/>
  <c r="CM517" i="27"/>
  <c r="CL517" i="27"/>
  <c r="CK517" i="27"/>
  <c r="CJ517" i="27"/>
  <c r="CI517" i="27"/>
  <c r="CH517" i="27"/>
  <c r="CG517" i="27"/>
  <c r="CF517" i="27"/>
  <c r="CE517" i="27"/>
  <c r="CD517" i="27"/>
  <c r="CC517" i="27"/>
  <c r="CB517" i="27"/>
  <c r="CA517" i="27"/>
  <c r="BZ517" i="27"/>
  <c r="BY517" i="27"/>
  <c r="BX517" i="27"/>
  <c r="BW517" i="27"/>
  <c r="BV517" i="27"/>
  <c r="BU517" i="27"/>
  <c r="BT517" i="27"/>
  <c r="BS517" i="27"/>
  <c r="BR517" i="27"/>
  <c r="BQ517" i="27"/>
  <c r="BP517" i="27"/>
  <c r="BO517" i="27"/>
  <c r="BN517" i="27"/>
  <c r="BM517" i="27"/>
  <c r="BL517" i="27"/>
  <c r="BK517" i="27"/>
  <c r="BJ517" i="27"/>
  <c r="BI515" i="27"/>
  <c r="BH515" i="27"/>
  <c r="BG515" i="27"/>
  <c r="BF515" i="27"/>
  <c r="BE515" i="27"/>
  <c r="BD515" i="27"/>
  <c r="BC515" i="27"/>
  <c r="BB515" i="27"/>
  <c r="BA515" i="27"/>
  <c r="AY515" i="27"/>
  <c r="AX515" i="27"/>
  <c r="AW515" i="27"/>
  <c r="AV515" i="27"/>
  <c r="AU515" i="27"/>
  <c r="AT515" i="27"/>
  <c r="AS515" i="27"/>
  <c r="AR515" i="27"/>
  <c r="AQ515" i="27"/>
  <c r="AP515" i="27"/>
  <c r="AO515" i="27"/>
  <c r="AN515" i="27"/>
  <c r="AM515" i="27"/>
  <c r="AL515" i="27"/>
  <c r="AK515" i="27"/>
  <c r="AJ515" i="27"/>
  <c r="AI515" i="27"/>
  <c r="AH515" i="27"/>
  <c r="AG515" i="27"/>
  <c r="AF515" i="27"/>
  <c r="AE515" i="27"/>
  <c r="AC515" i="27"/>
  <c r="AB515" i="27"/>
  <c r="AA515" i="27"/>
  <c r="BI514" i="27"/>
  <c r="BH514" i="27"/>
  <c r="BG514" i="27"/>
  <c r="BF514" i="27"/>
  <c r="BE514" i="27"/>
  <c r="BD514" i="27"/>
  <c r="BC514" i="27"/>
  <c r="BB514" i="27"/>
  <c r="BA514" i="27"/>
  <c r="AY514" i="27"/>
  <c r="AX514" i="27"/>
  <c r="AW514" i="27"/>
  <c r="AV514" i="27"/>
  <c r="AU514" i="27"/>
  <c r="AT514" i="27"/>
  <c r="AS514" i="27"/>
  <c r="AR514" i="27"/>
  <c r="AQ514" i="27"/>
  <c r="AP514" i="27"/>
  <c r="AO514" i="27"/>
  <c r="AN514" i="27"/>
  <c r="AM514" i="27"/>
  <c r="AL514" i="27"/>
  <c r="AK514" i="27"/>
  <c r="AJ514" i="27"/>
  <c r="AI514" i="27"/>
  <c r="AH514" i="27"/>
  <c r="AG514" i="27"/>
  <c r="AF514" i="27"/>
  <c r="AE514" i="27"/>
  <c r="AD514" i="27"/>
  <c r="AC514" i="27"/>
  <c r="AB514" i="27"/>
  <c r="AA514" i="27"/>
  <c r="BI513" i="27"/>
  <c r="BH513" i="27"/>
  <c r="BG513" i="27"/>
  <c r="BF513" i="27"/>
  <c r="BE513" i="27"/>
  <c r="BD513" i="27"/>
  <c r="BC513" i="27"/>
  <c r="BB513" i="27"/>
  <c r="BA513" i="27"/>
  <c r="AY513" i="27"/>
  <c r="AX513" i="27"/>
  <c r="AW513" i="27"/>
  <c r="AV513" i="27"/>
  <c r="AU513" i="27"/>
  <c r="AT513" i="27"/>
  <c r="AS513" i="27"/>
  <c r="AR513" i="27"/>
  <c r="AQ513" i="27"/>
  <c r="AP513" i="27"/>
  <c r="AO513" i="27"/>
  <c r="AN513" i="27"/>
  <c r="AM513" i="27"/>
  <c r="AL513" i="27"/>
  <c r="AK513" i="27"/>
  <c r="AJ513" i="27"/>
  <c r="AI513" i="27"/>
  <c r="AH513" i="27"/>
  <c r="AG513" i="27"/>
  <c r="AF513" i="27"/>
  <c r="AE513" i="27"/>
  <c r="AD513" i="27"/>
  <c r="AC513" i="27"/>
  <c r="BI512" i="27"/>
  <c r="BH512" i="27"/>
  <c r="BG512" i="27"/>
  <c r="BF512" i="27"/>
  <c r="BE512" i="27"/>
  <c r="BD512" i="27"/>
  <c r="BC512" i="27"/>
  <c r="BB512" i="27"/>
  <c r="BA512" i="27"/>
  <c r="AY512" i="27"/>
  <c r="AX512" i="27"/>
  <c r="AW512" i="27"/>
  <c r="AV512" i="27"/>
  <c r="AU512" i="27"/>
  <c r="AT512" i="27"/>
  <c r="AS512" i="27"/>
  <c r="AR512" i="27"/>
  <c r="AQ512" i="27"/>
  <c r="AP512" i="27"/>
  <c r="AO512" i="27"/>
  <c r="AN512" i="27"/>
  <c r="AM512" i="27"/>
  <c r="AL512" i="27"/>
  <c r="AK512" i="27"/>
  <c r="AJ512" i="27"/>
  <c r="AI512" i="27"/>
  <c r="AH512" i="27"/>
  <c r="AG512" i="27"/>
  <c r="AF512" i="27"/>
  <c r="AE512" i="27"/>
  <c r="AD512" i="27"/>
  <c r="AC512" i="27"/>
  <c r="AB512" i="27"/>
  <c r="AA512" i="27"/>
  <c r="CV511" i="27"/>
  <c r="CU511" i="27"/>
  <c r="CT511" i="27"/>
  <c r="CR511" i="27"/>
  <c r="CQ511" i="27"/>
  <c r="CP511" i="27"/>
  <c r="CO511" i="27"/>
  <c r="CN511" i="27"/>
  <c r="CM511" i="27"/>
  <c r="CL511" i="27"/>
  <c r="CK511" i="27"/>
  <c r="CJ511" i="27"/>
  <c r="CI511" i="27"/>
  <c r="CH511" i="27"/>
  <c r="CG511" i="27"/>
  <c r="CF511" i="27"/>
  <c r="CE511" i="27"/>
  <c r="CC511" i="27"/>
  <c r="BR511" i="27"/>
  <c r="BQ511" i="27"/>
  <c r="BP511" i="27"/>
  <c r="BO511" i="27"/>
  <c r="BN511" i="27"/>
  <c r="BM511" i="27"/>
  <c r="BL511" i="27"/>
  <c r="BK511" i="27"/>
  <c r="BJ511" i="27"/>
  <c r="BI511" i="27"/>
  <c r="BH511" i="27"/>
  <c r="BG511" i="27"/>
  <c r="BF511" i="27"/>
  <c r="BE511" i="27"/>
  <c r="BD511" i="27"/>
  <c r="BC511" i="27"/>
  <c r="BB511" i="27"/>
  <c r="BA511" i="27"/>
  <c r="AY511" i="27"/>
  <c r="AX511" i="27"/>
  <c r="AW511" i="27"/>
  <c r="AV511" i="27"/>
  <c r="AU511" i="27"/>
  <c r="AT511" i="27"/>
  <c r="AS511" i="27"/>
  <c r="AR511" i="27"/>
  <c r="AQ511" i="27"/>
  <c r="AP511" i="27"/>
  <c r="AO511" i="27"/>
  <c r="AN511" i="27"/>
  <c r="AM511" i="27"/>
  <c r="AL511" i="27"/>
  <c r="AK511" i="27"/>
  <c r="AJ511" i="27"/>
  <c r="AI511" i="27"/>
  <c r="AH511" i="27"/>
  <c r="AG511" i="27"/>
  <c r="AF511" i="27"/>
  <c r="AE511" i="27"/>
  <c r="AD511" i="27"/>
  <c r="AC511" i="27"/>
  <c r="AB511" i="27"/>
  <c r="AA511" i="27"/>
  <c r="BI510" i="27"/>
  <c r="BH510" i="27"/>
  <c r="BG510" i="27"/>
  <c r="BF510" i="27"/>
  <c r="BE510" i="27"/>
  <c r="BD510" i="27"/>
  <c r="BC510" i="27"/>
  <c r="BB510" i="27"/>
  <c r="BA510" i="27"/>
  <c r="AY510" i="27"/>
  <c r="AX510" i="27"/>
  <c r="AW510" i="27"/>
  <c r="AV510" i="27"/>
  <c r="AU510" i="27"/>
  <c r="AT510" i="27"/>
  <c r="AS510" i="27"/>
  <c r="AR510" i="27"/>
  <c r="AQ510" i="27"/>
  <c r="AP510" i="27"/>
  <c r="AO510" i="27"/>
  <c r="AN510" i="27"/>
  <c r="AM510" i="27"/>
  <c r="AL510" i="27"/>
  <c r="AK510" i="27"/>
  <c r="AJ510" i="27"/>
  <c r="AI510" i="27"/>
  <c r="AH510" i="27"/>
  <c r="AG510" i="27"/>
  <c r="AF510" i="27"/>
  <c r="AE510" i="27"/>
  <c r="AD510" i="27"/>
  <c r="AC510" i="27"/>
  <c r="AB510" i="27"/>
  <c r="BI509" i="27"/>
  <c r="BH509" i="27"/>
  <c r="BG509" i="27"/>
  <c r="BF509" i="27"/>
  <c r="BE509" i="27"/>
  <c r="BD509" i="27"/>
  <c r="BC509" i="27"/>
  <c r="BB509" i="27"/>
  <c r="BA509" i="27"/>
  <c r="AY509" i="27"/>
  <c r="AX509" i="27"/>
  <c r="AW509" i="27"/>
  <c r="AV509" i="27"/>
  <c r="AU509" i="27"/>
  <c r="AT509" i="27"/>
  <c r="AS509" i="27"/>
  <c r="AR509" i="27"/>
  <c r="AQ509" i="27"/>
  <c r="AP509" i="27"/>
  <c r="AO509" i="27"/>
  <c r="AN509" i="27"/>
  <c r="AM509" i="27"/>
  <c r="AL509" i="27"/>
  <c r="AK509" i="27"/>
  <c r="AJ509" i="27"/>
  <c r="AI509" i="27"/>
  <c r="AH509" i="27"/>
  <c r="AG509" i="27"/>
  <c r="AF509" i="27"/>
  <c r="AE509" i="27"/>
  <c r="AD509" i="27"/>
  <c r="AC509" i="27"/>
  <c r="AB509" i="27"/>
  <c r="AA509" i="27"/>
  <c r="BI508" i="27"/>
  <c r="BH508" i="27"/>
  <c r="BG508" i="27"/>
  <c r="BF508" i="27"/>
  <c r="BE508" i="27"/>
  <c r="BD508" i="27"/>
  <c r="BC508" i="27"/>
  <c r="BB508" i="27"/>
  <c r="BA508" i="27"/>
  <c r="AY508" i="27"/>
  <c r="AX508" i="27"/>
  <c r="AW508" i="27"/>
  <c r="AV508" i="27"/>
  <c r="AU508" i="27"/>
  <c r="AT508" i="27"/>
  <c r="AS508" i="27"/>
  <c r="AR508" i="27"/>
  <c r="AQ508" i="27"/>
  <c r="AP508" i="27"/>
  <c r="AO508" i="27"/>
  <c r="AN508" i="27"/>
  <c r="AM508" i="27"/>
  <c r="AL508" i="27"/>
  <c r="AK508" i="27"/>
  <c r="AJ508" i="27"/>
  <c r="AI508" i="27"/>
  <c r="AH508" i="27"/>
  <c r="AG508" i="27"/>
  <c r="AF508" i="27"/>
  <c r="AE508" i="27"/>
  <c r="AD508" i="27"/>
  <c r="AC508" i="27"/>
  <c r="AB508" i="27"/>
  <c r="AA508" i="27"/>
  <c r="BI507" i="27"/>
  <c r="BH507" i="27"/>
  <c r="BG507" i="27"/>
  <c r="BF507" i="27"/>
  <c r="BE507" i="27"/>
  <c r="BD507" i="27"/>
  <c r="BC507" i="27"/>
  <c r="BB507" i="27"/>
  <c r="BA507" i="27"/>
  <c r="AY507" i="27"/>
  <c r="AX507" i="27"/>
  <c r="AW507" i="27"/>
  <c r="AV507" i="27"/>
  <c r="AU507" i="27"/>
  <c r="AT507" i="27"/>
  <c r="AS507" i="27"/>
  <c r="AR507" i="27"/>
  <c r="AQ507" i="27"/>
  <c r="AP507" i="27"/>
  <c r="AO507" i="27"/>
  <c r="AN507" i="27"/>
  <c r="AM507" i="27"/>
  <c r="AL507" i="27"/>
  <c r="AK507" i="27"/>
  <c r="AJ507" i="27"/>
  <c r="AI507" i="27"/>
  <c r="AH507" i="27"/>
  <c r="AG507" i="27"/>
  <c r="AF507" i="27"/>
  <c r="AE507" i="27"/>
  <c r="AD507" i="27"/>
  <c r="AC507" i="27"/>
  <c r="AB507" i="27"/>
  <c r="AA507" i="27"/>
  <c r="BI506" i="27"/>
  <c r="BH506" i="27"/>
  <c r="BG506" i="27"/>
  <c r="BF506" i="27"/>
  <c r="BE506" i="27"/>
  <c r="BD506" i="27"/>
  <c r="BC506" i="27"/>
  <c r="BB506" i="27"/>
  <c r="BA506" i="27"/>
  <c r="AY506" i="27"/>
  <c r="AX506" i="27"/>
  <c r="AW506" i="27"/>
  <c r="AV506" i="27"/>
  <c r="AU506" i="27"/>
  <c r="AT506" i="27"/>
  <c r="AS506" i="27"/>
  <c r="AR506" i="27"/>
  <c r="AQ506" i="27"/>
  <c r="AP506" i="27"/>
  <c r="AO506" i="27"/>
  <c r="AN506" i="27"/>
  <c r="AM506" i="27"/>
  <c r="AL506" i="27"/>
  <c r="AK506" i="27"/>
  <c r="AJ506" i="27"/>
  <c r="AI506" i="27"/>
  <c r="AH506" i="27"/>
  <c r="AG506" i="27"/>
  <c r="AF506" i="27"/>
  <c r="AE506" i="27"/>
  <c r="AD506" i="27"/>
  <c r="AC506" i="27"/>
  <c r="AB506" i="27"/>
  <c r="AA506" i="27"/>
  <c r="BI505" i="27"/>
  <c r="BH505" i="27"/>
  <c r="BG505" i="27"/>
  <c r="BF505" i="27"/>
  <c r="BE505" i="27"/>
  <c r="BD505" i="27"/>
  <c r="BC505" i="27"/>
  <c r="BB505" i="27"/>
  <c r="BA505" i="27"/>
  <c r="AY505" i="27"/>
  <c r="AX505" i="27"/>
  <c r="AW505" i="27"/>
  <c r="AV505" i="27"/>
  <c r="AU505" i="27"/>
  <c r="AT505" i="27"/>
  <c r="AS505" i="27"/>
  <c r="AR505" i="27"/>
  <c r="AQ505" i="27"/>
  <c r="AP505" i="27"/>
  <c r="AO505" i="27"/>
  <c r="AN505" i="27"/>
  <c r="AM505" i="27"/>
  <c r="AL505" i="27"/>
  <c r="AK505" i="27"/>
  <c r="AJ505" i="27"/>
  <c r="AI505" i="27"/>
  <c r="AH505" i="27"/>
  <c r="AG505" i="27"/>
  <c r="AF505" i="27"/>
  <c r="AE505" i="27"/>
  <c r="AD505" i="27"/>
  <c r="AC505" i="27"/>
  <c r="AB505" i="27"/>
  <c r="AA505" i="27"/>
  <c r="BI504" i="27"/>
  <c r="BH504" i="27"/>
  <c r="BG504" i="27"/>
  <c r="BF504" i="27"/>
  <c r="BE504" i="27"/>
  <c r="BD504" i="27"/>
  <c r="BC504" i="27"/>
  <c r="BB504" i="27"/>
  <c r="BA504" i="27"/>
  <c r="AY504" i="27"/>
  <c r="AX504" i="27"/>
  <c r="AW504" i="27"/>
  <c r="AV504" i="27"/>
  <c r="AU504" i="27"/>
  <c r="AT504" i="27"/>
  <c r="AS504" i="27"/>
  <c r="AR504" i="27"/>
  <c r="AQ504" i="27"/>
  <c r="AP504" i="27"/>
  <c r="AO504" i="27"/>
  <c r="AN504" i="27"/>
  <c r="AM504" i="27"/>
  <c r="AL504" i="27"/>
  <c r="AK504" i="27"/>
  <c r="AJ504" i="27"/>
  <c r="AI504" i="27"/>
  <c r="AH504" i="27"/>
  <c r="AG504" i="27"/>
  <c r="AF504" i="27"/>
  <c r="AE504" i="27"/>
  <c r="AD504" i="27"/>
  <c r="AC504" i="27"/>
  <c r="AB504" i="27"/>
  <c r="AA504" i="27"/>
  <c r="BI503" i="27"/>
  <c r="BH503" i="27"/>
  <c r="BG503" i="27"/>
  <c r="BF503" i="27"/>
  <c r="BE503" i="27"/>
  <c r="BD503" i="27"/>
  <c r="BC503" i="27"/>
  <c r="BB503" i="27"/>
  <c r="BA503" i="27"/>
  <c r="AY503" i="27"/>
  <c r="AX503" i="27"/>
  <c r="AW503" i="27"/>
  <c r="AV503" i="27"/>
  <c r="AU503" i="27"/>
  <c r="AT503" i="27"/>
  <c r="AS503" i="27"/>
  <c r="AR503" i="27"/>
  <c r="AQ503" i="27"/>
  <c r="AP503" i="27"/>
  <c r="AO503" i="27"/>
  <c r="AN503" i="27"/>
  <c r="AM503" i="27"/>
  <c r="AL503" i="27"/>
  <c r="AK503" i="27"/>
  <c r="AJ503" i="27"/>
  <c r="AI503" i="27"/>
  <c r="AH503" i="27"/>
  <c r="AG503" i="27"/>
  <c r="AF503" i="27"/>
  <c r="AE503" i="27"/>
  <c r="AD503" i="27"/>
  <c r="AC503" i="27"/>
  <c r="AB503" i="27"/>
  <c r="AA503" i="27"/>
  <c r="CV502" i="27"/>
  <c r="CU502" i="27"/>
  <c r="CT502" i="27"/>
  <c r="CR502" i="27"/>
  <c r="CQ502" i="27"/>
  <c r="CP502" i="27"/>
  <c r="CO502" i="27"/>
  <c r="CN502" i="27"/>
  <c r="CM502" i="27"/>
  <c r="CL502" i="27"/>
  <c r="CK502" i="27"/>
  <c r="CJ502" i="27"/>
  <c r="CI502" i="27"/>
  <c r="CH502" i="27"/>
  <c r="CG502" i="27"/>
  <c r="CF502" i="27"/>
  <c r="CE502" i="27"/>
  <c r="CC502" i="27"/>
  <c r="BR502" i="27"/>
  <c r="BQ502" i="27"/>
  <c r="BP502" i="27"/>
  <c r="BO502" i="27"/>
  <c r="BN502" i="27"/>
  <c r="BM502" i="27"/>
  <c r="BL502" i="27"/>
  <c r="BK502" i="27"/>
  <c r="BJ502" i="27"/>
  <c r="BI502" i="27"/>
  <c r="BH502" i="27"/>
  <c r="BG502" i="27"/>
  <c r="BF502" i="27"/>
  <c r="BE502" i="27"/>
  <c r="BD502" i="27"/>
  <c r="BC502" i="27"/>
  <c r="BB502" i="27"/>
  <c r="BA502" i="27"/>
  <c r="AY502" i="27"/>
  <c r="AX502" i="27"/>
  <c r="AW502" i="27"/>
  <c r="AV502" i="27"/>
  <c r="AU502" i="27"/>
  <c r="AT502" i="27"/>
  <c r="AS502" i="27"/>
  <c r="AR502" i="27"/>
  <c r="AQ502" i="27"/>
  <c r="AP502" i="27"/>
  <c r="AO502" i="27"/>
  <c r="AN502" i="27"/>
  <c r="AM502" i="27"/>
  <c r="AL502" i="27"/>
  <c r="AK502" i="27"/>
  <c r="AJ502" i="27"/>
  <c r="AI502" i="27"/>
  <c r="AH502" i="27"/>
  <c r="AG502" i="27"/>
  <c r="AF502" i="27"/>
  <c r="AE502" i="27"/>
  <c r="AD502" i="27"/>
  <c r="AC502" i="27"/>
  <c r="AB502" i="27"/>
  <c r="AA502" i="27"/>
  <c r="X499" i="27"/>
  <c r="W499" i="27"/>
  <c r="V499" i="27"/>
  <c r="U499" i="27"/>
  <c r="T499" i="27"/>
  <c r="S499" i="27"/>
  <c r="R499" i="27"/>
  <c r="Q499" i="27"/>
  <c r="P499" i="27"/>
  <c r="O499" i="27"/>
  <c r="M499" i="27"/>
  <c r="L499" i="27"/>
  <c r="J499" i="27"/>
  <c r="X498" i="27"/>
  <c r="W498" i="27"/>
  <c r="V498" i="27"/>
  <c r="U498" i="27"/>
  <c r="T498" i="27"/>
  <c r="S498" i="27"/>
  <c r="R498" i="27"/>
  <c r="Q498" i="27"/>
  <c r="P498" i="27"/>
  <c r="O498" i="27"/>
  <c r="L498" i="27"/>
  <c r="J498" i="27"/>
  <c r="X497" i="27"/>
  <c r="W497" i="27"/>
  <c r="V497" i="27"/>
  <c r="U497" i="27"/>
  <c r="T497" i="27"/>
  <c r="S497" i="27"/>
  <c r="R497" i="27"/>
  <c r="Q497" i="27"/>
  <c r="P497" i="27"/>
  <c r="O497" i="27"/>
  <c r="M497" i="27"/>
  <c r="L497" i="27"/>
  <c r="J497" i="27"/>
  <c r="X496" i="27"/>
  <c r="W496" i="27"/>
  <c r="V496" i="27"/>
  <c r="U496" i="27"/>
  <c r="T496" i="27"/>
  <c r="S496" i="27"/>
  <c r="R496" i="27"/>
  <c r="Q496" i="27"/>
  <c r="P496" i="27"/>
  <c r="O496" i="27"/>
  <c r="M496" i="27"/>
  <c r="L496" i="27"/>
  <c r="J496" i="27"/>
  <c r="X495" i="27"/>
  <c r="W495" i="27"/>
  <c r="V495" i="27"/>
  <c r="U495" i="27"/>
  <c r="T495" i="27"/>
  <c r="S495" i="27"/>
  <c r="R495" i="27"/>
  <c r="Q495" i="27"/>
  <c r="P495" i="27"/>
  <c r="O495" i="27"/>
  <c r="M495" i="27"/>
  <c r="L495" i="27"/>
  <c r="J495" i="27"/>
  <c r="X494" i="27"/>
  <c r="W494" i="27"/>
  <c r="V494" i="27"/>
  <c r="U494" i="27"/>
  <c r="T494" i="27"/>
  <c r="S494" i="27"/>
  <c r="R494" i="27"/>
  <c r="Q494" i="27"/>
  <c r="P494" i="27"/>
  <c r="O494" i="27"/>
  <c r="M494" i="27"/>
  <c r="L494" i="27"/>
  <c r="J494" i="27"/>
  <c r="Y491" i="27"/>
  <c r="A491" i="27"/>
  <c r="DC490" i="27"/>
  <c r="DA490" i="27"/>
  <c r="CY490" i="27"/>
  <c r="CW490" i="27"/>
  <c r="Y490" i="27"/>
  <c r="DC489" i="27"/>
  <c r="DA489" i="27"/>
  <c r="CY489" i="27"/>
  <c r="CW489" i="27"/>
  <c r="Y489" i="27"/>
  <c r="DC488" i="27"/>
  <c r="DA488" i="27"/>
  <c r="CY488" i="27"/>
  <c r="CW488" i="27"/>
  <c r="Y488" i="27"/>
  <c r="DC487" i="27"/>
  <c r="DA487" i="27"/>
  <c r="CY487" i="27"/>
  <c r="CW487" i="27"/>
  <c r="Y487" i="27"/>
  <c r="DC486" i="27"/>
  <c r="DA486" i="27"/>
  <c r="CY486" i="27"/>
  <c r="CW486" i="27"/>
  <c r="Y486" i="27"/>
  <c r="DC485" i="27"/>
  <c r="DA485" i="27"/>
  <c r="CY485" i="27"/>
  <c r="CW485" i="27"/>
  <c r="Y485" i="27"/>
  <c r="Y484" i="27"/>
  <c r="DC483" i="27"/>
  <c r="DA483" i="27"/>
  <c r="CY483" i="27"/>
  <c r="CW483" i="27"/>
  <c r="Y483" i="27"/>
  <c r="DC482" i="27"/>
  <c r="DA482" i="27"/>
  <c r="CY482" i="27"/>
  <c r="CW482" i="27"/>
  <c r="Y482" i="27"/>
  <c r="DC479" i="27"/>
  <c r="DA479" i="27"/>
  <c r="CY479" i="27"/>
  <c r="CW479" i="27"/>
  <c r="Y479" i="27"/>
  <c r="DC477" i="27"/>
  <c r="DA477" i="27"/>
  <c r="CY477" i="27"/>
  <c r="CW477" i="27"/>
  <c r="Y477" i="27"/>
  <c r="DC476" i="27"/>
  <c r="DA476" i="27"/>
  <c r="CY476" i="27"/>
  <c r="CW476" i="27"/>
  <c r="Y476" i="27"/>
  <c r="DC475" i="27"/>
  <c r="DA475" i="27"/>
  <c r="CY475" i="27"/>
  <c r="CW475" i="27"/>
  <c r="Y475" i="27"/>
  <c r="DC474" i="27"/>
  <c r="DA474" i="27"/>
  <c r="CY474" i="27"/>
  <c r="CW474" i="27"/>
  <c r="Y474" i="27"/>
  <c r="DC473" i="27"/>
  <c r="DA473" i="27"/>
  <c r="CY473" i="27"/>
  <c r="CW473" i="27"/>
  <c r="Y473" i="27"/>
  <c r="Y472" i="27"/>
  <c r="DC471" i="27"/>
  <c r="DA471" i="27"/>
  <c r="CY471" i="27"/>
  <c r="CW471" i="27"/>
  <c r="Y471" i="27"/>
  <c r="DC470" i="27"/>
  <c r="DA470" i="27"/>
  <c r="CY470" i="27"/>
  <c r="CW470" i="27"/>
  <c r="Y470" i="27"/>
  <c r="Y469" i="27"/>
  <c r="DC468" i="27"/>
  <c r="DA468" i="27"/>
  <c r="CY468" i="27"/>
  <c r="CW468" i="27"/>
  <c r="Y468" i="27"/>
  <c r="DC467" i="27"/>
  <c r="DA467" i="27"/>
  <c r="CY467" i="27"/>
  <c r="CW467" i="27"/>
  <c r="Y467" i="27"/>
  <c r="DC466" i="27"/>
  <c r="DA466" i="27"/>
  <c r="CY466" i="27"/>
  <c r="CW466" i="27"/>
  <c r="Y466" i="27"/>
  <c r="Y465" i="27"/>
  <c r="Y464" i="27"/>
  <c r="DC463" i="27"/>
  <c r="DA463" i="27"/>
  <c r="CY463" i="27"/>
  <c r="CW463" i="27"/>
  <c r="Y463" i="27"/>
  <c r="DC462" i="27"/>
  <c r="DA462" i="27"/>
  <c r="CY462" i="27"/>
  <c r="CW462" i="27"/>
  <c r="Y462" i="27"/>
  <c r="DC461" i="27"/>
  <c r="DA461" i="27"/>
  <c r="CY461" i="27"/>
  <c r="CW461" i="27"/>
  <c r="Y461" i="27"/>
  <c r="DC460" i="27"/>
  <c r="DA460" i="27"/>
  <c r="CY460" i="27"/>
  <c r="CW460" i="27"/>
  <c r="Y460" i="27"/>
  <c r="DC459" i="27"/>
  <c r="DA459" i="27"/>
  <c r="CY459" i="27"/>
  <c r="CW459" i="27"/>
  <c r="Y459" i="27"/>
  <c r="DC458" i="27"/>
  <c r="DA458" i="27"/>
  <c r="CY458" i="27"/>
  <c r="CW458" i="27"/>
  <c r="Y458" i="27"/>
  <c r="DC457" i="27"/>
  <c r="DA457" i="27"/>
  <c r="CY457" i="27"/>
  <c r="CW457" i="27"/>
  <c r="Y457" i="27"/>
  <c r="DC456" i="27"/>
  <c r="DA456" i="27"/>
  <c r="CY456" i="27"/>
  <c r="CW456" i="27"/>
  <c r="Y456" i="27"/>
  <c r="DC455" i="27"/>
  <c r="DA455" i="27"/>
  <c r="CY455" i="27"/>
  <c r="CW455" i="27"/>
  <c r="Y455" i="27"/>
  <c r="Y454" i="27"/>
  <c r="DC453" i="27"/>
  <c r="DA453" i="27"/>
  <c r="CY453" i="27"/>
  <c r="CW453" i="27"/>
  <c r="Y453" i="27"/>
  <c r="DC452" i="27"/>
  <c r="DA452" i="27"/>
  <c r="CY452" i="27"/>
  <c r="CW452" i="27"/>
  <c r="Y452" i="27"/>
  <c r="Y451" i="27"/>
  <c r="Y450" i="27"/>
  <c r="DC449" i="27"/>
  <c r="DA449" i="27"/>
  <c r="CY449" i="27"/>
  <c r="CW449" i="27"/>
  <c r="Y449" i="27"/>
  <c r="DC448" i="27"/>
  <c r="DA448" i="27"/>
  <c r="CY448" i="27"/>
  <c r="CW448" i="27"/>
  <c r="DC447" i="27"/>
  <c r="DA447" i="27"/>
  <c r="CY447" i="27"/>
  <c r="CW447" i="27"/>
  <c r="Y447" i="27"/>
  <c r="DC446" i="27"/>
  <c r="DA446" i="27"/>
  <c r="CY446" i="27"/>
  <c r="CW446" i="27"/>
  <c r="Y446" i="27"/>
  <c r="DC445" i="27"/>
  <c r="DA445" i="27"/>
  <c r="CY445" i="27"/>
  <c r="CW445" i="27"/>
  <c r="Y445" i="27"/>
  <c r="DC444" i="27"/>
  <c r="DA444" i="27"/>
  <c r="CY444" i="27"/>
  <c r="Y444" i="27"/>
  <c r="DC443" i="27"/>
  <c r="DA443" i="27"/>
  <c r="CY443" i="27"/>
  <c r="CW443" i="27"/>
  <c r="Y443" i="27"/>
  <c r="DC442" i="27"/>
  <c r="DA442" i="27"/>
  <c r="CY442" i="27"/>
  <c r="CW442" i="27"/>
  <c r="Y442" i="27"/>
  <c r="DC441" i="27"/>
  <c r="DA441" i="27"/>
  <c r="CY441" i="27"/>
  <c r="CW441" i="27"/>
  <c r="Y441" i="27"/>
  <c r="DC440" i="27"/>
  <c r="DA440" i="27"/>
  <c r="CY440" i="27"/>
  <c r="CW440" i="27"/>
  <c r="Y440" i="27"/>
  <c r="DC439" i="27"/>
  <c r="DA439" i="27"/>
  <c r="CY439" i="27"/>
  <c r="CW439" i="27"/>
  <c r="Y439" i="27"/>
  <c r="DC437" i="27"/>
  <c r="DA437" i="27"/>
  <c r="CY437" i="27"/>
  <c r="CW437" i="27"/>
  <c r="Y437" i="27"/>
  <c r="DC436" i="27"/>
  <c r="DA436" i="27"/>
  <c r="CY436" i="27"/>
  <c r="CW436" i="27"/>
  <c r="Y436" i="27"/>
  <c r="DC435" i="27"/>
  <c r="DA435" i="27"/>
  <c r="CY435" i="27"/>
  <c r="CW435" i="27"/>
  <c r="Y435" i="27"/>
  <c r="DC434" i="27"/>
  <c r="DA434" i="27"/>
  <c r="CY434" i="27"/>
  <c r="CW434" i="27"/>
  <c r="Y434" i="27"/>
  <c r="DC433" i="27"/>
  <c r="DA433" i="27"/>
  <c r="CY433" i="27"/>
  <c r="CW433" i="27"/>
  <c r="Y433" i="27"/>
  <c r="DC432" i="27"/>
  <c r="DA432" i="27"/>
  <c r="CY432" i="27"/>
  <c r="CW432" i="27"/>
  <c r="Y432" i="27"/>
  <c r="DC431" i="27"/>
  <c r="DA431" i="27"/>
  <c r="CY431" i="27"/>
  <c r="CW431" i="27"/>
  <c r="Y431" i="27"/>
  <c r="Y430" i="27"/>
  <c r="DC429" i="27"/>
  <c r="DA429" i="27"/>
  <c r="CY429" i="27"/>
  <c r="CW429" i="27"/>
  <c r="Y429" i="27"/>
  <c r="DC428" i="27"/>
  <c r="DA428" i="27"/>
  <c r="CY428" i="27"/>
  <c r="CW428" i="27"/>
  <c r="Y428" i="27"/>
  <c r="DC427" i="27"/>
  <c r="DA427" i="27"/>
  <c r="CY427" i="27"/>
  <c r="CW427" i="27"/>
  <c r="Y427" i="27"/>
  <c r="DC426" i="27"/>
  <c r="DA426" i="27"/>
  <c r="CY426" i="27"/>
  <c r="CW426" i="27"/>
  <c r="Y426" i="27"/>
  <c r="DC425" i="27"/>
  <c r="DA425" i="27"/>
  <c r="CY425" i="27"/>
  <c r="CW425" i="27"/>
  <c r="Y425" i="27"/>
  <c r="DC424" i="27"/>
  <c r="DA424" i="27"/>
  <c r="CY424" i="27"/>
  <c r="CW424" i="27"/>
  <c r="Y424" i="27"/>
  <c r="DC423" i="27"/>
  <c r="DA423" i="27"/>
  <c r="CY423" i="27"/>
  <c r="CW423" i="27"/>
  <c r="Y423" i="27"/>
  <c r="DC422" i="27"/>
  <c r="DA422" i="27"/>
  <c r="CY422" i="27"/>
  <c r="CW422" i="27"/>
  <c r="Y422" i="27"/>
  <c r="DC421" i="27"/>
  <c r="DA421" i="27"/>
  <c r="CY421" i="27"/>
  <c r="CW421" i="27"/>
  <c r="Y421" i="27"/>
  <c r="DC420" i="27"/>
  <c r="DA420" i="27"/>
  <c r="CY420" i="27"/>
  <c r="CW420" i="27"/>
  <c r="Y420" i="27"/>
  <c r="DC419" i="27"/>
  <c r="DA419" i="27"/>
  <c r="CY419" i="27"/>
  <c r="CW419" i="27"/>
  <c r="Y419" i="27"/>
  <c r="DC418" i="27"/>
  <c r="DA418" i="27"/>
  <c r="CY418" i="27"/>
  <c r="CW418" i="27"/>
  <c r="Y418" i="27"/>
  <c r="DC417" i="27"/>
  <c r="DA417" i="27"/>
  <c r="CY417" i="27"/>
  <c r="CW417" i="27"/>
  <c r="Y417" i="27"/>
  <c r="DC416" i="27"/>
  <c r="DA416" i="27"/>
  <c r="CY416" i="27"/>
  <c r="CW416" i="27"/>
  <c r="Y416" i="27"/>
  <c r="DC415" i="27"/>
  <c r="DA415" i="27"/>
  <c r="CY415" i="27"/>
  <c r="CW415" i="27"/>
  <c r="Y415" i="27"/>
  <c r="DC414" i="27"/>
  <c r="DA414" i="27"/>
  <c r="CY414" i="27"/>
  <c r="CW414" i="27"/>
  <c r="Y414" i="27"/>
  <c r="DC413" i="27"/>
  <c r="DA413" i="27"/>
  <c r="CY413" i="27"/>
  <c r="CW413" i="27"/>
  <c r="Y413" i="27"/>
  <c r="Y412" i="27"/>
  <c r="DC411" i="27"/>
  <c r="DA411" i="27"/>
  <c r="CY411" i="27"/>
  <c r="CW411" i="27"/>
  <c r="Y411" i="27"/>
  <c r="DC410" i="27"/>
  <c r="DA410" i="27"/>
  <c r="CY410" i="27"/>
  <c r="CW410" i="27"/>
  <c r="Y410" i="27"/>
  <c r="DC409" i="27"/>
  <c r="DA409" i="27"/>
  <c r="CY409" i="27"/>
  <c r="CW409" i="27"/>
  <c r="Y409" i="27"/>
  <c r="Y408" i="27"/>
  <c r="Y407" i="27"/>
  <c r="DC406" i="27"/>
  <c r="DA406" i="27"/>
  <c r="CY406" i="27"/>
  <c r="CW406" i="27"/>
  <c r="Y406" i="27"/>
  <c r="DC405" i="27"/>
  <c r="DA405" i="27"/>
  <c r="CY405" i="27"/>
  <c r="CW405" i="27"/>
  <c r="Y405" i="27"/>
  <c r="DC404" i="27"/>
  <c r="DA404" i="27"/>
  <c r="CY404" i="27"/>
  <c r="CW404" i="27"/>
  <c r="Y404" i="27"/>
  <c r="DC403" i="27"/>
  <c r="DA403" i="27"/>
  <c r="CY403" i="27"/>
  <c r="CW403" i="27"/>
  <c r="Y403" i="27"/>
  <c r="DC402" i="27"/>
  <c r="DA402" i="27"/>
  <c r="CY402" i="27"/>
  <c r="CW402" i="27"/>
  <c r="Y402" i="27"/>
  <c r="Y401" i="27"/>
  <c r="DC400" i="27"/>
  <c r="DA400" i="27"/>
  <c r="CY400" i="27"/>
  <c r="CW400" i="27"/>
  <c r="Y400" i="27"/>
  <c r="DC399" i="27"/>
  <c r="DA399" i="27"/>
  <c r="CY399" i="27"/>
  <c r="CW399" i="27"/>
  <c r="Y399" i="27"/>
  <c r="DC398" i="27"/>
  <c r="DA398" i="27"/>
  <c r="CY398" i="27"/>
  <c r="CW398" i="27"/>
  <c r="Y398" i="27"/>
  <c r="DC397" i="27"/>
  <c r="DA397" i="27"/>
  <c r="CY397" i="27"/>
  <c r="CW397" i="27"/>
  <c r="Y397" i="27"/>
  <c r="DC396" i="27"/>
  <c r="DA396" i="27"/>
  <c r="CY396" i="27"/>
  <c r="CW396" i="27"/>
  <c r="Y396" i="27"/>
  <c r="DC395" i="27"/>
  <c r="DA395" i="27"/>
  <c r="CY395" i="27"/>
  <c r="CW395" i="27"/>
  <c r="Y395" i="27"/>
  <c r="DC394" i="27"/>
  <c r="DA394" i="27"/>
  <c r="CY394" i="27"/>
  <c r="CW394" i="27"/>
  <c r="Y394" i="27"/>
  <c r="DC393" i="27"/>
  <c r="DA393" i="27"/>
  <c r="CY393" i="27"/>
  <c r="CW393" i="27"/>
  <c r="Y393" i="27"/>
  <c r="DC392" i="27"/>
  <c r="DA392" i="27"/>
  <c r="CY392" i="27"/>
  <c r="CW392" i="27"/>
  <c r="Y392" i="27"/>
  <c r="Y391" i="27"/>
  <c r="Y390" i="27"/>
  <c r="DC389" i="27"/>
  <c r="DA389" i="27"/>
  <c r="CY389" i="27"/>
  <c r="CW389" i="27"/>
  <c r="Y389" i="27"/>
  <c r="DC388" i="27"/>
  <c r="DA388" i="27"/>
  <c r="CY388" i="27"/>
  <c r="CW388" i="27"/>
  <c r="Y388" i="27"/>
  <c r="DC387" i="27"/>
  <c r="DA387" i="27"/>
  <c r="CY387" i="27"/>
  <c r="CW387" i="27"/>
  <c r="Y387" i="27"/>
  <c r="DC386" i="27"/>
  <c r="DA386" i="27"/>
  <c r="CY386" i="27"/>
  <c r="CW386" i="27"/>
  <c r="Y386" i="27"/>
  <c r="DC385" i="27"/>
  <c r="DA385" i="27"/>
  <c r="CY385" i="27"/>
  <c r="CW385" i="27"/>
  <c r="Y385" i="27"/>
  <c r="DC384" i="27"/>
  <c r="DA384" i="27"/>
  <c r="CY384" i="27"/>
  <c r="CW384" i="27"/>
  <c r="Y384" i="27"/>
  <c r="DC383" i="27"/>
  <c r="DA383" i="27"/>
  <c r="CY383" i="27"/>
  <c r="CW383" i="27"/>
  <c r="Y383" i="27"/>
  <c r="DC382" i="27"/>
  <c r="DA382" i="27"/>
  <c r="CY382" i="27"/>
  <c r="CW382" i="27"/>
  <c r="Y382" i="27"/>
  <c r="DC381" i="27"/>
  <c r="DA381" i="27"/>
  <c r="CY381" i="27"/>
  <c r="CW381" i="27"/>
  <c r="Y381" i="27"/>
  <c r="DC380" i="27"/>
  <c r="DA380" i="27"/>
  <c r="CY380" i="27"/>
  <c r="CW380" i="27"/>
  <c r="Y380" i="27"/>
  <c r="DC379" i="27"/>
  <c r="DA379" i="27"/>
  <c r="CY379" i="27"/>
  <c r="CW379" i="27"/>
  <c r="Y379" i="27"/>
  <c r="DC378" i="27"/>
  <c r="DA378" i="27"/>
  <c r="CY378" i="27"/>
  <c r="CW378" i="27"/>
  <c r="Y378" i="27"/>
  <c r="DC377" i="27"/>
  <c r="DA377" i="27"/>
  <c r="CY377" i="27"/>
  <c r="CW377" i="27"/>
  <c r="Y377" i="27"/>
  <c r="DC376" i="27"/>
  <c r="DA376" i="27"/>
  <c r="CY376" i="27"/>
  <c r="CW376" i="27"/>
  <c r="Y376" i="27"/>
  <c r="DC375" i="27"/>
  <c r="DA375" i="27"/>
  <c r="CY375" i="27"/>
  <c r="CW375" i="27"/>
  <c r="Y375" i="27"/>
  <c r="DC374" i="27"/>
  <c r="DA374" i="27"/>
  <c r="CY374" i="27"/>
  <c r="CW374" i="27"/>
  <c r="Y374" i="27"/>
  <c r="DC373" i="27"/>
  <c r="DA373" i="27"/>
  <c r="CY373" i="27"/>
  <c r="CW373" i="27"/>
  <c r="Y373" i="27"/>
  <c r="Y372" i="27"/>
  <c r="M372" i="27"/>
  <c r="DC371" i="27"/>
  <c r="DA371" i="27"/>
  <c r="CY371" i="27"/>
  <c r="CW371" i="27"/>
  <c r="Y371" i="27"/>
  <c r="DC370" i="27"/>
  <c r="DA370" i="27"/>
  <c r="CY370" i="27"/>
  <c r="CW370" i="27"/>
  <c r="Y370" i="27"/>
  <c r="DC369" i="27"/>
  <c r="DA369" i="27"/>
  <c r="CY369" i="27"/>
  <c r="CW369" i="27"/>
  <c r="Y369" i="27"/>
  <c r="DC368" i="27"/>
  <c r="DA368" i="27"/>
  <c r="CY368" i="27"/>
  <c r="CW368" i="27"/>
  <c r="Y368" i="27"/>
  <c r="DC367" i="27"/>
  <c r="DA367" i="27"/>
  <c r="CY367" i="27"/>
  <c r="CW367" i="27"/>
  <c r="Y367" i="27"/>
  <c r="DC366" i="27"/>
  <c r="DA366" i="27"/>
  <c r="CY366" i="27"/>
  <c r="CW366" i="27"/>
  <c r="Y366" i="27"/>
  <c r="DC365" i="27"/>
  <c r="DA365" i="27"/>
  <c r="CY365" i="27"/>
  <c r="CW365" i="27"/>
  <c r="Y365" i="27"/>
  <c r="DC364" i="27"/>
  <c r="DA364" i="27"/>
  <c r="CY364" i="27"/>
  <c r="CW364" i="27"/>
  <c r="Y364" i="27"/>
  <c r="DC363" i="27"/>
  <c r="DA363" i="27"/>
  <c r="CY363" i="27"/>
  <c r="CW363" i="27"/>
  <c r="Y363" i="27"/>
  <c r="Y362" i="27"/>
  <c r="DC361" i="27"/>
  <c r="DA361" i="27"/>
  <c r="CY361" i="27"/>
  <c r="CW361" i="27"/>
  <c r="Y361" i="27"/>
  <c r="DC360" i="27"/>
  <c r="DA360" i="27"/>
  <c r="CY360" i="27"/>
  <c r="CW360" i="27"/>
  <c r="Y360" i="27"/>
  <c r="DC359" i="27"/>
  <c r="DA359" i="27"/>
  <c r="CY359" i="27"/>
  <c r="CW359" i="27"/>
  <c r="Y359" i="27"/>
  <c r="DC358" i="27"/>
  <c r="DA358" i="27"/>
  <c r="CY358" i="27"/>
  <c r="CW358" i="27"/>
  <c r="Y358" i="27"/>
  <c r="DC357" i="27"/>
  <c r="DA357" i="27"/>
  <c r="CY357" i="27"/>
  <c r="CW357" i="27"/>
  <c r="Y357" i="27"/>
  <c r="DC356" i="27"/>
  <c r="DA356" i="27"/>
  <c r="CY356" i="27"/>
  <c r="CW356" i="27"/>
  <c r="Y356" i="27"/>
  <c r="DC355" i="27"/>
  <c r="DA355" i="27"/>
  <c r="CY355" i="27"/>
  <c r="CW355" i="27"/>
  <c r="Y355" i="27"/>
  <c r="DC353" i="27"/>
  <c r="DA353" i="27"/>
  <c r="CY353" i="27"/>
  <c r="CW353" i="27"/>
  <c r="Y353" i="27"/>
  <c r="Y352" i="27"/>
  <c r="DC351" i="27"/>
  <c r="DA351" i="27"/>
  <c r="CY351" i="27"/>
  <c r="CW351" i="27"/>
  <c r="Y351" i="27"/>
  <c r="Y350" i="27"/>
  <c r="Y349" i="27"/>
  <c r="Y348" i="27"/>
  <c r="DC347" i="27"/>
  <c r="DA347" i="27"/>
  <c r="CY347" i="27"/>
  <c r="CW347" i="27"/>
  <c r="Y347" i="27"/>
  <c r="DC346" i="27"/>
  <c r="DA346" i="27"/>
  <c r="CY346" i="27"/>
  <c r="CW346" i="27"/>
  <c r="Y346" i="27"/>
  <c r="DC345" i="27"/>
  <c r="DA345" i="27"/>
  <c r="CY345" i="27"/>
  <c r="CW345" i="27"/>
  <c r="Y345" i="27"/>
  <c r="DC344" i="27"/>
  <c r="DA344" i="27"/>
  <c r="CY344" i="27"/>
  <c r="CW344" i="27"/>
  <c r="Y344" i="27"/>
  <c r="DC343" i="27"/>
  <c r="DA343" i="27"/>
  <c r="CY343" i="27"/>
  <c r="CW343" i="27"/>
  <c r="Y343" i="27"/>
  <c r="DC342" i="27"/>
  <c r="DA342" i="27"/>
  <c r="CY342" i="27"/>
  <c r="CW342" i="27"/>
  <c r="Y342" i="27"/>
  <c r="DC341" i="27"/>
  <c r="DA341" i="27"/>
  <c r="CY341" i="27"/>
  <c r="CW341" i="27"/>
  <c r="Y341" i="27"/>
  <c r="DC340" i="27"/>
  <c r="DA340" i="27"/>
  <c r="CY340" i="27"/>
  <c r="CW340" i="27"/>
  <c r="Y340" i="27"/>
  <c r="DC339" i="27"/>
  <c r="DA339" i="27"/>
  <c r="CY339" i="27"/>
  <c r="CW339" i="27"/>
  <c r="Y339" i="27"/>
  <c r="DC338" i="27"/>
  <c r="DA338" i="27"/>
  <c r="CY338" i="27"/>
  <c r="CW338" i="27"/>
  <c r="CW337" i="27"/>
  <c r="DC336" i="27"/>
  <c r="DA336" i="27"/>
  <c r="CY336" i="27"/>
  <c r="CW336" i="27"/>
  <c r="Y336" i="27"/>
  <c r="DC335" i="27"/>
  <c r="DA335" i="27"/>
  <c r="CY335" i="27"/>
  <c r="CW335" i="27"/>
  <c r="Y335" i="27"/>
  <c r="DC334" i="27"/>
  <c r="DA334" i="27"/>
  <c r="CY334" i="27"/>
  <c r="CW334" i="27"/>
  <c r="Y334" i="27"/>
  <c r="DC333" i="27"/>
  <c r="DA333" i="27"/>
  <c r="CY333" i="27"/>
  <c r="CW333" i="27"/>
  <c r="Y333" i="27"/>
  <c r="DC330" i="27"/>
  <c r="DA330" i="27"/>
  <c r="CY330" i="27"/>
  <c r="CW330" i="27"/>
  <c r="Y330" i="27"/>
  <c r="DC329" i="27"/>
  <c r="DA329" i="27"/>
  <c r="CY329" i="27"/>
  <c r="CW329" i="27"/>
  <c r="Y329" i="27"/>
  <c r="DC328" i="27"/>
  <c r="DA328" i="27"/>
  <c r="CY328" i="27"/>
  <c r="CW328" i="27"/>
  <c r="Y328" i="27"/>
  <c r="DC327" i="27"/>
  <c r="DA327" i="27"/>
  <c r="CY327" i="27"/>
  <c r="CW327" i="27"/>
  <c r="Y327" i="27"/>
  <c r="DC326" i="27"/>
  <c r="DA326" i="27"/>
  <c r="CY326" i="27"/>
  <c r="CW326" i="27"/>
  <c r="Y326" i="27"/>
  <c r="DC325" i="27"/>
  <c r="DA325" i="27"/>
  <c r="CY325" i="27"/>
  <c r="CW325" i="27"/>
  <c r="Y325" i="27"/>
  <c r="DC324" i="27"/>
  <c r="DA324" i="27"/>
  <c r="CY324" i="27"/>
  <c r="CW324" i="27"/>
  <c r="Y324" i="27"/>
  <c r="Y322" i="27"/>
  <c r="M322" i="27"/>
  <c r="DC321" i="27"/>
  <c r="DA321" i="27"/>
  <c r="CY321" i="27"/>
  <c r="CW321" i="27"/>
  <c r="Y321" i="27"/>
  <c r="DC320" i="27"/>
  <c r="DA320" i="27"/>
  <c r="CY320" i="27"/>
  <c r="CW320" i="27"/>
  <c r="Y320" i="27"/>
  <c r="DC319" i="27"/>
  <c r="DA319" i="27"/>
  <c r="CY319" i="27"/>
  <c r="CW319" i="27"/>
  <c r="Y319" i="27"/>
  <c r="DC318" i="27"/>
  <c r="DA318" i="27"/>
  <c r="CY318" i="27"/>
  <c r="CW318" i="27"/>
  <c r="Y318" i="27"/>
  <c r="DC317" i="27"/>
  <c r="DA317" i="27"/>
  <c r="CY317" i="27"/>
  <c r="CW317" i="27"/>
  <c r="Y317" i="27"/>
  <c r="DC316" i="27"/>
  <c r="DA316" i="27"/>
  <c r="CY316" i="27"/>
  <c r="CW316" i="27"/>
  <c r="Y316" i="27"/>
  <c r="DC315" i="27"/>
  <c r="DA315" i="27"/>
  <c r="CY315" i="27"/>
  <c r="CW315" i="27"/>
  <c r="Y315" i="27"/>
  <c r="DC314" i="27"/>
  <c r="DA314" i="27"/>
  <c r="CY314" i="27"/>
  <c r="CW314" i="27"/>
  <c r="Y314" i="27"/>
  <c r="Y313" i="27"/>
  <c r="DC312" i="27"/>
  <c r="DA312" i="27"/>
  <c r="CY312" i="27"/>
  <c r="CW312" i="27"/>
  <c r="Y312" i="27"/>
  <c r="DC311" i="27"/>
  <c r="DA311" i="27"/>
  <c r="CY311" i="27"/>
  <c r="CW311" i="27"/>
  <c r="Y311" i="27"/>
  <c r="DC310" i="27"/>
  <c r="DA310" i="27"/>
  <c r="CY310" i="27"/>
  <c r="CW310" i="27"/>
  <c r="Y310" i="27"/>
  <c r="DC309" i="27"/>
  <c r="DA309" i="27"/>
  <c r="CY309" i="27"/>
  <c r="CW309" i="27"/>
  <c r="Y309" i="27"/>
  <c r="DC308" i="27"/>
  <c r="DA308" i="27"/>
  <c r="CY308" i="27"/>
  <c r="CW308" i="27"/>
  <c r="Y308" i="27"/>
  <c r="DC307" i="27"/>
  <c r="DA307" i="27"/>
  <c r="CY307" i="27"/>
  <c r="CW307" i="27"/>
  <c r="Y307" i="27"/>
  <c r="DC306" i="27"/>
  <c r="DA306" i="27"/>
  <c r="CY306" i="27"/>
  <c r="CW306" i="27"/>
  <c r="Y306" i="27"/>
  <c r="DC305" i="27"/>
  <c r="DA305" i="27"/>
  <c r="CY305" i="27"/>
  <c r="CW305" i="27"/>
  <c r="Y305" i="27"/>
  <c r="DC304" i="27"/>
  <c r="DA304" i="27"/>
  <c r="CY304" i="27"/>
  <c r="CW304" i="27"/>
  <c r="Y304" i="27"/>
  <c r="DC303" i="27"/>
  <c r="DA303" i="27"/>
  <c r="CY303" i="27"/>
  <c r="CW303" i="27"/>
  <c r="Y303" i="27"/>
  <c r="DC302" i="27"/>
  <c r="DA302" i="27"/>
  <c r="CY302" i="27"/>
  <c r="CW302" i="27"/>
  <c r="Y302" i="27"/>
  <c r="DC301" i="27"/>
  <c r="DA301" i="27"/>
  <c r="CY301" i="27"/>
  <c r="CW301" i="27"/>
  <c r="Y301" i="27"/>
  <c r="DC300" i="27"/>
  <c r="DA300" i="27"/>
  <c r="CY300" i="27"/>
  <c r="CW300" i="27"/>
  <c r="Y300" i="27"/>
  <c r="Y299" i="27"/>
  <c r="DC298" i="27"/>
  <c r="DA298" i="27"/>
  <c r="CY298" i="27"/>
  <c r="CW298" i="27"/>
  <c r="Y298" i="27"/>
  <c r="DC297" i="27"/>
  <c r="DA297" i="27"/>
  <c r="CY297" i="27"/>
  <c r="CW297" i="27"/>
  <c r="Y297" i="27"/>
  <c r="DC296" i="27"/>
  <c r="DA296" i="27"/>
  <c r="CY296" i="27"/>
  <c r="CW296" i="27"/>
  <c r="Y296" i="27"/>
  <c r="DC295" i="27"/>
  <c r="DA295" i="27"/>
  <c r="CY295" i="27"/>
  <c r="CW295" i="27"/>
  <c r="Y295" i="27"/>
  <c r="DC294" i="27"/>
  <c r="DA294" i="27"/>
  <c r="CY294" i="27"/>
  <c r="CW294" i="27"/>
  <c r="Y294" i="27"/>
  <c r="DC293" i="27"/>
  <c r="DA293" i="27"/>
  <c r="CY293" i="27"/>
  <c r="CW293" i="27"/>
  <c r="Y293" i="27"/>
  <c r="DC292" i="27"/>
  <c r="DA292" i="27"/>
  <c r="CY292" i="27"/>
  <c r="CW292" i="27"/>
  <c r="Y292" i="27"/>
  <c r="DC291" i="27"/>
  <c r="DA291" i="27"/>
  <c r="CY291" i="27"/>
  <c r="CW291" i="27"/>
  <c r="Y291" i="27"/>
  <c r="DC290" i="27"/>
  <c r="DA290" i="27"/>
  <c r="CY290" i="27"/>
  <c r="CW290" i="27"/>
  <c r="Y290" i="27"/>
  <c r="DC289" i="27"/>
  <c r="DA289" i="27"/>
  <c r="CY289" i="27"/>
  <c r="CW289" i="27"/>
  <c r="Y289" i="27"/>
  <c r="DC288" i="27"/>
  <c r="DA288" i="27"/>
  <c r="CY288" i="27"/>
  <c r="CW288" i="27"/>
  <c r="Y288" i="27"/>
  <c r="DC287" i="27"/>
  <c r="DA287" i="27"/>
  <c r="CY287" i="27"/>
  <c r="CW287" i="27"/>
  <c r="Y287" i="27"/>
  <c r="DC286" i="27"/>
  <c r="DA286" i="27"/>
  <c r="CY286" i="27"/>
  <c r="CW286" i="27"/>
  <c r="Y286" i="27"/>
  <c r="DC285" i="27"/>
  <c r="DA285" i="27"/>
  <c r="CY285" i="27"/>
  <c r="CW285" i="27"/>
  <c r="Y285" i="27"/>
  <c r="DC284" i="27"/>
  <c r="DA284" i="27"/>
  <c r="CY284" i="27"/>
  <c r="CW284" i="27"/>
  <c r="Y284" i="27"/>
  <c r="Y283" i="27"/>
  <c r="DC282" i="27"/>
  <c r="DA282" i="27"/>
  <c r="CY282" i="27"/>
  <c r="CW282" i="27"/>
  <c r="Y282" i="27"/>
  <c r="DC281" i="27"/>
  <c r="DA281" i="27"/>
  <c r="CY281" i="27"/>
  <c r="CW281" i="27"/>
  <c r="Y281" i="27"/>
  <c r="DC280" i="27"/>
  <c r="DA280" i="27"/>
  <c r="CY280" i="27"/>
  <c r="CW280" i="27"/>
  <c r="Y280" i="27"/>
  <c r="DC279" i="27"/>
  <c r="DA279" i="27"/>
  <c r="CY279" i="27"/>
  <c r="CW279" i="27"/>
  <c r="Y279" i="27"/>
  <c r="DC278" i="27"/>
  <c r="DA278" i="27"/>
  <c r="CY278" i="27"/>
  <c r="CW278" i="27"/>
  <c r="Y278" i="27"/>
  <c r="DC277" i="27"/>
  <c r="DA277" i="27"/>
  <c r="CY277" i="27"/>
  <c r="CW277" i="27"/>
  <c r="Y277" i="27"/>
  <c r="DC276" i="27"/>
  <c r="DA276" i="27"/>
  <c r="CY276" i="27"/>
  <c r="CW276" i="27"/>
  <c r="Y276" i="27"/>
  <c r="DC275" i="27"/>
  <c r="DA275" i="27"/>
  <c r="CY275" i="27"/>
  <c r="CW275" i="27"/>
  <c r="Y275" i="27"/>
  <c r="Y274" i="27"/>
  <c r="Y273" i="27"/>
  <c r="DC272" i="27"/>
  <c r="DA272" i="27"/>
  <c r="CY272" i="27"/>
  <c r="CW272" i="27"/>
  <c r="Y272" i="27"/>
  <c r="DC271" i="27"/>
  <c r="DA271" i="27"/>
  <c r="CY271" i="27"/>
  <c r="CW271" i="27"/>
  <c r="Y271" i="27"/>
  <c r="DC270" i="27"/>
  <c r="DA270" i="27"/>
  <c r="CY270" i="27"/>
  <c r="CW270" i="27"/>
  <c r="Y270" i="27"/>
  <c r="DC269" i="27"/>
  <c r="DA269" i="27"/>
  <c r="CY269" i="27"/>
  <c r="CW269" i="27"/>
  <c r="Y269" i="27"/>
  <c r="DC268" i="27"/>
  <c r="DA268" i="27"/>
  <c r="CY268" i="27"/>
  <c r="CW268" i="27"/>
  <c r="Y268" i="27"/>
  <c r="DC267" i="27"/>
  <c r="DA267" i="27"/>
  <c r="CY267" i="27"/>
  <c r="CW267" i="27"/>
  <c r="Y267" i="27"/>
  <c r="DC266" i="27"/>
  <c r="DA266" i="27"/>
  <c r="CY266" i="27"/>
  <c r="CW266" i="27"/>
  <c r="Y266" i="27"/>
  <c r="DC265" i="27"/>
  <c r="DA265" i="27"/>
  <c r="CY265" i="27"/>
  <c r="CW265" i="27"/>
  <c r="Y265" i="27"/>
  <c r="DC263" i="27"/>
  <c r="DA263" i="27"/>
  <c r="CY263" i="27"/>
  <c r="CW263" i="27"/>
  <c r="Y263" i="27"/>
  <c r="Y261" i="27"/>
  <c r="DC260" i="27"/>
  <c r="DA260" i="27"/>
  <c r="CY260" i="27"/>
  <c r="CW260" i="27"/>
  <c r="Y260" i="27"/>
  <c r="Y259" i="27"/>
  <c r="DC258" i="27"/>
  <c r="DA258" i="27"/>
  <c r="CY258" i="27"/>
  <c r="CW258" i="27"/>
  <c r="Y258" i="27"/>
  <c r="DC257" i="27"/>
  <c r="DA257" i="27"/>
  <c r="CY257" i="27"/>
  <c r="CW257" i="27"/>
  <c r="Y257" i="27"/>
  <c r="DC255" i="27"/>
  <c r="DA255" i="27"/>
  <c r="CY255" i="27"/>
  <c r="CW255" i="27"/>
  <c r="Y255" i="27"/>
  <c r="DC250" i="27"/>
  <c r="DA250" i="27"/>
  <c r="CY250" i="27"/>
  <c r="CW250" i="27"/>
  <c r="Y250" i="27"/>
  <c r="DC249" i="27"/>
  <c r="DA249" i="27"/>
  <c r="CY249" i="27"/>
  <c r="CW249" i="27"/>
  <c r="Y249" i="27"/>
  <c r="Y248" i="27"/>
  <c r="Y247" i="27"/>
  <c r="DC246" i="27"/>
  <c r="DA246" i="27"/>
  <c r="CY246" i="27"/>
  <c r="CW246" i="27"/>
  <c r="Y246" i="27"/>
  <c r="DC245" i="27"/>
  <c r="DA245" i="27"/>
  <c r="CY245" i="27"/>
  <c r="CW245" i="27"/>
  <c r="Y245" i="27"/>
  <c r="DC244" i="27"/>
  <c r="DA244" i="27"/>
  <c r="CY244" i="27"/>
  <c r="CW244" i="27"/>
  <c r="Y244" i="27"/>
  <c r="DC243" i="27"/>
  <c r="DA243" i="27"/>
  <c r="CY243" i="27"/>
  <c r="CW243" i="27"/>
  <c r="Y243" i="27"/>
  <c r="DC242" i="27"/>
  <c r="DA242" i="27"/>
  <c r="CY242" i="27"/>
  <c r="CW242" i="27"/>
  <c r="Y242" i="27"/>
  <c r="DC241" i="27"/>
  <c r="DA241" i="27"/>
  <c r="CY241" i="27"/>
  <c r="CW241" i="27"/>
  <c r="Y241" i="27"/>
  <c r="DC240" i="27"/>
  <c r="DA240" i="27"/>
  <c r="CY240" i="27"/>
  <c r="CW240" i="27"/>
  <c r="Y240" i="27"/>
  <c r="DC239" i="27"/>
  <c r="DA239" i="27"/>
  <c r="CY239" i="27"/>
  <c r="CW239" i="27"/>
  <c r="Y239" i="27"/>
  <c r="Y238" i="27"/>
  <c r="DC237" i="27"/>
  <c r="DA237" i="27"/>
  <c r="CY237" i="27"/>
  <c r="CW237" i="27"/>
  <c r="Y237" i="27"/>
  <c r="DC236" i="27"/>
  <c r="DA236" i="27"/>
  <c r="CY236" i="27"/>
  <c r="CW236" i="27"/>
  <c r="Y236" i="27"/>
  <c r="DC234" i="27"/>
  <c r="DA234" i="27"/>
  <c r="CY234" i="27"/>
  <c r="CW234" i="27"/>
  <c r="Y234" i="27"/>
  <c r="DC233" i="27"/>
  <c r="DA233" i="27"/>
  <c r="CY233" i="27"/>
  <c r="CW233" i="27"/>
  <c r="Y233" i="27"/>
  <c r="DC231" i="27"/>
  <c r="DA231" i="27"/>
  <c r="CY231" i="27"/>
  <c r="CW231" i="27"/>
  <c r="Y231" i="27"/>
  <c r="DC230" i="27"/>
  <c r="DA230" i="27"/>
  <c r="CY230" i="27"/>
  <c r="CW230" i="27"/>
  <c r="Y230" i="27"/>
  <c r="DC229" i="27"/>
  <c r="DA229" i="27"/>
  <c r="CY229" i="27"/>
  <c r="CW229" i="27"/>
  <c r="Y229" i="27"/>
  <c r="DC228" i="27"/>
  <c r="DA228" i="27"/>
  <c r="CY228" i="27"/>
  <c r="CW228" i="27"/>
  <c r="Y228" i="27"/>
  <c r="DC227" i="27"/>
  <c r="DA227" i="27"/>
  <c r="CY227" i="27"/>
  <c r="CW227" i="27"/>
  <c r="Y227" i="27"/>
  <c r="Y226" i="27"/>
  <c r="DC225" i="27"/>
  <c r="DA225" i="27"/>
  <c r="CY225" i="27"/>
  <c r="CW225" i="27"/>
  <c r="Y225" i="27"/>
  <c r="DC224" i="27"/>
  <c r="DA224" i="27"/>
  <c r="CY224" i="27"/>
  <c r="CW224" i="27"/>
  <c r="Y224" i="27"/>
  <c r="DC223" i="27"/>
  <c r="DA223" i="27"/>
  <c r="CY223" i="27"/>
  <c r="CW223" i="27"/>
  <c r="Y223" i="27"/>
  <c r="DC222" i="27"/>
  <c r="DA222" i="27"/>
  <c r="CY222" i="27"/>
  <c r="CW222" i="27"/>
  <c r="Y222" i="27"/>
  <c r="DC221" i="27"/>
  <c r="DA221" i="27"/>
  <c r="CY221" i="27"/>
  <c r="CW221" i="27"/>
  <c r="Y221" i="27"/>
  <c r="DC220" i="27"/>
  <c r="DA220" i="27"/>
  <c r="CY220" i="27"/>
  <c r="CW220" i="27"/>
  <c r="Y220" i="27"/>
  <c r="Y219" i="27"/>
  <c r="DC218" i="27"/>
  <c r="DA218" i="27"/>
  <c r="CY218" i="27"/>
  <c r="CW218" i="27"/>
  <c r="Y218" i="27"/>
  <c r="Y217" i="27"/>
  <c r="DC216" i="27"/>
  <c r="DA216" i="27"/>
  <c r="CY216" i="27"/>
  <c r="CW216" i="27"/>
  <c r="Y216" i="27"/>
  <c r="DC215" i="27"/>
  <c r="DA215" i="27"/>
  <c r="CY215" i="27"/>
  <c r="CW215" i="27"/>
  <c r="Y215" i="27"/>
  <c r="DC214" i="27"/>
  <c r="DA214" i="27"/>
  <c r="CY214" i="27"/>
  <c r="CW214" i="27"/>
  <c r="Y214" i="27"/>
  <c r="DC213" i="27"/>
  <c r="DA213" i="27"/>
  <c r="CY213" i="27"/>
  <c r="CW213" i="27"/>
  <c r="Y213" i="27"/>
  <c r="DC212" i="27"/>
  <c r="DA212" i="27"/>
  <c r="CY212" i="27"/>
  <c r="CW212" i="27"/>
  <c r="Y212" i="27"/>
  <c r="DC211" i="27"/>
  <c r="DA211" i="27"/>
  <c r="CY211" i="27"/>
  <c r="CW211" i="27"/>
  <c r="Y211" i="27"/>
  <c r="DC210" i="27"/>
  <c r="DA210" i="27"/>
  <c r="CY210" i="27"/>
  <c r="CW210" i="27"/>
  <c r="Y210" i="27"/>
  <c r="DC209" i="27"/>
  <c r="DA209" i="27"/>
  <c r="CY209" i="27"/>
  <c r="CW209" i="27"/>
  <c r="Y209" i="27"/>
  <c r="DC208" i="27"/>
  <c r="DA208" i="27"/>
  <c r="CY208" i="27"/>
  <c r="CW208" i="27"/>
  <c r="Y208" i="27"/>
  <c r="DC207" i="27"/>
  <c r="DA207" i="27"/>
  <c r="CY207" i="27"/>
  <c r="CW207" i="27"/>
  <c r="Y207" i="27"/>
  <c r="DC206" i="27"/>
  <c r="DA206" i="27"/>
  <c r="CY206" i="27"/>
  <c r="CW206" i="27"/>
  <c r="Y206" i="27"/>
  <c r="DC205" i="27"/>
  <c r="DA205" i="27"/>
  <c r="CY205" i="27"/>
  <c r="CW205" i="27"/>
  <c r="Y205" i="27"/>
  <c r="DC204" i="27"/>
  <c r="DA204" i="27"/>
  <c r="CY204" i="27"/>
  <c r="CW204" i="27"/>
  <c r="Y204" i="27"/>
  <c r="DC203" i="27"/>
  <c r="DA203" i="27"/>
  <c r="CY203" i="27"/>
  <c r="CW203" i="27"/>
  <c r="Y203" i="27"/>
  <c r="DC202" i="27"/>
  <c r="DA202" i="27"/>
  <c r="CY202" i="27"/>
  <c r="CW202" i="27"/>
  <c r="Y202" i="27"/>
  <c r="DC201" i="27"/>
  <c r="DA201" i="27"/>
  <c r="CY201" i="27"/>
  <c r="CW201" i="27"/>
  <c r="Y201" i="27"/>
  <c r="DC200" i="27"/>
  <c r="DA200" i="27"/>
  <c r="CY200" i="27"/>
  <c r="CW200" i="27"/>
  <c r="Y200" i="27"/>
  <c r="DC199" i="27"/>
  <c r="DA199" i="27"/>
  <c r="CY199" i="27"/>
  <c r="CW199" i="27"/>
  <c r="Y199" i="27"/>
  <c r="Y198" i="27"/>
  <c r="Y197" i="27"/>
  <c r="DC196" i="27"/>
  <c r="DA196" i="27"/>
  <c r="CY196" i="27"/>
  <c r="CW196" i="27"/>
  <c r="Y196" i="27"/>
  <c r="DC195" i="27"/>
  <c r="DA195" i="27"/>
  <c r="CY195" i="27"/>
  <c r="CW195" i="27"/>
  <c r="Y195" i="27"/>
  <c r="Y194" i="27"/>
  <c r="DC193" i="27"/>
  <c r="DA193" i="27"/>
  <c r="CY193" i="27"/>
  <c r="CW193" i="27"/>
  <c r="Y193" i="27"/>
  <c r="Y192" i="27"/>
  <c r="DC191" i="27"/>
  <c r="DA191" i="27"/>
  <c r="CY191" i="27"/>
  <c r="CW191" i="27"/>
  <c r="Y191" i="27"/>
  <c r="DC190" i="27"/>
  <c r="DA190" i="27"/>
  <c r="CY190" i="27"/>
  <c r="CW190" i="27"/>
  <c r="Y190" i="27"/>
  <c r="DC189" i="27"/>
  <c r="DA189" i="27"/>
  <c r="CY189" i="27"/>
  <c r="CW189" i="27"/>
  <c r="Y189" i="27"/>
  <c r="Y188" i="27"/>
  <c r="DC187" i="27"/>
  <c r="DA187" i="27"/>
  <c r="CY187" i="27"/>
  <c r="CW187" i="27"/>
  <c r="Y187" i="27"/>
  <c r="DC186" i="27"/>
  <c r="DA186" i="27"/>
  <c r="CY186" i="27"/>
  <c r="CW186" i="27"/>
  <c r="Y186" i="27"/>
  <c r="DC185" i="27"/>
  <c r="DA185" i="27"/>
  <c r="CY185" i="27"/>
  <c r="CW185" i="27"/>
  <c r="Y185" i="27"/>
  <c r="DC183" i="27"/>
  <c r="DA183" i="27"/>
  <c r="CY183" i="27"/>
  <c r="CW183" i="27"/>
  <c r="Y183" i="27"/>
  <c r="Y182" i="27"/>
  <c r="DC181" i="27"/>
  <c r="DA181" i="27"/>
  <c r="CY181" i="27"/>
  <c r="CW181" i="27"/>
  <c r="Y181" i="27"/>
  <c r="Y180" i="27"/>
  <c r="DC179" i="27"/>
  <c r="DA179" i="27"/>
  <c r="CY179" i="27"/>
  <c r="CW179" i="27"/>
  <c r="Y179" i="27"/>
  <c r="DC178" i="27"/>
  <c r="DA178" i="27"/>
  <c r="CY178" i="27"/>
  <c r="CW178" i="27"/>
  <c r="Y178" i="27"/>
  <c r="DC176" i="27"/>
  <c r="DA176" i="27"/>
  <c r="CY176" i="27"/>
  <c r="CW176" i="27"/>
  <c r="Y176" i="27"/>
  <c r="DC174" i="27"/>
  <c r="DA174" i="27"/>
  <c r="CY174" i="27"/>
  <c r="CW174" i="27"/>
  <c r="Y174" i="27"/>
  <c r="DC173" i="27"/>
  <c r="DA173" i="27"/>
  <c r="CY173" i="27"/>
  <c r="CW173" i="27"/>
  <c r="Y173" i="27"/>
  <c r="Y172" i="27"/>
  <c r="Y171" i="27"/>
  <c r="DC170" i="27"/>
  <c r="DA170" i="27"/>
  <c r="CY170" i="27"/>
  <c r="CW170" i="27"/>
  <c r="Y170" i="27"/>
  <c r="DC169" i="27"/>
  <c r="DA169" i="27"/>
  <c r="CY169" i="27"/>
  <c r="CW169" i="27"/>
  <c r="Y169" i="27"/>
  <c r="DC167" i="27"/>
  <c r="DA167" i="27"/>
  <c r="CY167" i="27"/>
  <c r="CW167" i="27"/>
  <c r="Y167" i="27"/>
  <c r="DC165" i="27"/>
  <c r="DA165" i="27"/>
  <c r="CY165" i="27"/>
  <c r="CW165" i="27"/>
  <c r="Y165" i="27"/>
  <c r="DC164" i="27"/>
  <c r="DA164" i="27"/>
  <c r="CY164" i="27"/>
  <c r="CW164" i="27"/>
  <c r="Y164" i="27"/>
  <c r="DC163" i="27"/>
  <c r="DA163" i="27"/>
  <c r="CY163" i="27"/>
  <c r="CW163" i="27"/>
  <c r="Y163" i="27"/>
  <c r="DC161" i="27"/>
  <c r="DA161" i="27"/>
  <c r="CY161" i="27"/>
  <c r="CW161" i="27"/>
  <c r="Y161" i="27"/>
  <c r="Y159" i="27"/>
  <c r="DC158" i="27"/>
  <c r="DA158" i="27"/>
  <c r="CY158" i="27"/>
  <c r="CW158" i="27"/>
  <c r="Y158" i="27"/>
  <c r="Y157" i="27"/>
  <c r="DC156" i="27"/>
  <c r="DA156" i="27"/>
  <c r="CY156" i="27"/>
  <c r="CW156" i="27"/>
  <c r="Y156" i="27"/>
  <c r="DC155" i="27"/>
  <c r="DA155" i="27"/>
  <c r="CY155" i="27"/>
  <c r="CW155" i="27"/>
  <c r="Y155" i="27"/>
  <c r="DC154" i="27"/>
  <c r="DA154" i="27"/>
  <c r="CY154" i="27"/>
  <c r="CW154" i="27"/>
  <c r="Y154" i="27"/>
  <c r="DC153" i="27"/>
  <c r="DA153" i="27"/>
  <c r="CY153" i="27"/>
  <c r="CW153" i="27"/>
  <c r="Y153" i="27"/>
  <c r="DC152" i="27"/>
  <c r="DA152" i="27"/>
  <c r="CY152" i="27"/>
  <c r="CW152" i="27"/>
  <c r="Y152" i="27"/>
  <c r="DC151" i="27"/>
  <c r="DA151" i="27"/>
  <c r="CY151" i="27"/>
  <c r="CW151" i="27"/>
  <c r="Y151" i="27"/>
  <c r="Y150" i="27"/>
  <c r="Y149" i="27"/>
  <c r="DC148" i="27"/>
  <c r="DA148" i="27"/>
  <c r="CY148" i="27"/>
  <c r="CW148" i="27"/>
  <c r="Y148" i="27"/>
  <c r="Y147" i="27"/>
  <c r="DC146" i="27"/>
  <c r="DA146" i="27"/>
  <c r="CY146" i="27"/>
  <c r="CW146" i="27"/>
  <c r="Y146" i="27"/>
  <c r="Y145" i="27"/>
  <c r="Y144" i="27"/>
  <c r="Y143" i="27"/>
  <c r="DC142" i="27"/>
  <c r="DA142" i="27"/>
  <c r="CY142" i="27"/>
  <c r="CW142" i="27"/>
  <c r="Y142" i="27"/>
  <c r="DC141" i="27"/>
  <c r="DA141" i="27"/>
  <c r="CY141" i="27"/>
  <c r="CW141" i="27"/>
  <c r="Y141" i="27"/>
  <c r="DC140" i="27"/>
  <c r="DA140" i="27"/>
  <c r="CY140" i="27"/>
  <c r="CW140" i="27"/>
  <c r="Y140" i="27"/>
  <c r="Y139" i="27"/>
  <c r="DC138" i="27"/>
  <c r="DA138" i="27"/>
  <c r="CY138" i="27"/>
  <c r="CW138" i="27"/>
  <c r="Y138" i="27"/>
  <c r="DC137" i="27"/>
  <c r="DA137" i="27"/>
  <c r="CY137" i="27"/>
  <c r="CW137" i="27"/>
  <c r="Y137" i="27"/>
  <c r="DC136" i="27"/>
  <c r="DA136" i="27"/>
  <c r="CY136" i="27"/>
  <c r="CW136" i="27"/>
  <c r="Y136" i="27"/>
  <c r="DC135" i="27"/>
  <c r="DA135" i="27"/>
  <c r="CY135" i="27"/>
  <c r="CW135" i="27"/>
  <c r="Y135" i="27"/>
  <c r="DC133" i="27"/>
  <c r="DA133" i="27"/>
  <c r="CY133" i="27"/>
  <c r="CW133" i="27"/>
  <c r="Y133" i="27"/>
  <c r="Y132" i="27"/>
  <c r="DC131" i="27"/>
  <c r="DA131" i="27"/>
  <c r="CY131" i="27"/>
  <c r="CW131" i="27"/>
  <c r="Y131" i="27"/>
  <c r="DC130" i="27"/>
  <c r="DA130" i="27"/>
  <c r="CY130" i="27"/>
  <c r="CW130" i="27"/>
  <c r="Y130" i="27"/>
  <c r="DC129" i="27"/>
  <c r="DA129" i="27"/>
  <c r="CY129" i="27"/>
  <c r="CW129" i="27"/>
  <c r="Y129" i="27"/>
  <c r="DC128" i="27"/>
  <c r="DA128" i="27"/>
  <c r="CY128" i="27"/>
  <c r="CW128" i="27"/>
  <c r="Y128" i="27"/>
  <c r="DC127" i="27"/>
  <c r="DA127" i="27"/>
  <c r="CY127" i="27"/>
  <c r="CW127" i="27"/>
  <c r="Y127" i="27"/>
  <c r="DC126" i="27"/>
  <c r="DA126" i="27"/>
  <c r="CY126" i="27"/>
  <c r="CW126" i="27"/>
  <c r="Y126" i="27"/>
  <c r="DC125" i="27"/>
  <c r="DA125" i="27"/>
  <c r="CY125" i="27"/>
  <c r="CW125" i="27"/>
  <c r="Y125" i="27"/>
  <c r="DC116" i="27"/>
  <c r="DA116" i="27"/>
  <c r="CY116" i="27"/>
  <c r="CW116" i="27"/>
  <c r="Y116" i="27"/>
  <c r="DC115" i="27"/>
  <c r="DA115" i="27"/>
  <c r="CY115" i="27"/>
  <c r="CW115" i="27"/>
  <c r="Y115" i="27"/>
  <c r="DC114" i="27"/>
  <c r="DA114" i="27"/>
  <c r="CY114" i="27"/>
  <c r="CW114" i="27"/>
  <c r="Y114" i="27"/>
  <c r="DC113" i="27"/>
  <c r="DA113" i="27"/>
  <c r="CY113" i="27"/>
  <c r="CW113" i="27"/>
  <c r="Y113" i="27"/>
  <c r="DC112" i="27"/>
  <c r="DA112" i="27"/>
  <c r="CY112" i="27"/>
  <c r="CW112" i="27"/>
  <c r="Y112" i="27"/>
  <c r="DC111" i="27"/>
  <c r="DA111" i="27"/>
  <c r="CY111" i="27"/>
  <c r="CW111" i="27"/>
  <c r="Y111" i="27"/>
  <c r="DC110" i="27"/>
  <c r="DA110" i="27"/>
  <c r="CY110" i="27"/>
  <c r="CW110" i="27"/>
  <c r="Y110" i="27"/>
  <c r="DC109" i="27"/>
  <c r="DA109" i="27"/>
  <c r="CY109" i="27"/>
  <c r="CW109" i="27"/>
  <c r="Y109" i="27"/>
  <c r="DC108" i="27"/>
  <c r="DA108" i="27"/>
  <c r="CY108" i="27"/>
  <c r="CW108" i="27"/>
  <c r="Y108" i="27"/>
  <c r="DC107" i="27"/>
  <c r="DA107" i="27"/>
  <c r="CY107" i="27"/>
  <c r="CW107" i="27"/>
  <c r="Y107" i="27"/>
  <c r="DC106" i="27"/>
  <c r="DA106" i="27"/>
  <c r="CY106" i="27"/>
  <c r="CW106" i="27"/>
  <c r="Y106" i="27"/>
  <c r="DC105" i="27"/>
  <c r="DA105" i="27"/>
  <c r="CY105" i="27"/>
  <c r="CW105" i="27"/>
  <c r="Y105" i="27"/>
  <c r="DC104" i="27"/>
  <c r="DA104" i="27"/>
  <c r="CY104" i="27"/>
  <c r="CW104" i="27"/>
  <c r="Y104" i="27"/>
  <c r="DC103" i="27"/>
  <c r="DA103" i="27"/>
  <c r="CY103" i="27"/>
  <c r="CW103" i="27"/>
  <c r="Y103" i="27"/>
  <c r="DC102" i="27"/>
  <c r="DA102" i="27"/>
  <c r="CY102" i="27"/>
  <c r="CW102" i="27"/>
  <c r="Y102" i="27"/>
  <c r="DC101" i="27"/>
  <c r="DA101" i="27"/>
  <c r="CY101" i="27"/>
  <c r="CW101" i="27"/>
  <c r="Y101" i="27"/>
  <c r="M101" i="27"/>
  <c r="M498" i="27" s="1"/>
  <c r="DC100" i="27"/>
  <c r="DA100" i="27"/>
  <c r="CY100" i="27"/>
  <c r="CW100" i="27"/>
  <c r="Y100" i="27"/>
  <c r="Y99" i="27"/>
  <c r="Y97" i="27"/>
  <c r="Y96" i="27"/>
  <c r="Y95" i="27"/>
  <c r="DC94" i="27"/>
  <c r="DA94" i="27"/>
  <c r="CY94" i="27"/>
  <c r="CW94" i="27"/>
  <c r="Y94" i="27"/>
  <c r="DC93" i="27"/>
  <c r="DA93" i="27"/>
  <c r="CY93" i="27"/>
  <c r="CW93" i="27"/>
  <c r="Y93" i="27"/>
  <c r="DC92" i="27"/>
  <c r="DA92" i="27"/>
  <c r="CY92" i="27"/>
  <c r="CW92" i="27"/>
  <c r="DC91" i="27"/>
  <c r="DA91" i="27"/>
  <c r="CY91" i="27"/>
  <c r="CW91" i="27"/>
  <c r="Y91" i="27"/>
  <c r="DC90" i="27"/>
  <c r="DA90" i="27"/>
  <c r="CY90" i="27"/>
  <c r="CW90" i="27"/>
  <c r="Y90" i="27"/>
  <c r="CW89" i="27"/>
  <c r="CX89" i="27" s="1"/>
  <c r="DC88" i="27"/>
  <c r="DA88" i="27"/>
  <c r="CY88" i="27"/>
  <c r="CW88" i="27"/>
  <c r="Y88" i="27"/>
  <c r="DE87" i="27"/>
  <c r="DF87" i="27" s="1"/>
  <c r="Y87" i="27"/>
  <c r="DE86" i="27"/>
  <c r="DF86" i="27" s="1"/>
  <c r="Y86" i="27"/>
  <c r="DC85" i="27"/>
  <c r="DA85" i="27"/>
  <c r="CY85" i="27"/>
  <c r="CW85" i="27"/>
  <c r="Y85" i="27"/>
  <c r="DC84" i="27"/>
  <c r="DA84" i="27"/>
  <c r="CY84" i="27"/>
  <c r="CW84" i="27"/>
  <c r="Y84" i="27"/>
  <c r="DC83" i="27"/>
  <c r="DA83" i="27"/>
  <c r="CY83" i="27"/>
  <c r="CW83" i="27"/>
  <c r="Y83" i="27"/>
  <c r="DC82" i="27"/>
  <c r="DA82" i="27"/>
  <c r="CY82" i="27"/>
  <c r="CW82" i="27"/>
  <c r="Y82" i="27"/>
  <c r="DC81" i="27"/>
  <c r="DA81" i="27"/>
  <c r="CY81" i="27"/>
  <c r="CW81" i="27"/>
  <c r="Y81" i="27"/>
  <c r="DC80" i="27"/>
  <c r="DA80" i="27"/>
  <c r="CY80" i="27"/>
  <c r="CW80" i="27"/>
  <c r="Y80" i="27"/>
  <c r="DC79" i="27"/>
  <c r="DA79" i="27"/>
  <c r="CY79" i="27"/>
  <c r="CW79" i="27"/>
  <c r="Y79" i="27"/>
  <c r="DC78" i="27"/>
  <c r="DA78" i="27"/>
  <c r="CY78" i="27"/>
  <c r="CW78" i="27"/>
  <c r="Y78" i="27"/>
  <c r="DC77" i="27"/>
  <c r="DA77" i="27"/>
  <c r="CY77" i="27"/>
  <c r="CW77" i="27"/>
  <c r="Y77" i="27"/>
  <c r="DC76" i="27"/>
  <c r="DA76" i="27"/>
  <c r="CY76" i="27"/>
  <c r="CW76" i="27"/>
  <c r="Y76" i="27"/>
  <c r="DC75" i="27"/>
  <c r="DA75" i="27"/>
  <c r="CY75" i="27"/>
  <c r="CW75" i="27"/>
  <c r="Y75" i="27"/>
  <c r="DC74" i="27"/>
  <c r="DA74" i="27"/>
  <c r="CY74" i="27"/>
  <c r="CW74" i="27"/>
  <c r="Y74" i="27"/>
  <c r="DC73" i="27"/>
  <c r="DA73" i="27"/>
  <c r="CY73" i="27"/>
  <c r="CW73" i="27"/>
  <c r="Y73" i="27"/>
  <c r="DC72" i="27"/>
  <c r="DA72" i="27"/>
  <c r="CY72" i="27"/>
  <c r="CW72" i="27"/>
  <c r="Y72" i="27"/>
  <c r="DC71" i="27"/>
  <c r="DA71" i="27"/>
  <c r="CY71" i="27"/>
  <c r="CW71" i="27"/>
  <c r="Y71" i="27"/>
  <c r="DC70" i="27"/>
  <c r="DA70" i="27"/>
  <c r="CY70" i="27"/>
  <c r="CW70" i="27"/>
  <c r="Y70" i="27"/>
  <c r="DC69" i="27"/>
  <c r="DA69" i="27"/>
  <c r="CY69" i="27"/>
  <c r="CW69" i="27"/>
  <c r="Y69" i="27"/>
  <c r="DC68" i="27"/>
  <c r="DA68" i="27"/>
  <c r="CY68" i="27"/>
  <c r="CW68" i="27"/>
  <c r="Y68" i="27"/>
  <c r="DC67" i="27"/>
  <c r="DA67" i="27"/>
  <c r="CY67" i="27"/>
  <c r="CW67" i="27"/>
  <c r="Y67" i="27"/>
  <c r="DC66" i="27"/>
  <c r="DA66" i="27"/>
  <c r="CY66" i="27"/>
  <c r="CW66" i="27"/>
  <c r="Y66" i="27"/>
  <c r="DC65" i="27"/>
  <c r="DA65" i="27"/>
  <c r="CY65" i="27"/>
  <c r="CW65" i="27"/>
  <c r="Y65" i="27"/>
  <c r="DC64" i="27"/>
  <c r="DA64" i="27"/>
  <c r="CY64" i="27"/>
  <c r="CW64" i="27"/>
  <c r="Y64" i="27"/>
  <c r="DC63" i="27"/>
  <c r="DA63" i="27"/>
  <c r="CY63" i="27"/>
  <c r="CW63" i="27"/>
  <c r="Y63" i="27"/>
  <c r="DC62" i="27"/>
  <c r="DA62" i="27"/>
  <c r="CY62" i="27"/>
  <c r="CW62" i="27"/>
  <c r="Y62" i="27"/>
  <c r="DC61" i="27"/>
  <c r="DA61" i="27"/>
  <c r="CY61" i="27"/>
  <c r="CW61" i="27"/>
  <c r="Y61" i="27"/>
  <c r="DC60" i="27"/>
  <c r="DA60" i="27"/>
  <c r="CY60" i="27"/>
  <c r="CW60" i="27"/>
  <c r="Y60" i="27"/>
  <c r="DC59" i="27"/>
  <c r="DA59" i="27"/>
  <c r="CY59" i="27"/>
  <c r="CW59" i="27"/>
  <c r="Y59" i="27"/>
  <c r="DC58" i="27"/>
  <c r="DA58" i="27"/>
  <c r="CY58" i="27"/>
  <c r="CW58" i="27"/>
  <c r="Y58" i="27"/>
  <c r="M58" i="27"/>
  <c r="DC57" i="27"/>
  <c r="DA57" i="27"/>
  <c r="CY57" i="27"/>
  <c r="CW57" i="27"/>
  <c r="Y57" i="27"/>
  <c r="DC56" i="27"/>
  <c r="DA56" i="27"/>
  <c r="CY56" i="27"/>
  <c r="CW56" i="27"/>
  <c r="Y56" i="27"/>
  <c r="DC54" i="27"/>
  <c r="DA54" i="27"/>
  <c r="CY54" i="27"/>
  <c r="CW54" i="27"/>
  <c r="Y54" i="27"/>
  <c r="DC53" i="27"/>
  <c r="DA53" i="27"/>
  <c r="CY53" i="27"/>
  <c r="CW53" i="27"/>
  <c r="Y53" i="27"/>
  <c r="DC52" i="27"/>
  <c r="DA52" i="27"/>
  <c r="CY52" i="27"/>
  <c r="CW52" i="27"/>
  <c r="Y52" i="27"/>
  <c r="DC50" i="27"/>
  <c r="DA50" i="27"/>
  <c r="CY50" i="27"/>
  <c r="CW50" i="27"/>
  <c r="Y50" i="27"/>
  <c r="DC49" i="27"/>
  <c r="DA49" i="27"/>
  <c r="CY49" i="27"/>
  <c r="CW49" i="27"/>
  <c r="Y49" i="27"/>
  <c r="DC48" i="27"/>
  <c r="DA48" i="27"/>
  <c r="CY48" i="27"/>
  <c r="CW48" i="27"/>
  <c r="Y48" i="27"/>
  <c r="DC47" i="27"/>
  <c r="DA47" i="27"/>
  <c r="CY47" i="27"/>
  <c r="CW47" i="27"/>
  <c r="Y47" i="27"/>
  <c r="DC46" i="27"/>
  <c r="DA46" i="27"/>
  <c r="CY46" i="27"/>
  <c r="CW46" i="27"/>
  <c r="Y46" i="27"/>
  <c r="M46" i="27"/>
  <c r="DC45" i="27"/>
  <c r="DA45" i="27"/>
  <c r="CY45" i="27"/>
  <c r="CW45" i="27"/>
  <c r="Y45" i="27"/>
  <c r="DC44" i="27"/>
  <c r="DA44" i="27"/>
  <c r="CY44" i="27"/>
  <c r="CW44" i="27"/>
  <c r="Y44" i="27"/>
  <c r="DC43" i="27"/>
  <c r="DA43" i="27"/>
  <c r="CY43" i="27"/>
  <c r="CW43" i="27"/>
  <c r="Y43" i="27"/>
  <c r="DC42" i="27"/>
  <c r="DA42" i="27"/>
  <c r="CY42" i="27"/>
  <c r="CW42" i="27"/>
  <c r="Y42" i="27"/>
  <c r="DC41" i="27"/>
  <c r="DA41" i="27"/>
  <c r="CY41" i="27"/>
  <c r="CW41" i="27"/>
  <c r="Y41" i="27"/>
  <c r="Y40" i="27"/>
  <c r="DC39" i="27"/>
  <c r="DA39" i="27"/>
  <c r="CY39" i="27"/>
  <c r="CW39" i="27"/>
  <c r="Y39" i="27"/>
  <c r="DC38" i="27"/>
  <c r="DA38" i="27"/>
  <c r="CY38" i="27"/>
  <c r="CW38" i="27"/>
  <c r="Y38" i="27"/>
  <c r="DC37" i="27"/>
  <c r="DA37" i="27"/>
  <c r="CY37" i="27"/>
  <c r="CW37" i="27"/>
  <c r="Y37" i="27"/>
  <c r="DC36" i="27"/>
  <c r="DA36" i="27"/>
  <c r="CY36" i="27"/>
  <c r="CW36" i="27"/>
  <c r="Y36" i="27"/>
  <c r="DC35" i="27"/>
  <c r="DA35" i="27"/>
  <c r="CY35" i="27"/>
  <c r="CW35" i="27"/>
  <c r="Y35" i="27"/>
  <c r="DC34" i="27"/>
  <c r="DA34" i="27"/>
  <c r="CY34" i="27"/>
  <c r="CW34" i="27"/>
  <c r="Y34" i="27"/>
  <c r="DC33" i="27"/>
  <c r="DA33" i="27"/>
  <c r="CY33" i="27"/>
  <c r="CW33" i="27"/>
  <c r="Y33" i="27"/>
  <c r="DC32" i="27"/>
  <c r="DA32" i="27"/>
  <c r="CY32" i="27"/>
  <c r="CW32" i="27"/>
  <c r="Y32" i="27"/>
  <c r="DC31" i="27"/>
  <c r="DA31" i="27"/>
  <c r="CY31" i="27"/>
  <c r="CW31" i="27"/>
  <c r="Y31" i="27"/>
  <c r="DC30" i="27"/>
  <c r="DA30" i="27"/>
  <c r="CY30" i="27"/>
  <c r="CW30" i="27"/>
  <c r="Y30" i="27"/>
  <c r="DC29" i="27"/>
  <c r="DA29" i="27"/>
  <c r="CY29" i="27"/>
  <c r="CW29" i="27"/>
  <c r="Y29" i="27"/>
  <c r="DC28" i="27"/>
  <c r="DA28" i="27"/>
  <c r="CY28" i="27"/>
  <c r="CW28" i="27"/>
  <c r="Y28" i="27"/>
  <c r="DC27" i="27"/>
  <c r="DA27" i="27"/>
  <c r="CY27" i="27"/>
  <c r="CW27" i="27"/>
  <c r="Y27" i="27"/>
  <c r="DC26" i="27"/>
  <c r="DA26" i="27"/>
  <c r="CY26" i="27"/>
  <c r="CW26" i="27"/>
  <c r="Y26" i="27"/>
  <c r="DC25" i="27"/>
  <c r="DA25" i="27"/>
  <c r="CY25" i="27"/>
  <c r="CW25" i="27"/>
  <c r="Y25" i="27"/>
  <c r="DC24" i="27"/>
  <c r="DA24" i="27"/>
  <c r="CY24" i="27"/>
  <c r="CW24" i="27"/>
  <c r="Y24" i="27"/>
  <c r="DC23" i="27"/>
  <c r="DA23" i="27"/>
  <c r="CY23" i="27"/>
  <c r="CW23" i="27"/>
  <c r="Y23" i="27"/>
  <c r="DC22" i="27"/>
  <c r="DA22" i="27"/>
  <c r="CY22" i="27"/>
  <c r="CW22" i="27"/>
  <c r="Y22" i="27"/>
  <c r="DC21" i="27"/>
  <c r="DA21" i="27"/>
  <c r="CY21" i="27"/>
  <c r="CW21" i="27"/>
  <c r="Y21" i="27"/>
  <c r="DC20" i="27"/>
  <c r="DA20" i="27"/>
  <c r="CY20" i="27"/>
  <c r="CW20" i="27"/>
  <c r="Y20" i="27"/>
  <c r="Y19" i="27"/>
  <c r="DC18" i="27"/>
  <c r="DA18" i="27"/>
  <c r="CY18" i="27"/>
  <c r="CW18" i="27"/>
  <c r="Y18" i="27"/>
  <c r="DC17" i="27"/>
  <c r="DA17" i="27"/>
  <c r="CY17" i="27"/>
  <c r="CW17" i="27"/>
  <c r="Y17" i="27"/>
  <c r="Y16" i="27"/>
  <c r="DC15" i="27"/>
  <c r="DA15" i="27"/>
  <c r="CY15" i="27"/>
  <c r="CW15" i="27"/>
  <c r="Y15" i="27"/>
  <c r="DC14" i="27"/>
  <c r="DA14" i="27"/>
  <c r="CY14" i="27"/>
  <c r="CW14" i="27"/>
  <c r="Y14" i="27"/>
  <c r="DC13" i="27"/>
  <c r="DA13" i="27"/>
  <c r="CY13" i="27"/>
  <c r="CW13" i="27"/>
  <c r="Y13" i="27"/>
  <c r="DC12" i="27"/>
  <c r="DA12" i="27"/>
  <c r="CY12" i="27"/>
  <c r="CW12" i="27"/>
  <c r="Y12" i="27"/>
  <c r="DZ11" i="27"/>
  <c r="DC11" i="27"/>
  <c r="DA11" i="27"/>
  <c r="CY11" i="27"/>
  <c r="CW11" i="27"/>
  <c r="Y11" i="27"/>
  <c r="Y147" i="26"/>
  <c r="BM565" i="28" l="1"/>
  <c r="BQ565" i="28"/>
  <c r="BU565" i="28"/>
  <c r="BY565" i="28"/>
  <c r="CC565" i="28"/>
  <c r="CG565" i="28"/>
  <c r="CK565" i="28"/>
  <c r="CO565" i="28"/>
  <c r="CS565" i="28"/>
  <c r="CB565" i="28"/>
  <c r="CF565" i="28"/>
  <c r="CJ565" i="28"/>
  <c r="CN565" i="28"/>
  <c r="CR565" i="28"/>
  <c r="CZ433" i="28"/>
  <c r="BX565" i="28"/>
  <c r="CZ170" i="28"/>
  <c r="CZ340" i="28"/>
  <c r="CZ401" i="28"/>
  <c r="CZ424" i="28"/>
  <c r="CX166" i="28"/>
  <c r="CZ292" i="28"/>
  <c r="CX304" i="28"/>
  <c r="DB305" i="28"/>
  <c r="DD433" i="28"/>
  <c r="CX60" i="28"/>
  <c r="DD61" i="28"/>
  <c r="CX64" i="28"/>
  <c r="DD65" i="28"/>
  <c r="DE68" i="28"/>
  <c r="DD69" i="28"/>
  <c r="DE73" i="28"/>
  <c r="DD74" i="28"/>
  <c r="DE77" i="28"/>
  <c r="DD78" i="28"/>
  <c r="DE81" i="28"/>
  <c r="DD82" i="28"/>
  <c r="DE85" i="28"/>
  <c r="DD86" i="28"/>
  <c r="CX101" i="28"/>
  <c r="CZ116" i="28"/>
  <c r="DB462" i="28"/>
  <c r="CZ477" i="28"/>
  <c r="CZ492" i="28"/>
  <c r="BK565" i="28"/>
  <c r="BO565" i="28"/>
  <c r="BS565" i="28"/>
  <c r="BW565" i="28"/>
  <c r="CA565" i="28"/>
  <c r="CE565" i="28"/>
  <c r="CI565" i="28"/>
  <c r="CM565" i="28"/>
  <c r="CQ565" i="28"/>
  <c r="CU565" i="28"/>
  <c r="CX53" i="28"/>
  <c r="DB182" i="28"/>
  <c r="DB187" i="28"/>
  <c r="DE250" i="28"/>
  <c r="DE251" i="28"/>
  <c r="CZ259" i="28"/>
  <c r="CX286" i="28"/>
  <c r="DD287" i="28"/>
  <c r="DE43" i="28"/>
  <c r="DD56" i="28"/>
  <c r="DE177" i="28"/>
  <c r="CX182" i="28"/>
  <c r="CX191" i="28"/>
  <c r="DB209" i="28"/>
  <c r="DB215" i="28"/>
  <c r="DE231" i="28"/>
  <c r="DB302" i="28"/>
  <c r="DE307" i="28"/>
  <c r="DD312" i="28"/>
  <c r="DB313" i="28"/>
  <c r="CX319" i="28"/>
  <c r="CZ413" i="28"/>
  <c r="DB431" i="28"/>
  <c r="DD448" i="28"/>
  <c r="CZ498" i="28"/>
  <c r="DD115" i="28"/>
  <c r="DB131" i="28"/>
  <c r="DE203" i="28"/>
  <c r="DB267" i="28"/>
  <c r="CZ15" i="28"/>
  <c r="DD91" i="28"/>
  <c r="DB93" i="28"/>
  <c r="DE115" i="28"/>
  <c r="DE126" i="28"/>
  <c r="DE290" i="28"/>
  <c r="DE293" i="28"/>
  <c r="CZ300" i="28"/>
  <c r="DE405" i="28"/>
  <c r="CZ448" i="28"/>
  <c r="DD450" i="28"/>
  <c r="DB479" i="28"/>
  <c r="CZ17" i="28"/>
  <c r="DD27" i="28"/>
  <c r="DD31" i="28"/>
  <c r="DB36" i="28"/>
  <c r="DB47" i="28"/>
  <c r="DB52" i="28"/>
  <c r="CX141" i="28"/>
  <c r="DB155" i="28"/>
  <c r="DD177" i="28"/>
  <c r="CZ180" i="28"/>
  <c r="DB240" i="28"/>
  <c r="DE244" i="28"/>
  <c r="CX268" i="28"/>
  <c r="CX364" i="28"/>
  <c r="DE387" i="28"/>
  <c r="DB389" i="28"/>
  <c r="DB397" i="28"/>
  <c r="DB433" i="28"/>
  <c r="CZ451" i="28"/>
  <c r="BL565" i="28"/>
  <c r="BP565" i="28"/>
  <c r="BT565" i="28"/>
  <c r="CX15" i="28"/>
  <c r="DE21" i="28"/>
  <c r="DD21" i="28"/>
  <c r="DF21" i="28" s="1"/>
  <c r="DB22" i="28"/>
  <c r="CZ23" i="28"/>
  <c r="CZ30" i="28"/>
  <c r="CZ34" i="28"/>
  <c r="CX35" i="28"/>
  <c r="CZ42" i="28"/>
  <c r="CX46" i="28"/>
  <c r="DB59" i="28"/>
  <c r="DB63" i="28"/>
  <c r="DB67" i="28"/>
  <c r="DB72" i="28"/>
  <c r="DB76" i="28"/>
  <c r="DB80" i="28"/>
  <c r="DB84" i="28"/>
  <c r="CX106" i="28"/>
  <c r="DB109" i="28"/>
  <c r="CX114" i="28"/>
  <c r="DD127" i="28"/>
  <c r="CX130" i="28"/>
  <c r="DD147" i="28"/>
  <c r="DB152" i="28"/>
  <c r="DD182" i="28"/>
  <c r="DB202" i="28"/>
  <c r="CX208" i="28"/>
  <c r="DD209" i="28"/>
  <c r="DD213" i="28"/>
  <c r="CZ235" i="28"/>
  <c r="CX243" i="28"/>
  <c r="CX247" i="28"/>
  <c r="CZ250" i="28"/>
  <c r="DD281" i="28"/>
  <c r="CZ351" i="28"/>
  <c r="DE356" i="28"/>
  <c r="DB358" i="28"/>
  <c r="DB363" i="28"/>
  <c r="DE365" i="28"/>
  <c r="DE392" i="28"/>
  <c r="DD393" i="28"/>
  <c r="CX399" i="28"/>
  <c r="DD402" i="28"/>
  <c r="CX405" i="28"/>
  <c r="CX422" i="28"/>
  <c r="DE433" i="28"/>
  <c r="DB439" i="28"/>
  <c r="CZ468" i="28"/>
  <c r="CX470" i="28"/>
  <c r="DB475" i="28"/>
  <c r="BM558" i="28"/>
  <c r="BQ558" i="28"/>
  <c r="BU558" i="28"/>
  <c r="BY558" i="28"/>
  <c r="CC558" i="28"/>
  <c r="CG558" i="28"/>
  <c r="CK558" i="28"/>
  <c r="CO558" i="28"/>
  <c r="CS558" i="28"/>
  <c r="DE18" i="28"/>
  <c r="DB20" i="28"/>
  <c r="CX21" i="28"/>
  <c r="DE25" i="28"/>
  <c r="DD25" i="28"/>
  <c r="DB26" i="28"/>
  <c r="DD37" i="28"/>
  <c r="DB38" i="28"/>
  <c r="CZ39" i="28"/>
  <c r="DD41" i="28"/>
  <c r="DD45" i="28"/>
  <c r="DD48" i="28"/>
  <c r="DB49" i="28"/>
  <c r="CZ50" i="28"/>
  <c r="DB57" i="28"/>
  <c r="DE58" i="28"/>
  <c r="DE62" i="28"/>
  <c r="DE66" i="28"/>
  <c r="DE71" i="28"/>
  <c r="DE75" i="28"/>
  <c r="DE79" i="28"/>
  <c r="DE83" i="28"/>
  <c r="DD89" i="28"/>
  <c r="DD94" i="28"/>
  <c r="DB95" i="28"/>
  <c r="DB102" i="28"/>
  <c r="DB103" i="28"/>
  <c r="CX104" i="28"/>
  <c r="DB114" i="28"/>
  <c r="DE136" i="28"/>
  <c r="DD136" i="28"/>
  <c r="CZ138" i="28"/>
  <c r="CZ154" i="28"/>
  <c r="DD156" i="28"/>
  <c r="CZ164" i="28"/>
  <c r="DB184" i="28"/>
  <c r="CZ186" i="28"/>
  <c r="DD191" i="28"/>
  <c r="DD197" i="28"/>
  <c r="CZ200" i="28"/>
  <c r="CX207" i="28"/>
  <c r="DB211" i="28"/>
  <c r="DD262" i="28"/>
  <c r="DB272" i="28"/>
  <c r="DE288" i="28"/>
  <c r="DD299" i="28"/>
  <c r="CX308" i="28"/>
  <c r="DB315" i="28"/>
  <c r="CZ324" i="28"/>
  <c r="CZ328" i="28"/>
  <c r="DD346" i="28"/>
  <c r="DB347" i="28"/>
  <c r="DB349" i="28"/>
  <c r="DE362" i="28"/>
  <c r="CX370" i="28"/>
  <c r="CX374" i="28"/>
  <c r="DB391" i="28"/>
  <c r="DE424" i="28"/>
  <c r="DB425" i="28"/>
  <c r="CX433" i="28"/>
  <c r="CX434" i="28"/>
  <c r="DD435" i="28"/>
  <c r="CX488" i="28"/>
  <c r="CZ12" i="28"/>
  <c r="DD14" i="28"/>
  <c r="DB17" i="28"/>
  <c r="DB24" i="28"/>
  <c r="CX25" i="28"/>
  <c r="CZ28" i="28"/>
  <c r="DE29" i="28"/>
  <c r="CZ32" i="28"/>
  <c r="DE33" i="28"/>
  <c r="DE37" i="28"/>
  <c r="CZ44" i="28"/>
  <c r="DE48" i="28"/>
  <c r="DD53" i="28"/>
  <c r="DB54" i="28"/>
  <c r="CZ56" i="28"/>
  <c r="DB61" i="28"/>
  <c r="DB65" i="28"/>
  <c r="DB69" i="28"/>
  <c r="DB74" i="28"/>
  <c r="DB78" i="28"/>
  <c r="DB82" i="28"/>
  <c r="DB86" i="28"/>
  <c r="DE89" i="28"/>
  <c r="CX93" i="28"/>
  <c r="CZ112" i="28"/>
  <c r="DE113" i="28"/>
  <c r="DE116" i="28"/>
  <c r="CX136" i="28"/>
  <c r="DB154" i="28"/>
  <c r="DD166" i="28"/>
  <c r="DD170" i="28"/>
  <c r="DD171" i="28"/>
  <c r="DD184" i="28"/>
  <c r="CX188" i="28"/>
  <c r="CZ197" i="28"/>
  <c r="DD203" i="28"/>
  <c r="CZ205" i="28"/>
  <c r="CZ216" i="28"/>
  <c r="DD222" i="28"/>
  <c r="CZ224" i="28"/>
  <c r="CX225" i="28"/>
  <c r="DE229" i="28"/>
  <c r="DE242" i="28"/>
  <c r="DD258" i="28"/>
  <c r="CZ288" i="28"/>
  <c r="DE289" i="28"/>
  <c r="DD295" i="28"/>
  <c r="CX296" i="28"/>
  <c r="DE304" i="28"/>
  <c r="DB312" i="28"/>
  <c r="CZ313" i="28"/>
  <c r="DD315" i="28"/>
  <c r="DB320" i="28"/>
  <c r="CX350" i="28"/>
  <c r="DB361" i="28"/>
  <c r="CX366" i="28"/>
  <c r="CZ374" i="28"/>
  <c r="CZ381" i="28"/>
  <c r="CZ385" i="28"/>
  <c r="DD387" i="28"/>
  <c r="CZ389" i="28"/>
  <c r="DD390" i="28"/>
  <c r="DD401" i="28"/>
  <c r="CX403" i="28"/>
  <c r="DE404" i="28"/>
  <c r="DD417" i="28"/>
  <c r="DB459" i="28"/>
  <c r="DD460" i="28"/>
  <c r="CZ464" i="28"/>
  <c r="DD405" i="28"/>
  <c r="AI510" i="28"/>
  <c r="AM510" i="28"/>
  <c r="AQ510" i="28"/>
  <c r="AU510" i="28"/>
  <c r="AY510" i="28"/>
  <c r="BD510" i="28"/>
  <c r="BH510" i="28"/>
  <c r="BM531" i="28"/>
  <c r="BQ531" i="28"/>
  <c r="BU531" i="28"/>
  <c r="BY531" i="28"/>
  <c r="CC531" i="28"/>
  <c r="CG531" i="28"/>
  <c r="CK531" i="28"/>
  <c r="CO531" i="28"/>
  <c r="CS531" i="28"/>
  <c r="BM537" i="28"/>
  <c r="BQ537" i="28"/>
  <c r="BU537" i="28"/>
  <c r="BY537" i="28"/>
  <c r="BM544" i="28"/>
  <c r="BM545" i="28" s="1"/>
  <c r="BQ544" i="28"/>
  <c r="BQ545" i="28" s="1"/>
  <c r="BU544" i="28"/>
  <c r="BU545" i="28" s="1"/>
  <c r="BY544" i="28"/>
  <c r="BY545" i="28" s="1"/>
  <c r="CC544" i="28"/>
  <c r="CC545" i="28" s="1"/>
  <c r="CG544" i="28"/>
  <c r="CG545" i="28" s="1"/>
  <c r="CK544" i="28"/>
  <c r="CK545" i="28" s="1"/>
  <c r="CO544" i="28"/>
  <c r="CO545" i="28" s="1"/>
  <c r="CS544" i="28"/>
  <c r="CS545" i="28" s="1"/>
  <c r="CS551" i="28"/>
  <c r="BL557" i="28"/>
  <c r="BP557" i="28"/>
  <c r="BT557" i="28"/>
  <c r="BX557" i="28"/>
  <c r="CB557" i="28"/>
  <c r="CF557" i="28"/>
  <c r="CJ557" i="28"/>
  <c r="CN557" i="28"/>
  <c r="CR557" i="28"/>
  <c r="CV557" i="28"/>
  <c r="AA510" i="28"/>
  <c r="AE510" i="28"/>
  <c r="X502" i="28"/>
  <c r="DE13" i="28"/>
  <c r="CX13" i="28"/>
  <c r="DD46" i="28"/>
  <c r="DF46" i="28" s="1"/>
  <c r="DB108" i="28"/>
  <c r="CZ108" i="28"/>
  <c r="DB33" i="28"/>
  <c r="CX37" i="28"/>
  <c r="DD307" i="28"/>
  <c r="DF307" i="28" s="1"/>
  <c r="DB443" i="28"/>
  <c r="CX443" i="28"/>
  <c r="DB32" i="28"/>
  <c r="CX33" i="28"/>
  <c r="CX45" i="28"/>
  <c r="DE298" i="28"/>
  <c r="CX298" i="28"/>
  <c r="DD35" i="28"/>
  <c r="CZ13" i="28"/>
  <c r="DB29" i="28"/>
  <c r="CX31" i="28"/>
  <c r="DD33" i="28"/>
  <c r="DF33" i="28" s="1"/>
  <c r="DB34" i="28"/>
  <c r="DB43" i="28"/>
  <c r="CX91" i="28"/>
  <c r="DE107" i="28"/>
  <c r="DD107" i="28"/>
  <c r="CZ107" i="28"/>
  <c r="CX107" i="28"/>
  <c r="DB142" i="28"/>
  <c r="CZ142" i="28"/>
  <c r="DD12" i="28"/>
  <c r="CX14" i="28"/>
  <c r="DB15" i="28"/>
  <c r="DD17" i="28"/>
  <c r="CZ24" i="28"/>
  <c r="DB25" i="28"/>
  <c r="CZ26" i="28"/>
  <c r="CX27" i="28"/>
  <c r="DB28" i="28"/>
  <c r="CX29" i="28"/>
  <c r="DD29" i="28"/>
  <c r="DB30" i="28"/>
  <c r="CZ31" i="28"/>
  <c r="CX41" i="28"/>
  <c r="DB42" i="28"/>
  <c r="CX43" i="28"/>
  <c r="DD43" i="28"/>
  <c r="DB44" i="28"/>
  <c r="CZ45" i="28"/>
  <c r="DE108" i="28"/>
  <c r="CX115" i="28"/>
  <c r="DD117" i="28"/>
  <c r="DD138" i="28"/>
  <c r="DD142" i="28"/>
  <c r="DE174" i="28"/>
  <c r="CX174" i="28"/>
  <c r="DD174" i="28"/>
  <c r="CX177" i="28"/>
  <c r="DE277" i="28"/>
  <c r="CZ277" i="28"/>
  <c r="CX48" i="28"/>
  <c r="CZ35" i="28"/>
  <c r="CZ46" i="28"/>
  <c r="DB11" i="28"/>
  <c r="DE12" i="28"/>
  <c r="DB13" i="28"/>
  <c r="CZ14" i="28"/>
  <c r="DD15" i="28"/>
  <c r="DD18" i="28"/>
  <c r="CZ20" i="28"/>
  <c r="DB21" i="28"/>
  <c r="CZ22" i="28"/>
  <c r="CX23" i="28"/>
  <c r="DD23" i="28"/>
  <c r="CZ27" i="28"/>
  <c r="CZ36" i="28"/>
  <c r="DB37" i="28"/>
  <c r="CZ38" i="28"/>
  <c r="CX39" i="28"/>
  <c r="DD39" i="28"/>
  <c r="CZ41" i="28"/>
  <c r="CZ47" i="28"/>
  <c r="DB48" i="28"/>
  <c r="CZ49" i="28"/>
  <c r="DD50" i="28"/>
  <c r="DB107" i="28"/>
  <c r="DE109" i="28"/>
  <c r="DD109" i="28"/>
  <c r="CZ109" i="28"/>
  <c r="CX109" i="28"/>
  <c r="DB117" i="28"/>
  <c r="CZ117" i="28"/>
  <c r="CX156" i="28"/>
  <c r="DD164" i="28"/>
  <c r="DE201" i="28"/>
  <c r="CX201" i="28"/>
  <c r="DD201" i="28"/>
  <c r="CX203" i="28"/>
  <c r="DE215" i="28"/>
  <c r="CX215" i="28"/>
  <c r="DE309" i="28"/>
  <c r="DB309" i="28"/>
  <c r="DD28" i="28"/>
  <c r="CZ33" i="28"/>
  <c r="CZ37" i="28"/>
  <c r="DD38" i="28"/>
  <c r="CZ43" i="28"/>
  <c r="DD47" i="28"/>
  <c r="CZ53" i="28"/>
  <c r="DD54" i="28"/>
  <c r="DD57" i="28"/>
  <c r="CZ60" i="28"/>
  <c r="CX61" i="28"/>
  <c r="CZ64" i="28"/>
  <c r="CX65" i="28"/>
  <c r="DE67" i="28"/>
  <c r="CX69" i="28"/>
  <c r="DE72" i="28"/>
  <c r="CX74" i="28"/>
  <c r="DE76" i="28"/>
  <c r="CX78" i="28"/>
  <c r="DE80" i="28"/>
  <c r="DB81" i="28"/>
  <c r="CX82" i="28"/>
  <c r="DE84" i="28"/>
  <c r="DB85" i="28"/>
  <c r="CX86" i="28"/>
  <c r="CZ91" i="28"/>
  <c r="DD92" i="28"/>
  <c r="CX94" i="28"/>
  <c r="CZ104" i="28"/>
  <c r="DE105" i="28"/>
  <c r="DE110" i="28"/>
  <c r="DE131" i="28"/>
  <c r="DD134" i="28"/>
  <c r="CZ136" i="28"/>
  <c r="DD137" i="28"/>
  <c r="DD139" i="28"/>
  <c r="DE142" i="28"/>
  <c r="CX142" i="28"/>
  <c r="DE152" i="28"/>
  <c r="DD152" i="28"/>
  <c r="DD154" i="28"/>
  <c r="CZ166" i="28"/>
  <c r="DB170" i="28"/>
  <c r="CZ174" i="28"/>
  <c r="DB180" i="28"/>
  <c r="DE187" i="28"/>
  <c r="CZ191" i="28"/>
  <c r="CX192" i="28"/>
  <c r="DB194" i="28"/>
  <c r="CX196" i="28"/>
  <c r="DB197" i="28"/>
  <c r="CZ201" i="28"/>
  <c r="DB205" i="28"/>
  <c r="DE211" i="28"/>
  <c r="DE213" i="28"/>
  <c r="CX213" i="28"/>
  <c r="DD215" i="28"/>
  <c r="DE296" i="28"/>
  <c r="DD302" i="28"/>
  <c r="DB417" i="28"/>
  <c r="CZ417" i="28"/>
  <c r="DE431" i="28"/>
  <c r="CX431" i="28"/>
  <c r="DE451" i="28"/>
  <c r="DB451" i="28"/>
  <c r="CX451" i="28"/>
  <c r="DD451" i="28"/>
  <c r="CX17" i="28"/>
  <c r="CZ18" i="28"/>
  <c r="DD20" i="28"/>
  <c r="CZ21" i="28"/>
  <c r="DD22" i="28"/>
  <c r="DF22" i="28" s="1"/>
  <c r="DD24" i="28"/>
  <c r="CZ25" i="28"/>
  <c r="DD26" i="28"/>
  <c r="CZ29" i="28"/>
  <c r="DD30" i="28"/>
  <c r="DD32" i="28"/>
  <c r="DF32" i="28" s="1"/>
  <c r="DD34" i="28"/>
  <c r="DD36" i="28"/>
  <c r="DD42" i="28"/>
  <c r="DD44" i="28"/>
  <c r="CZ48" i="28"/>
  <c r="DD49" i="28"/>
  <c r="DD52" i="28"/>
  <c r="CZ58" i="28"/>
  <c r="DE59" i="28"/>
  <c r="CZ62" i="28"/>
  <c r="DE63" i="28"/>
  <c r="CZ66" i="28"/>
  <c r="DB68" i="28"/>
  <c r="DB73" i="28"/>
  <c r="DB77" i="28"/>
  <c r="CX11" i="28"/>
  <c r="DB12" i="28"/>
  <c r="DD13" i="28"/>
  <c r="DB14" i="28"/>
  <c r="DB18" i="28"/>
  <c r="DE20" i="28"/>
  <c r="CX22" i="28"/>
  <c r="DB23" i="28"/>
  <c r="DE24" i="28"/>
  <c r="CX26" i="28"/>
  <c r="DB27" i="28"/>
  <c r="DE28" i="28"/>
  <c r="CX30" i="28"/>
  <c r="DB31" i="28"/>
  <c r="DE32" i="28"/>
  <c r="CX34" i="28"/>
  <c r="DB35" i="28"/>
  <c r="DE36" i="28"/>
  <c r="CX38" i="28"/>
  <c r="DB39" i="28"/>
  <c r="DB41" i="28"/>
  <c r="DE42" i="28"/>
  <c r="CX44" i="28"/>
  <c r="DB45" i="28"/>
  <c r="DB46" i="28"/>
  <c r="DE47" i="28"/>
  <c r="CX49" i="28"/>
  <c r="DB50" i="28"/>
  <c r="DE52" i="28"/>
  <c r="CX54" i="28"/>
  <c r="DB56" i="28"/>
  <c r="DE57" i="28"/>
  <c r="DB58" i="28"/>
  <c r="CX59" i="28"/>
  <c r="DD59" i="28"/>
  <c r="DB60" i="28"/>
  <c r="DB62" i="28"/>
  <c r="CX63" i="28"/>
  <c r="DD63" i="28"/>
  <c r="DB64" i="28"/>
  <c r="DB66" i="28"/>
  <c r="CX67" i="28"/>
  <c r="DD67" i="28"/>
  <c r="DB71" i="28"/>
  <c r="CX72" i="28"/>
  <c r="DD72" i="28"/>
  <c r="DB75" i="28"/>
  <c r="CX76" i="28"/>
  <c r="DD76" i="28"/>
  <c r="DF76" i="28" s="1"/>
  <c r="DB79" i="28"/>
  <c r="CX80" i="28"/>
  <c r="DD80" i="28"/>
  <c r="DB83" i="28"/>
  <c r="CX84" i="28"/>
  <c r="DD84" i="28"/>
  <c r="DB89" i="28"/>
  <c r="DD93" i="28"/>
  <c r="CZ94" i="28"/>
  <c r="DE95" i="28"/>
  <c r="DE102" i="28"/>
  <c r="DD103" i="28"/>
  <c r="DB106" i="28"/>
  <c r="DD106" i="28"/>
  <c r="DD108" i="28"/>
  <c r="DD112" i="28"/>
  <c r="DB113" i="28"/>
  <c r="DD116" i="28"/>
  <c r="DB126" i="28"/>
  <c r="DB127" i="28"/>
  <c r="CX128" i="28"/>
  <c r="DB130" i="28"/>
  <c r="CX131" i="28"/>
  <c r="DD131" i="28"/>
  <c r="DB138" i="28"/>
  <c r="CX149" i="28"/>
  <c r="CX152" i="28"/>
  <c r="CZ156" i="28"/>
  <c r="CX162" i="28"/>
  <c r="DB164" i="28"/>
  <c r="DB166" i="28"/>
  <c r="DB174" i="28"/>
  <c r="CX179" i="28"/>
  <c r="DE182" i="28"/>
  <c r="DE184" i="28"/>
  <c r="CX184" i="28"/>
  <c r="CX187" i="28"/>
  <c r="DD187" i="28"/>
  <c r="DB191" i="28"/>
  <c r="DB201" i="28"/>
  <c r="DE207" i="28"/>
  <c r="DB207" i="28"/>
  <c r="CZ208" i="28"/>
  <c r="DE209" i="28"/>
  <c r="CX209" i="28"/>
  <c r="DB210" i="28"/>
  <c r="CX211" i="28"/>
  <c r="DD211" i="28"/>
  <c r="CZ213" i="28"/>
  <c r="DE238" i="28"/>
  <c r="DE241" i="28"/>
  <c r="DB244" i="28"/>
  <c r="DE246" i="28"/>
  <c r="DD246" i="28"/>
  <c r="DB247" i="28"/>
  <c r="CZ296" i="28"/>
  <c r="CZ332" i="28"/>
  <c r="DD362" i="28"/>
  <c r="DB379" i="28"/>
  <c r="DB380" i="28"/>
  <c r="CX385" i="28"/>
  <c r="DD385" i="28"/>
  <c r="CX387" i="28"/>
  <c r="CZ390" i="28"/>
  <c r="CX393" i="28"/>
  <c r="CX413" i="28"/>
  <c r="DB413" i="28"/>
  <c r="DB450" i="28"/>
  <c r="CZ450" i="28"/>
  <c r="DE462" i="28"/>
  <c r="DD462" i="28"/>
  <c r="CZ462" i="28"/>
  <c r="CX462" i="28"/>
  <c r="CX50" i="28"/>
  <c r="CZ52" i="28"/>
  <c r="DE53" i="28"/>
  <c r="DB53" i="28"/>
  <c r="CZ54" i="28"/>
  <c r="CX56" i="28"/>
  <c r="CZ57" i="28"/>
  <c r="DD58" i="28"/>
  <c r="DF58" i="28" s="1"/>
  <c r="CZ59" i="28"/>
  <c r="DD60" i="28"/>
  <c r="CZ61" i="28"/>
  <c r="DD62" i="28"/>
  <c r="CZ63" i="28"/>
  <c r="DD64" i="28"/>
  <c r="CZ65" i="28"/>
  <c r="CZ67" i="28"/>
  <c r="DD68" i="28"/>
  <c r="CZ69" i="28"/>
  <c r="CZ72" i="28"/>
  <c r="DD73" i="28"/>
  <c r="DF73" i="28" s="1"/>
  <c r="CZ74" i="28"/>
  <c r="CZ76" i="28"/>
  <c r="DD77" i="28"/>
  <c r="CZ78" i="28"/>
  <c r="CZ80" i="28"/>
  <c r="DD81" i="28"/>
  <c r="CZ82" i="28"/>
  <c r="CZ84" i="28"/>
  <c r="DD85" i="28"/>
  <c r="CZ86" i="28"/>
  <c r="DE91" i="28"/>
  <c r="DB91" i="28"/>
  <c r="DB92" i="28"/>
  <c r="DB101" i="28"/>
  <c r="DD101" i="28"/>
  <c r="DD104" i="28"/>
  <c r="DB105" i="28"/>
  <c r="DB110" i="28"/>
  <c r="DB111" i="28"/>
  <c r="CX112" i="28"/>
  <c r="DB115" i="28"/>
  <c r="CZ128" i="28"/>
  <c r="DE129" i="28"/>
  <c r="DD130" i="28"/>
  <c r="CZ131" i="28"/>
  <c r="DB136" i="28"/>
  <c r="DE138" i="28"/>
  <c r="CX138" i="28"/>
  <c r="CZ152" i="28"/>
  <c r="DB156" i="28"/>
  <c r="DB171" i="28"/>
  <c r="CZ175" i="28"/>
  <c r="DB177" i="28"/>
  <c r="DE180" i="28"/>
  <c r="CX180" i="28"/>
  <c r="DD180" i="28"/>
  <c r="CZ184" i="28"/>
  <c r="CX200" i="28"/>
  <c r="DB203" i="28"/>
  <c r="DE205" i="28"/>
  <c r="CX205" i="28"/>
  <c r="DD205" i="28"/>
  <c r="DD207" i="28"/>
  <c r="CZ209" i="28"/>
  <c r="DB213" i="28"/>
  <c r="CX216" i="28"/>
  <c r="DB222" i="28"/>
  <c r="CZ223" i="28"/>
  <c r="CX224" i="28"/>
  <c r="DE224" i="28"/>
  <c r="DB225" i="28"/>
  <c r="DD228" i="28"/>
  <c r="CZ230" i="28"/>
  <c r="DD234" i="28"/>
  <c r="CX235" i="28"/>
  <c r="DE235" i="28"/>
  <c r="DD242" i="28"/>
  <c r="DE259" i="28"/>
  <c r="DB262" i="28"/>
  <c r="CX272" i="28"/>
  <c r="DD277" i="28"/>
  <c r="DE297" i="28"/>
  <c r="DD304" i="28"/>
  <c r="CX306" i="28"/>
  <c r="DE311" i="28"/>
  <c r="DD311" i="28"/>
  <c r="DD319" i="28"/>
  <c r="CX346" i="28"/>
  <c r="CX362" i="28"/>
  <c r="DD365" i="28"/>
  <c r="CZ370" i="28"/>
  <c r="DB393" i="28"/>
  <c r="DD399" i="28"/>
  <c r="DB400" i="28"/>
  <c r="DE423" i="28"/>
  <c r="CX423" i="28"/>
  <c r="CZ423" i="28"/>
  <c r="DD423" i="28"/>
  <c r="DE425" i="28"/>
  <c r="CX425" i="28"/>
  <c r="CZ425" i="28"/>
  <c r="DD425" i="28"/>
  <c r="DE432" i="28"/>
  <c r="CZ432" i="28"/>
  <c r="CZ439" i="28"/>
  <c r="DD446" i="28"/>
  <c r="CX446" i="28"/>
  <c r="DE456" i="28"/>
  <c r="CX456" i="28"/>
  <c r="CZ456" i="28"/>
  <c r="DD456" i="28"/>
  <c r="DE154" i="28"/>
  <c r="CX154" i="28"/>
  <c r="DE156" i="28"/>
  <c r="DD159" i="28"/>
  <c r="DE164" i="28"/>
  <c r="CX164" i="28"/>
  <c r="CZ165" i="28"/>
  <c r="DE166" i="28"/>
  <c r="DE170" i="28"/>
  <c r="CX170" i="28"/>
  <c r="CZ177" i="28"/>
  <c r="DD179" i="28"/>
  <c r="CZ182" i="28"/>
  <c r="CZ187" i="28"/>
  <c r="DD188" i="28"/>
  <c r="DE191" i="28"/>
  <c r="CZ192" i="28"/>
  <c r="DD194" i="28"/>
  <c r="CZ196" i="28"/>
  <c r="DE197" i="28"/>
  <c r="DF197" i="28" s="1"/>
  <c r="CX197" i="28"/>
  <c r="CZ203" i="28"/>
  <c r="DD204" i="28"/>
  <c r="CZ207" i="28"/>
  <c r="CZ211" i="28"/>
  <c r="DD212" i="28"/>
  <c r="CZ215" i="28"/>
  <c r="DB221" i="28"/>
  <c r="DE223" i="28"/>
  <c r="DD224" i="28"/>
  <c r="CZ229" i="28"/>
  <c r="CX230" i="28"/>
  <c r="DE230" i="28"/>
  <c r="DE232" i="28"/>
  <c r="DE281" i="28"/>
  <c r="DD291" i="28"/>
  <c r="CX292" i="28"/>
  <c r="DE292" i="28"/>
  <c r="DE302" i="28"/>
  <c r="DE305" i="28"/>
  <c r="DB308" i="28"/>
  <c r="CZ309" i="28"/>
  <c r="DB311" i="28"/>
  <c r="DE312" i="28"/>
  <c r="CX312" i="28"/>
  <c r="CX323" i="28"/>
  <c r="DD328" i="28"/>
  <c r="DD332" i="28"/>
  <c r="DB345" i="28"/>
  <c r="DB350" i="28"/>
  <c r="CX356" i="28"/>
  <c r="CZ358" i="28"/>
  <c r="DD361" i="28"/>
  <c r="DE388" i="28"/>
  <c r="DD389" i="28"/>
  <c r="DD394" i="28"/>
  <c r="DE397" i="28"/>
  <c r="CX397" i="28"/>
  <c r="CZ399" i="28"/>
  <c r="DB403" i="28"/>
  <c r="DB405" i="28"/>
  <c r="DD410" i="28"/>
  <c r="DB411" i="28"/>
  <c r="DE413" i="28"/>
  <c r="DB426" i="28"/>
  <c r="DD431" i="28"/>
  <c r="CZ479" i="28"/>
  <c r="CZ494" i="28"/>
  <c r="DE237" i="28"/>
  <c r="CZ240" i="28"/>
  <c r="DB242" i="28"/>
  <c r="DE243" i="28"/>
  <c r="DE245" i="28"/>
  <c r="DE256" i="28"/>
  <c r="DD268" i="28"/>
  <c r="DB271" i="28"/>
  <c r="DD272" i="28"/>
  <c r="CZ281" i="28"/>
  <c r="CX300" i="28"/>
  <c r="DE300" i="28"/>
  <c r="DE313" i="28"/>
  <c r="DB322" i="28"/>
  <c r="DB323" i="28"/>
  <c r="CX328" i="28"/>
  <c r="CX332" i="28"/>
  <c r="CZ347" i="28"/>
  <c r="DD370" i="28"/>
  <c r="DD374" i="28"/>
  <c r="CX380" i="28"/>
  <c r="DB387" i="28"/>
  <c r="CZ393" i="28"/>
  <c r="DB399" i="28"/>
  <c r="DB404" i="28"/>
  <c r="DD413" i="28"/>
  <c r="DB423" i="28"/>
  <c r="CZ431" i="28"/>
  <c r="DB452" i="28"/>
  <c r="DE455" i="28"/>
  <c r="DB456" i="28"/>
  <c r="CZ485" i="28"/>
  <c r="DB319" i="28"/>
  <c r="DD323" i="28"/>
  <c r="DB324" i="28"/>
  <c r="CX340" i="28"/>
  <c r="DD340" i="28"/>
  <c r="DD350" i="28"/>
  <c r="DB351" i="28"/>
  <c r="DE361" i="28"/>
  <c r="DE363" i="28"/>
  <c r="DB366" i="28"/>
  <c r="DD380" i="28"/>
  <c r="DB381" i="28"/>
  <c r="DB383" i="28"/>
  <c r="DD384" i="28"/>
  <c r="CZ387" i="28"/>
  <c r="DD391" i="28"/>
  <c r="DD397" i="28"/>
  <c r="DF397" i="28" s="1"/>
  <c r="CZ402" i="28"/>
  <c r="CZ405" i="28"/>
  <c r="DE430" i="28"/>
  <c r="DD430" i="28"/>
  <c r="DB434" i="28"/>
  <c r="DD439" i="28"/>
  <c r="DB441" i="28"/>
  <c r="DD441" i="28"/>
  <c r="CZ446" i="28"/>
  <c r="DB448" i="28"/>
  <c r="DB460" i="28"/>
  <c r="CZ460" i="28"/>
  <c r="DD111" i="28"/>
  <c r="DD114" i="28"/>
  <c r="CZ115" i="28"/>
  <c r="DB116" i="28"/>
  <c r="CX117" i="28"/>
  <c r="DD128" i="28"/>
  <c r="DB129" i="28"/>
  <c r="DB132" i="28"/>
  <c r="CX143" i="28"/>
  <c r="DB153" i="28"/>
  <c r="DB157" i="28"/>
  <c r="CX165" i="28"/>
  <c r="DB168" i="28"/>
  <c r="CX190" i="28"/>
  <c r="DB204" i="28"/>
  <c r="CX206" i="28"/>
  <c r="DB212" i="28"/>
  <c r="CX214" i="28"/>
  <c r="DE222" i="28"/>
  <c r="DD223" i="28"/>
  <c r="DF223" i="28" s="1"/>
  <c r="DE228" i="28"/>
  <c r="DD229" i="28"/>
  <c r="DE240" i="28"/>
  <c r="DB243" i="28"/>
  <c r="CZ244" i="28"/>
  <c r="DB246" i="28"/>
  <c r="DE247" i="28"/>
  <c r="CX250" i="28"/>
  <c r="CX259" i="28"/>
  <c r="DE262" i="28"/>
  <c r="DB268" i="28"/>
  <c r="DE286" i="28"/>
  <c r="CX288" i="28"/>
  <c r="CX290" i="28"/>
  <c r="DE294" i="28"/>
  <c r="DB304" i="28"/>
  <c r="CZ305" i="28"/>
  <c r="DB307" i="28"/>
  <c r="DE308" i="28"/>
  <c r="DD308" i="28"/>
  <c r="CX310" i="28"/>
  <c r="DE315" i="28"/>
  <c r="DB318" i="28"/>
  <c r="CZ320" i="28"/>
  <c r="DB346" i="28"/>
  <c r="DE358" i="28"/>
  <c r="DB362" i="28"/>
  <c r="CZ363" i="28"/>
  <c r="DB365" i="28"/>
  <c r="DE366" i="28"/>
  <c r="DD366" i="28"/>
  <c r="DE384" i="28"/>
  <c r="DB385" i="28"/>
  <c r="CX391" i="28"/>
  <c r="DB392" i="28"/>
  <c r="DE393" i="28"/>
  <c r="CZ397" i="28"/>
  <c r="DD398" i="28"/>
  <c r="DB401" i="28"/>
  <c r="DD403" i="28"/>
  <c r="DD407" i="28"/>
  <c r="DE412" i="28"/>
  <c r="DB416" i="28"/>
  <c r="DE422" i="28"/>
  <c r="DD422" i="28"/>
  <c r="DD424" i="28"/>
  <c r="DB429" i="28"/>
  <c r="CX430" i="28"/>
  <c r="CZ441" i="28"/>
  <c r="DB446" i="28"/>
  <c r="DD468" i="28"/>
  <c r="CZ476" i="28"/>
  <c r="DE477" i="28"/>
  <c r="DD477" i="28"/>
  <c r="DD492" i="28"/>
  <c r="DD498" i="28"/>
  <c r="P502" i="28"/>
  <c r="BL564" i="28"/>
  <c r="BP564" i="28"/>
  <c r="BT564" i="28"/>
  <c r="BX564" i="28"/>
  <c r="CB564" i="28"/>
  <c r="CB566" i="28" s="1"/>
  <c r="CF564" i="28"/>
  <c r="CF566" i="28" s="1"/>
  <c r="CJ564" i="28"/>
  <c r="CJ566" i="28" s="1"/>
  <c r="CN564" i="28"/>
  <c r="CN566" i="28" s="1"/>
  <c r="CR564" i="28"/>
  <c r="CR566" i="28" s="1"/>
  <c r="BJ531" i="28"/>
  <c r="BN531" i="28"/>
  <c r="BR531" i="28"/>
  <c r="BV531" i="28"/>
  <c r="BZ531" i="28"/>
  <c r="CD531" i="28"/>
  <c r="CH531" i="28"/>
  <c r="CL531" i="28"/>
  <c r="CP531" i="28"/>
  <c r="CT531" i="28"/>
  <c r="BM530" i="28"/>
  <c r="BQ530" i="28"/>
  <c r="BQ532" i="28" s="1"/>
  <c r="BU530" i="28"/>
  <c r="BU532" i="28" s="1"/>
  <c r="BY530" i="28"/>
  <c r="BY532" i="28" s="1"/>
  <c r="CC530" i="28"/>
  <c r="CC532" i="28" s="1"/>
  <c r="CG530" i="28"/>
  <c r="CK530" i="28"/>
  <c r="CO530" i="28"/>
  <c r="CO532" i="28" s="1"/>
  <c r="CS530" i="28"/>
  <c r="CS532" i="28" s="1"/>
  <c r="BJ538" i="28"/>
  <c r="BN538" i="28"/>
  <c r="BR538" i="28"/>
  <c r="BV538" i="28"/>
  <c r="BZ538" i="28"/>
  <c r="BJ544" i="28"/>
  <c r="BJ545" i="28" s="1"/>
  <c r="BN544" i="28"/>
  <c r="BN545" i="28" s="1"/>
  <c r="BR544" i="28"/>
  <c r="BR545" i="28" s="1"/>
  <c r="BV544" i="28"/>
  <c r="BV545" i="28" s="1"/>
  <c r="BZ544" i="28"/>
  <c r="BZ545" i="28" s="1"/>
  <c r="CD544" i="28"/>
  <c r="CH544" i="28"/>
  <c r="CH545" i="28" s="1"/>
  <c r="CL544" i="28"/>
  <c r="CL545" i="28" s="1"/>
  <c r="CP544" i="28"/>
  <c r="CP545" i="28" s="1"/>
  <c r="CT544" i="28"/>
  <c r="CT545" i="28" s="1"/>
  <c r="BJ551" i="28"/>
  <c r="BN551" i="28"/>
  <c r="BR551" i="28"/>
  <c r="BV551" i="28"/>
  <c r="BZ551" i="28"/>
  <c r="CD551" i="28"/>
  <c r="CH551" i="28"/>
  <c r="CL551" i="28"/>
  <c r="CP551" i="28"/>
  <c r="CT551" i="28"/>
  <c r="BJ557" i="28"/>
  <c r="BN557" i="28"/>
  <c r="BR557" i="28"/>
  <c r="BV557" i="28"/>
  <c r="BZ557" i="28"/>
  <c r="CD557" i="28"/>
  <c r="CH557" i="28"/>
  <c r="CL557" i="28"/>
  <c r="CP557" i="28"/>
  <c r="CT557" i="28"/>
  <c r="BM557" i="28"/>
  <c r="BQ557" i="28"/>
  <c r="BU557" i="28"/>
  <c r="BY557" i="28"/>
  <c r="CC557" i="28"/>
  <c r="CG557" i="28"/>
  <c r="CK557" i="28"/>
  <c r="CO557" i="28"/>
  <c r="CS557" i="28"/>
  <c r="BJ565" i="28"/>
  <c r="BN565" i="28"/>
  <c r="BR565" i="28"/>
  <c r="BV565" i="28"/>
  <c r="BZ565" i="28"/>
  <c r="CD565" i="28"/>
  <c r="CH565" i="28"/>
  <c r="CL565" i="28"/>
  <c r="CP565" i="28"/>
  <c r="CT565" i="28"/>
  <c r="BM564" i="28"/>
  <c r="BQ564" i="28"/>
  <c r="BU564" i="28"/>
  <c r="BY564" i="28"/>
  <c r="CC564" i="28"/>
  <c r="CG564" i="28"/>
  <c r="CK564" i="28"/>
  <c r="CO564" i="28"/>
  <c r="CS564" i="28"/>
  <c r="BK530" i="28"/>
  <c r="BO530" i="28"/>
  <c r="BS530" i="28"/>
  <c r="BW530" i="28"/>
  <c r="CA530" i="28"/>
  <c r="CE530" i="28"/>
  <c r="CI530" i="28"/>
  <c r="CM530" i="28"/>
  <c r="CQ530" i="28"/>
  <c r="CU530" i="28"/>
  <c r="CD530" i="28"/>
  <c r="CH530" i="28"/>
  <c r="CL530" i="28"/>
  <c r="CP530" i="28"/>
  <c r="CT530" i="28"/>
  <c r="BK538" i="28"/>
  <c r="BO538" i="28"/>
  <c r="BS538" i="28"/>
  <c r="BW538" i="28"/>
  <c r="CA538" i="28"/>
  <c r="BJ537" i="28"/>
  <c r="BN537" i="28"/>
  <c r="BR537" i="28"/>
  <c r="BV537" i="28"/>
  <c r="BZ537" i="28"/>
  <c r="BK544" i="28"/>
  <c r="BO544" i="28"/>
  <c r="BS544" i="28"/>
  <c r="BS545" i="28" s="1"/>
  <c r="BW544" i="28"/>
  <c r="BW545" i="28" s="1"/>
  <c r="CA544" i="28"/>
  <c r="CA545" i="28" s="1"/>
  <c r="CE544" i="28"/>
  <c r="CE545" i="28" s="1"/>
  <c r="CI544" i="28"/>
  <c r="CI545" i="28" s="1"/>
  <c r="CM544" i="28"/>
  <c r="CM545" i="28" s="1"/>
  <c r="CQ544" i="28"/>
  <c r="CQ545" i="28" s="1"/>
  <c r="CU544" i="28"/>
  <c r="CU545" i="28" s="1"/>
  <c r="BK558" i="28"/>
  <c r="BO558" i="28"/>
  <c r="BS558" i="28"/>
  <c r="BW558" i="28"/>
  <c r="CA558" i="28"/>
  <c r="CE557" i="28"/>
  <c r="CI557" i="28"/>
  <c r="CM557" i="28"/>
  <c r="CQ557" i="28"/>
  <c r="CU557" i="28"/>
  <c r="BJ564" i="28"/>
  <c r="BJ566" i="28" s="1"/>
  <c r="BN564" i="28"/>
  <c r="BN566" i="28" s="1"/>
  <c r="BR564" i="28"/>
  <c r="BR566" i="28" s="1"/>
  <c r="BV564" i="28"/>
  <c r="BV566" i="28" s="1"/>
  <c r="BZ564" i="28"/>
  <c r="BZ566" i="28" s="1"/>
  <c r="CD564" i="28"/>
  <c r="CH564" i="28"/>
  <c r="CL564" i="28"/>
  <c r="CL566" i="28" s="1"/>
  <c r="CP564" i="28"/>
  <c r="CP566" i="28" s="1"/>
  <c r="CT564" i="28"/>
  <c r="DD432" i="28"/>
  <c r="CX439" i="28"/>
  <c r="CZ442" i="28"/>
  <c r="DD443" i="28"/>
  <c r="DE446" i="28"/>
  <c r="CX448" i="28"/>
  <c r="DD464" i="28"/>
  <c r="DB477" i="28"/>
  <c r="DE479" i="28"/>
  <c r="DD479" i="28"/>
  <c r="DD485" i="28"/>
  <c r="DD494" i="28"/>
  <c r="J502" i="28"/>
  <c r="CT620" i="28" s="1"/>
  <c r="T502" i="28"/>
  <c r="AB510" i="28"/>
  <c r="AF510" i="28"/>
  <c r="AJ510" i="28"/>
  <c r="AN510" i="28"/>
  <c r="AR510" i="28"/>
  <c r="AV510" i="28"/>
  <c r="BA510" i="28"/>
  <c r="BE510" i="28"/>
  <c r="BI510" i="28"/>
  <c r="BL530" i="28"/>
  <c r="BP530" i="28"/>
  <c r="BT530" i="28"/>
  <c r="BX530" i="28"/>
  <c r="CB530" i="28"/>
  <c r="CF530" i="28"/>
  <c r="CJ530" i="28"/>
  <c r="CN530" i="28"/>
  <c r="CR530" i="28"/>
  <c r="CV530" i="28"/>
  <c r="BL537" i="28"/>
  <c r="BP537" i="28"/>
  <c r="BT537" i="28"/>
  <c r="BX537" i="28"/>
  <c r="CB537" i="28"/>
  <c r="BK537" i="28"/>
  <c r="BO537" i="28"/>
  <c r="BS537" i="28"/>
  <c r="BW537" i="28"/>
  <c r="CA537" i="28"/>
  <c r="BL544" i="28"/>
  <c r="BL545" i="28" s="1"/>
  <c r="BP544" i="28"/>
  <c r="BP545" i="28" s="1"/>
  <c r="BT544" i="28"/>
  <c r="BT545" i="28" s="1"/>
  <c r="BX544" i="28"/>
  <c r="BX545" i="28" s="1"/>
  <c r="CB544" i="28"/>
  <c r="CB545" i="28" s="1"/>
  <c r="CF544" i="28"/>
  <c r="CF545" i="28" s="1"/>
  <c r="CJ544" i="28"/>
  <c r="CJ545" i="28" s="1"/>
  <c r="CN544" i="28"/>
  <c r="CR544" i="28"/>
  <c r="CV544" i="28"/>
  <c r="CV545" i="28" s="1"/>
  <c r="BL558" i="28"/>
  <c r="BP558" i="28"/>
  <c r="BT558" i="28"/>
  <c r="BX558" i="28"/>
  <c r="BX559" i="28" s="1"/>
  <c r="CB558" i="28"/>
  <c r="CF558" i="28"/>
  <c r="CJ558" i="28"/>
  <c r="CN558" i="28"/>
  <c r="CN559" i="28" s="1"/>
  <c r="CR558" i="28"/>
  <c r="CV558" i="28"/>
  <c r="BK557" i="28"/>
  <c r="BO557" i="28"/>
  <c r="BS557" i="28"/>
  <c r="BW557" i="28"/>
  <c r="CA557" i="28"/>
  <c r="BK564" i="28"/>
  <c r="BO564" i="28"/>
  <c r="BO566" i="28" s="1"/>
  <c r="BS564" i="28"/>
  <c r="BW564" i="28"/>
  <c r="CA564" i="28"/>
  <c r="CE564" i="28"/>
  <c r="CI564" i="28"/>
  <c r="CM564" i="28"/>
  <c r="CQ564" i="28"/>
  <c r="CU564" i="28"/>
  <c r="CU566" i="28" s="1"/>
  <c r="CX12" i="28"/>
  <c r="DE15" i="28"/>
  <c r="DE17" i="28"/>
  <c r="CX18" i="28"/>
  <c r="CX20" i="28"/>
  <c r="DE23" i="28"/>
  <c r="CX24" i="28"/>
  <c r="DE27" i="28"/>
  <c r="DF27" i="28" s="1"/>
  <c r="CX28" i="28"/>
  <c r="DE31" i="28"/>
  <c r="CX32" i="28"/>
  <c r="DE35" i="28"/>
  <c r="CX36" i="28"/>
  <c r="DE39" i="28"/>
  <c r="DE41" i="28"/>
  <c r="CX42" i="28"/>
  <c r="DE45" i="28"/>
  <c r="DE46" i="28"/>
  <c r="CX47" i="28"/>
  <c r="DE50" i="28"/>
  <c r="CX52" i="28"/>
  <c r="DE56" i="28"/>
  <c r="CX57" i="28"/>
  <c r="CX58" i="28"/>
  <c r="DE61" i="28"/>
  <c r="CX62" i="28"/>
  <c r="DE65" i="28"/>
  <c r="CX66" i="28"/>
  <c r="CZ68" i="28"/>
  <c r="DE69" i="28"/>
  <c r="DF69" i="28" s="1"/>
  <c r="CX71" i="28"/>
  <c r="CZ73" i="28"/>
  <c r="DE74" i="28"/>
  <c r="CX75" i="28"/>
  <c r="CZ77" i="28"/>
  <c r="DE78" i="28"/>
  <c r="CX79" i="28"/>
  <c r="CZ81" i="28"/>
  <c r="DE82" i="28"/>
  <c r="CX83" i="28"/>
  <c r="CZ85" i="28"/>
  <c r="DE86" i="28"/>
  <c r="DF86" i="28" s="1"/>
  <c r="CZ89" i="28"/>
  <c r="CZ92" i="28"/>
  <c r="CX95" i="28"/>
  <c r="CZ101" i="28"/>
  <c r="DE101" i="28"/>
  <c r="CZ103" i="28"/>
  <c r="CX105" i="28"/>
  <c r="CZ106" i="28"/>
  <c r="DE106" i="28"/>
  <c r="CZ111" i="28"/>
  <c r="CX113" i="28"/>
  <c r="CZ114" i="28"/>
  <c r="DE114" i="28"/>
  <c r="CZ127" i="28"/>
  <c r="CX129" i="28"/>
  <c r="CZ130" i="28"/>
  <c r="DE130" i="28"/>
  <c r="DD132" i="28"/>
  <c r="CX134" i="28"/>
  <c r="DE134" i="28"/>
  <c r="CX137" i="28"/>
  <c r="DE137" i="28"/>
  <c r="CX139" i="28"/>
  <c r="DE139" i="28"/>
  <c r="CZ141" i="28"/>
  <c r="CZ143" i="28"/>
  <c r="CX147" i="28"/>
  <c r="DE147" i="28"/>
  <c r="CZ149" i="28"/>
  <c r="DD153" i="28"/>
  <c r="DD155" i="28"/>
  <c r="DD157" i="28"/>
  <c r="CX159" i="28"/>
  <c r="DE159" i="28"/>
  <c r="CZ162" i="28"/>
  <c r="DD168" i="28"/>
  <c r="DB175" i="28"/>
  <c r="DE179" i="28"/>
  <c r="DB186" i="28"/>
  <c r="DE188" i="28"/>
  <c r="CZ190" i="28"/>
  <c r="DD202" i="28"/>
  <c r="CZ206" i="28"/>
  <c r="DD210" i="28"/>
  <c r="CZ214" i="28"/>
  <c r="DD217" i="28"/>
  <c r="CZ217" i="28"/>
  <c r="CX217" i="28"/>
  <c r="DE217" i="28"/>
  <c r="CX228" i="28"/>
  <c r="DD232" i="28"/>
  <c r="DB232" i="28"/>
  <c r="CZ245" i="28"/>
  <c r="DD245" i="28"/>
  <c r="DB258" i="28"/>
  <c r="CX258" i="28"/>
  <c r="CZ258" i="28"/>
  <c r="CX265" i="28"/>
  <c r="DE265" i="28"/>
  <c r="CZ265" i="28"/>
  <c r="DD265" i="28"/>
  <c r="CX274" i="28"/>
  <c r="DE274" i="28"/>
  <c r="CZ274" i="28"/>
  <c r="DD274" i="28"/>
  <c r="DE279" i="28"/>
  <c r="CX279" i="28"/>
  <c r="DB279" i="28"/>
  <c r="CZ284" i="28"/>
  <c r="CX284" i="28"/>
  <c r="DB284" i="28"/>
  <c r="DD294" i="28"/>
  <c r="DB294" i="28"/>
  <c r="DB299" i="28"/>
  <c r="CX299" i="28"/>
  <c r="CZ299" i="28"/>
  <c r="CZ314" i="28"/>
  <c r="DD314" i="28"/>
  <c r="DE322" i="28"/>
  <c r="CX322" i="28"/>
  <c r="CZ327" i="28"/>
  <c r="CX327" i="28"/>
  <c r="DB327" i="28"/>
  <c r="DB333" i="28"/>
  <c r="DE333" i="28"/>
  <c r="CZ333" i="28"/>
  <c r="DD333" i="28"/>
  <c r="CX343" i="28"/>
  <c r="DB343" i="28"/>
  <c r="DE345" i="28"/>
  <c r="CX345" i="28"/>
  <c r="CX360" i="28"/>
  <c r="CZ369" i="28"/>
  <c r="CX369" i="28"/>
  <c r="DB369" i="28"/>
  <c r="DB375" i="28"/>
  <c r="DE375" i="28"/>
  <c r="CZ375" i="28"/>
  <c r="DD375" i="28"/>
  <c r="DE379" i="28"/>
  <c r="CX379" i="28"/>
  <c r="CX386" i="28"/>
  <c r="DD386" i="28"/>
  <c r="CZ386" i="28"/>
  <c r="DE386" i="28"/>
  <c r="DE440" i="28"/>
  <c r="CX440" i="28"/>
  <c r="DB440" i="28"/>
  <c r="DE449" i="28"/>
  <c r="CX449" i="28"/>
  <c r="DB449" i="28"/>
  <c r="DB496" i="28"/>
  <c r="DE496" i="28"/>
  <c r="CY511" i="28"/>
  <c r="CY520" i="28"/>
  <c r="DC511" i="28"/>
  <c r="DC520" i="28"/>
  <c r="DE14" i="28"/>
  <c r="DE22" i="28"/>
  <c r="DE26" i="28"/>
  <c r="DE30" i="28"/>
  <c r="DE34" i="28"/>
  <c r="DE38" i="28"/>
  <c r="DE44" i="28"/>
  <c r="DE49" i="28"/>
  <c r="DE54" i="28"/>
  <c r="DE60" i="28"/>
  <c r="DE64" i="28"/>
  <c r="DE92" i="28"/>
  <c r="CZ93" i="28"/>
  <c r="DE94" i="28"/>
  <c r="CX102" i="28"/>
  <c r="DD102" i="28"/>
  <c r="DF102" i="28" s="1"/>
  <c r="DE103" i="28"/>
  <c r="DE104" i="28"/>
  <c r="CX108" i="28"/>
  <c r="CX110" i="28"/>
  <c r="DD110" i="28"/>
  <c r="DF110" i="28" s="1"/>
  <c r="DE111" i="28"/>
  <c r="DE112" i="28"/>
  <c r="CX116" i="28"/>
  <c r="DE117" i="28"/>
  <c r="CX126" i="28"/>
  <c r="DD126" i="28"/>
  <c r="DE127" i="28"/>
  <c r="DE128" i="28"/>
  <c r="CX132" i="28"/>
  <c r="DE132" i="28"/>
  <c r="CZ134" i="28"/>
  <c r="CZ137" i="28"/>
  <c r="CZ139" i="28"/>
  <c r="DB141" i="28"/>
  <c r="DB143" i="28"/>
  <c r="CZ147" i="28"/>
  <c r="DB149" i="28"/>
  <c r="CX153" i="28"/>
  <c r="DE153" i="28"/>
  <c r="CX155" i="28"/>
  <c r="DE155" i="28"/>
  <c r="CX157" i="28"/>
  <c r="DE157" i="28"/>
  <c r="CZ159" i="28"/>
  <c r="DB162" i="28"/>
  <c r="DB165" i="28"/>
  <c r="CX168" i="28"/>
  <c r="DE168" i="28"/>
  <c r="CX171" i="28"/>
  <c r="DD175" i="28"/>
  <c r="CZ179" i="28"/>
  <c r="DD186" i="28"/>
  <c r="CZ188" i="28"/>
  <c r="DB190" i="28"/>
  <c r="DB192" i="28"/>
  <c r="CX194" i="28"/>
  <c r="DB196" i="28"/>
  <c r="DB200" i="28"/>
  <c r="CX202" i="28"/>
  <c r="DE202" i="28"/>
  <c r="CX204" i="28"/>
  <c r="DB206" i="28"/>
  <c r="DB208" i="28"/>
  <c r="CX210" i="28"/>
  <c r="DE210" i="28"/>
  <c r="CX212" i="28"/>
  <c r="DB214" i="28"/>
  <c r="DB216" i="28"/>
  <c r="DB219" i="28"/>
  <c r="CX222" i="28"/>
  <c r="CX232" i="28"/>
  <c r="DD238" i="28"/>
  <c r="DB238" i="28"/>
  <c r="CZ241" i="28"/>
  <c r="DD241" i="28"/>
  <c r="DD256" i="28"/>
  <c r="DF256" i="28" s="1"/>
  <c r="DB256" i="28"/>
  <c r="DD267" i="28"/>
  <c r="CZ267" i="28"/>
  <c r="DE267" i="28"/>
  <c r="CX267" i="28"/>
  <c r="CZ280" i="28"/>
  <c r="CX280" i="28"/>
  <c r="DB280" i="28"/>
  <c r="DB287" i="28"/>
  <c r="CX287" i="28"/>
  <c r="CZ287" i="28"/>
  <c r="CX294" i="28"/>
  <c r="DD298" i="28"/>
  <c r="DB298" i="28"/>
  <c r="CZ310" i="28"/>
  <c r="DD310" i="28"/>
  <c r="CX314" i="28"/>
  <c r="CX317" i="28"/>
  <c r="DE317" i="28"/>
  <c r="CZ317" i="28"/>
  <c r="DD317" i="28"/>
  <c r="DB329" i="28"/>
  <c r="DE329" i="28"/>
  <c r="CZ329" i="28"/>
  <c r="DD329" i="28"/>
  <c r="DE336" i="28"/>
  <c r="CX336" i="28"/>
  <c r="DB336" i="28"/>
  <c r="CX348" i="28"/>
  <c r="DE348" i="28"/>
  <c r="CZ348" i="28"/>
  <c r="DD348" i="28"/>
  <c r="DB371" i="28"/>
  <c r="DE371" i="28"/>
  <c r="CZ371" i="28"/>
  <c r="DD371" i="28"/>
  <c r="DE376" i="28"/>
  <c r="CX376" i="28"/>
  <c r="DB376" i="28"/>
  <c r="CX382" i="28"/>
  <c r="DE382" i="28"/>
  <c r="CZ382" i="28"/>
  <c r="DD382" i="28"/>
  <c r="DD412" i="28"/>
  <c r="CX412" i="28"/>
  <c r="CZ444" i="28"/>
  <c r="CX444" i="28"/>
  <c r="DE444" i="28"/>
  <c r="DD455" i="28"/>
  <c r="CX455" i="28"/>
  <c r="CZ11" i="28"/>
  <c r="DD11" i="28"/>
  <c r="DD66" i="28"/>
  <c r="DF66" i="28" s="1"/>
  <c r="CX68" i="28"/>
  <c r="CZ71" i="28"/>
  <c r="DD71" i="28"/>
  <c r="CX73" i="28"/>
  <c r="CZ75" i="28"/>
  <c r="DD75" i="28"/>
  <c r="CX77" i="28"/>
  <c r="CZ79" i="28"/>
  <c r="DD79" i="28"/>
  <c r="CX81" i="28"/>
  <c r="CZ83" i="28"/>
  <c r="DD83" i="28"/>
  <c r="CX85" i="28"/>
  <c r="CX89" i="28"/>
  <c r="CX92" i="28"/>
  <c r="DB94" i="28"/>
  <c r="CZ95" i="28"/>
  <c r="DD95" i="28"/>
  <c r="CZ102" i="28"/>
  <c r="CX103" i="28"/>
  <c r="DB104" i="28"/>
  <c r="CZ105" i="28"/>
  <c r="DD105" i="28"/>
  <c r="CZ110" i="28"/>
  <c r="CX111" i="28"/>
  <c r="DB112" i="28"/>
  <c r="CZ113" i="28"/>
  <c r="DD113" i="28"/>
  <c r="CZ126" i="28"/>
  <c r="CX127" i="28"/>
  <c r="DB128" i="28"/>
  <c r="CZ129" i="28"/>
  <c r="DD129" i="28"/>
  <c r="DF129" i="28" s="1"/>
  <c r="CZ132" i="28"/>
  <c r="DB134" i="28"/>
  <c r="DB137" i="28"/>
  <c r="DB139" i="28"/>
  <c r="DD141" i="28"/>
  <c r="DD143" i="28"/>
  <c r="DB147" i="28"/>
  <c r="DD149" i="28"/>
  <c r="CZ153" i="28"/>
  <c r="CZ155" i="28"/>
  <c r="CZ157" i="28"/>
  <c r="DB159" i="28"/>
  <c r="DD162" i="28"/>
  <c r="DD165" i="28"/>
  <c r="CZ168" i="28"/>
  <c r="CZ171" i="28"/>
  <c r="CX175" i="28"/>
  <c r="DB179" i="28"/>
  <c r="CX186" i="28"/>
  <c r="DB188" i="28"/>
  <c r="DD190" i="28"/>
  <c r="DD192" i="28"/>
  <c r="CZ194" i="28"/>
  <c r="DD196" i="28"/>
  <c r="DD200" i="28"/>
  <c r="CZ202" i="28"/>
  <c r="CZ204" i="28"/>
  <c r="DD206" i="28"/>
  <c r="DD208" i="28"/>
  <c r="CZ210" i="28"/>
  <c r="CZ212" i="28"/>
  <c r="DD214" i="28"/>
  <c r="DD216" i="28"/>
  <c r="DB217" i="28"/>
  <c r="DD221" i="28"/>
  <c r="CZ221" i="28"/>
  <c r="CX221" i="28"/>
  <c r="DE221" i="28"/>
  <c r="CX226" i="28"/>
  <c r="DB226" i="28"/>
  <c r="DB228" i="28"/>
  <c r="CX238" i="28"/>
  <c r="CX256" i="28"/>
  <c r="CX270" i="28"/>
  <c r="DE270" i="28"/>
  <c r="CZ270" i="28"/>
  <c r="DD270" i="28"/>
  <c r="DB282" i="28"/>
  <c r="DE282" i="28"/>
  <c r="CZ282" i="28"/>
  <c r="DD282" i="28"/>
  <c r="DD286" i="28"/>
  <c r="DB286" i="28"/>
  <c r="DB291" i="28"/>
  <c r="CX291" i="28"/>
  <c r="CZ291" i="28"/>
  <c r="CZ306" i="28"/>
  <c r="DD306" i="28"/>
  <c r="DE318" i="28"/>
  <c r="CX318" i="28"/>
  <c r="DE330" i="28"/>
  <c r="CX330" i="28"/>
  <c r="DB330" i="28"/>
  <c r="CZ337" i="28"/>
  <c r="CX337" i="28"/>
  <c r="DB337" i="28"/>
  <c r="DE349" i="28"/>
  <c r="CX349" i="28"/>
  <c r="CZ364" i="28"/>
  <c r="DD364" i="28"/>
  <c r="DE372" i="28"/>
  <c r="CX372" i="28"/>
  <c r="DB372" i="28"/>
  <c r="DE383" i="28"/>
  <c r="CX383" i="28"/>
  <c r="CZ453" i="28"/>
  <c r="DB453" i="28"/>
  <c r="CX453" i="28"/>
  <c r="CX454" i="28"/>
  <c r="DE454" i="28"/>
  <c r="CZ467" i="28"/>
  <c r="DB467" i="28"/>
  <c r="CX467" i="28"/>
  <c r="CZ484" i="28"/>
  <c r="DB484" i="28"/>
  <c r="CX484" i="28"/>
  <c r="CW520" i="28"/>
  <c r="CW511" i="28"/>
  <c r="DA520" i="28"/>
  <c r="DA511" i="28"/>
  <c r="DE11" i="28"/>
  <c r="DE141" i="28"/>
  <c r="DE143" i="28"/>
  <c r="DE149" i="28"/>
  <c r="DE162" i="28"/>
  <c r="DE190" i="28"/>
  <c r="DE206" i="28"/>
  <c r="DE214" i="28"/>
  <c r="DD219" i="28"/>
  <c r="CZ219" i="28"/>
  <c r="CX219" i="28"/>
  <c r="DE219" i="28"/>
  <c r="DB234" i="28"/>
  <c r="CX234" i="28"/>
  <c r="CZ234" i="28"/>
  <c r="DD271" i="28"/>
  <c r="CZ271" i="28"/>
  <c r="DE271" i="28"/>
  <c r="CX271" i="28"/>
  <c r="DB278" i="28"/>
  <c r="DE278" i="28"/>
  <c r="CZ278" i="28"/>
  <c r="DD278" i="28"/>
  <c r="DE283" i="28"/>
  <c r="CX283" i="28"/>
  <c r="DB283" i="28"/>
  <c r="DD290" i="28"/>
  <c r="DB290" i="28"/>
  <c r="DB295" i="28"/>
  <c r="CX295" i="28"/>
  <c r="CZ295" i="28"/>
  <c r="CX321" i="28"/>
  <c r="DE321" i="28"/>
  <c r="CZ321" i="28"/>
  <c r="DD321" i="28"/>
  <c r="CZ331" i="28"/>
  <c r="CX331" i="28"/>
  <c r="DB331" i="28"/>
  <c r="DB341" i="28"/>
  <c r="DE341" i="28"/>
  <c r="CZ341" i="28"/>
  <c r="DD341" i="28"/>
  <c r="CX344" i="28"/>
  <c r="DE344" i="28"/>
  <c r="CZ344" i="28"/>
  <c r="DD344" i="28"/>
  <c r="CX352" i="28"/>
  <c r="DE352" i="28"/>
  <c r="CZ352" i="28"/>
  <c r="DD352" i="28"/>
  <c r="DD356" i="28"/>
  <c r="DB356" i="28"/>
  <c r="CZ360" i="28"/>
  <c r="DD360" i="28"/>
  <c r="DE368" i="28"/>
  <c r="CX368" i="28"/>
  <c r="DB368" i="28"/>
  <c r="CZ373" i="28"/>
  <c r="CX373" i="28"/>
  <c r="DB373" i="28"/>
  <c r="CX378" i="28"/>
  <c r="DE378" i="28"/>
  <c r="CZ378" i="28"/>
  <c r="DD378" i="28"/>
  <c r="CZ418" i="28"/>
  <c r="DD418" i="28"/>
  <c r="CZ427" i="28"/>
  <c r="DB427" i="28"/>
  <c r="CX427" i="28"/>
  <c r="CX428" i="28"/>
  <c r="DE428" i="28"/>
  <c r="CZ222" i="28"/>
  <c r="CX223" i="28"/>
  <c r="DB223" i="28"/>
  <c r="DB224" i="28"/>
  <c r="CZ225" i="28"/>
  <c r="DD225" i="28"/>
  <c r="CZ228" i="28"/>
  <c r="CX229" i="28"/>
  <c r="DB229" i="28"/>
  <c r="DB230" i="28"/>
  <c r="CZ232" i="28"/>
  <c r="DB235" i="28"/>
  <c r="CZ238" i="28"/>
  <c r="CX240" i="28"/>
  <c r="DD240" i="28"/>
  <c r="DF240" i="28" s="1"/>
  <c r="DB241" i="28"/>
  <c r="CX241" i="28"/>
  <c r="CZ242" i="28"/>
  <c r="CX244" i="28"/>
  <c r="DD244" i="28"/>
  <c r="DB245" i="28"/>
  <c r="CX245" i="28"/>
  <c r="CZ246" i="28"/>
  <c r="DB250" i="28"/>
  <c r="CZ256" i="28"/>
  <c r="DB259" i="28"/>
  <c r="CZ262" i="28"/>
  <c r="DE268" i="28"/>
  <c r="DE269" i="28"/>
  <c r="DE272" i="28"/>
  <c r="DE273" i="28"/>
  <c r="CX278" i="28"/>
  <c r="DD279" i="28"/>
  <c r="CZ279" i="28"/>
  <c r="CX282" i="28"/>
  <c r="DD283" i="28"/>
  <c r="CZ283" i="28"/>
  <c r="CZ286" i="28"/>
  <c r="DB288" i="28"/>
  <c r="CZ290" i="28"/>
  <c r="DB292" i="28"/>
  <c r="CZ294" i="28"/>
  <c r="DB296" i="28"/>
  <c r="CZ298" i="28"/>
  <c r="DB300" i="28"/>
  <c r="CZ302" i="28"/>
  <c r="CZ304" i="28"/>
  <c r="CX305" i="28"/>
  <c r="DD305" i="28"/>
  <c r="CZ307" i="28"/>
  <c r="CZ308" i="28"/>
  <c r="CX309" i="28"/>
  <c r="DD309" i="28"/>
  <c r="CZ311" i="28"/>
  <c r="CZ312" i="28"/>
  <c r="CX313" i="28"/>
  <c r="DD313" i="28"/>
  <c r="CZ315" i="28"/>
  <c r="DD318" i="28"/>
  <c r="DE319" i="28"/>
  <c r="CX320" i="28"/>
  <c r="DD322" i="28"/>
  <c r="DE323" i="28"/>
  <c r="CX324" i="28"/>
  <c r="DB328" i="28"/>
  <c r="CX329" i="28"/>
  <c r="DB332" i="28"/>
  <c r="CX333" i="28"/>
  <c r="DB340" i="28"/>
  <c r="CX341" i="28"/>
  <c r="DD345" i="28"/>
  <c r="DE346" i="28"/>
  <c r="CX347" i="28"/>
  <c r="DD349" i="28"/>
  <c r="DE350" i="28"/>
  <c r="CX351" i="28"/>
  <c r="CZ356" i="28"/>
  <c r="CX358" i="28"/>
  <c r="DD358" i="28"/>
  <c r="CZ361" i="28"/>
  <c r="CZ362" i="28"/>
  <c r="CX363" i="28"/>
  <c r="DD363" i="28"/>
  <c r="CZ365" i="28"/>
  <c r="CZ366" i="28"/>
  <c r="DB370" i="28"/>
  <c r="CX371" i="28"/>
  <c r="DB374" i="28"/>
  <c r="CX375" i="28"/>
  <c r="DD379" i="28"/>
  <c r="DE380" i="28"/>
  <c r="CX381" i="28"/>
  <c r="DD383" i="28"/>
  <c r="CZ384" i="28"/>
  <c r="DB384" i="28"/>
  <c r="CX384" i="28"/>
  <c r="DD388" i="28"/>
  <c r="CZ392" i="28"/>
  <c r="CX392" i="28"/>
  <c r="DB398" i="28"/>
  <c r="DE398" i="28"/>
  <c r="CZ398" i="28"/>
  <c r="CZ407" i="28"/>
  <c r="DB407" i="28"/>
  <c r="CX407" i="28"/>
  <c r="CX410" i="28"/>
  <c r="DE410" i="28"/>
  <c r="DD420" i="28"/>
  <c r="DB421" i="28"/>
  <c r="CX426" i="28"/>
  <c r="CZ428" i="28"/>
  <c r="CX429" i="28"/>
  <c r="DD429" i="28"/>
  <c r="CZ429" i="28"/>
  <c r="DE429" i="28"/>
  <c r="DD436" i="28"/>
  <c r="DD442" i="28"/>
  <c r="DB444" i="28"/>
  <c r="CX452" i="28"/>
  <c r="CZ454" i="28"/>
  <c r="CX466" i="28"/>
  <c r="DB469" i="28"/>
  <c r="DE469" i="28"/>
  <c r="CZ469" i="28"/>
  <c r="CX483" i="28"/>
  <c r="DB486" i="28"/>
  <c r="DE486" i="28"/>
  <c r="CZ486" i="28"/>
  <c r="CZ497" i="28"/>
  <c r="DB497" i="28"/>
  <c r="CX497" i="28"/>
  <c r="DE165" i="28"/>
  <c r="DE171" i="28"/>
  <c r="DE175" i="28"/>
  <c r="DE186" i="28"/>
  <c r="DE192" i="28"/>
  <c r="DE194" i="28"/>
  <c r="DF194" i="28" s="1"/>
  <c r="DE196" i="28"/>
  <c r="DE200" i="28"/>
  <c r="DE204" i="28"/>
  <c r="DE208" i="28"/>
  <c r="DE212" i="28"/>
  <c r="DE216" i="28"/>
  <c r="DE225" i="28"/>
  <c r="DD226" i="28"/>
  <c r="DD231" i="28"/>
  <c r="CZ231" i="28"/>
  <c r="DB231" i="28"/>
  <c r="DD237" i="28"/>
  <c r="CZ237" i="28"/>
  <c r="DB237" i="28"/>
  <c r="DD251" i="28"/>
  <c r="CZ251" i="28"/>
  <c r="DB251" i="28"/>
  <c r="DB269" i="28"/>
  <c r="CX269" i="28"/>
  <c r="DD269" i="28"/>
  <c r="DB273" i="28"/>
  <c r="CX273" i="28"/>
  <c r="DD273" i="28"/>
  <c r="DE280" i="28"/>
  <c r="DE284" i="28"/>
  <c r="DD289" i="28"/>
  <c r="CZ289" i="28"/>
  <c r="DB289" i="28"/>
  <c r="DD293" i="28"/>
  <c r="CZ293" i="28"/>
  <c r="DB293" i="28"/>
  <c r="DD297" i="28"/>
  <c r="CZ297" i="28"/>
  <c r="DB297" i="28"/>
  <c r="CZ318" i="28"/>
  <c r="DD320" i="28"/>
  <c r="CZ322" i="28"/>
  <c r="DD324" i="28"/>
  <c r="DE327" i="28"/>
  <c r="DD330" i="28"/>
  <c r="DE331" i="28"/>
  <c r="DD336" i="28"/>
  <c r="DE337" i="28"/>
  <c r="DD343" i="28"/>
  <c r="CZ345" i="28"/>
  <c r="DD347" i="28"/>
  <c r="CZ349" i="28"/>
  <c r="DD351" i="28"/>
  <c r="DD368" i="28"/>
  <c r="DE369" i="28"/>
  <c r="DD372" i="28"/>
  <c r="DE373" i="28"/>
  <c r="DD376" i="28"/>
  <c r="CZ379" i="28"/>
  <c r="DD381" i="28"/>
  <c r="CZ383" i="28"/>
  <c r="DB386" i="28"/>
  <c r="CZ410" i="28"/>
  <c r="CX411" i="28"/>
  <c r="DD411" i="28"/>
  <c r="CZ411" i="28"/>
  <c r="DE411" i="28"/>
  <c r="DE416" i="28"/>
  <c r="CX416" i="28"/>
  <c r="CX420" i="28"/>
  <c r="DE420" i="28"/>
  <c r="DD427" i="28"/>
  <c r="CZ435" i="28"/>
  <c r="DB435" i="28"/>
  <c r="CX435" i="28"/>
  <c r="CX436" i="28"/>
  <c r="DE436" i="28"/>
  <c r="DB438" i="28"/>
  <c r="DE438" i="28"/>
  <c r="CZ438" i="28"/>
  <c r="DB447" i="28"/>
  <c r="DE447" i="28"/>
  <c r="CZ447" i="28"/>
  <c r="DD453" i="28"/>
  <c r="DE459" i="28"/>
  <c r="CX459" i="28"/>
  <c r="DB465" i="28"/>
  <c r="DE465" i="28"/>
  <c r="CZ465" i="28"/>
  <c r="DB470" i="28"/>
  <c r="DE470" i="28"/>
  <c r="DE475" i="28"/>
  <c r="CX475" i="28"/>
  <c r="CX480" i="28"/>
  <c r="DE480" i="28"/>
  <c r="CZ480" i="28"/>
  <c r="DD480" i="28"/>
  <c r="DB482" i="28"/>
  <c r="DE482" i="28"/>
  <c r="CZ482" i="28"/>
  <c r="DB488" i="28"/>
  <c r="DE488" i="28"/>
  <c r="CX496" i="28"/>
  <c r="DB499" i="28"/>
  <c r="DE499" i="28"/>
  <c r="CZ499" i="28"/>
  <c r="AD510" i="28"/>
  <c r="AH510" i="28"/>
  <c r="AL510" i="28"/>
  <c r="AP510" i="28"/>
  <c r="AT510" i="28"/>
  <c r="AX510" i="28"/>
  <c r="BC510" i="28"/>
  <c r="BG510" i="28"/>
  <c r="CZ226" i="28"/>
  <c r="DE226" i="28"/>
  <c r="DD230" i="28"/>
  <c r="CX231" i="28"/>
  <c r="DE234" i="28"/>
  <c r="DD235" i="28"/>
  <c r="CX237" i="28"/>
  <c r="CX242" i="28"/>
  <c r="DD243" i="28"/>
  <c r="DF243" i="28" s="1"/>
  <c r="CZ243" i="28"/>
  <c r="CX246" i="28"/>
  <c r="DD247" i="28"/>
  <c r="CZ247" i="28"/>
  <c r="DD250" i="28"/>
  <c r="CX251" i="28"/>
  <c r="DE258" i="28"/>
  <c r="DD259" i="28"/>
  <c r="CX262" i="28"/>
  <c r="DB265" i="28"/>
  <c r="CZ268" i="28"/>
  <c r="CZ269" i="28"/>
  <c r="DB270" i="28"/>
  <c r="CZ272" i="28"/>
  <c r="CZ273" i="28"/>
  <c r="DB274" i="28"/>
  <c r="DB277" i="28"/>
  <c r="CX277" i="28"/>
  <c r="DD280" i="28"/>
  <c r="DB281" i="28"/>
  <c r="CX281" i="28"/>
  <c r="DD284" i="28"/>
  <c r="DE287" i="28"/>
  <c r="DD288" i="28"/>
  <c r="CX289" i="28"/>
  <c r="DE291" i="28"/>
  <c r="DD292" i="28"/>
  <c r="CX293" i="28"/>
  <c r="DE295" i="28"/>
  <c r="DD296" i="28"/>
  <c r="CX297" i="28"/>
  <c r="DE299" i="28"/>
  <c r="DD300" i="28"/>
  <c r="DF300" i="28" s="1"/>
  <c r="CX302" i="28"/>
  <c r="DB306" i="28"/>
  <c r="CX307" i="28"/>
  <c r="DB310" i="28"/>
  <c r="CX311" i="28"/>
  <c r="DB314" i="28"/>
  <c r="CX315" i="28"/>
  <c r="DB317" i="28"/>
  <c r="CZ319" i="28"/>
  <c r="DB321" i="28"/>
  <c r="CZ323" i="28"/>
  <c r="DD327" i="28"/>
  <c r="CZ330" i="28"/>
  <c r="DD331" i="28"/>
  <c r="CZ336" i="28"/>
  <c r="DD337" i="28"/>
  <c r="CZ343" i="28"/>
  <c r="DB344" i="28"/>
  <c r="CZ346" i="28"/>
  <c r="DB348" i="28"/>
  <c r="CZ350" i="28"/>
  <c r="DB352" i="28"/>
  <c r="DB360" i="28"/>
  <c r="CX361" i="28"/>
  <c r="DB364" i="28"/>
  <c r="CX365" i="28"/>
  <c r="CZ368" i="28"/>
  <c r="DD369" i="28"/>
  <c r="CZ372" i="28"/>
  <c r="DD373" i="28"/>
  <c r="CZ376" i="28"/>
  <c r="DB378" i="28"/>
  <c r="CZ380" i="28"/>
  <c r="DB382" i="28"/>
  <c r="CZ388" i="28"/>
  <c r="DB388" i="28"/>
  <c r="CX388" i="28"/>
  <c r="DB394" i="28"/>
  <c r="DE394" i="28"/>
  <c r="DF394" i="28" s="1"/>
  <c r="CZ394" i="28"/>
  <c r="DE400" i="28"/>
  <c r="CX400" i="28"/>
  <c r="CZ404" i="28"/>
  <c r="CX404" i="28"/>
  <c r="CZ420" i="28"/>
  <c r="CX421" i="28"/>
  <c r="DD421" i="28"/>
  <c r="CZ421" i="28"/>
  <c r="DE421" i="28"/>
  <c r="DD428" i="28"/>
  <c r="CZ436" i="28"/>
  <c r="DD438" i="28"/>
  <c r="DD447" i="28"/>
  <c r="DD454" i="28"/>
  <c r="DB466" i="28"/>
  <c r="DE466" i="28"/>
  <c r="CZ471" i="28"/>
  <c r="DB471" i="28"/>
  <c r="CX471" i="28"/>
  <c r="DB483" i="28"/>
  <c r="DE483" i="28"/>
  <c r="CZ491" i="28"/>
  <c r="DB491" i="28"/>
  <c r="CX491" i="28"/>
  <c r="DB495" i="28"/>
  <c r="DE495" i="28"/>
  <c r="CZ495" i="28"/>
  <c r="O502" i="28"/>
  <c r="S502" i="28"/>
  <c r="W502" i="28"/>
  <c r="CX390" i="28"/>
  <c r="DE391" i="28"/>
  <c r="DF391" i="28" s="1"/>
  <c r="DD392" i="28"/>
  <c r="DF392" i="28" s="1"/>
  <c r="CX402" i="28"/>
  <c r="DE403" i="28"/>
  <c r="DD404" i="28"/>
  <c r="DB410" i="28"/>
  <c r="DB412" i="28"/>
  <c r="CX418" i="28"/>
  <c r="DB420" i="28"/>
  <c r="DB422" i="28"/>
  <c r="CZ426" i="28"/>
  <c r="DE426" i="28"/>
  <c r="DB428" i="28"/>
  <c r="DB430" i="28"/>
  <c r="CZ434" i="28"/>
  <c r="DE434" i="28"/>
  <c r="DB436" i="28"/>
  <c r="CX442" i="28"/>
  <c r="DE443" i="28"/>
  <c r="DD444" i="28"/>
  <c r="CZ452" i="28"/>
  <c r="DE452" i="28"/>
  <c r="DB454" i="28"/>
  <c r="DB455" i="28"/>
  <c r="CZ466" i="28"/>
  <c r="DD467" i="28"/>
  <c r="CZ470" i="28"/>
  <c r="DD471" i="28"/>
  <c r="DB480" i="28"/>
  <c r="CZ483" i="28"/>
  <c r="DD484" i="28"/>
  <c r="CZ488" i="28"/>
  <c r="DD491" i="28"/>
  <c r="CZ496" i="28"/>
  <c r="DD497" i="28"/>
  <c r="M502" i="28"/>
  <c r="R502" i="28"/>
  <c r="V502" i="28"/>
  <c r="L502" i="28"/>
  <c r="Q502" i="28"/>
  <c r="U502" i="28"/>
  <c r="AC510" i="28"/>
  <c r="AG510" i="28"/>
  <c r="AK510" i="28"/>
  <c r="AO510" i="28"/>
  <c r="AS510" i="28"/>
  <c r="AW510" i="28"/>
  <c r="BB510" i="28"/>
  <c r="BF510" i="28"/>
  <c r="BM532" i="28"/>
  <c r="CG532" i="28"/>
  <c r="CK532" i="28"/>
  <c r="DE306" i="28"/>
  <c r="DE310" i="28"/>
  <c r="DE314" i="28"/>
  <c r="DE320" i="28"/>
  <c r="DE324" i="28"/>
  <c r="DE328" i="28"/>
  <c r="DE332" i="28"/>
  <c r="DE340" i="28"/>
  <c r="DE347" i="28"/>
  <c r="DE351" i="28"/>
  <c r="DE360" i="28"/>
  <c r="DE364" i="28"/>
  <c r="DE370" i="28"/>
  <c r="DE374" i="28"/>
  <c r="DE381" i="28"/>
  <c r="DE385" i="28"/>
  <c r="DE389" i="28"/>
  <c r="DE390" i="28"/>
  <c r="CX394" i="28"/>
  <c r="CX398" i="28"/>
  <c r="DE399" i="28"/>
  <c r="DD400" i="28"/>
  <c r="DE401" i="28"/>
  <c r="DF401" i="28" s="1"/>
  <c r="DE402" i="28"/>
  <c r="CZ412" i="28"/>
  <c r="DD416" i="28"/>
  <c r="DE417" i="28"/>
  <c r="DE418" i="28"/>
  <c r="CZ422" i="28"/>
  <c r="DB424" i="28"/>
  <c r="CZ430" i="28"/>
  <c r="DB432" i="28"/>
  <c r="CX438" i="28"/>
  <c r="DE439" i="28"/>
  <c r="DD440" i="28"/>
  <c r="DE441" i="28"/>
  <c r="DE442" i="28"/>
  <c r="CX447" i="28"/>
  <c r="DE448" i="28"/>
  <c r="DF448" i="28" s="1"/>
  <c r="DD449" i="28"/>
  <c r="DE450" i="28"/>
  <c r="CZ455" i="28"/>
  <c r="DD459" i="28"/>
  <c r="DE460" i="28"/>
  <c r="DB464" i="28"/>
  <c r="CX465" i="28"/>
  <c r="DB468" i="28"/>
  <c r="CX469" i="28"/>
  <c r="DD475" i="28"/>
  <c r="DE476" i="28"/>
  <c r="DB476" i="28"/>
  <c r="CX482" i="28"/>
  <c r="DB485" i="28"/>
  <c r="CX486" i="28"/>
  <c r="DB492" i="28"/>
  <c r="DB494" i="28"/>
  <c r="CX495" i="28"/>
  <c r="DB498" i="28"/>
  <c r="CX499" i="28"/>
  <c r="BJ530" i="28"/>
  <c r="BN530" i="28"/>
  <c r="BR530" i="28"/>
  <c r="BV530" i="28"/>
  <c r="BV532" i="28" s="1"/>
  <c r="BZ530" i="28"/>
  <c r="CX389" i="28"/>
  <c r="DB390" i="28"/>
  <c r="CZ391" i="28"/>
  <c r="CZ400" i="28"/>
  <c r="CX401" i="28"/>
  <c r="DB402" i="28"/>
  <c r="CZ403" i="28"/>
  <c r="DE407" i="28"/>
  <c r="CZ416" i="28"/>
  <c r="CX417" i="28"/>
  <c r="DB418" i="28"/>
  <c r="CX424" i="28"/>
  <c r="DD426" i="28"/>
  <c r="DE427" i="28"/>
  <c r="CX432" i="28"/>
  <c r="DD434" i="28"/>
  <c r="DE435" i="28"/>
  <c r="CZ440" i="28"/>
  <c r="CX441" i="28"/>
  <c r="DB442" i="28"/>
  <c r="CZ443" i="28"/>
  <c r="CZ449" i="28"/>
  <c r="CX450" i="28"/>
  <c r="DD452" i="28"/>
  <c r="DE453" i="28"/>
  <c r="CZ459" i="28"/>
  <c r="CX460" i="28"/>
  <c r="DE464" i="28"/>
  <c r="CX464" i="28"/>
  <c r="DD465" i="28"/>
  <c r="DD466" i="28"/>
  <c r="DE467" i="28"/>
  <c r="DE468" i="28"/>
  <c r="DD469" i="28"/>
  <c r="DD470" i="28"/>
  <c r="DE471" i="28"/>
  <c r="CZ475" i="28"/>
  <c r="CX476" i="28"/>
  <c r="DD476" i="28"/>
  <c r="DD482" i="28"/>
  <c r="DD483" i="28"/>
  <c r="DE484" i="28"/>
  <c r="DE485" i="28"/>
  <c r="DF485" i="28" s="1"/>
  <c r="DD486" i="28"/>
  <c r="DD488" i="28"/>
  <c r="DE491" i="28"/>
  <c r="DE492" i="28"/>
  <c r="DE494" i="28"/>
  <c r="DD495" i="28"/>
  <c r="DD496" i="28"/>
  <c r="DE497" i="28"/>
  <c r="DE498" i="28"/>
  <c r="DD499" i="28"/>
  <c r="CX468" i="28"/>
  <c r="CX477" i="28"/>
  <c r="CX479" i="28"/>
  <c r="CX485" i="28"/>
  <c r="CX492" i="28"/>
  <c r="CX494" i="28"/>
  <c r="CX498" i="28"/>
  <c r="CU584" i="28"/>
  <c r="CP584" i="28"/>
  <c r="CL584" i="28"/>
  <c r="CH584" i="28"/>
  <c r="CC584" i="28"/>
  <c r="BO584" i="28"/>
  <c r="BK584" i="28"/>
  <c r="CT583" i="28"/>
  <c r="CO583" i="28"/>
  <c r="CK583" i="28"/>
  <c r="CG583" i="28"/>
  <c r="BR583" i="28"/>
  <c r="BN583" i="28"/>
  <c r="BJ583" i="28"/>
  <c r="CR582" i="28"/>
  <c r="CN582" i="28"/>
  <c r="CJ582" i="28"/>
  <c r="CF582" i="28"/>
  <c r="BQ582" i="28"/>
  <c r="BM582" i="28"/>
  <c r="CV581" i="28"/>
  <c r="CQ581" i="28"/>
  <c r="CM581" i="28"/>
  <c r="CI581" i="28"/>
  <c r="CE581" i="28"/>
  <c r="BP581" i="28"/>
  <c r="BL581" i="28"/>
  <c r="CT577" i="28"/>
  <c r="CO577" i="28"/>
  <c r="CK577" i="28"/>
  <c r="CG577" i="28"/>
  <c r="BR577" i="28"/>
  <c r="BN577" i="28"/>
  <c r="CT584" i="28"/>
  <c r="CO584" i="28"/>
  <c r="CK584" i="28"/>
  <c r="CG584" i="28"/>
  <c r="BR584" i="28"/>
  <c r="BN584" i="28"/>
  <c r="BJ584" i="28"/>
  <c r="CR583" i="28"/>
  <c r="CN583" i="28"/>
  <c r="CJ583" i="28"/>
  <c r="CF583" i="28"/>
  <c r="BQ583" i="28"/>
  <c r="BM583" i="28"/>
  <c r="CV582" i="28"/>
  <c r="CQ582" i="28"/>
  <c r="CM582" i="28"/>
  <c r="CI582" i="28"/>
  <c r="CE582" i="28"/>
  <c r="BP582" i="28"/>
  <c r="BL582" i="28"/>
  <c r="CU581" i="28"/>
  <c r="CP581" i="28"/>
  <c r="CL581" i="28"/>
  <c r="CH581" i="28"/>
  <c r="CC581" i="28"/>
  <c r="BO581" i="28"/>
  <c r="BK581" i="28"/>
  <c r="CR577" i="28"/>
  <c r="CN577" i="28"/>
  <c r="CJ577" i="28"/>
  <c r="CF577" i="28"/>
  <c r="BQ577" i="28"/>
  <c r="BM577" i="28"/>
  <c r="CV576" i="28"/>
  <c r="CQ576" i="28"/>
  <c r="CM576" i="28"/>
  <c r="CI576" i="28"/>
  <c r="CE576" i="28"/>
  <c r="BP576" i="28"/>
  <c r="BL576" i="28"/>
  <c r="CU575" i="28"/>
  <c r="CP575" i="28"/>
  <c r="CL575" i="28"/>
  <c r="CH575" i="28"/>
  <c r="CC575" i="28"/>
  <c r="BO575" i="28"/>
  <c r="CR584" i="28"/>
  <c r="CN584" i="28"/>
  <c r="CJ584" i="28"/>
  <c r="CF584" i="28"/>
  <c r="BQ584" i="28"/>
  <c r="BM584" i="28"/>
  <c r="CV583" i="28"/>
  <c r="CQ583" i="28"/>
  <c r="CM583" i="28"/>
  <c r="CI583" i="28"/>
  <c r="CE583" i="28"/>
  <c r="BP583" i="28"/>
  <c r="BL583" i="28"/>
  <c r="CU582" i="28"/>
  <c r="CP582" i="28"/>
  <c r="CL582" i="28"/>
  <c r="CH582" i="28"/>
  <c r="CC582" i="28"/>
  <c r="BO582" i="28"/>
  <c r="BK582" i="28"/>
  <c r="CT581" i="28"/>
  <c r="CO581" i="28"/>
  <c r="CK581" i="28"/>
  <c r="CG581" i="28"/>
  <c r="BR581" i="28"/>
  <c r="BN581" i="28"/>
  <c r="BJ581" i="28"/>
  <c r="CV577" i="28"/>
  <c r="CQ577" i="28"/>
  <c r="CM577" i="28"/>
  <c r="CI577" i="28"/>
  <c r="CE577" i="28"/>
  <c r="BP577" i="28"/>
  <c r="BL577" i="28"/>
  <c r="CU576" i="28"/>
  <c r="CP576" i="28"/>
  <c r="CL576" i="28"/>
  <c r="CH576" i="28"/>
  <c r="CC576" i="28"/>
  <c r="BO576" i="28"/>
  <c r="BK576" i="28"/>
  <c r="CT575" i="28"/>
  <c r="CO575" i="28"/>
  <c r="CK575" i="28"/>
  <c r="CG575" i="28"/>
  <c r="BR575" i="28"/>
  <c r="BN575" i="28"/>
  <c r="CV584" i="28"/>
  <c r="CQ584" i="28"/>
  <c r="CM584" i="28"/>
  <c r="CI584" i="28"/>
  <c r="CE584" i="28"/>
  <c r="BP584" i="28"/>
  <c r="BL584" i="28"/>
  <c r="CU583" i="28"/>
  <c r="CP583" i="28"/>
  <c r="CL583" i="28"/>
  <c r="CH583" i="28"/>
  <c r="CC583" i="28"/>
  <c r="BO583" i="28"/>
  <c r="BK583" i="28"/>
  <c r="CT582" i="28"/>
  <c r="CO582" i="28"/>
  <c r="CK582" i="28"/>
  <c r="CG582" i="28"/>
  <c r="BR582" i="28"/>
  <c r="BN582" i="28"/>
  <c r="BJ582" i="28"/>
  <c r="CR581" i="28"/>
  <c r="CN581" i="28"/>
  <c r="CJ581" i="28"/>
  <c r="CF581" i="28"/>
  <c r="BQ581" i="28"/>
  <c r="BM581" i="28"/>
  <c r="CU577" i="28"/>
  <c r="CP577" i="28"/>
  <c r="CL577" i="28"/>
  <c r="CH577" i="28"/>
  <c r="CC577" i="28"/>
  <c r="BO577" i="28"/>
  <c r="CR576" i="28"/>
  <c r="CJ576" i="28"/>
  <c r="BQ576" i="28"/>
  <c r="CV575" i="28"/>
  <c r="CM575" i="28"/>
  <c r="CE575" i="28"/>
  <c r="BL575" i="28"/>
  <c r="CU574" i="28"/>
  <c r="CP574" i="28"/>
  <c r="CL574" i="28"/>
  <c r="CH574" i="28"/>
  <c r="CC574" i="28"/>
  <c r="BO574" i="28"/>
  <c r="BK574" i="28"/>
  <c r="CR570" i="28"/>
  <c r="CN570" i="28"/>
  <c r="CJ570" i="28"/>
  <c r="CF570" i="28"/>
  <c r="BQ570" i="28"/>
  <c r="BM570" i="28"/>
  <c r="CV569" i="28"/>
  <c r="CQ569" i="28"/>
  <c r="CM569" i="28"/>
  <c r="CI569" i="28"/>
  <c r="CE569" i="28"/>
  <c r="BP569" i="28"/>
  <c r="BL569" i="28"/>
  <c r="CU568" i="28"/>
  <c r="CP568" i="28"/>
  <c r="CL568" i="28"/>
  <c r="CH568" i="28"/>
  <c r="CC568" i="28"/>
  <c r="BO568" i="28"/>
  <c r="BK568" i="28"/>
  <c r="CT567" i="28"/>
  <c r="CO567" i="28"/>
  <c r="CK567" i="28"/>
  <c r="CG567" i="28"/>
  <c r="BR567" i="28"/>
  <c r="BN567" i="28"/>
  <c r="BJ567" i="28"/>
  <c r="CV563" i="28"/>
  <c r="CV564" i="28" s="1"/>
  <c r="BK577" i="28"/>
  <c r="CO576" i="28"/>
  <c r="CG576" i="28"/>
  <c r="BN576" i="28"/>
  <c r="CR575" i="28"/>
  <c r="CJ575" i="28"/>
  <c r="BQ575" i="28"/>
  <c r="BK575" i="28"/>
  <c r="CT574" i="28"/>
  <c r="CO574" i="28"/>
  <c r="CK574" i="28"/>
  <c r="CG574" i="28"/>
  <c r="BR574" i="28"/>
  <c r="BN574" i="28"/>
  <c r="BJ574" i="28"/>
  <c r="CV570" i="28"/>
  <c r="CQ570" i="28"/>
  <c r="CM570" i="28"/>
  <c r="CI570" i="28"/>
  <c r="CE570" i="28"/>
  <c r="BP570" i="28"/>
  <c r="BL570" i="28"/>
  <c r="CU569" i="28"/>
  <c r="CP569" i="28"/>
  <c r="CL569" i="28"/>
  <c r="CH569" i="28"/>
  <c r="CC569" i="28"/>
  <c r="BO569" i="28"/>
  <c r="BK569" i="28"/>
  <c r="CT568" i="28"/>
  <c r="CO568" i="28"/>
  <c r="CK568" i="28"/>
  <c r="CG568" i="28"/>
  <c r="BR568" i="28"/>
  <c r="BN568" i="28"/>
  <c r="BJ568" i="28"/>
  <c r="CR567" i="28"/>
  <c r="CN567" i="28"/>
  <c r="CJ567" i="28"/>
  <c r="CF567" i="28"/>
  <c r="BQ567" i="28"/>
  <c r="BM567" i="28"/>
  <c r="BJ577" i="28"/>
  <c r="CN576" i="28"/>
  <c r="CF576" i="28"/>
  <c r="BM576" i="28"/>
  <c r="CQ575" i="28"/>
  <c r="CI575" i="28"/>
  <c r="BP575" i="28"/>
  <c r="BJ575" i="28"/>
  <c r="CR574" i="28"/>
  <c r="CN574" i="28"/>
  <c r="CJ574" i="28"/>
  <c r="CF574" i="28"/>
  <c r="BQ574" i="28"/>
  <c r="BM574" i="28"/>
  <c r="CU570" i="28"/>
  <c r="CP570" i="28"/>
  <c r="CL570" i="28"/>
  <c r="CH570" i="28"/>
  <c r="CC570" i="28"/>
  <c r="BO570" i="28"/>
  <c r="BK570" i="28"/>
  <c r="CT569" i="28"/>
  <c r="CO569" i="28"/>
  <c r="CK569" i="28"/>
  <c r="CG569" i="28"/>
  <c r="BR569" i="28"/>
  <c r="BN569" i="28"/>
  <c r="BJ569" i="28"/>
  <c r="CR568" i="28"/>
  <c r="CN568" i="28"/>
  <c r="CJ568" i="28"/>
  <c r="CF568" i="28"/>
  <c r="BQ568" i="28"/>
  <c r="BM568" i="28"/>
  <c r="CV567" i="28"/>
  <c r="CQ567" i="28"/>
  <c r="CM567" i="28"/>
  <c r="CI567" i="28"/>
  <c r="CE567" i="28"/>
  <c r="BP567" i="28"/>
  <c r="BL567" i="28"/>
  <c r="CT576" i="28"/>
  <c r="CK576" i="28"/>
  <c r="BR576" i="28"/>
  <c r="BJ576" i="28"/>
  <c r="CN575" i="28"/>
  <c r="CF575" i="28"/>
  <c r="BM575" i="28"/>
  <c r="CV574" i="28"/>
  <c r="CQ574" i="28"/>
  <c r="CM574" i="28"/>
  <c r="CI574" i="28"/>
  <c r="CE574" i="28"/>
  <c r="BP574" i="28"/>
  <c r="BL574" i="28"/>
  <c r="CT570" i="28"/>
  <c r="CO570" i="28"/>
  <c r="CK570" i="28"/>
  <c r="CG570" i="28"/>
  <c r="BR570" i="28"/>
  <c r="BN570" i="28"/>
  <c r="BJ570" i="28"/>
  <c r="CR569" i="28"/>
  <c r="CN569" i="28"/>
  <c r="CJ569" i="28"/>
  <c r="CF569" i="28"/>
  <c r="BQ569" i="28"/>
  <c r="BM569" i="28"/>
  <c r="CV568" i="28"/>
  <c r="CQ568" i="28"/>
  <c r="CM568" i="28"/>
  <c r="CI568" i="28"/>
  <c r="CE568" i="28"/>
  <c r="BP568" i="28"/>
  <c r="BL568" i="28"/>
  <c r="CU567" i="28"/>
  <c r="CP567" i="28"/>
  <c r="CL567" i="28"/>
  <c r="CH567" i="28"/>
  <c r="CC567" i="28"/>
  <c r="BO567" i="28"/>
  <c r="BK567" i="28"/>
  <c r="CC536" i="28"/>
  <c r="CC537" i="28" s="1"/>
  <c r="CG536" i="28"/>
  <c r="CG537" i="28" s="1"/>
  <c r="CK536" i="28"/>
  <c r="CK537" i="28" s="1"/>
  <c r="CO536" i="28"/>
  <c r="CO537" i="28" s="1"/>
  <c r="CS536" i="28"/>
  <c r="CS537" i="28" s="1"/>
  <c r="BK545" i="28"/>
  <c r="BO545" i="28"/>
  <c r="BM551" i="28"/>
  <c r="BQ551" i="28"/>
  <c r="BU551" i="28"/>
  <c r="BY551" i="28"/>
  <c r="CC551" i="28"/>
  <c r="CG551" i="28"/>
  <c r="CK551" i="28"/>
  <c r="CO551" i="28"/>
  <c r="BL550" i="28"/>
  <c r="BP550" i="28"/>
  <c r="BT550" i="28"/>
  <c r="BX550" i="28"/>
  <c r="CB550" i="28"/>
  <c r="BK531" i="28"/>
  <c r="BO531" i="28"/>
  <c r="BO532" i="28" s="1"/>
  <c r="BS531" i="28"/>
  <c r="BS532" i="28" s="1"/>
  <c r="BW531" i="28"/>
  <c r="CA531" i="28"/>
  <c r="CE531" i="28"/>
  <c r="CE532" i="28" s="1"/>
  <c r="CI531" i="28"/>
  <c r="CI532" i="28" s="1"/>
  <c r="CM531" i="28"/>
  <c r="CQ531" i="28"/>
  <c r="CU531" i="28"/>
  <c r="CU532" i="28" s="1"/>
  <c r="CD536" i="28"/>
  <c r="CD537" i="28" s="1"/>
  <c r="CH536" i="28"/>
  <c r="CH537" i="28" s="1"/>
  <c r="CL536" i="28"/>
  <c r="CL537" i="28" s="1"/>
  <c r="CP536" i="28"/>
  <c r="CP537" i="28" s="1"/>
  <c r="CT536" i="28"/>
  <c r="CT537" i="28" s="1"/>
  <c r="BL538" i="28"/>
  <c r="BP538" i="28"/>
  <c r="BT538" i="28"/>
  <c r="BT539" i="28" s="1"/>
  <c r="BX538" i="28"/>
  <c r="CB538" i="28"/>
  <c r="CN545" i="28"/>
  <c r="CR545" i="28"/>
  <c r="BM550" i="28"/>
  <c r="BQ550" i="28"/>
  <c r="BU550" i="28"/>
  <c r="BY550" i="28"/>
  <c r="CC550" i="28"/>
  <c r="CG550" i="28"/>
  <c r="CK550" i="28"/>
  <c r="CO550" i="28"/>
  <c r="CG566" i="28"/>
  <c r="BL531" i="28"/>
  <c r="BP531" i="28"/>
  <c r="BT531" i="28"/>
  <c r="BX531" i="28"/>
  <c r="CB531" i="28"/>
  <c r="CF531" i="28"/>
  <c r="CJ531" i="28"/>
  <c r="CN531" i="28"/>
  <c r="CR531" i="28"/>
  <c r="CV531" i="28"/>
  <c r="CE536" i="28"/>
  <c r="CE537" i="28" s="1"/>
  <c r="CI536" i="28"/>
  <c r="CI537" i="28" s="1"/>
  <c r="CM536" i="28"/>
  <c r="CM537" i="28" s="1"/>
  <c r="CQ536" i="28"/>
  <c r="CQ537" i="28" s="1"/>
  <c r="CU536" i="28"/>
  <c r="CU537" i="28" s="1"/>
  <c r="BM538" i="28"/>
  <c r="BQ538" i="28"/>
  <c r="BU538" i="28"/>
  <c r="BY538" i="28"/>
  <c r="BK550" i="28"/>
  <c r="BK551" i="28"/>
  <c r="BO550" i="28"/>
  <c r="BO551" i="28"/>
  <c r="BS550" i="28"/>
  <c r="BS551" i="28"/>
  <c r="BW550" i="28"/>
  <c r="BW551" i="28"/>
  <c r="CA550" i="28"/>
  <c r="CA551" i="28"/>
  <c r="CE550" i="28"/>
  <c r="CE551" i="28"/>
  <c r="CI550" i="28"/>
  <c r="CI551" i="28"/>
  <c r="CM550" i="28"/>
  <c r="CM551" i="28"/>
  <c r="CQ550" i="28"/>
  <c r="CQ551" i="28"/>
  <c r="CU550" i="28"/>
  <c r="CU551" i="28"/>
  <c r="BJ550" i="28"/>
  <c r="BJ552" i="28" s="1"/>
  <c r="BN550" i="28"/>
  <c r="BR550" i="28"/>
  <c r="BV550" i="28"/>
  <c r="BZ550" i="28"/>
  <c r="BZ552" i="28" s="1"/>
  <c r="CD550" i="28"/>
  <c r="CH550" i="28"/>
  <c r="CL550" i="28"/>
  <c r="CP550" i="28"/>
  <c r="CP552" i="28" s="1"/>
  <c r="CT550" i="28"/>
  <c r="CD566" i="28"/>
  <c r="CT566" i="28"/>
  <c r="CF536" i="28"/>
  <c r="CF537" i="28" s="1"/>
  <c r="CJ536" i="28"/>
  <c r="CJ537" i="28" s="1"/>
  <c r="CN536" i="28"/>
  <c r="CN537" i="28" s="1"/>
  <c r="CR536" i="28"/>
  <c r="CR537" i="28" s="1"/>
  <c r="CV536" i="28"/>
  <c r="CV537" i="28" s="1"/>
  <c r="BL551" i="28"/>
  <c r="BP551" i="28"/>
  <c r="BT551" i="28"/>
  <c r="BX551" i="28"/>
  <c r="CB551" i="28"/>
  <c r="CF550" i="28"/>
  <c r="CJ550" i="28"/>
  <c r="CN550" i="28"/>
  <c r="CR550" i="28"/>
  <c r="CV550" i="28"/>
  <c r="CF551" i="28"/>
  <c r="CJ551" i="28"/>
  <c r="CN551" i="28"/>
  <c r="CR551" i="28"/>
  <c r="CV551" i="28"/>
  <c r="BJ558" i="28"/>
  <c r="BN558" i="28"/>
  <c r="BR558" i="28"/>
  <c r="BV558" i="28"/>
  <c r="BZ558" i="28"/>
  <c r="CD558" i="28"/>
  <c r="CH558" i="28"/>
  <c r="CL558" i="28"/>
  <c r="CP558" i="28"/>
  <c r="CT558" i="28"/>
  <c r="CE558" i="28"/>
  <c r="CI558" i="28"/>
  <c r="CM558" i="28"/>
  <c r="CQ558" i="28"/>
  <c r="CU558" i="28"/>
  <c r="AF501" i="27"/>
  <c r="CZ339" i="27"/>
  <c r="DE133" i="27"/>
  <c r="DE138" i="27"/>
  <c r="CZ347" i="27"/>
  <c r="CZ403" i="27"/>
  <c r="AB501" i="27"/>
  <c r="CZ77" i="27"/>
  <c r="DB80" i="27"/>
  <c r="DB115" i="27"/>
  <c r="CZ146" i="27"/>
  <c r="DB131" i="27"/>
  <c r="CZ213" i="27"/>
  <c r="CX113" i="27"/>
  <c r="CX127" i="27"/>
  <c r="CZ15" i="27"/>
  <c r="DD291" i="27"/>
  <c r="CX483" i="27"/>
  <c r="CZ306" i="27"/>
  <c r="CZ225" i="27"/>
  <c r="DD234" i="27"/>
  <c r="CZ71" i="27"/>
  <c r="DD279" i="27"/>
  <c r="DD223" i="27"/>
  <c r="CZ148" i="27"/>
  <c r="DD154" i="27"/>
  <c r="DD158" i="27"/>
  <c r="DD164" i="27"/>
  <c r="CZ178" i="27"/>
  <c r="DB195" i="27"/>
  <c r="DE423" i="27"/>
  <c r="DE427" i="27"/>
  <c r="DB431" i="27"/>
  <c r="DD432" i="27"/>
  <c r="DE445" i="27"/>
  <c r="DD146" i="27"/>
  <c r="DE21" i="27"/>
  <c r="DE25" i="27"/>
  <c r="DE41" i="27"/>
  <c r="DB44" i="27"/>
  <c r="DE45" i="27"/>
  <c r="DE69" i="27"/>
  <c r="DE29" i="27"/>
  <c r="DE33" i="27"/>
  <c r="DE37" i="27"/>
  <c r="DE48" i="27"/>
  <c r="DE53" i="27"/>
  <c r="DB59" i="27"/>
  <c r="CZ61" i="27"/>
  <c r="DD66" i="27"/>
  <c r="DF66" i="27" s="1"/>
  <c r="CX103" i="27"/>
  <c r="DB136" i="27"/>
  <c r="DB140" i="27"/>
  <c r="DD152" i="27"/>
  <c r="CZ154" i="27"/>
  <c r="CZ200" i="27"/>
  <c r="DB255" i="27"/>
  <c r="DE258" i="27"/>
  <c r="DE263" i="27"/>
  <c r="DE268" i="27"/>
  <c r="DE272" i="27"/>
  <c r="CZ298" i="27"/>
  <c r="CZ310" i="27"/>
  <c r="DE447" i="27"/>
  <c r="DE456" i="27"/>
  <c r="DE460" i="27"/>
  <c r="CX13" i="27"/>
  <c r="DE14" i="27"/>
  <c r="DD133" i="27"/>
  <c r="DD142" i="27"/>
  <c r="DB146" i="27"/>
  <c r="DB152" i="27"/>
  <c r="CX156" i="27"/>
  <c r="CX161" i="27"/>
  <c r="DB167" i="27"/>
  <c r="DB174" i="27"/>
  <c r="CX178" i="27"/>
  <c r="DB185" i="27"/>
  <c r="DB189" i="27"/>
  <c r="DB191" i="27"/>
  <c r="DD203" i="27"/>
  <c r="CZ205" i="27"/>
  <c r="DD213" i="27"/>
  <c r="CZ216" i="27"/>
  <c r="CZ249" i="27"/>
  <c r="CX383" i="27"/>
  <c r="DB393" i="27"/>
  <c r="CZ405" i="27"/>
  <c r="DE406" i="27"/>
  <c r="CZ409" i="27"/>
  <c r="CX468" i="27"/>
  <c r="CZ490" i="27"/>
  <c r="CZ63" i="27"/>
  <c r="DD105" i="27"/>
  <c r="DD140" i="27"/>
  <c r="CZ142" i="27"/>
  <c r="DE158" i="27"/>
  <c r="DE164" i="27"/>
  <c r="DE170" i="27"/>
  <c r="CZ234" i="27"/>
  <c r="DD241" i="27"/>
  <c r="DD243" i="27"/>
  <c r="DD272" i="27"/>
  <c r="CZ278" i="27"/>
  <c r="DD319" i="27"/>
  <c r="DB410" i="27"/>
  <c r="AJ501" i="27"/>
  <c r="AN501" i="27"/>
  <c r="AR501" i="27"/>
  <c r="AV501" i="27"/>
  <c r="BA501" i="27"/>
  <c r="BE501" i="27"/>
  <c r="BI501" i="27"/>
  <c r="AE501" i="27"/>
  <c r="AU501" i="27"/>
  <c r="AY501" i="27"/>
  <c r="BD501" i="27"/>
  <c r="AP501" i="27"/>
  <c r="BM522" i="27"/>
  <c r="BQ522" i="27"/>
  <c r="BU522" i="27"/>
  <c r="BY522" i="27"/>
  <c r="CC522" i="27"/>
  <c r="CG522" i="27"/>
  <c r="CK522" i="27"/>
  <c r="CO522" i="27"/>
  <c r="CS522" i="27"/>
  <c r="BL521" i="27"/>
  <c r="BP521" i="27"/>
  <c r="BT521" i="27"/>
  <c r="BX521" i="27"/>
  <c r="CB521" i="27"/>
  <c r="CF521" i="27"/>
  <c r="CJ521" i="27"/>
  <c r="CN521" i="27"/>
  <c r="CR521" i="27"/>
  <c r="CV521" i="27"/>
  <c r="BM529" i="27"/>
  <c r="BQ529" i="27"/>
  <c r="BU529" i="27"/>
  <c r="BY529" i="27"/>
  <c r="BM535" i="27"/>
  <c r="BQ535" i="27"/>
  <c r="BQ536" i="27" s="1"/>
  <c r="BU535" i="27"/>
  <c r="BU536" i="27" s="1"/>
  <c r="BY535" i="27"/>
  <c r="CC535" i="27"/>
  <c r="CG535" i="27"/>
  <c r="CG536" i="27" s="1"/>
  <c r="CK535" i="27"/>
  <c r="CK536" i="27" s="1"/>
  <c r="CO535" i="27"/>
  <c r="CO536" i="27" s="1"/>
  <c r="CS535" i="27"/>
  <c r="CS536" i="27" s="1"/>
  <c r="BM542" i="27"/>
  <c r="BQ542" i="27"/>
  <c r="BU542" i="27"/>
  <c r="BY542" i="27"/>
  <c r="CC542" i="27"/>
  <c r="CG542" i="27"/>
  <c r="CK542" i="27"/>
  <c r="CO542" i="27"/>
  <c r="CS542" i="27"/>
  <c r="BL541" i="27"/>
  <c r="BP541" i="27"/>
  <c r="BT541" i="27"/>
  <c r="BX541" i="27"/>
  <c r="CB541" i="27"/>
  <c r="CF541" i="27"/>
  <c r="BM549" i="27"/>
  <c r="BQ549" i="27"/>
  <c r="BU549" i="27"/>
  <c r="BY549" i="27"/>
  <c r="CC549" i="27"/>
  <c r="CG549" i="27"/>
  <c r="CK549" i="27"/>
  <c r="CO549" i="27"/>
  <c r="CS549" i="27"/>
  <c r="BN549" i="27"/>
  <c r="CD549" i="27"/>
  <c r="CP548" i="27"/>
  <c r="CT549" i="27"/>
  <c r="BS549" i="27"/>
  <c r="CI549" i="27"/>
  <c r="CU548" i="27"/>
  <c r="BL548" i="27"/>
  <c r="BP548" i="27"/>
  <c r="BT548" i="27"/>
  <c r="BX549" i="27"/>
  <c r="CB548" i="27"/>
  <c r="CF548" i="27"/>
  <c r="CJ548" i="27"/>
  <c r="CN548" i="27"/>
  <c r="CR548" i="27"/>
  <c r="CV548" i="27"/>
  <c r="CZ389" i="27"/>
  <c r="DD399" i="27"/>
  <c r="DB403" i="27"/>
  <c r="CZ414" i="27"/>
  <c r="CZ415" i="27"/>
  <c r="DD447" i="27"/>
  <c r="DE463" i="27"/>
  <c r="CX467" i="27"/>
  <c r="CX152" i="27"/>
  <c r="DD258" i="27"/>
  <c r="CX136" i="27"/>
  <c r="DB148" i="27"/>
  <c r="DB161" i="27"/>
  <c r="DB165" i="27"/>
  <c r="CX167" i="27"/>
  <c r="DB257" i="27"/>
  <c r="CZ290" i="27"/>
  <c r="CZ426" i="27"/>
  <c r="CX447" i="27"/>
  <c r="DE467" i="27"/>
  <c r="DB476" i="27"/>
  <c r="DB488" i="27"/>
  <c r="DD138" i="27"/>
  <c r="CX140" i="27"/>
  <c r="DD73" i="27"/>
  <c r="CZ75" i="27"/>
  <c r="CZ138" i="27"/>
  <c r="DD167" i="27"/>
  <c r="DD174" i="27"/>
  <c r="DD205" i="27"/>
  <c r="CX258" i="27"/>
  <c r="CZ386" i="27"/>
  <c r="DB22" i="27"/>
  <c r="DB26" i="27"/>
  <c r="DB30" i="27"/>
  <c r="DE35" i="27"/>
  <c r="DB38" i="27"/>
  <c r="DE46" i="27"/>
  <c r="DE50" i="27"/>
  <c r="DB54" i="27"/>
  <c r="DE56" i="27"/>
  <c r="DD60" i="27"/>
  <c r="DE73" i="27"/>
  <c r="CZ109" i="27"/>
  <c r="DD111" i="27"/>
  <c r="DD115" i="27"/>
  <c r="CX126" i="27"/>
  <c r="CZ133" i="27"/>
  <c r="CZ164" i="27"/>
  <c r="CZ208" i="27"/>
  <c r="CZ228" i="27"/>
  <c r="CZ243" i="27"/>
  <c r="DB249" i="27"/>
  <c r="DD342" i="27"/>
  <c r="DD346" i="27"/>
  <c r="DE373" i="27"/>
  <c r="DB397" i="27"/>
  <c r="CX403" i="27"/>
  <c r="DB405" i="27"/>
  <c r="CX419" i="27"/>
  <c r="CX421" i="27"/>
  <c r="DD170" i="27"/>
  <c r="DB13" i="27"/>
  <c r="CZ17" i="27"/>
  <c r="DE76" i="27"/>
  <c r="DB135" i="27"/>
  <c r="DD136" i="27"/>
  <c r="CZ170" i="27"/>
  <c r="CZ187" i="27"/>
  <c r="CZ201" i="27"/>
  <c r="DD209" i="27"/>
  <c r="CZ221" i="27"/>
  <c r="DD225" i="27"/>
  <c r="DD229" i="27"/>
  <c r="CZ239" i="27"/>
  <c r="CZ294" i="27"/>
  <c r="CZ379" i="27"/>
  <c r="DD429" i="27"/>
  <c r="CX445" i="27"/>
  <c r="DD457" i="27"/>
  <c r="DE23" i="27"/>
  <c r="DE27" i="27"/>
  <c r="DE31" i="27"/>
  <c r="DB34" i="27"/>
  <c r="DE39" i="27"/>
  <c r="DE43" i="27"/>
  <c r="DB49" i="27"/>
  <c r="DE62" i="27"/>
  <c r="DB64" i="27"/>
  <c r="DE72" i="27"/>
  <c r="CX76" i="27"/>
  <c r="DD107" i="27"/>
  <c r="CZ125" i="27"/>
  <c r="DB156" i="27"/>
  <c r="DD161" i="27"/>
  <c r="DB178" i="27"/>
  <c r="DB187" i="27"/>
  <c r="DD14" i="27"/>
  <c r="CZ27" i="27"/>
  <c r="CZ35" i="27"/>
  <c r="CZ39" i="27"/>
  <c r="DD41" i="27"/>
  <c r="DD45" i="27"/>
  <c r="CX59" i="27"/>
  <c r="DE60" i="27"/>
  <c r="DE71" i="27"/>
  <c r="CZ90" i="27"/>
  <c r="DD93" i="27"/>
  <c r="CZ100" i="27"/>
  <c r="CX107" i="27"/>
  <c r="DE142" i="27"/>
  <c r="CX148" i="27"/>
  <c r="DE154" i="27"/>
  <c r="DF154" i="27" s="1"/>
  <c r="DB155" i="27"/>
  <c r="DD156" i="27"/>
  <c r="CZ158" i="27"/>
  <c r="CZ174" i="27"/>
  <c r="DD201" i="27"/>
  <c r="CZ209" i="27"/>
  <c r="DD211" i="27"/>
  <c r="DD221" i="27"/>
  <c r="CZ229" i="27"/>
  <c r="DD231" i="27"/>
  <c r="DB236" i="27"/>
  <c r="DD239" i="27"/>
  <c r="CX301" i="27"/>
  <c r="CZ330" i="27"/>
  <c r="DB335" i="27"/>
  <c r="CZ373" i="27"/>
  <c r="DD393" i="27"/>
  <c r="CX393" i="27"/>
  <c r="DD403" i="27"/>
  <c r="CX405" i="27"/>
  <c r="DD405" i="27"/>
  <c r="DD128" i="27"/>
  <c r="DB129" i="27"/>
  <c r="CZ140" i="27"/>
  <c r="DE146" i="27"/>
  <c r="CZ152" i="27"/>
  <c r="CZ156" i="27"/>
  <c r="CZ161" i="27"/>
  <c r="CZ167" i="27"/>
  <c r="DE174" i="27"/>
  <c r="DD185" i="27"/>
  <c r="DD186" i="27"/>
  <c r="CZ191" i="27"/>
  <c r="DB193" i="27"/>
  <c r="DD199" i="27"/>
  <c r="DD207" i="27"/>
  <c r="DD215" i="27"/>
  <c r="DD260" i="27"/>
  <c r="DB271" i="27"/>
  <c r="CX277" i="27"/>
  <c r="DB278" i="27"/>
  <c r="CX309" i="27"/>
  <c r="CZ314" i="27"/>
  <c r="DB340" i="27"/>
  <c r="DB344" i="27"/>
  <c r="DE355" i="27"/>
  <c r="DD356" i="27"/>
  <c r="CZ358" i="27"/>
  <c r="DE359" i="27"/>
  <c r="DB375" i="27"/>
  <c r="DE387" i="27"/>
  <c r="CX402" i="27"/>
  <c r="DB406" i="27"/>
  <c r="DD411" i="27"/>
  <c r="CX416" i="27"/>
  <c r="DB435" i="27"/>
  <c r="CZ441" i="27"/>
  <c r="CX442" i="27"/>
  <c r="DB449" i="27"/>
  <c r="CZ452" i="27"/>
  <c r="DB473" i="27"/>
  <c r="DB485" i="27"/>
  <c r="DB487" i="27"/>
  <c r="DB77" i="27"/>
  <c r="CZ103" i="27"/>
  <c r="DB106" i="27"/>
  <c r="DE115" i="27"/>
  <c r="CZ136" i="27"/>
  <c r="DD227" i="27"/>
  <c r="DD237" i="27"/>
  <c r="DD245" i="27"/>
  <c r="DD266" i="27"/>
  <c r="DB282" i="27"/>
  <c r="DB286" i="27"/>
  <c r="DD23" i="27"/>
  <c r="DD27" i="27"/>
  <c r="DD31" i="27"/>
  <c r="DD35" i="27"/>
  <c r="DD39" i="27"/>
  <c r="CZ45" i="27"/>
  <c r="DD46" i="27"/>
  <c r="DF46" i="27" s="1"/>
  <c r="DD50" i="27"/>
  <c r="DD56" i="27"/>
  <c r="DD71" i="27"/>
  <c r="DD79" i="27"/>
  <c r="DD81" i="27"/>
  <c r="DD83" i="27"/>
  <c r="DD85" i="27"/>
  <c r="DB91" i="27"/>
  <c r="CZ101" i="27"/>
  <c r="DB114" i="27"/>
  <c r="DD125" i="27"/>
  <c r="DD129" i="27"/>
  <c r="DB133" i="27"/>
  <c r="CX137" i="27"/>
  <c r="DB138" i="27"/>
  <c r="DB142" i="27"/>
  <c r="DD148" i="27"/>
  <c r="DB154" i="27"/>
  <c r="DB158" i="27"/>
  <c r="DB164" i="27"/>
  <c r="DB170" i="27"/>
  <c r="DD178" i="27"/>
  <c r="DD190" i="27"/>
  <c r="CZ195" i="27"/>
  <c r="CZ224" i="27"/>
  <c r="CZ242" i="27"/>
  <c r="DD307" i="27"/>
  <c r="DB327" i="27"/>
  <c r="DB333" i="27"/>
  <c r="DD363" i="27"/>
  <c r="DE371" i="27"/>
  <c r="DB381" i="27"/>
  <c r="CZ387" i="27"/>
  <c r="DE405" i="27"/>
  <c r="CX409" i="27"/>
  <c r="DE415" i="27"/>
  <c r="DE419" i="27"/>
  <c r="DB448" i="27"/>
  <c r="CX462" i="27"/>
  <c r="DE466" i="27"/>
  <c r="DB470" i="27"/>
  <c r="DE483" i="27"/>
  <c r="DD483" i="27"/>
  <c r="DB25" i="27"/>
  <c r="DB48" i="27"/>
  <c r="CX81" i="27"/>
  <c r="CX85" i="27"/>
  <c r="DD109" i="27"/>
  <c r="DF109" i="27" s="1"/>
  <c r="CX111" i="27"/>
  <c r="DD113" i="27"/>
  <c r="CX203" i="27"/>
  <c r="CX211" i="27"/>
  <c r="DE270" i="27"/>
  <c r="CX270" i="27"/>
  <c r="DD270" i="27"/>
  <c r="CX272" i="27"/>
  <c r="DB302" i="27"/>
  <c r="DD302" i="27"/>
  <c r="DB33" i="27"/>
  <c r="DB37" i="27"/>
  <c r="CX199" i="27"/>
  <c r="CX227" i="27"/>
  <c r="CZ300" i="27"/>
  <c r="CX300" i="27"/>
  <c r="DB300" i="27"/>
  <c r="CZ325" i="27"/>
  <c r="DD325" i="27"/>
  <c r="CX411" i="27"/>
  <c r="DD12" i="27"/>
  <c r="DD18" i="27"/>
  <c r="DB23" i="27"/>
  <c r="DB28" i="27"/>
  <c r="CX29" i="27"/>
  <c r="DB31" i="27"/>
  <c r="DB36" i="27"/>
  <c r="CX37" i="27"/>
  <c r="DB46" i="27"/>
  <c r="CX48" i="27"/>
  <c r="DB50" i="27"/>
  <c r="CX53" i="27"/>
  <c r="DB56" i="27"/>
  <c r="CX65" i="27"/>
  <c r="DE75" i="27"/>
  <c r="CZ79" i="27"/>
  <c r="CZ83" i="27"/>
  <c r="CZ105" i="27"/>
  <c r="CZ153" i="27"/>
  <c r="DD165" i="27"/>
  <c r="CZ179" i="27"/>
  <c r="DD181" i="27"/>
  <c r="DE189" i="27"/>
  <c r="CX189" i="27"/>
  <c r="CZ199" i="27"/>
  <c r="CZ207" i="27"/>
  <c r="DD214" i="27"/>
  <c r="DD222" i="27"/>
  <c r="CZ237" i="27"/>
  <c r="DD240" i="27"/>
  <c r="DE255" i="27"/>
  <c r="CX255" i="27"/>
  <c r="DE266" i="27"/>
  <c r="CX266" i="27"/>
  <c r="CX268" i="27"/>
  <c r="DD268" i="27"/>
  <c r="DB290" i="27"/>
  <c r="DD290" i="27"/>
  <c r="CZ304" i="27"/>
  <c r="CX304" i="27"/>
  <c r="DB304" i="27"/>
  <c r="DB306" i="27"/>
  <c r="DD306" i="27"/>
  <c r="DE342" i="27"/>
  <c r="CX342" i="27"/>
  <c r="CZ342" i="27"/>
  <c r="DD381" i="27"/>
  <c r="CX460" i="27"/>
  <c r="CZ466" i="27"/>
  <c r="AH501" i="27"/>
  <c r="DB21" i="27"/>
  <c r="DB53" i="27"/>
  <c r="DD75" i="27"/>
  <c r="DD101" i="27"/>
  <c r="DF101" i="27" s="1"/>
  <c r="CX115" i="27"/>
  <c r="CX223" i="27"/>
  <c r="CX237" i="27"/>
  <c r="CZ316" i="27"/>
  <c r="CX316" i="27"/>
  <c r="DB316" i="27"/>
  <c r="CX338" i="27"/>
  <c r="CZ338" i="27"/>
  <c r="DB20" i="27"/>
  <c r="CX21" i="27"/>
  <c r="DB32" i="27"/>
  <c r="CX33" i="27"/>
  <c r="DB41" i="27"/>
  <c r="DD58" i="27"/>
  <c r="DF58" i="27" s="1"/>
  <c r="DE64" i="27"/>
  <c r="DD67" i="27"/>
  <c r="CZ81" i="27"/>
  <c r="CZ85" i="27"/>
  <c r="CZ93" i="27"/>
  <c r="DD104" i="27"/>
  <c r="CZ111" i="27"/>
  <c r="DB125" i="27"/>
  <c r="DE131" i="27"/>
  <c r="CZ141" i="27"/>
  <c r="CZ163" i="27"/>
  <c r="CZ183" i="27"/>
  <c r="DE193" i="27"/>
  <c r="CX193" i="27"/>
  <c r="DD206" i="27"/>
  <c r="CZ215" i="27"/>
  <c r="CZ227" i="27"/>
  <c r="CZ241" i="27"/>
  <c r="DB263" i="27"/>
  <c r="CZ288" i="27"/>
  <c r="CX288" i="27"/>
  <c r="DB288" i="27"/>
  <c r="DE320" i="27"/>
  <c r="CX320" i="27"/>
  <c r="DE329" i="27"/>
  <c r="CX329" i="27"/>
  <c r="DB329" i="27"/>
  <c r="DE335" i="27"/>
  <c r="CX335" i="27"/>
  <c r="DE379" i="27"/>
  <c r="DD418" i="27"/>
  <c r="CZ418" i="27"/>
  <c r="DE418" i="27"/>
  <c r="DD460" i="27"/>
  <c r="DE13" i="27"/>
  <c r="DB14" i="27"/>
  <c r="DE15" i="27"/>
  <c r="DE17" i="27"/>
  <c r="DD22" i="27"/>
  <c r="DF22" i="27" s="1"/>
  <c r="CZ23" i="27"/>
  <c r="DD26" i="27"/>
  <c r="DD30" i="27"/>
  <c r="CZ31" i="27"/>
  <c r="DD34" i="27"/>
  <c r="DD38" i="27"/>
  <c r="CZ41" i="27"/>
  <c r="DD44" i="27"/>
  <c r="CZ46" i="27"/>
  <c r="DD49" i="27"/>
  <c r="CZ50" i="27"/>
  <c r="DD54" i="27"/>
  <c r="CZ56" i="27"/>
  <c r="DE59" i="27"/>
  <c r="DB60" i="27"/>
  <c r="DE61" i="27"/>
  <c r="CX64" i="27"/>
  <c r="DB65" i="27"/>
  <c r="DB66" i="27"/>
  <c r="CX67" i="27"/>
  <c r="CX71" i="27"/>
  <c r="DE77" i="27"/>
  <c r="DB79" i="27"/>
  <c r="DB83" i="27"/>
  <c r="DB88" i="27"/>
  <c r="DB90" i="27"/>
  <c r="DB100" i="27"/>
  <c r="DB101" i="27"/>
  <c r="DB103" i="27"/>
  <c r="DB113" i="27"/>
  <c r="CZ126" i="27"/>
  <c r="DE127" i="27"/>
  <c r="DB127" i="27"/>
  <c r="CX129" i="27"/>
  <c r="DB130" i="27"/>
  <c r="CX131" i="27"/>
  <c r="DD131" i="27"/>
  <c r="CX133" i="27"/>
  <c r="CX138" i="27"/>
  <c r="CX142" i="27"/>
  <c r="CX146" i="27"/>
  <c r="CX151" i="27"/>
  <c r="CX154" i="27"/>
  <c r="CX158" i="27"/>
  <c r="CX164" i="27"/>
  <c r="CX170" i="27"/>
  <c r="CX174" i="27"/>
  <c r="CX176" i="27"/>
  <c r="DB186" i="27"/>
  <c r="CX187" i="27"/>
  <c r="DD187" i="27"/>
  <c r="DD189" i="27"/>
  <c r="CX191" i="27"/>
  <c r="DD191" i="27"/>
  <c r="DD193" i="27"/>
  <c r="CX195" i="27"/>
  <c r="DD195" i="27"/>
  <c r="CX200" i="27"/>
  <c r="DB201" i="27"/>
  <c r="DB205" i="27"/>
  <c r="CX208" i="27"/>
  <c r="DB209" i="27"/>
  <c r="DB213" i="27"/>
  <c r="CX216" i="27"/>
  <c r="DB218" i="27"/>
  <c r="DB221" i="27"/>
  <c r="CX224" i="27"/>
  <c r="DB225" i="27"/>
  <c r="DB229" i="27"/>
  <c r="CX233" i="27"/>
  <c r="DB234" i="27"/>
  <c r="DB239" i="27"/>
  <c r="CX242" i="27"/>
  <c r="DB243" i="27"/>
  <c r="CX249" i="27"/>
  <c r="DD249" i="27"/>
  <c r="DD255" i="27"/>
  <c r="CZ257" i="27"/>
  <c r="DB258" i="27"/>
  <c r="DE260" i="27"/>
  <c r="CX260" i="27"/>
  <c r="CX263" i="27"/>
  <c r="DD263" i="27"/>
  <c r="CZ266" i="27"/>
  <c r="CZ276" i="27"/>
  <c r="CX276" i="27"/>
  <c r="DB276" i="27"/>
  <c r="CZ282" i="27"/>
  <c r="CZ292" i="27"/>
  <c r="CX292" i="27"/>
  <c r="DB292" i="27"/>
  <c r="DB294" i="27"/>
  <c r="DD294" i="27"/>
  <c r="CZ308" i="27"/>
  <c r="CX308" i="27"/>
  <c r="DB308" i="27"/>
  <c r="DB310" i="27"/>
  <c r="DD310" i="27"/>
  <c r="DD327" i="27"/>
  <c r="DE364" i="27"/>
  <c r="CX364" i="27"/>
  <c r="DB364" i="27"/>
  <c r="CX368" i="27"/>
  <c r="CZ368" i="27"/>
  <c r="DE368" i="27"/>
  <c r="DD378" i="27"/>
  <c r="CZ381" i="27"/>
  <c r="CZ435" i="27"/>
  <c r="DD444" i="27"/>
  <c r="DB447" i="27"/>
  <c r="CX476" i="27"/>
  <c r="DB29" i="27"/>
  <c r="DB43" i="27"/>
  <c r="DD90" i="27"/>
  <c r="CX93" i="27"/>
  <c r="DD100" i="27"/>
  <c r="CX207" i="27"/>
  <c r="CX215" i="27"/>
  <c r="CX231" i="27"/>
  <c r="CX241" i="27"/>
  <c r="CX245" i="27"/>
  <c r="DB268" i="27"/>
  <c r="CZ284" i="27"/>
  <c r="CX284" i="27"/>
  <c r="DB284" i="27"/>
  <c r="DB318" i="27"/>
  <c r="DD318" i="27"/>
  <c r="DB460" i="27"/>
  <c r="DD466" i="27"/>
  <c r="DB24" i="27"/>
  <c r="CX25" i="27"/>
  <c r="DB27" i="27"/>
  <c r="DB35" i="27"/>
  <c r="DB39" i="27"/>
  <c r="DB42" i="27"/>
  <c r="CX43" i="27"/>
  <c r="DB45" i="27"/>
  <c r="DB47" i="27"/>
  <c r="DB52" i="27"/>
  <c r="DB57" i="27"/>
  <c r="DB68" i="27"/>
  <c r="DD78" i="27"/>
  <c r="CZ107" i="27"/>
  <c r="CZ113" i="27"/>
  <c r="DD155" i="27"/>
  <c r="DE185" i="27"/>
  <c r="CX185" i="27"/>
  <c r="CZ203" i="27"/>
  <c r="CZ211" i="27"/>
  <c r="CZ223" i="27"/>
  <c r="CZ231" i="27"/>
  <c r="CZ245" i="27"/>
  <c r="CZ270" i="27"/>
  <c r="CX11" i="27"/>
  <c r="DB12" i="27"/>
  <c r="DB15" i="27"/>
  <c r="DD15" i="27"/>
  <c r="DB17" i="27"/>
  <c r="DD17" i="27"/>
  <c r="DF17" i="27" s="1"/>
  <c r="DB18" i="27"/>
  <c r="DD20" i="27"/>
  <c r="DE22" i="27"/>
  <c r="DD24" i="27"/>
  <c r="DE26" i="27"/>
  <c r="DD28" i="27"/>
  <c r="DE30" i="27"/>
  <c r="DD32" i="27"/>
  <c r="DF32" i="27" s="1"/>
  <c r="DE34" i="27"/>
  <c r="DD36" i="27"/>
  <c r="DE38" i="27"/>
  <c r="DD42" i="27"/>
  <c r="DE44" i="27"/>
  <c r="DD47" i="27"/>
  <c r="DE49" i="27"/>
  <c r="DD52" i="27"/>
  <c r="DE54" i="27"/>
  <c r="DF54" i="27" s="1"/>
  <c r="DD57" i="27"/>
  <c r="DB58" i="27"/>
  <c r="DB61" i="27"/>
  <c r="DD61" i="27"/>
  <c r="DF61" i="27" s="1"/>
  <c r="DB62" i="27"/>
  <c r="DD63" i="27"/>
  <c r="DE63" i="27"/>
  <c r="DD68" i="27"/>
  <c r="DD69" i="27"/>
  <c r="CX72" i="27"/>
  <c r="DD74" i="27"/>
  <c r="CX75" i="27"/>
  <c r="CX77" i="27"/>
  <c r="DD77" i="27"/>
  <c r="CX79" i="27"/>
  <c r="DE81" i="27"/>
  <c r="DB81" i="27"/>
  <c r="CX83" i="27"/>
  <c r="DE85" i="27"/>
  <c r="DB85" i="27"/>
  <c r="CX90" i="27"/>
  <c r="DE93" i="27"/>
  <c r="DB93" i="27"/>
  <c r="DD103" i="27"/>
  <c r="CX105" i="27"/>
  <c r="DE107" i="27"/>
  <c r="DB107" i="27"/>
  <c r="CX109" i="27"/>
  <c r="CZ110" i="27"/>
  <c r="DE111" i="27"/>
  <c r="DB111" i="27"/>
  <c r="CZ116" i="27"/>
  <c r="CX125" i="27"/>
  <c r="DD127" i="27"/>
  <c r="CZ185" i="27"/>
  <c r="CZ189" i="27"/>
  <c r="CZ193" i="27"/>
  <c r="DB199" i="27"/>
  <c r="DE201" i="27"/>
  <c r="CX201" i="27"/>
  <c r="DB203" i="27"/>
  <c r="DE205" i="27"/>
  <c r="CX205" i="27"/>
  <c r="DB207" i="27"/>
  <c r="DE209" i="27"/>
  <c r="CX209" i="27"/>
  <c r="DB211" i="27"/>
  <c r="DE213" i="27"/>
  <c r="CX213" i="27"/>
  <c r="DB215" i="27"/>
  <c r="DE221" i="27"/>
  <c r="CX221" i="27"/>
  <c r="DB223" i="27"/>
  <c r="DE225" i="27"/>
  <c r="CX225" i="27"/>
  <c r="DB227" i="27"/>
  <c r="DE229" i="27"/>
  <c r="CX229" i="27"/>
  <c r="DB231" i="27"/>
  <c r="DE234" i="27"/>
  <c r="DF234" i="27" s="1"/>
  <c r="CX234" i="27"/>
  <c r="DB237" i="27"/>
  <c r="DE239" i="27"/>
  <c r="CX239" i="27"/>
  <c r="DB241" i="27"/>
  <c r="DE243" i="27"/>
  <c r="DF243" i="27" s="1"/>
  <c r="CX243" i="27"/>
  <c r="DB245" i="27"/>
  <c r="CZ255" i="27"/>
  <c r="CZ260" i="27"/>
  <c r="CZ271" i="27"/>
  <c r="DB272" i="27"/>
  <c r="CZ280" i="27"/>
  <c r="CX280" i="27"/>
  <c r="DB280" i="27"/>
  <c r="CZ286" i="27"/>
  <c r="CZ296" i="27"/>
  <c r="CX296" i="27"/>
  <c r="DB296" i="27"/>
  <c r="DB298" i="27"/>
  <c r="DD298" i="27"/>
  <c r="CZ302" i="27"/>
  <c r="CZ312" i="27"/>
  <c r="CX312" i="27"/>
  <c r="DB312" i="27"/>
  <c r="DB314" i="27"/>
  <c r="DD314" i="27"/>
  <c r="CZ318" i="27"/>
  <c r="DE327" i="27"/>
  <c r="CZ327" i="27"/>
  <c r="CX327" i="27"/>
  <c r="DB346" i="27"/>
  <c r="DB399" i="27"/>
  <c r="DB411" i="27"/>
  <c r="DD431" i="27"/>
  <c r="CX431" i="27"/>
  <c r="DD442" i="27"/>
  <c r="DD452" i="27"/>
  <c r="BG501" i="27"/>
  <c r="CX190" i="27"/>
  <c r="DB196" i="27"/>
  <c r="DB204" i="27"/>
  <c r="DB212" i="27"/>
  <c r="DB220" i="27"/>
  <c r="DB228" i="27"/>
  <c r="CX230" i="27"/>
  <c r="DB246" i="27"/>
  <c r="DB250" i="27"/>
  <c r="CZ258" i="27"/>
  <c r="CZ263" i="27"/>
  <c r="DD267" i="27"/>
  <c r="CZ268" i="27"/>
  <c r="CZ272" i="27"/>
  <c r="DE278" i="27"/>
  <c r="CX278" i="27"/>
  <c r="DE282" i="27"/>
  <c r="CX282" i="27"/>
  <c r="DE286" i="27"/>
  <c r="CX286" i="27"/>
  <c r="CZ289" i="27"/>
  <c r="DE290" i="27"/>
  <c r="CX290" i="27"/>
  <c r="DE294" i="27"/>
  <c r="CX294" i="27"/>
  <c r="CZ297" i="27"/>
  <c r="DE298" i="27"/>
  <c r="CX298" i="27"/>
  <c r="CZ301" i="27"/>
  <c r="DE302" i="27"/>
  <c r="CX302" i="27"/>
  <c r="DE306" i="27"/>
  <c r="CX306" i="27"/>
  <c r="CZ309" i="27"/>
  <c r="DE310" i="27"/>
  <c r="CX310" i="27"/>
  <c r="DE314" i="27"/>
  <c r="CX314" i="27"/>
  <c r="CZ317" i="27"/>
  <c r="DE318" i="27"/>
  <c r="DF318" i="27" s="1"/>
  <c r="CX318" i="27"/>
  <c r="DB325" i="27"/>
  <c r="CX325" i="27"/>
  <c r="DD333" i="27"/>
  <c r="DB338" i="27"/>
  <c r="CX340" i="27"/>
  <c r="DE346" i="27"/>
  <c r="DF346" i="27" s="1"/>
  <c r="CX346" i="27"/>
  <c r="CZ346" i="27"/>
  <c r="DD357" i="27"/>
  <c r="CX358" i="27"/>
  <c r="DE358" i="27"/>
  <c r="DD370" i="27"/>
  <c r="CX395" i="27"/>
  <c r="DE398" i="27"/>
  <c r="DE399" i="27"/>
  <c r="CX399" i="27"/>
  <c r="CZ399" i="27"/>
  <c r="CZ411" i="27"/>
  <c r="DE420" i="27"/>
  <c r="CX420" i="27"/>
  <c r="CX424" i="27"/>
  <c r="CZ425" i="27"/>
  <c r="DB433" i="27"/>
  <c r="CZ437" i="27"/>
  <c r="CX437" i="27"/>
  <c r="CZ442" i="27"/>
  <c r="DD455" i="27"/>
  <c r="DD467" i="27"/>
  <c r="DB475" i="27"/>
  <c r="CX100" i="27"/>
  <c r="CX101" i="27"/>
  <c r="DE103" i="27"/>
  <c r="DB105" i="27"/>
  <c r="DB109" i="27"/>
  <c r="CX110" i="27"/>
  <c r="DD112" i="27"/>
  <c r="DD114" i="27"/>
  <c r="CZ115" i="27"/>
  <c r="CZ127" i="27"/>
  <c r="CZ129" i="27"/>
  <c r="DB260" i="27"/>
  <c r="CX265" i="27"/>
  <c r="DB266" i="27"/>
  <c r="DB270" i="27"/>
  <c r="DB275" i="27"/>
  <c r="DD276" i="27"/>
  <c r="DD278" i="27"/>
  <c r="DB279" i="27"/>
  <c r="DD280" i="27"/>
  <c r="DD282" i="27"/>
  <c r="DD284" i="27"/>
  <c r="DD286" i="27"/>
  <c r="DD288" i="27"/>
  <c r="DB291" i="27"/>
  <c r="DD292" i="27"/>
  <c r="DD296" i="27"/>
  <c r="DD300" i="27"/>
  <c r="DD304" i="27"/>
  <c r="DD308" i="27"/>
  <c r="DD312" i="27"/>
  <c r="DD316" i="27"/>
  <c r="DB319" i="27"/>
  <c r="DB321" i="27"/>
  <c r="CX333" i="27"/>
  <c r="CZ333" i="27"/>
  <c r="DD338" i="27"/>
  <c r="DB342" i="27"/>
  <c r="DE344" i="27"/>
  <c r="CX344" i="27"/>
  <c r="DE370" i="27"/>
  <c r="CZ370" i="27"/>
  <c r="CX386" i="27"/>
  <c r="DE386" i="27"/>
  <c r="DB395" i="27"/>
  <c r="DE397" i="27"/>
  <c r="CX397" i="27"/>
  <c r="CZ417" i="27"/>
  <c r="CZ423" i="27"/>
  <c r="CZ428" i="27"/>
  <c r="DE428" i="27"/>
  <c r="CX428" i="27"/>
  <c r="CZ431" i="27"/>
  <c r="DD435" i="27"/>
  <c r="DB437" i="27"/>
  <c r="CX448" i="27"/>
  <c r="DE449" i="27"/>
  <c r="DE452" i="27"/>
  <c r="CX452" i="27"/>
  <c r="DB455" i="27"/>
  <c r="DE455" i="27"/>
  <c r="CX455" i="27"/>
  <c r="DD473" i="27"/>
  <c r="AA501" i="27"/>
  <c r="AQ501" i="27"/>
  <c r="DD130" i="27"/>
  <c r="CZ131" i="27"/>
  <c r="CZ135" i="27"/>
  <c r="DE136" i="27"/>
  <c r="DF136" i="27" s="1"/>
  <c r="DE140" i="27"/>
  <c r="DE148" i="27"/>
  <c r="DF148" i="27" s="1"/>
  <c r="CZ151" i="27"/>
  <c r="DE152" i="27"/>
  <c r="DF152" i="27" s="1"/>
  <c r="DE156" i="27"/>
  <c r="DE161" i="27"/>
  <c r="DF161" i="27" s="1"/>
  <c r="DE167" i="27"/>
  <c r="DD169" i="27"/>
  <c r="DD173" i="27"/>
  <c r="CZ176" i="27"/>
  <c r="DE178" i="27"/>
  <c r="DE187" i="27"/>
  <c r="DE191" i="27"/>
  <c r="DE195" i="27"/>
  <c r="DE199" i="27"/>
  <c r="CZ202" i="27"/>
  <c r="DE203" i="27"/>
  <c r="DD204" i="27"/>
  <c r="DE207" i="27"/>
  <c r="CZ210" i="27"/>
  <c r="DE211" i="27"/>
  <c r="DD212" i="27"/>
  <c r="DE215" i="27"/>
  <c r="DD220" i="27"/>
  <c r="DE223" i="27"/>
  <c r="DE227" i="27"/>
  <c r="DF227" i="27" s="1"/>
  <c r="DE231" i="27"/>
  <c r="DD233" i="27"/>
  <c r="DE237" i="27"/>
  <c r="DE241" i="27"/>
  <c r="DF241" i="27" s="1"/>
  <c r="CZ244" i="27"/>
  <c r="DE245" i="27"/>
  <c r="DD246" i="27"/>
  <c r="DE249" i="27"/>
  <c r="CX267" i="27"/>
  <c r="DB269" i="27"/>
  <c r="CX279" i="27"/>
  <c r="DB281" i="27"/>
  <c r="CX287" i="27"/>
  <c r="CX295" i="27"/>
  <c r="DB305" i="27"/>
  <c r="CX315" i="27"/>
  <c r="DE325" i="27"/>
  <c r="DD329" i="27"/>
  <c r="DB334" i="27"/>
  <c r="DD335" i="27"/>
  <c r="DD340" i="27"/>
  <c r="DD344" i="27"/>
  <c r="CX353" i="27"/>
  <c r="DE353" i="27"/>
  <c r="CX356" i="27"/>
  <c r="DD361" i="27"/>
  <c r="DB370" i="27"/>
  <c r="DE375" i="27"/>
  <c r="CX375" i="27"/>
  <c r="CZ393" i="27"/>
  <c r="DD397" i="27"/>
  <c r="DB400" i="27"/>
  <c r="DB402" i="27"/>
  <c r="DD402" i="27"/>
  <c r="DB409" i="27"/>
  <c r="CX414" i="27"/>
  <c r="DE414" i="27"/>
  <c r="DB415" i="27"/>
  <c r="CX422" i="27"/>
  <c r="DE422" i="27"/>
  <c r="DE426" i="27"/>
  <c r="DE435" i="27"/>
  <c r="CX435" i="27"/>
  <c r="DE436" i="27"/>
  <c r="DE437" i="27"/>
  <c r="CZ467" i="27"/>
  <c r="DE470" i="27"/>
  <c r="CX470" i="27"/>
  <c r="DD476" i="27"/>
  <c r="DE482" i="27"/>
  <c r="DE490" i="27"/>
  <c r="DD490" i="27"/>
  <c r="CZ275" i="27"/>
  <c r="DE276" i="27"/>
  <c r="DF276" i="27" s="1"/>
  <c r="DE280" i="27"/>
  <c r="DE284" i="27"/>
  <c r="DD285" i="27"/>
  <c r="CZ287" i="27"/>
  <c r="DE288" i="27"/>
  <c r="DE292" i="27"/>
  <c r="DD293" i="27"/>
  <c r="CZ295" i="27"/>
  <c r="DE296" i="27"/>
  <c r="DE300" i="27"/>
  <c r="CZ303" i="27"/>
  <c r="DE304" i="27"/>
  <c r="DF304" i="27" s="1"/>
  <c r="DD305" i="27"/>
  <c r="DE308" i="27"/>
  <c r="CZ311" i="27"/>
  <c r="DE312" i="27"/>
  <c r="CZ315" i="27"/>
  <c r="DE316" i="27"/>
  <c r="DB324" i="27"/>
  <c r="CZ329" i="27"/>
  <c r="CZ335" i="27"/>
  <c r="CZ340" i="27"/>
  <c r="CZ344" i="27"/>
  <c r="CZ353" i="27"/>
  <c r="DD360" i="27"/>
  <c r="DD367" i="27"/>
  <c r="DD373" i="27"/>
  <c r="CX379" i="27"/>
  <c r="DE381" i="27"/>
  <c r="DE382" i="27"/>
  <c r="DE383" i="27"/>
  <c r="DB383" i="27"/>
  <c r="DE384" i="27"/>
  <c r="CX388" i="27"/>
  <c r="DD394" i="27"/>
  <c r="DB396" i="27"/>
  <c r="DE396" i="27"/>
  <c r="CZ397" i="27"/>
  <c r="DD409" i="27"/>
  <c r="CZ420" i="27"/>
  <c r="CZ422" i="27"/>
  <c r="DE433" i="27"/>
  <c r="CX433" i="27"/>
  <c r="DD437" i="27"/>
  <c r="DE446" i="27"/>
  <c r="DB452" i="27"/>
  <c r="DB483" i="27"/>
  <c r="DE485" i="27"/>
  <c r="R493" i="27"/>
  <c r="V493" i="27"/>
  <c r="S493" i="27"/>
  <c r="AM501" i="27"/>
  <c r="BH501" i="27"/>
  <c r="AX501" i="27"/>
  <c r="DB341" i="27"/>
  <c r="DE369" i="27"/>
  <c r="DB373" i="27"/>
  <c r="DE380" i="27"/>
  <c r="DB387" i="27"/>
  <c r="DE395" i="27"/>
  <c r="DE403" i="27"/>
  <c r="CZ406" i="27"/>
  <c r="DE411" i="27"/>
  <c r="DD421" i="27"/>
  <c r="DB423" i="27"/>
  <c r="DD426" i="27"/>
  <c r="CX427" i="27"/>
  <c r="DB439" i="27"/>
  <c r="DB442" i="27"/>
  <c r="DE448" i="27"/>
  <c r="CZ455" i="27"/>
  <c r="DB457" i="27"/>
  <c r="DB459" i="27"/>
  <c r="DB466" i="27"/>
  <c r="DB467" i="27"/>
  <c r="DD468" i="27"/>
  <c r="DD470" i="27"/>
  <c r="DE476" i="27"/>
  <c r="CX479" i="27"/>
  <c r="DE486" i="27"/>
  <c r="DE489" i="27"/>
  <c r="AI501" i="27"/>
  <c r="CA521" i="27"/>
  <c r="CE521" i="27"/>
  <c r="CI521" i="27"/>
  <c r="CM521" i="27"/>
  <c r="CQ521" i="27"/>
  <c r="CU521" i="27"/>
  <c r="AD501" i="27"/>
  <c r="AL501" i="27"/>
  <c r="AT501" i="27"/>
  <c r="BC501" i="27"/>
  <c r="BL522" i="27"/>
  <c r="BP522" i="27"/>
  <c r="BP523" i="27" s="1"/>
  <c r="BT522" i="27"/>
  <c r="BX522" i="27"/>
  <c r="CB522" i="27"/>
  <c r="CF522" i="27"/>
  <c r="CF523" i="27" s="1"/>
  <c r="CJ522" i="27"/>
  <c r="CN522" i="27"/>
  <c r="CR522" i="27"/>
  <c r="CV522" i="27"/>
  <c r="CV523" i="27" s="1"/>
  <c r="BK522" i="27"/>
  <c r="BO522" i="27"/>
  <c r="BS522" i="27"/>
  <c r="BW522" i="27"/>
  <c r="CA522" i="27"/>
  <c r="CE522" i="27"/>
  <c r="CI522" i="27"/>
  <c r="CM522" i="27"/>
  <c r="CQ522" i="27"/>
  <c r="CU522" i="27"/>
  <c r="BM521" i="27"/>
  <c r="BQ521" i="27"/>
  <c r="BU521" i="27"/>
  <c r="BY521" i="27"/>
  <c r="BY523" i="27" s="1"/>
  <c r="CC521" i="27"/>
  <c r="CG521" i="27"/>
  <c r="CK521" i="27"/>
  <c r="CO521" i="27"/>
  <c r="CO523" i="27" s="1"/>
  <c r="CS521" i="27"/>
  <c r="BJ529" i="27"/>
  <c r="BN529" i="27"/>
  <c r="BR529" i="27"/>
  <c r="BV529" i="27"/>
  <c r="BZ529" i="27"/>
  <c r="BM528" i="27"/>
  <c r="BQ528" i="27"/>
  <c r="BU528" i="27"/>
  <c r="BJ535" i="27"/>
  <c r="BJ536" i="27" s="1"/>
  <c r="BN535" i="27"/>
  <c r="BR535" i="27"/>
  <c r="BR536" i="27" s="1"/>
  <c r="BV535" i="27"/>
  <c r="BV536" i="27" s="1"/>
  <c r="BZ535" i="27"/>
  <c r="BZ536" i="27" s="1"/>
  <c r="CD535" i="27"/>
  <c r="CH535" i="27"/>
  <c r="CH536" i="27" s="1"/>
  <c r="CL535" i="27"/>
  <c r="CL536" i="27" s="1"/>
  <c r="CP535" i="27"/>
  <c r="CP536" i="27" s="1"/>
  <c r="CT535" i="27"/>
  <c r="CT536" i="27" s="1"/>
  <c r="BJ541" i="27"/>
  <c r="BN541" i="27"/>
  <c r="BR541" i="27"/>
  <c r="BV541" i="27"/>
  <c r="BZ541" i="27"/>
  <c r="CD541" i="27"/>
  <c r="CH541" i="27"/>
  <c r="CL541" i="27"/>
  <c r="CP541" i="27"/>
  <c r="CT542" i="27"/>
  <c r="CU541" i="27"/>
  <c r="BL542" i="27"/>
  <c r="BP542" i="27"/>
  <c r="BT542" i="27"/>
  <c r="BX542" i="27"/>
  <c r="CB542" i="27"/>
  <c r="CF542" i="27"/>
  <c r="CJ542" i="27"/>
  <c r="CN542" i="27"/>
  <c r="CR542" i="27"/>
  <c r="CV542" i="27"/>
  <c r="BM541" i="27"/>
  <c r="BQ541" i="27"/>
  <c r="BU541" i="27"/>
  <c r="BY541" i="27"/>
  <c r="BY543" i="27" s="1"/>
  <c r="CC541" i="27"/>
  <c r="CG541" i="27"/>
  <c r="CK541" i="27"/>
  <c r="CO541" i="27"/>
  <c r="CO543" i="27" s="1"/>
  <c r="BJ549" i="27"/>
  <c r="BR549" i="27"/>
  <c r="BV549" i="27"/>
  <c r="BZ549" i="27"/>
  <c r="CD548" i="27"/>
  <c r="CH548" i="27"/>
  <c r="CL548" i="27"/>
  <c r="CP549" i="27"/>
  <c r="CO548" i="27"/>
  <c r="CS548" i="27"/>
  <c r="BN556" i="27"/>
  <c r="BR556" i="27"/>
  <c r="BV556" i="27"/>
  <c r="BZ556" i="27"/>
  <c r="CD556" i="27"/>
  <c r="CH556" i="27"/>
  <c r="CL556" i="27"/>
  <c r="CP556" i="27"/>
  <c r="CT556" i="27"/>
  <c r="BK528" i="27"/>
  <c r="BO528" i="27"/>
  <c r="BS528" i="27"/>
  <c r="BW528" i="27"/>
  <c r="CA528" i="27"/>
  <c r="BL529" i="27"/>
  <c r="BP529" i="27"/>
  <c r="BT529" i="27"/>
  <c r="BX529" i="27"/>
  <c r="CB529" i="27"/>
  <c r="BJ528" i="27"/>
  <c r="BJ530" i="27" s="1"/>
  <c r="BN528" i="27"/>
  <c r="BR528" i="27"/>
  <c r="BR530" i="27" s="1"/>
  <c r="BV528" i="27"/>
  <c r="BV530" i="27" s="1"/>
  <c r="BZ528" i="27"/>
  <c r="BZ530" i="27" s="1"/>
  <c r="BK535" i="27"/>
  <c r="BO535" i="27"/>
  <c r="BO536" i="27" s="1"/>
  <c r="BS535" i="27"/>
  <c r="BS536" i="27" s="1"/>
  <c r="BW535" i="27"/>
  <c r="BW536" i="27" s="1"/>
  <c r="CA535" i="27"/>
  <c r="CE535" i="27"/>
  <c r="CE536" i="27" s="1"/>
  <c r="CI535" i="27"/>
  <c r="CI536" i="27" s="1"/>
  <c r="CM535" i="27"/>
  <c r="CM536" i="27" s="1"/>
  <c r="CQ535" i="27"/>
  <c r="CQ536" i="27" s="1"/>
  <c r="CU535" i="27"/>
  <c r="CU536" i="27" s="1"/>
  <c r="BK542" i="27"/>
  <c r="BO542" i="27"/>
  <c r="BS542" i="27"/>
  <c r="BW541" i="27"/>
  <c r="CA541" i="27"/>
  <c r="CE541" i="27"/>
  <c r="CI541" i="27"/>
  <c r="CM541" i="27"/>
  <c r="CQ541" i="27"/>
  <c r="CU542" i="27"/>
  <c r="CT541" i="27"/>
  <c r="BK549" i="27"/>
  <c r="BO549" i="27"/>
  <c r="BW549" i="27"/>
  <c r="CA549" i="27"/>
  <c r="CE549" i="27"/>
  <c r="CI548" i="27"/>
  <c r="CM549" i="27"/>
  <c r="CQ548" i="27"/>
  <c r="CU549" i="27"/>
  <c r="BJ548" i="27"/>
  <c r="BJ550" i="27" s="1"/>
  <c r="BN548" i="27"/>
  <c r="BR548" i="27"/>
  <c r="BV548" i="27"/>
  <c r="CT548" i="27"/>
  <c r="CT550" i="27" s="1"/>
  <c r="BJ555" i="27"/>
  <c r="BN555" i="27"/>
  <c r="BN557" i="27" s="1"/>
  <c r="BR555" i="27"/>
  <c r="BR557" i="27" s="1"/>
  <c r="BV555" i="27"/>
  <c r="BV557" i="27" s="1"/>
  <c r="BZ555" i="27"/>
  <c r="CD555" i="27"/>
  <c r="CD557" i="27" s="1"/>
  <c r="CH555" i="27"/>
  <c r="CH557" i="27" s="1"/>
  <c r="CL555" i="27"/>
  <c r="CL557" i="27" s="1"/>
  <c r="CP555" i="27"/>
  <c r="CP557" i="27" s="1"/>
  <c r="CT555" i="27"/>
  <c r="BL528" i="27"/>
  <c r="BP528" i="27"/>
  <c r="BT528" i="27"/>
  <c r="BX528" i="27"/>
  <c r="CB528" i="27"/>
  <c r="BL535" i="27"/>
  <c r="BL536" i="27" s="1"/>
  <c r="BP535" i="27"/>
  <c r="BP536" i="27" s="1"/>
  <c r="BT535" i="27"/>
  <c r="BT536" i="27" s="1"/>
  <c r="BX535" i="27"/>
  <c r="BX536" i="27" s="1"/>
  <c r="CB535" i="27"/>
  <c r="CB536" i="27" s="1"/>
  <c r="CF535" i="27"/>
  <c r="CF536" i="27" s="1"/>
  <c r="CJ535" i="27"/>
  <c r="CJ536" i="27" s="1"/>
  <c r="CN535" i="27"/>
  <c r="CN536" i="27" s="1"/>
  <c r="CR535" i="27"/>
  <c r="CR536" i="27" s="1"/>
  <c r="CV535" i="27"/>
  <c r="CV536" i="27" s="1"/>
  <c r="CJ541" i="27"/>
  <c r="CN541" i="27"/>
  <c r="CR541" i="27"/>
  <c r="CV541" i="27"/>
  <c r="BK541" i="27"/>
  <c r="BO541" i="27"/>
  <c r="BS541" i="27"/>
  <c r="BL549" i="27"/>
  <c r="BL550" i="27" s="1"/>
  <c r="BP549" i="27"/>
  <c r="BT549" i="27"/>
  <c r="CB549" i="27"/>
  <c r="CF549" i="27"/>
  <c r="CJ549" i="27"/>
  <c r="CR549" i="27"/>
  <c r="CR550" i="27" s="1"/>
  <c r="CV549" i="27"/>
  <c r="BK548" i="27"/>
  <c r="BO548" i="27"/>
  <c r="BS548" i="27"/>
  <c r="BW548" i="27"/>
  <c r="CA548" i="27"/>
  <c r="CE548" i="27"/>
  <c r="DF50" i="27"/>
  <c r="DA511" i="27"/>
  <c r="DA502" i="27"/>
  <c r="DE11" i="27"/>
  <c r="DE12" i="27"/>
  <c r="DE32" i="27"/>
  <c r="DE47" i="27"/>
  <c r="DF47" i="27" s="1"/>
  <c r="DE57" i="27"/>
  <c r="DB70" i="27"/>
  <c r="CX70" i="27"/>
  <c r="DB82" i="27"/>
  <c r="CX82" i="27"/>
  <c r="CZ82" i="27"/>
  <c r="DE137" i="27"/>
  <c r="DE230" i="27"/>
  <c r="DE277" i="27"/>
  <c r="DE326" i="27"/>
  <c r="CX326" i="27"/>
  <c r="DE336" i="27"/>
  <c r="CX336" i="27"/>
  <c r="DE343" i="27"/>
  <c r="CX343" i="27"/>
  <c r="DE345" i="27"/>
  <c r="CZ345" i="27"/>
  <c r="DE374" i="27"/>
  <c r="CZ374" i="27"/>
  <c r="DB440" i="27"/>
  <c r="CX440" i="27"/>
  <c r="CZ440" i="27"/>
  <c r="DE443" i="27"/>
  <c r="CX443" i="27"/>
  <c r="DB443" i="27"/>
  <c r="DE52" i="27"/>
  <c r="DE58" i="27"/>
  <c r="DE68" i="27"/>
  <c r="CX69" i="27"/>
  <c r="DB74" i="27"/>
  <c r="CX74" i="27"/>
  <c r="DB108" i="27"/>
  <c r="CX108" i="27"/>
  <c r="CZ108" i="27"/>
  <c r="DE265" i="27"/>
  <c r="DE328" i="27"/>
  <c r="CZ328" i="27"/>
  <c r="DB11" i="27"/>
  <c r="CX12" i="27"/>
  <c r="CZ14" i="27"/>
  <c r="CX18" i="27"/>
  <c r="CX20" i="27"/>
  <c r="CZ22" i="27"/>
  <c r="CX24" i="27"/>
  <c r="CZ26" i="27"/>
  <c r="CX28" i="27"/>
  <c r="CZ30" i="27"/>
  <c r="CX32" i="27"/>
  <c r="CZ34" i="27"/>
  <c r="CX36" i="27"/>
  <c r="CZ38" i="27"/>
  <c r="CX42" i="27"/>
  <c r="CZ44" i="27"/>
  <c r="CX47" i="27"/>
  <c r="CZ49" i="27"/>
  <c r="CX52" i="27"/>
  <c r="CZ54" i="27"/>
  <c r="CX57" i="27"/>
  <c r="CX58" i="27"/>
  <c r="CZ60" i="27"/>
  <c r="CX62" i="27"/>
  <c r="DB63" i="27"/>
  <c r="CZ64" i="27"/>
  <c r="DD64" i="27"/>
  <c r="CZ66" i="27"/>
  <c r="CX68" i="27"/>
  <c r="CZ69" i="27"/>
  <c r="CZ70" i="27"/>
  <c r="DB71" i="27"/>
  <c r="CZ73" i="27"/>
  <c r="CZ74" i="27"/>
  <c r="DB75" i="27"/>
  <c r="DB76" i="27"/>
  <c r="DE78" i="27"/>
  <c r="DD80" i="27"/>
  <c r="CZ80" i="27"/>
  <c r="CX80" i="27"/>
  <c r="DE80" i="27"/>
  <c r="DB84" i="27"/>
  <c r="DD91" i="27"/>
  <c r="CZ91" i="27"/>
  <c r="CX91" i="27"/>
  <c r="DE91" i="27"/>
  <c r="DD92" i="27"/>
  <c r="DB102" i="27"/>
  <c r="DE104" i="27"/>
  <c r="DD106" i="27"/>
  <c r="CZ106" i="27"/>
  <c r="CX106" i="27"/>
  <c r="DE106" i="27"/>
  <c r="DB110" i="27"/>
  <c r="CX112" i="27"/>
  <c r="CX114" i="27"/>
  <c r="DE114" i="27"/>
  <c r="DB116" i="27"/>
  <c r="DB126" i="27"/>
  <c r="CX128" i="27"/>
  <c r="CX130" i="27"/>
  <c r="DE130" i="27"/>
  <c r="DD135" i="27"/>
  <c r="CZ137" i="27"/>
  <c r="DB141" i="27"/>
  <c r="DB151" i="27"/>
  <c r="DB153" i="27"/>
  <c r="CX155" i="27"/>
  <c r="DE155" i="27"/>
  <c r="DB163" i="27"/>
  <c r="CX165" i="27"/>
  <c r="DE165" i="27"/>
  <c r="DF165" i="27" s="1"/>
  <c r="CX169" i="27"/>
  <c r="CX173" i="27"/>
  <c r="DB176" i="27"/>
  <c r="DB179" i="27"/>
  <c r="CX181" i="27"/>
  <c r="DB183" i="27"/>
  <c r="CX186" i="27"/>
  <c r="DE186" i="27"/>
  <c r="CZ190" i="27"/>
  <c r="DD196" i="27"/>
  <c r="DB200" i="27"/>
  <c r="DB202" i="27"/>
  <c r="CX204" i="27"/>
  <c r="DE204" i="27"/>
  <c r="CX206" i="27"/>
  <c r="DB208" i="27"/>
  <c r="DB210" i="27"/>
  <c r="CX212" i="27"/>
  <c r="DE212" i="27"/>
  <c r="CX214" i="27"/>
  <c r="DB216" i="27"/>
  <c r="DD218" i="27"/>
  <c r="CX220" i="27"/>
  <c r="DE220" i="27"/>
  <c r="CX222" i="27"/>
  <c r="DB224" i="27"/>
  <c r="DD228" i="27"/>
  <c r="CZ230" i="27"/>
  <c r="CZ233" i="27"/>
  <c r="DD236" i="27"/>
  <c r="CX240" i="27"/>
  <c r="DB242" i="27"/>
  <c r="DB244" i="27"/>
  <c r="CX246" i="27"/>
  <c r="DE246" i="27"/>
  <c r="DD250" i="27"/>
  <c r="DD257" i="27"/>
  <c r="CZ265" i="27"/>
  <c r="CZ267" i="27"/>
  <c r="DD269" i="27"/>
  <c r="DD271" i="27"/>
  <c r="DD275" i="27"/>
  <c r="CZ277" i="27"/>
  <c r="CZ279" i="27"/>
  <c r="DD281" i="27"/>
  <c r="CX285" i="27"/>
  <c r="DB287" i="27"/>
  <c r="DB289" i="27"/>
  <c r="CX291" i="27"/>
  <c r="DE291" i="27"/>
  <c r="DF291" i="27" s="1"/>
  <c r="CX293" i="27"/>
  <c r="DB295" i="27"/>
  <c r="DB297" i="27"/>
  <c r="DB301" i="27"/>
  <c r="DB303" i="27"/>
  <c r="CX305" i="27"/>
  <c r="DE305" i="27"/>
  <c r="CX307" i="27"/>
  <c r="DB309" i="27"/>
  <c r="DB311" i="27"/>
  <c r="DB315" i="27"/>
  <c r="DB317" i="27"/>
  <c r="CX319" i="27"/>
  <c r="DE319" i="27"/>
  <c r="CX360" i="27"/>
  <c r="CZ366" i="27"/>
  <c r="CX366" i="27"/>
  <c r="DB366" i="27"/>
  <c r="CZ376" i="27"/>
  <c r="CX376" i="27"/>
  <c r="DE376" i="27"/>
  <c r="DB404" i="27"/>
  <c r="DE404" i="27"/>
  <c r="CZ404" i="27"/>
  <c r="CW511" i="27"/>
  <c r="CW502" i="27"/>
  <c r="DE36" i="27"/>
  <c r="DE42" i="27"/>
  <c r="DD70" i="27"/>
  <c r="CX73" i="27"/>
  <c r="DB94" i="27"/>
  <c r="CX94" i="27"/>
  <c r="CZ94" i="27"/>
  <c r="CY502" i="27"/>
  <c r="CY511" i="27"/>
  <c r="DC502" i="27"/>
  <c r="DC511" i="27"/>
  <c r="CZ13" i="27"/>
  <c r="DD13" i="27"/>
  <c r="CX15" i="27"/>
  <c r="CX17" i="27"/>
  <c r="CZ21" i="27"/>
  <c r="DD21" i="27"/>
  <c r="DF21" i="27" s="1"/>
  <c r="CX23" i="27"/>
  <c r="CZ25" i="27"/>
  <c r="DD25" i="27"/>
  <c r="CX27" i="27"/>
  <c r="CZ29" i="27"/>
  <c r="DD29" i="27"/>
  <c r="CX31" i="27"/>
  <c r="CZ33" i="27"/>
  <c r="DD33" i="27"/>
  <c r="CX35" i="27"/>
  <c r="CZ37" i="27"/>
  <c r="DD37" i="27"/>
  <c r="CX39" i="27"/>
  <c r="CX41" i="27"/>
  <c r="CZ43" i="27"/>
  <c r="DD43" i="27"/>
  <c r="CX45" i="27"/>
  <c r="CX46" i="27"/>
  <c r="CZ48" i="27"/>
  <c r="DD48" i="27"/>
  <c r="DF48" i="27" s="1"/>
  <c r="CX50" i="27"/>
  <c r="CZ53" i="27"/>
  <c r="DD53" i="27"/>
  <c r="CX56" i="27"/>
  <c r="CZ59" i="27"/>
  <c r="DD59" i="27"/>
  <c r="CX61" i="27"/>
  <c r="CX63" i="27"/>
  <c r="DD65" i="27"/>
  <c r="DE66" i="27"/>
  <c r="CZ67" i="27"/>
  <c r="DE67" i="27"/>
  <c r="DD72" i="27"/>
  <c r="DF72" i="27" s="1"/>
  <c r="CZ72" i="27"/>
  <c r="DB72" i="27"/>
  <c r="DD76" i="27"/>
  <c r="CZ76" i="27"/>
  <c r="DB78" i="27"/>
  <c r="CX78" i="27"/>
  <c r="CZ78" i="27"/>
  <c r="DD82" i="27"/>
  <c r="DD88" i="27"/>
  <c r="CZ88" i="27"/>
  <c r="CX88" i="27"/>
  <c r="DE88" i="27"/>
  <c r="DD94" i="27"/>
  <c r="DB104" i="27"/>
  <c r="CX104" i="27"/>
  <c r="CZ104" i="27"/>
  <c r="DD108" i="27"/>
  <c r="DD110" i="27"/>
  <c r="CZ112" i="27"/>
  <c r="CZ114" i="27"/>
  <c r="DD116" i="27"/>
  <c r="DD126" i="27"/>
  <c r="CZ128" i="27"/>
  <c r="CZ130" i="27"/>
  <c r="CX135" i="27"/>
  <c r="DB137" i="27"/>
  <c r="DD141" i="27"/>
  <c r="DD151" i="27"/>
  <c r="DD153" i="27"/>
  <c r="CZ155" i="27"/>
  <c r="DD163" i="27"/>
  <c r="CZ165" i="27"/>
  <c r="CZ169" i="27"/>
  <c r="CZ173" i="27"/>
  <c r="DD176" i="27"/>
  <c r="DD179" i="27"/>
  <c r="CZ181" i="27"/>
  <c r="DD183" i="27"/>
  <c r="CZ186" i="27"/>
  <c r="DB190" i="27"/>
  <c r="CX196" i="27"/>
  <c r="DE196" i="27"/>
  <c r="DD200" i="27"/>
  <c r="DD202" i="27"/>
  <c r="CZ204" i="27"/>
  <c r="CZ206" i="27"/>
  <c r="DD208" i="27"/>
  <c r="DD210" i="27"/>
  <c r="CZ212" i="27"/>
  <c r="CZ214" i="27"/>
  <c r="DD216" i="27"/>
  <c r="CX218" i="27"/>
  <c r="DE218" i="27"/>
  <c r="CZ220" i="27"/>
  <c r="CZ222" i="27"/>
  <c r="DD224" i="27"/>
  <c r="CX228" i="27"/>
  <c r="DB230" i="27"/>
  <c r="DB233" i="27"/>
  <c r="CX236" i="27"/>
  <c r="DE236" i="27"/>
  <c r="CZ240" i="27"/>
  <c r="DD242" i="27"/>
  <c r="DD244" i="27"/>
  <c r="CZ246" i="27"/>
  <c r="CX250" i="27"/>
  <c r="DE250" i="27"/>
  <c r="CX257" i="27"/>
  <c r="DB265" i="27"/>
  <c r="DB267" i="27"/>
  <c r="CX269" i="27"/>
  <c r="DE269" i="27"/>
  <c r="CX271" i="27"/>
  <c r="CX275" i="27"/>
  <c r="DB277" i="27"/>
  <c r="CX281" i="27"/>
  <c r="DE281" i="27"/>
  <c r="CZ285" i="27"/>
  <c r="DD287" i="27"/>
  <c r="DD289" i="27"/>
  <c r="CZ291" i="27"/>
  <c r="CZ293" i="27"/>
  <c r="DD295" i="27"/>
  <c r="DD297" i="27"/>
  <c r="DD301" i="27"/>
  <c r="DD303" i="27"/>
  <c r="CZ305" i="27"/>
  <c r="CZ307" i="27"/>
  <c r="DD309" i="27"/>
  <c r="DD311" i="27"/>
  <c r="DD315" i="27"/>
  <c r="DD317" i="27"/>
  <c r="CZ319" i="27"/>
  <c r="DD321" i="27"/>
  <c r="CZ321" i="27"/>
  <c r="CX321" i="27"/>
  <c r="DE321" i="27"/>
  <c r="DB351" i="27"/>
  <c r="DD351" i="27"/>
  <c r="DB357" i="27"/>
  <c r="CX357" i="27"/>
  <c r="CZ357" i="27"/>
  <c r="CX363" i="27"/>
  <c r="DE363" i="27"/>
  <c r="CZ363" i="27"/>
  <c r="DE18" i="27"/>
  <c r="DE20" i="27"/>
  <c r="DE24" i="27"/>
  <c r="DE28" i="27"/>
  <c r="CZ11" i="27"/>
  <c r="DD11" i="27"/>
  <c r="CZ12" i="27"/>
  <c r="CX14" i="27"/>
  <c r="CZ18" i="27"/>
  <c r="CZ20" i="27"/>
  <c r="CX22" i="27"/>
  <c r="CZ24" i="27"/>
  <c r="CX26" i="27"/>
  <c r="CZ28" i="27"/>
  <c r="CX30" i="27"/>
  <c r="CZ32" i="27"/>
  <c r="CX34" i="27"/>
  <c r="CZ36" i="27"/>
  <c r="CX38" i="27"/>
  <c r="CZ42" i="27"/>
  <c r="CX44" i="27"/>
  <c r="CZ47" i="27"/>
  <c r="CX49" i="27"/>
  <c r="CZ52" i="27"/>
  <c r="CX54" i="27"/>
  <c r="CZ57" i="27"/>
  <c r="CZ58" i="27"/>
  <c r="CX60" i="27"/>
  <c r="CZ62" i="27"/>
  <c r="DD62" i="27"/>
  <c r="CZ65" i="27"/>
  <c r="DE65" i="27"/>
  <c r="CX66" i="27"/>
  <c r="DB67" i="27"/>
  <c r="CZ68" i="27"/>
  <c r="DB69" i="27"/>
  <c r="DE70" i="27"/>
  <c r="DB73" i="27"/>
  <c r="DE74" i="27"/>
  <c r="DE82" i="27"/>
  <c r="DD84" i="27"/>
  <c r="CZ84" i="27"/>
  <c r="CX84" i="27"/>
  <c r="DE84" i="27"/>
  <c r="DB92" i="27"/>
  <c r="CX92" i="27"/>
  <c r="CZ92" i="27"/>
  <c r="DE94" i="27"/>
  <c r="DD102" i="27"/>
  <c r="CZ102" i="27"/>
  <c r="CX102" i="27"/>
  <c r="DE102" i="27"/>
  <c r="DE108" i="27"/>
  <c r="DE110" i="27"/>
  <c r="DB112" i="27"/>
  <c r="CX116" i="27"/>
  <c r="DE126" i="27"/>
  <c r="DB128" i="27"/>
  <c r="DD137" i="27"/>
  <c r="CX141" i="27"/>
  <c r="DE151" i="27"/>
  <c r="CX153" i="27"/>
  <c r="CX163" i="27"/>
  <c r="DB169" i="27"/>
  <c r="DB173" i="27"/>
  <c r="DE176" i="27"/>
  <c r="CX179" i="27"/>
  <c r="DB181" i="27"/>
  <c r="CX183" i="27"/>
  <c r="CZ196" i="27"/>
  <c r="DE200" i="27"/>
  <c r="CX202" i="27"/>
  <c r="DB206" i="27"/>
  <c r="DE208" i="27"/>
  <c r="CX210" i="27"/>
  <c r="DB214" i="27"/>
  <c r="DE216" i="27"/>
  <c r="CZ218" i="27"/>
  <c r="DB222" i="27"/>
  <c r="DE224" i="27"/>
  <c r="DD230" i="27"/>
  <c r="CZ236" i="27"/>
  <c r="DB240" i="27"/>
  <c r="DE242" i="27"/>
  <c r="CX244" i="27"/>
  <c r="CZ250" i="27"/>
  <c r="DD265" i="27"/>
  <c r="CZ269" i="27"/>
  <c r="DD277" i="27"/>
  <c r="CZ281" i="27"/>
  <c r="DB285" i="27"/>
  <c r="DE287" i="27"/>
  <c r="CX289" i="27"/>
  <c r="DB293" i="27"/>
  <c r="DE295" i="27"/>
  <c r="CX297" i="27"/>
  <c r="DE301" i="27"/>
  <c r="CX303" i="27"/>
  <c r="DB307" i="27"/>
  <c r="DE309" i="27"/>
  <c r="CX311" i="27"/>
  <c r="DE315" i="27"/>
  <c r="CX317" i="27"/>
  <c r="CZ320" i="27"/>
  <c r="DD320" i="27"/>
  <c r="CZ324" i="27"/>
  <c r="DB326" i="27"/>
  <c r="DD328" i="27"/>
  <c r="CX330" i="27"/>
  <c r="DE330" i="27"/>
  <c r="CZ334" i="27"/>
  <c r="DB336" i="27"/>
  <c r="CX339" i="27"/>
  <c r="DE339" i="27"/>
  <c r="CZ341" i="27"/>
  <c r="DB343" i="27"/>
  <c r="DD345" i="27"/>
  <c r="DB361" i="27"/>
  <c r="CX361" i="27"/>
  <c r="CZ361" i="27"/>
  <c r="CZ365" i="27"/>
  <c r="CX365" i="27"/>
  <c r="DE365" i="27"/>
  <c r="DD374" i="27"/>
  <c r="CZ377" i="27"/>
  <c r="CX377" i="27"/>
  <c r="DB377" i="27"/>
  <c r="DD385" i="27"/>
  <c r="CX385" i="27"/>
  <c r="DD413" i="27"/>
  <c r="CX413" i="27"/>
  <c r="CZ434" i="27"/>
  <c r="CX434" i="27"/>
  <c r="DE434" i="27"/>
  <c r="CZ461" i="27"/>
  <c r="DD461" i="27"/>
  <c r="CX474" i="27"/>
  <c r="DE474" i="27"/>
  <c r="CZ474" i="27"/>
  <c r="DD474" i="27"/>
  <c r="DE79" i="27"/>
  <c r="DF79" i="27" s="1"/>
  <c r="DE83" i="27"/>
  <c r="DE90" i="27"/>
  <c r="DE100" i="27"/>
  <c r="DE101" i="27"/>
  <c r="DE105" i="27"/>
  <c r="DF105" i="27" s="1"/>
  <c r="DE109" i="27"/>
  <c r="DE113" i="27"/>
  <c r="DE125" i="27"/>
  <c r="DE129" i="27"/>
  <c r="CX324" i="27"/>
  <c r="DD326" i="27"/>
  <c r="CX334" i="27"/>
  <c r="DD336" i="27"/>
  <c r="CX341" i="27"/>
  <c r="DD343" i="27"/>
  <c r="CX351" i="27"/>
  <c r="DB353" i="27"/>
  <c r="CZ356" i="27"/>
  <c r="DB358" i="27"/>
  <c r="CZ360" i="27"/>
  <c r="DB365" i="27"/>
  <c r="CX367" i="27"/>
  <c r="DE367" i="27"/>
  <c r="CZ367" i="27"/>
  <c r="DB368" i="27"/>
  <c r="DB376" i="27"/>
  <c r="CX378" i="27"/>
  <c r="DE378" i="27"/>
  <c r="CZ378" i="27"/>
  <c r="DB379" i="27"/>
  <c r="DD446" i="27"/>
  <c r="CX446" i="27"/>
  <c r="CX458" i="27"/>
  <c r="DE458" i="27"/>
  <c r="CZ458" i="27"/>
  <c r="DD458" i="27"/>
  <c r="DE475" i="27"/>
  <c r="CX475" i="27"/>
  <c r="DE488" i="27"/>
  <c r="CX488" i="27"/>
  <c r="CV575" i="27"/>
  <c r="CQ575" i="27"/>
  <c r="CM575" i="27"/>
  <c r="CI575" i="27"/>
  <c r="CE575" i="27"/>
  <c r="BP575" i="27"/>
  <c r="BL575" i="27"/>
  <c r="CU574" i="27"/>
  <c r="CP574" i="27"/>
  <c r="CL574" i="27"/>
  <c r="CH574" i="27"/>
  <c r="CC574" i="27"/>
  <c r="BO574" i="27"/>
  <c r="BK574" i="27"/>
  <c r="CT573" i="27"/>
  <c r="CO573" i="27"/>
  <c r="CK573" i="27"/>
  <c r="CG573" i="27"/>
  <c r="BR573" i="27"/>
  <c r="BN573" i="27"/>
  <c r="BJ573" i="27"/>
  <c r="CR572" i="27"/>
  <c r="CN572" i="27"/>
  <c r="CJ572" i="27"/>
  <c r="CF572" i="27"/>
  <c r="BQ572" i="27"/>
  <c r="BM572" i="27"/>
  <c r="CU568" i="27"/>
  <c r="CT575" i="27"/>
  <c r="CO575" i="27"/>
  <c r="CK575" i="27"/>
  <c r="CG575" i="27"/>
  <c r="BR575" i="27"/>
  <c r="BN575" i="27"/>
  <c r="BJ575" i="27"/>
  <c r="CR574" i="27"/>
  <c r="CN574" i="27"/>
  <c r="CJ574" i="27"/>
  <c r="CF574" i="27"/>
  <c r="BQ574" i="27"/>
  <c r="BM574" i="27"/>
  <c r="CV573" i="27"/>
  <c r="CQ573" i="27"/>
  <c r="CM573" i="27"/>
  <c r="CI573" i="27"/>
  <c r="CE573" i="27"/>
  <c r="BP573" i="27"/>
  <c r="BL573" i="27"/>
  <c r="CU572" i="27"/>
  <c r="CP572" i="27"/>
  <c r="CL572" i="27"/>
  <c r="CH572" i="27"/>
  <c r="CC572" i="27"/>
  <c r="BO572" i="27"/>
  <c r="BK572" i="27"/>
  <c r="CR568" i="27"/>
  <c r="CN568" i="27"/>
  <c r="CJ568" i="27"/>
  <c r="CF568" i="27"/>
  <c r="BQ568" i="27"/>
  <c r="BM568" i="27"/>
  <c r="CV567" i="27"/>
  <c r="CQ567" i="27"/>
  <c r="CM567" i="27"/>
  <c r="CI567" i="27"/>
  <c r="CE567" i="27"/>
  <c r="BP567" i="27"/>
  <c r="BL567" i="27"/>
  <c r="CU566" i="27"/>
  <c r="CP566" i="27"/>
  <c r="CL566" i="27"/>
  <c r="CH566" i="27"/>
  <c r="CC566" i="27"/>
  <c r="BO566" i="27"/>
  <c r="BK566" i="27"/>
  <c r="CN575" i="27"/>
  <c r="CF575" i="27"/>
  <c r="BM575" i="27"/>
  <c r="CQ574" i="27"/>
  <c r="CI574" i="27"/>
  <c r="BP574" i="27"/>
  <c r="CU573" i="27"/>
  <c r="CL573" i="27"/>
  <c r="CC573" i="27"/>
  <c r="BK573" i="27"/>
  <c r="CO572" i="27"/>
  <c r="CG572" i="27"/>
  <c r="BN572" i="27"/>
  <c r="CV568" i="27"/>
  <c r="CO568" i="27"/>
  <c r="CI568" i="27"/>
  <c r="CC568" i="27"/>
  <c r="BN568" i="27"/>
  <c r="CU567" i="27"/>
  <c r="CO567" i="27"/>
  <c r="CJ567" i="27"/>
  <c r="CC567" i="27"/>
  <c r="BN567" i="27"/>
  <c r="CV566" i="27"/>
  <c r="CO566" i="27"/>
  <c r="CJ566" i="27"/>
  <c r="CE566" i="27"/>
  <c r="BN566" i="27"/>
  <c r="CV565" i="27"/>
  <c r="CQ565" i="27"/>
  <c r="CM565" i="27"/>
  <c r="CI565" i="27"/>
  <c r="CE565" i="27"/>
  <c r="BP565" i="27"/>
  <c r="BL565" i="27"/>
  <c r="CT561" i="27"/>
  <c r="CO561" i="27"/>
  <c r="CK561" i="27"/>
  <c r="CG561" i="27"/>
  <c r="BR561" i="27"/>
  <c r="BN561" i="27"/>
  <c r="BJ561" i="27"/>
  <c r="CR560" i="27"/>
  <c r="CN560" i="27"/>
  <c r="CJ560" i="27"/>
  <c r="CF560" i="27"/>
  <c r="BQ560" i="27"/>
  <c r="BM560" i="27"/>
  <c r="CV559" i="27"/>
  <c r="CQ559" i="27"/>
  <c r="CM559" i="27"/>
  <c r="CI559" i="27"/>
  <c r="CE559" i="27"/>
  <c r="BP559" i="27"/>
  <c r="BL559" i="27"/>
  <c r="CU558" i="27"/>
  <c r="CP558" i="27"/>
  <c r="CL558" i="27"/>
  <c r="CH558" i="27"/>
  <c r="CC558" i="27"/>
  <c r="BO558" i="27"/>
  <c r="BK558" i="27"/>
  <c r="CU575" i="27"/>
  <c r="CL575" i="27"/>
  <c r="CC575" i="27"/>
  <c r="BK575" i="27"/>
  <c r="CO574" i="27"/>
  <c r="CG574" i="27"/>
  <c r="BN574" i="27"/>
  <c r="CR573" i="27"/>
  <c r="CJ573" i="27"/>
  <c r="BQ573" i="27"/>
  <c r="CV572" i="27"/>
  <c r="CM572" i="27"/>
  <c r="CE572" i="27"/>
  <c r="BL572" i="27"/>
  <c r="CT568" i="27"/>
  <c r="CM568" i="27"/>
  <c r="CH568" i="27"/>
  <c r="BR568" i="27"/>
  <c r="BL568" i="27"/>
  <c r="CT567" i="27"/>
  <c r="CN567" i="27"/>
  <c r="CH567" i="27"/>
  <c r="BR567" i="27"/>
  <c r="BM567" i="27"/>
  <c r="CT566" i="27"/>
  <c r="CN566" i="27"/>
  <c r="CI566" i="27"/>
  <c r="BR566" i="27"/>
  <c r="BM566" i="27"/>
  <c r="CU565" i="27"/>
  <c r="CP565" i="27"/>
  <c r="CL565" i="27"/>
  <c r="CH565" i="27"/>
  <c r="CC565" i="27"/>
  <c r="BO565" i="27"/>
  <c r="BK565" i="27"/>
  <c r="CR561" i="27"/>
  <c r="CN561" i="27"/>
  <c r="CJ561" i="27"/>
  <c r="CF561" i="27"/>
  <c r="BQ561" i="27"/>
  <c r="BM561" i="27"/>
  <c r="CV560" i="27"/>
  <c r="CQ560" i="27"/>
  <c r="CM560" i="27"/>
  <c r="CI560" i="27"/>
  <c r="CE560" i="27"/>
  <c r="BP560" i="27"/>
  <c r="BL560" i="27"/>
  <c r="CU559" i="27"/>
  <c r="CP559" i="27"/>
  <c r="CL559" i="27"/>
  <c r="CH559" i="27"/>
  <c r="CC559" i="27"/>
  <c r="BO559" i="27"/>
  <c r="BK559" i="27"/>
  <c r="CT558" i="27"/>
  <c r="CO558" i="27"/>
  <c r="CK558" i="27"/>
  <c r="CG558" i="27"/>
  <c r="BR558" i="27"/>
  <c r="BN558" i="27"/>
  <c r="BJ558" i="27"/>
  <c r="CV554" i="27"/>
  <c r="CV555" i="27" s="1"/>
  <c r="CR575" i="27"/>
  <c r="CJ575" i="27"/>
  <c r="BQ575" i="27"/>
  <c r="CV574" i="27"/>
  <c r="CM574" i="27"/>
  <c r="CE574" i="27"/>
  <c r="BL574" i="27"/>
  <c r="CP573" i="27"/>
  <c r="CH573" i="27"/>
  <c r="BO573" i="27"/>
  <c r="CT572" i="27"/>
  <c r="CK572" i="27"/>
  <c r="BR572" i="27"/>
  <c r="BJ572" i="27"/>
  <c r="CQ568" i="27"/>
  <c r="CL568" i="27"/>
  <c r="CG568" i="27"/>
  <c r="BP568" i="27"/>
  <c r="BK568" i="27"/>
  <c r="CR567" i="27"/>
  <c r="CL567" i="27"/>
  <c r="CG567" i="27"/>
  <c r="BQ567" i="27"/>
  <c r="BK567" i="27"/>
  <c r="CR566" i="27"/>
  <c r="CM566" i="27"/>
  <c r="CG566" i="27"/>
  <c r="BQ566" i="27"/>
  <c r="BL566" i="27"/>
  <c r="CT565" i="27"/>
  <c r="CO565" i="27"/>
  <c r="CK565" i="27"/>
  <c r="CG565" i="27"/>
  <c r="BR565" i="27"/>
  <c r="BN565" i="27"/>
  <c r="BJ565" i="27"/>
  <c r="CV561" i="27"/>
  <c r="CQ561" i="27"/>
  <c r="CM561" i="27"/>
  <c r="CI561" i="27"/>
  <c r="CE561" i="27"/>
  <c r="BP561" i="27"/>
  <c r="BL561" i="27"/>
  <c r="CU560" i="27"/>
  <c r="CP560" i="27"/>
  <c r="CL560" i="27"/>
  <c r="CH560" i="27"/>
  <c r="CC560" i="27"/>
  <c r="BO560" i="27"/>
  <c r="BK560" i="27"/>
  <c r="CT559" i="27"/>
  <c r="CO559" i="27"/>
  <c r="CK559" i="27"/>
  <c r="CG559" i="27"/>
  <c r="BR559" i="27"/>
  <c r="BN559" i="27"/>
  <c r="BJ559" i="27"/>
  <c r="CR558" i="27"/>
  <c r="CN558" i="27"/>
  <c r="CJ558" i="27"/>
  <c r="CF558" i="27"/>
  <c r="BQ558" i="27"/>
  <c r="BM558" i="27"/>
  <c r="CP575" i="27"/>
  <c r="CH575" i="27"/>
  <c r="BO575" i="27"/>
  <c r="CT574" i="27"/>
  <c r="CK574" i="27"/>
  <c r="BR574" i="27"/>
  <c r="BJ574" i="27"/>
  <c r="CN573" i="27"/>
  <c r="CF573" i="27"/>
  <c r="BM573" i="27"/>
  <c r="CQ572" i="27"/>
  <c r="CI572" i="27"/>
  <c r="BP572" i="27"/>
  <c r="CP568" i="27"/>
  <c r="CK568" i="27"/>
  <c r="CE568" i="27"/>
  <c r="BO568" i="27"/>
  <c r="BJ568" i="27"/>
  <c r="CP567" i="27"/>
  <c r="CK567" i="27"/>
  <c r="CF567" i="27"/>
  <c r="BO567" i="27"/>
  <c r="BJ567" i="27"/>
  <c r="CQ566" i="27"/>
  <c r="CK566" i="27"/>
  <c r="CF566" i="27"/>
  <c r="BP566" i="27"/>
  <c r="BJ566" i="27"/>
  <c r="CR565" i="27"/>
  <c r="CN565" i="27"/>
  <c r="CJ565" i="27"/>
  <c r="CF565" i="27"/>
  <c r="BQ565" i="27"/>
  <c r="BM565" i="27"/>
  <c r="CU561" i="27"/>
  <c r="CP561" i="27"/>
  <c r="CL561" i="27"/>
  <c r="CH561" i="27"/>
  <c r="CC561" i="27"/>
  <c r="BO561" i="27"/>
  <c r="BK561" i="27"/>
  <c r="CT560" i="27"/>
  <c r="CO560" i="27"/>
  <c r="CK560" i="27"/>
  <c r="CG560" i="27"/>
  <c r="BR560" i="27"/>
  <c r="BN560" i="27"/>
  <c r="BJ560" i="27"/>
  <c r="CR559" i="27"/>
  <c r="CN559" i="27"/>
  <c r="CJ559" i="27"/>
  <c r="CF559" i="27"/>
  <c r="BQ559" i="27"/>
  <c r="BM559" i="27"/>
  <c r="CV558" i="27"/>
  <c r="CQ558" i="27"/>
  <c r="CM558" i="27"/>
  <c r="CI558" i="27"/>
  <c r="CE558" i="27"/>
  <c r="BP558" i="27"/>
  <c r="BL558" i="27"/>
  <c r="CU527" i="27"/>
  <c r="CU528" i="27" s="1"/>
  <c r="CQ527" i="27"/>
  <c r="CQ528" i="27" s="1"/>
  <c r="CM527" i="27"/>
  <c r="CM528" i="27" s="1"/>
  <c r="CI527" i="27"/>
  <c r="CI528" i="27" s="1"/>
  <c r="CE527" i="27"/>
  <c r="CE528" i="27" s="1"/>
  <c r="CT527" i="27"/>
  <c r="CT528" i="27" s="1"/>
  <c r="CP527" i="27"/>
  <c r="CP528" i="27" s="1"/>
  <c r="CL527" i="27"/>
  <c r="CL528" i="27" s="1"/>
  <c r="CH527" i="27"/>
  <c r="CH528" i="27" s="1"/>
  <c r="CD527" i="27"/>
  <c r="CD528" i="27" s="1"/>
  <c r="CS527" i="27"/>
  <c r="CS528" i="27" s="1"/>
  <c r="CO527" i="27"/>
  <c r="CO528" i="27" s="1"/>
  <c r="CK527" i="27"/>
  <c r="CK528" i="27" s="1"/>
  <c r="CG527" i="27"/>
  <c r="CG528" i="27" s="1"/>
  <c r="CC527" i="27"/>
  <c r="CC528" i="27" s="1"/>
  <c r="CV527" i="27"/>
  <c r="CV528" i="27" s="1"/>
  <c r="CR527" i="27"/>
  <c r="CR528" i="27" s="1"/>
  <c r="CN527" i="27"/>
  <c r="CN528" i="27" s="1"/>
  <c r="CJ527" i="27"/>
  <c r="CJ528" i="27" s="1"/>
  <c r="CF527" i="27"/>
  <c r="CF528" i="27" s="1"/>
  <c r="DE112" i="27"/>
  <c r="DE116" i="27"/>
  <c r="DE128" i="27"/>
  <c r="DF128" i="27" s="1"/>
  <c r="DE135" i="27"/>
  <c r="DE141" i="27"/>
  <c r="DE153" i="27"/>
  <c r="DE163" i="27"/>
  <c r="DE169" i="27"/>
  <c r="DE173" i="27"/>
  <c r="DE179" i="27"/>
  <c r="DE181" i="27"/>
  <c r="DE183" i="27"/>
  <c r="DE190" i="27"/>
  <c r="DE202" i="27"/>
  <c r="DE206" i="27"/>
  <c r="DE210" i="27"/>
  <c r="DE214" i="27"/>
  <c r="DE222" i="27"/>
  <c r="DF222" i="27" s="1"/>
  <c r="DE228" i="27"/>
  <c r="DE233" i="27"/>
  <c r="DE240" i="27"/>
  <c r="DE244" i="27"/>
  <c r="DE257" i="27"/>
  <c r="DE267" i="27"/>
  <c r="DE271" i="27"/>
  <c r="DE275" i="27"/>
  <c r="DE279" i="27"/>
  <c r="DE285" i="27"/>
  <c r="DF285" i="27" s="1"/>
  <c r="DE289" i="27"/>
  <c r="DE293" i="27"/>
  <c r="DF293" i="27" s="1"/>
  <c r="DE297" i="27"/>
  <c r="DE303" i="27"/>
  <c r="DE307" i="27"/>
  <c r="DE311" i="27"/>
  <c r="DE317" i="27"/>
  <c r="DD324" i="27"/>
  <c r="CZ326" i="27"/>
  <c r="DB328" i="27"/>
  <c r="DB330" i="27"/>
  <c r="DD334" i="27"/>
  <c r="CZ336" i="27"/>
  <c r="DB339" i="27"/>
  <c r="DD341" i="27"/>
  <c r="CZ343" i="27"/>
  <c r="DB345" i="27"/>
  <c r="DE347" i="27"/>
  <c r="DB347" i="27"/>
  <c r="DD355" i="27"/>
  <c r="DF355" i="27" s="1"/>
  <c r="CZ355" i="27"/>
  <c r="DB355" i="27"/>
  <c r="DD359" i="27"/>
  <c r="DF359" i="27" s="1"/>
  <c r="CZ359" i="27"/>
  <c r="DB359" i="27"/>
  <c r="DB369" i="27"/>
  <c r="DD371" i="27"/>
  <c r="DB380" i="27"/>
  <c r="DD382" i="27"/>
  <c r="CZ384" i="27"/>
  <c r="CX384" i="27"/>
  <c r="CZ385" i="27"/>
  <c r="DD440" i="27"/>
  <c r="CX444" i="27"/>
  <c r="DE444" i="27"/>
  <c r="CZ444" i="27"/>
  <c r="DE453" i="27"/>
  <c r="DB453" i="27"/>
  <c r="DD456" i="27"/>
  <c r="DF456" i="27" s="1"/>
  <c r="DB456" i="27"/>
  <c r="DE459" i="27"/>
  <c r="CX459" i="27"/>
  <c r="CZ471" i="27"/>
  <c r="DD471" i="27"/>
  <c r="DD486" i="27"/>
  <c r="CZ486" i="27"/>
  <c r="M493" i="27"/>
  <c r="DB320" i="27"/>
  <c r="DE324" i="27"/>
  <c r="CX328" i="27"/>
  <c r="DD330" i="27"/>
  <c r="DF330" i="27" s="1"/>
  <c r="DE333" i="27"/>
  <c r="DE334" i="27"/>
  <c r="DD339" i="27"/>
  <c r="DF339" i="27" s="1"/>
  <c r="DE340" i="27"/>
  <c r="DF340" i="27" s="1"/>
  <c r="DE341" i="27"/>
  <c r="CX345" i="27"/>
  <c r="CX347" i="27"/>
  <c r="DD347" i="27"/>
  <c r="CZ351" i="27"/>
  <c r="DE351" i="27"/>
  <c r="DD353" i="27"/>
  <c r="CX355" i="27"/>
  <c r="DE356" i="27"/>
  <c r="DB356" i="27"/>
  <c r="DE357" i="27"/>
  <c r="DF357" i="27" s="1"/>
  <c r="DD358" i="27"/>
  <c r="CX359" i="27"/>
  <c r="DE360" i="27"/>
  <c r="DB360" i="27"/>
  <c r="DE361" i="27"/>
  <c r="DD366" i="27"/>
  <c r="DB367" i="27"/>
  <c r="DD368" i="27"/>
  <c r="DF368" i="27" s="1"/>
  <c r="CX369" i="27"/>
  <c r="DD369" i="27"/>
  <c r="CZ371" i="27"/>
  <c r="DD377" i="27"/>
  <c r="DB378" i="27"/>
  <c r="DD379" i="27"/>
  <c r="CX380" i="27"/>
  <c r="DD380" i="27"/>
  <c r="CZ382" i="27"/>
  <c r="DB384" i="27"/>
  <c r="CX392" i="27"/>
  <c r="DB392" i="27"/>
  <c r="DE392" i="27"/>
  <c r="CZ396" i="27"/>
  <c r="CX396" i="27"/>
  <c r="DD404" i="27"/>
  <c r="DE410" i="27"/>
  <c r="CX410" i="27"/>
  <c r="CX429" i="27"/>
  <c r="DB434" i="27"/>
  <c r="CZ449" i="27"/>
  <c r="CX449" i="27"/>
  <c r="CX456" i="27"/>
  <c r="CZ477" i="27"/>
  <c r="DD477" i="27"/>
  <c r="CZ392" i="27"/>
  <c r="CX394" i="27"/>
  <c r="DE394" i="27"/>
  <c r="DF394" i="27" s="1"/>
  <c r="DD398" i="27"/>
  <c r="CZ402" i="27"/>
  <c r="DE402" i="27"/>
  <c r="DE409" i="27"/>
  <c r="DF409" i="27" s="1"/>
  <c r="DD410" i="27"/>
  <c r="CZ413" i="27"/>
  <c r="CZ421" i="27"/>
  <c r="CZ429" i="27"/>
  <c r="CX432" i="27"/>
  <c r="DE432" i="27"/>
  <c r="DF432" i="27" s="1"/>
  <c r="DD436" i="27"/>
  <c r="DB441" i="27"/>
  <c r="DE442" i="27"/>
  <c r="DF442" i="27" s="1"/>
  <c r="DD443" i="27"/>
  <c r="DD459" i="27"/>
  <c r="DF459" i="27" s="1"/>
  <c r="DF460" i="27"/>
  <c r="DB461" i="27"/>
  <c r="DB463" i="27"/>
  <c r="CZ468" i="27"/>
  <c r="DF470" i="27"/>
  <c r="DB471" i="27"/>
  <c r="DD475" i="27"/>
  <c r="DF475" i="27" s="1"/>
  <c r="DB477" i="27"/>
  <c r="DB482" i="27"/>
  <c r="DD488" i="27"/>
  <c r="CZ489" i="27"/>
  <c r="CX489" i="27"/>
  <c r="DB363" i="27"/>
  <c r="CZ364" i="27"/>
  <c r="DD364" i="27"/>
  <c r="CZ369" i="27"/>
  <c r="CX370" i="27"/>
  <c r="DB371" i="27"/>
  <c r="CX373" i="27"/>
  <c r="DB374" i="27"/>
  <c r="CZ375" i="27"/>
  <c r="DD375" i="27"/>
  <c r="CZ380" i="27"/>
  <c r="CX381" i="27"/>
  <c r="DB382" i="27"/>
  <c r="CZ383" i="27"/>
  <c r="DD383" i="27"/>
  <c r="DF383" i="27" s="1"/>
  <c r="DB386" i="27"/>
  <c r="CX387" i="27"/>
  <c r="DE388" i="27"/>
  <c r="DB388" i="27"/>
  <c r="DE389" i="27"/>
  <c r="CZ394" i="27"/>
  <c r="CZ395" i="27"/>
  <c r="DD395" i="27"/>
  <c r="CZ398" i="27"/>
  <c r="CX400" i="27"/>
  <c r="CZ410" i="27"/>
  <c r="DB414" i="27"/>
  <c r="CX415" i="27"/>
  <c r="DE416" i="27"/>
  <c r="DB416" i="27"/>
  <c r="DE417" i="27"/>
  <c r="CX418" i="27"/>
  <c r="DD419" i="27"/>
  <c r="DF419" i="27" s="1"/>
  <c r="CZ419" i="27"/>
  <c r="DB419" i="27"/>
  <c r="DB420" i="27"/>
  <c r="DB422" i="27"/>
  <c r="CX423" i="27"/>
  <c r="DE424" i="27"/>
  <c r="DB424" i="27"/>
  <c r="DE425" i="27"/>
  <c r="CX426" i="27"/>
  <c r="DD427" i="27"/>
  <c r="CZ427" i="27"/>
  <c r="DB427" i="27"/>
  <c r="DB428" i="27"/>
  <c r="CZ432" i="27"/>
  <c r="CZ433" i="27"/>
  <c r="DD433" i="27"/>
  <c r="CZ436" i="27"/>
  <c r="CX439" i="27"/>
  <c r="CZ443" i="27"/>
  <c r="CZ446" i="27"/>
  <c r="CZ447" i="27"/>
  <c r="CZ448" i="27"/>
  <c r="DD448" i="27"/>
  <c r="CX453" i="27"/>
  <c r="DE457" i="27"/>
  <c r="CZ459" i="27"/>
  <c r="DD462" i="27"/>
  <c r="CX463" i="27"/>
  <c r="DD463" i="27"/>
  <c r="DF463" i="27" s="1"/>
  <c r="DE473" i="27"/>
  <c r="CZ475" i="27"/>
  <c r="DD479" i="27"/>
  <c r="CX482" i="27"/>
  <c r="DD482" i="27"/>
  <c r="CZ485" i="27"/>
  <c r="CX485" i="27"/>
  <c r="CX487" i="27"/>
  <c r="DE487" i="27"/>
  <c r="CZ487" i="27"/>
  <c r="DD487" i="27"/>
  <c r="DB490" i="27"/>
  <c r="DD365" i="27"/>
  <c r="DE366" i="27"/>
  <c r="CX371" i="27"/>
  <c r="CX374" i="27"/>
  <c r="DD376" i="27"/>
  <c r="DE377" i="27"/>
  <c r="CX382" i="27"/>
  <c r="DD384" i="27"/>
  <c r="DE385" i="27"/>
  <c r="DB385" i="27"/>
  <c r="DD386" i="27"/>
  <c r="DF386" i="27" s="1"/>
  <c r="DD387" i="27"/>
  <c r="DD388" i="27"/>
  <c r="DB389" i="27"/>
  <c r="CX389" i="27"/>
  <c r="DD389" i="27"/>
  <c r="DB394" i="27"/>
  <c r="DD396" i="27"/>
  <c r="DB398" i="27"/>
  <c r="CZ400" i="27"/>
  <c r="DE400" i="27"/>
  <c r="CX406" i="27"/>
  <c r="DE413" i="27"/>
  <c r="DB413" i="27"/>
  <c r="DD414" i="27"/>
  <c r="DF414" i="27" s="1"/>
  <c r="DD415" i="27"/>
  <c r="DF415" i="27" s="1"/>
  <c r="DD416" i="27"/>
  <c r="DB417" i="27"/>
  <c r="CX417" i="27"/>
  <c r="DD417" i="27"/>
  <c r="DD420" i="27"/>
  <c r="DF420" i="27" s="1"/>
  <c r="DE421" i="27"/>
  <c r="DB421" i="27"/>
  <c r="DD422" i="27"/>
  <c r="DD423" i="27"/>
  <c r="DD424" i="27"/>
  <c r="DB425" i="27"/>
  <c r="CX425" i="27"/>
  <c r="DD425" i="27"/>
  <c r="DD428" i="27"/>
  <c r="DE429" i="27"/>
  <c r="DF429" i="27" s="1"/>
  <c r="DB429" i="27"/>
  <c r="DB432" i="27"/>
  <c r="DD434" i="27"/>
  <c r="DF434" i="27" s="1"/>
  <c r="DB436" i="27"/>
  <c r="CZ439" i="27"/>
  <c r="DE439" i="27"/>
  <c r="CX441" i="27"/>
  <c r="DE441" i="27"/>
  <c r="DD441" i="27"/>
  <c r="DD445" i="27"/>
  <c r="CZ445" i="27"/>
  <c r="DB445" i="27"/>
  <c r="DB446" i="27"/>
  <c r="DD449" i="27"/>
  <c r="CZ453" i="27"/>
  <c r="CZ457" i="27"/>
  <c r="DE461" i="27"/>
  <c r="CZ462" i="27"/>
  <c r="DE462" i="27"/>
  <c r="CZ463" i="27"/>
  <c r="DE468" i="27"/>
  <c r="DB468" i="27"/>
  <c r="DE471" i="27"/>
  <c r="CZ473" i="27"/>
  <c r="DE477" i="27"/>
  <c r="CZ479" i="27"/>
  <c r="DE479" i="27"/>
  <c r="CZ482" i="27"/>
  <c r="DB486" i="27"/>
  <c r="DB489" i="27"/>
  <c r="L493" i="27"/>
  <c r="Q493" i="27"/>
  <c r="U493" i="27"/>
  <c r="J493" i="27"/>
  <c r="P493" i="27"/>
  <c r="T493" i="27"/>
  <c r="X493" i="27"/>
  <c r="O493" i="27"/>
  <c r="W493" i="27"/>
  <c r="AC501" i="27"/>
  <c r="AG501" i="27"/>
  <c r="AK501" i="27"/>
  <c r="AO501" i="27"/>
  <c r="AS501" i="27"/>
  <c r="AW501" i="27"/>
  <c r="BB501" i="27"/>
  <c r="BF501" i="27"/>
  <c r="CZ388" i="27"/>
  <c r="DD392" i="27"/>
  <c r="DE393" i="27"/>
  <c r="CX398" i="27"/>
  <c r="DD400" i="27"/>
  <c r="CX404" i="27"/>
  <c r="DD406" i="27"/>
  <c r="CZ416" i="27"/>
  <c r="DB418" i="27"/>
  <c r="CZ424" i="27"/>
  <c r="DB426" i="27"/>
  <c r="DE431" i="27"/>
  <c r="CX436" i="27"/>
  <c r="DD439" i="27"/>
  <c r="DE440" i="27"/>
  <c r="DB444" i="27"/>
  <c r="DD453" i="27"/>
  <c r="CZ456" i="27"/>
  <c r="DB458" i="27"/>
  <c r="CZ460" i="27"/>
  <c r="DB462" i="27"/>
  <c r="CX466" i="27"/>
  <c r="CZ470" i="27"/>
  <c r="DB474" i="27"/>
  <c r="CZ476" i="27"/>
  <c r="DB479" i="27"/>
  <c r="CZ483" i="27"/>
  <c r="DD485" i="27"/>
  <c r="CZ488" i="27"/>
  <c r="DD489" i="27"/>
  <c r="BJ521" i="27"/>
  <c r="BJ522" i="27"/>
  <c r="BN521" i="27"/>
  <c r="BN522" i="27"/>
  <c r="BR521" i="27"/>
  <c r="BR522" i="27"/>
  <c r="BV521" i="27"/>
  <c r="BV522" i="27"/>
  <c r="BZ521" i="27"/>
  <c r="BZ522" i="27"/>
  <c r="CD521" i="27"/>
  <c r="CD522" i="27"/>
  <c r="CH521" i="27"/>
  <c r="CH522" i="27"/>
  <c r="CL521" i="27"/>
  <c r="CL522" i="27"/>
  <c r="CP521" i="27"/>
  <c r="CP522" i="27"/>
  <c r="CT521" i="27"/>
  <c r="CT522" i="27"/>
  <c r="CK523" i="27"/>
  <c r="BM536" i="27"/>
  <c r="BY536" i="27"/>
  <c r="CC536" i="27"/>
  <c r="BU543" i="27"/>
  <c r="BW521" i="27"/>
  <c r="CA523" i="27"/>
  <c r="CQ523" i="27"/>
  <c r="BN530" i="27"/>
  <c r="BN536" i="27"/>
  <c r="BK521" i="27"/>
  <c r="BK523" i="27" s="1"/>
  <c r="BO521" i="27"/>
  <c r="BS521" i="27"/>
  <c r="BK536" i="27"/>
  <c r="CA536" i="27"/>
  <c r="CX457" i="27"/>
  <c r="CX461" i="27"/>
  <c r="CX471" i="27"/>
  <c r="CX473" i="27"/>
  <c r="CX477" i="27"/>
  <c r="CX486" i="27"/>
  <c r="CX490" i="27"/>
  <c r="BY528" i="27"/>
  <c r="BY530" i="27" s="1"/>
  <c r="BJ542" i="27"/>
  <c r="BN542" i="27"/>
  <c r="BR542" i="27"/>
  <c r="BV542" i="27"/>
  <c r="BV543" i="27" s="1"/>
  <c r="BZ542" i="27"/>
  <c r="CD542" i="27"/>
  <c r="CH542" i="27"/>
  <c r="CL542" i="27"/>
  <c r="CL543" i="27" s="1"/>
  <c r="CP542" i="27"/>
  <c r="CM548" i="27"/>
  <c r="CL549" i="27"/>
  <c r="CL550" i="27" s="1"/>
  <c r="CQ549" i="27"/>
  <c r="CQ550" i="27" s="1"/>
  <c r="BM556" i="27"/>
  <c r="BQ556" i="27"/>
  <c r="BU556" i="27"/>
  <c r="BY556" i="27"/>
  <c r="CC556" i="27"/>
  <c r="CG556" i="27"/>
  <c r="CK556" i="27"/>
  <c r="CO555" i="27"/>
  <c r="CS555" i="27"/>
  <c r="BL555" i="27"/>
  <c r="BP555" i="27"/>
  <c r="BT555" i="27"/>
  <c r="BX555" i="27"/>
  <c r="CB555" i="27"/>
  <c r="CF555" i="27"/>
  <c r="CJ555" i="27"/>
  <c r="CN555" i="27"/>
  <c r="CR555" i="27"/>
  <c r="BK529" i="27"/>
  <c r="BO529" i="27"/>
  <c r="BS529" i="27"/>
  <c r="BW529" i="27"/>
  <c r="BW530" i="27" s="1"/>
  <c r="CA529" i="27"/>
  <c r="BW542" i="27"/>
  <c r="CA542" i="27"/>
  <c r="CE542" i="27"/>
  <c r="CI542" i="27"/>
  <c r="CI543" i="27" s="1"/>
  <c r="CM542" i="27"/>
  <c r="CQ542" i="27"/>
  <c r="BX548" i="27"/>
  <c r="BX550" i="27" s="1"/>
  <c r="CH549" i="27"/>
  <c r="BJ556" i="27"/>
  <c r="BM555" i="27"/>
  <c r="BM557" i="27" s="1"/>
  <c r="BQ555" i="27"/>
  <c r="BU555" i="27"/>
  <c r="BU557" i="27" s="1"/>
  <c r="BY555" i="27"/>
  <c r="BY557" i="27" s="1"/>
  <c r="CC555" i="27"/>
  <c r="CC557" i="27" s="1"/>
  <c r="CG555" i="27"/>
  <c r="CG557" i="27" s="1"/>
  <c r="CK555" i="27"/>
  <c r="CK557" i="27" s="1"/>
  <c r="BM548" i="27"/>
  <c r="BM550" i="27" s="1"/>
  <c r="BQ548" i="27"/>
  <c r="BU548" i="27"/>
  <c r="BY548" i="27"/>
  <c r="CC548" i="27"/>
  <c r="CC550" i="27" s="1"/>
  <c r="CG548" i="27"/>
  <c r="CK548" i="27"/>
  <c r="CN549" i="27"/>
  <c r="BK556" i="27"/>
  <c r="BK555" i="27"/>
  <c r="BO556" i="27"/>
  <c r="BO555" i="27"/>
  <c r="BS556" i="27"/>
  <c r="BS555" i="27"/>
  <c r="BW556" i="27"/>
  <c r="BW555" i="27"/>
  <c r="CA556" i="27"/>
  <c r="CA555" i="27"/>
  <c r="CE556" i="27"/>
  <c r="CE555" i="27"/>
  <c r="CI556" i="27"/>
  <c r="CI555" i="27"/>
  <c r="CM556" i="27"/>
  <c r="CM555" i="27"/>
  <c r="CQ556" i="27"/>
  <c r="CQ555" i="27"/>
  <c r="CU556" i="27"/>
  <c r="CU555" i="27"/>
  <c r="CT557" i="27"/>
  <c r="BZ548" i="27"/>
  <c r="BL556" i="27"/>
  <c r="BP556" i="27"/>
  <c r="BT556" i="27"/>
  <c r="BX556" i="27"/>
  <c r="CB556" i="27"/>
  <c r="CF556" i="27"/>
  <c r="CJ556" i="27"/>
  <c r="CN556" i="27"/>
  <c r="CR556" i="27"/>
  <c r="CO556" i="27"/>
  <c r="CS556" i="27"/>
  <c r="O48" i="3"/>
  <c r="O46" i="3"/>
  <c r="O42" i="3"/>
  <c r="O38" i="3"/>
  <c r="O29" i="3"/>
  <c r="O24" i="3"/>
  <c r="O18" i="3"/>
  <c r="O13" i="3"/>
  <c r="S499" i="26"/>
  <c r="S498" i="26"/>
  <c r="S497" i="26"/>
  <c r="S496" i="26"/>
  <c r="S495" i="26"/>
  <c r="S494" i="26"/>
  <c r="CO559" i="28" l="1"/>
  <c r="BY559" i="28"/>
  <c r="BM530" i="27"/>
  <c r="CH552" i="28"/>
  <c r="BR552" i="28"/>
  <c r="CM559" i="28"/>
  <c r="CP559" i="28"/>
  <c r="BZ559" i="28"/>
  <c r="BJ559" i="28"/>
  <c r="BQ539" i="28"/>
  <c r="CR532" i="28"/>
  <c r="CB532" i="28"/>
  <c r="BL532" i="28"/>
  <c r="DF438" i="28"/>
  <c r="DF369" i="28"/>
  <c r="CH566" i="28"/>
  <c r="CQ532" i="28"/>
  <c r="CA532" i="28"/>
  <c r="BK532" i="28"/>
  <c r="CJ559" i="28"/>
  <c r="CG559" i="28"/>
  <c r="BY539" i="28"/>
  <c r="CJ532" i="28"/>
  <c r="BT532" i="28"/>
  <c r="CB539" i="28"/>
  <c r="BL539" i="28"/>
  <c r="CU559" i="28"/>
  <c r="CE559" i="28"/>
  <c r="CH559" i="28"/>
  <c r="BR559" i="28"/>
  <c r="DF492" i="28"/>
  <c r="DF290" i="28"/>
  <c r="DF82" i="28"/>
  <c r="DF65" i="28"/>
  <c r="CQ566" i="28"/>
  <c r="CA566" i="28"/>
  <c r="BK566" i="28"/>
  <c r="CS566" i="28"/>
  <c r="CC566" i="28"/>
  <c r="BM566" i="28"/>
  <c r="BT566" i="28"/>
  <c r="DF62" i="28"/>
  <c r="DF417" i="28"/>
  <c r="DF288" i="28"/>
  <c r="DF74" i="28"/>
  <c r="BQ559" i="28"/>
  <c r="BW539" i="28"/>
  <c r="DF390" i="28"/>
  <c r="BO559" i="28"/>
  <c r="CA559" i="28"/>
  <c r="BK559" i="28"/>
  <c r="BV539" i="28"/>
  <c r="CH532" i="28"/>
  <c r="DF430" i="28"/>
  <c r="DF164" i="28"/>
  <c r="DF399" i="28"/>
  <c r="DF289" i="28"/>
  <c r="DF410" i="28"/>
  <c r="DF350" i="28"/>
  <c r="DF323" i="28"/>
  <c r="BO539" i="28"/>
  <c r="DF385" i="28"/>
  <c r="DF38" i="28"/>
  <c r="CV559" i="28"/>
  <c r="CF559" i="28"/>
  <c r="BP559" i="28"/>
  <c r="BR532" i="28"/>
  <c r="DF468" i="28"/>
  <c r="DF332" i="28"/>
  <c r="CI566" i="28"/>
  <c r="BS566" i="28"/>
  <c r="DF374" i="28"/>
  <c r="DF499" i="28"/>
  <c r="BJ539" i="28"/>
  <c r="CK566" i="28"/>
  <c r="BU566" i="28"/>
  <c r="DF447" i="28"/>
  <c r="DF296" i="28"/>
  <c r="DF291" i="28"/>
  <c r="DF284" i="28"/>
  <c r="DF459" i="28"/>
  <c r="DF440" i="28"/>
  <c r="DF444" i="28"/>
  <c r="DF312" i="28"/>
  <c r="DF469" i="28"/>
  <c r="DF407" i="28"/>
  <c r="BZ532" i="28"/>
  <c r="BJ532" i="28"/>
  <c r="DF460" i="28"/>
  <c r="DF292" i="28"/>
  <c r="DF258" i="28"/>
  <c r="DF247" i="28"/>
  <c r="DF212" i="28"/>
  <c r="DF455" i="28"/>
  <c r="DF232" i="28"/>
  <c r="BN539" i="28"/>
  <c r="CP532" i="28"/>
  <c r="BL566" i="28"/>
  <c r="DF494" i="28"/>
  <c r="DF486" i="28"/>
  <c r="DF482" i="28"/>
  <c r="DF443" i="28"/>
  <c r="DF454" i="28"/>
  <c r="DF373" i="28"/>
  <c r="DF280" i="28"/>
  <c r="BW559" i="28"/>
  <c r="DF470" i="28"/>
  <c r="CT596" i="28"/>
  <c r="BS559" i="28"/>
  <c r="BZ539" i="28"/>
  <c r="CL532" i="28"/>
  <c r="BT559" i="28"/>
  <c r="CK559" i="28"/>
  <c r="BU559" i="28"/>
  <c r="CE566" i="28"/>
  <c r="BQ566" i="28"/>
  <c r="DF488" i="28"/>
  <c r="DF435" i="28"/>
  <c r="DF450" i="28"/>
  <c r="DF389" i="28"/>
  <c r="DF370" i="28"/>
  <c r="DF299" i="28"/>
  <c r="DF259" i="28"/>
  <c r="DF234" i="28"/>
  <c r="BS539" i="28"/>
  <c r="CA539" i="28"/>
  <c r="BK539" i="28"/>
  <c r="BR539" i="28"/>
  <c r="CT532" i="28"/>
  <c r="CD532" i="28"/>
  <c r="DF384" i="28"/>
  <c r="CR559" i="28"/>
  <c r="CB559" i="28"/>
  <c r="BL559" i="28"/>
  <c r="CC559" i="28"/>
  <c r="BM559" i="28"/>
  <c r="BP566" i="28"/>
  <c r="CM566" i="28"/>
  <c r="BW566" i="28"/>
  <c r="BX566" i="28"/>
  <c r="CO566" i="28"/>
  <c r="BY566" i="28"/>
  <c r="CT552" i="28"/>
  <c r="CD552" i="28"/>
  <c r="BN552" i="28"/>
  <c r="CI559" i="28"/>
  <c r="CL559" i="28"/>
  <c r="BV559" i="28"/>
  <c r="BM539" i="28"/>
  <c r="CN532" i="28"/>
  <c r="BX532" i="28"/>
  <c r="DF464" i="28"/>
  <c r="DF452" i="28"/>
  <c r="DF331" i="28"/>
  <c r="DF287" i="28"/>
  <c r="BP539" i="28"/>
  <c r="DF439" i="28"/>
  <c r="DF328" i="28"/>
  <c r="DF295" i="28"/>
  <c r="DF250" i="28"/>
  <c r="DF398" i="28"/>
  <c r="DF128" i="28"/>
  <c r="BN532" i="28"/>
  <c r="DF403" i="28"/>
  <c r="BJ617" i="28"/>
  <c r="CI589" i="28"/>
  <c r="CL591" i="28"/>
  <c r="CL589" i="28"/>
  <c r="CT591" i="28"/>
  <c r="BR597" i="28"/>
  <c r="BJ602" i="28"/>
  <c r="CJ612" i="28"/>
  <c r="BK595" i="28"/>
  <c r="CQ597" i="28"/>
  <c r="BN589" i="28"/>
  <c r="BQ598" i="28"/>
  <c r="DF61" i="28"/>
  <c r="DF45" i="28"/>
  <c r="BX539" i="28"/>
  <c r="BO598" i="28"/>
  <c r="BQ589" i="28"/>
  <c r="CI591" i="28"/>
  <c r="BQ603" i="28"/>
  <c r="CQ559" i="28"/>
  <c r="CT559" i="28"/>
  <c r="CD559" i="28"/>
  <c r="BN559" i="28"/>
  <c r="DF498" i="28"/>
  <c r="DF428" i="28"/>
  <c r="BP590" i="28"/>
  <c r="CL595" i="28"/>
  <c r="CO603" i="28"/>
  <c r="BM590" i="28"/>
  <c r="CI595" i="28"/>
  <c r="CN602" i="28"/>
  <c r="CR589" i="28"/>
  <c r="BQ595" i="28"/>
  <c r="BQ602" i="28"/>
  <c r="CO589" i="28"/>
  <c r="BJ595" i="28"/>
  <c r="BK598" i="28"/>
  <c r="BO603" i="28"/>
  <c r="CM603" i="28"/>
  <c r="CL605" i="28"/>
  <c r="BJ610" i="28"/>
  <c r="CV620" i="28"/>
  <c r="CL552" i="28"/>
  <c r="BV552" i="28"/>
  <c r="CG588" i="28"/>
  <c r="CQ590" i="28"/>
  <c r="BP596" i="28"/>
  <c r="CC588" i="28"/>
  <c r="CN590" i="28"/>
  <c r="BM596" i="28"/>
  <c r="BL588" i="28"/>
  <c r="CG590" i="28"/>
  <c r="CR595" i="28"/>
  <c r="CL604" i="28"/>
  <c r="CC590" i="28"/>
  <c r="CK595" i="28"/>
  <c r="BO604" i="28"/>
  <c r="CE604" i="28"/>
  <c r="BP610" i="28"/>
  <c r="CQ605" i="28"/>
  <c r="CE612" i="28"/>
  <c r="BU539" i="28"/>
  <c r="CV532" i="28"/>
  <c r="CF532" i="28"/>
  <c r="BP532" i="28"/>
  <c r="CM532" i="28"/>
  <c r="BW532" i="28"/>
  <c r="DF230" i="28"/>
  <c r="BK589" i="28"/>
  <c r="CF591" i="28"/>
  <c r="CU596" i="28"/>
  <c r="CU588" i="28"/>
  <c r="BR591" i="28"/>
  <c r="CP596" i="28"/>
  <c r="CM588" i="28"/>
  <c r="BK591" i="28"/>
  <c r="CG596" i="28"/>
  <c r="CJ588" i="28"/>
  <c r="CU590" i="28"/>
  <c r="BO596" i="28"/>
  <c r="CU597" i="28"/>
  <c r="CJ605" i="28"/>
  <c r="CR597" i="28"/>
  <c r="CO611" i="28"/>
  <c r="CP617" i="28"/>
  <c r="DF416" i="28"/>
  <c r="DF404" i="28"/>
  <c r="BJ588" i="28"/>
  <c r="CK588" i="28"/>
  <c r="BO589" i="28"/>
  <c r="CP589" i="28"/>
  <c r="CE590" i="28"/>
  <c r="CV590" i="28"/>
  <c r="CJ591" i="28"/>
  <c r="BO595" i="28"/>
  <c r="CP595" i="28"/>
  <c r="CE596" i="28"/>
  <c r="BN597" i="28"/>
  <c r="CP598" i="28"/>
  <c r="CC604" i="28"/>
  <c r="CH588" i="28"/>
  <c r="BL589" i="28"/>
  <c r="CM589" i="28"/>
  <c r="BQ590" i="28"/>
  <c r="CR590" i="28"/>
  <c r="CG591" i="28"/>
  <c r="BL595" i="28"/>
  <c r="CM595" i="28"/>
  <c r="BQ596" i="28"/>
  <c r="BJ597" i="28"/>
  <c r="CC598" i="28"/>
  <c r="BR603" i="28"/>
  <c r="BP588" i="28"/>
  <c r="CQ588" i="28"/>
  <c r="CF589" i="28"/>
  <c r="BJ590" i="28"/>
  <c r="CK590" i="28"/>
  <c r="BO591" i="28"/>
  <c r="CP591" i="28"/>
  <c r="CF595" i="28"/>
  <c r="BJ596" i="28"/>
  <c r="CL596" i="28"/>
  <c r="CK597" i="28"/>
  <c r="CR602" i="28"/>
  <c r="BM588" i="28"/>
  <c r="CN588" i="28"/>
  <c r="BR589" i="28"/>
  <c r="CT589" i="28"/>
  <c r="CH590" i="28"/>
  <c r="BL591" i="28"/>
  <c r="CM591" i="28"/>
  <c r="BN595" i="28"/>
  <c r="CO595" i="28"/>
  <c r="CC596" i="28"/>
  <c r="BL597" i="28"/>
  <c r="CL598" i="28"/>
  <c r="BO597" i="28"/>
  <c r="CE598" i="28"/>
  <c r="CG602" i="28"/>
  <c r="CL603" i="28"/>
  <c r="CQ604" i="28"/>
  <c r="BM610" i="28"/>
  <c r="CR598" i="28"/>
  <c r="BQ604" i="28"/>
  <c r="BJ612" i="28"/>
  <c r="CG598" i="28"/>
  <c r="CR603" i="28"/>
  <c r="CJ610" i="28"/>
  <c r="CM610" i="28"/>
  <c r="CC612" i="28"/>
  <c r="CK617" i="28"/>
  <c r="CK610" i="28"/>
  <c r="CV612" i="28"/>
  <c r="CE618" i="28"/>
  <c r="CV617" i="28"/>
  <c r="CN619" i="28"/>
  <c r="DF496" i="28"/>
  <c r="DF465" i="28"/>
  <c r="DF475" i="28"/>
  <c r="BN588" i="28"/>
  <c r="CO588" i="28"/>
  <c r="CC589" i="28"/>
  <c r="CU589" i="28"/>
  <c r="CI590" i="28"/>
  <c r="BM591" i="28"/>
  <c r="CN591" i="28"/>
  <c r="CC595" i="28"/>
  <c r="CU595" i="28"/>
  <c r="CJ596" i="28"/>
  <c r="CG597" i="28"/>
  <c r="CJ602" i="28"/>
  <c r="BK588" i="28"/>
  <c r="CL588" i="28"/>
  <c r="BP589" i="28"/>
  <c r="CQ589" i="28"/>
  <c r="CF590" i="28"/>
  <c r="BJ591" i="28"/>
  <c r="CK591" i="28"/>
  <c r="BP595" i="28"/>
  <c r="CQ595" i="28"/>
  <c r="CF596" i="28"/>
  <c r="BP597" i="28"/>
  <c r="CU598" i="28"/>
  <c r="CT603" i="28"/>
  <c r="CE588" i="28"/>
  <c r="CV588" i="28"/>
  <c r="CJ589" i="28"/>
  <c r="BN590" i="28"/>
  <c r="CO590" i="28"/>
  <c r="CC591" i="28"/>
  <c r="CC592" i="28" s="1"/>
  <c r="CU591" i="28"/>
  <c r="CJ595" i="28"/>
  <c r="BN596" i="28"/>
  <c r="CR596" i="28"/>
  <c r="CR600" i="28" s="1"/>
  <c r="CT597" i="28"/>
  <c r="CG603" i="28"/>
  <c r="BQ588" i="28"/>
  <c r="CR588" i="28"/>
  <c r="CG589" i="28"/>
  <c r="BK590" i="28"/>
  <c r="CL590" i="28"/>
  <c r="BP591" i="28"/>
  <c r="BP592" i="28" s="1"/>
  <c r="CQ591" i="28"/>
  <c r="BR595" i="28"/>
  <c r="CT595" i="28"/>
  <c r="CH596" i="28"/>
  <c r="CE597" i="28"/>
  <c r="BJ603" i="28"/>
  <c r="CC597" i="28"/>
  <c r="CI598" i="28"/>
  <c r="CK602" i="28"/>
  <c r="CP603" i="28"/>
  <c r="CV604" i="28"/>
  <c r="CF610" i="28"/>
  <c r="CH602" i="28"/>
  <c r="CR604" i="28"/>
  <c r="CM596" i="28"/>
  <c r="BL602" i="28"/>
  <c r="CG604" i="28"/>
  <c r="CO612" i="28"/>
  <c r="CT612" i="28"/>
  <c r="CU612" i="28"/>
  <c r="BO618" i="28"/>
  <c r="BO611" i="28"/>
  <c r="CJ613" i="28"/>
  <c r="BM619" i="28"/>
  <c r="CJ617" i="28"/>
  <c r="DF449" i="28"/>
  <c r="DF441" i="28"/>
  <c r="DF402" i="28"/>
  <c r="DF340" i="28"/>
  <c r="DF337" i="28"/>
  <c r="DF327" i="28"/>
  <c r="DF235" i="28"/>
  <c r="BR588" i="28"/>
  <c r="CT588" i="28"/>
  <c r="CH589" i="28"/>
  <c r="BL590" i="28"/>
  <c r="CM590" i="28"/>
  <c r="BQ591" i="28"/>
  <c r="CR591" i="28"/>
  <c r="CH595" i="28"/>
  <c r="BL596" i="28"/>
  <c r="CO596" i="28"/>
  <c r="CO597" i="28"/>
  <c r="BN603" i="28"/>
  <c r="BO588" i="28"/>
  <c r="CP588" i="28"/>
  <c r="CE589" i="28"/>
  <c r="CV589" i="28"/>
  <c r="CJ590" i="28"/>
  <c r="BN591" i="28"/>
  <c r="CO591" i="28"/>
  <c r="CE595" i="28"/>
  <c r="CE600" i="28" s="1"/>
  <c r="CV595" i="28"/>
  <c r="CK596" i="28"/>
  <c r="CI597" i="28"/>
  <c r="BM602" i="28"/>
  <c r="CH604" i="28"/>
  <c r="CI588" i="28"/>
  <c r="BM589" i="28"/>
  <c r="CN589" i="28"/>
  <c r="CN593" i="28" s="1"/>
  <c r="BR590" i="28"/>
  <c r="CT590" i="28"/>
  <c r="CH591" i="28"/>
  <c r="BM595" i="28"/>
  <c r="CN595" i="28"/>
  <c r="BR596" i="28"/>
  <c r="BK597" i="28"/>
  <c r="CH598" i="28"/>
  <c r="BK604" i="28"/>
  <c r="CF588" i="28"/>
  <c r="BJ589" i="28"/>
  <c r="CK589" i="28"/>
  <c r="CK592" i="28" s="1"/>
  <c r="BO590" i="28"/>
  <c r="CP590" i="28"/>
  <c r="CP593" i="28" s="1"/>
  <c r="CE591" i="28"/>
  <c r="CV591" i="28"/>
  <c r="CV593" i="28" s="1"/>
  <c r="CG595" i="28"/>
  <c r="BK596" i="28"/>
  <c r="CN596" i="28"/>
  <c r="CM597" i="28"/>
  <c r="CK603" i="28"/>
  <c r="CP597" i="28"/>
  <c r="CV598" i="28"/>
  <c r="BK603" i="28"/>
  <c r="BP604" i="28"/>
  <c r="CF605" i="28"/>
  <c r="CG612" i="28"/>
  <c r="BL603" i="28"/>
  <c r="CG605" i="28"/>
  <c r="BQ597" i="28"/>
  <c r="CM602" i="28"/>
  <c r="BK605" i="28"/>
  <c r="BP605" i="28"/>
  <c r="BN611" i="28"/>
  <c r="CI613" i="28"/>
  <c r="CP618" i="28"/>
  <c r="CP611" i="28"/>
  <c r="BO617" i="28"/>
  <c r="CP610" i="28"/>
  <c r="BK620" i="28"/>
  <c r="CH597" i="28"/>
  <c r="BL598" i="28"/>
  <c r="CM598" i="28"/>
  <c r="BN602" i="28"/>
  <c r="CO602" i="28"/>
  <c r="CC603" i="28"/>
  <c r="CU603" i="28"/>
  <c r="CI604" i="28"/>
  <c r="BM605" i="28"/>
  <c r="CN605" i="28"/>
  <c r="CN610" i="28"/>
  <c r="BK613" i="28"/>
  <c r="CF598" i="28"/>
  <c r="BK602" i="28"/>
  <c r="CL602" i="28"/>
  <c r="BP603" i="28"/>
  <c r="CQ603" i="28"/>
  <c r="CF604" i="28"/>
  <c r="BJ605" i="28"/>
  <c r="CK605" i="28"/>
  <c r="CI610" i="28"/>
  <c r="CK612" i="28"/>
  <c r="CQ596" i="28"/>
  <c r="CF597" i="28"/>
  <c r="BJ598" i="28"/>
  <c r="CK598" i="28"/>
  <c r="BP602" i="28"/>
  <c r="CQ602" i="28"/>
  <c r="CF603" i="28"/>
  <c r="BJ604" i="28"/>
  <c r="CK604" i="28"/>
  <c r="BO605" i="28"/>
  <c r="CP605" i="28"/>
  <c r="CV610" i="28"/>
  <c r="CC613" i="28"/>
  <c r="CE605" i="28"/>
  <c r="CV605" i="28"/>
  <c r="BM611" i="28"/>
  <c r="CH613" i="28"/>
  <c r="BR611" i="28"/>
  <c r="CT611" i="28"/>
  <c r="CH612" i="28"/>
  <c r="BL613" i="28"/>
  <c r="CM613" i="28"/>
  <c r="BN617" i="28"/>
  <c r="CO617" i="28"/>
  <c r="CC618" i="28"/>
  <c r="CU618" i="28"/>
  <c r="BN610" i="28"/>
  <c r="CO610" i="28"/>
  <c r="CC611" i="28"/>
  <c r="CU611" i="28"/>
  <c r="CI612" i="28"/>
  <c r="BM613" i="28"/>
  <c r="CN613" i="28"/>
  <c r="CC617" i="28"/>
  <c r="CU617" i="28"/>
  <c r="CI618" i="28"/>
  <c r="CC619" i="28"/>
  <c r="CU610" i="28"/>
  <c r="BN613" i="28"/>
  <c r="CJ618" i="28"/>
  <c r="BN618" i="28"/>
  <c r="CL620" i="28"/>
  <c r="CM619" i="28"/>
  <c r="CK620" i="28"/>
  <c r="CF602" i="28"/>
  <c r="CP604" i="28"/>
  <c r="CL597" i="28"/>
  <c r="BP598" i="28"/>
  <c r="CQ598" i="28"/>
  <c r="BR602" i="28"/>
  <c r="CT602" i="28"/>
  <c r="CH603" i="28"/>
  <c r="BL604" i="28"/>
  <c r="CM604" i="28"/>
  <c r="BQ605" i="28"/>
  <c r="CR605" i="28"/>
  <c r="BQ611" i="28"/>
  <c r="CV597" i="28"/>
  <c r="CJ598" i="28"/>
  <c r="BO602" i="28"/>
  <c r="CP602" i="28"/>
  <c r="CE603" i="28"/>
  <c r="CV603" i="28"/>
  <c r="CJ604" i="28"/>
  <c r="BN605" i="28"/>
  <c r="CO605" i="28"/>
  <c r="CQ610" i="28"/>
  <c r="BO613" i="28"/>
  <c r="CV596" i="28"/>
  <c r="CJ597" i="28"/>
  <c r="BN598" i="28"/>
  <c r="CO598" i="28"/>
  <c r="CE602" i="28"/>
  <c r="CV602" i="28"/>
  <c r="CJ603" i="28"/>
  <c r="BN604" i="28"/>
  <c r="CO604" i="28"/>
  <c r="CC605" i="28"/>
  <c r="CU605" i="28"/>
  <c r="CJ611" i="28"/>
  <c r="CU604" i="28"/>
  <c r="CI605" i="28"/>
  <c r="BL610" i="28"/>
  <c r="CN611" i="28"/>
  <c r="CR610" i="28"/>
  <c r="CG611" i="28"/>
  <c r="BK612" i="28"/>
  <c r="CL612" i="28"/>
  <c r="BP613" i="28"/>
  <c r="CQ613" i="28"/>
  <c r="BR617" i="28"/>
  <c r="CT617" i="28"/>
  <c r="CH618" i="28"/>
  <c r="BL619" i="28"/>
  <c r="BR610" i="28"/>
  <c r="CT610" i="28"/>
  <c r="CH611" i="28"/>
  <c r="BL612" i="28"/>
  <c r="CM612" i="28"/>
  <c r="BQ613" i="28"/>
  <c r="CR613" i="28"/>
  <c r="CH617" i="28"/>
  <c r="BL618" i="28"/>
  <c r="CM618" i="28"/>
  <c r="BO610" i="28"/>
  <c r="CE611" i="28"/>
  <c r="CO613" i="28"/>
  <c r="BN619" i="28"/>
  <c r="CO618" i="28"/>
  <c r="CP619" i="28"/>
  <c r="BQ620" i="28"/>
  <c r="CR611" i="28"/>
  <c r="BM598" i="28"/>
  <c r="CN598" i="28"/>
  <c r="CC602" i="28"/>
  <c r="CU602" i="28"/>
  <c r="CI603" i="28"/>
  <c r="BM604" i="28"/>
  <c r="CN604" i="28"/>
  <c r="BR605" i="28"/>
  <c r="CT605" i="28"/>
  <c r="CF611" i="28"/>
  <c r="CI596" i="28"/>
  <c r="BM597" i="28"/>
  <c r="CN597" i="28"/>
  <c r="BR598" i="28"/>
  <c r="CT598" i="28"/>
  <c r="CI602" i="28"/>
  <c r="BM603" i="28"/>
  <c r="CN603" i="28"/>
  <c r="BR604" i="28"/>
  <c r="CT604" i="28"/>
  <c r="CH605" i="28"/>
  <c r="BQ610" i="28"/>
  <c r="BN612" i="28"/>
  <c r="BL605" i="28"/>
  <c r="CM605" i="28"/>
  <c r="CE610" i="28"/>
  <c r="BR612" i="28"/>
  <c r="BJ611" i="28"/>
  <c r="CK611" i="28"/>
  <c r="BO612" i="28"/>
  <c r="CP612" i="28"/>
  <c r="CE613" i="28"/>
  <c r="CV613" i="28"/>
  <c r="CG617" i="28"/>
  <c r="BK618" i="28"/>
  <c r="CL618" i="28"/>
  <c r="BR619" i="28"/>
  <c r="CG610" i="28"/>
  <c r="BK611" i="28"/>
  <c r="CL611" i="28"/>
  <c r="BP612" i="28"/>
  <c r="CQ612" i="28"/>
  <c r="CF613" i="28"/>
  <c r="BK617" i="28"/>
  <c r="CL617" i="28"/>
  <c r="BP618" i="28"/>
  <c r="CV618" i="28"/>
  <c r="CC610" i="28"/>
  <c r="CV611" i="28"/>
  <c r="CE617" i="28"/>
  <c r="CU613" i="28"/>
  <c r="CH619" i="28"/>
  <c r="CE620" i="28"/>
  <c r="CR620" i="28"/>
  <c r="CI611" i="28"/>
  <c r="BM612" i="28"/>
  <c r="CN612" i="28"/>
  <c r="BR613" i="28"/>
  <c r="CT613" i="28"/>
  <c r="CI617" i="28"/>
  <c r="BM618" i="28"/>
  <c r="CN618" i="28"/>
  <c r="CG619" i="28"/>
  <c r="BM617" i="28"/>
  <c r="CN617" i="28"/>
  <c r="BR618" i="28"/>
  <c r="CT618" i="28"/>
  <c r="CK619" i="28"/>
  <c r="BO620" i="28"/>
  <c r="CP620" i="28"/>
  <c r="CU619" i="28"/>
  <c r="CI620" i="28"/>
  <c r="BP619" i="28"/>
  <c r="CQ619" i="28"/>
  <c r="CF620" i="28"/>
  <c r="BQ619" i="28"/>
  <c r="CR619" i="28"/>
  <c r="CO620" i="28"/>
  <c r="CH610" i="28"/>
  <c r="BL611" i="28"/>
  <c r="CM611" i="28"/>
  <c r="BQ612" i="28"/>
  <c r="CR612" i="28"/>
  <c r="CG613" i="28"/>
  <c r="BL617" i="28"/>
  <c r="CM617" i="28"/>
  <c r="BQ618" i="28"/>
  <c r="CR618" i="28"/>
  <c r="CL613" i="28"/>
  <c r="BQ617" i="28"/>
  <c r="BQ624" i="28" s="1"/>
  <c r="CR617" i="28"/>
  <c r="CG618" i="28"/>
  <c r="BK619" i="28"/>
  <c r="CO619" i="28"/>
  <c r="CC620" i="28"/>
  <c r="CU620" i="28"/>
  <c r="BL620" i="28"/>
  <c r="CM620" i="28"/>
  <c r="CE619" i="28"/>
  <c r="CV619" i="28"/>
  <c r="CJ620" i="28"/>
  <c r="CF619" i="28"/>
  <c r="BJ620" i="28"/>
  <c r="CQ618" i="28"/>
  <c r="BK610" i="28"/>
  <c r="CL610" i="28"/>
  <c r="BP611" i="28"/>
  <c r="CQ611" i="28"/>
  <c r="CF612" i="28"/>
  <c r="BJ613" i="28"/>
  <c r="CK613" i="28"/>
  <c r="BP617" i="28"/>
  <c r="CQ617" i="28"/>
  <c r="CF618" i="28"/>
  <c r="BJ619" i="28"/>
  <c r="CP613" i="28"/>
  <c r="CF617" i="28"/>
  <c r="BJ618" i="28"/>
  <c r="CK618" i="28"/>
  <c r="BO619" i="28"/>
  <c r="CT619" i="28"/>
  <c r="CH620" i="28"/>
  <c r="CL619" i="28"/>
  <c r="BP620" i="28"/>
  <c r="CQ620" i="28"/>
  <c r="CI619" i="28"/>
  <c r="BM620" i="28"/>
  <c r="CN620" i="28"/>
  <c r="CJ619" i="28"/>
  <c r="BN620" i="28"/>
  <c r="BR620" i="28"/>
  <c r="CG620" i="28"/>
  <c r="DF433" i="28"/>
  <c r="DF171" i="28"/>
  <c r="DF71" i="28"/>
  <c r="DF117" i="28"/>
  <c r="DF103" i="28"/>
  <c r="DF78" i="28"/>
  <c r="DF315" i="28"/>
  <c r="DF262" i="28"/>
  <c r="DF281" i="28"/>
  <c r="DF43" i="28"/>
  <c r="DF251" i="28"/>
  <c r="DF346" i="28"/>
  <c r="DF319" i="28"/>
  <c r="DF244" i="28"/>
  <c r="DF24" i="28"/>
  <c r="CQ579" i="28"/>
  <c r="DF268" i="28"/>
  <c r="DF85" i="28"/>
  <c r="DF68" i="28"/>
  <c r="DF362" i="28"/>
  <c r="DF182" i="28"/>
  <c r="DF116" i="28"/>
  <c r="DF170" i="28"/>
  <c r="CL579" i="28"/>
  <c r="DF298" i="28"/>
  <c r="DF77" i="28"/>
  <c r="DF422" i="28"/>
  <c r="DF42" i="28"/>
  <c r="DF302" i="28"/>
  <c r="DF137" i="28"/>
  <c r="DF177" i="28"/>
  <c r="DF217" i="28"/>
  <c r="DF34" i="28"/>
  <c r="DF50" i="28"/>
  <c r="BK600" i="28"/>
  <c r="DF336" i="28"/>
  <c r="DF318" i="28"/>
  <c r="DF376" i="28"/>
  <c r="DF411" i="28"/>
  <c r="DF286" i="28"/>
  <c r="DF206" i="28"/>
  <c r="DF53" i="28"/>
  <c r="DF126" i="28"/>
  <c r="DF147" i="28"/>
  <c r="DF56" i="28"/>
  <c r="DF365" i="28"/>
  <c r="DF81" i="28"/>
  <c r="DF184" i="28"/>
  <c r="DF12" i="28"/>
  <c r="DF242" i="28"/>
  <c r="DF393" i="28"/>
  <c r="DF203" i="28"/>
  <c r="DF104" i="28"/>
  <c r="DF246" i="28"/>
  <c r="DF84" i="28"/>
  <c r="DF59" i="28"/>
  <c r="DF36" i="28"/>
  <c r="DF451" i="28"/>
  <c r="DF17" i="28"/>
  <c r="DF405" i="28"/>
  <c r="DF25" i="28"/>
  <c r="DF293" i="28"/>
  <c r="DF231" i="28"/>
  <c r="DF363" i="28"/>
  <c r="DF95" i="28"/>
  <c r="DF238" i="28"/>
  <c r="DF54" i="28"/>
  <c r="DF245" i="28"/>
  <c r="DF222" i="28"/>
  <c r="DF191" i="28"/>
  <c r="DF213" i="28"/>
  <c r="DF14" i="28"/>
  <c r="DF18" i="28"/>
  <c r="DF330" i="28"/>
  <c r="DF237" i="28"/>
  <c r="DF272" i="28"/>
  <c r="DF79" i="28"/>
  <c r="DF127" i="28"/>
  <c r="DF92" i="28"/>
  <c r="DF49" i="28"/>
  <c r="DF130" i="28"/>
  <c r="DF106" i="28"/>
  <c r="DF41" i="28"/>
  <c r="DF424" i="28"/>
  <c r="DF366" i="28"/>
  <c r="DF229" i="28"/>
  <c r="DF188" i="28"/>
  <c r="DF156" i="28"/>
  <c r="DF311" i="28"/>
  <c r="DF91" i="28"/>
  <c r="DF209" i="28"/>
  <c r="DF20" i="28"/>
  <c r="DF187" i="28"/>
  <c r="DF47" i="28"/>
  <c r="DF109" i="28"/>
  <c r="DF29" i="28"/>
  <c r="DF48" i="28"/>
  <c r="DF115" i="28"/>
  <c r="DF313" i="28"/>
  <c r="DF309" i="28"/>
  <c r="DF192" i="28"/>
  <c r="DF83" i="28"/>
  <c r="DF26" i="28"/>
  <c r="DF139" i="28"/>
  <c r="DF31" i="28"/>
  <c r="DF23" i="28"/>
  <c r="DF277" i="28"/>
  <c r="DF108" i="28"/>
  <c r="DF80" i="28"/>
  <c r="DF57" i="28"/>
  <c r="DF387" i="28"/>
  <c r="DF136" i="28"/>
  <c r="DF89" i="28"/>
  <c r="DF138" i="28"/>
  <c r="DF368" i="28"/>
  <c r="DF380" i="28"/>
  <c r="DF358" i="28"/>
  <c r="DF356" i="28"/>
  <c r="DF113" i="28"/>
  <c r="DF224" i="28"/>
  <c r="DF52" i="28"/>
  <c r="DF30" i="28"/>
  <c r="DF28" i="28"/>
  <c r="DF297" i="28"/>
  <c r="DF322" i="28"/>
  <c r="DF105" i="28"/>
  <c r="DF412" i="28"/>
  <c r="DF348" i="28"/>
  <c r="DF112" i="28"/>
  <c r="DF64" i="28"/>
  <c r="DF44" i="28"/>
  <c r="DF35" i="28"/>
  <c r="DF228" i="28"/>
  <c r="DF67" i="28"/>
  <c r="DF13" i="28"/>
  <c r="DF37" i="28"/>
  <c r="DF204" i="28"/>
  <c r="DF388" i="28"/>
  <c r="DF378" i="28"/>
  <c r="DF75" i="28"/>
  <c r="DF382" i="28"/>
  <c r="DF111" i="28"/>
  <c r="DF94" i="28"/>
  <c r="DF114" i="28"/>
  <c r="DF101" i="28"/>
  <c r="DF477" i="28"/>
  <c r="DF308" i="28"/>
  <c r="DF361" i="28"/>
  <c r="DF413" i="28"/>
  <c r="DF166" i="28"/>
  <c r="DF159" i="28"/>
  <c r="DF425" i="28"/>
  <c r="DF423" i="28"/>
  <c r="DF304" i="28"/>
  <c r="DF72" i="28"/>
  <c r="BJ571" i="28"/>
  <c r="BJ573" i="28" s="1"/>
  <c r="CK571" i="28"/>
  <c r="CK573" i="28" s="1"/>
  <c r="CI572" i="28"/>
  <c r="BM579" i="28"/>
  <c r="CG579" i="28"/>
  <c r="BL585" i="28"/>
  <c r="BL587" i="28" s="1"/>
  <c r="CM585" i="28"/>
  <c r="CM587" i="28" s="1"/>
  <c r="CO552" i="28"/>
  <c r="BY552" i="28"/>
  <c r="CV579" i="28"/>
  <c r="BO579" i="28"/>
  <c r="CP579" i="28"/>
  <c r="CC552" i="28"/>
  <c r="BM552" i="28"/>
  <c r="BL600" i="28"/>
  <c r="BO625" i="28"/>
  <c r="BO572" i="28"/>
  <c r="DF471" i="28"/>
  <c r="DF421" i="28"/>
  <c r="CU600" i="28"/>
  <c r="CX520" i="28"/>
  <c r="DF215" i="28"/>
  <c r="CP572" i="28"/>
  <c r="CE579" i="28"/>
  <c r="CV565" i="28"/>
  <c r="CV566" i="28" s="1"/>
  <c r="CW565" i="28" s="1"/>
  <c r="CG552" i="28"/>
  <c r="BQ552" i="28"/>
  <c r="BT552" i="28"/>
  <c r="CH572" i="28"/>
  <c r="CG571" i="28"/>
  <c r="CG573" i="28" s="1"/>
  <c r="BL579" i="28"/>
  <c r="CM579" i="28"/>
  <c r="CE572" i="28"/>
  <c r="CV572" i="28"/>
  <c r="CC571" i="28"/>
  <c r="CC573" i="28" s="1"/>
  <c r="CU571" i="28"/>
  <c r="CU573" i="28" s="1"/>
  <c r="CJ579" i="28"/>
  <c r="BP571" i="28"/>
  <c r="BP573" i="28" s="1"/>
  <c r="CQ571" i="28"/>
  <c r="CQ573" i="28" s="1"/>
  <c r="BR579" i="28"/>
  <c r="CT579" i="28"/>
  <c r="BK578" i="28"/>
  <c r="BK580" i="28" s="1"/>
  <c r="BR572" i="28"/>
  <c r="CT572" i="28"/>
  <c r="CH579" i="28"/>
  <c r="CC578" i="28"/>
  <c r="CC580" i="28" s="1"/>
  <c r="CU578" i="28"/>
  <c r="CU580" i="28" s="1"/>
  <c r="CJ586" i="28"/>
  <c r="CI585" i="28"/>
  <c r="CI587" i="28" s="1"/>
  <c r="CI578" i="28"/>
  <c r="CI580" i="28" s="1"/>
  <c r="BJ586" i="28"/>
  <c r="CK586" i="28"/>
  <c r="BR585" i="28"/>
  <c r="BR587" i="28" s="1"/>
  <c r="CT585" i="28"/>
  <c r="CT587" i="28" s="1"/>
  <c r="BP586" i="28"/>
  <c r="CQ586" i="28"/>
  <c r="DF495" i="28"/>
  <c r="DF483" i="28"/>
  <c r="DF426" i="28"/>
  <c r="DF497" i="28"/>
  <c r="DF484" i="28"/>
  <c r="DF269" i="28"/>
  <c r="DF379" i="28"/>
  <c r="DF349" i="28"/>
  <c r="DF225" i="28"/>
  <c r="DF321" i="28"/>
  <c r="DF216" i="28"/>
  <c r="DF200" i="28"/>
  <c r="DF190" i="28"/>
  <c r="DB520" i="28"/>
  <c r="DF60" i="28"/>
  <c r="DF386" i="28"/>
  <c r="DF375" i="28"/>
  <c r="DF202" i="28"/>
  <c r="DF179" i="28"/>
  <c r="DF446" i="28"/>
  <c r="DF462" i="28"/>
  <c r="DF63" i="28"/>
  <c r="DF131" i="28"/>
  <c r="DF107" i="28"/>
  <c r="DF305" i="28"/>
  <c r="DF352" i="28"/>
  <c r="DF344" i="28"/>
  <c r="DF341" i="28"/>
  <c r="DF329" i="28"/>
  <c r="DF317" i="28"/>
  <c r="DF333" i="28"/>
  <c r="DF294" i="28"/>
  <c r="DF479" i="28"/>
  <c r="DF205" i="28"/>
  <c r="DF207" i="28"/>
  <c r="DF152" i="28"/>
  <c r="DF201" i="28"/>
  <c r="DF174" i="28"/>
  <c r="CV552" i="28"/>
  <c r="CF552" i="28"/>
  <c r="BQ586" i="28"/>
  <c r="CR586" i="28"/>
  <c r="BO600" i="28"/>
  <c r="DF420" i="28"/>
  <c r="DF219" i="28"/>
  <c r="DF241" i="28"/>
  <c r="DF168" i="28"/>
  <c r="DF157" i="28"/>
  <c r="DF134" i="28"/>
  <c r="DF39" i="28"/>
  <c r="DF15" i="28"/>
  <c r="DF432" i="28"/>
  <c r="DF154" i="28"/>
  <c r="DF456" i="28"/>
  <c r="DF180" i="28"/>
  <c r="DF431" i="28"/>
  <c r="DF211" i="28"/>
  <c r="DF142" i="28"/>
  <c r="CR552" i="28"/>
  <c r="BP552" i="28"/>
  <c r="CJ552" i="28"/>
  <c r="CQ552" i="28"/>
  <c r="CI552" i="28"/>
  <c r="CA552" i="28"/>
  <c r="BS552" i="28"/>
  <c r="BK552" i="28"/>
  <c r="CK552" i="28"/>
  <c r="BU552" i="28"/>
  <c r="BX552" i="28"/>
  <c r="CC572" i="28"/>
  <c r="CU572" i="28"/>
  <c r="BR571" i="28"/>
  <c r="BR573" i="28" s="1"/>
  <c r="CT571" i="28"/>
  <c r="CT573" i="28" s="1"/>
  <c r="CI579" i="28"/>
  <c r="BP572" i="28"/>
  <c r="CQ572" i="28"/>
  <c r="BO571" i="28"/>
  <c r="BO573" i="28" s="1"/>
  <c r="CP571" i="28"/>
  <c r="CP573" i="28" s="1"/>
  <c r="CF579" i="28"/>
  <c r="BM572" i="28"/>
  <c r="CN572" i="28"/>
  <c r="BL571" i="28"/>
  <c r="BL573" i="28" s="1"/>
  <c r="CM571" i="28"/>
  <c r="CM573" i="28" s="1"/>
  <c r="BN579" i="28"/>
  <c r="CO579" i="28"/>
  <c r="BN572" i="28"/>
  <c r="CO572" i="28"/>
  <c r="BM571" i="28"/>
  <c r="BM573" i="28" s="1"/>
  <c r="CN571" i="28"/>
  <c r="CN573" i="28" s="1"/>
  <c r="CC579" i="28"/>
  <c r="CU579" i="28"/>
  <c r="BO578" i="28"/>
  <c r="BO580" i="28" s="1"/>
  <c r="CP578" i="28"/>
  <c r="CP580" i="28" s="1"/>
  <c r="CF586" i="28"/>
  <c r="CE585" i="28"/>
  <c r="CE587" i="28" s="1"/>
  <c r="CV585" i="28"/>
  <c r="CV587" i="28" s="1"/>
  <c r="CE578" i="28"/>
  <c r="CE580" i="28" s="1"/>
  <c r="CV578" i="28"/>
  <c r="CV580" i="28" s="1"/>
  <c r="CG586" i="28"/>
  <c r="CF585" i="28"/>
  <c r="CF587" i="28" s="1"/>
  <c r="CJ578" i="28"/>
  <c r="CJ580" i="28" s="1"/>
  <c r="BO586" i="28"/>
  <c r="CP586" i="28"/>
  <c r="BN585" i="28"/>
  <c r="BN587" i="28" s="1"/>
  <c r="CO585" i="28"/>
  <c r="CO587" i="28" s="1"/>
  <c r="CG578" i="28"/>
  <c r="CG580" i="28" s="1"/>
  <c r="BL586" i="28"/>
  <c r="CM586" i="28"/>
  <c r="BK585" i="28"/>
  <c r="BK587" i="28" s="1"/>
  <c r="CL585" i="28"/>
  <c r="CL587" i="28" s="1"/>
  <c r="CJ538" i="28"/>
  <c r="CJ539" i="28" s="1"/>
  <c r="CU538" i="28"/>
  <c r="CU539" i="28" s="1"/>
  <c r="CE538" i="28"/>
  <c r="CE539" i="28" s="1"/>
  <c r="CH538" i="28"/>
  <c r="CH539" i="28" s="1"/>
  <c r="CO538" i="28"/>
  <c r="CO539" i="28" s="1"/>
  <c r="DF491" i="28"/>
  <c r="CF592" i="28"/>
  <c r="BO599" i="28"/>
  <c r="CU593" i="28"/>
  <c r="CT592" i="28"/>
  <c r="CM593" i="28"/>
  <c r="BK592" i="28"/>
  <c r="CL592" i="28"/>
  <c r="BQ600" i="28"/>
  <c r="CI592" i="28"/>
  <c r="CK600" i="28"/>
  <c r="BK599" i="28"/>
  <c r="BQ599" i="28"/>
  <c r="CR599" i="28"/>
  <c r="CL606" i="28"/>
  <c r="DF347" i="28"/>
  <c r="DF324" i="28"/>
  <c r="DF442" i="28"/>
  <c r="DF429" i="28"/>
  <c r="DF283" i="28"/>
  <c r="DF278" i="28"/>
  <c r="DF364" i="28"/>
  <c r="DF306" i="28"/>
  <c r="DF221" i="28"/>
  <c r="DF162" i="28"/>
  <c r="DF141" i="28"/>
  <c r="CZ511" i="28"/>
  <c r="CZ520" i="28"/>
  <c r="DF371" i="28"/>
  <c r="DF310" i="28"/>
  <c r="DF267" i="28"/>
  <c r="DF314" i="28"/>
  <c r="CR571" i="28"/>
  <c r="CR573" i="28" s="1"/>
  <c r="CJ585" i="28"/>
  <c r="CJ587" i="28" s="1"/>
  <c r="BM578" i="28"/>
  <c r="BM580" i="28" s="1"/>
  <c r="CN578" i="28"/>
  <c r="CN580" i="28" s="1"/>
  <c r="CC586" i="28"/>
  <c r="CU586" i="28"/>
  <c r="CK578" i="28"/>
  <c r="CK580" i="28" s="1"/>
  <c r="BO585" i="28"/>
  <c r="BO587" i="28" s="1"/>
  <c r="CP585" i="28"/>
  <c r="CP587" i="28" s="1"/>
  <c r="CV538" i="28"/>
  <c r="CV539" i="28" s="1"/>
  <c r="CF538" i="28"/>
  <c r="CF539" i="28" s="1"/>
  <c r="CQ538" i="28"/>
  <c r="CQ539" i="28" s="1"/>
  <c r="CT538" i="28"/>
  <c r="CT539" i="28" s="1"/>
  <c r="CD538" i="28"/>
  <c r="CD539" i="28" s="1"/>
  <c r="CK538" i="28"/>
  <c r="CK539" i="28" s="1"/>
  <c r="BJ624" i="28"/>
  <c r="BJ593" i="28"/>
  <c r="CK624" i="28"/>
  <c r="CP599" i="28"/>
  <c r="CH593" i="28"/>
  <c r="BP593" i="28"/>
  <c r="CP592" i="28"/>
  <c r="BM593" i="28"/>
  <c r="BL592" i="28"/>
  <c r="CM592" i="28"/>
  <c r="BL599" i="28"/>
  <c r="BJ606" i="28"/>
  <c r="CK599" i="28"/>
  <c r="DF453" i="28"/>
  <c r="DF436" i="28"/>
  <c r="DF345" i="28"/>
  <c r="DF418" i="28"/>
  <c r="DF360" i="28"/>
  <c r="DE520" i="28"/>
  <c r="DE511" i="28"/>
  <c r="DF149" i="28"/>
  <c r="DF175" i="28"/>
  <c r="CX511" i="28"/>
  <c r="CR572" i="28"/>
  <c r="CU552" i="28"/>
  <c r="CM552" i="28"/>
  <c r="CE552" i="28"/>
  <c r="BW552" i="28"/>
  <c r="BO552" i="28"/>
  <c r="DC558" i="28"/>
  <c r="DA558" i="28"/>
  <c r="CW558" i="28"/>
  <c r="CL572" i="28"/>
  <c r="CH571" i="28"/>
  <c r="CH573" i="28" s="1"/>
  <c r="CN579" i="28"/>
  <c r="CF572" i="28"/>
  <c r="CE571" i="28"/>
  <c r="CE573" i="28" s="1"/>
  <c r="CV571" i="28"/>
  <c r="CV573" i="28" s="1"/>
  <c r="CG572" i="28"/>
  <c r="CF571" i="28"/>
  <c r="CF573" i="28" s="1"/>
  <c r="BK579" i="28"/>
  <c r="CH578" i="28"/>
  <c r="CH580" i="28" s="1"/>
  <c r="BM586" i="28"/>
  <c r="CN586" i="28"/>
  <c r="BL578" i="28"/>
  <c r="BL580" i="28" s="1"/>
  <c r="CM578" i="28"/>
  <c r="CM580" i="28" s="1"/>
  <c r="BN586" i="28"/>
  <c r="CO586" i="28"/>
  <c r="BM585" i="28"/>
  <c r="BM587" i="28" s="1"/>
  <c r="CN585" i="28"/>
  <c r="CN587" i="28" s="1"/>
  <c r="BQ578" i="28"/>
  <c r="BQ580" i="28" s="1"/>
  <c r="CR578" i="28"/>
  <c r="CR580" i="28" s="1"/>
  <c r="CH586" i="28"/>
  <c r="CG585" i="28"/>
  <c r="CG587" i="28" s="1"/>
  <c r="BN578" i="28"/>
  <c r="BN580" i="28" s="1"/>
  <c r="CO578" i="28"/>
  <c r="CO580" i="28" s="1"/>
  <c r="CE586" i="28"/>
  <c r="CV586" i="28"/>
  <c r="CC585" i="28"/>
  <c r="CC587" i="28" s="1"/>
  <c r="CU585" i="28"/>
  <c r="CU587" i="28" s="1"/>
  <c r="CR538" i="28"/>
  <c r="CR539" i="28" s="1"/>
  <c r="DF434" i="28"/>
  <c r="CY544" i="28"/>
  <c r="DC544" i="28"/>
  <c r="CW544" i="28"/>
  <c r="DA544" i="28"/>
  <c r="CM538" i="28"/>
  <c r="CM539" i="28" s="1"/>
  <c r="DA531" i="28"/>
  <c r="CW531" i="28"/>
  <c r="CY531" i="28"/>
  <c r="DF400" i="28"/>
  <c r="CP538" i="28"/>
  <c r="CP539" i="28" s="1"/>
  <c r="CG538" i="28"/>
  <c r="CG539" i="28" s="1"/>
  <c r="BN593" i="28"/>
  <c r="CO593" i="28"/>
  <c r="BM592" i="28"/>
  <c r="CC600" i="28"/>
  <c r="BK593" i="28"/>
  <c r="CL593" i="28"/>
  <c r="BJ592" i="28"/>
  <c r="BP600" i="28"/>
  <c r="CU599" i="28"/>
  <c r="CE593" i="28"/>
  <c r="CU592" i="28"/>
  <c r="BQ593" i="28"/>
  <c r="CQ592" i="28"/>
  <c r="DF351" i="28"/>
  <c r="DF320" i="28"/>
  <c r="DF226" i="28"/>
  <c r="DF208" i="28"/>
  <c r="DF210" i="28"/>
  <c r="DF155" i="28"/>
  <c r="DB511" i="28"/>
  <c r="BQ572" i="28"/>
  <c r="BQ571" i="28"/>
  <c r="BQ573" i="28" s="1"/>
  <c r="BK572" i="28"/>
  <c r="BP579" i="28"/>
  <c r="CN552" i="28"/>
  <c r="CB552" i="28"/>
  <c r="BL552" i="28"/>
  <c r="BN571" i="28"/>
  <c r="BN573" i="28" s="1"/>
  <c r="CO571" i="28"/>
  <c r="CO573" i="28" s="1"/>
  <c r="BL572" i="28"/>
  <c r="CM572" i="28"/>
  <c r="BK571" i="28"/>
  <c r="BK573" i="28" s="1"/>
  <c r="CL571" i="28"/>
  <c r="CL573" i="28" s="1"/>
  <c r="BQ579" i="28"/>
  <c r="CR579" i="28"/>
  <c r="BJ578" i="28"/>
  <c r="BJ580" i="28" s="1"/>
  <c r="CJ572" i="28"/>
  <c r="CI571" i="28"/>
  <c r="CI573" i="28" s="1"/>
  <c r="BJ579" i="28"/>
  <c r="CK579" i="28"/>
  <c r="BJ572" i="28"/>
  <c r="CK572" i="28"/>
  <c r="CJ571" i="28"/>
  <c r="CJ573" i="28" s="1"/>
  <c r="CL578" i="28"/>
  <c r="CL580" i="28" s="1"/>
  <c r="BP585" i="28"/>
  <c r="BP587" i="28" s="1"/>
  <c r="CQ585" i="28"/>
  <c r="CQ587" i="28" s="1"/>
  <c r="BP578" i="28"/>
  <c r="BP580" i="28" s="1"/>
  <c r="CQ578" i="28"/>
  <c r="CQ580" i="28" s="1"/>
  <c r="BR586" i="28"/>
  <c r="CT586" i="28"/>
  <c r="BQ585" i="28"/>
  <c r="BQ587" i="28" s="1"/>
  <c r="CR585" i="28"/>
  <c r="CR587" i="28" s="1"/>
  <c r="CF578" i="28"/>
  <c r="CF580" i="28" s="1"/>
  <c r="BK586" i="28"/>
  <c r="CL586" i="28"/>
  <c r="BJ585" i="28"/>
  <c r="BJ587" i="28" s="1"/>
  <c r="CK585" i="28"/>
  <c r="CK587" i="28" s="1"/>
  <c r="BR578" i="28"/>
  <c r="BR580" i="28" s="1"/>
  <c r="CT578" i="28"/>
  <c r="CT580" i="28" s="1"/>
  <c r="CI586" i="28"/>
  <c r="CH585" i="28"/>
  <c r="CH587" i="28" s="1"/>
  <c r="CN538" i="28"/>
  <c r="CN539" i="28" s="1"/>
  <c r="DF476" i="28"/>
  <c r="DF466" i="28"/>
  <c r="CI538" i="28"/>
  <c r="CI539" i="28" s="1"/>
  <c r="CL538" i="28"/>
  <c r="CL539" i="28" s="1"/>
  <c r="CS538" i="28"/>
  <c r="CC538" i="28"/>
  <c r="CC539" i="28" s="1"/>
  <c r="DF467" i="28"/>
  <c r="CT593" i="28"/>
  <c r="BQ592" i="28"/>
  <c r="BN592" i="28"/>
  <c r="CO592" i="28"/>
  <c r="CH592" i="28"/>
  <c r="CF593" i="28"/>
  <c r="CE592" i="28"/>
  <c r="CG607" i="28"/>
  <c r="DF480" i="28"/>
  <c r="DF427" i="28"/>
  <c r="DF381" i="28"/>
  <c r="DF372" i="28"/>
  <c r="DF273" i="28"/>
  <c r="DF383" i="28"/>
  <c r="DF279" i="28"/>
  <c r="DF271" i="28"/>
  <c r="DF282" i="28"/>
  <c r="DF270" i="28"/>
  <c r="DF214" i="28"/>
  <c r="DF196" i="28"/>
  <c r="DF165" i="28"/>
  <c r="DF143" i="28"/>
  <c r="DD511" i="28"/>
  <c r="DD520" i="28"/>
  <c r="DF11" i="28"/>
  <c r="DF186" i="28"/>
  <c r="DF274" i="28"/>
  <c r="DF265" i="28"/>
  <c r="DF153" i="28"/>
  <c r="DF132" i="28"/>
  <c r="BJ557" i="27"/>
  <c r="DF448" i="27"/>
  <c r="DF364" i="27"/>
  <c r="DF142" i="27"/>
  <c r="DF214" i="27"/>
  <c r="DF206" i="27"/>
  <c r="CL529" i="27"/>
  <c r="DF320" i="27"/>
  <c r="DF305" i="27"/>
  <c r="DF52" i="27"/>
  <c r="CV556" i="27"/>
  <c r="CQ577" i="27"/>
  <c r="BO576" i="27"/>
  <c r="BO578" i="27" s="1"/>
  <c r="CL576" i="27"/>
  <c r="CL578" i="27" s="1"/>
  <c r="DF25" i="27"/>
  <c r="CJ523" i="27"/>
  <c r="BT523" i="27"/>
  <c r="DF69" i="27"/>
  <c r="DF31" i="27"/>
  <c r="DF258" i="27"/>
  <c r="CK543" i="27"/>
  <c r="BU523" i="27"/>
  <c r="DF133" i="27"/>
  <c r="CN550" i="27"/>
  <c r="BY550" i="27"/>
  <c r="DF406" i="27"/>
  <c r="DF393" i="27"/>
  <c r="DF380" i="27"/>
  <c r="DF353" i="27"/>
  <c r="DF43" i="27"/>
  <c r="DF37" i="27"/>
  <c r="DF13" i="27"/>
  <c r="CO550" i="27"/>
  <c r="DF203" i="27"/>
  <c r="DF399" i="27"/>
  <c r="DF306" i="27"/>
  <c r="DF201" i="27"/>
  <c r="DF71" i="27"/>
  <c r="DF27" i="27"/>
  <c r="DF319" i="27"/>
  <c r="CU550" i="27"/>
  <c r="CP550" i="27"/>
  <c r="CF543" i="27"/>
  <c r="BP543" i="27"/>
  <c r="DF205" i="27"/>
  <c r="DF129" i="27"/>
  <c r="DF137" i="27"/>
  <c r="DF215" i="27"/>
  <c r="DF229" i="27"/>
  <c r="DF466" i="27"/>
  <c r="DF342" i="27"/>
  <c r="DF81" i="27"/>
  <c r="CR543" i="27"/>
  <c r="DF57" i="27"/>
  <c r="DF45" i="27"/>
  <c r="DF260" i="27"/>
  <c r="DF483" i="27"/>
  <c r="DF255" i="27"/>
  <c r="DF174" i="27"/>
  <c r="DF447" i="27"/>
  <c r="DF138" i="27"/>
  <c r="BM543" i="27"/>
  <c r="CC543" i="27"/>
  <c r="CC562" i="27"/>
  <c r="CC564" i="27" s="1"/>
  <c r="CU562" i="27"/>
  <c r="CU564" i="27" s="1"/>
  <c r="CI577" i="27"/>
  <c r="CF529" i="27"/>
  <c r="BS543" i="27"/>
  <c r="BO550" i="27"/>
  <c r="BK543" i="27"/>
  <c r="CJ543" i="27"/>
  <c r="CT543" i="27"/>
  <c r="BQ557" i="27"/>
  <c r="BM570" i="27"/>
  <c r="BS523" i="27"/>
  <c r="CC576" i="27"/>
  <c r="CC578" i="27" s="1"/>
  <c r="BV550" i="27"/>
  <c r="DF489" i="27"/>
  <c r="DF396" i="27"/>
  <c r="DF360" i="27"/>
  <c r="DF173" i="27"/>
  <c r="BN543" i="27"/>
  <c r="CQ543" i="27"/>
  <c r="DF131" i="27"/>
  <c r="CD543" i="27"/>
  <c r="CA543" i="27"/>
  <c r="CI523" i="27"/>
  <c r="BO530" i="27"/>
  <c r="DF379" i="27"/>
  <c r="DF333" i="27"/>
  <c r="DF267" i="27"/>
  <c r="CP576" i="27"/>
  <c r="CP578" i="27" s="1"/>
  <c r="DF365" i="27"/>
  <c r="DF431" i="27"/>
  <c r="DF384" i="27"/>
  <c r="DF358" i="27"/>
  <c r="CE569" i="27"/>
  <c r="CE571" i="27" s="1"/>
  <c r="DF74" i="27"/>
  <c r="DF246" i="27"/>
  <c r="DF446" i="27"/>
  <c r="CI550" i="27"/>
  <c r="CD550" i="27"/>
  <c r="BU530" i="27"/>
  <c r="CG523" i="27"/>
  <c r="BQ523" i="27"/>
  <c r="CB530" i="27"/>
  <c r="BL530" i="27"/>
  <c r="CE550" i="27"/>
  <c r="BX530" i="27"/>
  <c r="CE523" i="27"/>
  <c r="DF187" i="27"/>
  <c r="DF127" i="27"/>
  <c r="DF30" i="27"/>
  <c r="DF130" i="27"/>
  <c r="DF308" i="27"/>
  <c r="DF28" i="27"/>
  <c r="CA550" i="27"/>
  <c r="BT530" i="27"/>
  <c r="BN550" i="27"/>
  <c r="DF345" i="27"/>
  <c r="CI529" i="27"/>
  <c r="DF44" i="27"/>
  <c r="CV529" i="27"/>
  <c r="DF398" i="27"/>
  <c r="DF361" i="27"/>
  <c r="DF371" i="27"/>
  <c r="DF181" i="27"/>
  <c r="DF38" i="27"/>
  <c r="CE529" i="27"/>
  <c r="DF449" i="27"/>
  <c r="DF404" i="27"/>
  <c r="CU570" i="27"/>
  <c r="DF100" i="27"/>
  <c r="DF12" i="27"/>
  <c r="DF411" i="27"/>
  <c r="DF231" i="27"/>
  <c r="DF209" i="27"/>
  <c r="BJ543" i="27"/>
  <c r="DF265" i="27"/>
  <c r="CP543" i="27"/>
  <c r="BZ543" i="27"/>
  <c r="DF468" i="27"/>
  <c r="CM543" i="27"/>
  <c r="BW543" i="27"/>
  <c r="CB550" i="27"/>
  <c r="BT543" i="27"/>
  <c r="DF237" i="27"/>
  <c r="DF156" i="27"/>
  <c r="CU523" i="27"/>
  <c r="CU529" i="27"/>
  <c r="DF378" i="27"/>
  <c r="DF125" i="27"/>
  <c r="CJ576" i="27"/>
  <c r="CJ578" i="27" s="1"/>
  <c r="BU550" i="27"/>
  <c r="CA530" i="27"/>
  <c r="BO523" i="27"/>
  <c r="DF307" i="27"/>
  <c r="DF76" i="27"/>
  <c r="DF67" i="27"/>
  <c r="CJ550" i="27"/>
  <c r="CB543" i="27"/>
  <c r="BL543" i="27"/>
  <c r="DF15" i="27"/>
  <c r="DF56" i="27"/>
  <c r="DF272" i="27"/>
  <c r="CK550" i="27"/>
  <c r="BK530" i="27"/>
  <c r="DF402" i="27"/>
  <c r="DF486" i="27"/>
  <c r="DF240" i="27"/>
  <c r="DF190" i="27"/>
  <c r="BZ550" i="27"/>
  <c r="DF485" i="27"/>
  <c r="DF421" i="27"/>
  <c r="DF482" i="27"/>
  <c r="DF427" i="27"/>
  <c r="DF395" i="27"/>
  <c r="DF369" i="27"/>
  <c r="DF233" i="27"/>
  <c r="DF169" i="27"/>
  <c r="DF220" i="27"/>
  <c r="BK550" i="27"/>
  <c r="CV543" i="27"/>
  <c r="DF286" i="27"/>
  <c r="DF452" i="27"/>
  <c r="DF78" i="27"/>
  <c r="DF49" i="27"/>
  <c r="DF193" i="27"/>
  <c r="DF290" i="27"/>
  <c r="DF325" i="27"/>
  <c r="DF207" i="27"/>
  <c r="DF146" i="27"/>
  <c r="DF164" i="27"/>
  <c r="DF223" i="27"/>
  <c r="DF114" i="27"/>
  <c r="DF298" i="27"/>
  <c r="DF294" i="27"/>
  <c r="DF245" i="27"/>
  <c r="DF185" i="27"/>
  <c r="DF211" i="27"/>
  <c r="DF35" i="27"/>
  <c r="BS550" i="27"/>
  <c r="BQ530" i="27"/>
  <c r="CS523" i="27"/>
  <c r="CC523" i="27"/>
  <c r="BM523" i="27"/>
  <c r="DF170" i="27"/>
  <c r="DF263" i="27"/>
  <c r="DF41" i="27"/>
  <c r="DF158" i="27"/>
  <c r="BW550" i="27"/>
  <c r="BO543" i="27"/>
  <c r="BP530" i="27"/>
  <c r="CN543" i="27"/>
  <c r="DF490" i="27"/>
  <c r="DF212" i="27"/>
  <c r="DF336" i="27"/>
  <c r="BR550" i="27"/>
  <c r="CG543" i="27"/>
  <c r="BQ543" i="27"/>
  <c r="CM523" i="27"/>
  <c r="DF476" i="27"/>
  <c r="DF426" i="27"/>
  <c r="DF316" i="27"/>
  <c r="DF300" i="27"/>
  <c r="DF26" i="27"/>
  <c r="DF75" i="27"/>
  <c r="DF266" i="27"/>
  <c r="DF39" i="27"/>
  <c r="DF23" i="27"/>
  <c r="DF199" i="27"/>
  <c r="BZ557" i="27"/>
  <c r="CD529" i="27"/>
  <c r="CD530" i="27" s="1"/>
  <c r="DF376" i="27"/>
  <c r="CR576" i="27"/>
  <c r="CR578" i="27" s="1"/>
  <c r="CU576" i="27"/>
  <c r="CU578" i="27" s="1"/>
  <c r="DF328" i="27"/>
  <c r="DF59" i="27"/>
  <c r="CR523" i="27"/>
  <c r="CB523" i="27"/>
  <c r="BL523" i="27"/>
  <c r="DF288" i="27"/>
  <c r="DF239" i="27"/>
  <c r="DF221" i="27"/>
  <c r="DF85" i="27"/>
  <c r="DF268" i="27"/>
  <c r="DF439" i="27"/>
  <c r="DF90" i="27"/>
  <c r="DF277" i="27"/>
  <c r="DF230" i="27"/>
  <c r="DF20" i="27"/>
  <c r="DF33" i="27"/>
  <c r="DF36" i="27"/>
  <c r="DF186" i="27"/>
  <c r="DF155" i="27"/>
  <c r="DF104" i="27"/>
  <c r="BT550" i="27"/>
  <c r="DF310" i="27"/>
  <c r="DF225" i="27"/>
  <c r="DF111" i="27"/>
  <c r="DF77" i="27"/>
  <c r="DF14" i="27"/>
  <c r="DF34" i="27"/>
  <c r="DF467" i="27"/>
  <c r="CH543" i="27"/>
  <c r="CT529" i="27"/>
  <c r="CT530" i="27" s="1"/>
  <c r="CP523" i="27"/>
  <c r="BJ523" i="27"/>
  <c r="DF428" i="27"/>
  <c r="DF387" i="27"/>
  <c r="DF436" i="27"/>
  <c r="CN570" i="27"/>
  <c r="DF367" i="27"/>
  <c r="DF296" i="27"/>
  <c r="DF314" i="27"/>
  <c r="DF335" i="27"/>
  <c r="CH523" i="27"/>
  <c r="BR523" i="27"/>
  <c r="DF382" i="27"/>
  <c r="DF112" i="27"/>
  <c r="CI563" i="27"/>
  <c r="CG550" i="27"/>
  <c r="BQ550" i="27"/>
  <c r="CE543" i="27"/>
  <c r="CM550" i="27"/>
  <c r="CR529" i="27"/>
  <c r="CQ529" i="27"/>
  <c r="CQ530" i="27" s="1"/>
  <c r="DF445" i="27"/>
  <c r="DF423" i="27"/>
  <c r="DF457" i="27"/>
  <c r="DF375" i="27"/>
  <c r="DF488" i="27"/>
  <c r="DF443" i="27"/>
  <c r="DF356" i="27"/>
  <c r="BK562" i="27"/>
  <c r="BK564" i="27" s="1"/>
  <c r="CL562" i="27"/>
  <c r="CL564" i="27" s="1"/>
  <c r="BP577" i="27"/>
  <c r="BK576" i="27"/>
  <c r="BK578" i="27" s="1"/>
  <c r="DF204" i="27"/>
  <c r="CN523" i="27"/>
  <c r="BX523" i="27"/>
  <c r="DF312" i="27"/>
  <c r="DF344" i="27"/>
  <c r="CH550" i="27"/>
  <c r="BR543" i="27"/>
  <c r="BZ523" i="27"/>
  <c r="DF473" i="27"/>
  <c r="BS530" i="27"/>
  <c r="CN529" i="27"/>
  <c r="CN530" i="27" s="1"/>
  <c r="BW523" i="27"/>
  <c r="CH529" i="27"/>
  <c r="DF453" i="27"/>
  <c r="DF422" i="27"/>
  <c r="DF433" i="27"/>
  <c r="DF347" i="27"/>
  <c r="DF444" i="27"/>
  <c r="DF279" i="27"/>
  <c r="BP563" i="27"/>
  <c r="CQ563" i="27"/>
  <c r="BO562" i="27"/>
  <c r="BO564" i="27" s="1"/>
  <c r="CP562" i="27"/>
  <c r="CP564" i="27" s="1"/>
  <c r="CF570" i="27"/>
  <c r="BN570" i="27"/>
  <c r="CO570" i="27"/>
  <c r="BQ576" i="27"/>
  <c r="BQ578" i="27" s="1"/>
  <c r="DF83" i="27"/>
  <c r="DF68" i="27"/>
  <c r="DF102" i="27"/>
  <c r="DF84" i="27"/>
  <c r="DF24" i="27"/>
  <c r="DF363" i="27"/>
  <c r="DF295" i="27"/>
  <c r="DF287" i="27"/>
  <c r="DF53" i="27"/>
  <c r="BP550" i="27"/>
  <c r="DF373" i="27"/>
  <c r="DF178" i="27"/>
  <c r="DF167" i="27"/>
  <c r="DF107" i="27"/>
  <c r="DF93" i="27"/>
  <c r="CH576" i="27"/>
  <c r="CH578" i="27" s="1"/>
  <c r="DF343" i="27"/>
  <c r="DF326" i="27"/>
  <c r="DF113" i="27"/>
  <c r="DF374" i="27"/>
  <c r="DF62" i="27"/>
  <c r="DF29" i="27"/>
  <c r="DF64" i="27"/>
  <c r="CF550" i="27"/>
  <c r="BX543" i="27"/>
  <c r="DF292" i="27"/>
  <c r="DF284" i="27"/>
  <c r="DF302" i="27"/>
  <c r="CR570" i="27"/>
  <c r="DF18" i="27"/>
  <c r="DF42" i="27"/>
  <c r="CV550" i="27"/>
  <c r="DF403" i="27"/>
  <c r="DF397" i="27"/>
  <c r="DF140" i="27"/>
  <c r="DF213" i="27"/>
  <c r="BK569" i="27"/>
  <c r="BK571" i="27" s="1"/>
  <c r="CV570" i="27"/>
  <c r="CJ529" i="27"/>
  <c r="CM529" i="27"/>
  <c r="CP529" i="27"/>
  <c r="BL563" i="27"/>
  <c r="CM563" i="27"/>
  <c r="BQ570" i="27"/>
  <c r="DF91" i="27"/>
  <c r="DF458" i="27"/>
  <c r="DF106" i="27"/>
  <c r="DF392" i="27"/>
  <c r="DF388" i="27"/>
  <c r="DF462" i="27"/>
  <c r="CE563" i="27"/>
  <c r="CV563" i="27"/>
  <c r="CJ570" i="27"/>
  <c r="BR570" i="27"/>
  <c r="CT570" i="27"/>
  <c r="CC570" i="27"/>
  <c r="DF405" i="27"/>
  <c r="DF115" i="27"/>
  <c r="DF60" i="27"/>
  <c r="DF400" i="27"/>
  <c r="DF441" i="27"/>
  <c r="DF425" i="27"/>
  <c r="DF416" i="27"/>
  <c r="CH562" i="27"/>
  <c r="CH564" i="27" s="1"/>
  <c r="CH570" i="27"/>
  <c r="DF73" i="27"/>
  <c r="DF366" i="27"/>
  <c r="CX511" i="27"/>
  <c r="DF280" i="27"/>
  <c r="DF191" i="27"/>
  <c r="DF329" i="27"/>
  <c r="CQ557" i="27"/>
  <c r="CI557" i="27"/>
  <c r="CA557" i="27"/>
  <c r="BS557" i="27"/>
  <c r="BK557" i="27"/>
  <c r="CF557" i="27"/>
  <c r="BP557" i="27"/>
  <c r="CU543" i="27"/>
  <c r="DF437" i="27"/>
  <c r="DF370" i="27"/>
  <c r="DF282" i="27"/>
  <c r="DF103" i="27"/>
  <c r="DF195" i="27"/>
  <c r="DF381" i="27"/>
  <c r="DF189" i="27"/>
  <c r="DF315" i="27"/>
  <c r="DF242" i="27"/>
  <c r="DF224" i="27"/>
  <c r="DF126" i="27"/>
  <c r="DF110" i="27"/>
  <c r="DF435" i="27"/>
  <c r="DF455" i="27"/>
  <c r="DF249" i="27"/>
  <c r="DF418" i="27"/>
  <c r="CT523" i="27"/>
  <c r="CL523" i="27"/>
  <c r="CD523" i="27"/>
  <c r="BV523" i="27"/>
  <c r="BN523" i="27"/>
  <c r="DF389" i="27"/>
  <c r="DF321" i="27"/>
  <c r="DF88" i="27"/>
  <c r="DF278" i="27"/>
  <c r="DF63" i="27"/>
  <c r="DF327" i="27"/>
  <c r="DF270" i="27"/>
  <c r="CR557" i="27"/>
  <c r="CB557" i="27"/>
  <c r="BL557" i="27"/>
  <c r="DA535" i="27"/>
  <c r="CW535" i="27"/>
  <c r="DC535" i="27"/>
  <c r="CY535" i="27"/>
  <c r="DF417" i="27"/>
  <c r="DF487" i="27"/>
  <c r="DF471" i="27"/>
  <c r="DF440" i="27"/>
  <c r="CK569" i="27"/>
  <c r="CK571" i="27" s="1"/>
  <c r="BQ563" i="27"/>
  <c r="CR563" i="27"/>
  <c r="BP562" i="27"/>
  <c r="BP564" i="27" s="1"/>
  <c r="CQ562" i="27"/>
  <c r="CQ564" i="27" s="1"/>
  <c r="BP569" i="27"/>
  <c r="BP571" i="27" s="1"/>
  <c r="BJ577" i="27"/>
  <c r="BN563" i="27"/>
  <c r="CO563" i="27"/>
  <c r="BM562" i="27"/>
  <c r="BM564" i="27" s="1"/>
  <c r="CN562" i="27"/>
  <c r="CN564" i="27" s="1"/>
  <c r="BR569" i="27"/>
  <c r="BR571" i="27" s="1"/>
  <c r="BL577" i="27"/>
  <c r="CC563" i="27"/>
  <c r="CU563" i="27"/>
  <c r="BR562" i="27"/>
  <c r="BR564" i="27" s="1"/>
  <c r="CT562" i="27"/>
  <c r="CT564" i="27" s="1"/>
  <c r="CI570" i="27"/>
  <c r="CI569" i="27"/>
  <c r="CI571" i="27" s="1"/>
  <c r="CG577" i="27"/>
  <c r="CF569" i="27"/>
  <c r="CF571" i="27" s="1"/>
  <c r="BK577" i="27"/>
  <c r="CL577" i="27"/>
  <c r="BJ576" i="27"/>
  <c r="BJ578" i="27" s="1"/>
  <c r="CK576" i="27"/>
  <c r="CK578" i="27" s="1"/>
  <c r="BM577" i="27"/>
  <c r="CN577" i="27"/>
  <c r="BL576" i="27"/>
  <c r="BL578" i="27" s="1"/>
  <c r="CM576" i="27"/>
  <c r="CM578" i="27" s="1"/>
  <c r="DF474" i="27"/>
  <c r="DF461" i="27"/>
  <c r="DF385" i="27"/>
  <c r="DF351" i="27"/>
  <c r="DF311" i="27"/>
  <c r="DF303" i="27"/>
  <c r="DF216" i="27"/>
  <c r="DF208" i="27"/>
  <c r="DF200" i="27"/>
  <c r="DF179" i="27"/>
  <c r="DF151" i="27"/>
  <c r="DF116" i="27"/>
  <c r="DF108" i="27"/>
  <c r="DF94" i="27"/>
  <c r="DF275" i="27"/>
  <c r="DF228" i="27"/>
  <c r="CK529" i="27"/>
  <c r="CX502" i="27"/>
  <c r="CU557" i="27"/>
  <c r="CM557" i="27"/>
  <c r="CE557" i="27"/>
  <c r="BW557" i="27"/>
  <c r="BO557" i="27"/>
  <c r="CN557" i="27"/>
  <c r="BX557" i="27"/>
  <c r="CS557" i="27"/>
  <c r="CT611" i="27"/>
  <c r="CO611" i="27"/>
  <c r="CK611" i="27"/>
  <c r="CG611" i="27"/>
  <c r="BR611" i="27"/>
  <c r="CR611" i="27"/>
  <c r="CN611" i="27"/>
  <c r="CJ611" i="27"/>
  <c r="CF611" i="27"/>
  <c r="BQ611" i="27"/>
  <c r="BM611" i="27"/>
  <c r="CV610" i="27"/>
  <c r="CQ610" i="27"/>
  <c r="CM610" i="27"/>
  <c r="CI610" i="27"/>
  <c r="CE610" i="27"/>
  <c r="BP610" i="27"/>
  <c r="CV611" i="27"/>
  <c r="CQ611" i="27"/>
  <c r="CM611" i="27"/>
  <c r="CI611" i="27"/>
  <c r="CE611" i="27"/>
  <c r="BP611" i="27"/>
  <c r="BL611" i="27"/>
  <c r="CU610" i="27"/>
  <c r="CP610" i="27"/>
  <c r="CL610" i="27"/>
  <c r="CU611" i="27"/>
  <c r="CP611" i="27"/>
  <c r="CL611" i="27"/>
  <c r="CH611" i="27"/>
  <c r="CC611" i="27"/>
  <c r="BO611" i="27"/>
  <c r="BK611" i="27"/>
  <c r="CT610" i="27"/>
  <c r="CO610" i="27"/>
  <c r="CK610" i="27"/>
  <c r="CG610" i="27"/>
  <c r="BR610" i="27"/>
  <c r="BN611" i="27"/>
  <c r="CJ610" i="27"/>
  <c r="BQ610" i="27"/>
  <c r="BL610" i="27"/>
  <c r="CU609" i="27"/>
  <c r="CP609" i="27"/>
  <c r="CL609" i="27"/>
  <c r="CH609" i="27"/>
  <c r="CC609" i="27"/>
  <c r="BO609" i="27"/>
  <c r="BK609" i="27"/>
  <c r="CT608" i="27"/>
  <c r="CO608" i="27"/>
  <c r="CK608" i="27"/>
  <c r="CG608" i="27"/>
  <c r="BR608" i="27"/>
  <c r="BN608" i="27"/>
  <c r="BJ608" i="27"/>
  <c r="CV604" i="27"/>
  <c r="CQ604" i="27"/>
  <c r="CM604" i="27"/>
  <c r="CI604" i="27"/>
  <c r="CE604" i="27"/>
  <c r="BP604" i="27"/>
  <c r="BL604" i="27"/>
  <c r="CU603" i="27"/>
  <c r="CP603" i="27"/>
  <c r="CL603" i="27"/>
  <c r="CH603" i="27"/>
  <c r="CC603" i="27"/>
  <c r="BO603" i="27"/>
  <c r="BK603" i="27"/>
  <c r="CT602" i="27"/>
  <c r="CO602" i="27"/>
  <c r="CK602" i="27"/>
  <c r="CG602" i="27"/>
  <c r="BR602" i="27"/>
  <c r="BN602" i="27"/>
  <c r="BJ602" i="27"/>
  <c r="CR601" i="27"/>
  <c r="CN601" i="27"/>
  <c r="CJ601" i="27"/>
  <c r="CF601" i="27"/>
  <c r="BQ601" i="27"/>
  <c r="BM601" i="27"/>
  <c r="BJ611" i="27"/>
  <c r="CH610" i="27"/>
  <c r="BO610" i="27"/>
  <c r="BK610" i="27"/>
  <c r="CT609" i="27"/>
  <c r="CO609" i="27"/>
  <c r="CK609" i="27"/>
  <c r="CG609" i="27"/>
  <c r="BR609" i="27"/>
  <c r="BN609" i="27"/>
  <c r="BJ609" i="27"/>
  <c r="CR608" i="27"/>
  <c r="CN608" i="27"/>
  <c r="CJ608" i="27"/>
  <c r="CF608" i="27"/>
  <c r="BQ608" i="27"/>
  <c r="BM608" i="27"/>
  <c r="CU604" i="27"/>
  <c r="CP604" i="27"/>
  <c r="CL604" i="27"/>
  <c r="CH604" i="27"/>
  <c r="CC604" i="27"/>
  <c r="BO604" i="27"/>
  <c r="BK604" i="27"/>
  <c r="CT603" i="27"/>
  <c r="CO603" i="27"/>
  <c r="CK603" i="27"/>
  <c r="CR610" i="27"/>
  <c r="CF610" i="27"/>
  <c r="BN610" i="27"/>
  <c r="BJ610" i="27"/>
  <c r="CR609" i="27"/>
  <c r="CN609" i="27"/>
  <c r="CJ609" i="27"/>
  <c r="CF609" i="27"/>
  <c r="BQ609" i="27"/>
  <c r="BM609" i="27"/>
  <c r="CV608" i="27"/>
  <c r="CQ608" i="27"/>
  <c r="CM608" i="27"/>
  <c r="CI608" i="27"/>
  <c r="CE608" i="27"/>
  <c r="BP608" i="27"/>
  <c r="BL608" i="27"/>
  <c r="CT604" i="27"/>
  <c r="CO604" i="27"/>
  <c r="CK604" i="27"/>
  <c r="CG604" i="27"/>
  <c r="BR604" i="27"/>
  <c r="BN604" i="27"/>
  <c r="BJ604" i="27"/>
  <c r="CR603" i="27"/>
  <c r="CN603" i="27"/>
  <c r="CJ603" i="27"/>
  <c r="CF603" i="27"/>
  <c r="BQ603" i="27"/>
  <c r="BM603" i="27"/>
  <c r="CV602" i="27"/>
  <c r="CQ602" i="27"/>
  <c r="CM602" i="27"/>
  <c r="CI602" i="27"/>
  <c r="CE602" i="27"/>
  <c r="BP602" i="27"/>
  <c r="BL602" i="27"/>
  <c r="CN610" i="27"/>
  <c r="CC610" i="27"/>
  <c r="BM610" i="27"/>
  <c r="CV609" i="27"/>
  <c r="CQ609" i="27"/>
  <c r="CM609" i="27"/>
  <c r="CI609" i="27"/>
  <c r="CE609" i="27"/>
  <c r="BP609" i="27"/>
  <c r="BL609" i="27"/>
  <c r="CU608" i="27"/>
  <c r="CP608" i="27"/>
  <c r="CL608" i="27"/>
  <c r="CH608" i="27"/>
  <c r="CC608" i="27"/>
  <c r="BO608" i="27"/>
  <c r="BK608" i="27"/>
  <c r="CR604" i="27"/>
  <c r="CN604" i="27"/>
  <c r="CJ604" i="27"/>
  <c r="CF604" i="27"/>
  <c r="BQ604" i="27"/>
  <c r="BM604" i="27"/>
  <c r="CV603" i="27"/>
  <c r="CQ603" i="27"/>
  <c r="CM603" i="27"/>
  <c r="CI603" i="27"/>
  <c r="CE603" i="27"/>
  <c r="BP603" i="27"/>
  <c r="BL603" i="27"/>
  <c r="CU602" i="27"/>
  <c r="CP602" i="27"/>
  <c r="CL602" i="27"/>
  <c r="CH602" i="27"/>
  <c r="CC602" i="27"/>
  <c r="BO602" i="27"/>
  <c r="BK602" i="27"/>
  <c r="CT601" i="27"/>
  <c r="CO601" i="27"/>
  <c r="CG603" i="27"/>
  <c r="CR602" i="27"/>
  <c r="BQ602" i="27"/>
  <c r="CQ601" i="27"/>
  <c r="CK601" i="27"/>
  <c r="CE601" i="27"/>
  <c r="BO601" i="27"/>
  <c r="BJ601" i="27"/>
  <c r="CT596" i="27"/>
  <c r="CO596" i="27"/>
  <c r="CK596" i="27"/>
  <c r="CG596" i="27"/>
  <c r="BR596" i="27"/>
  <c r="BN596" i="27"/>
  <c r="BJ596" i="27"/>
  <c r="CR595" i="27"/>
  <c r="CN595" i="27"/>
  <c r="CJ595" i="27"/>
  <c r="CF595" i="27"/>
  <c r="BQ595" i="27"/>
  <c r="BM595" i="27"/>
  <c r="CV594" i="27"/>
  <c r="CQ594" i="27"/>
  <c r="CM594" i="27"/>
  <c r="CI594" i="27"/>
  <c r="CE594" i="27"/>
  <c r="BP594" i="27"/>
  <c r="BL594" i="27"/>
  <c r="CU593" i="27"/>
  <c r="CP593" i="27"/>
  <c r="CL593" i="27"/>
  <c r="CH593" i="27"/>
  <c r="CC593" i="27"/>
  <c r="BO593" i="27"/>
  <c r="BR603" i="27"/>
  <c r="CN602" i="27"/>
  <c r="BM602" i="27"/>
  <c r="CP601" i="27"/>
  <c r="CI601" i="27"/>
  <c r="CC601" i="27"/>
  <c r="BN601" i="27"/>
  <c r="CR596" i="27"/>
  <c r="CN596" i="27"/>
  <c r="CJ596" i="27"/>
  <c r="CF596" i="27"/>
  <c r="BQ596" i="27"/>
  <c r="BM596" i="27"/>
  <c r="CV595" i="27"/>
  <c r="CQ595" i="27"/>
  <c r="CM595" i="27"/>
  <c r="CI595" i="27"/>
  <c r="CE595" i="27"/>
  <c r="BP595" i="27"/>
  <c r="BL595" i="27"/>
  <c r="CU594" i="27"/>
  <c r="CP594" i="27"/>
  <c r="CL594" i="27"/>
  <c r="CH594" i="27"/>
  <c r="CC594" i="27"/>
  <c r="BO594" i="27"/>
  <c r="BK594" i="27"/>
  <c r="CT593" i="27"/>
  <c r="CO593" i="27"/>
  <c r="CK593" i="27"/>
  <c r="CG593" i="27"/>
  <c r="BR593" i="27"/>
  <c r="BN593" i="27"/>
  <c r="BJ593" i="27"/>
  <c r="CV589" i="27"/>
  <c r="BN603" i="27"/>
  <c r="CJ602" i="27"/>
  <c r="CV601" i="27"/>
  <c r="CM601" i="27"/>
  <c r="CH601" i="27"/>
  <c r="BR601" i="27"/>
  <c r="BL601" i="27"/>
  <c r="CV596" i="27"/>
  <c r="CQ596" i="27"/>
  <c r="CM596" i="27"/>
  <c r="CI596" i="27"/>
  <c r="CE596" i="27"/>
  <c r="BP596" i="27"/>
  <c r="BL596" i="27"/>
  <c r="CU595" i="27"/>
  <c r="CP595" i="27"/>
  <c r="CL595" i="27"/>
  <c r="CH595" i="27"/>
  <c r="CC595" i="27"/>
  <c r="BO595" i="27"/>
  <c r="BK595" i="27"/>
  <c r="CT594" i="27"/>
  <c r="CO594" i="27"/>
  <c r="CK594" i="27"/>
  <c r="CG594" i="27"/>
  <c r="BR594" i="27"/>
  <c r="BN594" i="27"/>
  <c r="BJ594" i="27"/>
  <c r="CR593" i="27"/>
  <c r="CN593" i="27"/>
  <c r="CJ593" i="27"/>
  <c r="CF593" i="27"/>
  <c r="BQ593" i="27"/>
  <c r="BM593" i="27"/>
  <c r="CU589" i="27"/>
  <c r="CP589" i="27"/>
  <c r="CL589" i="27"/>
  <c r="CH589" i="27"/>
  <c r="CC589" i="27"/>
  <c r="BO589" i="27"/>
  <c r="BK589" i="27"/>
  <c r="CT588" i="27"/>
  <c r="CO588" i="27"/>
  <c r="CK588" i="27"/>
  <c r="BJ603" i="27"/>
  <c r="CF602" i="27"/>
  <c r="CU601" i="27"/>
  <c r="CL601" i="27"/>
  <c r="CG601" i="27"/>
  <c r="BP601" i="27"/>
  <c r="BK601" i="27"/>
  <c r="CU596" i="27"/>
  <c r="CP596" i="27"/>
  <c r="CL596" i="27"/>
  <c r="CH596" i="27"/>
  <c r="CC596" i="27"/>
  <c r="BO596" i="27"/>
  <c r="BK596" i="27"/>
  <c r="CT595" i="27"/>
  <c r="CO595" i="27"/>
  <c r="CK595" i="27"/>
  <c r="CG595" i="27"/>
  <c r="BR595" i="27"/>
  <c r="BN595" i="27"/>
  <c r="BJ595" i="27"/>
  <c r="CR594" i="27"/>
  <c r="CN594" i="27"/>
  <c r="CJ594" i="27"/>
  <c r="CF594" i="27"/>
  <c r="BQ594" i="27"/>
  <c r="BM594" i="27"/>
  <c r="CV593" i="27"/>
  <c r="CQ593" i="27"/>
  <c r="CM593" i="27"/>
  <c r="CI593" i="27"/>
  <c r="CE593" i="27"/>
  <c r="BP593" i="27"/>
  <c r="BL593" i="27"/>
  <c r="CT589" i="27"/>
  <c r="CO589" i="27"/>
  <c r="CK589" i="27"/>
  <c r="CG589" i="27"/>
  <c r="BR589" i="27"/>
  <c r="BN589" i="27"/>
  <c r="BJ589" i="27"/>
  <c r="CR588" i="27"/>
  <c r="CN588" i="27"/>
  <c r="CJ588" i="27"/>
  <c r="BK593" i="27"/>
  <c r="CR589" i="27"/>
  <c r="CJ589" i="27"/>
  <c r="BQ589" i="27"/>
  <c r="CV588" i="27"/>
  <c r="CM588" i="27"/>
  <c r="CG588" i="27"/>
  <c r="BR588" i="27"/>
  <c r="BN588" i="27"/>
  <c r="BJ588" i="27"/>
  <c r="CR587" i="27"/>
  <c r="CN587" i="27"/>
  <c r="CJ587" i="27"/>
  <c r="CF587" i="27"/>
  <c r="BQ587" i="27"/>
  <c r="BM587" i="27"/>
  <c r="CV586" i="27"/>
  <c r="CQ586" i="27"/>
  <c r="CM586" i="27"/>
  <c r="CI586" i="27"/>
  <c r="CE586" i="27"/>
  <c r="BP586" i="27"/>
  <c r="BL586" i="27"/>
  <c r="CT582" i="27"/>
  <c r="CO582" i="27"/>
  <c r="CK582" i="27"/>
  <c r="CG582" i="27"/>
  <c r="BR582" i="27"/>
  <c r="BN582" i="27"/>
  <c r="BJ582" i="27"/>
  <c r="CR581" i="27"/>
  <c r="CN581" i="27"/>
  <c r="CJ581" i="27"/>
  <c r="CQ589" i="27"/>
  <c r="CI589" i="27"/>
  <c r="BP589" i="27"/>
  <c r="CU588" i="27"/>
  <c r="CL588" i="27"/>
  <c r="CF588" i="27"/>
  <c r="BQ588" i="27"/>
  <c r="BM588" i="27"/>
  <c r="CV587" i="27"/>
  <c r="CQ587" i="27"/>
  <c r="CM587" i="27"/>
  <c r="CI587" i="27"/>
  <c r="CE587" i="27"/>
  <c r="BP587" i="27"/>
  <c r="BL587" i="27"/>
  <c r="CU586" i="27"/>
  <c r="CP586" i="27"/>
  <c r="CL586" i="27"/>
  <c r="CH586" i="27"/>
  <c r="CC586" i="27"/>
  <c r="BO586" i="27"/>
  <c r="BK586" i="27"/>
  <c r="CR582" i="27"/>
  <c r="CN582" i="27"/>
  <c r="CJ582" i="27"/>
  <c r="CF582" i="27"/>
  <c r="BQ582" i="27"/>
  <c r="BM582" i="27"/>
  <c r="CV581" i="27"/>
  <c r="CQ581" i="27"/>
  <c r="CM581" i="27"/>
  <c r="CI581" i="27"/>
  <c r="CE581" i="27"/>
  <c r="BP581" i="27"/>
  <c r="BL581" i="27"/>
  <c r="CU580" i="27"/>
  <c r="CP580" i="27"/>
  <c r="CL580" i="27"/>
  <c r="CH580" i="27"/>
  <c r="CC580" i="27"/>
  <c r="BO580" i="27"/>
  <c r="BK580" i="27"/>
  <c r="CT579" i="27"/>
  <c r="CO579" i="27"/>
  <c r="CK579" i="27"/>
  <c r="CG579" i="27"/>
  <c r="BR579" i="27"/>
  <c r="BN579" i="27"/>
  <c r="BJ579" i="27"/>
  <c r="CN589" i="27"/>
  <c r="CF589" i="27"/>
  <c r="BM589" i="27"/>
  <c r="CQ588" i="27"/>
  <c r="CI588" i="27"/>
  <c r="CE588" i="27"/>
  <c r="BP588" i="27"/>
  <c r="BL588" i="27"/>
  <c r="CU587" i="27"/>
  <c r="CP587" i="27"/>
  <c r="CL587" i="27"/>
  <c r="CH587" i="27"/>
  <c r="CC587" i="27"/>
  <c r="BO587" i="27"/>
  <c r="BK587" i="27"/>
  <c r="CT586" i="27"/>
  <c r="CO586" i="27"/>
  <c r="CK586" i="27"/>
  <c r="CG586" i="27"/>
  <c r="BR586" i="27"/>
  <c r="BN586" i="27"/>
  <c r="BJ586" i="27"/>
  <c r="CV582" i="27"/>
  <c r="CQ582" i="27"/>
  <c r="CM582" i="27"/>
  <c r="CI582" i="27"/>
  <c r="CE582" i="27"/>
  <c r="BP582" i="27"/>
  <c r="BL582" i="27"/>
  <c r="CU581" i="27"/>
  <c r="CP581" i="27"/>
  <c r="CL581" i="27"/>
  <c r="CH581" i="27"/>
  <c r="CC581" i="27"/>
  <c r="BO581" i="27"/>
  <c r="BK581" i="27"/>
  <c r="CT580" i="27"/>
  <c r="CO580" i="27"/>
  <c r="CK580" i="27"/>
  <c r="CG580" i="27"/>
  <c r="BR580" i="27"/>
  <c r="BN580" i="27"/>
  <c r="BJ580" i="27"/>
  <c r="CM589" i="27"/>
  <c r="CE589" i="27"/>
  <c r="BL589" i="27"/>
  <c r="CP588" i="27"/>
  <c r="CH588" i="27"/>
  <c r="CC588" i="27"/>
  <c r="BO588" i="27"/>
  <c r="BK588" i="27"/>
  <c r="CT587" i="27"/>
  <c r="CO587" i="27"/>
  <c r="CK587" i="27"/>
  <c r="CG587" i="27"/>
  <c r="BR587" i="27"/>
  <c r="BN587" i="27"/>
  <c r="BJ587" i="27"/>
  <c r="CR586" i="27"/>
  <c r="CN586" i="27"/>
  <c r="CJ586" i="27"/>
  <c r="CF586" i="27"/>
  <c r="BQ586" i="27"/>
  <c r="BM586" i="27"/>
  <c r="CU582" i="27"/>
  <c r="CP582" i="27"/>
  <c r="CL582" i="27"/>
  <c r="CH582" i="27"/>
  <c r="CC582" i="27"/>
  <c r="BO582" i="27"/>
  <c r="BK582" i="27"/>
  <c r="CT581" i="27"/>
  <c r="CO581" i="27"/>
  <c r="CK581" i="27"/>
  <c r="CG581" i="27"/>
  <c r="BR581" i="27"/>
  <c r="BN581" i="27"/>
  <c r="BJ581" i="27"/>
  <c r="CR580" i="27"/>
  <c r="CN580" i="27"/>
  <c r="CJ580" i="27"/>
  <c r="CF580" i="27"/>
  <c r="BQ580" i="27"/>
  <c r="BM580" i="27"/>
  <c r="CV579" i="27"/>
  <c r="CQ579" i="27"/>
  <c r="CM579" i="27"/>
  <c r="CI579" i="27"/>
  <c r="CE579" i="27"/>
  <c r="BP579" i="27"/>
  <c r="BL579" i="27"/>
  <c r="CF581" i="27"/>
  <c r="CQ580" i="27"/>
  <c r="CQ616" i="27" s="1"/>
  <c r="BP580" i="27"/>
  <c r="CP579" i="27"/>
  <c r="CH579" i="27"/>
  <c r="BO579" i="27"/>
  <c r="BQ581" i="27"/>
  <c r="BQ617" i="27" s="1"/>
  <c r="CM580" i="27"/>
  <c r="BL580" i="27"/>
  <c r="CN579" i="27"/>
  <c r="CF579" i="27"/>
  <c r="BM579" i="27"/>
  <c r="BM581" i="27"/>
  <c r="CI580" i="27"/>
  <c r="CU579" i="27"/>
  <c r="CL579" i="27"/>
  <c r="CC579" i="27"/>
  <c r="BK579" i="27"/>
  <c r="CV580" i="27"/>
  <c r="CE580" i="27"/>
  <c r="CR579" i="27"/>
  <c r="CJ579" i="27"/>
  <c r="BQ579" i="27"/>
  <c r="DF479" i="27"/>
  <c r="DF410" i="27"/>
  <c r="DF477" i="27"/>
  <c r="DF377" i="27"/>
  <c r="CR530" i="27"/>
  <c r="CK530" i="27"/>
  <c r="CH530" i="27"/>
  <c r="CE530" i="27"/>
  <c r="CU530" i="27"/>
  <c r="BJ569" i="27"/>
  <c r="BJ571" i="27" s="1"/>
  <c r="CP569" i="27"/>
  <c r="CP571" i="27" s="1"/>
  <c r="CF563" i="27"/>
  <c r="CE562" i="27"/>
  <c r="CE564" i="27" s="1"/>
  <c r="CV562" i="27"/>
  <c r="CV564" i="27" s="1"/>
  <c r="CG570" i="27"/>
  <c r="CG569" i="27"/>
  <c r="CG571" i="27" s="1"/>
  <c r="BR577" i="27"/>
  <c r="BR563" i="27"/>
  <c r="CT563" i="27"/>
  <c r="BQ562" i="27"/>
  <c r="BQ564" i="27" s="1"/>
  <c r="CR562" i="27"/>
  <c r="CR564" i="27" s="1"/>
  <c r="CH569" i="27"/>
  <c r="CH571" i="27" s="1"/>
  <c r="CE577" i="27"/>
  <c r="CH563" i="27"/>
  <c r="CG562" i="27"/>
  <c r="CG564" i="27" s="1"/>
  <c r="BL570" i="27"/>
  <c r="CM570" i="27"/>
  <c r="CO569" i="27"/>
  <c r="CO571" i="27" s="1"/>
  <c r="CO577" i="27"/>
  <c r="BM576" i="27"/>
  <c r="BM578" i="27" s="1"/>
  <c r="CJ569" i="27"/>
  <c r="CJ571" i="27" s="1"/>
  <c r="BO577" i="27"/>
  <c r="CP577" i="27"/>
  <c r="BN576" i="27"/>
  <c r="BN578" i="27" s="1"/>
  <c r="CO576" i="27"/>
  <c r="CO578" i="27" s="1"/>
  <c r="BQ577" i="27"/>
  <c r="CR577" i="27"/>
  <c r="BP576" i="27"/>
  <c r="BP578" i="27" s="1"/>
  <c r="CQ576" i="27"/>
  <c r="CQ578" i="27" s="1"/>
  <c r="DF309" i="27"/>
  <c r="DF301" i="27"/>
  <c r="DF176" i="27"/>
  <c r="DF163" i="27"/>
  <c r="DF141" i="27"/>
  <c r="DF82" i="27"/>
  <c r="DF65" i="27"/>
  <c r="DF70" i="27"/>
  <c r="DF281" i="27"/>
  <c r="DF271" i="27"/>
  <c r="DF257" i="27"/>
  <c r="DF236" i="27"/>
  <c r="DF196" i="27"/>
  <c r="CG529" i="27"/>
  <c r="CG530" i="27" s="1"/>
  <c r="CJ557" i="27"/>
  <c r="BT557" i="27"/>
  <c r="CO557" i="27"/>
  <c r="DA549" i="27"/>
  <c r="CW549" i="27"/>
  <c r="CY549" i="27"/>
  <c r="DC549" i="27"/>
  <c r="DF424" i="27"/>
  <c r="DF334" i="27"/>
  <c r="DF324" i="27"/>
  <c r="CF530" i="27"/>
  <c r="CV530" i="27"/>
  <c r="CL530" i="27"/>
  <c r="CI530" i="27"/>
  <c r="BO569" i="27"/>
  <c r="BO571" i="27" s="1"/>
  <c r="CJ563" i="27"/>
  <c r="CI562" i="27"/>
  <c r="CI564" i="27" s="1"/>
  <c r="BJ570" i="27"/>
  <c r="CK570" i="27"/>
  <c r="CL569" i="27"/>
  <c r="CL571" i="27" s="1"/>
  <c r="CK577" i="27"/>
  <c r="CV557" i="27"/>
  <c r="CG563" i="27"/>
  <c r="CF562" i="27"/>
  <c r="CF564" i="27" s="1"/>
  <c r="BK570" i="27"/>
  <c r="CL570" i="27"/>
  <c r="CM569" i="27"/>
  <c r="CM571" i="27" s="1"/>
  <c r="CM577" i="27"/>
  <c r="BK563" i="27"/>
  <c r="CL563" i="27"/>
  <c r="BJ562" i="27"/>
  <c r="BJ564" i="27" s="1"/>
  <c r="CK562" i="27"/>
  <c r="CK564" i="27" s="1"/>
  <c r="BP570" i="27"/>
  <c r="CQ570" i="27"/>
  <c r="BN569" i="27"/>
  <c r="BN571" i="27" s="1"/>
  <c r="CV569" i="27"/>
  <c r="CV571" i="27" s="1"/>
  <c r="CF576" i="27"/>
  <c r="CF578" i="27" s="1"/>
  <c r="BM569" i="27"/>
  <c r="BM571" i="27" s="1"/>
  <c r="CN569" i="27"/>
  <c r="CN571" i="27" s="1"/>
  <c r="CC577" i="27"/>
  <c r="CU577" i="27"/>
  <c r="BR576" i="27"/>
  <c r="BR578" i="27" s="1"/>
  <c r="CT576" i="27"/>
  <c r="CT578" i="27" s="1"/>
  <c r="CF577" i="27"/>
  <c r="CE576" i="27"/>
  <c r="CE578" i="27" s="1"/>
  <c r="CV576" i="27"/>
  <c r="CV578" i="27" s="1"/>
  <c r="DF413" i="27"/>
  <c r="DD502" i="27"/>
  <c r="DD511" i="27"/>
  <c r="DF11" i="27"/>
  <c r="DF317" i="27"/>
  <c r="DF297" i="27"/>
  <c r="DF289" i="27"/>
  <c r="DF244" i="27"/>
  <c r="DF183" i="27"/>
  <c r="DF269" i="27"/>
  <c r="DF250" i="27"/>
  <c r="DF218" i="27"/>
  <c r="DF135" i="27"/>
  <c r="DF80" i="27"/>
  <c r="CS529" i="27"/>
  <c r="CC529" i="27"/>
  <c r="CC530" i="27" s="1"/>
  <c r="DE511" i="27"/>
  <c r="DE502" i="27"/>
  <c r="DA542" i="27"/>
  <c r="CW542" i="27"/>
  <c r="DC542" i="27"/>
  <c r="CY542" i="27"/>
  <c r="DF341" i="27"/>
  <c r="CJ530" i="27"/>
  <c r="CP530" i="27"/>
  <c r="CM530" i="27"/>
  <c r="BM563" i="27"/>
  <c r="CN563" i="27"/>
  <c r="BL562" i="27"/>
  <c r="BL564" i="27" s="1"/>
  <c r="CM562" i="27"/>
  <c r="CM564" i="27" s="1"/>
  <c r="CQ569" i="27"/>
  <c r="CQ571" i="27" s="1"/>
  <c r="CT577" i="27"/>
  <c r="BJ563" i="27"/>
  <c r="CK563" i="27"/>
  <c r="CJ562" i="27"/>
  <c r="CJ564" i="27" s="1"/>
  <c r="BO570" i="27"/>
  <c r="CP570" i="27"/>
  <c r="BL569" i="27"/>
  <c r="BL571" i="27" s="1"/>
  <c r="CT569" i="27"/>
  <c r="CT571" i="27" s="1"/>
  <c r="CV577" i="27"/>
  <c r="BO563" i="27"/>
  <c r="CP563" i="27"/>
  <c r="BN562" i="27"/>
  <c r="BN564" i="27" s="1"/>
  <c r="CO562" i="27"/>
  <c r="CO564" i="27" s="1"/>
  <c r="CE570" i="27"/>
  <c r="CC569" i="27"/>
  <c r="CC571" i="27" s="1"/>
  <c r="BN577" i="27"/>
  <c r="CN576" i="27"/>
  <c r="CN578" i="27" s="1"/>
  <c r="BQ569" i="27"/>
  <c r="BQ571" i="27" s="1"/>
  <c r="CR569" i="27"/>
  <c r="CR571" i="27" s="1"/>
  <c r="CH577" i="27"/>
  <c r="CG576" i="27"/>
  <c r="CG578" i="27" s="1"/>
  <c r="CU569" i="27"/>
  <c r="CU571" i="27" s="1"/>
  <c r="CJ577" i="27"/>
  <c r="CI576" i="27"/>
  <c r="CI578" i="27" s="1"/>
  <c r="CZ502" i="27"/>
  <c r="CZ511" i="27"/>
  <c r="DF210" i="27"/>
  <c r="DF202" i="27"/>
  <c r="DF153" i="27"/>
  <c r="DB511" i="27"/>
  <c r="DB502" i="27"/>
  <c r="CO529" i="27"/>
  <c r="CO530" i="27" s="1"/>
  <c r="S493" i="26"/>
  <c r="CR593" i="28" l="1"/>
  <c r="CN592" i="28"/>
  <c r="CC593" i="28"/>
  <c r="CE599" i="28"/>
  <c r="CE601" i="28" s="1"/>
  <c r="CC599" i="28"/>
  <c r="CQ593" i="28"/>
  <c r="CG593" i="28"/>
  <c r="BL593" i="28"/>
  <c r="BL594" i="28" s="1"/>
  <c r="CJ624" i="28"/>
  <c r="CL607" i="28"/>
  <c r="CI593" i="28"/>
  <c r="CY558" i="28"/>
  <c r="DB558" i="28" s="1"/>
  <c r="DC531" i="28"/>
  <c r="CZ531" i="28" s="1"/>
  <c r="CR592" i="28"/>
  <c r="CG592" i="28"/>
  <c r="CF624" i="28"/>
  <c r="CQ599" i="28"/>
  <c r="CC626" i="28"/>
  <c r="CR625" i="28"/>
  <c r="BM615" i="28"/>
  <c r="BN599" i="28"/>
  <c r="BQ606" i="28"/>
  <c r="CK617" i="27"/>
  <c r="BM617" i="27"/>
  <c r="CL617" i="27"/>
  <c r="BR592" i="28"/>
  <c r="CR607" i="28"/>
  <c r="BR593" i="28"/>
  <c r="BJ607" i="28"/>
  <c r="BJ609" i="28" s="1"/>
  <c r="BQ607" i="28"/>
  <c r="BQ609" i="28" s="1"/>
  <c r="CJ615" i="28"/>
  <c r="CO600" i="28"/>
  <c r="CT600" i="28"/>
  <c r="CM624" i="28"/>
  <c r="CE625" i="28"/>
  <c r="BP624" i="28"/>
  <c r="CQ600" i="28"/>
  <c r="CQ601" i="28" s="1"/>
  <c r="BR599" i="28"/>
  <c r="CP624" i="28"/>
  <c r="CU625" i="28"/>
  <c r="CM599" i="28"/>
  <c r="CI600" i="28"/>
  <c r="BN600" i="28"/>
  <c r="CL600" i="28"/>
  <c r="BJ600" i="28"/>
  <c r="CJ593" i="28"/>
  <c r="CV592" i="28"/>
  <c r="CV594" i="28" s="1"/>
  <c r="BP599" i="28"/>
  <c r="BP601" i="28" s="1"/>
  <c r="BN625" i="28"/>
  <c r="BR600" i="28"/>
  <c r="CF600" i="28"/>
  <c r="CF607" i="28"/>
  <c r="CC625" i="28"/>
  <c r="CO624" i="28"/>
  <c r="CG599" i="28"/>
  <c r="CG626" i="28"/>
  <c r="CI615" i="28"/>
  <c r="CE606" i="28"/>
  <c r="CL627" i="28"/>
  <c r="CI627" i="28"/>
  <c r="BO624" i="28"/>
  <c r="CH600" i="28"/>
  <c r="CM607" i="28"/>
  <c r="BO615" i="28"/>
  <c r="BO607" i="28"/>
  <c r="CR606" i="28"/>
  <c r="CO599" i="28"/>
  <c r="CH606" i="28"/>
  <c r="CT624" i="28"/>
  <c r="CJ614" i="28"/>
  <c r="BJ626" i="28"/>
  <c r="CF627" i="28"/>
  <c r="BR625" i="28"/>
  <c r="BN615" i="28"/>
  <c r="CG606" i="28"/>
  <c r="CG609" i="28" s="1"/>
  <c r="CO625" i="28"/>
  <c r="BN606" i="28"/>
  <c r="CP626" i="28"/>
  <c r="CU607" i="28"/>
  <c r="CJ625" i="28"/>
  <c r="CV607" i="28"/>
  <c r="CJ599" i="28"/>
  <c r="CF606" i="28"/>
  <c r="CQ606" i="28"/>
  <c r="CO606" i="28"/>
  <c r="CP625" i="28"/>
  <c r="BP606" i="28"/>
  <c r="BP626" i="28"/>
  <c r="CK607" i="28"/>
  <c r="BK607" i="28"/>
  <c r="BO593" i="28"/>
  <c r="CG614" i="28"/>
  <c r="BR624" i="28"/>
  <c r="BP607" i="28"/>
  <c r="CL599" i="28"/>
  <c r="BO592" i="28"/>
  <c r="BK606" i="28"/>
  <c r="CJ607" i="28"/>
  <c r="CF625" i="28"/>
  <c r="CG600" i="28"/>
  <c r="CJ606" i="28"/>
  <c r="CG624" i="28"/>
  <c r="CJ626" i="28"/>
  <c r="CN624" i="28"/>
  <c r="BM606" i="28"/>
  <c r="CR627" i="28"/>
  <c r="CO626" i="28"/>
  <c r="CE624" i="28"/>
  <c r="CH599" i="28"/>
  <c r="BJ599" i="28"/>
  <c r="CJ592" i="28"/>
  <c r="CU624" i="28"/>
  <c r="CP600" i="28"/>
  <c r="CP601" i="28" s="1"/>
  <c r="BL606" i="28"/>
  <c r="BN621" i="28"/>
  <c r="BK626" i="28"/>
  <c r="BL624" i="28"/>
  <c r="BN626" i="28"/>
  <c r="CQ614" i="28"/>
  <c r="CH626" i="28"/>
  <c r="CL625" i="28"/>
  <c r="CT615" i="28"/>
  <c r="BR607" i="28"/>
  <c r="CN606" i="28"/>
  <c r="CC607" i="28"/>
  <c r="CO614" i="28"/>
  <c r="CT626" i="28"/>
  <c r="CM625" i="28"/>
  <c r="BO627" i="28"/>
  <c r="CN615" i="28"/>
  <c r="CV615" i="28"/>
  <c r="CH607" i="28"/>
  <c r="CH609" i="28" s="1"/>
  <c r="CC606" i="28"/>
  <c r="CC609" i="28" s="1"/>
  <c r="CO615" i="28"/>
  <c r="CI599" i="28"/>
  <c r="CI614" i="28"/>
  <c r="BN614" i="28"/>
  <c r="CN599" i="28"/>
  <c r="CE627" i="28"/>
  <c r="CV614" i="28"/>
  <c r="BM625" i="28"/>
  <c r="CT607" i="28"/>
  <c r="BO614" i="28"/>
  <c r="CJ621" i="28"/>
  <c r="CV627" i="28"/>
  <c r="CO622" i="28"/>
  <c r="BM607" i="28"/>
  <c r="CN622" i="28"/>
  <c r="BP627" i="28"/>
  <c r="CK626" i="28"/>
  <c r="CN614" i="28"/>
  <c r="CK615" i="28"/>
  <c r="CR624" i="28"/>
  <c r="BQ625" i="28"/>
  <c r="CH614" i="28"/>
  <c r="CU626" i="28"/>
  <c r="CK593" i="28"/>
  <c r="CK594" i="28" s="1"/>
  <c r="BL622" i="28"/>
  <c r="BQ626" i="28"/>
  <c r="BP615" i="28"/>
  <c r="CE622" i="28"/>
  <c r="CP606" i="28"/>
  <c r="BK615" i="28"/>
  <c r="CP615" i="28"/>
  <c r="BR615" i="28"/>
  <c r="BR626" i="28"/>
  <c r="CN607" i="28"/>
  <c r="BQ627" i="28"/>
  <c r="CM615" i="28"/>
  <c r="BK625" i="28"/>
  <c r="CH615" i="28"/>
  <c r="CT599" i="28"/>
  <c r="CM614" i="28"/>
  <c r="CF614" i="28"/>
  <c r="CJ627" i="28"/>
  <c r="BL621" i="28"/>
  <c r="BL615" i="28"/>
  <c r="BP621" i="28"/>
  <c r="CM621" i="28"/>
  <c r="BQ615" i="28"/>
  <c r="CN625" i="28"/>
  <c r="BL626" i="28"/>
  <c r="BK624" i="28"/>
  <c r="CO621" i="28"/>
  <c r="CQ626" i="28"/>
  <c r="CO607" i="28"/>
  <c r="CE607" i="28"/>
  <c r="CV600" i="28"/>
  <c r="CJ622" i="28"/>
  <c r="BJ627" i="28"/>
  <c r="CQ627" i="28"/>
  <c r="CG625" i="28"/>
  <c r="CI606" i="28"/>
  <c r="CV606" i="28"/>
  <c r="CJ600" i="28"/>
  <c r="CM606" i="28"/>
  <c r="CP607" i="28"/>
  <c r="BR614" i="28"/>
  <c r="BO606" i="28"/>
  <c r="CQ624" i="28"/>
  <c r="CF626" i="28"/>
  <c r="CK606" i="28"/>
  <c r="BK614" i="28"/>
  <c r="BK616" i="28" s="1"/>
  <c r="BN607" i="28"/>
  <c r="CP622" i="28"/>
  <c r="BK627" i="28"/>
  <c r="BL625" i="28"/>
  <c r="CM600" i="28"/>
  <c r="CH625" i="28"/>
  <c r="CR601" i="28"/>
  <c r="BQ601" i="28"/>
  <c r="CF621" i="28"/>
  <c r="CQ622" i="28"/>
  <c r="CN626" i="28"/>
  <c r="CN600" i="28"/>
  <c r="BQ614" i="28"/>
  <c r="BQ616" i="28" s="1"/>
  <c r="CN621" i="28"/>
  <c r="BO626" i="28"/>
  <c r="CP627" i="28"/>
  <c r="BP622" i="28"/>
  <c r="CQ615" i="28"/>
  <c r="CQ621" i="28"/>
  <c r="CV621" i="28"/>
  <c r="CU627" i="28"/>
  <c r="CU628" i="28" s="1"/>
  <c r="CG615" i="28"/>
  <c r="BL614" i="28"/>
  <c r="BM622" i="28"/>
  <c r="CC624" i="28"/>
  <c r="BK622" i="28"/>
  <c r="CE614" i="28"/>
  <c r="BJ615" i="28"/>
  <c r="BL627" i="28"/>
  <c r="CT606" i="28"/>
  <c r="CI624" i="28"/>
  <c r="BM599" i="28"/>
  <c r="BR606" i="28"/>
  <c r="CU606" i="28"/>
  <c r="BO621" i="28"/>
  <c r="CC615" i="28"/>
  <c r="BM624" i="28"/>
  <c r="BK621" i="28"/>
  <c r="BK623" i="28" s="1"/>
  <c r="BO622" i="28"/>
  <c r="CE615" i="28"/>
  <c r="CC614" i="28"/>
  <c r="CV626" i="28"/>
  <c r="BM626" i="28"/>
  <c r="CQ625" i="28"/>
  <c r="CP614" i="28"/>
  <c r="CP616" i="28" s="1"/>
  <c r="CV599" i="28"/>
  <c r="BM600" i="28"/>
  <c r="CO627" i="28"/>
  <c r="CV624" i="28"/>
  <c r="CN627" i="28"/>
  <c r="BL607" i="28"/>
  <c r="CF615" i="28"/>
  <c r="BM621" i="28"/>
  <c r="CK622" i="28"/>
  <c r="CC621" i="28"/>
  <c r="CU615" i="28"/>
  <c r="BM614" i="28"/>
  <c r="BM616" i="28" s="1"/>
  <c r="CV622" i="28"/>
  <c r="BR627" i="28"/>
  <c r="CL621" i="28"/>
  <c r="CR626" i="28"/>
  <c r="CI607" i="28"/>
  <c r="CR622" i="28"/>
  <c r="BN624" i="28"/>
  <c r="CP621" i="28"/>
  <c r="CQ607" i="28"/>
  <c r="CF599" i="28"/>
  <c r="CI626" i="28"/>
  <c r="CH622" i="28"/>
  <c r="BJ625" i="28"/>
  <c r="BJ614" i="28"/>
  <c r="CL615" i="28"/>
  <c r="CU621" i="28"/>
  <c r="CT621" i="28"/>
  <c r="CM626" i="28"/>
  <c r="BR621" i="28"/>
  <c r="BQ622" i="28"/>
  <c r="CR614" i="28"/>
  <c r="CC627" i="28"/>
  <c r="BM627" i="28"/>
  <c r="CT614" i="28"/>
  <c r="CU622" i="28"/>
  <c r="CR621" i="28"/>
  <c r="CR623" i="28" s="1"/>
  <c r="CT627" i="28"/>
  <c r="BR622" i="28"/>
  <c r="CT622" i="28"/>
  <c r="BP614" i="28"/>
  <c r="CC622" i="28"/>
  <c r="CT625" i="28"/>
  <c r="BQ621" i="28"/>
  <c r="CU614" i="28"/>
  <c r="BP625" i="28"/>
  <c r="CI625" i="28"/>
  <c r="CR615" i="28"/>
  <c r="CH624" i="28"/>
  <c r="CG621" i="28"/>
  <c r="CH621" i="28"/>
  <c r="CK621" i="28"/>
  <c r="CK625" i="28"/>
  <c r="CK627" i="28"/>
  <c r="CK614" i="28"/>
  <c r="CE621" i="28"/>
  <c r="CL626" i="28"/>
  <c r="CE626" i="28"/>
  <c r="CV625" i="28"/>
  <c r="BN622" i="28"/>
  <c r="CF622" i="28"/>
  <c r="CH627" i="28"/>
  <c r="BJ621" i="28"/>
  <c r="CL614" i="28"/>
  <c r="CI621" i="28"/>
  <c r="CM627" i="28"/>
  <c r="BN627" i="28"/>
  <c r="CM622" i="28"/>
  <c r="CL624" i="28"/>
  <c r="BJ622" i="28"/>
  <c r="CI622" i="28"/>
  <c r="CL622" i="28"/>
  <c r="CG622" i="28"/>
  <c r="CG627" i="28"/>
  <c r="CR594" i="28"/>
  <c r="BN594" i="28"/>
  <c r="BM594" i="28"/>
  <c r="CC594" i="28"/>
  <c r="BK601" i="28"/>
  <c r="CU594" i="28"/>
  <c r="CC601" i="28"/>
  <c r="CM594" i="28"/>
  <c r="CQ594" i="28"/>
  <c r="CU601" i="28"/>
  <c r="BJ594" i="28"/>
  <c r="CO594" i="28"/>
  <c r="BP594" i="28"/>
  <c r="CH594" i="28"/>
  <c r="CK601" i="28"/>
  <c r="BL601" i="28"/>
  <c r="CW572" i="28"/>
  <c r="CG594" i="28"/>
  <c r="BO601" i="28"/>
  <c r="CN594" i="28"/>
  <c r="CY551" i="28"/>
  <c r="DA572" i="28"/>
  <c r="CZ544" i="28"/>
  <c r="DA538" i="28"/>
  <c r="CW538" i="28"/>
  <c r="DC538" i="28"/>
  <c r="CY538" i="28"/>
  <c r="DA586" i="28"/>
  <c r="CW586" i="28"/>
  <c r="DC586" i="28"/>
  <c r="CY586" i="28"/>
  <c r="DC579" i="28"/>
  <c r="CY579" i="28"/>
  <c r="DA579" i="28"/>
  <c r="CW579" i="28"/>
  <c r="DD531" i="28"/>
  <c r="DB544" i="28"/>
  <c r="CY572" i="28"/>
  <c r="CP594" i="28"/>
  <c r="DA565" i="28"/>
  <c r="CL609" i="28"/>
  <c r="CI594" i="28"/>
  <c r="CT594" i="28"/>
  <c r="DC551" i="28"/>
  <c r="CE594" i="28"/>
  <c r="BQ594" i="28"/>
  <c r="DE531" i="28"/>
  <c r="DF531" i="28" s="1"/>
  <c r="CX531" i="28"/>
  <c r="DE544" i="28"/>
  <c r="DF544" i="28" s="1"/>
  <c r="CX544" i="28"/>
  <c r="DC572" i="28"/>
  <c r="CY565" i="28"/>
  <c r="CL594" i="28"/>
  <c r="CF594" i="28"/>
  <c r="CW551" i="28"/>
  <c r="DB531" i="28"/>
  <c r="DD544" i="28"/>
  <c r="DC565" i="28"/>
  <c r="DA551" i="28"/>
  <c r="DF520" i="28"/>
  <c r="DF511" i="28"/>
  <c r="BK594" i="28"/>
  <c r="CE616" i="27"/>
  <c r="CV616" i="27"/>
  <c r="CF616" i="27"/>
  <c r="BJ617" i="27"/>
  <c r="CU606" i="27"/>
  <c r="CH613" i="27"/>
  <c r="BO613" i="27"/>
  <c r="CI616" i="27"/>
  <c r="CJ616" i="27"/>
  <c r="BN617" i="27"/>
  <c r="CO617" i="27"/>
  <c r="BL616" i="27"/>
  <c r="CM616" i="27"/>
  <c r="CJ591" i="27"/>
  <c r="CU613" i="27"/>
  <c r="CJ617" i="27"/>
  <c r="CG606" i="27"/>
  <c r="CP606" i="27"/>
  <c r="BO597" i="27"/>
  <c r="CP597" i="27"/>
  <c r="BM591" i="27"/>
  <c r="CV617" i="27"/>
  <c r="BL598" i="27"/>
  <c r="CM598" i="27"/>
  <c r="BP606" i="27"/>
  <c r="BR606" i="27"/>
  <c r="CI606" i="27"/>
  <c r="CT606" i="27"/>
  <c r="CE598" i="27"/>
  <c r="CV598" i="27"/>
  <c r="CL606" i="27"/>
  <c r="BK606" i="27"/>
  <c r="CL597" i="27"/>
  <c r="CQ606" i="27"/>
  <c r="CW522" i="27"/>
  <c r="BK598" i="27"/>
  <c r="BP598" i="27"/>
  <c r="CQ598" i="27"/>
  <c r="CH606" i="27"/>
  <c r="BK613" i="27"/>
  <c r="CL613" i="27"/>
  <c r="CM617" i="27"/>
  <c r="CM606" i="27"/>
  <c r="CK606" i="27"/>
  <c r="CP613" i="27"/>
  <c r="CE590" i="27"/>
  <c r="CR617" i="27"/>
  <c r="CI598" i="27"/>
  <c r="CH597" i="27"/>
  <c r="BL606" i="27"/>
  <c r="CV606" i="27"/>
  <c r="CC606" i="27"/>
  <c r="CO606" i="27"/>
  <c r="DC522" i="27"/>
  <c r="DA522" i="27"/>
  <c r="DB542" i="27"/>
  <c r="BO606" i="27"/>
  <c r="CY522" i="27"/>
  <c r="DC556" i="27"/>
  <c r="DA556" i="27"/>
  <c r="DD535" i="27"/>
  <c r="CZ549" i="27"/>
  <c r="BR616" i="27"/>
  <c r="CT616" i="27"/>
  <c r="CH617" i="27"/>
  <c r="CN590" i="27"/>
  <c r="BK616" i="27"/>
  <c r="CL616" i="27"/>
  <c r="BP617" i="27"/>
  <c r="CQ617" i="27"/>
  <c r="BK591" i="27"/>
  <c r="CL591" i="27"/>
  <c r="BL591" i="27"/>
  <c r="CM591" i="27"/>
  <c r="BR590" i="27"/>
  <c r="CT590" i="27"/>
  <c r="CJ598" i="27"/>
  <c r="BJ598" i="27"/>
  <c r="CK598" i="27"/>
  <c r="CG616" i="27"/>
  <c r="CR605" i="27"/>
  <c r="CW529" i="27"/>
  <c r="DC529" i="27"/>
  <c r="CY529" i="27"/>
  <c r="DA529" i="27"/>
  <c r="BK615" i="27"/>
  <c r="BK584" i="27"/>
  <c r="BL618" i="27"/>
  <c r="BL583" i="27"/>
  <c r="CI590" i="27"/>
  <c r="CZ542" i="27"/>
  <c r="DE549" i="27"/>
  <c r="DF549" i="27" s="1"/>
  <c r="CX549" i="27"/>
  <c r="DA570" i="27"/>
  <c r="CW570" i="27"/>
  <c r="DC570" i="27"/>
  <c r="CY570" i="27"/>
  <c r="DD542" i="27"/>
  <c r="DC563" i="27"/>
  <c r="CY563" i="27"/>
  <c r="DA563" i="27"/>
  <c r="CW563" i="27"/>
  <c r="DB549" i="27"/>
  <c r="CL615" i="27"/>
  <c r="CL584" i="27"/>
  <c r="BM615" i="27"/>
  <c r="BM584" i="27"/>
  <c r="CP615" i="27"/>
  <c r="CP584" i="27"/>
  <c r="BL615" i="27"/>
  <c r="BL584" i="27"/>
  <c r="CM615" i="27"/>
  <c r="CM584" i="27"/>
  <c r="BQ616" i="27"/>
  <c r="CR616" i="27"/>
  <c r="CG617" i="27"/>
  <c r="BK618" i="27"/>
  <c r="BK583" i="27"/>
  <c r="CL618" i="27"/>
  <c r="CL583" i="27"/>
  <c r="BQ591" i="27"/>
  <c r="CR591" i="27"/>
  <c r="BJ616" i="27"/>
  <c r="CK616" i="27"/>
  <c r="BO617" i="27"/>
  <c r="CP617" i="27"/>
  <c r="CE618" i="27"/>
  <c r="CE583" i="27"/>
  <c r="CV618" i="27"/>
  <c r="CV583" i="27"/>
  <c r="CG591" i="27"/>
  <c r="BM590" i="27"/>
  <c r="BN615" i="27"/>
  <c r="BN584" i="27"/>
  <c r="CO615" i="27"/>
  <c r="CO584" i="27"/>
  <c r="CC616" i="27"/>
  <c r="CU616" i="27"/>
  <c r="CI617" i="27"/>
  <c r="BM618" i="27"/>
  <c r="BM583" i="27"/>
  <c r="CN618" i="27"/>
  <c r="CN583" i="27"/>
  <c r="CC591" i="27"/>
  <c r="CU591" i="27"/>
  <c r="BN618" i="27"/>
  <c r="BN583" i="27"/>
  <c r="CO618" i="27"/>
  <c r="CO583" i="27"/>
  <c r="CE591" i="27"/>
  <c r="CE592" i="27" s="1"/>
  <c r="CV591" i="27"/>
  <c r="BJ590" i="27"/>
  <c r="CK590" i="27"/>
  <c r="BK590" i="27"/>
  <c r="CL590" i="27"/>
  <c r="BQ598" i="27"/>
  <c r="CR598" i="27"/>
  <c r="BP597" i="27"/>
  <c r="CQ597" i="27"/>
  <c r="BR598" i="27"/>
  <c r="CT598" i="27"/>
  <c r="BQ597" i="27"/>
  <c r="CR597" i="27"/>
  <c r="BO598" i="27"/>
  <c r="CP598" i="27"/>
  <c r="BN597" i="27"/>
  <c r="CO597" i="27"/>
  <c r="CE606" i="27"/>
  <c r="CF605" i="27"/>
  <c r="BR605" i="27"/>
  <c r="BR607" i="27" s="1"/>
  <c r="CT605" i="27"/>
  <c r="CI613" i="27"/>
  <c r="CH605" i="27"/>
  <c r="BM613" i="27"/>
  <c r="CN613" i="27"/>
  <c r="BJ612" i="27"/>
  <c r="CJ606" i="27"/>
  <c r="CI605" i="27"/>
  <c r="BJ613" i="27"/>
  <c r="CK613" i="27"/>
  <c r="BO612" i="27"/>
  <c r="CP612" i="27"/>
  <c r="CI612" i="27"/>
  <c r="CF612" i="27"/>
  <c r="BR612" i="27"/>
  <c r="CT612" i="27"/>
  <c r="CY577" i="27"/>
  <c r="CW577" i="27"/>
  <c r="DC577" i="27"/>
  <c r="DA577" i="27"/>
  <c r="DB535" i="27"/>
  <c r="CW556" i="27"/>
  <c r="CE615" i="27"/>
  <c r="CE584" i="27"/>
  <c r="CO591" i="27"/>
  <c r="CG615" i="27"/>
  <c r="CG584" i="27"/>
  <c r="DE542" i="27"/>
  <c r="DF542" i="27" s="1"/>
  <c r="CX542" i="27"/>
  <c r="DF511" i="27"/>
  <c r="DF502" i="27"/>
  <c r="DD549" i="27"/>
  <c r="BQ615" i="27"/>
  <c r="BQ584" i="27"/>
  <c r="CU615" i="27"/>
  <c r="CU584" i="27"/>
  <c r="CF615" i="27"/>
  <c r="CF584" i="27"/>
  <c r="BP616" i="27"/>
  <c r="BP615" i="27"/>
  <c r="BP584" i="27"/>
  <c r="CQ615" i="27"/>
  <c r="CQ584" i="27"/>
  <c r="BO618" i="27"/>
  <c r="BO583" i="27"/>
  <c r="CP618" i="27"/>
  <c r="CP583" i="27"/>
  <c r="CP585" i="27" s="1"/>
  <c r="CF591" i="27"/>
  <c r="BL590" i="27"/>
  <c r="BN616" i="27"/>
  <c r="CO616" i="27"/>
  <c r="CC617" i="27"/>
  <c r="CU617" i="27"/>
  <c r="CI618" i="27"/>
  <c r="CI583" i="27"/>
  <c r="BJ591" i="27"/>
  <c r="CK591" i="27"/>
  <c r="CF590" i="27"/>
  <c r="BR615" i="27"/>
  <c r="BR584" i="27"/>
  <c r="CT615" i="27"/>
  <c r="CT584" i="27"/>
  <c r="CH616" i="27"/>
  <c r="BL617" i="27"/>
  <c r="BQ618" i="27"/>
  <c r="BQ583" i="27"/>
  <c r="BQ585" i="27" s="1"/>
  <c r="CR618" i="27"/>
  <c r="CR583" i="27"/>
  <c r="CH591" i="27"/>
  <c r="BP590" i="27"/>
  <c r="CN617" i="27"/>
  <c r="BR618" i="27"/>
  <c r="BR583" i="27"/>
  <c r="CT618" i="27"/>
  <c r="CT583" i="27"/>
  <c r="CI591" i="27"/>
  <c r="BQ590" i="27"/>
  <c r="BN590" i="27"/>
  <c r="CO590" i="27"/>
  <c r="CC597" i="27"/>
  <c r="CU597" i="27"/>
  <c r="BO590" i="27"/>
  <c r="CP590" i="27"/>
  <c r="CF598" i="27"/>
  <c r="CE597" i="27"/>
  <c r="CV597" i="27"/>
  <c r="CV590" i="27"/>
  <c r="CG598" i="27"/>
  <c r="CF597" i="27"/>
  <c r="BN606" i="27"/>
  <c r="CC598" i="27"/>
  <c r="CU598" i="27"/>
  <c r="BR597" i="27"/>
  <c r="CT597" i="27"/>
  <c r="CJ605" i="27"/>
  <c r="CJ607" i="27" s="1"/>
  <c r="CG605" i="27"/>
  <c r="BL613" i="27"/>
  <c r="CM613" i="27"/>
  <c r="BK605" i="27"/>
  <c r="CL605" i="27"/>
  <c r="BQ613" i="27"/>
  <c r="CR613" i="27"/>
  <c r="BM606" i="27"/>
  <c r="CN606" i="27"/>
  <c r="BL605" i="27"/>
  <c r="CM605" i="27"/>
  <c r="BN613" i="27"/>
  <c r="CO613" i="27"/>
  <c r="BN612" i="27"/>
  <c r="CC612" i="27"/>
  <c r="CU612" i="27"/>
  <c r="BL612" i="27"/>
  <c r="CM612" i="27"/>
  <c r="CJ612" i="27"/>
  <c r="CG612" i="27"/>
  <c r="CZ535" i="27"/>
  <c r="CN615" i="27"/>
  <c r="CN584" i="27"/>
  <c r="CU618" i="27"/>
  <c r="CU583" i="27"/>
  <c r="CU585" i="27" s="1"/>
  <c r="CM618" i="27"/>
  <c r="CM583" i="27"/>
  <c r="CG618" i="27"/>
  <c r="CG583" i="27"/>
  <c r="CJ590" i="27"/>
  <c r="CJ592" i="27" s="1"/>
  <c r="CC590" i="27"/>
  <c r="CU590" i="27"/>
  <c r="CI597" i="27"/>
  <c r="CJ597" i="27"/>
  <c r="CH598" i="27"/>
  <c r="CG597" i="27"/>
  <c r="BJ606" i="27"/>
  <c r="BM605" i="27"/>
  <c r="CN605" i="27"/>
  <c r="CC613" i="27"/>
  <c r="BJ605" i="27"/>
  <c r="BJ607" i="27" s="1"/>
  <c r="CK605" i="27"/>
  <c r="BP613" i="27"/>
  <c r="CQ613" i="27"/>
  <c r="BO605" i="27"/>
  <c r="CP605" i="27"/>
  <c r="CP607" i="27" s="1"/>
  <c r="CF613" i="27"/>
  <c r="BQ606" i="27"/>
  <c r="CR606" i="27"/>
  <c r="BP605" i="27"/>
  <c r="CQ605" i="27"/>
  <c r="BR613" i="27"/>
  <c r="CT613" i="27"/>
  <c r="CH612" i="27"/>
  <c r="CH614" i="27" s="1"/>
  <c r="BP612" i="27"/>
  <c r="BP614" i="27" s="1"/>
  <c r="CQ612" i="27"/>
  <c r="CQ614" i="27" s="1"/>
  <c r="BM612" i="27"/>
  <c r="CN612" i="27"/>
  <c r="CN614" i="27" s="1"/>
  <c r="CK612" i="27"/>
  <c r="CY556" i="27"/>
  <c r="CJ615" i="27"/>
  <c r="CJ584" i="27"/>
  <c r="BO615" i="27"/>
  <c r="BO584" i="27"/>
  <c r="CV615" i="27"/>
  <c r="CV584" i="27"/>
  <c r="CC618" i="27"/>
  <c r="CC583" i="27"/>
  <c r="BN591" i="27"/>
  <c r="CF618" i="27"/>
  <c r="CF583" i="27"/>
  <c r="CR615" i="27"/>
  <c r="CR584" i="27"/>
  <c r="CC615" i="27"/>
  <c r="CC584" i="27"/>
  <c r="CH615" i="27"/>
  <c r="CH584" i="27"/>
  <c r="CF617" i="27"/>
  <c r="CI615" i="27"/>
  <c r="CI584" i="27"/>
  <c r="BM616" i="27"/>
  <c r="CN616" i="27"/>
  <c r="BR617" i="27"/>
  <c r="CT617" i="27"/>
  <c r="CH618" i="27"/>
  <c r="CH583" i="27"/>
  <c r="CN591" i="27"/>
  <c r="CM590" i="27"/>
  <c r="BK617" i="27"/>
  <c r="BP618" i="27"/>
  <c r="BP583" i="27"/>
  <c r="CQ618" i="27"/>
  <c r="CQ583" i="27"/>
  <c r="BR591" i="27"/>
  <c r="BR592" i="27" s="1"/>
  <c r="CT591" i="27"/>
  <c r="CT592" i="27" s="1"/>
  <c r="BJ615" i="27"/>
  <c r="BJ584" i="27"/>
  <c r="CK615" i="27"/>
  <c r="CK584" i="27"/>
  <c r="BO616" i="27"/>
  <c r="CP616" i="27"/>
  <c r="CE617" i="27"/>
  <c r="CJ618" i="27"/>
  <c r="CJ583" i="27"/>
  <c r="BO591" i="27"/>
  <c r="CP591" i="27"/>
  <c r="CQ590" i="27"/>
  <c r="BJ618" i="27"/>
  <c r="BJ583" i="27"/>
  <c r="BJ585" i="27" s="1"/>
  <c r="CK618" i="27"/>
  <c r="CK583" i="27"/>
  <c r="BP591" i="27"/>
  <c r="CQ591" i="27"/>
  <c r="CR590" i="27"/>
  <c r="CG590" i="27"/>
  <c r="BK597" i="27"/>
  <c r="CH590" i="27"/>
  <c r="BM598" i="27"/>
  <c r="CN598" i="27"/>
  <c r="BL597" i="27"/>
  <c r="CM597" i="27"/>
  <c r="BN598" i="27"/>
  <c r="CO598" i="27"/>
  <c r="BM597" i="27"/>
  <c r="CN597" i="27"/>
  <c r="CL598" i="27"/>
  <c r="BJ597" i="27"/>
  <c r="CK597" i="27"/>
  <c r="BQ605" i="27"/>
  <c r="BN605" i="27"/>
  <c r="CO605" i="27"/>
  <c r="CE613" i="27"/>
  <c r="CV613" i="27"/>
  <c r="CC605" i="27"/>
  <c r="CU605" i="27"/>
  <c r="CU607" i="27" s="1"/>
  <c r="CJ613" i="27"/>
  <c r="CF606" i="27"/>
  <c r="CE605" i="27"/>
  <c r="CV605" i="27"/>
  <c r="CG613" i="27"/>
  <c r="BK612" i="27"/>
  <c r="CL612" i="27"/>
  <c r="CE612" i="27"/>
  <c r="CV612" i="27"/>
  <c r="BQ612" i="27"/>
  <c r="CR612" i="27"/>
  <c r="CO612" i="27"/>
  <c r="CX535" i="27"/>
  <c r="DE535" i="27"/>
  <c r="DF535" i="27" s="1"/>
  <c r="Y344" i="26"/>
  <c r="CU554" i="26"/>
  <c r="CT554" i="26"/>
  <c r="CS554" i="26"/>
  <c r="CR554" i="26"/>
  <c r="CQ554" i="26"/>
  <c r="CP554" i="26"/>
  <c r="CO554" i="26"/>
  <c r="CN554" i="26"/>
  <c r="CM554" i="26"/>
  <c r="CL554" i="26"/>
  <c r="CK554" i="26"/>
  <c r="CJ554" i="26"/>
  <c r="CI554" i="26"/>
  <c r="CH554" i="26"/>
  <c r="CG554" i="26"/>
  <c r="CF554" i="26"/>
  <c r="CE554" i="26"/>
  <c r="CD554" i="26"/>
  <c r="CC554" i="26"/>
  <c r="CB554" i="26"/>
  <c r="CA554" i="26"/>
  <c r="BZ554" i="26"/>
  <c r="BY554" i="26"/>
  <c r="BX554" i="26"/>
  <c r="BW554" i="26"/>
  <c r="BV554" i="26"/>
  <c r="BU554" i="26"/>
  <c r="BT554" i="26"/>
  <c r="BS554" i="26"/>
  <c r="BR554" i="26"/>
  <c r="BQ554" i="26"/>
  <c r="BP554" i="26"/>
  <c r="BO554" i="26"/>
  <c r="BN554" i="26"/>
  <c r="BM554" i="26"/>
  <c r="BL554" i="26"/>
  <c r="BK554" i="26"/>
  <c r="BJ554" i="26"/>
  <c r="CV553" i="26"/>
  <c r="CU553" i="26"/>
  <c r="CT553" i="26"/>
  <c r="CS553" i="26"/>
  <c r="CR553" i="26"/>
  <c r="CQ553" i="26"/>
  <c r="CP553" i="26"/>
  <c r="CO553" i="26"/>
  <c r="CN553" i="26"/>
  <c r="CM553" i="26"/>
  <c r="CL553" i="26"/>
  <c r="CK553" i="26"/>
  <c r="CJ553" i="26"/>
  <c r="CI553" i="26"/>
  <c r="CH553" i="26"/>
  <c r="CG553" i="26"/>
  <c r="CF553" i="26"/>
  <c r="CE553" i="26"/>
  <c r="CD553" i="26"/>
  <c r="CC553" i="26"/>
  <c r="CB553" i="26"/>
  <c r="CA553" i="26"/>
  <c r="BZ553" i="26"/>
  <c r="BY553" i="26"/>
  <c r="BX553" i="26"/>
  <c r="BW553" i="26"/>
  <c r="BV553" i="26"/>
  <c r="BU553" i="26"/>
  <c r="BT553" i="26"/>
  <c r="BS553" i="26"/>
  <c r="BR553" i="26"/>
  <c r="BQ553" i="26"/>
  <c r="BP553" i="26"/>
  <c r="BO553" i="26"/>
  <c r="BN553" i="26"/>
  <c r="BM553" i="26"/>
  <c r="BL553" i="26"/>
  <c r="BK553" i="26"/>
  <c r="BJ553" i="26"/>
  <c r="CV552" i="26"/>
  <c r="CU552" i="26"/>
  <c r="CT552" i="26"/>
  <c r="CS552" i="26"/>
  <c r="CR552" i="26"/>
  <c r="CQ552" i="26"/>
  <c r="CP552" i="26"/>
  <c r="CO552" i="26"/>
  <c r="CN552" i="26"/>
  <c r="CM552" i="26"/>
  <c r="CL552" i="26"/>
  <c r="CK552" i="26"/>
  <c r="CJ552" i="26"/>
  <c r="CI552" i="26"/>
  <c r="CH552" i="26"/>
  <c r="CG552" i="26"/>
  <c r="CF552" i="26"/>
  <c r="CE552" i="26"/>
  <c r="CD552" i="26"/>
  <c r="CC552" i="26"/>
  <c r="CB552" i="26"/>
  <c r="CA552" i="26"/>
  <c r="BZ552" i="26"/>
  <c r="BY552" i="26"/>
  <c r="BX552" i="26"/>
  <c r="BW552" i="26"/>
  <c r="BV552" i="26"/>
  <c r="BU552" i="26"/>
  <c r="BT552" i="26"/>
  <c r="BS552" i="26"/>
  <c r="BR552" i="26"/>
  <c r="BQ552" i="26"/>
  <c r="BP552" i="26"/>
  <c r="BO552" i="26"/>
  <c r="BN552" i="26"/>
  <c r="BM552" i="26"/>
  <c r="BL552" i="26"/>
  <c r="BK552" i="26"/>
  <c r="BJ552" i="26"/>
  <c r="CV551" i="26"/>
  <c r="CU551" i="26"/>
  <c r="CT551" i="26"/>
  <c r="CS551" i="26"/>
  <c r="CR551" i="26"/>
  <c r="CQ551" i="26"/>
  <c r="CP551" i="26"/>
  <c r="CO551" i="26"/>
  <c r="CN551" i="26"/>
  <c r="CM551" i="26"/>
  <c r="CL551" i="26"/>
  <c r="CK551" i="26"/>
  <c r="CJ551" i="26"/>
  <c r="CI551" i="26"/>
  <c r="CH551" i="26"/>
  <c r="CG551" i="26"/>
  <c r="CF551" i="26"/>
  <c r="CE551" i="26"/>
  <c r="CD551" i="26"/>
  <c r="CC551" i="26"/>
  <c r="CB551" i="26"/>
  <c r="CA551" i="26"/>
  <c r="BZ551" i="26"/>
  <c r="BY551" i="26"/>
  <c r="BX551" i="26"/>
  <c r="BW551" i="26"/>
  <c r="BV551" i="26"/>
  <c r="BU551" i="26"/>
  <c r="BT551" i="26"/>
  <c r="BS551" i="26"/>
  <c r="BR551" i="26"/>
  <c r="BQ551" i="26"/>
  <c r="BP551" i="26"/>
  <c r="BO551" i="26"/>
  <c r="BN551" i="26"/>
  <c r="BM551" i="26"/>
  <c r="BL551" i="26"/>
  <c r="BK551" i="26"/>
  <c r="BJ551" i="26"/>
  <c r="CV547" i="26"/>
  <c r="CU547" i="26"/>
  <c r="CT547" i="26"/>
  <c r="CS547" i="26"/>
  <c r="CR547" i="26"/>
  <c r="CQ547" i="26"/>
  <c r="CP547" i="26"/>
  <c r="CO547" i="26"/>
  <c r="CN547" i="26"/>
  <c r="CM547" i="26"/>
  <c r="CL547" i="26"/>
  <c r="CK547" i="26"/>
  <c r="CJ547" i="26"/>
  <c r="CI547" i="26"/>
  <c r="CH547" i="26"/>
  <c r="CG547" i="26"/>
  <c r="CF547" i="26"/>
  <c r="CE547" i="26"/>
  <c r="CD547" i="26"/>
  <c r="CC547" i="26"/>
  <c r="CB547" i="26"/>
  <c r="CA547" i="26"/>
  <c r="BZ547" i="26"/>
  <c r="BY547" i="26"/>
  <c r="BX547" i="26"/>
  <c r="BW547" i="26"/>
  <c r="BV547" i="26"/>
  <c r="BU547" i="26"/>
  <c r="BT547" i="26"/>
  <c r="BS547" i="26"/>
  <c r="BR547" i="26"/>
  <c r="BQ547" i="26"/>
  <c r="BP547" i="26"/>
  <c r="BO547" i="26"/>
  <c r="BN547" i="26"/>
  <c r="BM547" i="26"/>
  <c r="BL547" i="26"/>
  <c r="BK547" i="26"/>
  <c r="BJ547" i="26"/>
  <c r="CV546" i="26"/>
  <c r="CU546" i="26"/>
  <c r="CT546" i="26"/>
  <c r="CS546" i="26"/>
  <c r="CR546" i="26"/>
  <c r="CQ546" i="26"/>
  <c r="CP546" i="26"/>
  <c r="CO546" i="26"/>
  <c r="CN546" i="26"/>
  <c r="CM546" i="26"/>
  <c r="CL546" i="26"/>
  <c r="CK546" i="26"/>
  <c r="CJ546" i="26"/>
  <c r="CI546" i="26"/>
  <c r="CH546" i="26"/>
  <c r="CG546" i="26"/>
  <c r="CF546" i="26"/>
  <c r="CE546" i="26"/>
  <c r="CD546" i="26"/>
  <c r="CC546" i="26"/>
  <c r="CB546" i="26"/>
  <c r="CA546" i="26"/>
  <c r="BZ546" i="26"/>
  <c r="BY546" i="26"/>
  <c r="BX546" i="26"/>
  <c r="BW546" i="26"/>
  <c r="BV546" i="26"/>
  <c r="BU546" i="26"/>
  <c r="BT546" i="26"/>
  <c r="BS546" i="26"/>
  <c r="BR546" i="26"/>
  <c r="BQ546" i="26"/>
  <c r="BP546" i="26"/>
  <c r="BO546" i="26"/>
  <c r="BN546" i="26"/>
  <c r="BM546" i="26"/>
  <c r="BL546" i="26"/>
  <c r="BK546" i="26"/>
  <c r="BJ546" i="26"/>
  <c r="CV545" i="26"/>
  <c r="CU545" i="26"/>
  <c r="CT545" i="26"/>
  <c r="CS545" i="26"/>
  <c r="CR545" i="26"/>
  <c r="CQ545" i="26"/>
  <c r="CP545" i="26"/>
  <c r="CO545" i="26"/>
  <c r="CN545" i="26"/>
  <c r="CM545" i="26"/>
  <c r="CL545" i="26"/>
  <c r="CK545" i="26"/>
  <c r="CJ545" i="26"/>
  <c r="CI545" i="26"/>
  <c r="CH545" i="26"/>
  <c r="CG545" i="26"/>
  <c r="CF545" i="26"/>
  <c r="CE545" i="26"/>
  <c r="CD545" i="26"/>
  <c r="CC545" i="26"/>
  <c r="CB545" i="26"/>
  <c r="CA545" i="26"/>
  <c r="BZ545" i="26"/>
  <c r="BY545" i="26"/>
  <c r="BX545" i="26"/>
  <c r="BW545" i="26"/>
  <c r="BV545" i="26"/>
  <c r="BU545" i="26"/>
  <c r="BT545" i="26"/>
  <c r="BS545" i="26"/>
  <c r="BR545" i="26"/>
  <c r="BQ545" i="26"/>
  <c r="BP545" i="26"/>
  <c r="BO545" i="26"/>
  <c r="BN545" i="26"/>
  <c r="BM545" i="26"/>
  <c r="BL545" i="26"/>
  <c r="BK545" i="26"/>
  <c r="BJ545" i="26"/>
  <c r="CV544" i="26"/>
  <c r="CU544" i="26"/>
  <c r="CT544" i="26"/>
  <c r="CS544" i="26"/>
  <c r="CR544" i="26"/>
  <c r="CQ544" i="26"/>
  <c r="CP544" i="26"/>
  <c r="CO544" i="26"/>
  <c r="CN544" i="26"/>
  <c r="CM544" i="26"/>
  <c r="CL544" i="26"/>
  <c r="CK544" i="26"/>
  <c r="CJ544" i="26"/>
  <c r="CI544" i="26"/>
  <c r="CH544" i="26"/>
  <c r="CG544" i="26"/>
  <c r="CF544" i="26"/>
  <c r="CE544" i="26"/>
  <c r="CD544" i="26"/>
  <c r="CC544" i="26"/>
  <c r="CB544" i="26"/>
  <c r="CA544" i="26"/>
  <c r="BZ544" i="26"/>
  <c r="BY544" i="26"/>
  <c r="BX544" i="26"/>
  <c r="BW544" i="26"/>
  <c r="BV544" i="26"/>
  <c r="BU544" i="26"/>
  <c r="BT544" i="26"/>
  <c r="BS544" i="26"/>
  <c r="BR544" i="26"/>
  <c r="BQ544" i="26"/>
  <c r="BP544" i="26"/>
  <c r="BO544" i="26"/>
  <c r="BN544" i="26"/>
  <c r="BM544" i="26"/>
  <c r="BL544" i="26"/>
  <c r="BK544" i="26"/>
  <c r="BJ544" i="26"/>
  <c r="CV540" i="26"/>
  <c r="CU540" i="26"/>
  <c r="CT540" i="26"/>
  <c r="CS540" i="26"/>
  <c r="CR540" i="26"/>
  <c r="CQ540" i="26"/>
  <c r="CP540" i="26"/>
  <c r="CO540" i="26"/>
  <c r="CN540" i="26"/>
  <c r="CM540" i="26"/>
  <c r="CL540" i="26"/>
  <c r="CK540" i="26"/>
  <c r="CJ540" i="26"/>
  <c r="CI540" i="26"/>
  <c r="CH540" i="26"/>
  <c r="CG540" i="26"/>
  <c r="CF540" i="26"/>
  <c r="CE540" i="26"/>
  <c r="CD540" i="26"/>
  <c r="CC540" i="26"/>
  <c r="CB540" i="26"/>
  <c r="CA540" i="26"/>
  <c r="BZ540" i="26"/>
  <c r="BY540" i="26"/>
  <c r="BX540" i="26"/>
  <c r="BW540" i="26"/>
  <c r="BV540" i="26"/>
  <c r="BU540" i="26"/>
  <c r="BT540" i="26"/>
  <c r="BS540" i="26"/>
  <c r="BR540" i="26"/>
  <c r="BQ540" i="26"/>
  <c r="BP540" i="26"/>
  <c r="BO540" i="26"/>
  <c r="BN540" i="26"/>
  <c r="BM540" i="26"/>
  <c r="BL540" i="26"/>
  <c r="BK540" i="26"/>
  <c r="BJ540" i="26"/>
  <c r="CV539" i="26"/>
  <c r="CU539" i="26"/>
  <c r="CT539" i="26"/>
  <c r="CS539" i="26"/>
  <c r="CR539" i="26"/>
  <c r="CQ539" i="26"/>
  <c r="CP539" i="26"/>
  <c r="CO539" i="26"/>
  <c r="CN539" i="26"/>
  <c r="CM539" i="26"/>
  <c r="CL539" i="26"/>
  <c r="CK539" i="26"/>
  <c r="CJ539" i="26"/>
  <c r="CI539" i="26"/>
  <c r="CH539" i="26"/>
  <c r="CG539" i="26"/>
  <c r="CF539" i="26"/>
  <c r="CE539" i="26"/>
  <c r="CD539" i="26"/>
  <c r="CC539" i="26"/>
  <c r="CB539" i="26"/>
  <c r="CA539" i="26"/>
  <c r="BZ539" i="26"/>
  <c r="BY539" i="26"/>
  <c r="BX539" i="26"/>
  <c r="BW539" i="26"/>
  <c r="BV539" i="26"/>
  <c r="BU539" i="26"/>
  <c r="BT539" i="26"/>
  <c r="BS539" i="26"/>
  <c r="BR539" i="26"/>
  <c r="BQ539" i="26"/>
  <c r="BP539" i="26"/>
  <c r="BO539" i="26"/>
  <c r="BN539" i="26"/>
  <c r="BM539" i="26"/>
  <c r="BL539" i="26"/>
  <c r="BK539" i="26"/>
  <c r="BJ539" i="26"/>
  <c r="CV538" i="26"/>
  <c r="CU538" i="26"/>
  <c r="CT538" i="26"/>
  <c r="CS538" i="26"/>
  <c r="CR538" i="26"/>
  <c r="CQ538" i="26"/>
  <c r="CP538" i="26"/>
  <c r="CO538" i="26"/>
  <c r="CN538" i="26"/>
  <c r="CM538" i="26"/>
  <c r="CL538" i="26"/>
  <c r="CK538" i="26"/>
  <c r="CJ538" i="26"/>
  <c r="CI538" i="26"/>
  <c r="CH538" i="26"/>
  <c r="CG538" i="26"/>
  <c r="CF538" i="26"/>
  <c r="CE538" i="26"/>
  <c r="CD538" i="26"/>
  <c r="CC538" i="26"/>
  <c r="CB538" i="26"/>
  <c r="CA538" i="26"/>
  <c r="BZ538" i="26"/>
  <c r="BY538" i="26"/>
  <c r="BX538" i="26"/>
  <c r="BW538" i="26"/>
  <c r="BV538" i="26"/>
  <c r="BU538" i="26"/>
  <c r="BT538" i="26"/>
  <c r="BS538" i="26"/>
  <c r="BR538" i="26"/>
  <c r="BQ538" i="26"/>
  <c r="BP538" i="26"/>
  <c r="BO538" i="26"/>
  <c r="BN538" i="26"/>
  <c r="BM538" i="26"/>
  <c r="BL538" i="26"/>
  <c r="BK538" i="26"/>
  <c r="BJ538" i="26"/>
  <c r="CV537" i="26"/>
  <c r="CU537" i="26"/>
  <c r="CT537" i="26"/>
  <c r="CS537" i="26"/>
  <c r="CR537" i="26"/>
  <c r="CQ537" i="26"/>
  <c r="CP537" i="26"/>
  <c r="CO537" i="26"/>
  <c r="CN537" i="26"/>
  <c r="CM537" i="26"/>
  <c r="CL537" i="26"/>
  <c r="CK537" i="26"/>
  <c r="CJ537" i="26"/>
  <c r="CI537" i="26"/>
  <c r="CH537" i="26"/>
  <c r="CG537" i="26"/>
  <c r="CF537" i="26"/>
  <c r="CE537" i="26"/>
  <c r="CD537" i="26"/>
  <c r="CC537" i="26"/>
  <c r="CB537" i="26"/>
  <c r="CA537" i="26"/>
  <c r="BZ537" i="26"/>
  <c r="BY537" i="26"/>
  <c r="BX537" i="26"/>
  <c r="BW537" i="26"/>
  <c r="BV537" i="26"/>
  <c r="BU537" i="26"/>
  <c r="BT537" i="26"/>
  <c r="BS537" i="26"/>
  <c r="BR537" i="26"/>
  <c r="BQ537" i="26"/>
  <c r="BP537" i="26"/>
  <c r="BO537" i="26"/>
  <c r="BN537" i="26"/>
  <c r="BM537" i="26"/>
  <c r="BL537" i="26"/>
  <c r="BK537" i="26"/>
  <c r="BJ537" i="26"/>
  <c r="CV534" i="26"/>
  <c r="CU534" i="26"/>
  <c r="CT534" i="26"/>
  <c r="CS534" i="26"/>
  <c r="CR534" i="26"/>
  <c r="CQ534" i="26"/>
  <c r="CP534" i="26"/>
  <c r="CO534" i="26"/>
  <c r="CN534" i="26"/>
  <c r="CM534" i="26"/>
  <c r="CL534" i="26"/>
  <c r="CK534" i="26"/>
  <c r="CJ534" i="26"/>
  <c r="CI534" i="26"/>
  <c r="CH534" i="26"/>
  <c r="CG534" i="26"/>
  <c r="CF534" i="26"/>
  <c r="CE534" i="26"/>
  <c r="CD534" i="26"/>
  <c r="CC534" i="26"/>
  <c r="CB534" i="26"/>
  <c r="CA534" i="26"/>
  <c r="BZ534" i="26"/>
  <c r="BY534" i="26"/>
  <c r="BX534" i="26"/>
  <c r="BW534" i="26"/>
  <c r="BV534" i="26"/>
  <c r="BU534" i="26"/>
  <c r="BT534" i="26"/>
  <c r="BS534" i="26"/>
  <c r="BR534" i="26"/>
  <c r="BQ534" i="26"/>
  <c r="BP534" i="26"/>
  <c r="BO534" i="26"/>
  <c r="BN534" i="26"/>
  <c r="BM534" i="26"/>
  <c r="BL534" i="26"/>
  <c r="BK534" i="26"/>
  <c r="BJ534" i="26"/>
  <c r="CV533" i="26"/>
  <c r="CU533" i="26"/>
  <c r="CT533" i="26"/>
  <c r="CS533" i="26"/>
  <c r="CR533" i="26"/>
  <c r="CQ533" i="26"/>
  <c r="CP533" i="26"/>
  <c r="CO533" i="26"/>
  <c r="CN533" i="26"/>
  <c r="CM533" i="26"/>
  <c r="CL533" i="26"/>
  <c r="CK533" i="26"/>
  <c r="CJ533" i="26"/>
  <c r="CI533" i="26"/>
  <c r="CH533" i="26"/>
  <c r="CG533" i="26"/>
  <c r="CF533" i="26"/>
  <c r="CE533" i="26"/>
  <c r="CD533" i="26"/>
  <c r="CC533" i="26"/>
  <c r="CB533" i="26"/>
  <c r="CA533" i="26"/>
  <c r="BZ533" i="26"/>
  <c r="BY533" i="26"/>
  <c r="BX533" i="26"/>
  <c r="BW533" i="26"/>
  <c r="BV533" i="26"/>
  <c r="BU533" i="26"/>
  <c r="BT533" i="26"/>
  <c r="BS533" i="26"/>
  <c r="BR533" i="26"/>
  <c r="BQ533" i="26"/>
  <c r="BP533" i="26"/>
  <c r="BO533" i="26"/>
  <c r="BN533" i="26"/>
  <c r="BM533" i="26"/>
  <c r="BL533" i="26"/>
  <c r="BK533" i="26"/>
  <c r="BJ533" i="26"/>
  <c r="CV532" i="26"/>
  <c r="CU532" i="26"/>
  <c r="CT532" i="26"/>
  <c r="CS532" i="26"/>
  <c r="CR532" i="26"/>
  <c r="CQ532" i="26"/>
  <c r="CP532" i="26"/>
  <c r="CO532" i="26"/>
  <c r="CN532" i="26"/>
  <c r="CM532" i="26"/>
  <c r="CL532" i="26"/>
  <c r="CK532" i="26"/>
  <c r="CJ532" i="26"/>
  <c r="CI532" i="26"/>
  <c r="CH532" i="26"/>
  <c r="CG532" i="26"/>
  <c r="CF532" i="26"/>
  <c r="CE532" i="26"/>
  <c r="CD532" i="26"/>
  <c r="CC532" i="26"/>
  <c r="CB532" i="26"/>
  <c r="CA532" i="26"/>
  <c r="BZ532" i="26"/>
  <c r="BY532" i="26"/>
  <c r="BX532" i="26"/>
  <c r="BW532" i="26"/>
  <c r="BV532" i="26"/>
  <c r="BU532" i="26"/>
  <c r="BT532" i="26"/>
  <c r="BS532" i="26"/>
  <c r="BR532" i="26"/>
  <c r="BQ532" i="26"/>
  <c r="BP532" i="26"/>
  <c r="BO532" i="26"/>
  <c r="BN532" i="26"/>
  <c r="BM532" i="26"/>
  <c r="BL532" i="26"/>
  <c r="BK532" i="26"/>
  <c r="BJ532" i="26"/>
  <c r="CV531" i="26"/>
  <c r="CU531" i="26"/>
  <c r="CT531" i="26"/>
  <c r="CS531" i="26"/>
  <c r="CR531" i="26"/>
  <c r="CQ531" i="26"/>
  <c r="CP531" i="26"/>
  <c r="CO531" i="26"/>
  <c r="CN531" i="26"/>
  <c r="CM531" i="26"/>
  <c r="CL531" i="26"/>
  <c r="CK531" i="26"/>
  <c r="CJ531" i="26"/>
  <c r="CI531" i="26"/>
  <c r="CH531" i="26"/>
  <c r="CG531" i="26"/>
  <c r="CF531" i="26"/>
  <c r="CE531" i="26"/>
  <c r="CD531" i="26"/>
  <c r="CC531" i="26"/>
  <c r="CB531" i="26"/>
  <c r="CA531" i="26"/>
  <c r="BZ531" i="26"/>
  <c r="BY531" i="26"/>
  <c r="BX531" i="26"/>
  <c r="BW531" i="26"/>
  <c r="BV531" i="26"/>
  <c r="BU531" i="26"/>
  <c r="BT531" i="26"/>
  <c r="BS531" i="26"/>
  <c r="BR531" i="26"/>
  <c r="BQ531" i="26"/>
  <c r="BP531" i="26"/>
  <c r="BO531" i="26"/>
  <c r="BN531" i="26"/>
  <c r="BM531" i="26"/>
  <c r="BL531" i="26"/>
  <c r="BK531" i="26"/>
  <c r="BJ531" i="26"/>
  <c r="CB527" i="26"/>
  <c r="CA527" i="26"/>
  <c r="BZ527" i="26"/>
  <c r="BY527" i="26"/>
  <c r="BX527" i="26"/>
  <c r="BW527" i="26"/>
  <c r="BV527" i="26"/>
  <c r="BU527" i="26"/>
  <c r="BT527" i="26"/>
  <c r="BS527" i="26"/>
  <c r="BR527" i="26"/>
  <c r="BQ527" i="26"/>
  <c r="BP527" i="26"/>
  <c r="BO527" i="26"/>
  <c r="BN527" i="26"/>
  <c r="BM527" i="26"/>
  <c r="BL527" i="26"/>
  <c r="BK527" i="26"/>
  <c r="BJ527" i="26"/>
  <c r="CV526" i="26"/>
  <c r="CU526" i="26"/>
  <c r="CT526" i="26"/>
  <c r="CS526" i="26"/>
  <c r="CR526" i="26"/>
  <c r="CQ526" i="26"/>
  <c r="CP526" i="26"/>
  <c r="CO526" i="26"/>
  <c r="CN526" i="26"/>
  <c r="CM526" i="26"/>
  <c r="CL526" i="26"/>
  <c r="CK526" i="26"/>
  <c r="CJ526" i="26"/>
  <c r="CI526" i="26"/>
  <c r="CH526" i="26"/>
  <c r="CG526" i="26"/>
  <c r="CF526" i="26"/>
  <c r="CE526" i="26"/>
  <c r="CD526" i="26"/>
  <c r="CC526" i="26"/>
  <c r="CB526" i="26"/>
  <c r="CA526" i="26"/>
  <c r="BZ526" i="26"/>
  <c r="BY526" i="26"/>
  <c r="BX526" i="26"/>
  <c r="BW526" i="26"/>
  <c r="BV526" i="26"/>
  <c r="BU526" i="26"/>
  <c r="BT526" i="26"/>
  <c r="BS526" i="26"/>
  <c r="BR526" i="26"/>
  <c r="BQ526" i="26"/>
  <c r="BP526" i="26"/>
  <c r="BO526" i="26"/>
  <c r="BN526" i="26"/>
  <c r="BM526" i="26"/>
  <c r="BL526" i="26"/>
  <c r="BK526" i="26"/>
  <c r="BJ526" i="26"/>
  <c r="CV525" i="26"/>
  <c r="CU525" i="26"/>
  <c r="CT525" i="26"/>
  <c r="CS525" i="26"/>
  <c r="CR525" i="26"/>
  <c r="CQ525" i="26"/>
  <c r="CP525" i="26"/>
  <c r="CO525" i="26"/>
  <c r="CN525" i="26"/>
  <c r="CM525" i="26"/>
  <c r="CL525" i="26"/>
  <c r="CK525" i="26"/>
  <c r="CJ525" i="26"/>
  <c r="CI525" i="26"/>
  <c r="CH525" i="26"/>
  <c r="CG525" i="26"/>
  <c r="CF525" i="26"/>
  <c r="CE525" i="26"/>
  <c r="CD525" i="26"/>
  <c r="CC525" i="26"/>
  <c r="CB525" i="26"/>
  <c r="CA525" i="26"/>
  <c r="BZ525" i="26"/>
  <c r="BY525" i="26"/>
  <c r="BX525" i="26"/>
  <c r="BW525" i="26"/>
  <c r="BV525" i="26"/>
  <c r="BU525" i="26"/>
  <c r="BT525" i="26"/>
  <c r="BS525" i="26"/>
  <c r="BR525" i="26"/>
  <c r="BQ525" i="26"/>
  <c r="BP525" i="26"/>
  <c r="BO525" i="26"/>
  <c r="BN525" i="26"/>
  <c r="BM525" i="26"/>
  <c r="BL525" i="26"/>
  <c r="BK525" i="26"/>
  <c r="BJ525" i="26"/>
  <c r="CV524" i="26"/>
  <c r="CU524" i="26"/>
  <c r="CT524" i="26"/>
  <c r="CS524" i="26"/>
  <c r="CR524" i="26"/>
  <c r="CQ524" i="26"/>
  <c r="CP524" i="26"/>
  <c r="CO524" i="26"/>
  <c r="CN524" i="26"/>
  <c r="CM524" i="26"/>
  <c r="CL524" i="26"/>
  <c r="CK524" i="26"/>
  <c r="CJ524" i="26"/>
  <c r="CI524" i="26"/>
  <c r="CH524" i="26"/>
  <c r="CG524" i="26"/>
  <c r="CF524" i="26"/>
  <c r="CE524" i="26"/>
  <c r="CD524" i="26"/>
  <c r="CC524" i="26"/>
  <c r="CB524" i="26"/>
  <c r="CA524" i="26"/>
  <c r="BZ524" i="26"/>
  <c r="BY524" i="26"/>
  <c r="BX524" i="26"/>
  <c r="BW524" i="26"/>
  <c r="BV524" i="26"/>
  <c r="BU524" i="26"/>
  <c r="BT524" i="26"/>
  <c r="BS524" i="26"/>
  <c r="BR524" i="26"/>
  <c r="BQ524" i="26"/>
  <c r="BP524" i="26"/>
  <c r="BO524" i="26"/>
  <c r="BN524" i="26"/>
  <c r="BM524" i="26"/>
  <c r="BL524" i="26"/>
  <c r="BK524" i="26"/>
  <c r="BJ524" i="26"/>
  <c r="CV520" i="26"/>
  <c r="CU520" i="26"/>
  <c r="CT520" i="26"/>
  <c r="CS520" i="26"/>
  <c r="CR520" i="26"/>
  <c r="CQ520" i="26"/>
  <c r="CP520" i="26"/>
  <c r="CO520" i="26"/>
  <c r="CN520" i="26"/>
  <c r="CM520" i="26"/>
  <c r="CL520" i="26"/>
  <c r="CK520" i="26"/>
  <c r="CJ520" i="26"/>
  <c r="CI520" i="26"/>
  <c r="CH520" i="26"/>
  <c r="CG520" i="26"/>
  <c r="CF520" i="26"/>
  <c r="CE520" i="26"/>
  <c r="CD520" i="26"/>
  <c r="CC520" i="26"/>
  <c r="CB520" i="26"/>
  <c r="CA520" i="26"/>
  <c r="BZ520" i="26"/>
  <c r="BY520" i="26"/>
  <c r="BX520" i="26"/>
  <c r="BW520" i="26"/>
  <c r="BV520" i="26"/>
  <c r="BU520" i="26"/>
  <c r="BT520" i="26"/>
  <c r="BS520" i="26"/>
  <c r="BR520" i="26"/>
  <c r="BQ520" i="26"/>
  <c r="BP520" i="26"/>
  <c r="BO520" i="26"/>
  <c r="BN520" i="26"/>
  <c r="BM520" i="26"/>
  <c r="BL520" i="26"/>
  <c r="BK520" i="26"/>
  <c r="BJ520" i="26"/>
  <c r="CV519" i="26"/>
  <c r="CU519" i="26"/>
  <c r="CT519" i="26"/>
  <c r="CS519" i="26"/>
  <c r="CR519" i="26"/>
  <c r="CQ519" i="26"/>
  <c r="CP519" i="26"/>
  <c r="CO519" i="26"/>
  <c r="CN519" i="26"/>
  <c r="CM519" i="26"/>
  <c r="CL519" i="26"/>
  <c r="CK519" i="26"/>
  <c r="CJ519" i="26"/>
  <c r="CI519" i="26"/>
  <c r="CH519" i="26"/>
  <c r="CG519" i="26"/>
  <c r="CF519" i="26"/>
  <c r="CE519" i="26"/>
  <c r="CD519" i="26"/>
  <c r="CC519" i="26"/>
  <c r="CB519" i="26"/>
  <c r="CA519" i="26"/>
  <c r="BZ519" i="26"/>
  <c r="BY519" i="26"/>
  <c r="BX519" i="26"/>
  <c r="BW519" i="26"/>
  <c r="BV519" i="26"/>
  <c r="BU519" i="26"/>
  <c r="BT519" i="26"/>
  <c r="BS519" i="26"/>
  <c r="BR519" i="26"/>
  <c r="BQ519" i="26"/>
  <c r="BP519" i="26"/>
  <c r="BO519" i="26"/>
  <c r="BN519" i="26"/>
  <c r="BM519" i="26"/>
  <c r="BL519" i="26"/>
  <c r="BK519" i="26"/>
  <c r="BJ519" i="26"/>
  <c r="CV518" i="26"/>
  <c r="CU518" i="26"/>
  <c r="CT518" i="26"/>
  <c r="CS518" i="26"/>
  <c r="CR518" i="26"/>
  <c r="CQ518" i="26"/>
  <c r="CP518" i="26"/>
  <c r="CO518" i="26"/>
  <c r="CN518" i="26"/>
  <c r="CM518" i="26"/>
  <c r="CL518" i="26"/>
  <c r="CK518" i="26"/>
  <c r="CJ518" i="26"/>
  <c r="CI518" i="26"/>
  <c r="CH518" i="26"/>
  <c r="CG518" i="26"/>
  <c r="CF518" i="26"/>
  <c r="CE518" i="26"/>
  <c r="CD518" i="26"/>
  <c r="CC518" i="26"/>
  <c r="CB518" i="26"/>
  <c r="CA518" i="26"/>
  <c r="BZ518" i="26"/>
  <c r="BY518" i="26"/>
  <c r="BX518" i="26"/>
  <c r="BW518" i="26"/>
  <c r="BV518" i="26"/>
  <c r="BU518" i="26"/>
  <c r="BT518" i="26"/>
  <c r="BS518" i="26"/>
  <c r="BR518" i="26"/>
  <c r="BQ518" i="26"/>
  <c r="BP518" i="26"/>
  <c r="BO518" i="26"/>
  <c r="BN518" i="26"/>
  <c r="BM518" i="26"/>
  <c r="BL518" i="26"/>
  <c r="BK518" i="26"/>
  <c r="BJ518" i="26"/>
  <c r="CV517" i="26"/>
  <c r="CU517" i="26"/>
  <c r="CT517" i="26"/>
  <c r="CS517" i="26"/>
  <c r="CR517" i="26"/>
  <c r="CQ517" i="26"/>
  <c r="CP517" i="26"/>
  <c r="CO517" i="26"/>
  <c r="CN517" i="26"/>
  <c r="CM517" i="26"/>
  <c r="CL517" i="26"/>
  <c r="CK517" i="26"/>
  <c r="CJ517" i="26"/>
  <c r="CI517" i="26"/>
  <c r="CH517" i="26"/>
  <c r="CG517" i="26"/>
  <c r="CF517" i="26"/>
  <c r="CE517" i="26"/>
  <c r="CD517" i="26"/>
  <c r="CC517" i="26"/>
  <c r="CB517" i="26"/>
  <c r="CA517" i="26"/>
  <c r="BZ517" i="26"/>
  <c r="BY517" i="26"/>
  <c r="BX517" i="26"/>
  <c r="BW517" i="26"/>
  <c r="BV517" i="26"/>
  <c r="BU517" i="26"/>
  <c r="BT517" i="26"/>
  <c r="BS517" i="26"/>
  <c r="BR517" i="26"/>
  <c r="BQ517" i="26"/>
  <c r="BP517" i="26"/>
  <c r="BO517" i="26"/>
  <c r="BN517" i="26"/>
  <c r="BM517" i="26"/>
  <c r="BL517" i="26"/>
  <c r="BK517" i="26"/>
  <c r="BJ517" i="26"/>
  <c r="BI515" i="26"/>
  <c r="BH515" i="26"/>
  <c r="BG515" i="26"/>
  <c r="BF515" i="26"/>
  <c r="BE515" i="26"/>
  <c r="BD515" i="26"/>
  <c r="BC515" i="26"/>
  <c r="BB515" i="26"/>
  <c r="BA515" i="26"/>
  <c r="AY515" i="26"/>
  <c r="AX515" i="26"/>
  <c r="AW515" i="26"/>
  <c r="AV515" i="26"/>
  <c r="AU515" i="26"/>
  <c r="AT515" i="26"/>
  <c r="AS515" i="26"/>
  <c r="AR515" i="26"/>
  <c r="AQ515" i="26"/>
  <c r="AP515" i="26"/>
  <c r="AO515" i="26"/>
  <c r="AN515" i="26"/>
  <c r="AM515" i="26"/>
  <c r="AL515" i="26"/>
  <c r="AK515" i="26"/>
  <c r="AJ515" i="26"/>
  <c r="AI515" i="26"/>
  <c r="AH515" i="26"/>
  <c r="AG515" i="26"/>
  <c r="AF515" i="26"/>
  <c r="AE515" i="26"/>
  <c r="AC515" i="26"/>
  <c r="AB515" i="26"/>
  <c r="AA515" i="26"/>
  <c r="BI514" i="26"/>
  <c r="BH514" i="26"/>
  <c r="BG514" i="26"/>
  <c r="BF514" i="26"/>
  <c r="BE514" i="26"/>
  <c r="BD514" i="26"/>
  <c r="BC514" i="26"/>
  <c r="BB514" i="26"/>
  <c r="BA514" i="26"/>
  <c r="AY514" i="26"/>
  <c r="AX514" i="26"/>
  <c r="AW514" i="26"/>
  <c r="AV514" i="26"/>
  <c r="AU514" i="26"/>
  <c r="AT514" i="26"/>
  <c r="AS514" i="26"/>
  <c r="AR514" i="26"/>
  <c r="AQ514" i="26"/>
  <c r="AP514" i="26"/>
  <c r="AO514" i="26"/>
  <c r="AN514" i="26"/>
  <c r="AM514" i="26"/>
  <c r="AL514" i="26"/>
  <c r="AK514" i="26"/>
  <c r="AJ514" i="26"/>
  <c r="AI514" i="26"/>
  <c r="AH514" i="26"/>
  <c r="AG514" i="26"/>
  <c r="AF514" i="26"/>
  <c r="AE514" i="26"/>
  <c r="AD514" i="26"/>
  <c r="AC514" i="26"/>
  <c r="AB514" i="26"/>
  <c r="AA514" i="26"/>
  <c r="BI513" i="26"/>
  <c r="BH513" i="26"/>
  <c r="BG513" i="26"/>
  <c r="BF513" i="26"/>
  <c r="BE513" i="26"/>
  <c r="BD513" i="26"/>
  <c r="BC513" i="26"/>
  <c r="BB513" i="26"/>
  <c r="BA513" i="26"/>
  <c r="AY513" i="26"/>
  <c r="AX513" i="26"/>
  <c r="AW513" i="26"/>
  <c r="AV513" i="26"/>
  <c r="AU513" i="26"/>
  <c r="AT513" i="26"/>
  <c r="AS513" i="26"/>
  <c r="AR513" i="26"/>
  <c r="AQ513" i="26"/>
  <c r="AP513" i="26"/>
  <c r="AO513" i="26"/>
  <c r="AN513" i="26"/>
  <c r="AM513" i="26"/>
  <c r="AL513" i="26"/>
  <c r="AK513" i="26"/>
  <c r="AJ513" i="26"/>
  <c r="AI513" i="26"/>
  <c r="AH513" i="26"/>
  <c r="AG513" i="26"/>
  <c r="AF513" i="26"/>
  <c r="AE513" i="26"/>
  <c r="AD513" i="26"/>
  <c r="AC513" i="26"/>
  <c r="BI512" i="26"/>
  <c r="BH512" i="26"/>
  <c r="BG512" i="26"/>
  <c r="BF512" i="26"/>
  <c r="BE512" i="26"/>
  <c r="BD512" i="26"/>
  <c r="BC512" i="26"/>
  <c r="BB512" i="26"/>
  <c r="BA512" i="26"/>
  <c r="AY512" i="26"/>
  <c r="AX512" i="26"/>
  <c r="AW512" i="26"/>
  <c r="AV512" i="26"/>
  <c r="AU512" i="26"/>
  <c r="AT512" i="26"/>
  <c r="AS512" i="26"/>
  <c r="AR512" i="26"/>
  <c r="AQ512" i="26"/>
  <c r="AP512" i="26"/>
  <c r="AO512" i="26"/>
  <c r="AN512" i="26"/>
  <c r="AM512" i="26"/>
  <c r="AL512" i="26"/>
  <c r="AK512" i="26"/>
  <c r="AJ512" i="26"/>
  <c r="AI512" i="26"/>
  <c r="AH512" i="26"/>
  <c r="AG512" i="26"/>
  <c r="AF512" i="26"/>
  <c r="AE512" i="26"/>
  <c r="AD512" i="26"/>
  <c r="AC512" i="26"/>
  <c r="AB512" i="26"/>
  <c r="AA512" i="26"/>
  <c r="CV511" i="26"/>
  <c r="CU511" i="26"/>
  <c r="CT511" i="26"/>
  <c r="CR511" i="26"/>
  <c r="CQ511" i="26"/>
  <c r="CP511" i="26"/>
  <c r="CO511" i="26"/>
  <c r="CN511" i="26"/>
  <c r="CM511" i="26"/>
  <c r="CL511" i="26"/>
  <c r="CK511" i="26"/>
  <c r="CJ511" i="26"/>
  <c r="CI511" i="26"/>
  <c r="CH511" i="26"/>
  <c r="CG511" i="26"/>
  <c r="CF511" i="26"/>
  <c r="CE511" i="26"/>
  <c r="CC511" i="26"/>
  <c r="BR511" i="26"/>
  <c r="BQ511" i="26"/>
  <c r="BP511" i="26"/>
  <c r="BO511" i="26"/>
  <c r="BN511" i="26"/>
  <c r="BM511" i="26"/>
  <c r="BL511" i="26"/>
  <c r="BK511" i="26"/>
  <c r="BJ511" i="26"/>
  <c r="BI511" i="26"/>
  <c r="BH511" i="26"/>
  <c r="BG511" i="26"/>
  <c r="BF511" i="26"/>
  <c r="BE511" i="26"/>
  <c r="BD511" i="26"/>
  <c r="BC511" i="26"/>
  <c r="BB511" i="26"/>
  <c r="BA511" i="26"/>
  <c r="AY511" i="26"/>
  <c r="AX511" i="26"/>
  <c r="AW511" i="26"/>
  <c r="AV511" i="26"/>
  <c r="AU511" i="26"/>
  <c r="AT511" i="26"/>
  <c r="AS511" i="26"/>
  <c r="AR511" i="26"/>
  <c r="AQ511" i="26"/>
  <c r="AP511" i="26"/>
  <c r="AO511" i="26"/>
  <c r="AN511" i="26"/>
  <c r="AM511" i="26"/>
  <c r="AL511" i="26"/>
  <c r="AK511" i="26"/>
  <c r="AJ511" i="26"/>
  <c r="AI511" i="26"/>
  <c r="AH511" i="26"/>
  <c r="AG511" i="26"/>
  <c r="AF511" i="26"/>
  <c r="AE511" i="26"/>
  <c r="AD511" i="26"/>
  <c r="AC511" i="26"/>
  <c r="AB511" i="26"/>
  <c r="AA511" i="26"/>
  <c r="BI510" i="26"/>
  <c r="BH510" i="26"/>
  <c r="BG510" i="26"/>
  <c r="BF510" i="26"/>
  <c r="BE510" i="26"/>
  <c r="BD510" i="26"/>
  <c r="BC510" i="26"/>
  <c r="BB510" i="26"/>
  <c r="BA510" i="26"/>
  <c r="AY510" i="26"/>
  <c r="AX510" i="26"/>
  <c r="AW510" i="26"/>
  <c r="AV510" i="26"/>
  <c r="AU510" i="26"/>
  <c r="AT510" i="26"/>
  <c r="AS510" i="26"/>
  <c r="AR510" i="26"/>
  <c r="AQ510" i="26"/>
  <c r="AP510" i="26"/>
  <c r="AO510" i="26"/>
  <c r="AN510" i="26"/>
  <c r="AM510" i="26"/>
  <c r="AL510" i="26"/>
  <c r="AK510" i="26"/>
  <c r="AJ510" i="26"/>
  <c r="AI510" i="26"/>
  <c r="AH510" i="26"/>
  <c r="AG510" i="26"/>
  <c r="AF510" i="26"/>
  <c r="AE510" i="26"/>
  <c r="AD510" i="26"/>
  <c r="AC510" i="26"/>
  <c r="AB510" i="26"/>
  <c r="BI509" i="26"/>
  <c r="BH509" i="26"/>
  <c r="BG509" i="26"/>
  <c r="BF509" i="26"/>
  <c r="BE509" i="26"/>
  <c r="BD509" i="26"/>
  <c r="BC509" i="26"/>
  <c r="BB509" i="26"/>
  <c r="BA509" i="26"/>
  <c r="AY509" i="26"/>
  <c r="AX509" i="26"/>
  <c r="AW509" i="26"/>
  <c r="AV509" i="26"/>
  <c r="AU509" i="26"/>
  <c r="AT509" i="26"/>
  <c r="AS509" i="26"/>
  <c r="AR509" i="26"/>
  <c r="AQ509" i="26"/>
  <c r="AP509" i="26"/>
  <c r="AO509" i="26"/>
  <c r="AN509" i="26"/>
  <c r="AM509" i="26"/>
  <c r="AL509" i="26"/>
  <c r="AK509" i="26"/>
  <c r="AJ509" i="26"/>
  <c r="AI509" i="26"/>
  <c r="AH509" i="26"/>
  <c r="AG509" i="26"/>
  <c r="AF509" i="26"/>
  <c r="AE509" i="26"/>
  <c r="AD509" i="26"/>
  <c r="AC509" i="26"/>
  <c r="AB509" i="26"/>
  <c r="AA509" i="26"/>
  <c r="BI508" i="26"/>
  <c r="BH508" i="26"/>
  <c r="BG508" i="26"/>
  <c r="BF508" i="26"/>
  <c r="BE508" i="26"/>
  <c r="BD508" i="26"/>
  <c r="BC508" i="26"/>
  <c r="BB508" i="26"/>
  <c r="BA508" i="26"/>
  <c r="AY508" i="26"/>
  <c r="AX508" i="26"/>
  <c r="AW508" i="26"/>
  <c r="AV508" i="26"/>
  <c r="AU508" i="26"/>
  <c r="AT508" i="26"/>
  <c r="AS508" i="26"/>
  <c r="AR508" i="26"/>
  <c r="AQ508" i="26"/>
  <c r="AP508" i="26"/>
  <c r="AO508" i="26"/>
  <c r="AN508" i="26"/>
  <c r="AM508" i="26"/>
  <c r="AL508" i="26"/>
  <c r="AK508" i="26"/>
  <c r="AJ508" i="26"/>
  <c r="AI508" i="26"/>
  <c r="AH508" i="26"/>
  <c r="AG508" i="26"/>
  <c r="AF508" i="26"/>
  <c r="AE508" i="26"/>
  <c r="AD508" i="26"/>
  <c r="AC508" i="26"/>
  <c r="AB508" i="26"/>
  <c r="AA508" i="26"/>
  <c r="BI507" i="26"/>
  <c r="BH507" i="26"/>
  <c r="BG507" i="26"/>
  <c r="BF507" i="26"/>
  <c r="BE507" i="26"/>
  <c r="BD507" i="26"/>
  <c r="BC507" i="26"/>
  <c r="BB507" i="26"/>
  <c r="BA507" i="26"/>
  <c r="AY507" i="26"/>
  <c r="AX507" i="26"/>
  <c r="AW507" i="26"/>
  <c r="AV507" i="26"/>
  <c r="AU507" i="26"/>
  <c r="AT507" i="26"/>
  <c r="AS507" i="26"/>
  <c r="AR507" i="26"/>
  <c r="AQ507" i="26"/>
  <c r="AP507" i="26"/>
  <c r="AO507" i="26"/>
  <c r="AN507" i="26"/>
  <c r="AM507" i="26"/>
  <c r="AL507" i="26"/>
  <c r="AK507" i="26"/>
  <c r="AJ507" i="26"/>
  <c r="AI507" i="26"/>
  <c r="AH507" i="26"/>
  <c r="AG507" i="26"/>
  <c r="AF507" i="26"/>
  <c r="AE507" i="26"/>
  <c r="AD507" i="26"/>
  <c r="AC507" i="26"/>
  <c r="AB507" i="26"/>
  <c r="AA507" i="26"/>
  <c r="BI506" i="26"/>
  <c r="BH506" i="26"/>
  <c r="BG506" i="26"/>
  <c r="BF506" i="26"/>
  <c r="BE506" i="26"/>
  <c r="BD506" i="26"/>
  <c r="BC506" i="26"/>
  <c r="BB506" i="26"/>
  <c r="BA506" i="26"/>
  <c r="AY506" i="26"/>
  <c r="AX506" i="26"/>
  <c r="AW506" i="26"/>
  <c r="AV506" i="26"/>
  <c r="AU506" i="26"/>
  <c r="AT506" i="26"/>
  <c r="AS506" i="26"/>
  <c r="AR506" i="26"/>
  <c r="AQ506" i="26"/>
  <c r="AP506" i="26"/>
  <c r="AO506" i="26"/>
  <c r="AN506" i="26"/>
  <c r="AM506" i="26"/>
  <c r="AL506" i="26"/>
  <c r="AK506" i="26"/>
  <c r="AJ506" i="26"/>
  <c r="AI506" i="26"/>
  <c r="AH506" i="26"/>
  <c r="AG506" i="26"/>
  <c r="AF506" i="26"/>
  <c r="AE506" i="26"/>
  <c r="AD506" i="26"/>
  <c r="AC506" i="26"/>
  <c r="AB506" i="26"/>
  <c r="AA506" i="26"/>
  <c r="BI505" i="26"/>
  <c r="BH505" i="26"/>
  <c r="BG505" i="26"/>
  <c r="BF505" i="26"/>
  <c r="BE505" i="26"/>
  <c r="BD505" i="26"/>
  <c r="BC505" i="26"/>
  <c r="BB505" i="26"/>
  <c r="BA505" i="26"/>
  <c r="AY505" i="26"/>
  <c r="AX505" i="26"/>
  <c r="AW505" i="26"/>
  <c r="AV505" i="26"/>
  <c r="AU505" i="26"/>
  <c r="AT505" i="26"/>
  <c r="AS505" i="26"/>
  <c r="AR505" i="26"/>
  <c r="AQ505" i="26"/>
  <c r="AP505" i="26"/>
  <c r="AO505" i="26"/>
  <c r="AN505" i="26"/>
  <c r="AM505" i="26"/>
  <c r="AL505" i="26"/>
  <c r="AK505" i="26"/>
  <c r="AJ505" i="26"/>
  <c r="AI505" i="26"/>
  <c r="AH505" i="26"/>
  <c r="AG505" i="26"/>
  <c r="AF505" i="26"/>
  <c r="AE505" i="26"/>
  <c r="AD505" i="26"/>
  <c r="AC505" i="26"/>
  <c r="AB505" i="26"/>
  <c r="AA505" i="26"/>
  <c r="BI504" i="26"/>
  <c r="BH504" i="26"/>
  <c r="BG504" i="26"/>
  <c r="BF504" i="26"/>
  <c r="BE504" i="26"/>
  <c r="BD504" i="26"/>
  <c r="BC504" i="26"/>
  <c r="BB504" i="26"/>
  <c r="BA504" i="26"/>
  <c r="AY504" i="26"/>
  <c r="AX504" i="26"/>
  <c r="AW504" i="26"/>
  <c r="AV504" i="26"/>
  <c r="AU504" i="26"/>
  <c r="AT504" i="26"/>
  <c r="AS504" i="26"/>
  <c r="AR504" i="26"/>
  <c r="AQ504" i="26"/>
  <c r="AP504" i="26"/>
  <c r="AO504" i="26"/>
  <c r="AN504" i="26"/>
  <c r="AM504" i="26"/>
  <c r="AL504" i="26"/>
  <c r="AK504" i="26"/>
  <c r="AJ504" i="26"/>
  <c r="AI504" i="26"/>
  <c r="AH504" i="26"/>
  <c r="AG504" i="26"/>
  <c r="AF504" i="26"/>
  <c r="AE504" i="26"/>
  <c r="AD504" i="26"/>
  <c r="AC504" i="26"/>
  <c r="AB504" i="26"/>
  <c r="AA504" i="26"/>
  <c r="BI503" i="26"/>
  <c r="BH503" i="26"/>
  <c r="BG503" i="26"/>
  <c r="BF503" i="26"/>
  <c r="BE503" i="26"/>
  <c r="BD503" i="26"/>
  <c r="BC503" i="26"/>
  <c r="BB503" i="26"/>
  <c r="BA503" i="26"/>
  <c r="AY503" i="26"/>
  <c r="AX503" i="26"/>
  <c r="AW503" i="26"/>
  <c r="AV503" i="26"/>
  <c r="AU503" i="26"/>
  <c r="AT503" i="26"/>
  <c r="AS503" i="26"/>
  <c r="AR503" i="26"/>
  <c r="AQ503" i="26"/>
  <c r="AP503" i="26"/>
  <c r="AO503" i="26"/>
  <c r="AN503" i="26"/>
  <c r="AM503" i="26"/>
  <c r="AL503" i="26"/>
  <c r="AK503" i="26"/>
  <c r="AJ503" i="26"/>
  <c r="AI503" i="26"/>
  <c r="AH503" i="26"/>
  <c r="AG503" i="26"/>
  <c r="AF503" i="26"/>
  <c r="AE503" i="26"/>
  <c r="AD503" i="26"/>
  <c r="AC503" i="26"/>
  <c r="AB503" i="26"/>
  <c r="AA503" i="26"/>
  <c r="CV502" i="26"/>
  <c r="CU502" i="26"/>
  <c r="CT502" i="26"/>
  <c r="CR502" i="26"/>
  <c r="CQ502" i="26"/>
  <c r="CP502" i="26"/>
  <c r="CO502" i="26"/>
  <c r="CN502" i="26"/>
  <c r="CM502" i="26"/>
  <c r="CL502" i="26"/>
  <c r="CK502" i="26"/>
  <c r="CJ502" i="26"/>
  <c r="CI502" i="26"/>
  <c r="CH502" i="26"/>
  <c r="CG502" i="26"/>
  <c r="CF502" i="26"/>
  <c r="CE502" i="26"/>
  <c r="CC502" i="26"/>
  <c r="BR502" i="26"/>
  <c r="BQ502" i="26"/>
  <c r="BP502" i="26"/>
  <c r="BO502" i="26"/>
  <c r="BN502" i="26"/>
  <c r="BM502" i="26"/>
  <c r="BL502" i="26"/>
  <c r="BK502" i="26"/>
  <c r="BJ502" i="26"/>
  <c r="BI502" i="26"/>
  <c r="BH502" i="26"/>
  <c r="BG502" i="26"/>
  <c r="BF502" i="26"/>
  <c r="BE502" i="26"/>
  <c r="BD502" i="26"/>
  <c r="BC502" i="26"/>
  <c r="BB502" i="26"/>
  <c r="BA502" i="26"/>
  <c r="AY502" i="26"/>
  <c r="AX502" i="26"/>
  <c r="AW502" i="26"/>
  <c r="AV502" i="26"/>
  <c r="AU502" i="26"/>
  <c r="AT502" i="26"/>
  <c r="AS502" i="26"/>
  <c r="AR502" i="26"/>
  <c r="AQ502" i="26"/>
  <c r="AP502" i="26"/>
  <c r="AO502" i="26"/>
  <c r="AN502" i="26"/>
  <c r="AM502" i="26"/>
  <c r="AL502" i="26"/>
  <c r="AK502" i="26"/>
  <c r="AJ502" i="26"/>
  <c r="AI502" i="26"/>
  <c r="AH502" i="26"/>
  <c r="AG502" i="26"/>
  <c r="AF502" i="26"/>
  <c r="AE502" i="26"/>
  <c r="AD502" i="26"/>
  <c r="AC502" i="26"/>
  <c r="AB502" i="26"/>
  <c r="AA502" i="26"/>
  <c r="X499" i="26"/>
  <c r="W499" i="26"/>
  <c r="V499" i="26"/>
  <c r="U499" i="26"/>
  <c r="T499" i="26"/>
  <c r="R499" i="26"/>
  <c r="Q499" i="26"/>
  <c r="P499" i="26"/>
  <c r="O499" i="26"/>
  <c r="M499" i="26"/>
  <c r="L499" i="26"/>
  <c r="J499" i="26"/>
  <c r="X498" i="26"/>
  <c r="W498" i="26"/>
  <c r="V498" i="26"/>
  <c r="U498" i="26"/>
  <c r="T498" i="26"/>
  <c r="R498" i="26"/>
  <c r="Q498" i="26"/>
  <c r="P498" i="26"/>
  <c r="O498" i="26"/>
  <c r="L498" i="26"/>
  <c r="J498" i="26"/>
  <c r="X497" i="26"/>
  <c r="W497" i="26"/>
  <c r="V497" i="26"/>
  <c r="U497" i="26"/>
  <c r="T497" i="26"/>
  <c r="R497" i="26"/>
  <c r="Q497" i="26"/>
  <c r="P497" i="26"/>
  <c r="O497" i="26"/>
  <c r="M497" i="26"/>
  <c r="L497" i="26"/>
  <c r="J497" i="26"/>
  <c r="X496" i="26"/>
  <c r="W496" i="26"/>
  <c r="V496" i="26"/>
  <c r="U496" i="26"/>
  <c r="T496" i="26"/>
  <c r="R496" i="26"/>
  <c r="Q496" i="26"/>
  <c r="P496" i="26"/>
  <c r="O496" i="26"/>
  <c r="M496" i="26"/>
  <c r="L496" i="26"/>
  <c r="J496" i="26"/>
  <c r="X495" i="26"/>
  <c r="W495" i="26"/>
  <c r="V495" i="26"/>
  <c r="U495" i="26"/>
  <c r="T495" i="26"/>
  <c r="R495" i="26"/>
  <c r="Q495" i="26"/>
  <c r="P495" i="26"/>
  <c r="O495" i="26"/>
  <c r="M495" i="26"/>
  <c r="L495" i="26"/>
  <c r="J495" i="26"/>
  <c r="X494" i="26"/>
  <c r="W494" i="26"/>
  <c r="V494" i="26"/>
  <c r="U494" i="26"/>
  <c r="T494" i="26"/>
  <c r="R494" i="26"/>
  <c r="Q494" i="26"/>
  <c r="P494" i="26"/>
  <c r="O494" i="26"/>
  <c r="M494" i="26"/>
  <c r="L494" i="26"/>
  <c r="J494" i="26"/>
  <c r="Y491" i="26"/>
  <c r="A491" i="26"/>
  <c r="DC490" i="26"/>
  <c r="DA490" i="26"/>
  <c r="CY490" i="26"/>
  <c r="CW490" i="26"/>
  <c r="Y490" i="26"/>
  <c r="DC489" i="26"/>
  <c r="DA489" i="26"/>
  <c r="CY489" i="26"/>
  <c r="CW489" i="26"/>
  <c r="Y489" i="26"/>
  <c r="DC488" i="26"/>
  <c r="DA488" i="26"/>
  <c r="CY488" i="26"/>
  <c r="CW488" i="26"/>
  <c r="Y488" i="26"/>
  <c r="DC487" i="26"/>
  <c r="DA487" i="26"/>
  <c r="CY487" i="26"/>
  <c r="CW487" i="26"/>
  <c r="Y487" i="26"/>
  <c r="DC486" i="26"/>
  <c r="DA486" i="26"/>
  <c r="CY486" i="26"/>
  <c r="CW486" i="26"/>
  <c r="Y486" i="26"/>
  <c r="DC485" i="26"/>
  <c r="DA485" i="26"/>
  <c r="CY485" i="26"/>
  <c r="CW485" i="26"/>
  <c r="Y485" i="26"/>
  <c r="Y484" i="26"/>
  <c r="DC483" i="26"/>
  <c r="DA483" i="26"/>
  <c r="CY483" i="26"/>
  <c r="CW483" i="26"/>
  <c r="Y483" i="26"/>
  <c r="DC482" i="26"/>
  <c r="DA482" i="26"/>
  <c r="CY482" i="26"/>
  <c r="CW482" i="26"/>
  <c r="Y482" i="26"/>
  <c r="DC479" i="26"/>
  <c r="DA479" i="26"/>
  <c r="CY479" i="26"/>
  <c r="CW479" i="26"/>
  <c r="Y479" i="26"/>
  <c r="DC477" i="26"/>
  <c r="DA477" i="26"/>
  <c r="CY477" i="26"/>
  <c r="CW477" i="26"/>
  <c r="Y477" i="26"/>
  <c r="DC476" i="26"/>
  <c r="DA476" i="26"/>
  <c r="CY476" i="26"/>
  <c r="CW476" i="26"/>
  <c r="Y476" i="26"/>
  <c r="DC475" i="26"/>
  <c r="DA475" i="26"/>
  <c r="CY475" i="26"/>
  <c r="CW475" i="26"/>
  <c r="Y475" i="26"/>
  <c r="DC474" i="26"/>
  <c r="DA474" i="26"/>
  <c r="CY474" i="26"/>
  <c r="CW474" i="26"/>
  <c r="Y474" i="26"/>
  <c r="DC473" i="26"/>
  <c r="DA473" i="26"/>
  <c r="CY473" i="26"/>
  <c r="CW473" i="26"/>
  <c r="Y473" i="26"/>
  <c r="Y472" i="26"/>
  <c r="DC471" i="26"/>
  <c r="DA471" i="26"/>
  <c r="CY471" i="26"/>
  <c r="CW471" i="26"/>
  <c r="Y471" i="26"/>
  <c r="DC470" i="26"/>
  <c r="DA470" i="26"/>
  <c r="CY470" i="26"/>
  <c r="CW470" i="26"/>
  <c r="Y470" i="26"/>
  <c r="Y469" i="26"/>
  <c r="DC468" i="26"/>
  <c r="DA468" i="26"/>
  <c r="CY468" i="26"/>
  <c r="CW468" i="26"/>
  <c r="Y468" i="26"/>
  <c r="DC467" i="26"/>
  <c r="DA467" i="26"/>
  <c r="CY467" i="26"/>
  <c r="CW467" i="26"/>
  <c r="Y467" i="26"/>
  <c r="DC466" i="26"/>
  <c r="DA466" i="26"/>
  <c r="CY466" i="26"/>
  <c r="CW466" i="26"/>
  <c r="Y466" i="26"/>
  <c r="Y465" i="26"/>
  <c r="Y464" i="26"/>
  <c r="DC463" i="26"/>
  <c r="DA463" i="26"/>
  <c r="CY463" i="26"/>
  <c r="CW463" i="26"/>
  <c r="Y463" i="26"/>
  <c r="DC462" i="26"/>
  <c r="DA462" i="26"/>
  <c r="CY462" i="26"/>
  <c r="CW462" i="26"/>
  <c r="Y462" i="26"/>
  <c r="DC461" i="26"/>
  <c r="DA461" i="26"/>
  <c r="CY461" i="26"/>
  <c r="CW461" i="26"/>
  <c r="Y461" i="26"/>
  <c r="DC460" i="26"/>
  <c r="DA460" i="26"/>
  <c r="CY460" i="26"/>
  <c r="CW460" i="26"/>
  <c r="Y460" i="26"/>
  <c r="DC459" i="26"/>
  <c r="DA459" i="26"/>
  <c r="CY459" i="26"/>
  <c r="CW459" i="26"/>
  <c r="Y459" i="26"/>
  <c r="DC458" i="26"/>
  <c r="DA458" i="26"/>
  <c r="CY458" i="26"/>
  <c r="CW458" i="26"/>
  <c r="Y458" i="26"/>
  <c r="DC457" i="26"/>
  <c r="DA457" i="26"/>
  <c r="CY457" i="26"/>
  <c r="CW457" i="26"/>
  <c r="Y457" i="26"/>
  <c r="DC456" i="26"/>
  <c r="DA456" i="26"/>
  <c r="CY456" i="26"/>
  <c r="CW456" i="26"/>
  <c r="Y456" i="26"/>
  <c r="DC455" i="26"/>
  <c r="DA455" i="26"/>
  <c r="CY455" i="26"/>
  <c r="CW455" i="26"/>
  <c r="Y455" i="26"/>
  <c r="Y454" i="26"/>
  <c r="DC453" i="26"/>
  <c r="DA453" i="26"/>
  <c r="CY453" i="26"/>
  <c r="CW453" i="26"/>
  <c r="Y453" i="26"/>
  <c r="DC452" i="26"/>
  <c r="DA452" i="26"/>
  <c r="CY452" i="26"/>
  <c r="CW452" i="26"/>
  <c r="Y452" i="26"/>
  <c r="Y451" i="26"/>
  <c r="Y450" i="26"/>
  <c r="DC449" i="26"/>
  <c r="DA449" i="26"/>
  <c r="CY449" i="26"/>
  <c r="CW449" i="26"/>
  <c r="Y449" i="26"/>
  <c r="DC448" i="26"/>
  <c r="DA448" i="26"/>
  <c r="CY448" i="26"/>
  <c r="CW448" i="26"/>
  <c r="DC447" i="26"/>
  <c r="DA447" i="26"/>
  <c r="CY447" i="26"/>
  <c r="CW447" i="26"/>
  <c r="Y447" i="26"/>
  <c r="DC446" i="26"/>
  <c r="DA446" i="26"/>
  <c r="CY446" i="26"/>
  <c r="CW446" i="26"/>
  <c r="Y446" i="26"/>
  <c r="DC445" i="26"/>
  <c r="DA445" i="26"/>
  <c r="CY445" i="26"/>
  <c r="CW445" i="26"/>
  <c r="Y445" i="26"/>
  <c r="DC444" i="26"/>
  <c r="DA444" i="26"/>
  <c r="CY444" i="26"/>
  <c r="Y444" i="26"/>
  <c r="DC443" i="26"/>
  <c r="DA443" i="26"/>
  <c r="CY443" i="26"/>
  <c r="CW443" i="26"/>
  <c r="Y443" i="26"/>
  <c r="DC442" i="26"/>
  <c r="DA442" i="26"/>
  <c r="CY442" i="26"/>
  <c r="CW442" i="26"/>
  <c r="Y442" i="26"/>
  <c r="DC441" i="26"/>
  <c r="DA441" i="26"/>
  <c r="CY441" i="26"/>
  <c r="CW441" i="26"/>
  <c r="Y441" i="26"/>
  <c r="DC440" i="26"/>
  <c r="DA440" i="26"/>
  <c r="CY440" i="26"/>
  <c r="CW440" i="26"/>
  <c r="Y440" i="26"/>
  <c r="DC439" i="26"/>
  <c r="DA439" i="26"/>
  <c r="CY439" i="26"/>
  <c r="CW439" i="26"/>
  <c r="Y439" i="26"/>
  <c r="DC437" i="26"/>
  <c r="DA437" i="26"/>
  <c r="CY437" i="26"/>
  <c r="CW437" i="26"/>
  <c r="Y437" i="26"/>
  <c r="DC436" i="26"/>
  <c r="DA436" i="26"/>
  <c r="CY436" i="26"/>
  <c r="CW436" i="26"/>
  <c r="Y436" i="26"/>
  <c r="DC435" i="26"/>
  <c r="DA435" i="26"/>
  <c r="CY435" i="26"/>
  <c r="CW435" i="26"/>
  <c r="Y435" i="26"/>
  <c r="DC434" i="26"/>
  <c r="DA434" i="26"/>
  <c r="CY434" i="26"/>
  <c r="CW434" i="26"/>
  <c r="Y434" i="26"/>
  <c r="DC433" i="26"/>
  <c r="DA433" i="26"/>
  <c r="CY433" i="26"/>
  <c r="CW433" i="26"/>
  <c r="Y433" i="26"/>
  <c r="DC432" i="26"/>
  <c r="DA432" i="26"/>
  <c r="CY432" i="26"/>
  <c r="CW432" i="26"/>
  <c r="Y432" i="26"/>
  <c r="DC431" i="26"/>
  <c r="DA431" i="26"/>
  <c r="CY431" i="26"/>
  <c r="CW431" i="26"/>
  <c r="Y431" i="26"/>
  <c r="Y430" i="26"/>
  <c r="DC429" i="26"/>
  <c r="DA429" i="26"/>
  <c r="CY429" i="26"/>
  <c r="CW429" i="26"/>
  <c r="Y429" i="26"/>
  <c r="DC428" i="26"/>
  <c r="DA428" i="26"/>
  <c r="CY428" i="26"/>
  <c r="CW428" i="26"/>
  <c r="Y428" i="26"/>
  <c r="DC427" i="26"/>
  <c r="DA427" i="26"/>
  <c r="CY427" i="26"/>
  <c r="CW427" i="26"/>
  <c r="Y427" i="26"/>
  <c r="DC426" i="26"/>
  <c r="DA426" i="26"/>
  <c r="CY426" i="26"/>
  <c r="CW426" i="26"/>
  <c r="Y426" i="26"/>
  <c r="DC425" i="26"/>
  <c r="DA425" i="26"/>
  <c r="CY425" i="26"/>
  <c r="CW425" i="26"/>
  <c r="Y425" i="26"/>
  <c r="DC424" i="26"/>
  <c r="DA424" i="26"/>
  <c r="CY424" i="26"/>
  <c r="CW424" i="26"/>
  <c r="Y424" i="26"/>
  <c r="DC423" i="26"/>
  <c r="DA423" i="26"/>
  <c r="CY423" i="26"/>
  <c r="CW423" i="26"/>
  <c r="Y423" i="26"/>
  <c r="DC422" i="26"/>
  <c r="DA422" i="26"/>
  <c r="CY422" i="26"/>
  <c r="CW422" i="26"/>
  <c r="Y422" i="26"/>
  <c r="DC421" i="26"/>
  <c r="DA421" i="26"/>
  <c r="CY421" i="26"/>
  <c r="CW421" i="26"/>
  <c r="Y421" i="26"/>
  <c r="DC420" i="26"/>
  <c r="DA420" i="26"/>
  <c r="CY420" i="26"/>
  <c r="CW420" i="26"/>
  <c r="Y420" i="26"/>
  <c r="DC419" i="26"/>
  <c r="DA419" i="26"/>
  <c r="CY419" i="26"/>
  <c r="CW419" i="26"/>
  <c r="Y419" i="26"/>
  <c r="DC418" i="26"/>
  <c r="DA418" i="26"/>
  <c r="CY418" i="26"/>
  <c r="CW418" i="26"/>
  <c r="Y418" i="26"/>
  <c r="DC417" i="26"/>
  <c r="DA417" i="26"/>
  <c r="CY417" i="26"/>
  <c r="CW417" i="26"/>
  <c r="Y417" i="26"/>
  <c r="DC416" i="26"/>
  <c r="DA416" i="26"/>
  <c r="CY416" i="26"/>
  <c r="CW416" i="26"/>
  <c r="Y416" i="26"/>
  <c r="DC415" i="26"/>
  <c r="DA415" i="26"/>
  <c r="CY415" i="26"/>
  <c r="CW415" i="26"/>
  <c r="Y415" i="26"/>
  <c r="DC414" i="26"/>
  <c r="DA414" i="26"/>
  <c r="CY414" i="26"/>
  <c r="CW414" i="26"/>
  <c r="Y414" i="26"/>
  <c r="DC413" i="26"/>
  <c r="DA413" i="26"/>
  <c r="CY413" i="26"/>
  <c r="CW413" i="26"/>
  <c r="Y413" i="26"/>
  <c r="Y412" i="26"/>
  <c r="DC411" i="26"/>
  <c r="DA411" i="26"/>
  <c r="CY411" i="26"/>
  <c r="CW411" i="26"/>
  <c r="Y411" i="26"/>
  <c r="DC410" i="26"/>
  <c r="DA410" i="26"/>
  <c r="CY410" i="26"/>
  <c r="CW410" i="26"/>
  <c r="Y410" i="26"/>
  <c r="DC409" i="26"/>
  <c r="DA409" i="26"/>
  <c r="CY409" i="26"/>
  <c r="CW409" i="26"/>
  <c r="Y409" i="26"/>
  <c r="Y408" i="26"/>
  <c r="Y407" i="26"/>
  <c r="DC406" i="26"/>
  <c r="DA406" i="26"/>
  <c r="CY406" i="26"/>
  <c r="CW406" i="26"/>
  <c r="Y406" i="26"/>
  <c r="DC405" i="26"/>
  <c r="DA405" i="26"/>
  <c r="CY405" i="26"/>
  <c r="CW405" i="26"/>
  <c r="Y405" i="26"/>
  <c r="DC404" i="26"/>
  <c r="DA404" i="26"/>
  <c r="CY404" i="26"/>
  <c r="CW404" i="26"/>
  <c r="Y404" i="26"/>
  <c r="DC403" i="26"/>
  <c r="DA403" i="26"/>
  <c r="CY403" i="26"/>
  <c r="CW403" i="26"/>
  <c r="Y403" i="26"/>
  <c r="DC402" i="26"/>
  <c r="DA402" i="26"/>
  <c r="CY402" i="26"/>
  <c r="CW402" i="26"/>
  <c r="Y402" i="26"/>
  <c r="Y401" i="26"/>
  <c r="DC400" i="26"/>
  <c r="DA400" i="26"/>
  <c r="CY400" i="26"/>
  <c r="CW400" i="26"/>
  <c r="Y400" i="26"/>
  <c r="DC399" i="26"/>
  <c r="DA399" i="26"/>
  <c r="CY399" i="26"/>
  <c r="CW399" i="26"/>
  <c r="Y399" i="26"/>
  <c r="DC398" i="26"/>
  <c r="DA398" i="26"/>
  <c r="CY398" i="26"/>
  <c r="CW398" i="26"/>
  <c r="Y398" i="26"/>
  <c r="DC397" i="26"/>
  <c r="DA397" i="26"/>
  <c r="CY397" i="26"/>
  <c r="CW397" i="26"/>
  <c r="Y397" i="26"/>
  <c r="DC396" i="26"/>
  <c r="DA396" i="26"/>
  <c r="CY396" i="26"/>
  <c r="CW396" i="26"/>
  <c r="Y396" i="26"/>
  <c r="DC395" i="26"/>
  <c r="DA395" i="26"/>
  <c r="CY395" i="26"/>
  <c r="CW395" i="26"/>
  <c r="Y395" i="26"/>
  <c r="DC394" i="26"/>
  <c r="DA394" i="26"/>
  <c r="CY394" i="26"/>
  <c r="CW394" i="26"/>
  <c r="Y394" i="26"/>
  <c r="DC393" i="26"/>
  <c r="DA393" i="26"/>
  <c r="CY393" i="26"/>
  <c r="CW393" i="26"/>
  <c r="Y393" i="26"/>
  <c r="DC392" i="26"/>
  <c r="DA392" i="26"/>
  <c r="CY392" i="26"/>
  <c r="CW392" i="26"/>
  <c r="Y392" i="26"/>
  <c r="Y391" i="26"/>
  <c r="Y390" i="26"/>
  <c r="DC389" i="26"/>
  <c r="DA389" i="26"/>
  <c r="CY389" i="26"/>
  <c r="CW389" i="26"/>
  <c r="Y389" i="26"/>
  <c r="DC388" i="26"/>
  <c r="DA388" i="26"/>
  <c r="CY388" i="26"/>
  <c r="CW388" i="26"/>
  <c r="Y388" i="26"/>
  <c r="DC387" i="26"/>
  <c r="DA387" i="26"/>
  <c r="CY387" i="26"/>
  <c r="CW387" i="26"/>
  <c r="Y387" i="26"/>
  <c r="DC386" i="26"/>
  <c r="DA386" i="26"/>
  <c r="CY386" i="26"/>
  <c r="CW386" i="26"/>
  <c r="Y386" i="26"/>
  <c r="DC385" i="26"/>
  <c r="DA385" i="26"/>
  <c r="CY385" i="26"/>
  <c r="CW385" i="26"/>
  <c r="Y385" i="26"/>
  <c r="DC384" i="26"/>
  <c r="DA384" i="26"/>
  <c r="CY384" i="26"/>
  <c r="CW384" i="26"/>
  <c r="Y384" i="26"/>
  <c r="DC383" i="26"/>
  <c r="DA383" i="26"/>
  <c r="CY383" i="26"/>
  <c r="CW383" i="26"/>
  <c r="Y383" i="26"/>
  <c r="DC382" i="26"/>
  <c r="DA382" i="26"/>
  <c r="CY382" i="26"/>
  <c r="CW382" i="26"/>
  <c r="Y382" i="26"/>
  <c r="DC381" i="26"/>
  <c r="DA381" i="26"/>
  <c r="CY381" i="26"/>
  <c r="CW381" i="26"/>
  <c r="Y381" i="26"/>
  <c r="DC380" i="26"/>
  <c r="DA380" i="26"/>
  <c r="CY380" i="26"/>
  <c r="CW380" i="26"/>
  <c r="Y380" i="26"/>
  <c r="DC379" i="26"/>
  <c r="DA379" i="26"/>
  <c r="CY379" i="26"/>
  <c r="CW379" i="26"/>
  <c r="Y379" i="26"/>
  <c r="DC378" i="26"/>
  <c r="DA378" i="26"/>
  <c r="CY378" i="26"/>
  <c r="CW378" i="26"/>
  <c r="Y378" i="26"/>
  <c r="DC377" i="26"/>
  <c r="DA377" i="26"/>
  <c r="CY377" i="26"/>
  <c r="CW377" i="26"/>
  <c r="Y377" i="26"/>
  <c r="DC376" i="26"/>
  <c r="DA376" i="26"/>
  <c r="CY376" i="26"/>
  <c r="CW376" i="26"/>
  <c r="Y376" i="26"/>
  <c r="DC375" i="26"/>
  <c r="DA375" i="26"/>
  <c r="CY375" i="26"/>
  <c r="CW375" i="26"/>
  <c r="Y375" i="26"/>
  <c r="DC374" i="26"/>
  <c r="DA374" i="26"/>
  <c r="CY374" i="26"/>
  <c r="CW374" i="26"/>
  <c r="Y374" i="26"/>
  <c r="DC373" i="26"/>
  <c r="DA373" i="26"/>
  <c r="CY373" i="26"/>
  <c r="CW373" i="26"/>
  <c r="Y373" i="26"/>
  <c r="Y372" i="26"/>
  <c r="M372" i="26"/>
  <c r="DC371" i="26"/>
  <c r="DA371" i="26"/>
  <c r="CY371" i="26"/>
  <c r="CW371" i="26"/>
  <c r="Y371" i="26"/>
  <c r="DC370" i="26"/>
  <c r="DA370" i="26"/>
  <c r="CY370" i="26"/>
  <c r="CW370" i="26"/>
  <c r="Y370" i="26"/>
  <c r="DC369" i="26"/>
  <c r="DA369" i="26"/>
  <c r="CY369" i="26"/>
  <c r="CW369" i="26"/>
  <c r="Y369" i="26"/>
  <c r="DC368" i="26"/>
  <c r="DA368" i="26"/>
  <c r="CY368" i="26"/>
  <c r="CW368" i="26"/>
  <c r="Y368" i="26"/>
  <c r="DC367" i="26"/>
  <c r="DA367" i="26"/>
  <c r="CY367" i="26"/>
  <c r="CW367" i="26"/>
  <c r="Y367" i="26"/>
  <c r="DC366" i="26"/>
  <c r="DA366" i="26"/>
  <c r="CY366" i="26"/>
  <c r="CW366" i="26"/>
  <c r="Y366" i="26"/>
  <c r="DC365" i="26"/>
  <c r="DA365" i="26"/>
  <c r="CY365" i="26"/>
  <c r="CW365" i="26"/>
  <c r="Y365" i="26"/>
  <c r="DC364" i="26"/>
  <c r="DA364" i="26"/>
  <c r="CY364" i="26"/>
  <c r="CW364" i="26"/>
  <c r="Y364" i="26"/>
  <c r="DC363" i="26"/>
  <c r="DA363" i="26"/>
  <c r="CY363" i="26"/>
  <c r="CW363" i="26"/>
  <c r="Y363" i="26"/>
  <c r="Y362" i="26"/>
  <c r="DC361" i="26"/>
  <c r="DA361" i="26"/>
  <c r="CY361" i="26"/>
  <c r="CW361" i="26"/>
  <c r="Y361" i="26"/>
  <c r="DC360" i="26"/>
  <c r="DA360" i="26"/>
  <c r="CY360" i="26"/>
  <c r="CW360" i="26"/>
  <c r="Y360" i="26"/>
  <c r="DC359" i="26"/>
  <c r="DA359" i="26"/>
  <c r="CY359" i="26"/>
  <c r="CW359" i="26"/>
  <c r="Y359" i="26"/>
  <c r="DC358" i="26"/>
  <c r="DA358" i="26"/>
  <c r="CY358" i="26"/>
  <c r="CW358" i="26"/>
  <c r="Y358" i="26"/>
  <c r="DC357" i="26"/>
  <c r="DA357" i="26"/>
  <c r="CY357" i="26"/>
  <c r="CW357" i="26"/>
  <c r="Y357" i="26"/>
  <c r="DC356" i="26"/>
  <c r="DA356" i="26"/>
  <c r="CY356" i="26"/>
  <c r="CW356" i="26"/>
  <c r="Y356" i="26"/>
  <c r="DC355" i="26"/>
  <c r="DA355" i="26"/>
  <c r="CY355" i="26"/>
  <c r="CW355" i="26"/>
  <c r="Y355" i="26"/>
  <c r="DC353" i="26"/>
  <c r="DA353" i="26"/>
  <c r="CY353" i="26"/>
  <c r="CW353" i="26"/>
  <c r="Y353" i="26"/>
  <c r="Y352" i="26"/>
  <c r="DC351" i="26"/>
  <c r="DA351" i="26"/>
  <c r="CY351" i="26"/>
  <c r="CW351" i="26"/>
  <c r="Y351" i="26"/>
  <c r="Y350" i="26"/>
  <c r="Y349" i="26"/>
  <c r="Y348" i="26"/>
  <c r="DC347" i="26"/>
  <c r="DA347" i="26"/>
  <c r="CY347" i="26"/>
  <c r="CW347" i="26"/>
  <c r="Y347" i="26"/>
  <c r="DC346" i="26"/>
  <c r="DA346" i="26"/>
  <c r="CY346" i="26"/>
  <c r="CW346" i="26"/>
  <c r="Y346" i="26"/>
  <c r="DC345" i="26"/>
  <c r="DA345" i="26"/>
  <c r="CY345" i="26"/>
  <c r="CW345" i="26"/>
  <c r="Y345" i="26"/>
  <c r="DC344" i="26"/>
  <c r="DA344" i="26"/>
  <c r="CY344" i="26"/>
  <c r="CW344" i="26"/>
  <c r="DC343" i="26"/>
  <c r="DA343" i="26"/>
  <c r="CY343" i="26"/>
  <c r="CW343" i="26"/>
  <c r="Y343" i="26"/>
  <c r="DC342" i="26"/>
  <c r="DA342" i="26"/>
  <c r="CY342" i="26"/>
  <c r="CW342" i="26"/>
  <c r="Y342" i="26"/>
  <c r="DC341" i="26"/>
  <c r="DA341" i="26"/>
  <c r="CY341" i="26"/>
  <c r="CW341" i="26"/>
  <c r="Y341" i="26"/>
  <c r="DC340" i="26"/>
  <c r="DA340" i="26"/>
  <c r="CY340" i="26"/>
  <c r="CW340" i="26"/>
  <c r="Y340" i="26"/>
  <c r="DC339" i="26"/>
  <c r="DA339" i="26"/>
  <c r="CY339" i="26"/>
  <c r="CW339" i="26"/>
  <c r="Y339" i="26"/>
  <c r="DC338" i="26"/>
  <c r="DA338" i="26"/>
  <c r="CY338" i="26"/>
  <c r="CW338" i="26"/>
  <c r="CW337" i="26"/>
  <c r="DC336" i="26"/>
  <c r="DA336" i="26"/>
  <c r="CY336" i="26"/>
  <c r="CW336" i="26"/>
  <c r="Y336" i="26"/>
  <c r="DC335" i="26"/>
  <c r="DA335" i="26"/>
  <c r="CY335" i="26"/>
  <c r="CW335" i="26"/>
  <c r="Y335" i="26"/>
  <c r="DC334" i="26"/>
  <c r="DA334" i="26"/>
  <c r="CY334" i="26"/>
  <c r="CW334" i="26"/>
  <c r="Y334" i="26"/>
  <c r="DC333" i="26"/>
  <c r="DA333" i="26"/>
  <c r="CY333" i="26"/>
  <c r="CW333" i="26"/>
  <c r="Y333" i="26"/>
  <c r="DC330" i="26"/>
  <c r="DA330" i="26"/>
  <c r="CY330" i="26"/>
  <c r="CW330" i="26"/>
  <c r="Y330" i="26"/>
  <c r="DC329" i="26"/>
  <c r="DA329" i="26"/>
  <c r="CY329" i="26"/>
  <c r="CW329" i="26"/>
  <c r="Y329" i="26"/>
  <c r="DC328" i="26"/>
  <c r="DA328" i="26"/>
  <c r="CY328" i="26"/>
  <c r="CW328" i="26"/>
  <c r="Y328" i="26"/>
  <c r="DC327" i="26"/>
  <c r="DA327" i="26"/>
  <c r="CY327" i="26"/>
  <c r="CW327" i="26"/>
  <c r="Y327" i="26"/>
  <c r="DC326" i="26"/>
  <c r="DA326" i="26"/>
  <c r="CY326" i="26"/>
  <c r="CW326" i="26"/>
  <c r="Y326" i="26"/>
  <c r="DC325" i="26"/>
  <c r="DA325" i="26"/>
  <c r="CY325" i="26"/>
  <c r="CW325" i="26"/>
  <c r="Y325" i="26"/>
  <c r="DC324" i="26"/>
  <c r="DA324" i="26"/>
  <c r="CY324" i="26"/>
  <c r="CW324" i="26"/>
  <c r="Y324" i="26"/>
  <c r="Y322" i="26"/>
  <c r="M322" i="26"/>
  <c r="DC321" i="26"/>
  <c r="DA321" i="26"/>
  <c r="CY321" i="26"/>
  <c r="CW321" i="26"/>
  <c r="Y321" i="26"/>
  <c r="DC320" i="26"/>
  <c r="DA320" i="26"/>
  <c r="CY320" i="26"/>
  <c r="CW320" i="26"/>
  <c r="Y320" i="26"/>
  <c r="DC319" i="26"/>
  <c r="DA319" i="26"/>
  <c r="CY319" i="26"/>
  <c r="CW319" i="26"/>
  <c r="Y319" i="26"/>
  <c r="DC318" i="26"/>
  <c r="DA318" i="26"/>
  <c r="CY318" i="26"/>
  <c r="CW318" i="26"/>
  <c r="Y318" i="26"/>
  <c r="DC317" i="26"/>
  <c r="DA317" i="26"/>
  <c r="CY317" i="26"/>
  <c r="CW317" i="26"/>
  <c r="Y317" i="26"/>
  <c r="DC316" i="26"/>
  <c r="DA316" i="26"/>
  <c r="CY316" i="26"/>
  <c r="CW316" i="26"/>
  <c r="Y316" i="26"/>
  <c r="DC315" i="26"/>
  <c r="DA315" i="26"/>
  <c r="CY315" i="26"/>
  <c r="CW315" i="26"/>
  <c r="Y315" i="26"/>
  <c r="DC314" i="26"/>
  <c r="DA314" i="26"/>
  <c r="CY314" i="26"/>
  <c r="CW314" i="26"/>
  <c r="Y314" i="26"/>
  <c r="Y313" i="26"/>
  <c r="DC312" i="26"/>
  <c r="DA312" i="26"/>
  <c r="CY312" i="26"/>
  <c r="CW312" i="26"/>
  <c r="Y312" i="26"/>
  <c r="DC311" i="26"/>
  <c r="DA311" i="26"/>
  <c r="CY311" i="26"/>
  <c r="CW311" i="26"/>
  <c r="Y311" i="26"/>
  <c r="DC310" i="26"/>
  <c r="DA310" i="26"/>
  <c r="CY310" i="26"/>
  <c r="CW310" i="26"/>
  <c r="Y310" i="26"/>
  <c r="DC309" i="26"/>
  <c r="DA309" i="26"/>
  <c r="CY309" i="26"/>
  <c r="CW309" i="26"/>
  <c r="Y309" i="26"/>
  <c r="DC308" i="26"/>
  <c r="DA308" i="26"/>
  <c r="CY308" i="26"/>
  <c r="CW308" i="26"/>
  <c r="Y308" i="26"/>
  <c r="DC307" i="26"/>
  <c r="DA307" i="26"/>
  <c r="CY307" i="26"/>
  <c r="CW307" i="26"/>
  <c r="Y307" i="26"/>
  <c r="DC306" i="26"/>
  <c r="DA306" i="26"/>
  <c r="CY306" i="26"/>
  <c r="CW306" i="26"/>
  <c r="Y306" i="26"/>
  <c r="DC305" i="26"/>
  <c r="DA305" i="26"/>
  <c r="CY305" i="26"/>
  <c r="CW305" i="26"/>
  <c r="Y305" i="26"/>
  <c r="DC304" i="26"/>
  <c r="DA304" i="26"/>
  <c r="CY304" i="26"/>
  <c r="CW304" i="26"/>
  <c r="Y304" i="26"/>
  <c r="DC303" i="26"/>
  <c r="DA303" i="26"/>
  <c r="CY303" i="26"/>
  <c r="CW303" i="26"/>
  <c r="Y303" i="26"/>
  <c r="DC302" i="26"/>
  <c r="DA302" i="26"/>
  <c r="CY302" i="26"/>
  <c r="CW302" i="26"/>
  <c r="Y302" i="26"/>
  <c r="DC301" i="26"/>
  <c r="DA301" i="26"/>
  <c r="CY301" i="26"/>
  <c r="CW301" i="26"/>
  <c r="Y301" i="26"/>
  <c r="DC300" i="26"/>
  <c r="DA300" i="26"/>
  <c r="CY300" i="26"/>
  <c r="CW300" i="26"/>
  <c r="Y300" i="26"/>
  <c r="Y299" i="26"/>
  <c r="DC298" i="26"/>
  <c r="DA298" i="26"/>
  <c r="CY298" i="26"/>
  <c r="CW298" i="26"/>
  <c r="Y298" i="26"/>
  <c r="DC297" i="26"/>
  <c r="DA297" i="26"/>
  <c r="CY297" i="26"/>
  <c r="CW297" i="26"/>
  <c r="Y297" i="26"/>
  <c r="DC296" i="26"/>
  <c r="DA296" i="26"/>
  <c r="CY296" i="26"/>
  <c r="CW296" i="26"/>
  <c r="Y296" i="26"/>
  <c r="DC295" i="26"/>
  <c r="DA295" i="26"/>
  <c r="CY295" i="26"/>
  <c r="CW295" i="26"/>
  <c r="Y295" i="26"/>
  <c r="DC294" i="26"/>
  <c r="DA294" i="26"/>
  <c r="CY294" i="26"/>
  <c r="CW294" i="26"/>
  <c r="Y294" i="26"/>
  <c r="DC293" i="26"/>
  <c r="DA293" i="26"/>
  <c r="CY293" i="26"/>
  <c r="CW293" i="26"/>
  <c r="Y293" i="26"/>
  <c r="DC292" i="26"/>
  <c r="DA292" i="26"/>
  <c r="CY292" i="26"/>
  <c r="CW292" i="26"/>
  <c r="Y292" i="26"/>
  <c r="DC291" i="26"/>
  <c r="DA291" i="26"/>
  <c r="CY291" i="26"/>
  <c r="CW291" i="26"/>
  <c r="Y291" i="26"/>
  <c r="DC290" i="26"/>
  <c r="DA290" i="26"/>
  <c r="CY290" i="26"/>
  <c r="CW290" i="26"/>
  <c r="Y290" i="26"/>
  <c r="DC289" i="26"/>
  <c r="DA289" i="26"/>
  <c r="CY289" i="26"/>
  <c r="CW289" i="26"/>
  <c r="Y289" i="26"/>
  <c r="DC288" i="26"/>
  <c r="DA288" i="26"/>
  <c r="CY288" i="26"/>
  <c r="CW288" i="26"/>
  <c r="Y288" i="26"/>
  <c r="DC287" i="26"/>
  <c r="DA287" i="26"/>
  <c r="CY287" i="26"/>
  <c r="CW287" i="26"/>
  <c r="Y287" i="26"/>
  <c r="DC286" i="26"/>
  <c r="DA286" i="26"/>
  <c r="CY286" i="26"/>
  <c r="CW286" i="26"/>
  <c r="Y286" i="26"/>
  <c r="DC285" i="26"/>
  <c r="DA285" i="26"/>
  <c r="CY285" i="26"/>
  <c r="CW285" i="26"/>
  <c r="Y285" i="26"/>
  <c r="DC284" i="26"/>
  <c r="DA284" i="26"/>
  <c r="CY284" i="26"/>
  <c r="CW284" i="26"/>
  <c r="Y284" i="26"/>
  <c r="Y283" i="26"/>
  <c r="DC282" i="26"/>
  <c r="DA282" i="26"/>
  <c r="CY282" i="26"/>
  <c r="CW282" i="26"/>
  <c r="Y282" i="26"/>
  <c r="DC281" i="26"/>
  <c r="DA281" i="26"/>
  <c r="CY281" i="26"/>
  <c r="CW281" i="26"/>
  <c r="Y281" i="26"/>
  <c r="DC280" i="26"/>
  <c r="DA280" i="26"/>
  <c r="CY280" i="26"/>
  <c r="CW280" i="26"/>
  <c r="Y280" i="26"/>
  <c r="DC279" i="26"/>
  <c r="DA279" i="26"/>
  <c r="CY279" i="26"/>
  <c r="CW279" i="26"/>
  <c r="Y279" i="26"/>
  <c r="DC278" i="26"/>
  <c r="DA278" i="26"/>
  <c r="CY278" i="26"/>
  <c r="CW278" i="26"/>
  <c r="Y278" i="26"/>
  <c r="DC277" i="26"/>
  <c r="DA277" i="26"/>
  <c r="CY277" i="26"/>
  <c r="CW277" i="26"/>
  <c r="Y277" i="26"/>
  <c r="DC276" i="26"/>
  <c r="DA276" i="26"/>
  <c r="CY276" i="26"/>
  <c r="CW276" i="26"/>
  <c r="Y276" i="26"/>
  <c r="DC275" i="26"/>
  <c r="DA275" i="26"/>
  <c r="CY275" i="26"/>
  <c r="CW275" i="26"/>
  <c r="Y275" i="26"/>
  <c r="Y274" i="26"/>
  <c r="Y273" i="26"/>
  <c r="DC272" i="26"/>
  <c r="DA272" i="26"/>
  <c r="CY272" i="26"/>
  <c r="CW272" i="26"/>
  <c r="Y272" i="26"/>
  <c r="DC271" i="26"/>
  <c r="DA271" i="26"/>
  <c r="CY271" i="26"/>
  <c r="CW271" i="26"/>
  <c r="Y271" i="26"/>
  <c r="DC270" i="26"/>
  <c r="DA270" i="26"/>
  <c r="CY270" i="26"/>
  <c r="CW270" i="26"/>
  <c r="Y270" i="26"/>
  <c r="DC269" i="26"/>
  <c r="DA269" i="26"/>
  <c r="CY269" i="26"/>
  <c r="CW269" i="26"/>
  <c r="Y269" i="26"/>
  <c r="DC268" i="26"/>
  <c r="DA268" i="26"/>
  <c r="CY268" i="26"/>
  <c r="CW268" i="26"/>
  <c r="Y268" i="26"/>
  <c r="DC267" i="26"/>
  <c r="DA267" i="26"/>
  <c r="CY267" i="26"/>
  <c r="CW267" i="26"/>
  <c r="Y267" i="26"/>
  <c r="DC266" i="26"/>
  <c r="DA266" i="26"/>
  <c r="CY266" i="26"/>
  <c r="CW266" i="26"/>
  <c r="Y266" i="26"/>
  <c r="DC265" i="26"/>
  <c r="DA265" i="26"/>
  <c r="CY265" i="26"/>
  <c r="CW265" i="26"/>
  <c r="Y265" i="26"/>
  <c r="DC263" i="26"/>
  <c r="DA263" i="26"/>
  <c r="CY263" i="26"/>
  <c r="CW263" i="26"/>
  <c r="Y263" i="26"/>
  <c r="Y261" i="26"/>
  <c r="DC260" i="26"/>
  <c r="DA260" i="26"/>
  <c r="CY260" i="26"/>
  <c r="CW260" i="26"/>
  <c r="Y260" i="26"/>
  <c r="Y259" i="26"/>
  <c r="DC258" i="26"/>
  <c r="DA258" i="26"/>
  <c r="CY258" i="26"/>
  <c r="CW258" i="26"/>
  <c r="Y258" i="26"/>
  <c r="DC257" i="26"/>
  <c r="DA257" i="26"/>
  <c r="CY257" i="26"/>
  <c r="CW257" i="26"/>
  <c r="Y257" i="26"/>
  <c r="DC255" i="26"/>
  <c r="DA255" i="26"/>
  <c r="CY255" i="26"/>
  <c r="CW255" i="26"/>
  <c r="Y255" i="26"/>
  <c r="DC250" i="26"/>
  <c r="DA250" i="26"/>
  <c r="CY250" i="26"/>
  <c r="CW250" i="26"/>
  <c r="Y250" i="26"/>
  <c r="DC249" i="26"/>
  <c r="DA249" i="26"/>
  <c r="CY249" i="26"/>
  <c r="CW249" i="26"/>
  <c r="Y249" i="26"/>
  <c r="Y248" i="26"/>
  <c r="Y247" i="26"/>
  <c r="DC246" i="26"/>
  <c r="DA246" i="26"/>
  <c r="CY246" i="26"/>
  <c r="CW246" i="26"/>
  <c r="Y246" i="26"/>
  <c r="DC245" i="26"/>
  <c r="DA245" i="26"/>
  <c r="CY245" i="26"/>
  <c r="CW245" i="26"/>
  <c r="Y245" i="26"/>
  <c r="DC244" i="26"/>
  <c r="DA244" i="26"/>
  <c r="CY244" i="26"/>
  <c r="CW244" i="26"/>
  <c r="Y244" i="26"/>
  <c r="DC243" i="26"/>
  <c r="DA243" i="26"/>
  <c r="CY243" i="26"/>
  <c r="CW243" i="26"/>
  <c r="Y243" i="26"/>
  <c r="DC242" i="26"/>
  <c r="DA242" i="26"/>
  <c r="CY242" i="26"/>
  <c r="CW242" i="26"/>
  <c r="Y242" i="26"/>
  <c r="DC241" i="26"/>
  <c r="DA241" i="26"/>
  <c r="CY241" i="26"/>
  <c r="CW241" i="26"/>
  <c r="Y241" i="26"/>
  <c r="DC240" i="26"/>
  <c r="DA240" i="26"/>
  <c r="CY240" i="26"/>
  <c r="CW240" i="26"/>
  <c r="Y240" i="26"/>
  <c r="DC239" i="26"/>
  <c r="DA239" i="26"/>
  <c r="CY239" i="26"/>
  <c r="CW239" i="26"/>
  <c r="Y239" i="26"/>
  <c r="Y238" i="26"/>
  <c r="DC237" i="26"/>
  <c r="DA237" i="26"/>
  <c r="CY237" i="26"/>
  <c r="CW237" i="26"/>
  <c r="Y237" i="26"/>
  <c r="DC236" i="26"/>
  <c r="DA236" i="26"/>
  <c r="CY236" i="26"/>
  <c r="CW236" i="26"/>
  <c r="Y236" i="26"/>
  <c r="DC234" i="26"/>
  <c r="DA234" i="26"/>
  <c r="CY234" i="26"/>
  <c r="CW234" i="26"/>
  <c r="Y234" i="26"/>
  <c r="DC233" i="26"/>
  <c r="DA233" i="26"/>
  <c r="CY233" i="26"/>
  <c r="CW233" i="26"/>
  <c r="Y233" i="26"/>
  <c r="DC231" i="26"/>
  <c r="DA231" i="26"/>
  <c r="CY231" i="26"/>
  <c r="CW231" i="26"/>
  <c r="Y231" i="26"/>
  <c r="DC230" i="26"/>
  <c r="DA230" i="26"/>
  <c r="CY230" i="26"/>
  <c r="CW230" i="26"/>
  <c r="Y230" i="26"/>
  <c r="DC229" i="26"/>
  <c r="DA229" i="26"/>
  <c r="CY229" i="26"/>
  <c r="CW229" i="26"/>
  <c r="Y229" i="26"/>
  <c r="DC228" i="26"/>
  <c r="DA228" i="26"/>
  <c r="CY228" i="26"/>
  <c r="CW228" i="26"/>
  <c r="Y228" i="26"/>
  <c r="DC227" i="26"/>
  <c r="DA227" i="26"/>
  <c r="CY227" i="26"/>
  <c r="CW227" i="26"/>
  <c r="Y227" i="26"/>
  <c r="Y226" i="26"/>
  <c r="DC225" i="26"/>
  <c r="DA225" i="26"/>
  <c r="CY225" i="26"/>
  <c r="CW225" i="26"/>
  <c r="Y225" i="26"/>
  <c r="DC224" i="26"/>
  <c r="DA224" i="26"/>
  <c r="CY224" i="26"/>
  <c r="CW224" i="26"/>
  <c r="Y224" i="26"/>
  <c r="DC223" i="26"/>
  <c r="DA223" i="26"/>
  <c r="CY223" i="26"/>
  <c r="CW223" i="26"/>
  <c r="Y223" i="26"/>
  <c r="DC222" i="26"/>
  <c r="DA222" i="26"/>
  <c r="CY222" i="26"/>
  <c r="CW222" i="26"/>
  <c r="Y222" i="26"/>
  <c r="DC221" i="26"/>
  <c r="DA221" i="26"/>
  <c r="CY221" i="26"/>
  <c r="CW221" i="26"/>
  <c r="Y221" i="26"/>
  <c r="DC220" i="26"/>
  <c r="DA220" i="26"/>
  <c r="CY220" i="26"/>
  <c r="CW220" i="26"/>
  <c r="Y220" i="26"/>
  <c r="Y219" i="26"/>
  <c r="DC218" i="26"/>
  <c r="DA218" i="26"/>
  <c r="CY218" i="26"/>
  <c r="CW218" i="26"/>
  <c r="Y218" i="26"/>
  <c r="Y217" i="26"/>
  <c r="DC216" i="26"/>
  <c r="DA216" i="26"/>
  <c r="CY216" i="26"/>
  <c r="CW216" i="26"/>
  <c r="Y216" i="26"/>
  <c r="DC215" i="26"/>
  <c r="DA215" i="26"/>
  <c r="CY215" i="26"/>
  <c r="CW215" i="26"/>
  <c r="Y215" i="26"/>
  <c r="DC214" i="26"/>
  <c r="DA214" i="26"/>
  <c r="CY214" i="26"/>
  <c r="CW214" i="26"/>
  <c r="Y214" i="26"/>
  <c r="DC213" i="26"/>
  <c r="DA213" i="26"/>
  <c r="CY213" i="26"/>
  <c r="CW213" i="26"/>
  <c r="Y213" i="26"/>
  <c r="DC212" i="26"/>
  <c r="DA212" i="26"/>
  <c r="CY212" i="26"/>
  <c r="CW212" i="26"/>
  <c r="Y212" i="26"/>
  <c r="DC211" i="26"/>
  <c r="DA211" i="26"/>
  <c r="CY211" i="26"/>
  <c r="CW211" i="26"/>
  <c r="Y211" i="26"/>
  <c r="DC210" i="26"/>
  <c r="DA210" i="26"/>
  <c r="CY210" i="26"/>
  <c r="CW210" i="26"/>
  <c r="Y210" i="26"/>
  <c r="DC209" i="26"/>
  <c r="DA209" i="26"/>
  <c r="CY209" i="26"/>
  <c r="CW209" i="26"/>
  <c r="Y209" i="26"/>
  <c r="DC208" i="26"/>
  <c r="DA208" i="26"/>
  <c r="CY208" i="26"/>
  <c r="CW208" i="26"/>
  <c r="Y208" i="26"/>
  <c r="DC207" i="26"/>
  <c r="DA207" i="26"/>
  <c r="CY207" i="26"/>
  <c r="CW207" i="26"/>
  <c r="Y207" i="26"/>
  <c r="DC206" i="26"/>
  <c r="DA206" i="26"/>
  <c r="CY206" i="26"/>
  <c r="CW206" i="26"/>
  <c r="Y206" i="26"/>
  <c r="DC205" i="26"/>
  <c r="DA205" i="26"/>
  <c r="CY205" i="26"/>
  <c r="CW205" i="26"/>
  <c r="Y205" i="26"/>
  <c r="DC204" i="26"/>
  <c r="DA204" i="26"/>
  <c r="CY204" i="26"/>
  <c r="CW204" i="26"/>
  <c r="Y204" i="26"/>
  <c r="DC203" i="26"/>
  <c r="DA203" i="26"/>
  <c r="CY203" i="26"/>
  <c r="CW203" i="26"/>
  <c r="Y203" i="26"/>
  <c r="DC202" i="26"/>
  <c r="DA202" i="26"/>
  <c r="CY202" i="26"/>
  <c r="CW202" i="26"/>
  <c r="Y202" i="26"/>
  <c r="DC201" i="26"/>
  <c r="DA201" i="26"/>
  <c r="CY201" i="26"/>
  <c r="CW201" i="26"/>
  <c r="Y201" i="26"/>
  <c r="DC200" i="26"/>
  <c r="DA200" i="26"/>
  <c r="CY200" i="26"/>
  <c r="CW200" i="26"/>
  <c r="Y200" i="26"/>
  <c r="DC199" i="26"/>
  <c r="DA199" i="26"/>
  <c r="CY199" i="26"/>
  <c r="CW199" i="26"/>
  <c r="Y199" i="26"/>
  <c r="Y198" i="26"/>
  <c r="Y197" i="26"/>
  <c r="DC196" i="26"/>
  <c r="DA196" i="26"/>
  <c r="CY196" i="26"/>
  <c r="CW196" i="26"/>
  <c r="Y196" i="26"/>
  <c r="DC195" i="26"/>
  <c r="DA195" i="26"/>
  <c r="CY195" i="26"/>
  <c r="CW195" i="26"/>
  <c r="Y195" i="26"/>
  <c r="Y194" i="26"/>
  <c r="DC193" i="26"/>
  <c r="DA193" i="26"/>
  <c r="CY193" i="26"/>
  <c r="CW193" i="26"/>
  <c r="Y193" i="26"/>
  <c r="Y192" i="26"/>
  <c r="DC191" i="26"/>
  <c r="DA191" i="26"/>
  <c r="CY191" i="26"/>
  <c r="CW191" i="26"/>
  <c r="Y191" i="26"/>
  <c r="DC190" i="26"/>
  <c r="DA190" i="26"/>
  <c r="CY190" i="26"/>
  <c r="CW190" i="26"/>
  <c r="Y190" i="26"/>
  <c r="DC189" i="26"/>
  <c r="DA189" i="26"/>
  <c r="CY189" i="26"/>
  <c r="CW189" i="26"/>
  <c r="Y189" i="26"/>
  <c r="Y188" i="26"/>
  <c r="DC187" i="26"/>
  <c r="DA187" i="26"/>
  <c r="CY187" i="26"/>
  <c r="CW187" i="26"/>
  <c r="Y187" i="26"/>
  <c r="DC186" i="26"/>
  <c r="DA186" i="26"/>
  <c r="CY186" i="26"/>
  <c r="CW186" i="26"/>
  <c r="Y186" i="26"/>
  <c r="DC185" i="26"/>
  <c r="DA185" i="26"/>
  <c r="CY185" i="26"/>
  <c r="CW185" i="26"/>
  <c r="Y185" i="26"/>
  <c r="DC183" i="26"/>
  <c r="DA183" i="26"/>
  <c r="CY183" i="26"/>
  <c r="CW183" i="26"/>
  <c r="Y183" i="26"/>
  <c r="Y182" i="26"/>
  <c r="DC181" i="26"/>
  <c r="DA181" i="26"/>
  <c r="CY181" i="26"/>
  <c r="CW181" i="26"/>
  <c r="Y181" i="26"/>
  <c r="Y180" i="26"/>
  <c r="DC179" i="26"/>
  <c r="DA179" i="26"/>
  <c r="CY179" i="26"/>
  <c r="CW179" i="26"/>
  <c r="Y179" i="26"/>
  <c r="DC178" i="26"/>
  <c r="DA178" i="26"/>
  <c r="CY178" i="26"/>
  <c r="CW178" i="26"/>
  <c r="Y178" i="26"/>
  <c r="DC176" i="26"/>
  <c r="DA176" i="26"/>
  <c r="CY176" i="26"/>
  <c r="CW176" i="26"/>
  <c r="Y176" i="26"/>
  <c r="DC174" i="26"/>
  <c r="DA174" i="26"/>
  <c r="CY174" i="26"/>
  <c r="CW174" i="26"/>
  <c r="Y174" i="26"/>
  <c r="DC173" i="26"/>
  <c r="DA173" i="26"/>
  <c r="CY173" i="26"/>
  <c r="CW173" i="26"/>
  <c r="Y173" i="26"/>
  <c r="Y172" i="26"/>
  <c r="Y171" i="26"/>
  <c r="DC170" i="26"/>
  <c r="DA170" i="26"/>
  <c r="CY170" i="26"/>
  <c r="CW170" i="26"/>
  <c r="Y170" i="26"/>
  <c r="DC169" i="26"/>
  <c r="DA169" i="26"/>
  <c r="CY169" i="26"/>
  <c r="CW169" i="26"/>
  <c r="Y169" i="26"/>
  <c r="DC167" i="26"/>
  <c r="DA167" i="26"/>
  <c r="CY167" i="26"/>
  <c r="CW167" i="26"/>
  <c r="Y167" i="26"/>
  <c r="DC165" i="26"/>
  <c r="DA165" i="26"/>
  <c r="CY165" i="26"/>
  <c r="CW165" i="26"/>
  <c r="Y165" i="26"/>
  <c r="DC164" i="26"/>
  <c r="DA164" i="26"/>
  <c r="CY164" i="26"/>
  <c r="CW164" i="26"/>
  <c r="Y164" i="26"/>
  <c r="DC163" i="26"/>
  <c r="DA163" i="26"/>
  <c r="CY163" i="26"/>
  <c r="CW163" i="26"/>
  <c r="Y163" i="26"/>
  <c r="DC161" i="26"/>
  <c r="DA161" i="26"/>
  <c r="CY161" i="26"/>
  <c r="CW161" i="26"/>
  <c r="Y161" i="26"/>
  <c r="Y159" i="26"/>
  <c r="DC158" i="26"/>
  <c r="DA158" i="26"/>
  <c r="CY158" i="26"/>
  <c r="CW158" i="26"/>
  <c r="Y158" i="26"/>
  <c r="Y157" i="26"/>
  <c r="DC156" i="26"/>
  <c r="DA156" i="26"/>
  <c r="CY156" i="26"/>
  <c r="CW156" i="26"/>
  <c r="Y156" i="26"/>
  <c r="DC155" i="26"/>
  <c r="DA155" i="26"/>
  <c r="CY155" i="26"/>
  <c r="CW155" i="26"/>
  <c r="Y155" i="26"/>
  <c r="DC154" i="26"/>
  <c r="DA154" i="26"/>
  <c r="CY154" i="26"/>
  <c r="CW154" i="26"/>
  <c r="Y154" i="26"/>
  <c r="DC153" i="26"/>
  <c r="DA153" i="26"/>
  <c r="CY153" i="26"/>
  <c r="CW153" i="26"/>
  <c r="Y153" i="26"/>
  <c r="DC152" i="26"/>
  <c r="DA152" i="26"/>
  <c r="CY152" i="26"/>
  <c r="CW152" i="26"/>
  <c r="Y152" i="26"/>
  <c r="DC151" i="26"/>
  <c r="DA151" i="26"/>
  <c r="CY151" i="26"/>
  <c r="CW151" i="26"/>
  <c r="Y151" i="26"/>
  <c r="Y150" i="26"/>
  <c r="Y149" i="26"/>
  <c r="DC148" i="26"/>
  <c r="DA148" i="26"/>
  <c r="CY148" i="26"/>
  <c r="CW148" i="26"/>
  <c r="Y148" i="26"/>
  <c r="DC146" i="26"/>
  <c r="DA146" i="26"/>
  <c r="CY146" i="26"/>
  <c r="CW146" i="26"/>
  <c r="Y146" i="26"/>
  <c r="Y145" i="26"/>
  <c r="Y144" i="26"/>
  <c r="Y143" i="26"/>
  <c r="DC142" i="26"/>
  <c r="DA142" i="26"/>
  <c r="CY142" i="26"/>
  <c r="CW142" i="26"/>
  <c r="Y142" i="26"/>
  <c r="DC141" i="26"/>
  <c r="DA141" i="26"/>
  <c r="CY141" i="26"/>
  <c r="CW141" i="26"/>
  <c r="Y141" i="26"/>
  <c r="DC140" i="26"/>
  <c r="DA140" i="26"/>
  <c r="CY140" i="26"/>
  <c r="CW140" i="26"/>
  <c r="Y140" i="26"/>
  <c r="Y139" i="26"/>
  <c r="DC138" i="26"/>
  <c r="DA138" i="26"/>
  <c r="CY138" i="26"/>
  <c r="CW138" i="26"/>
  <c r="Y138" i="26"/>
  <c r="DC137" i="26"/>
  <c r="DA137" i="26"/>
  <c r="CY137" i="26"/>
  <c r="CW137" i="26"/>
  <c r="Y137" i="26"/>
  <c r="DC136" i="26"/>
  <c r="DA136" i="26"/>
  <c r="CY136" i="26"/>
  <c r="CW136" i="26"/>
  <c r="Y136" i="26"/>
  <c r="DC135" i="26"/>
  <c r="DA135" i="26"/>
  <c r="CY135" i="26"/>
  <c r="CW135" i="26"/>
  <c r="Y135" i="26"/>
  <c r="DC133" i="26"/>
  <c r="DA133" i="26"/>
  <c r="CY133" i="26"/>
  <c r="CW133" i="26"/>
  <c r="Y133" i="26"/>
  <c r="Y132" i="26"/>
  <c r="DC131" i="26"/>
  <c r="DA131" i="26"/>
  <c r="CY131" i="26"/>
  <c r="CW131" i="26"/>
  <c r="Y131" i="26"/>
  <c r="DC130" i="26"/>
  <c r="DA130" i="26"/>
  <c r="CY130" i="26"/>
  <c r="CW130" i="26"/>
  <c r="Y130" i="26"/>
  <c r="DC129" i="26"/>
  <c r="DA129" i="26"/>
  <c r="CY129" i="26"/>
  <c r="CW129" i="26"/>
  <c r="Y129" i="26"/>
  <c r="DC128" i="26"/>
  <c r="DA128" i="26"/>
  <c r="CY128" i="26"/>
  <c r="CW128" i="26"/>
  <c r="Y128" i="26"/>
  <c r="DC127" i="26"/>
  <c r="DA127" i="26"/>
  <c r="CY127" i="26"/>
  <c r="CW127" i="26"/>
  <c r="Y127" i="26"/>
  <c r="DC126" i="26"/>
  <c r="DA126" i="26"/>
  <c r="CY126" i="26"/>
  <c r="CW126" i="26"/>
  <c r="Y126" i="26"/>
  <c r="DC125" i="26"/>
  <c r="DA125" i="26"/>
  <c r="CY125" i="26"/>
  <c r="CW125" i="26"/>
  <c r="Y125" i="26"/>
  <c r="DC116" i="26"/>
  <c r="DA116" i="26"/>
  <c r="CY116" i="26"/>
  <c r="CW116" i="26"/>
  <c r="Y116" i="26"/>
  <c r="DC115" i="26"/>
  <c r="DA115" i="26"/>
  <c r="CY115" i="26"/>
  <c r="CW115" i="26"/>
  <c r="Y115" i="26"/>
  <c r="DC114" i="26"/>
  <c r="DA114" i="26"/>
  <c r="CY114" i="26"/>
  <c r="CW114" i="26"/>
  <c r="Y114" i="26"/>
  <c r="DC113" i="26"/>
  <c r="DA113" i="26"/>
  <c r="CY113" i="26"/>
  <c r="CW113" i="26"/>
  <c r="Y113" i="26"/>
  <c r="DC112" i="26"/>
  <c r="DA112" i="26"/>
  <c r="CY112" i="26"/>
  <c r="CW112" i="26"/>
  <c r="Y112" i="26"/>
  <c r="DC111" i="26"/>
  <c r="DA111" i="26"/>
  <c r="CY111" i="26"/>
  <c r="CW111" i="26"/>
  <c r="Y111" i="26"/>
  <c r="DC110" i="26"/>
  <c r="DA110" i="26"/>
  <c r="CY110" i="26"/>
  <c r="CW110" i="26"/>
  <c r="Y110" i="26"/>
  <c r="DC109" i="26"/>
  <c r="DA109" i="26"/>
  <c r="CY109" i="26"/>
  <c r="CW109" i="26"/>
  <c r="Y109" i="26"/>
  <c r="DC108" i="26"/>
  <c r="DA108" i="26"/>
  <c r="CY108" i="26"/>
  <c r="CW108" i="26"/>
  <c r="Y108" i="26"/>
  <c r="DC107" i="26"/>
  <c r="DA107" i="26"/>
  <c r="CY107" i="26"/>
  <c r="CW107" i="26"/>
  <c r="Y107" i="26"/>
  <c r="DC106" i="26"/>
  <c r="DA106" i="26"/>
  <c r="CY106" i="26"/>
  <c r="CW106" i="26"/>
  <c r="Y106" i="26"/>
  <c r="DC105" i="26"/>
  <c r="DA105" i="26"/>
  <c r="CY105" i="26"/>
  <c r="CW105" i="26"/>
  <c r="Y105" i="26"/>
  <c r="DC104" i="26"/>
  <c r="DA104" i="26"/>
  <c r="CY104" i="26"/>
  <c r="CW104" i="26"/>
  <c r="Y104" i="26"/>
  <c r="DC103" i="26"/>
  <c r="DA103" i="26"/>
  <c r="CY103" i="26"/>
  <c r="CW103" i="26"/>
  <c r="Y103" i="26"/>
  <c r="DC102" i="26"/>
  <c r="DA102" i="26"/>
  <c r="CY102" i="26"/>
  <c r="CW102" i="26"/>
  <c r="Y102" i="26"/>
  <c r="DC101" i="26"/>
  <c r="DA101" i="26"/>
  <c r="CY101" i="26"/>
  <c r="CW101" i="26"/>
  <c r="Y101" i="26"/>
  <c r="M101" i="26"/>
  <c r="M498" i="26" s="1"/>
  <c r="DC100" i="26"/>
  <c r="DA100" i="26"/>
  <c r="CY100" i="26"/>
  <c r="CW100" i="26"/>
  <c r="Y100" i="26"/>
  <c r="Y99" i="26"/>
  <c r="Y97" i="26"/>
  <c r="Y96" i="26"/>
  <c r="Y95" i="26"/>
  <c r="DC94" i="26"/>
  <c r="DA94" i="26"/>
  <c r="CY94" i="26"/>
  <c r="CW94" i="26"/>
  <c r="Y94" i="26"/>
  <c r="DC93" i="26"/>
  <c r="DA93" i="26"/>
  <c r="CY93" i="26"/>
  <c r="CW93" i="26"/>
  <c r="Y93" i="26"/>
  <c r="DC92" i="26"/>
  <c r="DA92" i="26"/>
  <c r="CY92" i="26"/>
  <c r="CW92" i="26"/>
  <c r="DC91" i="26"/>
  <c r="DA91" i="26"/>
  <c r="CY91" i="26"/>
  <c r="CW91" i="26"/>
  <c r="Y91" i="26"/>
  <c r="DC90" i="26"/>
  <c r="DA90" i="26"/>
  <c r="CY90" i="26"/>
  <c r="CW90" i="26"/>
  <c r="Y90" i="26"/>
  <c r="CW89" i="26"/>
  <c r="CX89" i="26" s="1"/>
  <c r="DC88" i="26"/>
  <c r="DA88" i="26"/>
  <c r="CY88" i="26"/>
  <c r="CW88" i="26"/>
  <c r="Y88" i="26"/>
  <c r="DE87" i="26"/>
  <c r="DF87" i="26" s="1"/>
  <c r="Y87" i="26"/>
  <c r="DE86" i="26"/>
  <c r="DF86" i="26" s="1"/>
  <c r="Y86" i="26"/>
  <c r="DC85" i="26"/>
  <c r="DA85" i="26"/>
  <c r="CY85" i="26"/>
  <c r="CW85" i="26"/>
  <c r="Y85" i="26"/>
  <c r="DC84" i="26"/>
  <c r="DA84" i="26"/>
  <c r="CY84" i="26"/>
  <c r="CW84" i="26"/>
  <c r="Y84" i="26"/>
  <c r="DC83" i="26"/>
  <c r="DA83" i="26"/>
  <c r="CY83" i="26"/>
  <c r="CW83" i="26"/>
  <c r="Y83" i="26"/>
  <c r="DC82" i="26"/>
  <c r="DA82" i="26"/>
  <c r="CY82" i="26"/>
  <c r="CW82" i="26"/>
  <c r="Y82" i="26"/>
  <c r="DC81" i="26"/>
  <c r="DA81" i="26"/>
  <c r="CY81" i="26"/>
  <c r="CW81" i="26"/>
  <c r="Y81" i="26"/>
  <c r="DC80" i="26"/>
  <c r="DA80" i="26"/>
  <c r="CY80" i="26"/>
  <c r="CW80" i="26"/>
  <c r="Y80" i="26"/>
  <c r="DC79" i="26"/>
  <c r="DA79" i="26"/>
  <c r="CY79" i="26"/>
  <c r="CW79" i="26"/>
  <c r="Y79" i="26"/>
  <c r="DC78" i="26"/>
  <c r="DA78" i="26"/>
  <c r="CY78" i="26"/>
  <c r="CW78" i="26"/>
  <c r="Y78" i="26"/>
  <c r="DC77" i="26"/>
  <c r="DA77" i="26"/>
  <c r="CY77" i="26"/>
  <c r="CW77" i="26"/>
  <c r="Y77" i="26"/>
  <c r="DC76" i="26"/>
  <c r="DA76" i="26"/>
  <c r="CY76" i="26"/>
  <c r="CW76" i="26"/>
  <c r="Y76" i="26"/>
  <c r="DC75" i="26"/>
  <c r="DA75" i="26"/>
  <c r="CY75" i="26"/>
  <c r="CW75" i="26"/>
  <c r="Y75" i="26"/>
  <c r="DC74" i="26"/>
  <c r="DA74" i="26"/>
  <c r="CY74" i="26"/>
  <c r="CW74" i="26"/>
  <c r="Y74" i="26"/>
  <c r="DC73" i="26"/>
  <c r="DA73" i="26"/>
  <c r="CY73" i="26"/>
  <c r="CW73" i="26"/>
  <c r="Y73" i="26"/>
  <c r="DC72" i="26"/>
  <c r="DA72" i="26"/>
  <c r="CY72" i="26"/>
  <c r="CW72" i="26"/>
  <c r="Y72" i="26"/>
  <c r="DC71" i="26"/>
  <c r="DA71" i="26"/>
  <c r="CY71" i="26"/>
  <c r="CW71" i="26"/>
  <c r="Y71" i="26"/>
  <c r="DC70" i="26"/>
  <c r="DA70" i="26"/>
  <c r="CY70" i="26"/>
  <c r="CW70" i="26"/>
  <c r="Y70" i="26"/>
  <c r="DC69" i="26"/>
  <c r="DA69" i="26"/>
  <c r="CY69" i="26"/>
  <c r="CW69" i="26"/>
  <c r="Y69" i="26"/>
  <c r="DC68" i="26"/>
  <c r="DA68" i="26"/>
  <c r="CY68" i="26"/>
  <c r="CW68" i="26"/>
  <c r="Y68" i="26"/>
  <c r="DC67" i="26"/>
  <c r="DA67" i="26"/>
  <c r="CY67" i="26"/>
  <c r="CW67" i="26"/>
  <c r="Y67" i="26"/>
  <c r="DC66" i="26"/>
  <c r="DA66" i="26"/>
  <c r="CY66" i="26"/>
  <c r="CW66" i="26"/>
  <c r="Y66" i="26"/>
  <c r="DC65" i="26"/>
  <c r="DA65" i="26"/>
  <c r="CY65" i="26"/>
  <c r="CW65" i="26"/>
  <c r="Y65" i="26"/>
  <c r="DC64" i="26"/>
  <c r="DA64" i="26"/>
  <c r="CY64" i="26"/>
  <c r="CW64" i="26"/>
  <c r="Y64" i="26"/>
  <c r="DC63" i="26"/>
  <c r="DA63" i="26"/>
  <c r="CY63" i="26"/>
  <c r="CW63" i="26"/>
  <c r="Y63" i="26"/>
  <c r="DC62" i="26"/>
  <c r="DA62" i="26"/>
  <c r="CY62" i="26"/>
  <c r="CW62" i="26"/>
  <c r="Y62" i="26"/>
  <c r="DC61" i="26"/>
  <c r="DA61" i="26"/>
  <c r="CY61" i="26"/>
  <c r="CW61" i="26"/>
  <c r="Y61" i="26"/>
  <c r="DC60" i="26"/>
  <c r="DA60" i="26"/>
  <c r="CY60" i="26"/>
  <c r="CW60" i="26"/>
  <c r="Y60" i="26"/>
  <c r="DC59" i="26"/>
  <c r="DA59" i="26"/>
  <c r="CY59" i="26"/>
  <c r="CW59" i="26"/>
  <c r="Y59" i="26"/>
  <c r="DC58" i="26"/>
  <c r="DA58" i="26"/>
  <c r="CY58" i="26"/>
  <c r="CW58" i="26"/>
  <c r="Y58" i="26"/>
  <c r="M58" i="26"/>
  <c r="DC57" i="26"/>
  <c r="DA57" i="26"/>
  <c r="CY57" i="26"/>
  <c r="CW57" i="26"/>
  <c r="Y57" i="26"/>
  <c r="DC56" i="26"/>
  <c r="DA56" i="26"/>
  <c r="CY56" i="26"/>
  <c r="CW56" i="26"/>
  <c r="Y56" i="26"/>
  <c r="DC54" i="26"/>
  <c r="DA54" i="26"/>
  <c r="CY54" i="26"/>
  <c r="CW54" i="26"/>
  <c r="Y54" i="26"/>
  <c r="DC53" i="26"/>
  <c r="DA53" i="26"/>
  <c r="CY53" i="26"/>
  <c r="CW53" i="26"/>
  <c r="Y53" i="26"/>
  <c r="DC52" i="26"/>
  <c r="DA52" i="26"/>
  <c r="CY52" i="26"/>
  <c r="CW52" i="26"/>
  <c r="Y52" i="26"/>
  <c r="DC50" i="26"/>
  <c r="DA50" i="26"/>
  <c r="CY50" i="26"/>
  <c r="CW50" i="26"/>
  <c r="Y50" i="26"/>
  <c r="DC49" i="26"/>
  <c r="DA49" i="26"/>
  <c r="CY49" i="26"/>
  <c r="CW49" i="26"/>
  <c r="Y49" i="26"/>
  <c r="DC48" i="26"/>
  <c r="DA48" i="26"/>
  <c r="CY48" i="26"/>
  <c r="CW48" i="26"/>
  <c r="Y48" i="26"/>
  <c r="DC47" i="26"/>
  <c r="DA47" i="26"/>
  <c r="CY47" i="26"/>
  <c r="CW47" i="26"/>
  <c r="Y47" i="26"/>
  <c r="DC46" i="26"/>
  <c r="DA46" i="26"/>
  <c r="CY46" i="26"/>
  <c r="CW46" i="26"/>
  <c r="Y46" i="26"/>
  <c r="M46" i="26"/>
  <c r="DC45" i="26"/>
  <c r="DA45" i="26"/>
  <c r="CY45" i="26"/>
  <c r="CW45" i="26"/>
  <c r="Y45" i="26"/>
  <c r="DC44" i="26"/>
  <c r="DA44" i="26"/>
  <c r="CY44" i="26"/>
  <c r="CW44" i="26"/>
  <c r="Y44" i="26"/>
  <c r="DC43" i="26"/>
  <c r="DA43" i="26"/>
  <c r="CY43" i="26"/>
  <c r="CW43" i="26"/>
  <c r="Y43" i="26"/>
  <c r="DC42" i="26"/>
  <c r="DA42" i="26"/>
  <c r="CY42" i="26"/>
  <c r="CW42" i="26"/>
  <c r="Y42" i="26"/>
  <c r="DC41" i="26"/>
  <c r="DA41" i="26"/>
  <c r="CY41" i="26"/>
  <c r="CW41" i="26"/>
  <c r="Y41" i="26"/>
  <c r="Y40" i="26"/>
  <c r="DC39" i="26"/>
  <c r="DA39" i="26"/>
  <c r="CY39" i="26"/>
  <c r="CW39" i="26"/>
  <c r="Y39" i="26"/>
  <c r="DC38" i="26"/>
  <c r="DA38" i="26"/>
  <c r="CY38" i="26"/>
  <c r="CW38" i="26"/>
  <c r="Y38" i="26"/>
  <c r="DC37" i="26"/>
  <c r="DA37" i="26"/>
  <c r="CY37" i="26"/>
  <c r="CW37" i="26"/>
  <c r="Y37" i="26"/>
  <c r="DC36" i="26"/>
  <c r="DA36" i="26"/>
  <c r="CY36" i="26"/>
  <c r="CW36" i="26"/>
  <c r="Y36" i="26"/>
  <c r="DC35" i="26"/>
  <c r="DA35" i="26"/>
  <c r="CY35" i="26"/>
  <c r="CW35" i="26"/>
  <c r="Y35" i="26"/>
  <c r="DC34" i="26"/>
  <c r="DA34" i="26"/>
  <c r="CY34" i="26"/>
  <c r="CW34" i="26"/>
  <c r="Y34" i="26"/>
  <c r="DC33" i="26"/>
  <c r="DA33" i="26"/>
  <c r="CY33" i="26"/>
  <c r="CW33" i="26"/>
  <c r="Y33" i="26"/>
  <c r="DC32" i="26"/>
  <c r="DA32" i="26"/>
  <c r="CY32" i="26"/>
  <c r="CW32" i="26"/>
  <c r="Y32" i="26"/>
  <c r="DC31" i="26"/>
  <c r="DA31" i="26"/>
  <c r="CY31" i="26"/>
  <c r="CW31" i="26"/>
  <c r="Y31" i="26"/>
  <c r="DC30" i="26"/>
  <c r="DA30" i="26"/>
  <c r="CY30" i="26"/>
  <c r="CW30" i="26"/>
  <c r="Y30" i="26"/>
  <c r="DC29" i="26"/>
  <c r="DA29" i="26"/>
  <c r="CY29" i="26"/>
  <c r="CW29" i="26"/>
  <c r="Y29" i="26"/>
  <c r="DC28" i="26"/>
  <c r="DA28" i="26"/>
  <c r="CY28" i="26"/>
  <c r="CW28" i="26"/>
  <c r="Y28" i="26"/>
  <c r="DC27" i="26"/>
  <c r="DA27" i="26"/>
  <c r="CY27" i="26"/>
  <c r="CW27" i="26"/>
  <c r="Y27" i="26"/>
  <c r="DC26" i="26"/>
  <c r="DA26" i="26"/>
  <c r="CY26" i="26"/>
  <c r="CW26" i="26"/>
  <c r="Y26" i="26"/>
  <c r="DC25" i="26"/>
  <c r="DA25" i="26"/>
  <c r="CY25" i="26"/>
  <c r="CW25" i="26"/>
  <c r="Y25" i="26"/>
  <c r="DC24" i="26"/>
  <c r="DA24" i="26"/>
  <c r="CY24" i="26"/>
  <c r="CW24" i="26"/>
  <c r="Y24" i="26"/>
  <c r="DC23" i="26"/>
  <c r="DA23" i="26"/>
  <c r="CY23" i="26"/>
  <c r="CW23" i="26"/>
  <c r="Y23" i="26"/>
  <c r="DC22" i="26"/>
  <c r="DA22" i="26"/>
  <c r="CY22" i="26"/>
  <c r="CW22" i="26"/>
  <c r="Y22" i="26"/>
  <c r="DC21" i="26"/>
  <c r="DA21" i="26"/>
  <c r="CY21" i="26"/>
  <c r="CW21" i="26"/>
  <c r="Y21" i="26"/>
  <c r="DC20" i="26"/>
  <c r="DA20" i="26"/>
  <c r="CY20" i="26"/>
  <c r="CW20" i="26"/>
  <c r="Y20" i="26"/>
  <c r="Y19" i="26"/>
  <c r="DC18" i="26"/>
  <c r="DA18" i="26"/>
  <c r="CY18" i="26"/>
  <c r="CW18" i="26"/>
  <c r="Y18" i="26"/>
  <c r="DC17" i="26"/>
  <c r="DA17" i="26"/>
  <c r="CY17" i="26"/>
  <c r="CW17" i="26"/>
  <c r="Y17" i="26"/>
  <c r="Y16" i="26"/>
  <c r="DC15" i="26"/>
  <c r="DA15" i="26"/>
  <c r="CY15" i="26"/>
  <c r="CW15" i="26"/>
  <c r="Y15" i="26"/>
  <c r="DC14" i="26"/>
  <c r="DA14" i="26"/>
  <c r="CY14" i="26"/>
  <c r="CW14" i="26"/>
  <c r="Y14" i="26"/>
  <c r="DC13" i="26"/>
  <c r="DA13" i="26"/>
  <c r="CY13" i="26"/>
  <c r="CW13" i="26"/>
  <c r="Y13" i="26"/>
  <c r="DC12" i="26"/>
  <c r="DA12" i="26"/>
  <c r="CY12" i="26"/>
  <c r="CW12" i="26"/>
  <c r="Y12" i="26"/>
  <c r="DZ11" i="26"/>
  <c r="DC11" i="26"/>
  <c r="DA11" i="26"/>
  <c r="CY11" i="26"/>
  <c r="CW11" i="26"/>
  <c r="Y11" i="26"/>
  <c r="BN601" i="28" l="1"/>
  <c r="DE558" i="28"/>
  <c r="DF558" i="28" s="1"/>
  <c r="CX558" i="28"/>
  <c r="CZ558" i="28"/>
  <c r="DD558" i="28"/>
  <c r="BR594" i="28"/>
  <c r="CR609" i="28"/>
  <c r="CT601" i="28"/>
  <c r="CO601" i="28"/>
  <c r="CJ616" i="28"/>
  <c r="BR601" i="28"/>
  <c r="CI601" i="28"/>
  <c r="CJ594" i="28"/>
  <c r="CM601" i="28"/>
  <c r="BJ601" i="28"/>
  <c r="CL601" i="28"/>
  <c r="CG601" i="28"/>
  <c r="CI616" i="28"/>
  <c r="CF609" i="28"/>
  <c r="CF601" i="28"/>
  <c r="CU616" i="28"/>
  <c r="CM609" i="28"/>
  <c r="CM616" i="28"/>
  <c r="CE609" i="28"/>
  <c r="BO609" i="28"/>
  <c r="CO616" i="28"/>
  <c r="CJ609" i="28"/>
  <c r="CH601" i="28"/>
  <c r="BL609" i="28"/>
  <c r="BK609" i="28"/>
  <c r="CN601" i="28"/>
  <c r="BO616" i="28"/>
  <c r="CU629" i="28"/>
  <c r="CU631" i="28" s="1"/>
  <c r="BM609" i="28"/>
  <c r="CJ629" i="28"/>
  <c r="BO594" i="28"/>
  <c r="BP609" i="28"/>
  <c r="BN609" i="28"/>
  <c r="BR629" i="28"/>
  <c r="CK609" i="28"/>
  <c r="CV609" i="28"/>
  <c r="CO609" i="28"/>
  <c r="CQ609" i="28"/>
  <c r="CG616" i="28"/>
  <c r="CO628" i="28"/>
  <c r="CP628" i="28"/>
  <c r="CJ601" i="28"/>
  <c r="CJ628" i="28"/>
  <c r="CN616" i="28"/>
  <c r="CQ616" i="28"/>
  <c r="BN628" i="28"/>
  <c r="BJ629" i="28"/>
  <c r="CU609" i="28"/>
  <c r="CF629" i="28"/>
  <c r="BN616" i="28"/>
  <c r="CM623" i="28"/>
  <c r="BN623" i="28"/>
  <c r="CT616" i="28"/>
  <c r="BR609" i="28"/>
  <c r="CV616" i="28"/>
  <c r="CR628" i="28"/>
  <c r="BL616" i="28"/>
  <c r="BO629" i="28"/>
  <c r="BR616" i="28"/>
  <c r="CH616" i="28"/>
  <c r="CN609" i="28"/>
  <c r="CM628" i="28"/>
  <c r="CE628" i="28"/>
  <c r="BQ623" i="28"/>
  <c r="CN629" i="28"/>
  <c r="BL629" i="28"/>
  <c r="CK628" i="28"/>
  <c r="BP629" i="28"/>
  <c r="CP623" i="28"/>
  <c r="CR629" i="28"/>
  <c r="BM629" i="28"/>
  <c r="BP623" i="28"/>
  <c r="CG628" i="28"/>
  <c r="CO623" i="28"/>
  <c r="BL623" i="28"/>
  <c r="BQ629" i="28"/>
  <c r="CM629" i="28"/>
  <c r="BO628" i="28"/>
  <c r="BO631" i="28" s="1"/>
  <c r="CE623" i="28"/>
  <c r="BP628" i="28"/>
  <c r="BP631" i="28" s="1"/>
  <c r="CG629" i="28"/>
  <c r="BP616" i="28"/>
  <c r="BR623" i="28"/>
  <c r="CL616" i="28"/>
  <c r="CC616" i="28"/>
  <c r="BM623" i="28"/>
  <c r="BQ628" i="28"/>
  <c r="CG623" i="28"/>
  <c r="CK616" i="28"/>
  <c r="CH623" i="28"/>
  <c r="CC628" i="28"/>
  <c r="BR628" i="28"/>
  <c r="CL629" i="28"/>
  <c r="CF623" i="28"/>
  <c r="CK629" i="28"/>
  <c r="CK631" i="28" s="1"/>
  <c r="CU623" i="28"/>
  <c r="CV601" i="28"/>
  <c r="CT609" i="28"/>
  <c r="CN623" i="28"/>
  <c r="CP609" i="28"/>
  <c r="CJ623" i="28"/>
  <c r="CR616" i="28"/>
  <c r="CO629" i="28"/>
  <c r="BM601" i="28"/>
  <c r="BK628" i="28"/>
  <c r="BL628" i="28"/>
  <c r="BL631" i="28" s="1"/>
  <c r="CT623" i="28"/>
  <c r="BJ628" i="28"/>
  <c r="CN628" i="28"/>
  <c r="CV629" i="28"/>
  <c r="CQ623" i="28"/>
  <c r="CI609" i="28"/>
  <c r="CQ629" i="28"/>
  <c r="BM628" i="28"/>
  <c r="CF616" i="28"/>
  <c r="CF628" i="28"/>
  <c r="CE629" i="28"/>
  <c r="CV628" i="28"/>
  <c r="CV631" i="28" s="1"/>
  <c r="CI623" i="28"/>
  <c r="CK623" i="28"/>
  <c r="CH629" i="28"/>
  <c r="CT628" i="28"/>
  <c r="CL628" i="28"/>
  <c r="CI628" i="28"/>
  <c r="CV623" i="28"/>
  <c r="CC623" i="28"/>
  <c r="CQ628" i="28"/>
  <c r="BJ616" i="28"/>
  <c r="BO623" i="28"/>
  <c r="CI629" i="28"/>
  <c r="CE616" i="28"/>
  <c r="BN629" i="28"/>
  <c r="CP629" i="28"/>
  <c r="CL623" i="28"/>
  <c r="BK629" i="28"/>
  <c r="CC629" i="28"/>
  <c r="CH628" i="28"/>
  <c r="CH631" i="28" s="1"/>
  <c r="CT629" i="28"/>
  <c r="DD572" i="28"/>
  <c r="BJ623" i="28"/>
  <c r="CG631" i="28"/>
  <c r="DB551" i="28"/>
  <c r="DD565" i="28"/>
  <c r="CZ538" i="28"/>
  <c r="DB572" i="28"/>
  <c r="CZ551" i="28"/>
  <c r="CZ586" i="28"/>
  <c r="CZ579" i="28"/>
  <c r="DE586" i="28"/>
  <c r="DF586" i="28" s="1"/>
  <c r="CX586" i="28"/>
  <c r="CZ572" i="28"/>
  <c r="DD579" i="28"/>
  <c r="DB586" i="28"/>
  <c r="DD538" i="28"/>
  <c r="CX551" i="28"/>
  <c r="DE551" i="28"/>
  <c r="DF551" i="28" s="1"/>
  <c r="CZ565" i="28"/>
  <c r="DD551" i="28"/>
  <c r="CX579" i="28"/>
  <c r="DE579" i="28"/>
  <c r="DF579" i="28" s="1"/>
  <c r="DE565" i="28"/>
  <c r="DF565" i="28" s="1"/>
  <c r="DE572" i="28"/>
  <c r="DF572" i="28" s="1"/>
  <c r="CX538" i="28"/>
  <c r="DE538" i="28"/>
  <c r="DF538" i="28" s="1"/>
  <c r="CK600" i="27"/>
  <c r="BL600" i="27"/>
  <c r="CU614" i="27"/>
  <c r="BO614" i="27"/>
  <c r="DB565" i="28"/>
  <c r="DB579" i="28"/>
  <c r="DD586" i="28"/>
  <c r="CX565" i="28"/>
  <c r="CX572" i="28"/>
  <c r="DB538" i="28"/>
  <c r="CC607" i="27"/>
  <c r="CK607" i="27"/>
  <c r="CT607" i="27"/>
  <c r="BK614" i="27"/>
  <c r="CM600" i="27"/>
  <c r="CI600" i="27"/>
  <c r="BK600" i="27"/>
  <c r="BJ619" i="27"/>
  <c r="CZ556" i="27"/>
  <c r="BK607" i="27"/>
  <c r="CP600" i="27"/>
  <c r="BR600" i="27"/>
  <c r="CV592" i="27"/>
  <c r="CH607" i="27"/>
  <c r="CP592" i="27"/>
  <c r="CV607" i="27"/>
  <c r="CG592" i="27"/>
  <c r="BP585" i="27"/>
  <c r="CM607" i="27"/>
  <c r="BO600" i="27"/>
  <c r="BQ614" i="27"/>
  <c r="CL607" i="27"/>
  <c r="CI607" i="27"/>
  <c r="CT600" i="27"/>
  <c r="BM592" i="27"/>
  <c r="CL600" i="27"/>
  <c r="BP607" i="27"/>
  <c r="CJ600" i="27"/>
  <c r="CE600" i="27"/>
  <c r="CV620" i="27"/>
  <c r="CR607" i="27"/>
  <c r="BO607" i="27"/>
  <c r="CG607" i="27"/>
  <c r="CX522" i="27"/>
  <c r="CZ522" i="27"/>
  <c r="CQ607" i="27"/>
  <c r="CN607" i="27"/>
  <c r="CV600" i="27"/>
  <c r="CM619" i="27"/>
  <c r="DD522" i="27"/>
  <c r="BJ600" i="27"/>
  <c r="CN592" i="27"/>
  <c r="DB522" i="27"/>
  <c r="DE522" i="27"/>
  <c r="DF522" i="27" s="1"/>
  <c r="BL607" i="27"/>
  <c r="CQ600" i="27"/>
  <c r="CK585" i="27"/>
  <c r="CK619" i="27"/>
  <c r="CC592" i="27"/>
  <c r="CL592" i="27"/>
  <c r="CO607" i="27"/>
  <c r="CU592" i="27"/>
  <c r="CG619" i="27"/>
  <c r="BQ592" i="27"/>
  <c r="BL592" i="27"/>
  <c r="CL614" i="27"/>
  <c r="CH600" i="27"/>
  <c r="CM585" i="27"/>
  <c r="CR600" i="27"/>
  <c r="CT585" i="27"/>
  <c r="CR619" i="27"/>
  <c r="CI585" i="27"/>
  <c r="CP614" i="27"/>
  <c r="BP600" i="27"/>
  <c r="BK592" i="27"/>
  <c r="BK585" i="27"/>
  <c r="CF592" i="27"/>
  <c r="CO614" i="27"/>
  <c r="CL585" i="27"/>
  <c r="DB570" i="27"/>
  <c r="CG600" i="27"/>
  <c r="BN619" i="27"/>
  <c r="CV585" i="27"/>
  <c r="BL620" i="27"/>
  <c r="BM620" i="27"/>
  <c r="CI592" i="27"/>
  <c r="CE614" i="27"/>
  <c r="CR614" i="27"/>
  <c r="BN607" i="27"/>
  <c r="CQ592" i="27"/>
  <c r="CJ619" i="27"/>
  <c r="CI620" i="27"/>
  <c r="CF585" i="27"/>
  <c r="CC619" i="27"/>
  <c r="BO620" i="27"/>
  <c r="CF600" i="27"/>
  <c r="CU600" i="27"/>
  <c r="BR585" i="27"/>
  <c r="BJ614" i="27"/>
  <c r="CG614" i="27"/>
  <c r="CG585" i="27"/>
  <c r="CJ614" i="27"/>
  <c r="DD556" i="27"/>
  <c r="CO585" i="27"/>
  <c r="BM585" i="27"/>
  <c r="CQ585" i="27"/>
  <c r="CH619" i="27"/>
  <c r="BM607" i="27"/>
  <c r="CU619" i="27"/>
  <c r="CM614" i="27"/>
  <c r="BN614" i="27"/>
  <c r="BQ619" i="27"/>
  <c r="CT620" i="27"/>
  <c r="BO585" i="27"/>
  <c r="CF620" i="27"/>
  <c r="CZ577" i="27"/>
  <c r="CF614" i="27"/>
  <c r="CN619" i="27"/>
  <c r="CJ585" i="27"/>
  <c r="CQ619" i="27"/>
  <c r="CM592" i="27"/>
  <c r="BM614" i="27"/>
  <c r="CL619" i="27"/>
  <c r="DD529" i="27"/>
  <c r="BQ620" i="27"/>
  <c r="CX563" i="27"/>
  <c r="DE563" i="27"/>
  <c r="DF563" i="27" s="1"/>
  <c r="CV614" i="27"/>
  <c r="BQ607" i="27"/>
  <c r="CN600" i="27"/>
  <c r="CH592" i="27"/>
  <c r="CR592" i="27"/>
  <c r="CK620" i="27"/>
  <c r="BP619" i="27"/>
  <c r="CH585" i="27"/>
  <c r="CC620" i="27"/>
  <c r="CF619" i="27"/>
  <c r="CK614" i="27"/>
  <c r="BL614" i="27"/>
  <c r="CC600" i="27"/>
  <c r="BR619" i="27"/>
  <c r="CR585" i="27"/>
  <c r="BO619" i="27"/>
  <c r="BO622" i="27" s="1"/>
  <c r="BP620" i="27"/>
  <c r="DB577" i="27"/>
  <c r="CI614" i="27"/>
  <c r="CO600" i="27"/>
  <c r="CK592" i="27"/>
  <c r="BN620" i="27"/>
  <c r="CV619" i="27"/>
  <c r="BK619" i="27"/>
  <c r="DB563" i="27"/>
  <c r="CZ570" i="27"/>
  <c r="BL585" i="27"/>
  <c r="BK620" i="27"/>
  <c r="DE529" i="27"/>
  <c r="DF529" i="27" s="1"/>
  <c r="CX529" i="27"/>
  <c r="BM600" i="27"/>
  <c r="CJ620" i="27"/>
  <c r="CJ622" i="27" s="1"/>
  <c r="CN620" i="27"/>
  <c r="CO592" i="27"/>
  <c r="BR620" i="27"/>
  <c r="CU620" i="27"/>
  <c r="CE620" i="27"/>
  <c r="DD577" i="27"/>
  <c r="CT614" i="27"/>
  <c r="BN600" i="27"/>
  <c r="BQ600" i="27"/>
  <c r="BJ592" i="27"/>
  <c r="CO619" i="27"/>
  <c r="BM619" i="27"/>
  <c r="CE585" i="27"/>
  <c r="CM620" i="27"/>
  <c r="CM622" i="27" s="1"/>
  <c r="CP620" i="27"/>
  <c r="CL620" i="27"/>
  <c r="CL622" i="27" s="1"/>
  <c r="CZ563" i="27"/>
  <c r="DD570" i="27"/>
  <c r="BL619" i="27"/>
  <c r="DB529" i="27"/>
  <c r="CE607" i="27"/>
  <c r="BJ620" i="27"/>
  <c r="CH620" i="27"/>
  <c r="CR620" i="27"/>
  <c r="CR622" i="27" s="1"/>
  <c r="CC585" i="27"/>
  <c r="CC614" i="27"/>
  <c r="BO592" i="27"/>
  <c r="BN592" i="27"/>
  <c r="CT619" i="27"/>
  <c r="BP592" i="27"/>
  <c r="CI619" i="27"/>
  <c r="CP619" i="27"/>
  <c r="CQ620" i="27"/>
  <c r="CG620" i="27"/>
  <c r="CX556" i="27"/>
  <c r="DE556" i="27"/>
  <c r="DF556" i="27" s="1"/>
  <c r="CX577" i="27"/>
  <c r="DE577" i="27"/>
  <c r="DF577" i="27" s="1"/>
  <c r="BR614" i="27"/>
  <c r="CF607" i="27"/>
  <c r="BN585" i="27"/>
  <c r="CN585" i="27"/>
  <c r="CO620" i="27"/>
  <c r="CE619" i="27"/>
  <c r="DD563" i="27"/>
  <c r="DE570" i="27"/>
  <c r="DF570" i="27" s="1"/>
  <c r="CX570" i="27"/>
  <c r="CZ529" i="27"/>
  <c r="DB556" i="27"/>
  <c r="DB173" i="26"/>
  <c r="DB200" i="26"/>
  <c r="CX287" i="26"/>
  <c r="CZ130" i="26"/>
  <c r="BC501" i="26"/>
  <c r="BG501" i="26"/>
  <c r="CZ190" i="26"/>
  <c r="CX267" i="26"/>
  <c r="DB270" i="26"/>
  <c r="CX275" i="26"/>
  <c r="CX276" i="26"/>
  <c r="CX279" i="26"/>
  <c r="CX280" i="26"/>
  <c r="DB286" i="26"/>
  <c r="DB301" i="26"/>
  <c r="DB314" i="26"/>
  <c r="DB373" i="26"/>
  <c r="AH501" i="26"/>
  <c r="AP501" i="26"/>
  <c r="AX501" i="26"/>
  <c r="CZ151" i="26"/>
  <c r="CZ155" i="26"/>
  <c r="DB137" i="26"/>
  <c r="DB220" i="26"/>
  <c r="CZ471" i="26"/>
  <c r="CZ106" i="26"/>
  <c r="DD114" i="26"/>
  <c r="CZ116" i="26"/>
  <c r="CZ444" i="26"/>
  <c r="AD501" i="26"/>
  <c r="BK556" i="26"/>
  <c r="BO556" i="26"/>
  <c r="BS556" i="26"/>
  <c r="BW556" i="26"/>
  <c r="CA556" i="26"/>
  <c r="CE556" i="26"/>
  <c r="CI556" i="26"/>
  <c r="CM556" i="26"/>
  <c r="CQ556" i="26"/>
  <c r="CU556" i="26"/>
  <c r="CZ114" i="26"/>
  <c r="CZ165" i="26"/>
  <c r="DB212" i="26"/>
  <c r="CZ368" i="26"/>
  <c r="AL501" i="26"/>
  <c r="CZ110" i="26"/>
  <c r="CZ126" i="26"/>
  <c r="DD146" i="26"/>
  <c r="DB204" i="26"/>
  <c r="DB216" i="26"/>
  <c r="CZ233" i="26"/>
  <c r="CX366" i="26"/>
  <c r="CF535" i="26"/>
  <c r="CF536" i="26" s="1"/>
  <c r="CJ535" i="26"/>
  <c r="CJ536" i="26" s="1"/>
  <c r="CN535" i="26"/>
  <c r="CN536" i="26" s="1"/>
  <c r="CR535" i="26"/>
  <c r="CR536" i="26" s="1"/>
  <c r="CV535" i="26"/>
  <c r="CV536" i="26" s="1"/>
  <c r="BL556" i="26"/>
  <c r="BP556" i="26"/>
  <c r="CR556" i="26"/>
  <c r="DD206" i="26"/>
  <c r="DD210" i="26"/>
  <c r="AT501" i="26"/>
  <c r="CZ58" i="26"/>
  <c r="CZ62" i="26"/>
  <c r="CZ66" i="26"/>
  <c r="DB70" i="26"/>
  <c r="DB74" i="26"/>
  <c r="DB78" i="26"/>
  <c r="DB82" i="26"/>
  <c r="DB92" i="26"/>
  <c r="CZ142" i="26"/>
  <c r="DD176" i="26"/>
  <c r="DB179" i="26"/>
  <c r="CZ230" i="26"/>
  <c r="DB250" i="26"/>
  <c r="CX326" i="26"/>
  <c r="CX386" i="26"/>
  <c r="DD387" i="26"/>
  <c r="CX409" i="26"/>
  <c r="CX448" i="26"/>
  <c r="DB463" i="26"/>
  <c r="CZ486" i="26"/>
  <c r="AB501" i="26"/>
  <c r="AF501" i="26"/>
  <c r="AJ501" i="26"/>
  <c r="AN501" i="26"/>
  <c r="AR501" i="26"/>
  <c r="AV501" i="26"/>
  <c r="BA501" i="26"/>
  <c r="BE501" i="26"/>
  <c r="BI501" i="26"/>
  <c r="AM501" i="26"/>
  <c r="AQ501" i="26"/>
  <c r="AU501" i="26"/>
  <c r="AY501" i="26"/>
  <c r="BD501" i="26"/>
  <c r="BH501" i="26"/>
  <c r="AC501" i="26"/>
  <c r="BB501" i="26"/>
  <c r="BF501" i="26"/>
  <c r="BM521" i="26"/>
  <c r="BQ521" i="26"/>
  <c r="BU521" i="26"/>
  <c r="BY521" i="26"/>
  <c r="CC521" i="26"/>
  <c r="CG521" i="26"/>
  <c r="CK521" i="26"/>
  <c r="CO521" i="26"/>
  <c r="CS521" i="26"/>
  <c r="BU529" i="26"/>
  <c r="BY529" i="26"/>
  <c r="BU535" i="26"/>
  <c r="BU536" i="26" s="1"/>
  <c r="BY535" i="26"/>
  <c r="BY536" i="26" s="1"/>
  <c r="CC535" i="26"/>
  <c r="CC536" i="26" s="1"/>
  <c r="CG535" i="26"/>
  <c r="CG536" i="26" s="1"/>
  <c r="CK535" i="26"/>
  <c r="CK536" i="26" s="1"/>
  <c r="CO535" i="26"/>
  <c r="CO536" i="26" s="1"/>
  <c r="CS535" i="26"/>
  <c r="CS536" i="26" s="1"/>
  <c r="CC541" i="26"/>
  <c r="CG541" i="26"/>
  <c r="CK541" i="26"/>
  <c r="CO541" i="26"/>
  <c r="CS542" i="26"/>
  <c r="CK549" i="26"/>
  <c r="BM556" i="26"/>
  <c r="BQ556" i="26"/>
  <c r="BU556" i="26"/>
  <c r="BY556" i="26"/>
  <c r="CC556" i="26"/>
  <c r="CG556" i="26"/>
  <c r="CK556" i="26"/>
  <c r="CO555" i="26"/>
  <c r="CS555" i="26"/>
  <c r="BM529" i="26"/>
  <c r="BQ529" i="26"/>
  <c r="BM535" i="26"/>
  <c r="BM536" i="26" s="1"/>
  <c r="BQ535" i="26"/>
  <c r="BQ536" i="26" s="1"/>
  <c r="BM541" i="26"/>
  <c r="BQ541" i="26"/>
  <c r="BU541" i="26"/>
  <c r="BY541" i="26"/>
  <c r="BM549" i="26"/>
  <c r="BQ549" i="26"/>
  <c r="BU549" i="26"/>
  <c r="BY549" i="26"/>
  <c r="CC549" i="26"/>
  <c r="CG549" i="26"/>
  <c r="BL535" i="26"/>
  <c r="BL536" i="26" s="1"/>
  <c r="BP535" i="26"/>
  <c r="BT535" i="26"/>
  <c r="BT536" i="26" s="1"/>
  <c r="BX535" i="26"/>
  <c r="BX536" i="26" s="1"/>
  <c r="CB535" i="26"/>
  <c r="CB536" i="26" s="1"/>
  <c r="BL521" i="26"/>
  <c r="BP521" i="26"/>
  <c r="BT521" i="26"/>
  <c r="BX521" i="26"/>
  <c r="CB521" i="26"/>
  <c r="CF521" i="26"/>
  <c r="CJ521" i="26"/>
  <c r="CN521" i="26"/>
  <c r="CR521" i="26"/>
  <c r="CV521" i="26"/>
  <c r="DD142" i="26"/>
  <c r="DB58" i="26"/>
  <c r="CX60" i="26"/>
  <c r="DB62" i="26"/>
  <c r="CX64" i="26"/>
  <c r="DB66" i="26"/>
  <c r="DE68" i="26"/>
  <c r="DE72" i="26"/>
  <c r="DE76" i="26"/>
  <c r="CZ104" i="26"/>
  <c r="DD126" i="26"/>
  <c r="CZ128" i="26"/>
  <c r="DD151" i="26"/>
  <c r="CZ153" i="26"/>
  <c r="DD181" i="26"/>
  <c r="DD186" i="26"/>
  <c r="DD230" i="26"/>
  <c r="DE243" i="26"/>
  <c r="DD338" i="26"/>
  <c r="CX359" i="26"/>
  <c r="DD360" i="26"/>
  <c r="DB365" i="26"/>
  <c r="DD367" i="26"/>
  <c r="CZ374" i="26"/>
  <c r="DB381" i="26"/>
  <c r="DB389" i="26"/>
  <c r="DD485" i="26"/>
  <c r="CZ490" i="26"/>
  <c r="CZ24" i="26"/>
  <c r="CZ28" i="26"/>
  <c r="CZ36" i="26"/>
  <c r="CZ47" i="26"/>
  <c r="CX52" i="26"/>
  <c r="DD58" i="26"/>
  <c r="DF58" i="26" s="1"/>
  <c r="CX61" i="26"/>
  <c r="DD62" i="26"/>
  <c r="CX65" i="26"/>
  <c r="DD66" i="26"/>
  <c r="DF66" i="26" s="1"/>
  <c r="CZ94" i="26"/>
  <c r="CZ102" i="26"/>
  <c r="DD106" i="26"/>
  <c r="CZ108" i="26"/>
  <c r="DD130" i="26"/>
  <c r="DD155" i="26"/>
  <c r="CZ163" i="26"/>
  <c r="DD190" i="26"/>
  <c r="CZ196" i="26"/>
  <c r="CZ214" i="26"/>
  <c r="DD218" i="26"/>
  <c r="DD236" i="26"/>
  <c r="CZ240" i="26"/>
  <c r="DB242" i="26"/>
  <c r="DB246" i="26"/>
  <c r="DB258" i="26"/>
  <c r="CX260" i="26"/>
  <c r="CZ265" i="26"/>
  <c r="CZ304" i="26"/>
  <c r="CX307" i="26"/>
  <c r="CZ308" i="26"/>
  <c r="CX309" i="26"/>
  <c r="DD315" i="26"/>
  <c r="CZ316" i="26"/>
  <c r="DD328" i="26"/>
  <c r="CX336" i="26"/>
  <c r="DD343" i="26"/>
  <c r="DD344" i="26"/>
  <c r="DB353" i="26"/>
  <c r="DE485" i="26"/>
  <c r="DB486" i="26"/>
  <c r="CZ20" i="26"/>
  <c r="CZ32" i="26"/>
  <c r="DE22" i="26"/>
  <c r="DE26" i="26"/>
  <c r="DE30" i="26"/>
  <c r="DE34" i="26"/>
  <c r="DE38" i="26"/>
  <c r="DB60" i="26"/>
  <c r="DB64" i="26"/>
  <c r="CX92" i="26"/>
  <c r="DD110" i="26"/>
  <c r="CZ112" i="26"/>
  <c r="CZ135" i="26"/>
  <c r="CZ140" i="26"/>
  <c r="DD165" i="26"/>
  <c r="CZ169" i="26"/>
  <c r="DD202" i="26"/>
  <c r="DD222" i="26"/>
  <c r="CZ228" i="26"/>
  <c r="CZ236" i="26"/>
  <c r="DD257" i="26"/>
  <c r="DD291" i="26"/>
  <c r="CZ293" i="26"/>
  <c r="DD301" i="26"/>
  <c r="CZ333" i="26"/>
  <c r="DD340" i="26"/>
  <c r="DD394" i="26"/>
  <c r="CX397" i="26"/>
  <c r="CX416" i="26"/>
  <c r="DE183" i="26"/>
  <c r="CX183" i="26"/>
  <c r="DE208" i="26"/>
  <c r="CX208" i="26"/>
  <c r="DE224" i="26"/>
  <c r="CX224" i="26"/>
  <c r="DB224" i="26"/>
  <c r="DE212" i="26"/>
  <c r="CX212" i="26"/>
  <c r="CZ218" i="26"/>
  <c r="CX11" i="26"/>
  <c r="DB12" i="26"/>
  <c r="DB57" i="26"/>
  <c r="CZ88" i="26"/>
  <c r="DE137" i="26"/>
  <c r="CX137" i="26"/>
  <c r="CZ146" i="26"/>
  <c r="CZ202" i="26"/>
  <c r="DD20" i="26"/>
  <c r="DD24" i="26"/>
  <c r="DD28" i="26"/>
  <c r="DD32" i="26"/>
  <c r="DF32" i="26" s="1"/>
  <c r="DD36" i="26"/>
  <c r="DD47" i="26"/>
  <c r="DD57" i="26"/>
  <c r="DD60" i="26"/>
  <c r="DD64" i="26"/>
  <c r="DD70" i="26"/>
  <c r="DD74" i="26"/>
  <c r="DD78" i="26"/>
  <c r="DD82" i="26"/>
  <c r="CZ92" i="26"/>
  <c r="DD135" i="26"/>
  <c r="DE173" i="26"/>
  <c r="CX173" i="26"/>
  <c r="CZ181" i="26"/>
  <c r="DE200" i="26"/>
  <c r="CX200" i="26"/>
  <c r="CZ206" i="26"/>
  <c r="DE216" i="26"/>
  <c r="CX216" i="26"/>
  <c r="CZ222" i="26"/>
  <c r="DB244" i="26"/>
  <c r="CZ244" i="26"/>
  <c r="DE250" i="26"/>
  <c r="CX250" i="26"/>
  <c r="DE88" i="26"/>
  <c r="CX88" i="26"/>
  <c r="DE91" i="26"/>
  <c r="CX91" i="26"/>
  <c r="DD94" i="26"/>
  <c r="DD13" i="26"/>
  <c r="DB52" i="26"/>
  <c r="DE60" i="26"/>
  <c r="DE64" i="26"/>
  <c r="CZ91" i="26"/>
  <c r="DD102" i="26"/>
  <c r="CZ176" i="26"/>
  <c r="DB15" i="26"/>
  <c r="DD17" i="26"/>
  <c r="DB18" i="26"/>
  <c r="DE20" i="26"/>
  <c r="CZ23" i="26"/>
  <c r="DE24" i="26"/>
  <c r="DB27" i="26"/>
  <c r="CX28" i="26"/>
  <c r="DB31" i="26"/>
  <c r="DE32" i="26"/>
  <c r="CZ35" i="26"/>
  <c r="DE36" i="26"/>
  <c r="CZ39" i="26"/>
  <c r="DD41" i="26"/>
  <c r="DB42" i="26"/>
  <c r="DE44" i="26"/>
  <c r="DD45" i="26"/>
  <c r="DE47" i="26"/>
  <c r="CZ56" i="26"/>
  <c r="CZ60" i="26"/>
  <c r="CZ64" i="26"/>
  <c r="DB68" i="26"/>
  <c r="DB72" i="26"/>
  <c r="DB76" i="26"/>
  <c r="DB80" i="26"/>
  <c r="DB88" i="26"/>
  <c r="DB91" i="26"/>
  <c r="DE179" i="26"/>
  <c r="CX179" i="26"/>
  <c r="DB183" i="26"/>
  <c r="CZ186" i="26"/>
  <c r="DE204" i="26"/>
  <c r="CX204" i="26"/>
  <c r="DB208" i="26"/>
  <c r="CZ210" i="26"/>
  <c r="DD214" i="26"/>
  <c r="DE220" i="26"/>
  <c r="CX220" i="26"/>
  <c r="DE80" i="26"/>
  <c r="DE84" i="26"/>
  <c r="DD85" i="26"/>
  <c r="DD88" i="26"/>
  <c r="DD92" i="26"/>
  <c r="DB100" i="26"/>
  <c r="CX101" i="26"/>
  <c r="DB102" i="26"/>
  <c r="CX105" i="26"/>
  <c r="DB106" i="26"/>
  <c r="CX109" i="26"/>
  <c r="DB110" i="26"/>
  <c r="CX113" i="26"/>
  <c r="DB114" i="26"/>
  <c r="CX125" i="26"/>
  <c r="DB126" i="26"/>
  <c r="CX129" i="26"/>
  <c r="DB130" i="26"/>
  <c r="DB136" i="26"/>
  <c r="DD137" i="26"/>
  <c r="DE141" i="26"/>
  <c r="DB142" i="26"/>
  <c r="DB148" i="26"/>
  <c r="DB151" i="26"/>
  <c r="CX154" i="26"/>
  <c r="DB155" i="26"/>
  <c r="CX164" i="26"/>
  <c r="DB165" i="26"/>
  <c r="CX170" i="26"/>
  <c r="DD173" i="26"/>
  <c r="DF173" i="26" s="1"/>
  <c r="DB178" i="26"/>
  <c r="DD179" i="26"/>
  <c r="DD183" i="26"/>
  <c r="DF183" i="26" s="1"/>
  <c r="DB187" i="26"/>
  <c r="DE189" i="26"/>
  <c r="DB190" i="26"/>
  <c r="DB199" i="26"/>
  <c r="DD200" i="26"/>
  <c r="DB203" i="26"/>
  <c r="DD204" i="26"/>
  <c r="DB207" i="26"/>
  <c r="DD208" i="26"/>
  <c r="DB211" i="26"/>
  <c r="DD212" i="26"/>
  <c r="DF212" i="26" s="1"/>
  <c r="DB215" i="26"/>
  <c r="DD216" i="26"/>
  <c r="DD220" i="26"/>
  <c r="DF220" i="26" s="1"/>
  <c r="DB223" i="26"/>
  <c r="CZ224" i="26"/>
  <c r="DE228" i="26"/>
  <c r="DB228" i="26"/>
  <c r="DE233" i="26"/>
  <c r="DB233" i="26"/>
  <c r="DD244" i="26"/>
  <c r="CZ246" i="26"/>
  <c r="CX246" i="26"/>
  <c r="DB249" i="26"/>
  <c r="DB257" i="26"/>
  <c r="CZ257" i="26"/>
  <c r="CZ320" i="26"/>
  <c r="DD397" i="26"/>
  <c r="DD399" i="26"/>
  <c r="CZ399" i="26"/>
  <c r="DE104" i="26"/>
  <c r="DB104" i="26"/>
  <c r="DE108" i="26"/>
  <c r="DB108" i="26"/>
  <c r="DE112" i="26"/>
  <c r="DB112" i="26"/>
  <c r="DE116" i="26"/>
  <c r="DB116" i="26"/>
  <c r="DE128" i="26"/>
  <c r="DB128" i="26"/>
  <c r="CZ137" i="26"/>
  <c r="DE140" i="26"/>
  <c r="DB140" i="26"/>
  <c r="DE153" i="26"/>
  <c r="DB153" i="26"/>
  <c r="DE163" i="26"/>
  <c r="DB163" i="26"/>
  <c r="DE169" i="26"/>
  <c r="DB169" i="26"/>
  <c r="CZ173" i="26"/>
  <c r="CZ179" i="26"/>
  <c r="CZ183" i="26"/>
  <c r="DE196" i="26"/>
  <c r="DB196" i="26"/>
  <c r="CZ200" i="26"/>
  <c r="CZ204" i="26"/>
  <c r="CZ208" i="26"/>
  <c r="CZ212" i="26"/>
  <c r="CZ216" i="26"/>
  <c r="CZ220" i="26"/>
  <c r="DE225" i="26"/>
  <c r="DB227" i="26"/>
  <c r="CX228" i="26"/>
  <c r="DD228" i="26"/>
  <c r="DB231" i="26"/>
  <c r="CX233" i="26"/>
  <c r="DD233" i="26"/>
  <c r="DF233" i="26" s="1"/>
  <c r="DB237" i="26"/>
  <c r="DE239" i="26"/>
  <c r="DB240" i="26"/>
  <c r="DE242" i="26"/>
  <c r="CX242" i="26"/>
  <c r="CX291" i="26"/>
  <c r="DD342" i="26"/>
  <c r="CZ342" i="26"/>
  <c r="CX482" i="26"/>
  <c r="DB84" i="26"/>
  <c r="DB90" i="26"/>
  <c r="DD91" i="26"/>
  <c r="DE93" i="26"/>
  <c r="DB94" i="26"/>
  <c r="DB103" i="26"/>
  <c r="CX104" i="26"/>
  <c r="DD104" i="26"/>
  <c r="DB107" i="26"/>
  <c r="CX108" i="26"/>
  <c r="DD108" i="26"/>
  <c r="DB111" i="26"/>
  <c r="CX112" i="26"/>
  <c r="DD112" i="26"/>
  <c r="DB115" i="26"/>
  <c r="CX116" i="26"/>
  <c r="DD116" i="26"/>
  <c r="DF116" i="26" s="1"/>
  <c r="DB127" i="26"/>
  <c r="CX128" i="26"/>
  <c r="DD128" i="26"/>
  <c r="DB131" i="26"/>
  <c r="DE133" i="26"/>
  <c r="DB135" i="26"/>
  <c r="DE138" i="26"/>
  <c r="CX140" i="26"/>
  <c r="DD140" i="26"/>
  <c r="DF140" i="26" s="1"/>
  <c r="DB146" i="26"/>
  <c r="DB152" i="26"/>
  <c r="CX153" i="26"/>
  <c r="DD153" i="26"/>
  <c r="DB156" i="26"/>
  <c r="DE158" i="26"/>
  <c r="DB161" i="26"/>
  <c r="CX163" i="26"/>
  <c r="DD163" i="26"/>
  <c r="DB167" i="26"/>
  <c r="CX169" i="26"/>
  <c r="DD169" i="26"/>
  <c r="CX174" i="26"/>
  <c r="DB176" i="26"/>
  <c r="DB181" i="26"/>
  <c r="CX185" i="26"/>
  <c r="DB186" i="26"/>
  <c r="DB191" i="26"/>
  <c r="CX193" i="26"/>
  <c r="DB195" i="26"/>
  <c r="CX196" i="26"/>
  <c r="DD196" i="26"/>
  <c r="DE201" i="26"/>
  <c r="DB202" i="26"/>
  <c r="DE205" i="26"/>
  <c r="DB206" i="26"/>
  <c r="DE209" i="26"/>
  <c r="DB210" i="26"/>
  <c r="DE213" i="26"/>
  <c r="DB214" i="26"/>
  <c r="DB218" i="26"/>
  <c r="DE221" i="26"/>
  <c r="DB222" i="26"/>
  <c r="DD240" i="26"/>
  <c r="CZ242" i="26"/>
  <c r="CZ263" i="26"/>
  <c r="CZ268" i="26"/>
  <c r="CZ272" i="26"/>
  <c r="DB275" i="26"/>
  <c r="DD278" i="26"/>
  <c r="DB279" i="26"/>
  <c r="DD282" i="26"/>
  <c r="CZ284" i="26"/>
  <c r="DE340" i="26"/>
  <c r="CX340" i="26"/>
  <c r="DD477" i="26"/>
  <c r="BL528" i="26"/>
  <c r="BP528" i="26"/>
  <c r="BT528" i="26"/>
  <c r="BX528" i="26"/>
  <c r="CB528" i="26"/>
  <c r="BL541" i="26"/>
  <c r="BP541" i="26"/>
  <c r="BT541" i="26"/>
  <c r="BX541" i="26"/>
  <c r="CB541" i="26"/>
  <c r="CF541" i="26"/>
  <c r="CJ541" i="26"/>
  <c r="CN541" i="26"/>
  <c r="CR541" i="26"/>
  <c r="CV541" i="26"/>
  <c r="DB290" i="26"/>
  <c r="CZ294" i="26"/>
  <c r="DD305" i="26"/>
  <c r="DE330" i="26"/>
  <c r="DD330" i="26"/>
  <c r="CZ334" i="26"/>
  <c r="DD341" i="26"/>
  <c r="DD345" i="26"/>
  <c r="CZ347" i="26"/>
  <c r="CZ355" i="26"/>
  <c r="DD371" i="26"/>
  <c r="CZ382" i="26"/>
  <c r="DB396" i="26"/>
  <c r="DD398" i="26"/>
  <c r="CX426" i="26"/>
  <c r="CX434" i="26"/>
  <c r="DE446" i="26"/>
  <c r="DD482" i="26"/>
  <c r="DE246" i="26"/>
  <c r="DE267" i="26"/>
  <c r="DD267" i="26"/>
  <c r="CZ269" i="26"/>
  <c r="DD271" i="26"/>
  <c r="DD277" i="26"/>
  <c r="DD281" i="26"/>
  <c r="DD285" i="26"/>
  <c r="CZ288" i="26"/>
  <c r="DE292" i="26"/>
  <c r="DB298" i="26"/>
  <c r="CX300" i="26"/>
  <c r="CZ302" i="26"/>
  <c r="CZ303" i="26"/>
  <c r="CX311" i="26"/>
  <c r="CZ314" i="26"/>
  <c r="CZ324" i="26"/>
  <c r="CX330" i="26"/>
  <c r="DE336" i="26"/>
  <c r="DD336" i="26"/>
  <c r="CZ338" i="26"/>
  <c r="DD346" i="26"/>
  <c r="CZ364" i="26"/>
  <c r="DB375" i="26"/>
  <c r="CZ376" i="26"/>
  <c r="CZ380" i="26"/>
  <c r="DD392" i="26"/>
  <c r="DB403" i="26"/>
  <c r="CZ404" i="26"/>
  <c r="DD409" i="26"/>
  <c r="CX444" i="26"/>
  <c r="DE444" i="26"/>
  <c r="CX446" i="26"/>
  <c r="DD224" i="26"/>
  <c r="CX229" i="26"/>
  <c r="DB230" i="26"/>
  <c r="CX234" i="26"/>
  <c r="DB236" i="26"/>
  <c r="DB241" i="26"/>
  <c r="DD242" i="26"/>
  <c r="DB245" i="26"/>
  <c r="DE255" i="26"/>
  <c r="DB266" i="26"/>
  <c r="DE271" i="26"/>
  <c r="DB277" i="26"/>
  <c r="DB281" i="26"/>
  <c r="DE287" i="26"/>
  <c r="DD287" i="26"/>
  <c r="DD289" i="26"/>
  <c r="CZ296" i="26"/>
  <c r="DE312" i="26"/>
  <c r="CZ318" i="26"/>
  <c r="DE326" i="26"/>
  <c r="DD326" i="26"/>
  <c r="CZ328" i="26"/>
  <c r="DD351" i="26"/>
  <c r="DB356" i="26"/>
  <c r="CZ357" i="26"/>
  <c r="CZ361" i="26"/>
  <c r="DD363" i="26"/>
  <c r="DD366" i="26"/>
  <c r="DD368" i="26"/>
  <c r="DD369" i="26"/>
  <c r="CX378" i="26"/>
  <c r="DD379" i="26"/>
  <c r="DB383" i="26"/>
  <c r="CZ384" i="26"/>
  <c r="CZ388" i="26"/>
  <c r="DD393" i="26"/>
  <c r="CZ395" i="26"/>
  <c r="CX406" i="26"/>
  <c r="CX420" i="26"/>
  <c r="CX436" i="26"/>
  <c r="CX441" i="26"/>
  <c r="DE452" i="26"/>
  <c r="DB458" i="26"/>
  <c r="CZ459" i="26"/>
  <c r="CX466" i="26"/>
  <c r="DD471" i="26"/>
  <c r="DE471" i="26"/>
  <c r="CZ477" i="26"/>
  <c r="DD486" i="26"/>
  <c r="R493" i="26"/>
  <c r="V493" i="26"/>
  <c r="J493" i="26"/>
  <c r="CO611" i="26" s="1"/>
  <c r="P493" i="26"/>
  <c r="X493" i="26"/>
  <c r="T493" i="26"/>
  <c r="W493" i="26"/>
  <c r="DB38" i="26"/>
  <c r="DD265" i="26"/>
  <c r="DD269" i="26"/>
  <c r="DE405" i="26"/>
  <c r="CX405" i="26"/>
  <c r="DD12" i="26"/>
  <c r="CZ13" i="26"/>
  <c r="DD26" i="26"/>
  <c r="DF26" i="26" s="1"/>
  <c r="DB29" i="26"/>
  <c r="CX30" i="26"/>
  <c r="DD30" i="26"/>
  <c r="DB33" i="26"/>
  <c r="CX34" i="26"/>
  <c r="DD34" i="26"/>
  <c r="DF34" i="26" s="1"/>
  <c r="DB37" i="26"/>
  <c r="CX38" i="26"/>
  <c r="DB43" i="26"/>
  <c r="DB44" i="26"/>
  <c r="DE45" i="26"/>
  <c r="DB48" i="26"/>
  <c r="DE57" i="26"/>
  <c r="DE58" i="26"/>
  <c r="CX68" i="26"/>
  <c r="CX73" i="26"/>
  <c r="CZ74" i="26"/>
  <c r="CX76" i="26"/>
  <c r="CX80" i="26"/>
  <c r="CZ82" i="26"/>
  <c r="DD90" i="26"/>
  <c r="CZ101" i="26"/>
  <c r="CZ105" i="26"/>
  <c r="DE106" i="26"/>
  <c r="DF106" i="26" s="1"/>
  <c r="DD107" i="26"/>
  <c r="CZ109" i="26"/>
  <c r="DE110" i="26"/>
  <c r="DF110" i="26" s="1"/>
  <c r="DD111" i="26"/>
  <c r="CZ113" i="26"/>
  <c r="DE114" i="26"/>
  <c r="DD115" i="26"/>
  <c r="CZ125" i="26"/>
  <c r="DE126" i="26"/>
  <c r="DD127" i="26"/>
  <c r="CZ129" i="26"/>
  <c r="DE130" i="26"/>
  <c r="DD131" i="26"/>
  <c r="CZ133" i="26"/>
  <c r="DE135" i="26"/>
  <c r="DD136" i="26"/>
  <c r="CZ138" i="26"/>
  <c r="CZ141" i="26"/>
  <c r="DE142" i="26"/>
  <c r="DE146" i="26"/>
  <c r="DD148" i="26"/>
  <c r="DE151" i="26"/>
  <c r="DD152" i="26"/>
  <c r="CZ154" i="26"/>
  <c r="DE155" i="26"/>
  <c r="DD156" i="26"/>
  <c r="CZ158" i="26"/>
  <c r="DD161" i="26"/>
  <c r="CZ164" i="26"/>
  <c r="DE165" i="26"/>
  <c r="DD167" i="26"/>
  <c r="CZ170" i="26"/>
  <c r="CZ174" i="26"/>
  <c r="DE176" i="26"/>
  <c r="DD178" i="26"/>
  <c r="DE181" i="26"/>
  <c r="CZ185" i="26"/>
  <c r="DE186" i="26"/>
  <c r="DD187" i="26"/>
  <c r="CZ189" i="26"/>
  <c r="DE190" i="26"/>
  <c r="DF190" i="26" s="1"/>
  <c r="DD191" i="26"/>
  <c r="CZ193" i="26"/>
  <c r="DD195" i="26"/>
  <c r="DD199" i="26"/>
  <c r="CZ201" i="26"/>
  <c r="DE202" i="26"/>
  <c r="DD203" i="26"/>
  <c r="CZ205" i="26"/>
  <c r="DE206" i="26"/>
  <c r="DF206" i="26" s="1"/>
  <c r="DD207" i="26"/>
  <c r="CZ209" i="26"/>
  <c r="DE210" i="26"/>
  <c r="DD211" i="26"/>
  <c r="CZ213" i="26"/>
  <c r="DE214" i="26"/>
  <c r="DD215" i="26"/>
  <c r="DE218" i="26"/>
  <c r="CZ221" i="26"/>
  <c r="DE222" i="26"/>
  <c r="DD223" i="26"/>
  <c r="CZ225" i="26"/>
  <c r="DD227" i="26"/>
  <c r="CZ229" i="26"/>
  <c r="DE230" i="26"/>
  <c r="DD231" i="26"/>
  <c r="CZ234" i="26"/>
  <c r="DE236" i="26"/>
  <c r="DD237" i="26"/>
  <c r="CZ239" i="26"/>
  <c r="DE240" i="26"/>
  <c r="DD241" i="26"/>
  <c r="CZ243" i="26"/>
  <c r="DE244" i="26"/>
  <c r="DD245" i="26"/>
  <c r="DD249" i="26"/>
  <c r="CZ255" i="26"/>
  <c r="DE257" i="26"/>
  <c r="DD258" i="26"/>
  <c r="CZ260" i="26"/>
  <c r="DD263" i="26"/>
  <c r="DD266" i="26"/>
  <c r="CZ267" i="26"/>
  <c r="DD268" i="26"/>
  <c r="DD270" i="26"/>
  <c r="CZ271" i="26"/>
  <c r="DD272" i="26"/>
  <c r="DE275" i="26"/>
  <c r="CZ276" i="26"/>
  <c r="DE277" i="26"/>
  <c r="CX277" i="26"/>
  <c r="CZ278" i="26"/>
  <c r="DE279" i="26"/>
  <c r="CZ280" i="26"/>
  <c r="DE281" i="26"/>
  <c r="CX281" i="26"/>
  <c r="CZ282" i="26"/>
  <c r="DD284" i="26"/>
  <c r="CZ285" i="26"/>
  <c r="DD286" i="26"/>
  <c r="CZ287" i="26"/>
  <c r="DD288" i="26"/>
  <c r="CZ289" i="26"/>
  <c r="DD290" i="26"/>
  <c r="CZ291" i="26"/>
  <c r="DD293" i="26"/>
  <c r="DB297" i="26"/>
  <c r="DD302" i="26"/>
  <c r="DB305" i="26"/>
  <c r="DE307" i="26"/>
  <c r="DD308" i="26"/>
  <c r="DB318" i="26"/>
  <c r="CZ319" i="26"/>
  <c r="DE320" i="26"/>
  <c r="CX320" i="26"/>
  <c r="DD320" i="26"/>
  <c r="DE356" i="26"/>
  <c r="CX356" i="26"/>
  <c r="CZ356" i="26"/>
  <c r="DB358" i="26"/>
  <c r="DD364" i="26"/>
  <c r="DD370" i="26"/>
  <c r="DE375" i="26"/>
  <c r="CX375" i="26"/>
  <c r="CZ375" i="26"/>
  <c r="DB377" i="26"/>
  <c r="CX424" i="26"/>
  <c r="DE455" i="26"/>
  <c r="DB455" i="26"/>
  <c r="CZ488" i="26"/>
  <c r="CX488" i="26"/>
  <c r="DB22" i="26"/>
  <c r="DB26" i="26"/>
  <c r="CX271" i="26"/>
  <c r="DE295" i="26"/>
  <c r="CX295" i="26"/>
  <c r="DE385" i="26"/>
  <c r="CX385" i="26"/>
  <c r="DD14" i="26"/>
  <c r="DE17" i="26"/>
  <c r="DB21" i="26"/>
  <c r="CX22" i="26"/>
  <c r="DD22" i="26"/>
  <c r="DF22" i="26" s="1"/>
  <c r="DB25" i="26"/>
  <c r="CX26" i="26"/>
  <c r="DD38" i="26"/>
  <c r="DE41" i="26"/>
  <c r="DD49" i="26"/>
  <c r="DD54" i="26"/>
  <c r="DE62" i="26"/>
  <c r="DE66" i="26"/>
  <c r="CX69" i="26"/>
  <c r="CZ70" i="26"/>
  <c r="CX72" i="26"/>
  <c r="CX77" i="26"/>
  <c r="CZ78" i="26"/>
  <c r="DE81" i="26"/>
  <c r="DB83" i="26"/>
  <c r="CX84" i="26"/>
  <c r="DE85" i="26"/>
  <c r="CZ93" i="26"/>
  <c r="DE94" i="26"/>
  <c r="DD100" i="26"/>
  <c r="DE102" i="26"/>
  <c r="DD103" i="26"/>
  <c r="DB11" i="26"/>
  <c r="DE12" i="26"/>
  <c r="DB13" i="26"/>
  <c r="DE14" i="26"/>
  <c r="DD15" i="26"/>
  <c r="DB17" i="26"/>
  <c r="DE18" i="26"/>
  <c r="CZ22" i="26"/>
  <c r="DD23" i="26"/>
  <c r="CZ26" i="26"/>
  <c r="DD27" i="26"/>
  <c r="CZ30" i="26"/>
  <c r="DD31" i="26"/>
  <c r="CZ34" i="26"/>
  <c r="DD35" i="26"/>
  <c r="CZ38" i="26"/>
  <c r="DD39" i="26"/>
  <c r="CZ41" i="26"/>
  <c r="DE42" i="26"/>
  <c r="CZ45" i="26"/>
  <c r="DD46" i="26"/>
  <c r="DF46" i="26" s="1"/>
  <c r="CZ50" i="26"/>
  <c r="DE52" i="26"/>
  <c r="CZ53" i="26"/>
  <c r="DB56" i="26"/>
  <c r="CX58" i="26"/>
  <c r="CX59" i="26"/>
  <c r="CX62" i="26"/>
  <c r="CX63" i="26"/>
  <c r="CX66" i="26"/>
  <c r="DE70" i="26"/>
  <c r="DE74" i="26"/>
  <c r="DE78" i="26"/>
  <c r="CZ81" i="26"/>
  <c r="DE82" i="26"/>
  <c r="DF82" i="26" s="1"/>
  <c r="CZ85" i="26"/>
  <c r="CX90" i="26"/>
  <c r="DB93" i="26"/>
  <c r="CX94" i="26"/>
  <c r="CX100" i="26"/>
  <c r="DB101" i="26"/>
  <c r="CX102" i="26"/>
  <c r="DE103" i="26"/>
  <c r="DB105" i="26"/>
  <c r="CX106" i="26"/>
  <c r="DE107" i="26"/>
  <c r="DB109" i="26"/>
  <c r="CX110" i="26"/>
  <c r="DE111" i="26"/>
  <c r="DB113" i="26"/>
  <c r="CX114" i="26"/>
  <c r="DE115" i="26"/>
  <c r="DB125" i="26"/>
  <c r="CX126" i="26"/>
  <c r="DE127" i="26"/>
  <c r="DB129" i="26"/>
  <c r="CX130" i="26"/>
  <c r="DE131" i="26"/>
  <c r="DB133" i="26"/>
  <c r="CX135" i="26"/>
  <c r="CX136" i="26"/>
  <c r="DB138" i="26"/>
  <c r="DB141" i="26"/>
  <c r="CX142" i="26"/>
  <c r="CX146" i="26"/>
  <c r="DE148" i="26"/>
  <c r="CX151" i="26"/>
  <c r="DE152" i="26"/>
  <c r="DB154" i="26"/>
  <c r="CX155" i="26"/>
  <c r="DE156" i="26"/>
  <c r="DB158" i="26"/>
  <c r="DE161" i="26"/>
  <c r="DB164" i="26"/>
  <c r="CX165" i="26"/>
  <c r="DE167" i="26"/>
  <c r="DB170" i="26"/>
  <c r="DB174" i="26"/>
  <c r="CX176" i="26"/>
  <c r="DE178" i="26"/>
  <c r="CX181" i="26"/>
  <c r="DB185" i="26"/>
  <c r="CX186" i="26"/>
  <c r="DE187" i="26"/>
  <c r="DB189" i="26"/>
  <c r="CX190" i="26"/>
  <c r="CX191" i="26"/>
  <c r="DB193" i="26"/>
  <c r="CX195" i="26"/>
  <c r="CX199" i="26"/>
  <c r="DB201" i="26"/>
  <c r="CX202" i="26"/>
  <c r="CX203" i="26"/>
  <c r="DB205" i="26"/>
  <c r="CX206" i="26"/>
  <c r="CX207" i="26"/>
  <c r="DB209" i="26"/>
  <c r="CX210" i="26"/>
  <c r="CX211" i="26"/>
  <c r="DB213" i="26"/>
  <c r="CX214" i="26"/>
  <c r="CX215" i="26"/>
  <c r="CX218" i="26"/>
  <c r="DB221" i="26"/>
  <c r="CX222" i="26"/>
  <c r="CX223" i="26"/>
  <c r="DB225" i="26"/>
  <c r="DE227" i="26"/>
  <c r="DB229" i="26"/>
  <c r="CX230" i="26"/>
  <c r="DE231" i="26"/>
  <c r="DB234" i="26"/>
  <c r="CX236" i="26"/>
  <c r="DE237" i="26"/>
  <c r="DB239" i="26"/>
  <c r="CX240" i="26"/>
  <c r="CX241" i="26"/>
  <c r="DB243" i="26"/>
  <c r="CX244" i="26"/>
  <c r="CX245" i="26"/>
  <c r="DD246" i="26"/>
  <c r="CX249" i="26"/>
  <c r="CZ250" i="26"/>
  <c r="DD250" i="26"/>
  <c r="DB255" i="26"/>
  <c r="CX257" i="26"/>
  <c r="CX258" i="26"/>
  <c r="DB260" i="26"/>
  <c r="CX263" i="26"/>
  <c r="DB265" i="26"/>
  <c r="CX268" i="26"/>
  <c r="DB269" i="26"/>
  <c r="CX272" i="26"/>
  <c r="DD275" i="26"/>
  <c r="DB278" i="26"/>
  <c r="DD279" i="26"/>
  <c r="DF279" i="26" s="1"/>
  <c r="DB282" i="26"/>
  <c r="DE284" i="26"/>
  <c r="DB285" i="26"/>
  <c r="DE288" i="26"/>
  <c r="DB289" i="26"/>
  <c r="DB291" i="26"/>
  <c r="DD324" i="26"/>
  <c r="DD334" i="26"/>
  <c r="CZ345" i="26"/>
  <c r="CX345" i="26"/>
  <c r="DE383" i="26"/>
  <c r="CX383" i="26"/>
  <c r="CZ383" i="26"/>
  <c r="DB385" i="26"/>
  <c r="CZ393" i="26"/>
  <c r="CX393" i="26"/>
  <c r="CX403" i="26"/>
  <c r="CZ403" i="26"/>
  <c r="DB405" i="26"/>
  <c r="DB30" i="26"/>
  <c r="DB34" i="26"/>
  <c r="DD11" i="26"/>
  <c r="CZ12" i="26"/>
  <c r="CX13" i="26"/>
  <c r="CZ14" i="26"/>
  <c r="DE15" i="26"/>
  <c r="DD18" i="26"/>
  <c r="DF18" i="26" s="1"/>
  <c r="DB20" i="26"/>
  <c r="CX21" i="26"/>
  <c r="DE23" i="26"/>
  <c r="DB24" i="26"/>
  <c r="CX25" i="26"/>
  <c r="DE27" i="26"/>
  <c r="DB28" i="26"/>
  <c r="DE29" i="26"/>
  <c r="DE31" i="26"/>
  <c r="DB32" i="26"/>
  <c r="CX33" i="26"/>
  <c r="DE35" i="26"/>
  <c r="DF35" i="26" s="1"/>
  <c r="DB36" i="26"/>
  <c r="CX37" i="26"/>
  <c r="DE39" i="26"/>
  <c r="CX43" i="26"/>
  <c r="DD44" i="26"/>
  <c r="CX46" i="26"/>
  <c r="DB47" i="26"/>
  <c r="CX48" i="26"/>
  <c r="DB53" i="26"/>
  <c r="DB54" i="26"/>
  <c r="DD56" i="26"/>
  <c r="CZ57" i="26"/>
  <c r="CX67" i="26"/>
  <c r="CZ68" i="26"/>
  <c r="DD68" i="26"/>
  <c r="CX70" i="26"/>
  <c r="CX71" i="26"/>
  <c r="CZ72" i="26"/>
  <c r="DD72" i="26"/>
  <c r="CX74" i="26"/>
  <c r="CX75" i="26"/>
  <c r="CZ76" i="26"/>
  <c r="DD76" i="26"/>
  <c r="CX78" i="26"/>
  <c r="CX79" i="26"/>
  <c r="CZ80" i="26"/>
  <c r="DD80" i="26"/>
  <c r="DB81" i="26"/>
  <c r="CX82" i="26"/>
  <c r="CZ84" i="26"/>
  <c r="DD84" i="26"/>
  <c r="DB85" i="26"/>
  <c r="CZ90" i="26"/>
  <c r="DD93" i="26"/>
  <c r="DF93" i="26" s="1"/>
  <c r="CZ100" i="26"/>
  <c r="DD101" i="26"/>
  <c r="DF101" i="26" s="1"/>
  <c r="CZ103" i="26"/>
  <c r="DD105" i="26"/>
  <c r="CZ107" i="26"/>
  <c r="DD109" i="26"/>
  <c r="DF109" i="26" s="1"/>
  <c r="CZ111" i="26"/>
  <c r="DD113" i="26"/>
  <c r="CZ115" i="26"/>
  <c r="DD125" i="26"/>
  <c r="CZ127" i="26"/>
  <c r="DD129" i="26"/>
  <c r="CZ131" i="26"/>
  <c r="DD133" i="26"/>
  <c r="CZ136" i="26"/>
  <c r="DD138" i="26"/>
  <c r="DF138" i="26" s="1"/>
  <c r="DD141" i="26"/>
  <c r="CZ148" i="26"/>
  <c r="CZ152" i="26"/>
  <c r="DD154" i="26"/>
  <c r="CZ156" i="26"/>
  <c r="DD158" i="26"/>
  <c r="CZ161" i="26"/>
  <c r="DD164" i="26"/>
  <c r="CZ167" i="26"/>
  <c r="DD170" i="26"/>
  <c r="DD174" i="26"/>
  <c r="CZ178" i="26"/>
  <c r="DD185" i="26"/>
  <c r="CZ187" i="26"/>
  <c r="DD189" i="26"/>
  <c r="CZ191" i="26"/>
  <c r="DD193" i="26"/>
  <c r="CZ195" i="26"/>
  <c r="CZ199" i="26"/>
  <c r="DD201" i="26"/>
  <c r="CZ203" i="26"/>
  <c r="DD205" i="26"/>
  <c r="CZ207" i="26"/>
  <c r="DD209" i="26"/>
  <c r="CZ211" i="26"/>
  <c r="DD213" i="26"/>
  <c r="CZ215" i="26"/>
  <c r="DD221" i="26"/>
  <c r="CZ223" i="26"/>
  <c r="DD225" i="26"/>
  <c r="CZ227" i="26"/>
  <c r="DD229" i="26"/>
  <c r="CZ231" i="26"/>
  <c r="DD234" i="26"/>
  <c r="CZ237" i="26"/>
  <c r="DD239" i="26"/>
  <c r="CZ241" i="26"/>
  <c r="DD243" i="26"/>
  <c r="CZ245" i="26"/>
  <c r="CZ249" i="26"/>
  <c r="DD255" i="26"/>
  <c r="CZ258" i="26"/>
  <c r="DD260" i="26"/>
  <c r="DE265" i="26"/>
  <c r="CX265" i="26"/>
  <c r="CZ266" i="26"/>
  <c r="DB267" i="26"/>
  <c r="DE269" i="26"/>
  <c r="CX269" i="26"/>
  <c r="CZ270" i="26"/>
  <c r="DB271" i="26"/>
  <c r="CZ275" i="26"/>
  <c r="DD276" i="26"/>
  <c r="CZ277" i="26"/>
  <c r="CZ279" i="26"/>
  <c r="DD280" i="26"/>
  <c r="CZ281" i="26"/>
  <c r="DE285" i="26"/>
  <c r="CX285" i="26"/>
  <c r="CZ286" i="26"/>
  <c r="DB287" i="26"/>
  <c r="DE289" i="26"/>
  <c r="CX289" i="26"/>
  <c r="DB295" i="26"/>
  <c r="DE297" i="26"/>
  <c r="CX297" i="26"/>
  <c r="DD297" i="26"/>
  <c r="DE303" i="26"/>
  <c r="CX303" i="26"/>
  <c r="DD303" i="26"/>
  <c r="DE316" i="26"/>
  <c r="CX316" i="26"/>
  <c r="DD316" i="26"/>
  <c r="DD347" i="26"/>
  <c r="DE358" i="26"/>
  <c r="CX358" i="26"/>
  <c r="CZ370" i="26"/>
  <c r="CX370" i="26"/>
  <c r="DE377" i="26"/>
  <c r="CX377" i="26"/>
  <c r="DD395" i="26"/>
  <c r="DD457" i="26"/>
  <c r="DD292" i="26"/>
  <c r="DB293" i="26"/>
  <c r="DE296" i="26"/>
  <c r="CZ298" i="26"/>
  <c r="DD300" i="26"/>
  <c r="DE302" i="26"/>
  <c r="DB303" i="26"/>
  <c r="DE305" i="26"/>
  <c r="CX305" i="26"/>
  <c r="DE315" i="26"/>
  <c r="DB316" i="26"/>
  <c r="DE318" i="26"/>
  <c r="CX318" i="26"/>
  <c r="DE324" i="26"/>
  <c r="CX324" i="26"/>
  <c r="DB326" i="26"/>
  <c r="DE328" i="26"/>
  <c r="CX328" i="26"/>
  <c r="DB330" i="26"/>
  <c r="DE334" i="26"/>
  <c r="CX334" i="26"/>
  <c r="CZ335" i="26"/>
  <c r="DB336" i="26"/>
  <c r="CX338" i="26"/>
  <c r="CZ339" i="26"/>
  <c r="DB343" i="26"/>
  <c r="DB344" i="26"/>
  <c r="DE351" i="26"/>
  <c r="CX351" i="26"/>
  <c r="CZ351" i="26"/>
  <c r="CX355" i="26"/>
  <c r="DD356" i="26"/>
  <c r="DB360" i="26"/>
  <c r="DD365" i="26"/>
  <c r="CZ366" i="26"/>
  <c r="CX374" i="26"/>
  <c r="DD375" i="26"/>
  <c r="DB379" i="26"/>
  <c r="DE381" i="26"/>
  <c r="CX381" i="26"/>
  <c r="CZ386" i="26"/>
  <c r="DE387" i="26"/>
  <c r="CX387" i="26"/>
  <c r="CZ387" i="26"/>
  <c r="DB392" i="26"/>
  <c r="DD396" i="26"/>
  <c r="CZ397" i="26"/>
  <c r="CZ406" i="26"/>
  <c r="CZ409" i="26"/>
  <c r="DB428" i="26"/>
  <c r="DD434" i="26"/>
  <c r="DD439" i="26"/>
  <c r="O493" i="26"/>
  <c r="DB263" i="26"/>
  <c r="DE266" i="26"/>
  <c r="DB268" i="26"/>
  <c r="DE270" i="26"/>
  <c r="DB272" i="26"/>
  <c r="DB276" i="26"/>
  <c r="DE278" i="26"/>
  <c r="DB280" i="26"/>
  <c r="DE282" i="26"/>
  <c r="DB284" i="26"/>
  <c r="CX286" i="26"/>
  <c r="DB288" i="26"/>
  <c r="CZ290" i="26"/>
  <c r="DE291" i="26"/>
  <c r="CZ292" i="26"/>
  <c r="DE293" i="26"/>
  <c r="CX293" i="26"/>
  <c r="DB294" i="26"/>
  <c r="DD295" i="26"/>
  <c r="CZ297" i="26"/>
  <c r="DD304" i="26"/>
  <c r="DD311" i="26"/>
  <c r="CX314" i="26"/>
  <c r="DB320" i="26"/>
  <c r="CZ321" i="26"/>
  <c r="DD325" i="26"/>
  <c r="CZ326" i="26"/>
  <c r="DD327" i="26"/>
  <c r="DD329" i="26"/>
  <c r="CZ330" i="26"/>
  <c r="CZ336" i="26"/>
  <c r="CZ340" i="26"/>
  <c r="DB351" i="26"/>
  <c r="DE353" i="26"/>
  <c r="CX353" i="26"/>
  <c r="CZ359" i="26"/>
  <c r="DE360" i="26"/>
  <c r="CX360" i="26"/>
  <c r="CZ360" i="26"/>
  <c r="DB369" i="26"/>
  <c r="DE373" i="26"/>
  <c r="CX373" i="26"/>
  <c r="CZ378" i="26"/>
  <c r="DE379" i="26"/>
  <c r="CX379" i="26"/>
  <c r="CZ379" i="26"/>
  <c r="CX382" i="26"/>
  <c r="DD383" i="26"/>
  <c r="DB387" i="26"/>
  <c r="DE389" i="26"/>
  <c r="CX389" i="26"/>
  <c r="DE402" i="26"/>
  <c r="DD403" i="26"/>
  <c r="DD420" i="26"/>
  <c r="CX453" i="26"/>
  <c r="DB462" i="26"/>
  <c r="CZ463" i="26"/>
  <c r="DD475" i="26"/>
  <c r="CX475" i="26"/>
  <c r="DB488" i="26"/>
  <c r="DD294" i="26"/>
  <c r="CZ295" i="26"/>
  <c r="DD296" i="26"/>
  <c r="DD298" i="26"/>
  <c r="CZ300" i="26"/>
  <c r="DE301" i="26"/>
  <c r="CX301" i="26"/>
  <c r="DB304" i="26"/>
  <c r="DB306" i="26"/>
  <c r="DD309" i="26"/>
  <c r="DB310" i="26"/>
  <c r="DD312" i="26"/>
  <c r="DD314" i="26"/>
  <c r="DD318" i="26"/>
  <c r="DB324" i="26"/>
  <c r="DB328" i="26"/>
  <c r="DB334" i="26"/>
  <c r="DB338" i="26"/>
  <c r="CX341" i="26"/>
  <c r="DB342" i="26"/>
  <c r="CX346" i="26"/>
  <c r="DB347" i="26"/>
  <c r="DD353" i="26"/>
  <c r="DB357" i="26"/>
  <c r="DD358" i="26"/>
  <c r="DB361" i="26"/>
  <c r="CX363" i="26"/>
  <c r="DB364" i="26"/>
  <c r="CX367" i="26"/>
  <c r="DB368" i="26"/>
  <c r="CX371" i="26"/>
  <c r="DD373" i="26"/>
  <c r="DB376" i="26"/>
  <c r="DD377" i="26"/>
  <c r="DB380" i="26"/>
  <c r="DD381" i="26"/>
  <c r="DB384" i="26"/>
  <c r="DD385" i="26"/>
  <c r="DB388" i="26"/>
  <c r="DD389" i="26"/>
  <c r="CX394" i="26"/>
  <c r="DB395" i="26"/>
  <c r="CX398" i="26"/>
  <c r="DB399" i="26"/>
  <c r="DD405" i="26"/>
  <c r="DE410" i="26"/>
  <c r="CX414" i="26"/>
  <c r="DB416" i="26"/>
  <c r="DD424" i="26"/>
  <c r="DD428" i="26"/>
  <c r="DE439" i="26"/>
  <c r="CX439" i="26"/>
  <c r="DE449" i="26"/>
  <c r="DB449" i="26"/>
  <c r="DE462" i="26"/>
  <c r="CX462" i="26"/>
  <c r="DE466" i="26"/>
  <c r="DD467" i="26"/>
  <c r="DD490" i="26"/>
  <c r="AK501" i="26"/>
  <c r="AO501" i="26"/>
  <c r="DB340" i="26"/>
  <c r="DE342" i="26"/>
  <c r="CX342" i="26"/>
  <c r="CZ343" i="26"/>
  <c r="CZ344" i="26"/>
  <c r="DE345" i="26"/>
  <c r="DB345" i="26"/>
  <c r="CZ346" i="26"/>
  <c r="DE347" i="26"/>
  <c r="CX347" i="26"/>
  <c r="CZ353" i="26"/>
  <c r="DD355" i="26"/>
  <c r="DD357" i="26"/>
  <c r="CZ358" i="26"/>
  <c r="DD359" i="26"/>
  <c r="DD361" i="26"/>
  <c r="CZ363" i="26"/>
  <c r="DE364" i="26"/>
  <c r="CX364" i="26"/>
  <c r="CZ365" i="26"/>
  <c r="DE366" i="26"/>
  <c r="DB366" i="26"/>
  <c r="CZ367" i="26"/>
  <c r="DE368" i="26"/>
  <c r="CX368" i="26"/>
  <c r="CZ369" i="26"/>
  <c r="DE370" i="26"/>
  <c r="DB370" i="26"/>
  <c r="CZ371" i="26"/>
  <c r="CZ373" i="26"/>
  <c r="DD374" i="26"/>
  <c r="DD376" i="26"/>
  <c r="CZ377" i="26"/>
  <c r="DD378" i="26"/>
  <c r="DD380" i="26"/>
  <c r="CZ381" i="26"/>
  <c r="DD382" i="26"/>
  <c r="DD384" i="26"/>
  <c r="CZ385" i="26"/>
  <c r="DD386" i="26"/>
  <c r="DD388" i="26"/>
  <c r="CZ389" i="26"/>
  <c r="CZ392" i="26"/>
  <c r="DE393" i="26"/>
  <c r="DB393" i="26"/>
  <c r="CZ394" i="26"/>
  <c r="DE395" i="26"/>
  <c r="CX395" i="26"/>
  <c r="CZ396" i="26"/>
  <c r="DE397" i="26"/>
  <c r="DF397" i="26" s="1"/>
  <c r="DB397" i="26"/>
  <c r="CZ398" i="26"/>
  <c r="DE399" i="26"/>
  <c r="CX399" i="26"/>
  <c r="CZ400" i="26"/>
  <c r="CZ405" i="26"/>
  <c r="DE409" i="26"/>
  <c r="DB409" i="26"/>
  <c r="CX418" i="26"/>
  <c r="DB420" i="26"/>
  <c r="CX428" i="26"/>
  <c r="CX443" i="26"/>
  <c r="DD444" i="26"/>
  <c r="DD446" i="26"/>
  <c r="DB448" i="26"/>
  <c r="CZ449" i="26"/>
  <c r="CX458" i="26"/>
  <c r="DE459" i="26"/>
  <c r="DB459" i="26"/>
  <c r="DD460" i="26"/>
  <c r="DB461" i="26"/>
  <c r="DE467" i="26"/>
  <c r="CX467" i="26"/>
  <c r="DE474" i="26"/>
  <c r="CZ475" i="26"/>
  <c r="DD476" i="26"/>
  <c r="CZ482" i="26"/>
  <c r="CX290" i="26"/>
  <c r="DB292" i="26"/>
  <c r="CX294" i="26"/>
  <c r="DB296" i="26"/>
  <c r="CX298" i="26"/>
  <c r="DB300" i="26"/>
  <c r="DB302" i="26"/>
  <c r="CX304" i="26"/>
  <c r="DE306" i="26"/>
  <c r="CX310" i="26"/>
  <c r="DB311" i="26"/>
  <c r="DB312" i="26"/>
  <c r="DB315" i="26"/>
  <c r="DE317" i="26"/>
  <c r="DB333" i="26"/>
  <c r="CX343" i="26"/>
  <c r="CX344" i="26"/>
  <c r="DB346" i="26"/>
  <c r="DB355" i="26"/>
  <c r="CX357" i="26"/>
  <c r="DB359" i="26"/>
  <c r="CX361" i="26"/>
  <c r="DB363" i="26"/>
  <c r="CX365" i="26"/>
  <c r="DB367" i="26"/>
  <c r="CX369" i="26"/>
  <c r="DB371" i="26"/>
  <c r="DB374" i="26"/>
  <c r="CX376" i="26"/>
  <c r="DB378" i="26"/>
  <c r="CX380" i="26"/>
  <c r="DB382" i="26"/>
  <c r="CX384" i="26"/>
  <c r="DB386" i="26"/>
  <c r="CX388" i="26"/>
  <c r="CX392" i="26"/>
  <c r="DB394" i="26"/>
  <c r="CX396" i="26"/>
  <c r="DB398" i="26"/>
  <c r="CX400" i="26"/>
  <c r="DE404" i="26"/>
  <c r="DD416" i="26"/>
  <c r="CX422" i="26"/>
  <c r="DB424" i="26"/>
  <c r="CX432" i="26"/>
  <c r="DB434" i="26"/>
  <c r="DE443" i="26"/>
  <c r="DD443" i="26"/>
  <c r="DB444" i="26"/>
  <c r="DB452" i="26"/>
  <c r="DD453" i="26"/>
  <c r="CZ455" i="26"/>
  <c r="CZ456" i="26"/>
  <c r="DB457" i="26"/>
  <c r="DE460" i="26"/>
  <c r="CX471" i="26"/>
  <c r="CX474" i="26"/>
  <c r="DE476" i="26"/>
  <c r="DB477" i="26"/>
  <c r="CX486" i="26"/>
  <c r="DE488" i="26"/>
  <c r="DB490" i="26"/>
  <c r="AG501" i="26"/>
  <c r="AS501" i="26"/>
  <c r="AW501" i="26"/>
  <c r="DE456" i="26"/>
  <c r="DE461" i="26"/>
  <c r="DD461" i="26"/>
  <c r="DE463" i="26"/>
  <c r="CX473" i="26"/>
  <c r="DD473" i="26"/>
  <c r="DE475" i="26"/>
  <c r="DB475" i="26"/>
  <c r="CX477" i="26"/>
  <c r="DE482" i="26"/>
  <c r="DB482" i="26"/>
  <c r="DD488" i="26"/>
  <c r="DF488" i="26" s="1"/>
  <c r="CX490" i="26"/>
  <c r="BJ522" i="26"/>
  <c r="BN522" i="26"/>
  <c r="BR522" i="26"/>
  <c r="BV522" i="26"/>
  <c r="BZ522" i="26"/>
  <c r="CD522" i="26"/>
  <c r="CH522" i="26"/>
  <c r="CL522" i="26"/>
  <c r="CP522" i="26"/>
  <c r="CT522" i="26"/>
  <c r="BJ528" i="26"/>
  <c r="BN528" i="26"/>
  <c r="BR528" i="26"/>
  <c r="BV528" i="26"/>
  <c r="BZ528" i="26"/>
  <c r="BM528" i="26"/>
  <c r="BQ528" i="26"/>
  <c r="BU528" i="26"/>
  <c r="BY528" i="26"/>
  <c r="BJ535" i="26"/>
  <c r="BJ536" i="26" s="1"/>
  <c r="BN535" i="26"/>
  <c r="BN536" i="26" s="1"/>
  <c r="BR535" i="26"/>
  <c r="BR536" i="26" s="1"/>
  <c r="BV535" i="26"/>
  <c r="BV536" i="26" s="1"/>
  <c r="BZ535" i="26"/>
  <c r="BZ536" i="26" s="1"/>
  <c r="CD535" i="26"/>
  <c r="CH535" i="26"/>
  <c r="CH536" i="26" s="1"/>
  <c r="CL535" i="26"/>
  <c r="CL536" i="26" s="1"/>
  <c r="CP535" i="26"/>
  <c r="CP536" i="26" s="1"/>
  <c r="CT535" i="26"/>
  <c r="CT536" i="26" s="1"/>
  <c r="BJ542" i="26"/>
  <c r="BN542" i="26"/>
  <c r="BR542" i="26"/>
  <c r="BV542" i="26"/>
  <c r="BZ542" i="26"/>
  <c r="CD542" i="26"/>
  <c r="CH542" i="26"/>
  <c r="CL542" i="26"/>
  <c r="CP542" i="26"/>
  <c r="CT541" i="26"/>
  <c r="BJ549" i="26"/>
  <c r="BN549" i="26"/>
  <c r="BR549" i="26"/>
  <c r="BV549" i="26"/>
  <c r="BZ549" i="26"/>
  <c r="CD549" i="26"/>
  <c r="CH549" i="26"/>
  <c r="CL549" i="26"/>
  <c r="CP549" i="26"/>
  <c r="CT549" i="26"/>
  <c r="BM548" i="26"/>
  <c r="BQ548" i="26"/>
  <c r="BU548" i="26"/>
  <c r="BY548" i="26"/>
  <c r="CC548" i="26"/>
  <c r="CG548" i="26"/>
  <c r="CK548" i="26"/>
  <c r="CO548" i="26"/>
  <c r="CS548" i="26"/>
  <c r="BJ556" i="26"/>
  <c r="BN556" i="26"/>
  <c r="BR556" i="26"/>
  <c r="BV556" i="26"/>
  <c r="BZ556" i="26"/>
  <c r="CD556" i="26"/>
  <c r="CH556" i="26"/>
  <c r="CL556" i="26"/>
  <c r="CP556" i="26"/>
  <c r="CT556" i="26"/>
  <c r="BM555" i="26"/>
  <c r="BQ555" i="26"/>
  <c r="BU555" i="26"/>
  <c r="BU557" i="26" s="1"/>
  <c r="BY555" i="26"/>
  <c r="CC555" i="26"/>
  <c r="CG555" i="26"/>
  <c r="CK555" i="26"/>
  <c r="CK557" i="26" s="1"/>
  <c r="AI501" i="26"/>
  <c r="BK522" i="26"/>
  <c r="BO522" i="26"/>
  <c r="BS522" i="26"/>
  <c r="BW522" i="26"/>
  <c r="CA522" i="26"/>
  <c r="CE522" i="26"/>
  <c r="CI522" i="26"/>
  <c r="CM522" i="26"/>
  <c r="CQ522" i="26"/>
  <c r="CU522" i="26"/>
  <c r="BJ521" i="26"/>
  <c r="BN521" i="26"/>
  <c r="BR521" i="26"/>
  <c r="BV521" i="26"/>
  <c r="BZ521" i="26"/>
  <c r="CD521" i="26"/>
  <c r="CH521" i="26"/>
  <c r="CL521" i="26"/>
  <c r="CP521" i="26"/>
  <c r="CP523" i="26" s="1"/>
  <c r="CT521" i="26"/>
  <c r="BK529" i="26"/>
  <c r="BO529" i="26"/>
  <c r="BS529" i="26"/>
  <c r="BW529" i="26"/>
  <c r="CA529" i="26"/>
  <c r="BK535" i="26"/>
  <c r="BK536" i="26" s="1"/>
  <c r="BO535" i="26"/>
  <c r="BO536" i="26" s="1"/>
  <c r="BS535" i="26"/>
  <c r="BS536" i="26" s="1"/>
  <c r="BW535" i="26"/>
  <c r="BW536" i="26" s="1"/>
  <c r="CA535" i="26"/>
  <c r="CA536" i="26" s="1"/>
  <c r="CE535" i="26"/>
  <c r="CE536" i="26" s="1"/>
  <c r="CI535" i="26"/>
  <c r="CI536" i="26" s="1"/>
  <c r="CM535" i="26"/>
  <c r="CM536" i="26" s="1"/>
  <c r="CQ535" i="26"/>
  <c r="CQ536" i="26" s="1"/>
  <c r="CU535" i="26"/>
  <c r="CU536" i="26" s="1"/>
  <c r="BK542" i="26"/>
  <c r="BO542" i="26"/>
  <c r="BS542" i="26"/>
  <c r="BW542" i="26"/>
  <c r="CA542" i="26"/>
  <c r="CE542" i="26"/>
  <c r="CI542" i="26"/>
  <c r="CM542" i="26"/>
  <c r="CQ542" i="26"/>
  <c r="CU542" i="26"/>
  <c r="BJ541" i="26"/>
  <c r="BJ543" i="26" s="1"/>
  <c r="BN541" i="26"/>
  <c r="BR541" i="26"/>
  <c r="BR543" i="26" s="1"/>
  <c r="BV541" i="26"/>
  <c r="BV543" i="26" s="1"/>
  <c r="BZ541" i="26"/>
  <c r="BZ543" i="26" s="1"/>
  <c r="CD541" i="26"/>
  <c r="CD543" i="26" s="1"/>
  <c r="CH541" i="26"/>
  <c r="CH543" i="26" s="1"/>
  <c r="CL541" i="26"/>
  <c r="CL543" i="26" s="1"/>
  <c r="CP541" i="26"/>
  <c r="CP543" i="26" s="1"/>
  <c r="BK549" i="26"/>
  <c r="BO549" i="26"/>
  <c r="BS549" i="26"/>
  <c r="BW549" i="26"/>
  <c r="CA549" i="26"/>
  <c r="CE549" i="26"/>
  <c r="CI549" i="26"/>
  <c r="CM549" i="26"/>
  <c r="CQ549" i="26"/>
  <c r="CU549" i="26"/>
  <c r="BJ548" i="26"/>
  <c r="BN548" i="26"/>
  <c r="BR548" i="26"/>
  <c r="BV548" i="26"/>
  <c r="BZ548" i="26"/>
  <c r="CD548" i="26"/>
  <c r="CH548" i="26"/>
  <c r="CL548" i="26"/>
  <c r="CP548" i="26"/>
  <c r="CT548" i="26"/>
  <c r="BJ555" i="26"/>
  <c r="BJ557" i="26" s="1"/>
  <c r="BN555" i="26"/>
  <c r="BN557" i="26" s="1"/>
  <c r="BR555" i="26"/>
  <c r="BR557" i="26" s="1"/>
  <c r="BV555" i="26"/>
  <c r="BV557" i="26" s="1"/>
  <c r="BZ555" i="26"/>
  <c r="BZ557" i="26" s="1"/>
  <c r="CD555" i="26"/>
  <c r="CD557" i="26" s="1"/>
  <c r="CH555" i="26"/>
  <c r="CH557" i="26" s="1"/>
  <c r="CL555" i="26"/>
  <c r="CL557" i="26" s="1"/>
  <c r="CP555" i="26"/>
  <c r="CP557" i="26" s="1"/>
  <c r="CT555" i="26"/>
  <c r="CT557" i="26" s="1"/>
  <c r="BL522" i="26"/>
  <c r="BP522" i="26"/>
  <c r="BP523" i="26" s="1"/>
  <c r="BT522" i="26"/>
  <c r="BT523" i="26" s="1"/>
  <c r="BX522" i="26"/>
  <c r="CB522" i="26"/>
  <c r="CF522" i="26"/>
  <c r="CJ522" i="26"/>
  <c r="CJ523" i="26" s="1"/>
  <c r="CN522" i="26"/>
  <c r="CR522" i="26"/>
  <c r="CV522" i="26"/>
  <c r="CV523" i="26" s="1"/>
  <c r="BK521" i="26"/>
  <c r="BO521" i="26"/>
  <c r="BS521" i="26"/>
  <c r="BW521" i="26"/>
  <c r="CA521" i="26"/>
  <c r="CE521" i="26"/>
  <c r="CI521" i="26"/>
  <c r="CM521" i="26"/>
  <c r="CQ521" i="26"/>
  <c r="CU521" i="26"/>
  <c r="BL529" i="26"/>
  <c r="BP529" i="26"/>
  <c r="BT529" i="26"/>
  <c r="BX529" i="26"/>
  <c r="CB529" i="26"/>
  <c r="BK528" i="26"/>
  <c r="BO528" i="26"/>
  <c r="BS528" i="26"/>
  <c r="BW528" i="26"/>
  <c r="CA528" i="26"/>
  <c r="BL542" i="26"/>
  <c r="BP542" i="26"/>
  <c r="BT542" i="26"/>
  <c r="BX542" i="26"/>
  <c r="BX543" i="26" s="1"/>
  <c r="CB542" i="26"/>
  <c r="CB543" i="26" s="1"/>
  <c r="CF542" i="26"/>
  <c r="CJ542" i="26"/>
  <c r="CN542" i="26"/>
  <c r="CR542" i="26"/>
  <c r="CV542" i="26"/>
  <c r="BK541" i="26"/>
  <c r="BO541" i="26"/>
  <c r="BS541" i="26"/>
  <c r="BW541" i="26"/>
  <c r="CA541" i="26"/>
  <c r="CE541" i="26"/>
  <c r="CI541" i="26"/>
  <c r="CM541" i="26"/>
  <c r="CQ541" i="26"/>
  <c r="CU541" i="26"/>
  <c r="BL548" i="26"/>
  <c r="BP548" i="26"/>
  <c r="BT548" i="26"/>
  <c r="BX548" i="26"/>
  <c r="CB548" i="26"/>
  <c r="CF548" i="26"/>
  <c r="CJ548" i="26"/>
  <c r="CN548" i="26"/>
  <c r="CR548" i="26"/>
  <c r="CV548" i="26"/>
  <c r="BK548" i="26"/>
  <c r="BO548" i="26"/>
  <c r="BS548" i="26"/>
  <c r="BW548" i="26"/>
  <c r="CA548" i="26"/>
  <c r="CE548" i="26"/>
  <c r="CI548" i="26"/>
  <c r="CM548" i="26"/>
  <c r="CQ548" i="26"/>
  <c r="CU548" i="26"/>
  <c r="BO555" i="26"/>
  <c r="BO557" i="26" s="1"/>
  <c r="BS555" i="26"/>
  <c r="BW555" i="26"/>
  <c r="BW557" i="26" s="1"/>
  <c r="CA555" i="26"/>
  <c r="CA557" i="26" s="1"/>
  <c r="CE555" i="26"/>
  <c r="CI555" i="26"/>
  <c r="CI557" i="26" s="1"/>
  <c r="CM555" i="26"/>
  <c r="CM557" i="26" s="1"/>
  <c r="CQ555" i="26"/>
  <c r="CQ557" i="26" s="1"/>
  <c r="CU555" i="26"/>
  <c r="CY511" i="26"/>
  <c r="CZ11" i="26"/>
  <c r="CX14" i="26"/>
  <c r="DB14" i="26"/>
  <c r="CZ18" i="26"/>
  <c r="DE25" i="26"/>
  <c r="CZ15" i="26"/>
  <c r="CZ17" i="26"/>
  <c r="CZ27" i="26"/>
  <c r="DE28" i="26"/>
  <c r="CX29" i="26"/>
  <c r="CZ31" i="26"/>
  <c r="CX12" i="26"/>
  <c r="CX18" i="26"/>
  <c r="CX20" i="26"/>
  <c r="CX24" i="26"/>
  <c r="CX32" i="26"/>
  <c r="CX36" i="26"/>
  <c r="CX42" i="26"/>
  <c r="CZ44" i="26"/>
  <c r="CX47" i="26"/>
  <c r="CZ48" i="26"/>
  <c r="DE48" i="26"/>
  <c r="CX49" i="26"/>
  <c r="DB49" i="26"/>
  <c r="DB50" i="26"/>
  <c r="CZ52" i="26"/>
  <c r="DD52" i="26"/>
  <c r="CZ54" i="26"/>
  <c r="CX57" i="26"/>
  <c r="DD59" i="26"/>
  <c r="DD61" i="26"/>
  <c r="DD63" i="26"/>
  <c r="DD65" i="26"/>
  <c r="DD67" i="26"/>
  <c r="DD69" i="26"/>
  <c r="DD71" i="26"/>
  <c r="DD73" i="26"/>
  <c r="DD75" i="26"/>
  <c r="DD77" i="26"/>
  <c r="DD79" i="26"/>
  <c r="DD81" i="26"/>
  <c r="CZ83" i="26"/>
  <c r="CX15" i="26"/>
  <c r="CX17" i="26"/>
  <c r="CZ21" i="26"/>
  <c r="DD21" i="26"/>
  <c r="DF21" i="26" s="1"/>
  <c r="CX23" i="26"/>
  <c r="DB23" i="26"/>
  <c r="CZ25" i="26"/>
  <c r="DD25" i="26"/>
  <c r="CX27" i="26"/>
  <c r="CZ29" i="26"/>
  <c r="DD29" i="26"/>
  <c r="CX31" i="26"/>
  <c r="CZ33" i="26"/>
  <c r="DD33" i="26"/>
  <c r="CX35" i="26"/>
  <c r="DB35" i="26"/>
  <c r="CZ37" i="26"/>
  <c r="DD37" i="26"/>
  <c r="CX39" i="26"/>
  <c r="DB39" i="26"/>
  <c r="CX41" i="26"/>
  <c r="DB41" i="26"/>
  <c r="CZ43" i="26"/>
  <c r="DD43" i="26"/>
  <c r="CX45" i="26"/>
  <c r="DB45" i="26"/>
  <c r="CZ46" i="26"/>
  <c r="DE46" i="26"/>
  <c r="CX50" i="26"/>
  <c r="CX53" i="26"/>
  <c r="DD53" i="26"/>
  <c r="DE54" i="26"/>
  <c r="DE56" i="26"/>
  <c r="DE59" i="26"/>
  <c r="DE61" i="26"/>
  <c r="DE63" i="26"/>
  <c r="DE65" i="26"/>
  <c r="DE67" i="26"/>
  <c r="DE69" i="26"/>
  <c r="DE71" i="26"/>
  <c r="DE73" i="26"/>
  <c r="DE75" i="26"/>
  <c r="DE77" i="26"/>
  <c r="DE79" i="26"/>
  <c r="DC511" i="26"/>
  <c r="DC502" i="26"/>
  <c r="DE21" i="26"/>
  <c r="DE33" i="26"/>
  <c r="DE37" i="26"/>
  <c r="CZ42" i="26"/>
  <c r="DD42" i="26"/>
  <c r="DE43" i="26"/>
  <c r="CX44" i="26"/>
  <c r="DB46" i="26"/>
  <c r="CZ49" i="26"/>
  <c r="DD50" i="26"/>
  <c r="DE53" i="26"/>
  <c r="CX54" i="26"/>
  <c r="CZ59" i="26"/>
  <c r="CZ61" i="26"/>
  <c r="CZ63" i="26"/>
  <c r="CZ65" i="26"/>
  <c r="CZ67" i="26"/>
  <c r="CZ69" i="26"/>
  <c r="CZ71" i="26"/>
  <c r="CZ73" i="26"/>
  <c r="CZ75" i="26"/>
  <c r="CZ77" i="26"/>
  <c r="CZ79" i="26"/>
  <c r="DD83" i="26"/>
  <c r="DF176" i="26"/>
  <c r="DE13" i="26"/>
  <c r="CW511" i="26"/>
  <c r="CW502" i="26"/>
  <c r="DA511" i="26"/>
  <c r="DA502" i="26"/>
  <c r="DE11" i="26"/>
  <c r="DD48" i="26"/>
  <c r="DE49" i="26"/>
  <c r="DE50" i="26"/>
  <c r="CX56" i="26"/>
  <c r="DB59" i="26"/>
  <c r="DB61" i="26"/>
  <c r="DB63" i="26"/>
  <c r="DB65" i="26"/>
  <c r="DB67" i="26"/>
  <c r="DB69" i="26"/>
  <c r="DB71" i="26"/>
  <c r="DB73" i="26"/>
  <c r="DB75" i="26"/>
  <c r="DB77" i="26"/>
  <c r="DB79" i="26"/>
  <c r="CX83" i="26"/>
  <c r="DE83" i="26"/>
  <c r="CX81" i="26"/>
  <c r="CX85" i="26"/>
  <c r="CX93" i="26"/>
  <c r="CX103" i="26"/>
  <c r="CX107" i="26"/>
  <c r="CX111" i="26"/>
  <c r="CX115" i="26"/>
  <c r="CX127" i="26"/>
  <c r="CX131" i="26"/>
  <c r="CX133" i="26"/>
  <c r="CX138" i="26"/>
  <c r="CX141" i="26"/>
  <c r="CX148" i="26"/>
  <c r="CX152" i="26"/>
  <c r="CX156" i="26"/>
  <c r="CX158" i="26"/>
  <c r="CX161" i="26"/>
  <c r="CX167" i="26"/>
  <c r="CX178" i="26"/>
  <c r="CX187" i="26"/>
  <c r="CX189" i="26"/>
  <c r="CX201" i="26"/>
  <c r="CX205" i="26"/>
  <c r="CX209" i="26"/>
  <c r="CX213" i="26"/>
  <c r="CX221" i="26"/>
  <c r="CX225" i="26"/>
  <c r="CX227" i="26"/>
  <c r="CX231" i="26"/>
  <c r="CX237" i="26"/>
  <c r="CY502" i="26" s="1"/>
  <c r="CX239" i="26"/>
  <c r="CX243" i="26"/>
  <c r="CX255" i="26"/>
  <c r="CX266" i="26"/>
  <c r="CX270" i="26"/>
  <c r="CX278" i="26"/>
  <c r="CX282" i="26"/>
  <c r="CX284" i="26"/>
  <c r="CX288" i="26"/>
  <c r="CX292" i="26"/>
  <c r="CX296" i="26"/>
  <c r="CX302" i="26"/>
  <c r="CX306" i="26"/>
  <c r="CZ307" i="26"/>
  <c r="CX308" i="26"/>
  <c r="DB308" i="26"/>
  <c r="DB309" i="26"/>
  <c r="CZ310" i="26"/>
  <c r="DD310" i="26"/>
  <c r="CZ312" i="26"/>
  <c r="DE314" i="26"/>
  <c r="CZ315" i="26"/>
  <c r="CX319" i="26"/>
  <c r="DE319" i="26"/>
  <c r="CX321" i="26"/>
  <c r="DE321" i="26"/>
  <c r="DB325" i="26"/>
  <c r="DB327" i="26"/>
  <c r="DB329" i="26"/>
  <c r="CX333" i="26"/>
  <c r="DE333" i="26"/>
  <c r="CX335" i="26"/>
  <c r="CX339" i="26"/>
  <c r="DB341" i="26"/>
  <c r="DE90" i="26"/>
  <c r="DE100" i="26"/>
  <c r="DE101" i="26"/>
  <c r="DE105" i="26"/>
  <c r="DE109" i="26"/>
  <c r="DE113" i="26"/>
  <c r="DE125" i="26"/>
  <c r="DE129" i="26"/>
  <c r="DE136" i="26"/>
  <c r="DE154" i="26"/>
  <c r="DE164" i="26"/>
  <c r="DE170" i="26"/>
  <c r="DE174" i="26"/>
  <c r="DE185" i="26"/>
  <c r="DE191" i="26"/>
  <c r="DF191" i="26" s="1"/>
  <c r="DE193" i="26"/>
  <c r="DE195" i="26"/>
  <c r="DE199" i="26"/>
  <c r="DE203" i="26"/>
  <c r="DE207" i="26"/>
  <c r="DE211" i="26"/>
  <c r="DE215" i="26"/>
  <c r="DE223" i="26"/>
  <c r="DE229" i="26"/>
  <c r="DE234" i="26"/>
  <c r="DE241" i="26"/>
  <c r="DE245" i="26"/>
  <c r="DE249" i="26"/>
  <c r="DE258" i="26"/>
  <c r="DE260" i="26"/>
  <c r="DE263" i="26"/>
  <c r="DE268" i="26"/>
  <c r="DE272" i="26"/>
  <c r="DE276" i="26"/>
  <c r="DE280" i="26"/>
  <c r="DE286" i="26"/>
  <c r="DE290" i="26"/>
  <c r="DE294" i="26"/>
  <c r="DE298" i="26"/>
  <c r="DE300" i="26"/>
  <c r="DE304" i="26"/>
  <c r="DE310" i="26"/>
  <c r="DB317" i="26"/>
  <c r="CZ306" i="26"/>
  <c r="DD306" i="26"/>
  <c r="DB307" i="26"/>
  <c r="CZ311" i="26"/>
  <c r="DE311" i="26"/>
  <c r="CX312" i="26"/>
  <c r="CX315" i="26"/>
  <c r="CX317" i="26"/>
  <c r="DD317" i="26"/>
  <c r="DB319" i="26"/>
  <c r="DB321" i="26"/>
  <c r="CX325" i="26"/>
  <c r="DE325" i="26"/>
  <c r="CX327" i="26"/>
  <c r="DE327" i="26"/>
  <c r="CX329" i="26"/>
  <c r="DB335" i="26"/>
  <c r="DB339" i="26"/>
  <c r="DE341" i="26"/>
  <c r="CZ301" i="26"/>
  <c r="CZ305" i="26"/>
  <c r="DD307" i="26"/>
  <c r="DE308" i="26"/>
  <c r="CZ309" i="26"/>
  <c r="DE309" i="26"/>
  <c r="CZ317" i="26"/>
  <c r="DD319" i="26"/>
  <c r="DD321" i="26"/>
  <c r="CZ325" i="26"/>
  <c r="CZ327" i="26"/>
  <c r="CZ329" i="26"/>
  <c r="DD333" i="26"/>
  <c r="DD335" i="26"/>
  <c r="DD339" i="26"/>
  <c r="CZ341" i="26"/>
  <c r="DE344" i="26"/>
  <c r="DE357" i="26"/>
  <c r="DE361" i="26"/>
  <c r="DE363" i="26"/>
  <c r="DE367" i="26"/>
  <c r="DF367" i="26" s="1"/>
  <c r="DE371" i="26"/>
  <c r="DE374" i="26"/>
  <c r="DE378" i="26"/>
  <c r="DE382" i="26"/>
  <c r="DE386" i="26"/>
  <c r="DE394" i="26"/>
  <c r="DE398" i="26"/>
  <c r="DE400" i="26"/>
  <c r="DB402" i="26"/>
  <c r="DD404" i="26"/>
  <c r="DE406" i="26"/>
  <c r="DB410" i="26"/>
  <c r="DD415" i="26"/>
  <c r="CZ415" i="26"/>
  <c r="DB415" i="26"/>
  <c r="DD419" i="26"/>
  <c r="CZ419" i="26"/>
  <c r="DB419" i="26"/>
  <c r="DD423" i="26"/>
  <c r="CZ423" i="26"/>
  <c r="DB423" i="26"/>
  <c r="DD427" i="26"/>
  <c r="CZ427" i="26"/>
  <c r="DB427" i="26"/>
  <c r="DD433" i="26"/>
  <c r="CZ433" i="26"/>
  <c r="DB433" i="26"/>
  <c r="DD437" i="26"/>
  <c r="CZ437" i="26"/>
  <c r="DB437" i="26"/>
  <c r="DD442" i="26"/>
  <c r="CZ442" i="26"/>
  <c r="DB442" i="26"/>
  <c r="DD445" i="26"/>
  <c r="CZ445" i="26"/>
  <c r="DB445" i="26"/>
  <c r="DB468" i="26"/>
  <c r="CX468" i="26"/>
  <c r="DD468" i="26"/>
  <c r="DB470" i="26"/>
  <c r="CX470" i="26"/>
  <c r="DD470" i="26"/>
  <c r="CX479" i="26"/>
  <c r="DD479" i="26"/>
  <c r="CZ479" i="26"/>
  <c r="DE479" i="26"/>
  <c r="CX487" i="26"/>
  <c r="DD487" i="26"/>
  <c r="CZ487" i="26"/>
  <c r="DE487" i="26"/>
  <c r="M493" i="26"/>
  <c r="CR580" i="26"/>
  <c r="CX402" i="26"/>
  <c r="DD402" i="26"/>
  <c r="DE403" i="26"/>
  <c r="DF403" i="26" s="1"/>
  <c r="CX410" i="26"/>
  <c r="DD410" i="26"/>
  <c r="DE411" i="26"/>
  <c r="DE413" i="26"/>
  <c r="DD414" i="26"/>
  <c r="CX415" i="26"/>
  <c r="DE416" i="26"/>
  <c r="DE417" i="26"/>
  <c r="DD418" i="26"/>
  <c r="CX419" i="26"/>
  <c r="DE420" i="26"/>
  <c r="DE421" i="26"/>
  <c r="DD422" i="26"/>
  <c r="CX423" i="26"/>
  <c r="DE424" i="26"/>
  <c r="DE425" i="26"/>
  <c r="DD426" i="26"/>
  <c r="CX427" i="26"/>
  <c r="DE428" i="26"/>
  <c r="DE429" i="26"/>
  <c r="DE431" i="26"/>
  <c r="DD432" i="26"/>
  <c r="CX433" i="26"/>
  <c r="DE434" i="26"/>
  <c r="DE435" i="26"/>
  <c r="DD436" i="26"/>
  <c r="CX437" i="26"/>
  <c r="DB439" i="26"/>
  <c r="DE440" i="26"/>
  <c r="DD441" i="26"/>
  <c r="CX442" i="26"/>
  <c r="DB443" i="26"/>
  <c r="CX445" i="26"/>
  <c r="DB446" i="26"/>
  <c r="DE447" i="26"/>
  <c r="DE448" i="26"/>
  <c r="CX449" i="26"/>
  <c r="DD449" i="26"/>
  <c r="CZ453" i="26"/>
  <c r="CX455" i="26"/>
  <c r="DD455" i="26"/>
  <c r="DB456" i="26"/>
  <c r="CX456" i="26"/>
  <c r="DD456" i="26"/>
  <c r="CZ457" i="26"/>
  <c r="DE457" i="26"/>
  <c r="DE458" i="26"/>
  <c r="CX459" i="26"/>
  <c r="DD459" i="26"/>
  <c r="DB460" i="26"/>
  <c r="CX460" i="26"/>
  <c r="CZ461" i="26"/>
  <c r="CX463" i="26"/>
  <c r="DD463" i="26"/>
  <c r="CZ467" i="26"/>
  <c r="CZ468" i="26"/>
  <c r="CZ470" i="26"/>
  <c r="DB471" i="26"/>
  <c r="CZ473" i="26"/>
  <c r="DE473" i="26"/>
  <c r="DF473" i="26" s="1"/>
  <c r="CZ476" i="26"/>
  <c r="DB476" i="26"/>
  <c r="CX476" i="26"/>
  <c r="DD483" i="26"/>
  <c r="CZ485" i="26"/>
  <c r="DB485" i="26"/>
  <c r="CX485" i="26"/>
  <c r="DD489" i="26"/>
  <c r="DE329" i="26"/>
  <c r="DE335" i="26"/>
  <c r="DE339" i="26"/>
  <c r="DE343" i="26"/>
  <c r="DE346" i="26"/>
  <c r="DF346" i="26" s="1"/>
  <c r="DE355" i="26"/>
  <c r="DE359" i="26"/>
  <c r="DE365" i="26"/>
  <c r="DF365" i="26" s="1"/>
  <c r="DE369" i="26"/>
  <c r="DF369" i="26" s="1"/>
  <c r="DE376" i="26"/>
  <c r="DE380" i="26"/>
  <c r="DE384" i="26"/>
  <c r="DE388" i="26"/>
  <c r="DE392" i="26"/>
  <c r="DF392" i="26" s="1"/>
  <c r="DE396" i="26"/>
  <c r="DF396" i="26" s="1"/>
  <c r="DB400" i="26"/>
  <c r="CZ402" i="26"/>
  <c r="DB404" i="26"/>
  <c r="DB406" i="26"/>
  <c r="CZ410" i="26"/>
  <c r="DB411" i="26"/>
  <c r="CX411" i="26"/>
  <c r="DD411" i="26"/>
  <c r="DB413" i="26"/>
  <c r="CX413" i="26"/>
  <c r="DD413" i="26"/>
  <c r="CZ414" i="26"/>
  <c r="DE414" i="26"/>
  <c r="DE415" i="26"/>
  <c r="DB417" i="26"/>
  <c r="CX417" i="26"/>
  <c r="DD417" i="26"/>
  <c r="CZ418" i="26"/>
  <c r="DE418" i="26"/>
  <c r="DE419" i="26"/>
  <c r="DB421" i="26"/>
  <c r="CX421" i="26"/>
  <c r="DD421" i="26"/>
  <c r="CZ422" i="26"/>
  <c r="DE422" i="26"/>
  <c r="DE423" i="26"/>
  <c r="DB425" i="26"/>
  <c r="CX425" i="26"/>
  <c r="DD425" i="26"/>
  <c r="CZ426" i="26"/>
  <c r="DE426" i="26"/>
  <c r="DE427" i="26"/>
  <c r="DB429" i="26"/>
  <c r="CX429" i="26"/>
  <c r="DD429" i="26"/>
  <c r="DB431" i="26"/>
  <c r="CX431" i="26"/>
  <c r="DD431" i="26"/>
  <c r="CZ432" i="26"/>
  <c r="DE432" i="26"/>
  <c r="DE433" i="26"/>
  <c r="DB435" i="26"/>
  <c r="CX435" i="26"/>
  <c r="DD435" i="26"/>
  <c r="CZ436" i="26"/>
  <c r="DE436" i="26"/>
  <c r="DE437" i="26"/>
  <c r="DB440" i="26"/>
  <c r="CX440" i="26"/>
  <c r="DD440" i="26"/>
  <c r="CZ441" i="26"/>
  <c r="DE441" i="26"/>
  <c r="DE442" i="26"/>
  <c r="DE445" i="26"/>
  <c r="DB447" i="26"/>
  <c r="CX447" i="26"/>
  <c r="DD447" i="26"/>
  <c r="DD452" i="26"/>
  <c r="DF452" i="26" s="1"/>
  <c r="CZ452" i="26"/>
  <c r="CZ460" i="26"/>
  <c r="DD466" i="26"/>
  <c r="DF466" i="26" s="1"/>
  <c r="CZ466" i="26"/>
  <c r="DB466" i="26"/>
  <c r="DB473" i="26"/>
  <c r="DB479" i="26"/>
  <c r="DE483" i="26"/>
  <c r="DB487" i="26"/>
  <c r="DE489" i="26"/>
  <c r="DD400" i="26"/>
  <c r="CX404" i="26"/>
  <c r="DD406" i="26"/>
  <c r="CZ411" i="26"/>
  <c r="CZ413" i="26"/>
  <c r="DB414" i="26"/>
  <c r="CZ416" i="26"/>
  <c r="CZ417" i="26"/>
  <c r="DB418" i="26"/>
  <c r="CZ420" i="26"/>
  <c r="CZ421" i="26"/>
  <c r="DB422" i="26"/>
  <c r="CZ424" i="26"/>
  <c r="CZ425" i="26"/>
  <c r="DB426" i="26"/>
  <c r="CZ428" i="26"/>
  <c r="CZ429" i="26"/>
  <c r="CZ431" i="26"/>
  <c r="DB432" i="26"/>
  <c r="CZ434" i="26"/>
  <c r="CZ435" i="26"/>
  <c r="DB436" i="26"/>
  <c r="CZ439" i="26"/>
  <c r="CZ440" i="26"/>
  <c r="DB441" i="26"/>
  <c r="CZ443" i="26"/>
  <c r="CZ446" i="26"/>
  <c r="CZ447" i="26"/>
  <c r="DD448" i="26"/>
  <c r="DF448" i="26" s="1"/>
  <c r="CZ448" i="26"/>
  <c r="CX452" i="26"/>
  <c r="DE453" i="26"/>
  <c r="DF453" i="26" s="1"/>
  <c r="DB453" i="26"/>
  <c r="CX457" i="26"/>
  <c r="DD458" i="26"/>
  <c r="CZ458" i="26"/>
  <c r="CX461" i="26"/>
  <c r="DD462" i="26"/>
  <c r="CZ462" i="26"/>
  <c r="DB467" i="26"/>
  <c r="DE468" i="26"/>
  <c r="DE470" i="26"/>
  <c r="DD474" i="26"/>
  <c r="CZ474" i="26"/>
  <c r="DB474" i="26"/>
  <c r="CZ483" i="26"/>
  <c r="DB483" i="26"/>
  <c r="CX483" i="26"/>
  <c r="DF485" i="26"/>
  <c r="CZ489" i="26"/>
  <c r="DB489" i="26"/>
  <c r="CX489" i="26"/>
  <c r="L493" i="26"/>
  <c r="Q493" i="26"/>
  <c r="U493" i="26"/>
  <c r="CU575" i="26"/>
  <c r="CP575" i="26"/>
  <c r="CL575" i="26"/>
  <c r="CH575" i="26"/>
  <c r="CT575" i="26"/>
  <c r="CO575" i="26"/>
  <c r="CR575" i="26"/>
  <c r="CV575" i="26"/>
  <c r="CQ575" i="26"/>
  <c r="CM575" i="26"/>
  <c r="CI575" i="26"/>
  <c r="CN575" i="26"/>
  <c r="CF575" i="26"/>
  <c r="BQ575" i="26"/>
  <c r="BM575" i="26"/>
  <c r="CV574" i="26"/>
  <c r="CQ574" i="26"/>
  <c r="CM574" i="26"/>
  <c r="CI574" i="26"/>
  <c r="CE574" i="26"/>
  <c r="BP574" i="26"/>
  <c r="BL574" i="26"/>
  <c r="CU573" i="26"/>
  <c r="CP573" i="26"/>
  <c r="CL573" i="26"/>
  <c r="CH573" i="26"/>
  <c r="CC573" i="26"/>
  <c r="BO573" i="26"/>
  <c r="BK573" i="26"/>
  <c r="CT572" i="26"/>
  <c r="CO572" i="26"/>
  <c r="CK572" i="26"/>
  <c r="CG572" i="26"/>
  <c r="BR572" i="26"/>
  <c r="BN572" i="26"/>
  <c r="BJ572" i="26"/>
  <c r="CV568" i="26"/>
  <c r="CQ568" i="26"/>
  <c r="CM568" i="26"/>
  <c r="CI568" i="26"/>
  <c r="CE568" i="26"/>
  <c r="BP568" i="26"/>
  <c r="BL568" i="26"/>
  <c r="CU567" i="26"/>
  <c r="CP567" i="26"/>
  <c r="CL567" i="26"/>
  <c r="CH567" i="26"/>
  <c r="CC567" i="26"/>
  <c r="BO567" i="26"/>
  <c r="BK567" i="26"/>
  <c r="CT566" i="26"/>
  <c r="CO566" i="26"/>
  <c r="CK566" i="26"/>
  <c r="CG566" i="26"/>
  <c r="BR566" i="26"/>
  <c r="BN566" i="26"/>
  <c r="BJ566" i="26"/>
  <c r="CR565" i="26"/>
  <c r="CN565" i="26"/>
  <c r="CJ565" i="26"/>
  <c r="CF565" i="26"/>
  <c r="BQ565" i="26"/>
  <c r="BM565" i="26"/>
  <c r="CU561" i="26"/>
  <c r="CP561" i="26"/>
  <c r="CL561" i="26"/>
  <c r="CH561" i="26"/>
  <c r="CC561" i="26"/>
  <c r="BO561" i="26"/>
  <c r="BK561" i="26"/>
  <c r="CT560" i="26"/>
  <c r="CO560" i="26"/>
  <c r="CK560" i="26"/>
  <c r="CG560" i="26"/>
  <c r="BR560" i="26"/>
  <c r="BN560" i="26"/>
  <c r="BJ560" i="26"/>
  <c r="CR559" i="26"/>
  <c r="CN559" i="26"/>
  <c r="CJ559" i="26"/>
  <c r="CF559" i="26"/>
  <c r="BQ559" i="26"/>
  <c r="BM559" i="26"/>
  <c r="CV558" i="26"/>
  <c r="CQ558" i="26"/>
  <c r="CM558" i="26"/>
  <c r="CI558" i="26"/>
  <c r="CE558" i="26"/>
  <c r="BP558" i="26"/>
  <c r="BL558" i="26"/>
  <c r="CK575" i="26"/>
  <c r="CE575" i="26"/>
  <c r="BP575" i="26"/>
  <c r="BL575" i="26"/>
  <c r="CU574" i="26"/>
  <c r="CP574" i="26"/>
  <c r="CL574" i="26"/>
  <c r="CH574" i="26"/>
  <c r="CC574" i="26"/>
  <c r="BO574" i="26"/>
  <c r="BK574" i="26"/>
  <c r="CT573" i="26"/>
  <c r="CO573" i="26"/>
  <c r="CK573" i="26"/>
  <c r="CG573" i="26"/>
  <c r="BR573" i="26"/>
  <c r="BN573" i="26"/>
  <c r="BJ573" i="26"/>
  <c r="CR572" i="26"/>
  <c r="CN572" i="26"/>
  <c r="CJ572" i="26"/>
  <c r="CF572" i="26"/>
  <c r="BQ572" i="26"/>
  <c r="BM572" i="26"/>
  <c r="CU568" i="26"/>
  <c r="CP568" i="26"/>
  <c r="CL568" i="26"/>
  <c r="CH568" i="26"/>
  <c r="CC568" i="26"/>
  <c r="BO568" i="26"/>
  <c r="BK568" i="26"/>
  <c r="CT567" i="26"/>
  <c r="CO567" i="26"/>
  <c r="CK567" i="26"/>
  <c r="CG567" i="26"/>
  <c r="BR567" i="26"/>
  <c r="BN567" i="26"/>
  <c r="BJ567" i="26"/>
  <c r="CR566" i="26"/>
  <c r="CN566" i="26"/>
  <c r="CJ566" i="26"/>
  <c r="CF566" i="26"/>
  <c r="BQ566" i="26"/>
  <c r="BM566" i="26"/>
  <c r="CV565" i="26"/>
  <c r="CQ565" i="26"/>
  <c r="CM565" i="26"/>
  <c r="CI565" i="26"/>
  <c r="CE565" i="26"/>
  <c r="BP565" i="26"/>
  <c r="BL565" i="26"/>
  <c r="CT561" i="26"/>
  <c r="CO561" i="26"/>
  <c r="CK561" i="26"/>
  <c r="CG561" i="26"/>
  <c r="BR561" i="26"/>
  <c r="BN561" i="26"/>
  <c r="BJ561" i="26"/>
  <c r="CR560" i="26"/>
  <c r="CN560" i="26"/>
  <c r="CJ560" i="26"/>
  <c r="CF560" i="26"/>
  <c r="BQ560" i="26"/>
  <c r="BM560" i="26"/>
  <c r="CV559" i="26"/>
  <c r="CQ559" i="26"/>
  <c r="CM559" i="26"/>
  <c r="CI559" i="26"/>
  <c r="CE559" i="26"/>
  <c r="BP559" i="26"/>
  <c r="BL559" i="26"/>
  <c r="CU558" i="26"/>
  <c r="CP558" i="26"/>
  <c r="CL558" i="26"/>
  <c r="CH558" i="26"/>
  <c r="CC558" i="26"/>
  <c r="BO558" i="26"/>
  <c r="BK558" i="26"/>
  <c r="CJ575" i="26"/>
  <c r="CC575" i="26"/>
  <c r="BO575" i="26"/>
  <c r="BK575" i="26"/>
  <c r="CT574" i="26"/>
  <c r="CO574" i="26"/>
  <c r="CK574" i="26"/>
  <c r="CG574" i="26"/>
  <c r="BR574" i="26"/>
  <c r="BN574" i="26"/>
  <c r="BJ574" i="26"/>
  <c r="CR573" i="26"/>
  <c r="CN573" i="26"/>
  <c r="CJ573" i="26"/>
  <c r="CF573" i="26"/>
  <c r="BQ573" i="26"/>
  <c r="BM573" i="26"/>
  <c r="CV572" i="26"/>
  <c r="CQ572" i="26"/>
  <c r="CM572" i="26"/>
  <c r="CI572" i="26"/>
  <c r="CE572" i="26"/>
  <c r="BP572" i="26"/>
  <c r="BL572" i="26"/>
  <c r="CT568" i="26"/>
  <c r="CO568" i="26"/>
  <c r="CK568" i="26"/>
  <c r="CG568" i="26"/>
  <c r="BR568" i="26"/>
  <c r="BN568" i="26"/>
  <c r="BJ568" i="26"/>
  <c r="CR567" i="26"/>
  <c r="CN567" i="26"/>
  <c r="CJ567" i="26"/>
  <c r="CF567" i="26"/>
  <c r="BQ567" i="26"/>
  <c r="BM567" i="26"/>
  <c r="CV566" i="26"/>
  <c r="CQ566" i="26"/>
  <c r="CM566" i="26"/>
  <c r="CI566" i="26"/>
  <c r="CE566" i="26"/>
  <c r="BP566" i="26"/>
  <c r="BL566" i="26"/>
  <c r="CU565" i="26"/>
  <c r="CP565" i="26"/>
  <c r="CL565" i="26"/>
  <c r="CH565" i="26"/>
  <c r="CC565" i="26"/>
  <c r="BO565" i="26"/>
  <c r="BK565" i="26"/>
  <c r="CR561" i="26"/>
  <c r="CN561" i="26"/>
  <c r="CJ561" i="26"/>
  <c r="CF561" i="26"/>
  <c r="BQ561" i="26"/>
  <c r="BM561" i="26"/>
  <c r="CV560" i="26"/>
  <c r="CQ560" i="26"/>
  <c r="CM560" i="26"/>
  <c r="CI560" i="26"/>
  <c r="CE560" i="26"/>
  <c r="BP560" i="26"/>
  <c r="BL560" i="26"/>
  <c r="CU559" i="26"/>
  <c r="CP559" i="26"/>
  <c r="CL559" i="26"/>
  <c r="CH559" i="26"/>
  <c r="CC559" i="26"/>
  <c r="BO559" i="26"/>
  <c r="BK559" i="26"/>
  <c r="CT558" i="26"/>
  <c r="CO558" i="26"/>
  <c r="CK558" i="26"/>
  <c r="CG558" i="26"/>
  <c r="BR558" i="26"/>
  <c r="BN558" i="26"/>
  <c r="BJ558" i="26"/>
  <c r="CV554" i="26"/>
  <c r="CV555" i="26" s="1"/>
  <c r="CG575" i="26"/>
  <c r="BR575" i="26"/>
  <c r="BN575" i="26"/>
  <c r="BJ575" i="26"/>
  <c r="CR574" i="26"/>
  <c r="CN574" i="26"/>
  <c r="CJ574" i="26"/>
  <c r="CF574" i="26"/>
  <c r="BQ574" i="26"/>
  <c r="BM574" i="26"/>
  <c r="CV573" i="26"/>
  <c r="CQ573" i="26"/>
  <c r="CM573" i="26"/>
  <c r="CI573" i="26"/>
  <c r="CE573" i="26"/>
  <c r="BP573" i="26"/>
  <c r="BL573" i="26"/>
  <c r="CU572" i="26"/>
  <c r="CP572" i="26"/>
  <c r="CL572" i="26"/>
  <c r="CH572" i="26"/>
  <c r="CC572" i="26"/>
  <c r="BO572" i="26"/>
  <c r="BK572" i="26"/>
  <c r="CR568" i="26"/>
  <c r="CN568" i="26"/>
  <c r="CJ568" i="26"/>
  <c r="CF568" i="26"/>
  <c r="BQ568" i="26"/>
  <c r="BM568" i="26"/>
  <c r="CV567" i="26"/>
  <c r="CQ567" i="26"/>
  <c r="CM567" i="26"/>
  <c r="CI567" i="26"/>
  <c r="CE567" i="26"/>
  <c r="BP567" i="26"/>
  <c r="BL567" i="26"/>
  <c r="CU566" i="26"/>
  <c r="CP566" i="26"/>
  <c r="CL566" i="26"/>
  <c r="CH566" i="26"/>
  <c r="CC566" i="26"/>
  <c r="BO566" i="26"/>
  <c r="BK566" i="26"/>
  <c r="CT565" i="26"/>
  <c r="CO565" i="26"/>
  <c r="CK565" i="26"/>
  <c r="CG565" i="26"/>
  <c r="BR565" i="26"/>
  <c r="BN565" i="26"/>
  <c r="BJ565" i="26"/>
  <c r="CV561" i="26"/>
  <c r="CQ561" i="26"/>
  <c r="CM561" i="26"/>
  <c r="CI561" i="26"/>
  <c r="CE561" i="26"/>
  <c r="BP561" i="26"/>
  <c r="BL561" i="26"/>
  <c r="CU560" i="26"/>
  <c r="CP560" i="26"/>
  <c r="CL560" i="26"/>
  <c r="CH560" i="26"/>
  <c r="CC560" i="26"/>
  <c r="BO560" i="26"/>
  <c r="BK560" i="26"/>
  <c r="CT559" i="26"/>
  <c r="CO559" i="26"/>
  <c r="CK559" i="26"/>
  <c r="CG559" i="26"/>
  <c r="BR559" i="26"/>
  <c r="BN559" i="26"/>
  <c r="BJ559" i="26"/>
  <c r="CR558" i="26"/>
  <c r="CN558" i="26"/>
  <c r="CJ558" i="26"/>
  <c r="CF558" i="26"/>
  <c r="BQ558" i="26"/>
  <c r="BM558" i="26"/>
  <c r="CS527" i="26"/>
  <c r="CS528" i="26" s="1"/>
  <c r="CO527" i="26"/>
  <c r="CO528" i="26" s="1"/>
  <c r="CK527" i="26"/>
  <c r="CK528" i="26" s="1"/>
  <c r="CG527" i="26"/>
  <c r="CG528" i="26" s="1"/>
  <c r="CC527" i="26"/>
  <c r="CC528" i="26" s="1"/>
  <c r="CV527" i="26"/>
  <c r="CV528" i="26" s="1"/>
  <c r="CR527" i="26"/>
  <c r="CR528" i="26" s="1"/>
  <c r="CN527" i="26"/>
  <c r="CN528" i="26" s="1"/>
  <c r="CJ527" i="26"/>
  <c r="CJ528" i="26" s="1"/>
  <c r="CF527" i="26"/>
  <c r="CF528" i="26" s="1"/>
  <c r="CU527" i="26"/>
  <c r="CU528" i="26" s="1"/>
  <c r="CQ527" i="26"/>
  <c r="CQ528" i="26" s="1"/>
  <c r="CM527" i="26"/>
  <c r="CM528" i="26" s="1"/>
  <c r="CI527" i="26"/>
  <c r="CI528" i="26" s="1"/>
  <c r="CE527" i="26"/>
  <c r="CE528" i="26" s="1"/>
  <c r="CT527" i="26"/>
  <c r="CT528" i="26" s="1"/>
  <c r="CP527" i="26"/>
  <c r="CP528" i="26" s="1"/>
  <c r="CL527" i="26"/>
  <c r="CL528" i="26" s="1"/>
  <c r="CH527" i="26"/>
  <c r="CH528" i="26" s="1"/>
  <c r="CD527" i="26"/>
  <c r="CD528" i="26" s="1"/>
  <c r="AA501" i="26"/>
  <c r="AE501" i="26"/>
  <c r="BP536" i="26"/>
  <c r="DE477" i="26"/>
  <c r="DF477" i="26" s="1"/>
  <c r="DE486" i="26"/>
  <c r="DE490" i="26"/>
  <c r="CO549" i="26"/>
  <c r="CS549" i="26"/>
  <c r="CV549" i="26"/>
  <c r="BL555" i="26"/>
  <c r="BL557" i="26" s="1"/>
  <c r="BP555" i="26"/>
  <c r="BM542" i="26"/>
  <c r="BQ542" i="26"/>
  <c r="BU542" i="26"/>
  <c r="BY542" i="26"/>
  <c r="BY543" i="26" s="1"/>
  <c r="CC542" i="26"/>
  <c r="CG542" i="26"/>
  <c r="CK542" i="26"/>
  <c r="CK543" i="26" s="1"/>
  <c r="CO542" i="26"/>
  <c r="CR549" i="26"/>
  <c r="BM522" i="26"/>
  <c r="BM523" i="26" s="1"/>
  <c r="BQ522" i="26"/>
  <c r="BQ523" i="26" s="1"/>
  <c r="BU522" i="26"/>
  <c r="BY522" i="26"/>
  <c r="CC522" i="26"/>
  <c r="CC523" i="26" s="1"/>
  <c r="CG522" i="26"/>
  <c r="CG523" i="26" s="1"/>
  <c r="CK522" i="26"/>
  <c r="CO522" i="26"/>
  <c r="CS522" i="26"/>
  <c r="CS523" i="26" s="1"/>
  <c r="BJ529" i="26"/>
  <c r="BN529" i="26"/>
  <c r="BR529" i="26"/>
  <c r="BV529" i="26"/>
  <c r="BV530" i="26" s="1"/>
  <c r="BZ529" i="26"/>
  <c r="CT542" i="26"/>
  <c r="BL549" i="26"/>
  <c r="BP549" i="26"/>
  <c r="BT549" i="26"/>
  <c r="BX549" i="26"/>
  <c r="CB549" i="26"/>
  <c r="CF549" i="26"/>
  <c r="CJ549" i="26"/>
  <c r="CN549" i="26"/>
  <c r="BT556" i="26"/>
  <c r="BT555" i="26"/>
  <c r="BX556" i="26"/>
  <c r="BX555" i="26"/>
  <c r="CB556" i="26"/>
  <c r="CB555" i="26"/>
  <c r="CF556" i="26"/>
  <c r="CF555" i="26"/>
  <c r="CJ556" i="26"/>
  <c r="CJ555" i="26"/>
  <c r="CN556" i="26"/>
  <c r="CN555" i="26"/>
  <c r="BK555" i="26"/>
  <c r="CR555" i="26"/>
  <c r="CO556" i="26"/>
  <c r="CS556" i="26"/>
  <c r="CS557" i="26" s="1"/>
  <c r="CP631" i="28" l="1"/>
  <c r="CN631" i="28"/>
  <c r="CW593" i="28"/>
  <c r="CF631" i="28"/>
  <c r="CJ631" i="28"/>
  <c r="DC593" i="28"/>
  <c r="DA600" i="28"/>
  <c r="BR631" i="28"/>
  <c r="CY593" i="28"/>
  <c r="DA593" i="28"/>
  <c r="CO631" i="28"/>
  <c r="BN631" i="28"/>
  <c r="BJ631" i="28"/>
  <c r="CR631" i="28"/>
  <c r="CM631" i="28"/>
  <c r="CI631" i="28"/>
  <c r="CW600" i="28"/>
  <c r="BM631" i="28"/>
  <c r="CE631" i="28"/>
  <c r="CL631" i="28"/>
  <c r="BQ631" i="28"/>
  <c r="CY600" i="28"/>
  <c r="DC600" i="28"/>
  <c r="DA607" i="28"/>
  <c r="CY607" i="28"/>
  <c r="DC607" i="28"/>
  <c r="CW607" i="28"/>
  <c r="BK631" i="28"/>
  <c r="CQ631" i="28"/>
  <c r="CY615" i="28"/>
  <c r="CC631" i="28"/>
  <c r="DC615" i="28"/>
  <c r="CY622" i="28"/>
  <c r="CT631" i="28"/>
  <c r="DA622" i="28"/>
  <c r="CW622" i="28"/>
  <c r="DC622" i="28"/>
  <c r="DA615" i="28"/>
  <c r="CW615" i="28"/>
  <c r="BJ622" i="27"/>
  <c r="CV622" i="27"/>
  <c r="CH622" i="27"/>
  <c r="CG622" i="27"/>
  <c r="CT622" i="27"/>
  <c r="BM622" i="27"/>
  <c r="CU622" i="27"/>
  <c r="BN622" i="27"/>
  <c r="CK622" i="27"/>
  <c r="CN622" i="27"/>
  <c r="CC622" i="27"/>
  <c r="CP622" i="27"/>
  <c r="CE622" i="27"/>
  <c r="DA606" i="27"/>
  <c r="DC598" i="27"/>
  <c r="CI622" i="27"/>
  <c r="BL622" i="27"/>
  <c r="CF622" i="27"/>
  <c r="CY598" i="27"/>
  <c r="BQ622" i="27"/>
  <c r="CW613" i="27"/>
  <c r="CW598" i="27"/>
  <c r="DA598" i="27"/>
  <c r="CW584" i="27"/>
  <c r="CQ622" i="27"/>
  <c r="CY606" i="27"/>
  <c r="CO622" i="27"/>
  <c r="DA584" i="27"/>
  <c r="BR622" i="27"/>
  <c r="DA613" i="27"/>
  <c r="DC606" i="27"/>
  <c r="DA591" i="27"/>
  <c r="CW591" i="27"/>
  <c r="DC591" i="27"/>
  <c r="CY591" i="27"/>
  <c r="CY584" i="27"/>
  <c r="CY613" i="27"/>
  <c r="CW606" i="27"/>
  <c r="DC584" i="27"/>
  <c r="BK622" i="27"/>
  <c r="DC613" i="27"/>
  <c r="BP622" i="27"/>
  <c r="BN530" i="26"/>
  <c r="BN543" i="26"/>
  <c r="BK557" i="26"/>
  <c r="BP557" i="26"/>
  <c r="BU523" i="26"/>
  <c r="DF158" i="26"/>
  <c r="DF27" i="26"/>
  <c r="DF102" i="26"/>
  <c r="DF222" i="26"/>
  <c r="DF181" i="26"/>
  <c r="DF130" i="26"/>
  <c r="CL523" i="26"/>
  <c r="BQ543" i="26"/>
  <c r="DF471" i="26"/>
  <c r="DF482" i="26"/>
  <c r="DF387" i="26"/>
  <c r="CI543" i="26"/>
  <c r="BS543" i="26"/>
  <c r="CH550" i="26"/>
  <c r="BR550" i="26"/>
  <c r="CN550" i="26"/>
  <c r="BX550" i="26"/>
  <c r="DF444" i="26"/>
  <c r="CU550" i="26"/>
  <c r="BO550" i="26"/>
  <c r="BV523" i="26"/>
  <c r="DF456" i="26"/>
  <c r="DF344" i="26"/>
  <c r="DF263" i="26"/>
  <c r="DF223" i="26"/>
  <c r="DF364" i="26"/>
  <c r="DF243" i="26"/>
  <c r="DF236" i="26"/>
  <c r="BU543" i="26"/>
  <c r="DF380" i="26"/>
  <c r="DF359" i="26"/>
  <c r="DF260" i="26"/>
  <c r="DF215" i="26"/>
  <c r="DF199" i="26"/>
  <c r="DF54" i="26"/>
  <c r="DF409" i="26"/>
  <c r="DF385" i="26"/>
  <c r="DF202" i="26"/>
  <c r="DF30" i="26"/>
  <c r="DF486" i="26"/>
  <c r="DF402" i="26"/>
  <c r="DF90" i="26"/>
  <c r="DF257" i="26"/>
  <c r="DF416" i="26"/>
  <c r="DF374" i="26"/>
  <c r="CK523" i="26"/>
  <c r="CT543" i="26"/>
  <c r="CR543" i="26"/>
  <c r="BL543" i="26"/>
  <c r="BP530" i="26"/>
  <c r="CC543" i="26"/>
  <c r="CB550" i="26"/>
  <c r="BL550" i="26"/>
  <c r="DF463" i="26"/>
  <c r="DF457" i="26"/>
  <c r="CR550" i="26"/>
  <c r="DF490" i="26"/>
  <c r="CE581" i="26"/>
  <c r="DF462" i="26"/>
  <c r="CP586" i="26"/>
  <c r="DF378" i="26"/>
  <c r="DF296" i="26"/>
  <c r="DF400" i="26"/>
  <c r="DF384" i="26"/>
  <c r="DF343" i="26"/>
  <c r="BJ579" i="26"/>
  <c r="CQ580" i="26"/>
  <c r="DF287" i="26"/>
  <c r="DF474" i="26"/>
  <c r="CO579" i="26"/>
  <c r="BP586" i="26"/>
  <c r="DF434" i="26"/>
  <c r="BN579" i="26"/>
  <c r="BO580" i="26"/>
  <c r="CV581" i="26"/>
  <c r="BK579" i="26"/>
  <c r="CF581" i="26"/>
  <c r="CQ586" i="26"/>
  <c r="CO580" i="26"/>
  <c r="DF476" i="26"/>
  <c r="DF446" i="26"/>
  <c r="DF282" i="26"/>
  <c r="DF428" i="26"/>
  <c r="DF420" i="26"/>
  <c r="BR579" i="26"/>
  <c r="CC580" i="26"/>
  <c r="CJ582" i="26"/>
  <c r="CL579" i="26"/>
  <c r="BJ582" i="26"/>
  <c r="BL579" i="26"/>
  <c r="BO588" i="26"/>
  <c r="DF224" i="26"/>
  <c r="DF388" i="26"/>
  <c r="DF410" i="26"/>
  <c r="CK579" i="26"/>
  <c r="CP580" i="26"/>
  <c r="BO586" i="26"/>
  <c r="BP580" i="26"/>
  <c r="CK582" i="26"/>
  <c r="BQ580" i="26"/>
  <c r="BR588" i="26"/>
  <c r="DF404" i="26"/>
  <c r="DF307" i="26"/>
  <c r="DF306" i="26"/>
  <c r="DF211" i="26"/>
  <c r="BX530" i="26"/>
  <c r="DF312" i="26"/>
  <c r="DF293" i="26"/>
  <c r="DF328" i="26"/>
  <c r="DF265" i="26"/>
  <c r="DF141" i="26"/>
  <c r="DF80" i="26"/>
  <c r="DF68" i="26"/>
  <c r="DF135" i="26"/>
  <c r="BQ586" i="26"/>
  <c r="CT595" i="26"/>
  <c r="DF28" i="26"/>
  <c r="DF291" i="26"/>
  <c r="DF250" i="26"/>
  <c r="DF74" i="26"/>
  <c r="DF210" i="26"/>
  <c r="DF126" i="26"/>
  <c r="DF57" i="26"/>
  <c r="CG581" i="26"/>
  <c r="CR586" i="26"/>
  <c r="CU581" i="26"/>
  <c r="CH589" i="26"/>
  <c r="CP594" i="26"/>
  <c r="CL604" i="26"/>
  <c r="CM579" i="26"/>
  <c r="BK582" i="26"/>
  <c r="BM579" i="26"/>
  <c r="BJ586" i="26"/>
  <c r="BN594" i="26"/>
  <c r="CR589" i="26"/>
  <c r="BO603" i="26"/>
  <c r="CL582" i="26"/>
  <c r="CN579" i="26"/>
  <c r="BO587" i="26"/>
  <c r="CL595" i="26"/>
  <c r="BM588" i="26"/>
  <c r="CG601" i="26"/>
  <c r="CU580" i="26"/>
  <c r="CI581" i="26"/>
  <c r="BM582" i="26"/>
  <c r="CN582" i="26"/>
  <c r="CC586" i="26"/>
  <c r="CU586" i="26"/>
  <c r="BO579" i="26"/>
  <c r="CP579" i="26"/>
  <c r="CE580" i="26"/>
  <c r="CV580" i="26"/>
  <c r="CJ581" i="26"/>
  <c r="BN582" i="26"/>
  <c r="CO582" i="26"/>
  <c r="CE586" i="26"/>
  <c r="CV586" i="26"/>
  <c r="BP579" i="26"/>
  <c r="CQ579" i="26"/>
  <c r="CF580" i="26"/>
  <c r="BJ581" i="26"/>
  <c r="CK581" i="26"/>
  <c r="BO582" i="26"/>
  <c r="CP582" i="26"/>
  <c r="CF586" i="26"/>
  <c r="BJ587" i="26"/>
  <c r="BQ579" i="26"/>
  <c r="BJ580" i="26"/>
  <c r="CT580" i="26"/>
  <c r="BL582" i="26"/>
  <c r="BN586" i="26"/>
  <c r="CE587" i="26"/>
  <c r="CG588" i="26"/>
  <c r="CL589" i="26"/>
  <c r="BR594" i="26"/>
  <c r="CU595" i="26"/>
  <c r="CC588" i="26"/>
  <c r="CE595" i="26"/>
  <c r="CH593" i="26"/>
  <c r="CN588" i="26"/>
  <c r="CH596" i="26"/>
  <c r="BQ608" i="26"/>
  <c r="CP603" i="26"/>
  <c r="BK602" i="26"/>
  <c r="DF406" i="26"/>
  <c r="DF376" i="26"/>
  <c r="DF355" i="26"/>
  <c r="DF449" i="26"/>
  <c r="DF424" i="26"/>
  <c r="CT579" i="26"/>
  <c r="CH580" i="26"/>
  <c r="BL581" i="26"/>
  <c r="CM581" i="26"/>
  <c r="BQ582" i="26"/>
  <c r="CR582" i="26"/>
  <c r="CH586" i="26"/>
  <c r="BL587" i="26"/>
  <c r="CC579" i="26"/>
  <c r="CU579" i="26"/>
  <c r="CI580" i="26"/>
  <c r="BM581" i="26"/>
  <c r="CN581" i="26"/>
  <c r="BR582" i="26"/>
  <c r="CT582" i="26"/>
  <c r="CI586" i="26"/>
  <c r="BM587" i="26"/>
  <c r="CE579" i="26"/>
  <c r="CV579" i="26"/>
  <c r="CJ580" i="26"/>
  <c r="BN581" i="26"/>
  <c r="CO581" i="26"/>
  <c r="CO584" i="26" s="1"/>
  <c r="CC582" i="26"/>
  <c r="CU582" i="26"/>
  <c r="CJ586" i="26"/>
  <c r="BN587" i="26"/>
  <c r="CF579" i="26"/>
  <c r="BN580" i="26"/>
  <c r="CC581" i="26"/>
  <c r="CI582" i="26"/>
  <c r="CK586" i="26"/>
  <c r="CN587" i="26"/>
  <c r="CT588" i="26"/>
  <c r="BQ593" i="26"/>
  <c r="CT594" i="26"/>
  <c r="CM596" i="26"/>
  <c r="CI589" i="26"/>
  <c r="CH587" i="26"/>
  <c r="BQ595" i="26"/>
  <c r="CI593" i="26"/>
  <c r="BQ602" i="26"/>
  <c r="BK610" i="26"/>
  <c r="CG608" i="26"/>
  <c r="CQ603" i="26"/>
  <c r="DF329" i="26"/>
  <c r="DF459" i="26"/>
  <c r="DF455" i="26"/>
  <c r="CG579" i="26"/>
  <c r="BK580" i="26"/>
  <c r="CL580" i="26"/>
  <c r="BP581" i="26"/>
  <c r="CQ581" i="26"/>
  <c r="CF582" i="26"/>
  <c r="BK586" i="26"/>
  <c r="CL586" i="26"/>
  <c r="BP587" i="26"/>
  <c r="CH579" i="26"/>
  <c r="BL580" i="26"/>
  <c r="CM580" i="26"/>
  <c r="BQ581" i="26"/>
  <c r="CR581" i="26"/>
  <c r="CG582" i="26"/>
  <c r="BL586" i="26"/>
  <c r="CM586" i="26"/>
  <c r="BQ587" i="26"/>
  <c r="CI579" i="26"/>
  <c r="CI584" i="26" s="1"/>
  <c r="BM580" i="26"/>
  <c r="CN580" i="26"/>
  <c r="BR581" i="26"/>
  <c r="CT581" i="26"/>
  <c r="CH582" i="26"/>
  <c r="BM586" i="26"/>
  <c r="CN586" i="26"/>
  <c r="BR587" i="26"/>
  <c r="CJ579" i="26"/>
  <c r="BR580" i="26"/>
  <c r="CH581" i="26"/>
  <c r="CM582" i="26"/>
  <c r="CM584" i="26" s="1"/>
  <c r="CO586" i="26"/>
  <c r="CR587" i="26"/>
  <c r="BK589" i="26"/>
  <c r="CJ593" i="26"/>
  <c r="BK595" i="26"/>
  <c r="CQ596" i="26"/>
  <c r="BJ593" i="26"/>
  <c r="BL588" i="26"/>
  <c r="CR595" i="26"/>
  <c r="BM594" i="26"/>
  <c r="CR602" i="26"/>
  <c r="CF601" i="26"/>
  <c r="BK609" i="26"/>
  <c r="CF604" i="26"/>
  <c r="CR579" i="26"/>
  <c r="CG580" i="26"/>
  <c r="BK581" i="26"/>
  <c r="CL581" i="26"/>
  <c r="BP582" i="26"/>
  <c r="CQ582" i="26"/>
  <c r="BR586" i="26"/>
  <c r="CT586" i="26"/>
  <c r="CF587" i="26"/>
  <c r="BJ588" i="26"/>
  <c r="CK588" i="26"/>
  <c r="BO589" i="26"/>
  <c r="CU589" i="26"/>
  <c r="CN593" i="26"/>
  <c r="CG594" i="26"/>
  <c r="CC595" i="26"/>
  <c r="BL596" i="26"/>
  <c r="CK587" i="26"/>
  <c r="CP588" i="26"/>
  <c r="CK593" i="26"/>
  <c r="CV595" i="26"/>
  <c r="CM588" i="26"/>
  <c r="BL594" i="26"/>
  <c r="CG596" i="26"/>
  <c r="BR589" i="26"/>
  <c r="CN594" i="26"/>
  <c r="BL601" i="26"/>
  <c r="CG603" i="26"/>
  <c r="CR608" i="26"/>
  <c r="BJ602" i="26"/>
  <c r="CE604" i="26"/>
  <c r="CL609" i="26"/>
  <c r="CL602" i="26"/>
  <c r="BK608" i="26"/>
  <c r="CK580" i="26"/>
  <c r="BO581" i="26"/>
  <c r="CP581" i="26"/>
  <c r="CP584" i="26" s="1"/>
  <c r="CE582" i="26"/>
  <c r="CE584" i="26" s="1"/>
  <c r="CV582" i="26"/>
  <c r="CG586" i="26"/>
  <c r="BK587" i="26"/>
  <c r="CJ587" i="26"/>
  <c r="BN588" i="26"/>
  <c r="CO588" i="26"/>
  <c r="CC589" i="26"/>
  <c r="BM593" i="26"/>
  <c r="CR593" i="26"/>
  <c r="CO594" i="26"/>
  <c r="CH595" i="26"/>
  <c r="BP596" i="26"/>
  <c r="CO587" i="26"/>
  <c r="CU588" i="26"/>
  <c r="BO594" i="26"/>
  <c r="CJ596" i="26"/>
  <c r="BQ589" i="26"/>
  <c r="CM594" i="26"/>
  <c r="CI587" i="26"/>
  <c r="CT589" i="26"/>
  <c r="BR595" i="26"/>
  <c r="CM601" i="26"/>
  <c r="BK604" i="26"/>
  <c r="CG609" i="26"/>
  <c r="CK602" i="26"/>
  <c r="CV604" i="26"/>
  <c r="CG610" i="26"/>
  <c r="BP603" i="26"/>
  <c r="BL609" i="26"/>
  <c r="CP589" i="26"/>
  <c r="CF593" i="26"/>
  <c r="BJ594" i="26"/>
  <c r="CK594" i="26"/>
  <c r="BO595" i="26"/>
  <c r="CP595" i="26"/>
  <c r="CE596" i="26"/>
  <c r="CV596" i="26"/>
  <c r="CT587" i="26"/>
  <c r="CH588" i="26"/>
  <c r="BL589" i="26"/>
  <c r="BL590" i="26" s="1"/>
  <c r="CM589" i="26"/>
  <c r="BN593" i="26"/>
  <c r="CO593" i="26"/>
  <c r="CC594" i="26"/>
  <c r="CU594" i="26"/>
  <c r="CI595" i="26"/>
  <c r="BM596" i="26"/>
  <c r="CN596" i="26"/>
  <c r="CL587" i="26"/>
  <c r="BP588" i="26"/>
  <c r="CQ588" i="26"/>
  <c r="CF589" i="26"/>
  <c r="BK593" i="26"/>
  <c r="CL593" i="26"/>
  <c r="BP594" i="26"/>
  <c r="CQ594" i="26"/>
  <c r="CF595" i="26"/>
  <c r="BJ596" i="26"/>
  <c r="CK596" i="26"/>
  <c r="CM587" i="26"/>
  <c r="BQ588" i="26"/>
  <c r="CR588" i="26"/>
  <c r="CG589" i="26"/>
  <c r="BL593" i="26"/>
  <c r="CM593" i="26"/>
  <c r="BQ594" i="26"/>
  <c r="CR594" i="26"/>
  <c r="CG595" i="26"/>
  <c r="BK596" i="26"/>
  <c r="CL596" i="26"/>
  <c r="BP601" i="26"/>
  <c r="CQ601" i="26"/>
  <c r="CF602" i="26"/>
  <c r="BJ603" i="26"/>
  <c r="CK603" i="26"/>
  <c r="BO604" i="26"/>
  <c r="CP604" i="26"/>
  <c r="CF608" i="26"/>
  <c r="BJ609" i="26"/>
  <c r="CK609" i="26"/>
  <c r="BR610" i="26"/>
  <c r="CJ601" i="26"/>
  <c r="BN602" i="26"/>
  <c r="CO602" i="26"/>
  <c r="CC603" i="26"/>
  <c r="CU603" i="26"/>
  <c r="CI604" i="26"/>
  <c r="BJ608" i="26"/>
  <c r="CK608" i="26"/>
  <c r="BO609" i="26"/>
  <c r="CP609" i="26"/>
  <c r="BJ601" i="26"/>
  <c r="CK601" i="26"/>
  <c r="BO602" i="26"/>
  <c r="CP602" i="26"/>
  <c r="CE603" i="26"/>
  <c r="CV603" i="26"/>
  <c r="CJ604" i="26"/>
  <c r="CC608" i="26"/>
  <c r="CM609" i="26"/>
  <c r="CI596" i="26"/>
  <c r="CG587" i="26"/>
  <c r="BK588" i="26"/>
  <c r="CL588" i="26"/>
  <c r="BP589" i="26"/>
  <c r="CQ589" i="26"/>
  <c r="BR593" i="26"/>
  <c r="CT593" i="26"/>
  <c r="CH594" i="26"/>
  <c r="BL595" i="26"/>
  <c r="CM595" i="26"/>
  <c r="BQ596" i="26"/>
  <c r="CR596" i="26"/>
  <c r="CP587" i="26"/>
  <c r="CE588" i="26"/>
  <c r="CV588" i="26"/>
  <c r="CJ589" i="26"/>
  <c r="BO593" i="26"/>
  <c r="CP593" i="26"/>
  <c r="CE594" i="26"/>
  <c r="CV594" i="26"/>
  <c r="CJ595" i="26"/>
  <c r="BN596" i="26"/>
  <c r="CO596" i="26"/>
  <c r="CQ587" i="26"/>
  <c r="CF588" i="26"/>
  <c r="BJ589" i="26"/>
  <c r="CK589" i="26"/>
  <c r="BP593" i="26"/>
  <c r="CQ593" i="26"/>
  <c r="CF594" i="26"/>
  <c r="BJ595" i="26"/>
  <c r="CK595" i="26"/>
  <c r="BO596" i="26"/>
  <c r="CP596" i="26"/>
  <c r="CP597" i="26" s="1"/>
  <c r="CE601" i="26"/>
  <c r="CV601" i="26"/>
  <c r="CJ602" i="26"/>
  <c r="BN603" i="26"/>
  <c r="CO603" i="26"/>
  <c r="CC604" i="26"/>
  <c r="CU604" i="26"/>
  <c r="CJ608" i="26"/>
  <c r="BN609" i="26"/>
  <c r="CO609" i="26"/>
  <c r="BM601" i="26"/>
  <c r="CN601" i="26"/>
  <c r="BR602" i="26"/>
  <c r="CT602" i="26"/>
  <c r="CH603" i="26"/>
  <c r="BL604" i="26"/>
  <c r="CM604" i="26"/>
  <c r="BN608" i="26"/>
  <c r="CO608" i="26"/>
  <c r="CC609" i="26"/>
  <c r="CU609" i="26"/>
  <c r="BN601" i="26"/>
  <c r="CO601" i="26"/>
  <c r="CC602" i="26"/>
  <c r="CU602" i="26"/>
  <c r="CI603" i="26"/>
  <c r="BM604" i="26"/>
  <c r="CN604" i="26"/>
  <c r="CH608" i="26"/>
  <c r="CK610" i="26"/>
  <c r="CE589" i="26"/>
  <c r="CV589" i="26"/>
  <c r="CG593" i="26"/>
  <c r="BK594" i="26"/>
  <c r="BK598" i="26" s="1"/>
  <c r="CL594" i="26"/>
  <c r="BP595" i="26"/>
  <c r="CQ595" i="26"/>
  <c r="CF596" i="26"/>
  <c r="CC587" i="26"/>
  <c r="CU587" i="26"/>
  <c r="CI588" i="26"/>
  <c r="BM589" i="26"/>
  <c r="CN589" i="26"/>
  <c r="CC593" i="26"/>
  <c r="CU593" i="26"/>
  <c r="CI594" i="26"/>
  <c r="BM595" i="26"/>
  <c r="CN595" i="26"/>
  <c r="BR596" i="26"/>
  <c r="CT596" i="26"/>
  <c r="CV587" i="26"/>
  <c r="CJ588" i="26"/>
  <c r="BN589" i="26"/>
  <c r="BN590" i="26" s="1"/>
  <c r="CO589" i="26"/>
  <c r="CE593" i="26"/>
  <c r="CV593" i="26"/>
  <c r="CJ594" i="26"/>
  <c r="BN595" i="26"/>
  <c r="CO595" i="26"/>
  <c r="CC596" i="26"/>
  <c r="CU596" i="26"/>
  <c r="CI601" i="26"/>
  <c r="BM602" i="26"/>
  <c r="CN602" i="26"/>
  <c r="BR603" i="26"/>
  <c r="CT603" i="26"/>
  <c r="CH604" i="26"/>
  <c r="BM608" i="26"/>
  <c r="CN608" i="26"/>
  <c r="BR609" i="26"/>
  <c r="CT609" i="26"/>
  <c r="BQ601" i="26"/>
  <c r="CR601" i="26"/>
  <c r="CG602" i="26"/>
  <c r="BK603" i="26"/>
  <c r="CL603" i="26"/>
  <c r="BP604" i="26"/>
  <c r="CQ604" i="26"/>
  <c r="BR608" i="26"/>
  <c r="CT608" i="26"/>
  <c r="CH609" i="26"/>
  <c r="BL610" i="26"/>
  <c r="BR601" i="26"/>
  <c r="CT601" i="26"/>
  <c r="CH602" i="26"/>
  <c r="BL603" i="26"/>
  <c r="CM603" i="26"/>
  <c r="BQ604" i="26"/>
  <c r="CR604" i="26"/>
  <c r="CL608" i="26"/>
  <c r="CO604" i="26"/>
  <c r="DF317" i="26"/>
  <c r="DF300" i="26"/>
  <c r="DF340" i="26"/>
  <c r="DF169" i="26"/>
  <c r="DF153" i="26"/>
  <c r="DF151" i="26"/>
  <c r="DF39" i="26"/>
  <c r="DF23" i="26"/>
  <c r="DF15" i="26"/>
  <c r="DF12" i="26"/>
  <c r="DF281" i="26"/>
  <c r="DF240" i="26"/>
  <c r="DF200" i="26"/>
  <c r="BP609" i="26"/>
  <c r="CQ609" i="26"/>
  <c r="BK601" i="26"/>
  <c r="BR611" i="26"/>
  <c r="BO608" i="26"/>
  <c r="CP608" i="26"/>
  <c r="CE609" i="26"/>
  <c r="CV609" i="26"/>
  <c r="BO601" i="26"/>
  <c r="CU608" i="26"/>
  <c r="CI609" i="26"/>
  <c r="BM610" i="26"/>
  <c r="CE602" i="26"/>
  <c r="DF356" i="26"/>
  <c r="DF246" i="26"/>
  <c r="DF112" i="26"/>
  <c r="DF94" i="26"/>
  <c r="DF36" i="26"/>
  <c r="DF218" i="26"/>
  <c r="DF230" i="26"/>
  <c r="CH601" i="26"/>
  <c r="CV602" i="26"/>
  <c r="CE608" i="26"/>
  <c r="CL601" i="26"/>
  <c r="CJ603" i="26"/>
  <c r="BM609" i="26"/>
  <c r="CP601" i="26"/>
  <c r="BN604" i="26"/>
  <c r="BK611" i="26"/>
  <c r="BK613" i="26" s="1"/>
  <c r="CC601" i="26"/>
  <c r="CU601" i="26"/>
  <c r="CI602" i="26"/>
  <c r="BM603" i="26"/>
  <c r="CN603" i="26"/>
  <c r="BR604" i="26"/>
  <c r="CT604" i="26"/>
  <c r="CI608" i="26"/>
  <c r="BQ609" i="26"/>
  <c r="CL611" i="26"/>
  <c r="CL618" i="26" s="1"/>
  <c r="BL602" i="26"/>
  <c r="CM602" i="26"/>
  <c r="BQ603" i="26"/>
  <c r="CR603" i="26"/>
  <c r="CG604" i="26"/>
  <c r="BL608" i="26"/>
  <c r="CM608" i="26"/>
  <c r="CF609" i="26"/>
  <c r="CH610" i="26"/>
  <c r="BP602" i="26"/>
  <c r="CQ602" i="26"/>
  <c r="CF603" i="26"/>
  <c r="BJ604" i="26"/>
  <c r="CK604" i="26"/>
  <c r="BP608" i="26"/>
  <c r="CQ608" i="26"/>
  <c r="BJ610" i="26"/>
  <c r="CI611" i="26"/>
  <c r="CV608" i="26"/>
  <c r="CJ609" i="26"/>
  <c r="BN610" i="26"/>
  <c r="BO611" i="26"/>
  <c r="CP611" i="26"/>
  <c r="CP610" i="26"/>
  <c r="CV611" i="26"/>
  <c r="DF336" i="26"/>
  <c r="CN609" i="26"/>
  <c r="CO610" i="26"/>
  <c r="CC611" i="26"/>
  <c r="BO610" i="26"/>
  <c r="CU610" i="26"/>
  <c r="CM610" i="26"/>
  <c r="CR609" i="26"/>
  <c r="CT610" i="26"/>
  <c r="CH611" i="26"/>
  <c r="CC610" i="26"/>
  <c r="CE611" i="26"/>
  <c r="CN610" i="26"/>
  <c r="DF85" i="26"/>
  <c r="DF64" i="26"/>
  <c r="DF76" i="26"/>
  <c r="CF563" i="26"/>
  <c r="CF569" i="26"/>
  <c r="CF571" i="26" s="1"/>
  <c r="BJ576" i="26"/>
  <c r="BJ578" i="26" s="1"/>
  <c r="BL611" i="26"/>
  <c r="CM611" i="26"/>
  <c r="BQ611" i="26"/>
  <c r="CT611" i="26"/>
  <c r="DF298" i="26"/>
  <c r="DF203" i="26"/>
  <c r="DF49" i="26"/>
  <c r="DF114" i="26"/>
  <c r="CP577" i="26"/>
  <c r="CU611" i="26"/>
  <c r="CL610" i="26"/>
  <c r="BP611" i="26"/>
  <c r="CQ611" i="26"/>
  <c r="CR611" i="26"/>
  <c r="DF327" i="26"/>
  <c r="DF366" i="26"/>
  <c r="DF377" i="26"/>
  <c r="DF301" i="26"/>
  <c r="DF316" i="26"/>
  <c r="DF31" i="26"/>
  <c r="DF288" i="26"/>
  <c r="DF91" i="26"/>
  <c r="CG576" i="26"/>
  <c r="CG578" i="26" s="1"/>
  <c r="BP610" i="26"/>
  <c r="CQ610" i="26"/>
  <c r="CF611" i="26"/>
  <c r="BQ610" i="26"/>
  <c r="BQ613" i="26" s="1"/>
  <c r="CR610" i="26"/>
  <c r="CG611" i="26"/>
  <c r="DF341" i="26"/>
  <c r="DF241" i="26"/>
  <c r="DF154" i="26"/>
  <c r="DF393" i="26"/>
  <c r="DF360" i="26"/>
  <c r="DF315" i="26"/>
  <c r="DF142" i="26"/>
  <c r="DF45" i="26"/>
  <c r="DF271" i="26"/>
  <c r="DF208" i="26"/>
  <c r="DF20" i="26"/>
  <c r="CL577" i="26"/>
  <c r="CE610" i="26"/>
  <c r="CV610" i="26"/>
  <c r="CJ611" i="26"/>
  <c r="CF610" i="26"/>
  <c r="BJ611" i="26"/>
  <c r="CK611" i="26"/>
  <c r="DF290" i="26"/>
  <c r="DF195" i="26"/>
  <c r="DF136" i="26"/>
  <c r="DF42" i="26"/>
  <c r="DF52" i="26"/>
  <c r="DF379" i="26"/>
  <c r="DF221" i="26"/>
  <c r="CI610" i="26"/>
  <c r="BM611" i="26"/>
  <c r="CN611" i="26"/>
  <c r="CJ610" i="26"/>
  <c r="BN611" i="26"/>
  <c r="DF371" i="26"/>
  <c r="DF325" i="26"/>
  <c r="DF311" i="26"/>
  <c r="DF286" i="26"/>
  <c r="DF268" i="26"/>
  <c r="DF249" i="26"/>
  <c r="DF342" i="26"/>
  <c r="DF278" i="26"/>
  <c r="DF305" i="26"/>
  <c r="DF289" i="26"/>
  <c r="DF189" i="26"/>
  <c r="DF133" i="26"/>
  <c r="DF326" i="26"/>
  <c r="DF163" i="26"/>
  <c r="DF137" i="26"/>
  <c r="DF88" i="26"/>
  <c r="DF302" i="26"/>
  <c r="DF275" i="26"/>
  <c r="DF146" i="26"/>
  <c r="DF196" i="26"/>
  <c r="DF228" i="26"/>
  <c r="DF165" i="26"/>
  <c r="DF38" i="26"/>
  <c r="DF155" i="26"/>
  <c r="DF186" i="26"/>
  <c r="DF267" i="26"/>
  <c r="CJ543" i="26"/>
  <c r="BT543" i="26"/>
  <c r="CR523" i="26"/>
  <c r="CB523" i="26"/>
  <c r="BL523" i="26"/>
  <c r="CV543" i="26"/>
  <c r="CF543" i="26"/>
  <c r="BP543" i="26"/>
  <c r="CH523" i="26"/>
  <c r="BR523" i="26"/>
  <c r="BZ523" i="26"/>
  <c r="BJ523" i="26"/>
  <c r="CV556" i="26"/>
  <c r="CV557" i="26" s="1"/>
  <c r="DF60" i="26"/>
  <c r="DF398" i="26"/>
  <c r="DF363" i="26"/>
  <c r="DF294" i="26"/>
  <c r="DF276" i="26"/>
  <c r="DF185" i="26"/>
  <c r="DF113" i="26"/>
  <c r="DF56" i="26"/>
  <c r="CM543" i="26"/>
  <c r="BW543" i="26"/>
  <c r="CL550" i="26"/>
  <c r="BV550" i="26"/>
  <c r="DF394" i="26"/>
  <c r="DF170" i="26"/>
  <c r="DF129" i="26"/>
  <c r="DF105" i="26"/>
  <c r="CN543" i="26"/>
  <c r="CF523" i="26"/>
  <c r="CG557" i="26"/>
  <c r="BQ557" i="26"/>
  <c r="CU557" i="26"/>
  <c r="CE557" i="26"/>
  <c r="CD529" i="26"/>
  <c r="CD530" i="26" s="1"/>
  <c r="BS557" i="26"/>
  <c r="CM550" i="26"/>
  <c r="BW550" i="26"/>
  <c r="CE550" i="26"/>
  <c r="CT523" i="26"/>
  <c r="CD523" i="26"/>
  <c r="BN523" i="26"/>
  <c r="CR557" i="26"/>
  <c r="CF550" i="26"/>
  <c r="BP550" i="26"/>
  <c r="CV550" i="26"/>
  <c r="BR530" i="26"/>
  <c r="BM543" i="26"/>
  <c r="CO543" i="26"/>
  <c r="CQ550" i="26"/>
  <c r="CA550" i="26"/>
  <c r="BK550" i="26"/>
  <c r="CC557" i="26"/>
  <c r="BM557" i="26"/>
  <c r="BY550" i="26"/>
  <c r="CQ543" i="26"/>
  <c r="CA543" i="26"/>
  <c r="BK543" i="26"/>
  <c r="CB530" i="26"/>
  <c r="BL530" i="26"/>
  <c r="CP550" i="26"/>
  <c r="BZ550" i="26"/>
  <c r="BJ550" i="26"/>
  <c r="BT530" i="26"/>
  <c r="CN523" i="26"/>
  <c r="BX523" i="26"/>
  <c r="BY557" i="26"/>
  <c r="CI550" i="26"/>
  <c r="BS550" i="26"/>
  <c r="CU543" i="26"/>
  <c r="CE543" i="26"/>
  <c r="BO543" i="26"/>
  <c r="CT550" i="26"/>
  <c r="CD550" i="26"/>
  <c r="BN550" i="26"/>
  <c r="CO523" i="26"/>
  <c r="BY523" i="26"/>
  <c r="CO550" i="26"/>
  <c r="CO557" i="26"/>
  <c r="CJ550" i="26"/>
  <c r="BT550" i="26"/>
  <c r="BZ530" i="26"/>
  <c r="BJ530" i="26"/>
  <c r="CG543" i="26"/>
  <c r="CG550" i="26"/>
  <c r="BQ550" i="26"/>
  <c r="CU523" i="26"/>
  <c r="CE523" i="26"/>
  <c r="BO523" i="26"/>
  <c r="CK550" i="26"/>
  <c r="BU550" i="26"/>
  <c r="BQ530" i="26"/>
  <c r="BS530" i="26"/>
  <c r="BY530" i="26"/>
  <c r="CT529" i="26"/>
  <c r="CT530" i="26" s="1"/>
  <c r="DF361" i="26"/>
  <c r="DF234" i="26"/>
  <c r="DF314" i="26"/>
  <c r="BM530" i="26"/>
  <c r="DF225" i="26"/>
  <c r="DF78" i="26"/>
  <c r="DF62" i="26"/>
  <c r="DF244" i="26"/>
  <c r="CQ529" i="26"/>
  <c r="CQ530" i="26" s="1"/>
  <c r="CG529" i="26"/>
  <c r="CG530" i="26" s="1"/>
  <c r="DF386" i="26"/>
  <c r="CC550" i="26"/>
  <c r="BM550" i="26"/>
  <c r="DF351" i="26"/>
  <c r="DF269" i="26"/>
  <c r="DF239" i="26"/>
  <c r="DF84" i="26"/>
  <c r="DF72" i="26"/>
  <c r="DF44" i="26"/>
  <c r="DF108" i="26"/>
  <c r="DF204" i="26"/>
  <c r="DF179" i="26"/>
  <c r="BU530" i="26"/>
  <c r="DF399" i="26"/>
  <c r="DF285" i="26"/>
  <c r="DF209" i="26"/>
  <c r="DF201" i="26"/>
  <c r="DF214" i="26"/>
  <c r="DF128" i="26"/>
  <c r="DF104" i="26"/>
  <c r="CJ529" i="26"/>
  <c r="CJ530" i="26" s="1"/>
  <c r="DF395" i="26"/>
  <c r="DF381" i="26"/>
  <c r="DF303" i="26"/>
  <c r="DF14" i="26"/>
  <c r="DF375" i="26"/>
  <c r="DF308" i="26"/>
  <c r="DF292" i="26"/>
  <c r="DF242" i="26"/>
  <c r="DF41" i="26"/>
  <c r="DF17" i="26"/>
  <c r="DF216" i="26"/>
  <c r="DF47" i="26"/>
  <c r="DF24" i="26"/>
  <c r="BO530" i="26"/>
  <c r="DF347" i="26"/>
  <c r="DF467" i="26"/>
  <c r="DF318" i="26"/>
  <c r="CI523" i="26"/>
  <c r="BS523" i="26"/>
  <c r="DF475" i="26"/>
  <c r="DF272" i="26"/>
  <c r="DF258" i="26"/>
  <c r="CP529" i="26"/>
  <c r="CP530" i="26" s="1"/>
  <c r="CC529" i="26"/>
  <c r="CC530" i="26" s="1"/>
  <c r="BR576" i="26"/>
  <c r="BR578" i="26" s="1"/>
  <c r="DF309" i="26"/>
  <c r="DF25" i="26"/>
  <c r="DF461" i="26"/>
  <c r="DF368" i="26"/>
  <c r="DF255" i="26"/>
  <c r="DF277" i="26"/>
  <c r="CR563" i="26"/>
  <c r="CR569" i="26"/>
  <c r="CR571" i="26" s="1"/>
  <c r="DF164" i="26"/>
  <c r="DF125" i="26"/>
  <c r="DF13" i="26"/>
  <c r="DF29" i="26"/>
  <c r="DF389" i="26"/>
  <c r="DF213" i="26"/>
  <c r="DF205" i="26"/>
  <c r="DF103" i="26"/>
  <c r="CM529" i="26"/>
  <c r="CM530" i="26" s="1"/>
  <c r="BQ563" i="26"/>
  <c r="BQ569" i="26"/>
  <c r="BQ571" i="26" s="1"/>
  <c r="CH577" i="26"/>
  <c r="CN529" i="26"/>
  <c r="CN530" i="26" s="1"/>
  <c r="CS529" i="26"/>
  <c r="CE562" i="26"/>
  <c r="CE564" i="26" s="1"/>
  <c r="CV562" i="26"/>
  <c r="CV564" i="26" s="1"/>
  <c r="CG570" i="26"/>
  <c r="BK577" i="26"/>
  <c r="DF435" i="26"/>
  <c r="DF100" i="26"/>
  <c r="DF345" i="26"/>
  <c r="DF70" i="26"/>
  <c r="DF320" i="26"/>
  <c r="DF330" i="26"/>
  <c r="DF43" i="26"/>
  <c r="DF227" i="26"/>
  <c r="DF187" i="26"/>
  <c r="DF178" i="26"/>
  <c r="DF167" i="26"/>
  <c r="DF152" i="26"/>
  <c r="DF115" i="26"/>
  <c r="CJ563" i="26"/>
  <c r="CI562" i="26"/>
  <c r="CI564" i="26" s="1"/>
  <c r="BJ570" i="26"/>
  <c r="CK570" i="26"/>
  <c r="CJ569" i="26"/>
  <c r="CJ571" i="26" s="1"/>
  <c r="BO577" i="26"/>
  <c r="BN576" i="26"/>
  <c r="BN578" i="26" s="1"/>
  <c r="DF429" i="26"/>
  <c r="DF421" i="26"/>
  <c r="DF413" i="26"/>
  <c r="DF333" i="26"/>
  <c r="DF304" i="26"/>
  <c r="DF174" i="26"/>
  <c r="DF81" i="26"/>
  <c r="CQ523" i="26"/>
  <c r="CA523" i="26"/>
  <c r="BK523" i="26"/>
  <c r="DF358" i="26"/>
  <c r="DF297" i="26"/>
  <c r="DF383" i="26"/>
  <c r="DF324" i="26"/>
  <c r="DF370" i="26"/>
  <c r="DF284" i="26"/>
  <c r="DF266" i="26"/>
  <c r="DF231" i="26"/>
  <c r="DF156" i="26"/>
  <c r="DF127" i="26"/>
  <c r="BM563" i="26"/>
  <c r="CN563" i="26"/>
  <c r="BL562" i="26"/>
  <c r="BL564" i="26" s="1"/>
  <c r="CM562" i="26"/>
  <c r="CM564" i="26" s="1"/>
  <c r="BN570" i="26"/>
  <c r="CO570" i="26"/>
  <c r="BM569" i="26"/>
  <c r="BM571" i="26" s="1"/>
  <c r="CN569" i="26"/>
  <c r="CN571" i="26" s="1"/>
  <c r="CC577" i="26"/>
  <c r="CU577" i="26"/>
  <c r="DF440" i="26"/>
  <c r="DF431" i="26"/>
  <c r="DF441" i="26"/>
  <c r="DF432" i="26"/>
  <c r="DF357" i="26"/>
  <c r="DF229" i="26"/>
  <c r="DF207" i="26"/>
  <c r="DF193" i="26"/>
  <c r="DF48" i="26"/>
  <c r="DF79" i="26"/>
  <c r="DF71" i="26"/>
  <c r="DF63" i="26"/>
  <c r="CX511" i="26"/>
  <c r="CA530" i="26"/>
  <c r="BK530" i="26"/>
  <c r="CM523" i="26"/>
  <c r="BW523" i="26"/>
  <c r="DF373" i="26"/>
  <c r="DF439" i="26"/>
  <c r="DF334" i="26"/>
  <c r="DF295" i="26"/>
  <c r="DF270" i="26"/>
  <c r="DF237" i="26"/>
  <c r="DF148" i="26"/>
  <c r="DF131" i="26"/>
  <c r="DF107" i="26"/>
  <c r="CL529" i="26"/>
  <c r="CL530" i="26" s="1"/>
  <c r="BP562" i="26"/>
  <c r="BP564" i="26" s="1"/>
  <c r="CQ562" i="26"/>
  <c r="CQ564" i="26" s="1"/>
  <c r="BR570" i="26"/>
  <c r="CT570" i="26"/>
  <c r="DF382" i="26"/>
  <c r="DF280" i="26"/>
  <c r="DF245" i="26"/>
  <c r="DB511" i="26"/>
  <c r="BW530" i="26"/>
  <c r="DF443" i="26"/>
  <c r="DF460" i="26"/>
  <c r="DF353" i="26"/>
  <c r="DF161" i="26"/>
  <c r="DF111" i="26"/>
  <c r="DF405" i="26"/>
  <c r="CR529" i="26"/>
  <c r="CR530" i="26" s="1"/>
  <c r="CU529" i="26"/>
  <c r="CU530" i="26" s="1"/>
  <c r="CE529" i="26"/>
  <c r="CE530" i="26" s="1"/>
  <c r="CK529" i="26"/>
  <c r="CK530" i="26" s="1"/>
  <c r="BN563" i="26"/>
  <c r="CO563" i="26"/>
  <c r="BM562" i="26"/>
  <c r="BM564" i="26" s="1"/>
  <c r="CN562" i="26"/>
  <c r="CN564" i="26" s="1"/>
  <c r="CC570" i="26"/>
  <c r="CU570" i="26"/>
  <c r="BR569" i="26"/>
  <c r="BR571" i="26" s="1"/>
  <c r="CT569" i="26"/>
  <c r="CT571" i="26" s="1"/>
  <c r="CI577" i="26"/>
  <c r="CJ576" i="26"/>
  <c r="CJ578" i="26" s="1"/>
  <c r="CH563" i="26"/>
  <c r="CG562" i="26"/>
  <c r="CG564" i="26" s="1"/>
  <c r="BL570" i="26"/>
  <c r="CM570" i="26"/>
  <c r="BK569" i="26"/>
  <c r="BK571" i="26" s="1"/>
  <c r="CL569" i="26"/>
  <c r="CL571" i="26" s="1"/>
  <c r="BQ577" i="26"/>
  <c r="CR577" i="26"/>
  <c r="BP576" i="26"/>
  <c r="BP578" i="26" s="1"/>
  <c r="BP563" i="26"/>
  <c r="CQ563" i="26"/>
  <c r="BO562" i="26"/>
  <c r="BO564" i="26" s="1"/>
  <c r="CP562" i="26"/>
  <c r="CP564" i="26" s="1"/>
  <c r="CF570" i="26"/>
  <c r="CE569" i="26"/>
  <c r="CE571" i="26" s="1"/>
  <c r="CV569" i="26"/>
  <c r="CV571" i="26" s="1"/>
  <c r="CG577" i="26"/>
  <c r="CF576" i="26"/>
  <c r="CF578" i="26" s="1"/>
  <c r="CQ576" i="26"/>
  <c r="CQ578" i="26" s="1"/>
  <c r="CT576" i="26"/>
  <c r="CT578" i="26" s="1"/>
  <c r="CU576" i="26"/>
  <c r="CU578" i="26" s="1"/>
  <c r="DF411" i="26"/>
  <c r="BM583" i="26"/>
  <c r="CO583" i="26"/>
  <c r="BP584" i="26"/>
  <c r="DF445" i="26"/>
  <c r="DF427" i="26"/>
  <c r="DF319" i="26"/>
  <c r="DF310" i="26"/>
  <c r="DF50" i="26"/>
  <c r="DF37" i="26"/>
  <c r="DF33" i="26"/>
  <c r="DF73" i="26"/>
  <c r="DF65" i="26"/>
  <c r="CZ502" i="26"/>
  <c r="CZ511" i="26"/>
  <c r="DD511" i="26"/>
  <c r="CJ557" i="26"/>
  <c r="CB557" i="26"/>
  <c r="BT557" i="26"/>
  <c r="BR563" i="26"/>
  <c r="CT563" i="26"/>
  <c r="BQ562" i="26"/>
  <c r="BQ564" i="26" s="1"/>
  <c r="CR562" i="26"/>
  <c r="CR564" i="26" s="1"/>
  <c r="CH570" i="26"/>
  <c r="CG569" i="26"/>
  <c r="CG571" i="26" s="1"/>
  <c r="BL577" i="26"/>
  <c r="CM577" i="26"/>
  <c r="BK576" i="26"/>
  <c r="BK578" i="26" s="1"/>
  <c r="BK563" i="26"/>
  <c r="CL563" i="26"/>
  <c r="BJ562" i="26"/>
  <c r="BJ564" i="26" s="1"/>
  <c r="CK562" i="26"/>
  <c r="CK564" i="26" s="1"/>
  <c r="BP570" i="26"/>
  <c r="CQ570" i="26"/>
  <c r="BO569" i="26"/>
  <c r="BO571" i="26" s="1"/>
  <c r="CP569" i="26"/>
  <c r="CP571" i="26" s="1"/>
  <c r="CF577" i="26"/>
  <c r="CE576" i="26"/>
  <c r="CE578" i="26" s="1"/>
  <c r="CE563" i="26"/>
  <c r="CV563" i="26"/>
  <c r="CC562" i="26"/>
  <c r="CC564" i="26" s="1"/>
  <c r="CU562" i="26"/>
  <c r="CU564" i="26" s="1"/>
  <c r="CJ570" i="26"/>
  <c r="CI569" i="26"/>
  <c r="CI571" i="26" s="1"/>
  <c r="BJ577" i="26"/>
  <c r="CK577" i="26"/>
  <c r="CN576" i="26"/>
  <c r="CN578" i="26" s="1"/>
  <c r="CV576" i="26"/>
  <c r="CV578" i="26" s="1"/>
  <c r="CH576" i="26"/>
  <c r="CH578" i="26" s="1"/>
  <c r="CV584" i="26"/>
  <c r="CC583" i="26"/>
  <c r="CV583" i="26"/>
  <c r="CP598" i="26"/>
  <c r="DF468" i="26"/>
  <c r="DF433" i="26"/>
  <c r="DF415" i="26"/>
  <c r="DF339" i="26"/>
  <c r="CX502" i="26"/>
  <c r="DD502" i="26"/>
  <c r="CG563" i="26"/>
  <c r="CF562" i="26"/>
  <c r="CF564" i="26" s="1"/>
  <c r="BK570" i="26"/>
  <c r="CL570" i="26"/>
  <c r="BJ569" i="26"/>
  <c r="BJ571" i="26" s="1"/>
  <c r="CK569" i="26"/>
  <c r="CK571" i="26" s="1"/>
  <c r="BP577" i="26"/>
  <c r="CQ577" i="26"/>
  <c r="BO576" i="26"/>
  <c r="BO578" i="26" s="1"/>
  <c r="BO563" i="26"/>
  <c r="CP563" i="26"/>
  <c r="BN562" i="26"/>
  <c r="BN564" i="26" s="1"/>
  <c r="CO562" i="26"/>
  <c r="CO564" i="26" s="1"/>
  <c r="CE570" i="26"/>
  <c r="CV570" i="26"/>
  <c r="CC569" i="26"/>
  <c r="CC571" i="26" s="1"/>
  <c r="CU569" i="26"/>
  <c r="CU571" i="26" s="1"/>
  <c r="CJ577" i="26"/>
  <c r="CK576" i="26"/>
  <c r="CK578" i="26" s="1"/>
  <c r="CI563" i="26"/>
  <c r="CH562" i="26"/>
  <c r="CH564" i="26" s="1"/>
  <c r="BM570" i="26"/>
  <c r="CN570" i="26"/>
  <c r="BL569" i="26"/>
  <c r="BL571" i="26" s="1"/>
  <c r="CM569" i="26"/>
  <c r="CM571" i="26" s="1"/>
  <c r="BN577" i="26"/>
  <c r="CO577" i="26"/>
  <c r="BM576" i="26"/>
  <c r="BM578" i="26" s="1"/>
  <c r="CI576" i="26"/>
  <c r="CI578" i="26" s="1"/>
  <c r="CR576" i="26"/>
  <c r="CR578" i="26" s="1"/>
  <c r="CL576" i="26"/>
  <c r="CL578" i="26" s="1"/>
  <c r="DF436" i="26"/>
  <c r="CH584" i="26"/>
  <c r="CH583" i="26"/>
  <c r="DF470" i="26"/>
  <c r="DF437" i="26"/>
  <c r="DF419" i="26"/>
  <c r="DF335" i="26"/>
  <c r="DE511" i="26"/>
  <c r="DE502" i="26"/>
  <c r="DF83" i="26"/>
  <c r="DF77" i="26"/>
  <c r="DF69" i="26"/>
  <c r="DF61" i="26"/>
  <c r="DB502" i="26"/>
  <c r="CN557" i="26"/>
  <c r="CF557" i="26"/>
  <c r="BX557" i="26"/>
  <c r="CV529" i="26"/>
  <c r="CV530" i="26" s="1"/>
  <c r="CF529" i="26"/>
  <c r="CF530" i="26" s="1"/>
  <c r="DC535" i="26"/>
  <c r="CY535" i="26"/>
  <c r="DA535" i="26"/>
  <c r="CW535" i="26"/>
  <c r="CI529" i="26"/>
  <c r="CI530" i="26" s="1"/>
  <c r="CH529" i="26"/>
  <c r="CH530" i="26" s="1"/>
  <c r="CO529" i="26"/>
  <c r="CO530" i="26" s="1"/>
  <c r="BJ563" i="26"/>
  <c r="CK563" i="26"/>
  <c r="CJ562" i="26"/>
  <c r="CJ564" i="26" s="1"/>
  <c r="BO570" i="26"/>
  <c r="CP570" i="26"/>
  <c r="BN569" i="26"/>
  <c r="BN571" i="26" s="1"/>
  <c r="CO569" i="26"/>
  <c r="CO571" i="26" s="1"/>
  <c r="CE577" i="26"/>
  <c r="CV577" i="26"/>
  <c r="CC576" i="26"/>
  <c r="CC578" i="26" s="1"/>
  <c r="CC563" i="26"/>
  <c r="CU563" i="26"/>
  <c r="BR562" i="26"/>
  <c r="BR564" i="26" s="1"/>
  <c r="CT562" i="26"/>
  <c r="CT564" i="26" s="1"/>
  <c r="CI570" i="26"/>
  <c r="CH569" i="26"/>
  <c r="CH571" i="26" s="1"/>
  <c r="BM577" i="26"/>
  <c r="CN577" i="26"/>
  <c r="BL576" i="26"/>
  <c r="BL578" i="26" s="1"/>
  <c r="BL563" i="26"/>
  <c r="CM563" i="26"/>
  <c r="BK562" i="26"/>
  <c r="BK564" i="26" s="1"/>
  <c r="CL562" i="26"/>
  <c r="CL564" i="26" s="1"/>
  <c r="BQ570" i="26"/>
  <c r="CR570" i="26"/>
  <c r="BP569" i="26"/>
  <c r="BP571" i="26" s="1"/>
  <c r="CQ569" i="26"/>
  <c r="CQ571" i="26" s="1"/>
  <c r="BR577" i="26"/>
  <c r="CT577" i="26"/>
  <c r="BQ576" i="26"/>
  <c r="BQ578" i="26" s="1"/>
  <c r="CM576" i="26"/>
  <c r="CM578" i="26" s="1"/>
  <c r="CO576" i="26"/>
  <c r="CO578" i="26" s="1"/>
  <c r="CP576" i="26"/>
  <c r="CP578" i="26" s="1"/>
  <c r="DF458" i="26"/>
  <c r="DF447" i="26"/>
  <c r="DF425" i="26"/>
  <c r="DF417" i="26"/>
  <c r="DF489" i="26"/>
  <c r="DF483" i="26"/>
  <c r="DF426" i="26"/>
  <c r="DF422" i="26"/>
  <c r="DF418" i="26"/>
  <c r="DF414" i="26"/>
  <c r="BJ584" i="26"/>
  <c r="CK584" i="26"/>
  <c r="BK584" i="26"/>
  <c r="CK583" i="26"/>
  <c r="BL584" i="26"/>
  <c r="CN584" i="26"/>
  <c r="BQ590" i="26"/>
  <c r="DF487" i="26"/>
  <c r="DF479" i="26"/>
  <c r="DF442" i="26"/>
  <c r="DF423" i="26"/>
  <c r="DF321" i="26"/>
  <c r="DF53" i="26"/>
  <c r="DF75" i="26"/>
  <c r="DF67" i="26"/>
  <c r="DF59" i="26"/>
  <c r="DF11" i="26"/>
  <c r="DD593" i="28" l="1"/>
  <c r="DB593" i="28"/>
  <c r="CX593" i="28"/>
  <c r="DE593" i="28"/>
  <c r="DF593" i="28" s="1"/>
  <c r="CZ593" i="28"/>
  <c r="CZ607" i="28"/>
  <c r="CZ600" i="28"/>
  <c r="CX600" i="28"/>
  <c r="DD600" i="28"/>
  <c r="DB600" i="28"/>
  <c r="DE600" i="28"/>
  <c r="DF600" i="28" s="1"/>
  <c r="DE607" i="28"/>
  <c r="DF607" i="28" s="1"/>
  <c r="CY629" i="28"/>
  <c r="DB607" i="28"/>
  <c r="DC629" i="28"/>
  <c r="DD607" i="28"/>
  <c r="CX607" i="28"/>
  <c r="DA629" i="28"/>
  <c r="CW629" i="28"/>
  <c r="CZ615" i="28"/>
  <c r="DE622" i="28"/>
  <c r="DF622" i="28" s="1"/>
  <c r="CX615" i="28"/>
  <c r="DD615" i="28"/>
  <c r="DE615" i="28"/>
  <c r="DF615" i="28" s="1"/>
  <c r="CX622" i="28"/>
  <c r="DB615" i="28"/>
  <c r="DD622" i="28"/>
  <c r="CZ622" i="28"/>
  <c r="DB622" i="28"/>
  <c r="DD598" i="27"/>
  <c r="DB598" i="27"/>
  <c r="CW620" i="27"/>
  <c r="DE598" i="27"/>
  <c r="DF598" i="27" s="1"/>
  <c r="CZ598" i="27"/>
  <c r="CX598" i="27"/>
  <c r="CX584" i="27"/>
  <c r="CZ591" i="27"/>
  <c r="DD584" i="27"/>
  <c r="DD613" i="27"/>
  <c r="CZ613" i="27"/>
  <c r="CX591" i="27"/>
  <c r="DE591" i="27"/>
  <c r="DF591" i="27" s="1"/>
  <c r="DB613" i="27"/>
  <c r="DA620" i="27"/>
  <c r="CZ584" i="27"/>
  <c r="DB591" i="27"/>
  <c r="CY620" i="27"/>
  <c r="DE613" i="27"/>
  <c r="DF613" i="27" s="1"/>
  <c r="DB584" i="27"/>
  <c r="CZ606" i="27"/>
  <c r="DC620" i="27"/>
  <c r="CX613" i="27"/>
  <c r="CX606" i="27"/>
  <c r="DE606" i="27"/>
  <c r="DF606" i="27" s="1"/>
  <c r="DD591" i="27"/>
  <c r="DD606" i="27"/>
  <c r="DE584" i="27"/>
  <c r="DF584" i="27" s="1"/>
  <c r="DB606" i="27"/>
  <c r="CT584" i="26"/>
  <c r="BL583" i="26"/>
  <c r="CI583" i="26"/>
  <c r="CH597" i="26"/>
  <c r="CT583" i="26"/>
  <c r="BR597" i="26"/>
  <c r="CL590" i="26"/>
  <c r="CT616" i="26"/>
  <c r="BL591" i="26"/>
  <c r="CK613" i="26"/>
  <c r="CQ584" i="26"/>
  <c r="BK597" i="26"/>
  <c r="BK600" i="26" s="1"/>
  <c r="CE597" i="26"/>
  <c r="CL584" i="26"/>
  <c r="CP591" i="26"/>
  <c r="CN583" i="26"/>
  <c r="CN585" i="26" s="1"/>
  <c r="BQ584" i="26"/>
  <c r="BO605" i="26"/>
  <c r="BJ605" i="26"/>
  <c r="CL598" i="26"/>
  <c r="BN615" i="26"/>
  <c r="CP590" i="26"/>
  <c r="CO590" i="26"/>
  <c r="CQ597" i="26"/>
  <c r="CG584" i="26"/>
  <c r="CU584" i="26"/>
  <c r="CJ583" i="26"/>
  <c r="BM584" i="26"/>
  <c r="BM585" i="26" s="1"/>
  <c r="CM583" i="26"/>
  <c r="CM585" i="26" s="1"/>
  <c r="CL583" i="26"/>
  <c r="CL585" i="26" s="1"/>
  <c r="BR591" i="26"/>
  <c r="BJ583" i="26"/>
  <c r="BJ585" i="26" s="1"/>
  <c r="BR583" i="26"/>
  <c r="BN584" i="26"/>
  <c r="CJ584" i="26"/>
  <c r="CG583" i="26"/>
  <c r="CU583" i="26"/>
  <c r="CM618" i="26"/>
  <c r="CR615" i="26"/>
  <c r="BR617" i="26"/>
  <c r="CG598" i="26"/>
  <c r="CM591" i="26"/>
  <c r="CQ583" i="26"/>
  <c r="CQ585" i="26" s="1"/>
  <c r="BQ583" i="26"/>
  <c r="CR616" i="26"/>
  <c r="BL616" i="26"/>
  <c r="CL605" i="26"/>
  <c r="BL598" i="26"/>
  <c r="CE605" i="26"/>
  <c r="BJ615" i="26"/>
  <c r="CE583" i="26"/>
  <c r="CE585" i="26" s="1"/>
  <c r="BQ615" i="26"/>
  <c r="BJ590" i="26"/>
  <c r="BK590" i="26"/>
  <c r="CH591" i="26"/>
  <c r="CJ618" i="26"/>
  <c r="CF606" i="26"/>
  <c r="CR590" i="26"/>
  <c r="BO583" i="26"/>
  <c r="CQ606" i="26"/>
  <c r="CT598" i="26"/>
  <c r="CK597" i="26"/>
  <c r="CK598" i="26"/>
  <c r="CG617" i="26"/>
  <c r="CU597" i="26"/>
  <c r="BN591" i="26"/>
  <c r="BN592" i="26" s="1"/>
  <c r="CK591" i="26"/>
  <c r="CL591" i="26"/>
  <c r="CK616" i="26"/>
  <c r="BP583" i="26"/>
  <c r="BP585" i="26" s="1"/>
  <c r="CM590" i="26"/>
  <c r="CN615" i="26"/>
  <c r="CU598" i="26"/>
  <c r="CH616" i="26"/>
  <c r="CQ617" i="26"/>
  <c r="BL618" i="26"/>
  <c r="BJ606" i="26"/>
  <c r="CG606" i="26"/>
  <c r="CV597" i="26"/>
  <c r="CJ591" i="26"/>
  <c r="CN597" i="26"/>
  <c r="BN583" i="26"/>
  <c r="BN585" i="26" s="1"/>
  <c r="CK590" i="26"/>
  <c r="CK592" i="26" s="1"/>
  <c r="CO617" i="26"/>
  <c r="CJ616" i="26"/>
  <c r="BR605" i="26"/>
  <c r="CO605" i="26"/>
  <c r="CU606" i="26"/>
  <c r="BJ617" i="26"/>
  <c r="BJ616" i="26"/>
  <c r="BR590" i="26"/>
  <c r="BR592" i="26" s="1"/>
  <c r="CR584" i="26"/>
  <c r="BO591" i="26"/>
  <c r="BQ617" i="26"/>
  <c r="BR616" i="26"/>
  <c r="CT597" i="26"/>
  <c r="CU616" i="26"/>
  <c r="CF583" i="26"/>
  <c r="CC584" i="26"/>
  <c r="CC585" i="26" s="1"/>
  <c r="CT606" i="26"/>
  <c r="CC598" i="26"/>
  <c r="CV590" i="26"/>
  <c r="CC605" i="26"/>
  <c r="BR615" i="26"/>
  <c r="BN606" i="26"/>
  <c r="CK617" i="26"/>
  <c r="BP605" i="26"/>
  <c r="CR597" i="26"/>
  <c r="BP598" i="26"/>
  <c r="BM598" i="26"/>
  <c r="CO598" i="26"/>
  <c r="CF597" i="26"/>
  <c r="CG613" i="26"/>
  <c r="CI591" i="26"/>
  <c r="BO598" i="26"/>
  <c r="CH598" i="26"/>
  <c r="CH600" i="26" s="1"/>
  <c r="BK591" i="26"/>
  <c r="CU590" i="26"/>
  <c r="BR584" i="26"/>
  <c r="BQ591" i="26"/>
  <c r="BQ592" i="26" s="1"/>
  <c r="CH615" i="26"/>
  <c r="BK583" i="26"/>
  <c r="BK585" i="26" s="1"/>
  <c r="CI590" i="26"/>
  <c r="CJ590" i="26"/>
  <c r="CJ592" i="26" s="1"/>
  <c r="CV598" i="26"/>
  <c r="BN616" i="26"/>
  <c r="BR598" i="26"/>
  <c r="BP597" i="26"/>
  <c r="CN598" i="26"/>
  <c r="CN600" i="26" s="1"/>
  <c r="CU591" i="26"/>
  <c r="CC617" i="26"/>
  <c r="CM617" i="26"/>
  <c r="CP617" i="26"/>
  <c r="CP605" i="26"/>
  <c r="BK605" i="26"/>
  <c r="BK617" i="26"/>
  <c r="CO597" i="26"/>
  <c r="CE598" i="26"/>
  <c r="BM597" i="26"/>
  <c r="CN591" i="26"/>
  <c r="CL616" i="26"/>
  <c r="CE591" i="26"/>
  <c r="CO615" i="26"/>
  <c r="BO597" i="26"/>
  <c r="CF591" i="26"/>
  <c r="BL597" i="26"/>
  <c r="BO616" i="26"/>
  <c r="CF615" i="26"/>
  <c r="CT590" i="26"/>
  <c r="CF584" i="26"/>
  <c r="CT615" i="26"/>
  <c r="CH590" i="26"/>
  <c r="CR583" i="26"/>
  <c r="CP583" i="26"/>
  <c r="CP585" i="26" s="1"/>
  <c r="CR598" i="26"/>
  <c r="BN618" i="26"/>
  <c r="CV617" i="26"/>
  <c r="BQ618" i="26"/>
  <c r="CN616" i="26"/>
  <c r="CV615" i="26"/>
  <c r="BP615" i="26"/>
  <c r="BQ606" i="26"/>
  <c r="CN606" i="26"/>
  <c r="CC615" i="26"/>
  <c r="BM590" i="26"/>
  <c r="CF598" i="26"/>
  <c r="BJ591" i="26"/>
  <c r="CE617" i="26"/>
  <c r="BP616" i="26"/>
  <c r="CC616" i="26"/>
  <c r="CP616" i="26"/>
  <c r="CV616" i="26"/>
  <c r="CO613" i="26"/>
  <c r="BM615" i="26"/>
  <c r="CU605" i="26"/>
  <c r="CQ598" i="26"/>
  <c r="CQ600" i="26" s="1"/>
  <c r="CJ598" i="26"/>
  <c r="BO615" i="26"/>
  <c r="CQ591" i="26"/>
  <c r="CJ615" i="26"/>
  <c r="CL597" i="26"/>
  <c r="BQ598" i="26"/>
  <c r="BJ597" i="26"/>
  <c r="BP590" i="26"/>
  <c r="BN598" i="26"/>
  <c r="CM598" i="26"/>
  <c r="CG591" i="26"/>
  <c r="CG597" i="26"/>
  <c r="CK615" i="26"/>
  <c r="CC597" i="26"/>
  <c r="BK606" i="26"/>
  <c r="CJ597" i="26"/>
  <c r="BP591" i="26"/>
  <c r="CN590" i="26"/>
  <c r="CE590" i="26"/>
  <c r="CG615" i="26"/>
  <c r="CO606" i="26"/>
  <c r="CC590" i="26"/>
  <c r="CG590" i="26"/>
  <c r="CG592" i="26" s="1"/>
  <c r="CF590" i="26"/>
  <c r="BO590" i="26"/>
  <c r="BO592" i="26" s="1"/>
  <c r="BO584" i="26"/>
  <c r="CR591" i="26"/>
  <c r="CM597" i="26"/>
  <c r="CV591" i="26"/>
  <c r="CC591" i="26"/>
  <c r="CI617" i="26"/>
  <c r="CL617" i="26"/>
  <c r="CH618" i="26"/>
  <c r="CU617" i="26"/>
  <c r="CP618" i="26"/>
  <c r="CM615" i="26"/>
  <c r="BM616" i="26"/>
  <c r="CV605" i="26"/>
  <c r="CU615" i="26"/>
  <c r="CP613" i="26"/>
  <c r="BL606" i="26"/>
  <c r="CQ618" i="26"/>
  <c r="CG616" i="26"/>
  <c r="BN597" i="26"/>
  <c r="CO591" i="26"/>
  <c r="CI598" i="26"/>
  <c r="BN605" i="26"/>
  <c r="CO616" i="26"/>
  <c r="BQ616" i="26"/>
  <c r="BK615" i="26"/>
  <c r="CQ590" i="26"/>
  <c r="CQ592" i="26" s="1"/>
  <c r="CE615" i="26"/>
  <c r="CT591" i="26"/>
  <c r="BP617" i="26"/>
  <c r="CJ617" i="26"/>
  <c r="CU618" i="26"/>
  <c r="BO613" i="26"/>
  <c r="CM606" i="26"/>
  <c r="BM605" i="26"/>
  <c r="CJ606" i="26"/>
  <c r="CH605" i="26"/>
  <c r="BO606" i="26"/>
  <c r="BO607" i="26" s="1"/>
  <c r="BJ598" i="26"/>
  <c r="BJ600" i="26" s="1"/>
  <c r="BQ597" i="26"/>
  <c r="CP606" i="26"/>
  <c r="CN618" i="26"/>
  <c r="CG618" i="26"/>
  <c r="CE618" i="26"/>
  <c r="CV618" i="26"/>
  <c r="BL617" i="26"/>
  <c r="CP615" i="26"/>
  <c r="CQ616" i="26"/>
  <c r="CQ605" i="26"/>
  <c r="CI606" i="26"/>
  <c r="BR612" i="26"/>
  <c r="CC606" i="26"/>
  <c r="CO618" i="26"/>
  <c r="CV606" i="26"/>
  <c r="CF618" i="26"/>
  <c r="CN617" i="26"/>
  <c r="CT617" i="26"/>
  <c r="CI618" i="26"/>
  <c r="CK605" i="26"/>
  <c r="CI615" i="26"/>
  <c r="CN605" i="26"/>
  <c r="CI605" i="26"/>
  <c r="CI607" i="26" s="1"/>
  <c r="CI597" i="26"/>
  <c r="BK616" i="26"/>
  <c r="CC618" i="26"/>
  <c r="BN617" i="26"/>
  <c r="CG605" i="26"/>
  <c r="BL605" i="26"/>
  <c r="CL615" i="26"/>
  <c r="BR613" i="26"/>
  <c r="CH613" i="26"/>
  <c r="BM591" i="26"/>
  <c r="BQ605" i="26"/>
  <c r="BP618" i="26"/>
  <c r="CF616" i="26"/>
  <c r="BO612" i="26"/>
  <c r="BL613" i="26"/>
  <c r="BP613" i="26"/>
  <c r="CI612" i="26"/>
  <c r="CK612" i="26"/>
  <c r="CI616" i="26"/>
  <c r="CE616" i="26"/>
  <c r="CU613" i="26"/>
  <c r="CJ605" i="26"/>
  <c r="CJ607" i="26" s="1"/>
  <c r="CE606" i="26"/>
  <c r="CE607" i="26" s="1"/>
  <c r="CF613" i="26"/>
  <c r="CI613" i="26"/>
  <c r="BO618" i="26"/>
  <c r="BP606" i="26"/>
  <c r="CM616" i="26"/>
  <c r="BJ618" i="26"/>
  <c r="CH612" i="26"/>
  <c r="CT618" i="26"/>
  <c r="CV613" i="26"/>
  <c r="CG612" i="26"/>
  <c r="CL606" i="26"/>
  <c r="BQ612" i="26"/>
  <c r="BQ614" i="26" s="1"/>
  <c r="CT605" i="26"/>
  <c r="BM613" i="26"/>
  <c r="CV612" i="26"/>
  <c r="CH617" i="26"/>
  <c r="CC612" i="26"/>
  <c r="BJ612" i="26"/>
  <c r="CU612" i="26"/>
  <c r="CN613" i="26"/>
  <c r="BL612" i="26"/>
  <c r="BK612" i="26"/>
  <c r="BK614" i="26" s="1"/>
  <c r="BM606" i="26"/>
  <c r="CK606" i="26"/>
  <c r="BM617" i="26"/>
  <c r="BK618" i="26"/>
  <c r="CK618" i="26"/>
  <c r="CT612" i="26"/>
  <c r="CE612" i="26"/>
  <c r="CH606" i="26"/>
  <c r="CN612" i="26"/>
  <c r="CM605" i="26"/>
  <c r="BO617" i="26"/>
  <c r="CT613" i="26"/>
  <c r="BL615" i="26"/>
  <c r="BN612" i="26"/>
  <c r="BN613" i="26"/>
  <c r="CO585" i="26"/>
  <c r="CQ613" i="26"/>
  <c r="CF617" i="26"/>
  <c r="CR617" i="26"/>
  <c r="CL613" i="26"/>
  <c r="CM613" i="26"/>
  <c r="BR606" i="26"/>
  <c r="CO612" i="26"/>
  <c r="CQ612" i="26"/>
  <c r="BR618" i="26"/>
  <c r="CM612" i="26"/>
  <c r="CP612" i="26"/>
  <c r="CQ615" i="26"/>
  <c r="CF612" i="26"/>
  <c r="CF605" i="26"/>
  <c r="CR605" i="26"/>
  <c r="CR606" i="26"/>
  <c r="BP612" i="26"/>
  <c r="CC613" i="26"/>
  <c r="BM618" i="26"/>
  <c r="CL612" i="26"/>
  <c r="BM612" i="26"/>
  <c r="CR613" i="26"/>
  <c r="CT585" i="26"/>
  <c r="CJ612" i="26"/>
  <c r="CR612" i="26"/>
  <c r="BJ613" i="26"/>
  <c r="CJ613" i="26"/>
  <c r="CR618" i="26"/>
  <c r="CE613" i="26"/>
  <c r="CP600" i="26"/>
  <c r="CY542" i="26"/>
  <c r="CW522" i="26"/>
  <c r="DA542" i="26"/>
  <c r="DC542" i="26"/>
  <c r="CW542" i="26"/>
  <c r="DA549" i="26"/>
  <c r="DC522" i="26"/>
  <c r="DA522" i="26"/>
  <c r="CY522" i="26"/>
  <c r="CW549" i="26"/>
  <c r="CY549" i="26"/>
  <c r="DC549" i="26"/>
  <c r="CI585" i="26"/>
  <c r="BL585" i="26"/>
  <c r="CY577" i="26"/>
  <c r="CH585" i="26"/>
  <c r="DC529" i="26"/>
  <c r="DB535" i="26"/>
  <c r="DC556" i="26"/>
  <c r="DF511" i="26"/>
  <c r="DF502" i="26"/>
  <c r="CZ535" i="26"/>
  <c r="DC577" i="26"/>
  <c r="BL592" i="26"/>
  <c r="CW556" i="26"/>
  <c r="CW529" i="26"/>
  <c r="CK585" i="26"/>
  <c r="DD535" i="26"/>
  <c r="DA570" i="26"/>
  <c r="CW570" i="26"/>
  <c r="DC570" i="26"/>
  <c r="CY570" i="26"/>
  <c r="CW577" i="26"/>
  <c r="CV585" i="26"/>
  <c r="DA563" i="26"/>
  <c r="CW563" i="26"/>
  <c r="DC563" i="26"/>
  <c r="CY563" i="26"/>
  <c r="DA556" i="26"/>
  <c r="DA529" i="26"/>
  <c r="CX535" i="26"/>
  <c r="DE535" i="26"/>
  <c r="DF535" i="26" s="1"/>
  <c r="DA577" i="26"/>
  <c r="CY556" i="26"/>
  <c r="CY529" i="26"/>
  <c r="DD629" i="28" l="1"/>
  <c r="CZ629" i="28"/>
  <c r="CX629" i="28"/>
  <c r="DB629" i="28"/>
  <c r="DE629" i="28"/>
  <c r="DF629" i="28" s="1"/>
  <c r="DD620" i="27"/>
  <c r="DB620" i="27"/>
  <c r="CZ620" i="27"/>
  <c r="CX620" i="27"/>
  <c r="DE620" i="27"/>
  <c r="DF620" i="27" s="1"/>
  <c r="BR600" i="26"/>
  <c r="CL592" i="26"/>
  <c r="CU600" i="26"/>
  <c r="CK614" i="26"/>
  <c r="BQ585" i="26"/>
  <c r="CU585" i="26"/>
  <c r="CK600" i="26"/>
  <c r="CM592" i="26"/>
  <c r="CG585" i="26"/>
  <c r="CJ585" i="26"/>
  <c r="CE600" i="26"/>
  <c r="CP592" i="26"/>
  <c r="BJ607" i="26"/>
  <c r="BO585" i="26"/>
  <c r="CL607" i="26"/>
  <c r="CG600" i="26"/>
  <c r="CH592" i="26"/>
  <c r="CQ607" i="26"/>
  <c r="CO592" i="26"/>
  <c r="CL600" i="26"/>
  <c r="BR585" i="26"/>
  <c r="BK592" i="26"/>
  <c r="BL600" i="26"/>
  <c r="CR592" i="26"/>
  <c r="CT600" i="26"/>
  <c r="BJ592" i="26"/>
  <c r="CF607" i="26"/>
  <c r="BN607" i="26"/>
  <c r="BM592" i="26"/>
  <c r="BP600" i="26"/>
  <c r="BP592" i="26"/>
  <c r="CJ620" i="26"/>
  <c r="CU607" i="26"/>
  <c r="BP614" i="26"/>
  <c r="BL619" i="26"/>
  <c r="BN619" i="26"/>
  <c r="CU592" i="26"/>
  <c r="CQ614" i="26"/>
  <c r="CT607" i="26"/>
  <c r="CE619" i="26"/>
  <c r="CM600" i="26"/>
  <c r="CF600" i="26"/>
  <c r="CL619" i="26"/>
  <c r="CV619" i="26"/>
  <c r="CR585" i="26"/>
  <c r="BP619" i="26"/>
  <c r="BP620" i="26"/>
  <c r="CC592" i="26"/>
  <c r="BQ600" i="26"/>
  <c r="BQ619" i="26"/>
  <c r="BN620" i="26"/>
  <c r="BQ620" i="26"/>
  <c r="BJ614" i="26"/>
  <c r="CH620" i="26"/>
  <c r="BL607" i="26"/>
  <c r="BR607" i="26"/>
  <c r="BK619" i="26"/>
  <c r="BJ619" i="26"/>
  <c r="CG607" i="26"/>
  <c r="BM600" i="26"/>
  <c r="CO620" i="26"/>
  <c r="CO607" i="26"/>
  <c r="BQ607" i="26"/>
  <c r="CP607" i="26"/>
  <c r="CV592" i="26"/>
  <c r="BR620" i="26"/>
  <c r="CC620" i="26"/>
  <c r="CV600" i="26"/>
  <c r="BK607" i="26"/>
  <c r="BO600" i="26"/>
  <c r="CF585" i="26"/>
  <c r="CK619" i="26"/>
  <c r="CI619" i="26"/>
  <c r="CU620" i="26"/>
  <c r="CM619" i="26"/>
  <c r="CF592" i="26"/>
  <c r="CV620" i="26"/>
  <c r="CI592" i="26"/>
  <c r="CH619" i="26"/>
  <c r="CT592" i="26"/>
  <c r="CC600" i="26"/>
  <c r="CG614" i="26"/>
  <c r="CH614" i="26"/>
  <c r="CF619" i="26"/>
  <c r="CP620" i="26"/>
  <c r="CG619" i="26"/>
  <c r="CJ619" i="26"/>
  <c r="CG620" i="26"/>
  <c r="CU619" i="26"/>
  <c r="CP619" i="26"/>
  <c r="CN607" i="26"/>
  <c r="CN619" i="26"/>
  <c r="CR600" i="26"/>
  <c r="CT619" i="26"/>
  <c r="CC619" i="26"/>
  <c r="CC622" i="26" s="1"/>
  <c r="CO600" i="26"/>
  <c r="CC607" i="26"/>
  <c r="CN592" i="26"/>
  <c r="BJ620" i="26"/>
  <c r="CE592" i="26"/>
  <c r="CT620" i="26"/>
  <c r="BP607" i="26"/>
  <c r="BN600" i="26"/>
  <c r="BM607" i="26"/>
  <c r="CO614" i="26"/>
  <c r="BL620" i="26"/>
  <c r="CK620" i="26"/>
  <c r="BO614" i="26"/>
  <c r="CN620" i="26"/>
  <c r="CJ600" i="26"/>
  <c r="CH607" i="26"/>
  <c r="CQ619" i="26"/>
  <c r="BL614" i="26"/>
  <c r="CV607" i="26"/>
  <c r="BK620" i="26"/>
  <c r="CI600" i="26"/>
  <c r="CM607" i="26"/>
  <c r="CP614" i="26"/>
  <c r="CM620" i="26"/>
  <c r="CM622" i="26" s="1"/>
  <c r="CE620" i="26"/>
  <c r="CE622" i="26" s="1"/>
  <c r="CL620" i="26"/>
  <c r="CO619" i="26"/>
  <c r="BR614" i="26"/>
  <c r="CF620" i="26"/>
  <c r="CF622" i="26" s="1"/>
  <c r="CI620" i="26"/>
  <c r="CI622" i="26" s="1"/>
  <c r="BO620" i="26"/>
  <c r="CK607" i="26"/>
  <c r="CN614" i="26"/>
  <c r="CI614" i="26"/>
  <c r="BM614" i="26"/>
  <c r="CT614" i="26"/>
  <c r="CV614" i="26"/>
  <c r="CF614" i="26"/>
  <c r="CU614" i="26"/>
  <c r="BO619" i="26"/>
  <c r="BN614" i="26"/>
  <c r="CE614" i="26"/>
  <c r="BM620" i="26"/>
  <c r="BM619" i="26"/>
  <c r="CC614" i="26"/>
  <c r="CQ620" i="26"/>
  <c r="CL614" i="26"/>
  <c r="CJ614" i="26"/>
  <c r="BR619" i="26"/>
  <c r="CR619" i="26"/>
  <c r="CR607" i="26"/>
  <c r="CM614" i="26"/>
  <c r="CR620" i="26"/>
  <c r="CR614" i="26"/>
  <c r="DB542" i="26"/>
  <c r="CZ542" i="26"/>
  <c r="CX542" i="26"/>
  <c r="DE542" i="26"/>
  <c r="DF542" i="26" s="1"/>
  <c r="DD542" i="26"/>
  <c r="CX522" i="26"/>
  <c r="DB522" i="26"/>
  <c r="DE522" i="26"/>
  <c r="DF522" i="26" s="1"/>
  <c r="DD522" i="26"/>
  <c r="DE549" i="26"/>
  <c r="DF549" i="26" s="1"/>
  <c r="CZ522" i="26"/>
  <c r="CX549" i="26"/>
  <c r="CZ549" i="26"/>
  <c r="DD549" i="26"/>
  <c r="DB549" i="26"/>
  <c r="DD556" i="26"/>
  <c r="DB529" i="26"/>
  <c r="CZ563" i="26"/>
  <c r="CZ577" i="26"/>
  <c r="DB570" i="26"/>
  <c r="DD563" i="26"/>
  <c r="CZ570" i="26"/>
  <c r="DD577" i="26"/>
  <c r="CZ529" i="26"/>
  <c r="DB556" i="26"/>
  <c r="DE563" i="26"/>
  <c r="DF563" i="26" s="1"/>
  <c r="CX563" i="26"/>
  <c r="DD570" i="26"/>
  <c r="CZ556" i="26"/>
  <c r="DB577" i="26"/>
  <c r="DB563" i="26"/>
  <c r="CX570" i="26"/>
  <c r="DE570" i="26"/>
  <c r="DF570" i="26" s="1"/>
  <c r="CX529" i="26"/>
  <c r="DE529" i="26"/>
  <c r="DF529" i="26" s="1"/>
  <c r="DE577" i="26"/>
  <c r="DF577" i="26" s="1"/>
  <c r="CX577" i="26"/>
  <c r="CX556" i="26"/>
  <c r="DE556" i="26"/>
  <c r="DF556" i="26" s="1"/>
  <c r="DD529" i="26"/>
  <c r="DA584" i="26" l="1"/>
  <c r="CJ622" i="26"/>
  <c r="CY584" i="26"/>
  <c r="BN622" i="26"/>
  <c r="DC584" i="26"/>
  <c r="BL622" i="26"/>
  <c r="CW584" i="26"/>
  <c r="BJ622" i="26"/>
  <c r="CH622" i="26"/>
  <c r="CY598" i="26"/>
  <c r="CL622" i="26"/>
  <c r="CV622" i="26"/>
  <c r="CT622" i="26"/>
  <c r="BQ622" i="26"/>
  <c r="BP622" i="26"/>
  <c r="CU622" i="26"/>
  <c r="BR622" i="26"/>
  <c r="DC598" i="26"/>
  <c r="CW591" i="26"/>
  <c r="BK622" i="26"/>
  <c r="CO622" i="26"/>
  <c r="DC591" i="26"/>
  <c r="DA598" i="26"/>
  <c r="CK622" i="26"/>
  <c r="CP622" i="26"/>
  <c r="CN622" i="26"/>
  <c r="DA591" i="26"/>
  <c r="DC606" i="26"/>
  <c r="CG622" i="26"/>
  <c r="CW598" i="26"/>
  <c r="CY591" i="26"/>
  <c r="BO622" i="26"/>
  <c r="CQ622" i="26"/>
  <c r="CW606" i="26"/>
  <c r="BM622" i="26"/>
  <c r="CR622" i="26"/>
  <c r="DA606" i="26"/>
  <c r="CY606" i="26"/>
  <c r="CW613" i="26"/>
  <c r="CY613" i="26"/>
  <c r="DC613" i="26"/>
  <c r="DA613" i="26"/>
  <c r="CX584" i="26"/>
  <c r="DB584" i="26" l="1"/>
  <c r="DE584" i="26"/>
  <c r="DF584" i="26" s="1"/>
  <c r="DD584" i="26"/>
  <c r="CZ584" i="26"/>
  <c r="DB598" i="26"/>
  <c r="CZ598" i="26"/>
  <c r="CX591" i="26"/>
  <c r="DD591" i="26"/>
  <c r="DB591" i="26"/>
  <c r="DE591" i="26"/>
  <c r="DF591" i="26" s="1"/>
  <c r="CX598" i="26"/>
  <c r="CZ591" i="26"/>
  <c r="DD598" i="26"/>
  <c r="DE598" i="26"/>
  <c r="DF598" i="26" s="1"/>
  <c r="CW620" i="26"/>
  <c r="DC620" i="26"/>
  <c r="CY620" i="26"/>
  <c r="DA620" i="26"/>
  <c r="DB606" i="26"/>
  <c r="CX606" i="26"/>
  <c r="DE606" i="26"/>
  <c r="DF606" i="26" s="1"/>
  <c r="CX613" i="26"/>
  <c r="DD606" i="26"/>
  <c r="CZ606" i="26"/>
  <c r="DB613" i="26"/>
  <c r="DE613" i="26"/>
  <c r="DF613" i="26" s="1"/>
  <c r="CZ613" i="26"/>
  <c r="DD613" i="26"/>
  <c r="CX620" i="26" l="1"/>
  <c r="DD620" i="26"/>
  <c r="DB620" i="26"/>
  <c r="DE620" i="26"/>
  <c r="DF620" i="26" s="1"/>
  <c r="CZ620" i="26"/>
  <c r="E39" i="4"/>
</calcChain>
</file>

<file path=xl/sharedStrings.xml><?xml version="1.0" encoding="utf-8"?>
<sst xmlns="http://schemas.openxmlformats.org/spreadsheetml/2006/main" count="26672" uniqueCount="1473">
  <si>
    <t>TT</t>
  </si>
  <si>
    <t>Thuộc lĩnh vực</t>
  </si>
  <si>
    <t>Phân bổ nguyên bản
 theo sách CT.GDMN</t>
  </si>
  <si>
    <t>Mục tiêu</t>
  </si>
  <si>
    <t>Nguồn</t>
  </si>
  <si>
    <t>Nội dung</t>
  </si>
  <si>
    <t>5T</t>
  </si>
  <si>
    <t>I. LĨNH VỰC GIÁO DỤC PHÁT TRIỂN THỂ CHẤT</t>
  </si>
  <si>
    <t>#</t>
  </si>
  <si>
    <t>A. Phát triển vận động</t>
  </si>
  <si>
    <t>1. Thực hiện các động tác phát triển các nhóm cơ và hô hấp (Thể dục sáng)</t>
  </si>
  <si>
    <t>KQMĐ</t>
  </si>
  <si>
    <t>Tập kết hợp 5 động tác cơ bản trong bài tập thể dục</t>
  </si>
  <si>
    <t>TLHD</t>
  </si>
  <si>
    <t>Thể chất</t>
  </si>
  <si>
    <t>x</t>
  </si>
  <si>
    <t>Thực hiện đúng kỹ thuật và thuần thục các động tác trong bài tập thể dục theo hiệu lệnh, nhịp bản nhạc/bài hát. Bắt đầu và kết thúc động tác đúng nhịp.</t>
  </si>
  <si>
    <t>2. Thể hiện kỹ năng vận động cơ bản và các tố chất trong vận động</t>
  </si>
  <si>
    <t>* Vận động: đi</t>
  </si>
  <si>
    <t>NDCT</t>
  </si>
  <si>
    <t>Đi thay đổi tốc độ theo hiệu lệnh</t>
  </si>
  <si>
    <t>Giữ được thăng bằng cơ thể khi thực hiện vận động đứng một chân và giữ thẳng người trong 10 giây</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</si>
  <si>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</si>
  <si>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</si>
  <si>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</si>
  <si>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</si>
  <si>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</si>
  <si>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</si>
  <si>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</si>
  <si>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</si>
  <si>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</si>
  <si>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</si>
  <si>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</si>
  <si>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</si>
  <si>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Giữ được thăng bằng cơ thể, không làm rơi vật đang đội trên đầu khi đi trên ghế thể dục</t>
  </si>
  <si>
    <t>Đi thăng bằng trên ghế thể dục (2m x 0,25m x 0,35m) đầu đội túi cát</t>
  </si>
  <si>
    <t>BC</t>
  </si>
  <si>
    <t>Mạnh mẽ, khéo léo, phối hợp nhịp nhàng khi đi theo đội hình, đội ngũ và đi đều bước</t>
  </si>
  <si>
    <t>ĐP</t>
  </si>
  <si>
    <t>Đi theo đội hình, đội ngũ, đi đều bước</t>
  </si>
  <si>
    <t>* Vận động: chạy</t>
  </si>
  <si>
    <t>Kiểm soát được vận động chạy thay đổi tốc độ ít nhất 3 lần theo đúng hiệu lệnh</t>
  </si>
  <si>
    <t>Chạy thay đổi hướng vận động tốc độ theo đúng hiệu lệnh</t>
  </si>
  <si>
    <t>Kiểm soát được vận động chạy thay đổi hướng vận động ít nhất 3 lần theo đúng hiệu lệnh</t>
  </si>
  <si>
    <t>Chạy thay đổi hướng vận động theo đúng hiệu lệnh</t>
  </si>
  <si>
    <t>Chạy được 18m liên tục theo hướng thẳng trong khoảng 10 giây</t>
  </si>
  <si>
    <t>Chạy 18m liên tục theo hướng thẳng trong khoảng 10 giây</t>
  </si>
  <si>
    <t>Nhanh nhẹn, dẻo dai, khéo léo khi phối hợp thực hiện vận động chạy và vượt qua 2-3 chướng ngại vật</t>
  </si>
  <si>
    <t>Chạy và vượt qua 2-3 chướng ngại vật</t>
  </si>
  <si>
    <t>Đá trúng được một quả bóng đang lăn</t>
  </si>
  <si>
    <t>Đá bóng lăn</t>
  </si>
  <si>
    <t>* Vận động: bò, trườn, trèo</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</si>
  <si>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</si>
  <si>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</si>
  <si>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</si>
  <si>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</si>
  <si>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Mạnh dạn, nhanh nhẹn, khéo léo khi bò chui qua ống dài 1,5 x 0,6m liên tục, không chạm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</si>
  <si>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</si>
  <si>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</si>
  <si>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</si>
  <si>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</si>
  <si>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</si>
  <si>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 Vận động: tung, ném, bắt</t>
  </si>
  <si>
    <t>Tung, đập bắt bóng tại chỗ</t>
  </si>
  <si>
    <t>Nhanh nhẹn, khéo léo vừa đi vừa đập bắt bóng nẩy từ 4-5 lần liên tiếp</t>
  </si>
  <si>
    <t>Đi, đập và bắt bóng nẩy</t>
  </si>
  <si>
    <t>Ném xa bằng 1 tay</t>
  </si>
  <si>
    <t>Ném xa bằng 2 tay</t>
  </si>
  <si>
    <t>Biết ném và bắt bóng bằng hai tay từ khoảng cách xa 4m</t>
  </si>
  <si>
    <t>Ném và bắt bóng bằng hai tay từ khoảng cách xa 4m</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</si>
  <si>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</si>
  <si>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</si>
  <si>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</si>
  <si>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</si>
  <si>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</si>
  <si>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</si>
  <si>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Biết dùng một số bộ phận cơ thể để giữ bóng</t>
  </si>
  <si>
    <t>Giữ bóng bằng 2 chân, 2 cẳng tay kết hợp đi tiến về phía trước 2m</t>
  </si>
  <si>
    <t>* Vận động: bật, nhảy</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</si>
  <si>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</si>
  <si>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</si>
  <si>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</si>
  <si>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</si>
  <si>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Mạnh dạn, tự tin, dứt khoát khi thực hiện vận động bật liên tục vào 5-7 vòng</t>
  </si>
  <si>
    <t>Bật liên tục vào vòng</t>
  </si>
  <si>
    <t>Bật tách chân, khép chân qua 7 ô liên tục, không dẫm vạch</t>
  </si>
  <si>
    <t>Bật tách chân, khép chân  liên tục qua 7 ô</t>
  </si>
  <si>
    <t>Nhảy lò cò 5m</t>
  </si>
  <si>
    <t>Bền bỉ, dẻo dai và giữ được thăng bằng khi nhảy lò cò được ít nhất 5 bước liên tục, đổi chân theo yêu cầu</t>
  </si>
  <si>
    <t>Nhảy lò cò 5 bước liên tục, đổi chân theo yêu cầu</t>
  </si>
  <si>
    <t>3. Thực hiện và phối hợp được các cử động của bàn tay, ngón tay, phối hợp tay - mắt</t>
  </si>
  <si>
    <t>Thực hiện được các loại cử động bàn tay, ngón tay và cổ tay</t>
  </si>
  <si>
    <t>Các loại cử động bàn tay, ngón tay và cổ tay</t>
  </si>
  <si>
    <t>Thực hiện được vận động véo, vuốt, miết, búng ngón tay, chạm các đầu ngón tay với nhau, ấn bàn tay, bẻ nắn</t>
  </si>
  <si>
    <t xml:space="preserve"> Bẻ, nắn</t>
  </si>
  <si>
    <t>Tô màu kín, không chờm ra ngoài đường viền các hình vẽ</t>
  </si>
  <si>
    <t>Tô màu hình vẽ</t>
  </si>
  <si>
    <t>Biết vẽ hình và sao chép các chữ cái, chữ số</t>
  </si>
  <si>
    <t>Vẽ hình và sao chép các chữ cái, chữ số</t>
  </si>
  <si>
    <t>Cắt, xé được theo đường viền thẳng và cong của các hình đơn giản</t>
  </si>
  <si>
    <t>Cắt, xé theo đường viền thẳng và cong của các hình đơn giản</t>
  </si>
  <si>
    <t>Xếp chồng được 12-15 khối, lắp ráp theo mẫu</t>
  </si>
  <si>
    <t xml:space="preserve">Xây dựng, lắp ráp với 12-15 khối </t>
  </si>
  <si>
    <t>Biết tự mặc - cởi quần áo, xâu dây giày, cài quai dép, kéo khóa (phéc mơ tuya)</t>
  </si>
  <si>
    <t>Ghép và dán được các hình vào đúng vị trí cho trước, không bị nhăn</t>
  </si>
  <si>
    <t>Ghép và dán các hình vào vị trí cho sẵn</t>
  </si>
  <si>
    <t>Biết sử dụng đúng cách một số văn phòng phẩm thông thường</t>
  </si>
  <si>
    <t>Sử dụng một số thiết bị văn phòng phẩm: băng keo 1 mặt, ghim vòng, gim bấm, dập lỗ,…</t>
  </si>
  <si>
    <t>B. Giáo dục dinh dưỡng và sức khỏe</t>
  </si>
  <si>
    <t>1. Nhận biết một số món ăn, thực phẩm thông thường và ích lợi của chúng đối với sức khỏe</t>
  </si>
  <si>
    <t>Nhận biết được 4 nhóm thực phẩm và lựa chọn được một số thực phẩm khi gọi tên nhóm</t>
  </si>
  <si>
    <t>Nhận biết thực phẩm theo 4 nhóm</t>
  </si>
  <si>
    <t>Biết cơ cấu các bữa ăn trong 1 ngày, các món ăn trong 1 bữa ăn</t>
  </si>
  <si>
    <t>Cơ cấu các bữa ăn trong 1 ngày, thức ăn trong bữa ăn</t>
  </si>
  <si>
    <t>Biết mỗi thực phẩm có nhiều dạng chế biến và cách ăn khác nhau. Có khả năng thực hành một số thao tác cơ bản trong chế biến một số món ăn, thức uống đơn giản</t>
  </si>
  <si>
    <t>Thao tác cơ bản trong chế biến một số món ăn, thức uống đơn giản</t>
  </si>
  <si>
    <t>Biết lựa chọn ăn/không ăn những thức ăn có lợi/có hại cho sức khỏe</t>
  </si>
  <si>
    <t>Biết một số thói quen ăn uống tốt (ăn chậm, nhai kỹ, không kén chọn thức ăn, không vừa nhai vừa nói,…)</t>
  </si>
  <si>
    <t>Trẻ được chăm sóc sức khỏe, dinh dưỡng theo khoa học</t>
  </si>
  <si>
    <t>- Hướng dẫn cách chế biến một số món ăn dành cho trẻ
- Một số chế độ ăn khi trẻ bị bệnh (táo bón, tiêu chảy, sốt, suy dinh dưỡng, thừa cân béo phì,…)
- Hướng dẫn kỹ thuật sơ cứu thông thường</t>
  </si>
  <si>
    <t>3+4+5T</t>
  </si>
  <si>
    <t>2. Tập làm một số việc tự phục vụ trong sinh hoạt</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</si>
  <si>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</si>
  <si>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</si>
  <si>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</si>
  <si>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</si>
  <si>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</si>
  <si>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</si>
  <si>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Biết tự thay quần áo khi bị ướt/bẩn và để vào nơi quy định</t>
  </si>
  <si>
    <t>Thay quần áo và để vào nơi quy định</t>
  </si>
  <si>
    <t>Có ý thức giữ đầu tóc, quần áo gọn gàng, sạch sẽ</t>
  </si>
  <si>
    <t>Ý thức vệ sinh cá nhân</t>
  </si>
  <si>
    <t>Có kỹ năng sử dụng đồ dùng phục vụ ăn uống thành thạo, khéo léo</t>
  </si>
  <si>
    <t>Cách sử dụng đồ dùng ăn uống</t>
  </si>
  <si>
    <t xml:space="preserve">Biết sử dụng thiết bị vệ sinh đúng cách </t>
  </si>
  <si>
    <t>Nội quy khu vực vệ sinh</t>
  </si>
  <si>
    <t>3. Hành vi và thói quen tốt trong sinh hoạt, giữ gìn sức khỏe</t>
  </si>
  <si>
    <t>Mời cô, mời bạn khi ăn</t>
  </si>
  <si>
    <t>Không kén chọn thức ăn, ăn hết suất</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</si>
  <si>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</si>
  <si>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</si>
  <si>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</si>
  <si>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</si>
  <si>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Biết cách phân biệt thực phẩm/ thức ăn sạch, an toàn</t>
  </si>
  <si>
    <t>Phân biệt thực phẩm/ thức ăn sạch, an toàn</t>
  </si>
  <si>
    <t>4+5T</t>
  </si>
  <si>
    <t>Làm quen một số cách bảo quản thực phẩm/ thức ăn đơn giản.</t>
  </si>
  <si>
    <t>Một số cách bảo quản thực phẩm/ thức ăn đơn giản</t>
  </si>
  <si>
    <t>Đi vệ sinh đúng nơi quy định</t>
  </si>
  <si>
    <t>Có một số thói quen tốt trong vệ sinh, phòng bệnh</t>
  </si>
  <si>
    <t>Không khạc nhổ bừa bãi</t>
  </si>
  <si>
    <t>Che miệng khi hắt hơi, ho</t>
  </si>
  <si>
    <t>Biết một số loại bệnh tật liên quan đến ăn uống (ỉa chảy, sâu răng, suy dinh dưỡng, béo phì,…)</t>
  </si>
  <si>
    <t>Một số bệnh liên quan đến ăn uống</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</si>
  <si>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</si>
  <si>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</si>
  <si>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</si>
  <si>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biết một số biểu hiện khi ốm và cách phòng tránh đơn giản</t>
  </si>
  <si>
    <t>4. Nhận biết một số nguy cơ không an toàn và phòng tránh</t>
  </si>
  <si>
    <t>Một số đồ vật gây nguy hiểm</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</si>
  <si>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</si>
  <si>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</si>
  <si>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</si>
  <si>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Biết tránh và không làm một số hành động nguy hiểm khi được nhắc nhở phù hợp độ tuổi</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</si>
  <si>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</si>
  <si>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</si>
  <si>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</si>
  <si>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</si>
  <si>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</si>
  <si>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Biết kêu cứu, gọi người giúp đỡ khi gặp nguy hiểm</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</si>
  <si>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</si>
  <si>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</si>
  <si>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</si>
  <si>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</si>
  <si>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</si>
  <si>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</si>
  <si>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1. Các bộ phận cơ thể con người</t>
  </si>
  <si>
    <t>Biết sử dụng đúng giác quan, phối hợp các giác quan để xem xét, tìm hiểu đặc điểm của đối tượng (nhìn, nghe, ngửi, sờ…để nhận ra đặc điểm nổi bật của đối tượng)</t>
  </si>
  <si>
    <t>Các giác quan và chức năng của các giác quan</t>
  </si>
  <si>
    <t>Nhận thức</t>
  </si>
  <si>
    <t>Nhận biết được sự giống và khác nhau giữa mình và bạn về một số bộ phận trên cơ thể, chiều cao, cân nặng</t>
  </si>
  <si>
    <t>Biết so sánh một số bộ phận trên cơ thể của mình, của bạn về độ cao thấp, sự thay đổi của bản thân về chiều cao cân nặng</t>
  </si>
  <si>
    <t>2. Đồ vật</t>
  </si>
  <si>
    <t>* Đồ dùng, đồ chơi</t>
  </si>
  <si>
    <t>Biết một số đặc điểm nổi bật và cách sử dụng đồ dùng, đồ chơi quen thuộc</t>
  </si>
  <si>
    <t>Đặc điểm nổi bật, công dụng, cách sử dụng đồ dùng, đồ chơi</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</si>
  <si>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</si>
  <si>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</si>
  <si>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Biết so sánh sự khác nhau và giống nhau của 2-3 đồ dùng, đồ chơi</t>
  </si>
  <si>
    <t>So sánh sự khác nhau và giống nhau của 2-3 đồ dùng, đồ chơi.</t>
  </si>
  <si>
    <t>Biết phân loại đồ dùng, đồ chơi theo 2-3 dấu hiệu về chất liệu và công dụng</t>
  </si>
  <si>
    <t>Phân loại đồ dùng, đồ chơi theo 2-3 dấu hiệu về chất liệu và công dụng</t>
  </si>
  <si>
    <t>* Phương tiện giao thông</t>
  </si>
  <si>
    <t>Biết đặc điểm, công dụng của một số PTGT và phân loại theo 2 - 3 dấu hiệu</t>
  </si>
  <si>
    <t>Đặc điểm, công dụng của một số PTGT và phân loại theo 2 - 3 dấu hiệu</t>
  </si>
  <si>
    <t>3. Động vật và thực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</si>
  <si>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</si>
  <si>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</si>
  <si>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 xml:space="preserve"> Biết so sánh, phân loại  cây, hoa, quả theo 2 - 3 dấu hiệu</t>
  </si>
  <si>
    <t>So sánh, phân loại  cây, hoa, quả theo 2 - 3 dấu hiệu</t>
  </si>
  <si>
    <t>Biết đặc điểm, ích lợi , tác hại, quá trình phát triển và điều kiện sống của một số loại con vật</t>
  </si>
  <si>
    <t>Đặc điểm , ích lợi , tác hại, quá trình phát triển và điều kiện sống của một số loại con vật</t>
  </si>
  <si>
    <t xml:space="preserve"> Biết so sánh, phân loại con vật theo 2 - 3 dấu hiệu</t>
  </si>
  <si>
    <t>So sánh, phân loại con vật theo 2 - 3 dấu hiệu</t>
  </si>
  <si>
    <t>Quan sát, phán đoán mối liên hệ đơn giản giữa con vật, cây với môi trường sống và cách chăm sóc bảo vệ</t>
  </si>
  <si>
    <t>Có khả năng tự quan sát, phán đoán để phát hiện được mối liên hệ đơn giản giữa con vật, cây với môi trường sống và cách chăm sóc bảo vệ</t>
  </si>
  <si>
    <t>Biết thói quen và nhu cầu của một số con vật gần gũi</t>
  </si>
  <si>
    <t>Thói quen và nhu cầu của một số con vật</t>
  </si>
  <si>
    <t>* Thời tiết, mùa</t>
  </si>
  <si>
    <t>Nói được một số đặc điểm nổi bật của các mùa trong năm nơi trẻ sống</t>
  </si>
  <si>
    <t>Đặc điểm nổi bật của các mùa trong năm nơi trẻ sống</t>
  </si>
  <si>
    <t>Biết thời tiết thay đổi theo mùa và thứ tự các mùa trong năm</t>
  </si>
  <si>
    <t>Thời tiết thay đổi theo mùa và thứ tự các mùa trong năm</t>
  </si>
  <si>
    <t>Biết được ảnh hưởng của thời tiết đến sinh hoạt của con người và sự thay đổi của con vật và cây theo mùa</t>
  </si>
  <si>
    <t>Sự thay đổi trong sinh hoạt của con người, con vật và cây theo mùa</t>
  </si>
  <si>
    <t>Dự đoán được một số hiện tượng tự nhiên đơn giản sắp xảy ra</t>
  </si>
  <si>
    <t xml:space="preserve">Dấu hiệu dự báo về sự xuất hiện của một số hiện tượng tự nhiên </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</si>
  <si>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</si>
  <si>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</si>
  <si>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</si>
  <si>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</si>
  <si>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</si>
  <si>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Các nguồn nước trong môi trường sống</t>
  </si>
  <si>
    <t>Ích lợi của nước với đời sống con người, con vật và cây</t>
  </si>
  <si>
    <t>Một số đặc điểm, tính chất của nước</t>
  </si>
  <si>
    <t>Nguyên nhân gây ô nhiễm nguồn nước và cách bảo vệ nguồn nước</t>
  </si>
  <si>
    <t>* Không khí, ánh sáng</t>
  </si>
  <si>
    <t>Có một số hiểu biết về các nguồn ánh sáng và cách sử dụng hợp lý</t>
  </si>
  <si>
    <t>Các nguồn ánh sáng và cách sử dụng tiết kiệm, hiệu quả</t>
  </si>
  <si>
    <t>Có một số hiểu biết về không khí và sự cần thiết của nó với cuộc sống con người, con vật, cây</t>
  </si>
  <si>
    <t>Không khí và sự cần thiết của nó với cuộc sống con người, con vật, cây</t>
  </si>
  <si>
    <t>Dạy qua thí nghiệm</t>
  </si>
  <si>
    <t>* Đất, đá, cát, sỏi</t>
  </si>
  <si>
    <t>Biết một vài đặc điểm, tính chất của đất,đá, cát, sỏi</t>
  </si>
  <si>
    <t>Đặc điểm, tính chất của cát, đá, sỏi</t>
  </si>
  <si>
    <t>5. Công nghệ</t>
  </si>
  <si>
    <t>Thực hiện được một số thao tác cơ bản với máy tính</t>
  </si>
  <si>
    <t>Một số thao tác cơ bản với máy tính: tắt, mở, di chuyển chuột, kích chuột , mở thư mục</t>
  </si>
  <si>
    <t>Chủ động tương tác với các bài giảng Elearning/ phần mềm trò chơi trên máy tính</t>
  </si>
  <si>
    <t>Chơi phần mềm trò chơi/ bài giảng Elearning trên máy tính</t>
  </si>
  <si>
    <t>B. Làm quen với một số khái niệm sơ đẳng về toán</t>
  </si>
  <si>
    <t>1. Nhận biết tập hợp, số lượng, số thứ tự, đếm</t>
  </si>
  <si>
    <t>Biết đếm trong phạm vi 10 và đếm theo khả năng</t>
  </si>
  <si>
    <t>Đếm trong phạm vi 10, đếm xuôi, đếm ngược theo khả năng</t>
  </si>
  <si>
    <t>Nhận biết được chữ số 6 và sử dụng các số đó để chỉ số lượng, số thứ tự</t>
  </si>
  <si>
    <t>Nhận biết chữ số 6 và sử dụng các số đó để chỉ số lượng, số thứ tự</t>
  </si>
  <si>
    <t>Nhận biết được chữ số 7 và sử dụng các số đó để chỉ số lượng, số thứ tự</t>
  </si>
  <si>
    <t>Nhận biết chữ số 7 và sử dụng các số đó để chỉ số lượng, số thứ tự</t>
  </si>
  <si>
    <t>Nhận biết được chữ số 8 và sử dụng các số đó để chỉ số lượng, số thứ tự</t>
  </si>
  <si>
    <t>Nhận biết chữ số 8 và sử dụng các số đó để chỉ số lượng, số thứ tự</t>
  </si>
  <si>
    <t>Nhận biết được chữ số 9 và sử dụng các số đó để chỉ số lượng, số thứ tự</t>
  </si>
  <si>
    <t>Nhận biết chữ số 9 và sử dụng các số đó để chỉ số lượng, số thứ tự</t>
  </si>
  <si>
    <t>Nhận biết được chữ số 10 và sử dụng các số đó để chỉ số lượng, số thứ tự</t>
  </si>
  <si>
    <t>Nhận biết chữ số 10 và sử dụng các số đó để chỉ số lượng, số thứ tự</t>
  </si>
  <si>
    <t>Có khả năng so sánh số lượng hai nhóm đối tượng trong phạm vi 6 bằng các cách khác nhau và nói được các từ: bằng nhau, nhiều hơn, ít hơn</t>
  </si>
  <si>
    <t>So sánh số lượng hai nhóm đối tượng trong phạm vi 6 bằng các cách khác nhau và nói được các từ: bằng nhau, nhiều hơn, ít hơn</t>
  </si>
  <si>
    <t>Có khả năng so sánh số lượng hai nhóm đối tượng trong phạm vi 7 bằng các cách khác nhau và nói được các từ: bằng nhau, nhiều hơn, ít hơn</t>
  </si>
  <si>
    <t>So sánh số lượng hai nhóm đối tượng trong phạm vi 7 bằng các cách khác nhau và nói được các từ: bằng nhau, nhiều hơn, ít hơn</t>
  </si>
  <si>
    <t>Có khả năng so sánh số lượng của ba nhóm đối tượng trong phạm vi 8 bằng các cách khác nhau và nói được kết quả: bằng nhau, nhiều nhất, ít hơn, ít nhất</t>
  </si>
  <si>
    <t xml:space="preserve">So sánh số lượng của ba nhóm đối tượng trong phạm vi 8 bằng các cách khác nhau </t>
  </si>
  <si>
    <t>Có khả năng so sánh số lượng của ba nhóm đối tượng trong phạm vi 9 bằng các cách khác nhau và nói được kết quả: bằng nhau, nhiều nhất, ít hơn, ít nhất</t>
  </si>
  <si>
    <t xml:space="preserve">So sánh số lượng của ba nhóm đối tượng trong phạm vi 9 bằng các cách khác nhau </t>
  </si>
  <si>
    <t>Có khả năng so sánh số lượng của ba nhóm đối tượng trong phạm vi 10 bằng các cách khác nhau và nói được kết quả: bằng nhau, nhiều nhất, ít hơn, ít nhất</t>
  </si>
  <si>
    <t xml:space="preserve">So sánh số lượng của ba nhóm đối tượng trong phạm vi 10 bằng các cách khác nhau </t>
  </si>
  <si>
    <t>Biết gộp các nhóm đối tượng trong phạm vi 6, đếm và nói kết quả. Biết tách một nhóm đối tượng trong phạm vi 6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</si>
  <si>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</si>
  <si>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</si>
  <si>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</si>
  <si>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</si>
  <si>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</si>
  <si>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</si>
  <si>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</si>
  <si>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Biết gộp các nhóm đối tượng trong phạm vi 10, đếm và nói kết quả. Biết tách một nhóm đối tượng trong phạm vi 10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</si>
  <si>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</si>
  <si>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Có khả năng nhận biết ý nghĩa các con số được sử dụng trong cuộc sống hằng ngày</t>
  </si>
  <si>
    <t>Nhận biết ý nghĩa các con số được sử dụng trong cuộc sống hằng ngày (số tuổi, số nhà, biển số xe, số điện thoại,…)</t>
  </si>
  <si>
    <t>Nhận biết được mục đích của tiền trong cuộc sống (để mua thức ăn, đồ chơi,…)</t>
  </si>
  <si>
    <t>Tìm hiểu về đồng tiền Việt Nam (họa tiết, mệnh giá, cách sử dụng)</t>
  </si>
  <si>
    <t>2. Xếp tương ứng</t>
  </si>
  <si>
    <t>Biết ghép thành cặp những đối tượng có mối liên quan</t>
  </si>
  <si>
    <t>Ghép thành cặp những đối tượng có mối liên quan</t>
  </si>
  <si>
    <t>3. Sắp xếp theo quy tắc</t>
  </si>
  <si>
    <t xml:space="preserve">Nhận ra được quy tắc sắp xếp của 4 đối tượng (ABCD, AABB, ABBA) và tiếp tục thực hiện sao chép lại </t>
  </si>
  <si>
    <t>So sánh, phát hiện quy tắc sắp xếp và sắp xếp theo quy tắc  (ABCD, AABB, ABBA)</t>
  </si>
  <si>
    <t>Biết tự sáng tạo ra mẫu sắp xếp và tiếp tục sắp xếp</t>
  </si>
  <si>
    <t>Tạo ra quy tắc sắp xếp theo ý thích</t>
  </si>
  <si>
    <t>4. So sánh , đo lường</t>
  </si>
  <si>
    <t>Sử dụng được một số dụng cụ để đo, đong và so sánh, nói kết quả (3 đối tượng)</t>
  </si>
  <si>
    <t>Đo độ dài một vật bằng các đơn vị đo khác nhau</t>
  </si>
  <si>
    <t>Đo độ dài các vật, so sánh và diễn đạt kết quả đo</t>
  </si>
  <si>
    <t>Đo dung tích các vật, so sánh và diễn đạt kết quả đo</t>
  </si>
  <si>
    <t>Biết thu thập thông tin và tạo ra biểu đồ, đồ thị đơn giản (VD: biểu đồ về thời tiết, chiều cao cây,…)</t>
  </si>
  <si>
    <t>Tạo biểu đồ, đồ thị đơn giản</t>
  </si>
  <si>
    <t>5. Hình dạng</t>
  </si>
  <si>
    <t>Gọi tên và chỉ ra được các điểm giống, khác nhau giữa hai khối cầu và khối trụ</t>
  </si>
  <si>
    <t>Nhận biết, gọi tên khối cầu, khối trụ và nhận dạng các khối hình đó trong thực tế</t>
  </si>
  <si>
    <t>Gọi tên và chỉ ra được các điểm giống, khác nhau giữa hai  khối vuông và khối chữ nhật</t>
  </si>
  <si>
    <t>Nhận biết, gọi tên khối vuông, khối chữ nhật và nhận dạng các khối hình đó trong thực tế</t>
  </si>
  <si>
    <t>Có khả năng chắp ghép các hình hình học để tạo thành các hình mới theo ý thích và theo yêu cầu</t>
  </si>
  <si>
    <t>Chắp ghép các hình hình học để tạo thành các hình mới theo ý thích và theo yêu cầu</t>
  </si>
  <si>
    <t>Biết tạo ra một số hình học bằng các cách khác nhau</t>
  </si>
  <si>
    <t>Tạo ra một số hình học bằng các cách khác nhau</t>
  </si>
  <si>
    <t>6. Nhận biết vị trí trong không gian và định hướng thời gian</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</si>
  <si>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</si>
  <si>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</si>
  <si>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Phân biệt  được hôm qua, hôm nay, ngày mai qua các sự kiện hàng ngày</t>
  </si>
  <si>
    <t>Nhận biết hôm qua, hôm nay, ngày mai</t>
  </si>
  <si>
    <t>Gọi được tên các ngày trong tuần theo thứ tự</t>
  </si>
  <si>
    <t>Gọi tên các ngày trong tuần</t>
  </si>
  <si>
    <t>Nói được ngày trên đốc lịch và giờ trên đồng hồ/điện thoại</t>
  </si>
  <si>
    <t>Nhận biết ngày trên đốc lịch và giờ trên đồng hồ/điện thoại</t>
  </si>
  <si>
    <t>Gọi được tên các tháng trong năm theo thứ tự</t>
  </si>
  <si>
    <t>Nhận biết các tháng trong năm theo thứ tự</t>
  </si>
  <si>
    <t>Gọi được tên các mùa trong năm theo thứ tự</t>
  </si>
  <si>
    <t>Nhận biết các mùa trong năm theo thứ tự</t>
  </si>
  <si>
    <t>C. Khám phá xã hội</t>
  </si>
  <si>
    <t>1. Nhận biết bản thân, gia đình, trường lớp mầm non và cộng đồng</t>
  </si>
  <si>
    <t>Nói đầy đủ được họ và tên, ngày sinh, giới tính, đặc điểm bên ngoài, sở thích của bản thân và vị trí của trẻ trong gia đình</t>
  </si>
  <si>
    <t>Bé tự giới thiệu về bản thân</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</si>
  <si>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</si>
  <si>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</si>
  <si>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</si>
  <si>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</si>
  <si>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</si>
  <si>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</si>
  <si>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Kể được một số địa điểm công cộng gần gũi nơi trẻ sống</t>
  </si>
  <si>
    <t xml:space="preserve">Một số địa điểm công cộng gần gũi </t>
  </si>
  <si>
    <t>2. Nhận biết một số nghề phổ biến và nghề truyền thống ở địa phương</t>
  </si>
  <si>
    <t xml:space="preserve">Biết được một số nghề truyền thống của địa phương. Nói được đặc điểm và sự khác nhau của một số nghề. </t>
  </si>
  <si>
    <t xml:space="preserve">Nghề truyền thống của địa phương. Đặc điểm và sự khác nhau của một số nghề. </t>
  </si>
  <si>
    <t>3. Nhận biết một số lễ hội và danh lam, thắng cảnh</t>
  </si>
  <si>
    <t>Kể được tên và hoạt động nổi bật của một số lễ hội, sự kiện văn hóa tại địa phương</t>
  </si>
  <si>
    <t>Tên và hoạt động nổi bật của một số lễ hội, sự kiện văn hóa địa phương</t>
  </si>
  <si>
    <t>Kể được tên và nêu được một vài nét đặc trưng của danh lam, thắng cảnh, di tích lịch sử của quê hương, đất nước</t>
  </si>
  <si>
    <t>Tên và nét đặc trưng của danh lam, thắng cảnh, di tích lịch sử của quê hương, đất nước:</t>
  </si>
  <si>
    <t>Nhận biết, phân biệt được Lá Cờ của 3-5 quốc gia</t>
  </si>
  <si>
    <t>Lá Cờ của 3-5 quốc gia</t>
  </si>
  <si>
    <t>III. LĨNH VỰC GIÁO DỤC PHÁT TRIỂN NGÔN NGỮ</t>
  </si>
  <si>
    <t>A. Nghe hiểu lời nói</t>
  </si>
  <si>
    <t>Ngôn ngữ</t>
  </si>
  <si>
    <t>Có khả năng nghe hiểu các từ khái quát, từ trái nghĩa</t>
  </si>
  <si>
    <t>Nghe hiểu các từ khái quát (đồ dùng, đồ chơi,...), từ trái nghĩa (cao - thấp, ngắn - dài)</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</si>
  <si>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</si>
  <si>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</si>
  <si>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</si>
  <si>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</si>
  <si>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Có khả năng nghe hiểu nội dung truyện kể, truyện đọc phù hợp với độ tuổi và chủ đề thực hiện</t>
  </si>
  <si>
    <t>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</si>
  <si>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</si>
  <si>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Nghe các bài hát, bài thơ, ca dao, đồng dao, tục ngữ, câu đố, hò, vè phù hợp với độ tuổi và chủ đề thực hiện</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</si>
  <si>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</si>
  <si>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</si>
  <si>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</si>
  <si>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</si>
  <si>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B. Sử dụng lời nói trong cuộc sống hằng ngày</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</si>
  <si>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</si>
  <si>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</si>
  <si>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</si>
  <si>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</si>
  <si>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</si>
  <si>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</si>
  <si>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</si>
  <si>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Miêu tả sự việc có nhiều tình tiết theo trình tự với một số thông tin về hành động, tính cách, trạng thái,.. của nhân vật</t>
  </si>
  <si>
    <t>Có khả năng đọc thuộc bài thơ, ca dao, đồng dao phù hợp độ tuổi và chủ đề thực hiện. Có khả năng đọc biểu cảm bài thơ, ca dao, đồng dao phù hợp độ tuổi</t>
  </si>
  <si>
    <t xml:space="preserve">Đọc bài thơ, ca dao, đồng dao phù hợp độ tuổi và chủ đề </t>
  </si>
  <si>
    <t>Kể lại được nội dung chuyện/sự việc đã được nghe theo trình tự nhất định</t>
  </si>
  <si>
    <t>Kể lại chuyện/ sự việc đã được nghe theo trình tự</t>
  </si>
  <si>
    <t>Đóng được vai của nhân vật trong truyện</t>
  </si>
  <si>
    <t>Đóng kịch</t>
  </si>
  <si>
    <t>Biết sử dụng các từ biểu thị sự lễ phép trong giao tiếp</t>
  </si>
  <si>
    <t>Sử dụng các từ biểu thị sự lễ phép "Vâng ạ"; "Dạ"; "Thưa", … trong giao tiếp</t>
  </si>
  <si>
    <t>Biết sử dụng các từ biểu thị sự lễ phép, lịch sự  phù hợp với tình huống trong giao tiếp</t>
  </si>
  <si>
    <t>Sử dụng các từ biểu thị sự lễ phép, lịch sự  "Cảm ơn", "Xin lỗi"; "Xin phép"; "Thưa"; "Dạ"; "Vâng"… phù hợp với tình huống trong giao tiếp</t>
  </si>
  <si>
    <t>Biết tự điều chỉnh giọng nói phù hợp với ngữ cảnh</t>
  </si>
  <si>
    <t>Điều chỉnh giọng nói phù hợp với ngữ cảnh</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</si>
  <si>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</si>
  <si>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</si>
  <si>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Không nói tục, chửi bậy</t>
  </si>
  <si>
    <t>Sử dụng các từ biểu thị sự lễ phép</t>
  </si>
  <si>
    <t>C. Làm quen với việc đọc - viết</t>
  </si>
  <si>
    <t>Biết tự chọn sách để "đọc" và xem</t>
  </si>
  <si>
    <t>Tự chọn sách để "đọc" và xem</t>
  </si>
  <si>
    <t>Biết kể chuyện theo tranh minh họa và kinh nghiệm của bản thân</t>
  </si>
  <si>
    <t>Kể chuyện theo tranh minh họa và kinh nghiệm của bản thân</t>
  </si>
  <si>
    <t>Biết cách "đọc sách" từ trái sang phải, từ trên xuống dưới, từ đầu sách đến cuối sách</t>
  </si>
  <si>
    <t>Làm quen với cách đọc và viết tiếng Việt:
+ Hướng đọc, viết: từ trái sang phải, từ dòng trên xuống dòng dưới, từ trang đầu đến trang cuối, cách ngắt nghỉ sau các dấu câu
+ Hướng viết của các nét chữ</t>
  </si>
  <si>
    <t>Biết phân biệt phần mở đầu, kết thúc của sách. "Đọc" truyện qua các tranh vẽ. Biết giữ gìn và bảo vệ sách</t>
  </si>
  <si>
    <t>Phân biệt phần mở đầu, kết thúc của sách. "Đọc" truyện qua các tranh vẽ. Giữ gìn và bảo vệ sách</t>
  </si>
  <si>
    <t>Nhận ra và thực hiện đúng kí hiệu thông thường trong cuộc sống</t>
  </si>
  <si>
    <t>Làm quen, thực hiện theo chỉ dẫn của một số kí hiệu thông thường ở gia đình, trường lớp, nơi công cộng</t>
  </si>
  <si>
    <t>Biết chữ viết có thể đọc và thay cho lời nói</t>
  </si>
  <si>
    <t>"Viết thư"</t>
  </si>
  <si>
    <t>Có khả năng nhận dạng các chữ trong bảng chữ cái Tiếng Việt, chữ in thường, in hoa</t>
  </si>
  <si>
    <t>Nhận dạng các chữ cái O - Ô- Ơ trong bảng chữ cái Tiếng Việt, chữ in thường, in hoa</t>
  </si>
  <si>
    <t>Nhận dạng các chữ cái A-Ă-Â trong bảng chữ cái Tiếng Việt, chữ in thường, in hoa</t>
  </si>
  <si>
    <t>Nhận dạng các chữ cái E- Ê trong bảng chữ cái Tiếng Việt, chữ in thường, in hoa</t>
  </si>
  <si>
    <t>Nhận dạng các chữ cái  U-Ư trong bảng chữ cái Tiếng Việt, chữ in thường, in hoa</t>
  </si>
  <si>
    <t>Nhận dạng các chữ cái G- Y trong bảng chữ cái Tiếng Việt, chữ in thường, in hoa</t>
  </si>
  <si>
    <t>Nhận dạng các chữ cái P- Q trong bảng chữ cái Tiếng Việt, chữ in thường, in hoa</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</si>
  <si>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</si>
  <si>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</si>
  <si>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</si>
  <si>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</si>
  <si>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IV. LĨNH VỰC TÌNH CẢM - KỸ NĂNG XÃ HỘI</t>
  </si>
  <si>
    <t>A. Phát triển tình cảm</t>
  </si>
  <si>
    <t>1. Thể hiện ý thức về bản thân</t>
  </si>
  <si>
    <t>TCKNXH</t>
  </si>
  <si>
    <t>Nói được họ tên, tuổi, giới tính của bản thân, tên bố, mẹ, địa chỉ nhà hoặc điện thoại</t>
  </si>
  <si>
    <t>Một số thông tin quan trọng về bản thân và gia đình</t>
  </si>
  <si>
    <t>Sở thích, khả năng của bản thân</t>
  </si>
  <si>
    <t>Nói được điều bé thích, không thích, những việc bé làm được và việc gì bé không làm dược</t>
  </si>
  <si>
    <t>Nói được mình có điểm gì giống và khác bạn (dáng vẻ bên ngoài, giới tính, sở thích và khả năng)</t>
  </si>
  <si>
    <t>Điểm giống và khác nhau của mình với người khác</t>
  </si>
  <si>
    <t>Biết mình là con/cháu/anh/chị/em trong gia đình</t>
  </si>
  <si>
    <t xml:space="preserve">Vị trí và trách nhiệm của bản thân trong gia đình và lớp học </t>
  </si>
  <si>
    <t>Biết vâng lời, giúp đỡ bố mẹ, cô giáo những việc vừa sức</t>
  </si>
  <si>
    <t>Thực hiện công việc được giao ( trực nhật, xếp dọn đồ chơi )</t>
  </si>
  <si>
    <t>Biết chủ động làm một số công việc đơn giản hàng ngày</t>
  </si>
  <si>
    <t>Chủ động và độc lập trong một số hoạt động</t>
  </si>
  <si>
    <t>Mạnh dạn bày tỏ ý kiến của bản thân</t>
  </si>
  <si>
    <t>Mạnh dạn, tự tin bày tỏ ý kiến</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</si>
  <si>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</si>
  <si>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</si>
  <si>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</si>
  <si>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</si>
  <si>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2. Thể hiện sự tự tin, tự lực</t>
  </si>
  <si>
    <t>Có khả năng tự làm được một số việc đơn giản trong sinh hoạt hàng ngày</t>
  </si>
  <si>
    <t>Giặt khăn, phơi khăn</t>
  </si>
  <si>
    <t>Vắt nước cam</t>
  </si>
  <si>
    <t>Rót nước mời khách</t>
  </si>
  <si>
    <t>Gọt củ, quả</t>
  </si>
  <si>
    <t>Sắp, dọn bàn ăn</t>
  </si>
  <si>
    <t>Trộn salat</t>
  </si>
  <si>
    <t>Phơi quần áo</t>
  </si>
  <si>
    <t>Cố gắng tự hoàn thành đến cùng công việc được giao có sự giám sát của giáo viên. Tự nhận xét được mức độ hoàn thành công việc. Biết thể hiện sự vui thích khi hoàn thành công việc</t>
  </si>
  <si>
    <t>Thực hiện công việc theo sự phân công và giám sát của cô giáo</t>
  </si>
  <si>
    <t>3. Nhận biết và thể hiện cảm xúc, tình cảm với con người, sự vật, hiện tượng xung quanh</t>
  </si>
  <si>
    <t>Nhận biết được một số trạng thái cảm xúc: vui, buồn, sợ hãi, tức giận, ngạc nhiên, xấu hổ qua tranh; qua nét mặt, cử chỉ, giọng nói của người khác</t>
  </si>
  <si>
    <t>Một số trạng thái cảm xúc khác nhau: vui, buồn, ngạc nhiên, sợ hãi, xấu hổ</t>
  </si>
  <si>
    <t>Nhận biết được biểu lộ cảm xúc vui, buồn, sợ hãi, tức giận, ngạc nhiên, xấu hổ của bản thân và của người khác</t>
  </si>
  <si>
    <t>Bày tỏ tình cảm phù hợp với trạng thái cảm xúc của người khác trong các tình huống giao tiếp khác nhau.</t>
  </si>
  <si>
    <t>Biết được mối quan hệ giữa hành vi của trẻ và cảm xúc của người khác</t>
  </si>
  <si>
    <t>Mối quan hệ giữa hành vi của trẻ và cảm xúc của người khác</t>
  </si>
  <si>
    <t>Biết thể hiện sự an ủi và chia vui với người thân và bạn bè. Dễ hòa đồng với bạn bè trong nhóm chơi</t>
  </si>
  <si>
    <t>Quan tâm đến người thân và bạn bè</t>
  </si>
  <si>
    <t>Biết kiềm chế cảm xúc tiêu cực khi được an ủi, giải thích</t>
  </si>
  <si>
    <t>Cách kiềm chế cảm xúc tiêu cực</t>
  </si>
  <si>
    <t>Biết thay đổi hành vi và thể hiện cảm xúc phù hợp với hoàn cảnh</t>
  </si>
  <si>
    <t>Sự thích ứng phù hợp hoàn cảnh giao tiếp</t>
  </si>
  <si>
    <t>Thích chia sẻ cảm xúc, kinh nghiệm, đồ dùng, đồ chơi với những người gần gũi. Sẵn sàng giúp đỡ người khác khi gặp khó khăn.</t>
  </si>
  <si>
    <t>Quan tâm và giúp đỡ người khác</t>
  </si>
  <si>
    <t>Nhận ra hình ảnh Bác Hồ và một số địa điểm gắn với hoạt động của Bác Hồ ( chỗ ở, nơi làm việc ). Biết thể hiện tình cảm đối với Bác Hồ qua hát, đọc thơ, cùng cô kể chuyện về Bác Hồ</t>
  </si>
  <si>
    <t>Ảnh Bác Hồ và một số địa điểm gắn với hoạt động của Bác Hồ (chỗ ở, nơi làm việc). Hát, đọc thơ, cùng cô kể chuyện về Bác Hồ</t>
  </si>
  <si>
    <t>Biết một vài cảnh đẹp, di tích lịch sử, lễ hội và một vài nét văn hóa truyền thống (trang phục, món ăn) của quê hương đất nước</t>
  </si>
  <si>
    <t>Di tích lịch sử, cảnh đẹp, lễ hội, một vài nét văn hóa truyền thống (trang phục, món ăn) của quê hương đất nước</t>
  </si>
  <si>
    <t xml:space="preserve">Biết được các kỳ nghỉ lễ trong năm và một số nét văn hóa nổi bật của một số nước khác nhau trên thế giới </t>
  </si>
  <si>
    <t xml:space="preserve">Các kỳ nghỉ lễ trong năm và một số nét văn hóa nổi bật của một số nước khác nhau trên thế giới </t>
  </si>
  <si>
    <t>B. Phát triển kỹ năng xã hội</t>
  </si>
  <si>
    <t>1. Hành vi và quy tắc ứng xử xã hội</t>
  </si>
  <si>
    <t>Thực hiện được một số quy định ở lớp, gia đình và nơi công cộng phù hợp độ tuổi</t>
  </si>
  <si>
    <t xml:space="preserve">Thực hiện một số quy định ở lớp, gia đình và nơi công cộng: Dọn dẹp và sắp xếp đồ dùng, sau khi chơi cất đồ chơi vào nơi quy định, </t>
  </si>
  <si>
    <t>Có thói quen chào hỏi, cảm ơn, xin lỗi và xưng hô lễ phép với người lớn</t>
  </si>
  <si>
    <t>Lời nói và cử chỉ lễ phép, lịch sự trong giao tiếp</t>
  </si>
  <si>
    <t>Biết lắng nghe ý kiến của người khác và trao đổi ý kiến, chia sẻ kinh nghiệm của mình với các bạn</t>
  </si>
  <si>
    <t>Lắng nghe và trao đổi ý kiến với người khác</t>
  </si>
  <si>
    <t>Biết thể hiện sự thân thiện, đoàn kết với bạn bè và chấp nhận sự phân công của nhóm bạn và người lớn</t>
  </si>
  <si>
    <t>Tôn trọng, hợp tác, chấp nhận.</t>
  </si>
  <si>
    <t>Biết nhận xét và tỏ thái độ với hành vi" đúng" - " sai", " tốt" - " xấu" ; nhận ra việc làm của mình có ảnh hưởng đến người khác</t>
  </si>
  <si>
    <t>Nhận xét và tỏ thái độ với hành vi  " đúng" - " sai", " tốt" - " xấu"</t>
  </si>
  <si>
    <t>Biết yêu mến, quan tâm đến người thân trong gia đình.</t>
  </si>
  <si>
    <t>Yêu mến, quan tâm đến người thân trong gia đình</t>
  </si>
  <si>
    <t>Biết quan tâm, chia sẻ, giúp đỡ bạn. Sẵn sàng thực hiện nhiệm vụ đơn giản cùng người khác.</t>
  </si>
  <si>
    <t>Quan tâm, chia sẻ, nhường nhịn, giúp đỡ bạn.</t>
  </si>
  <si>
    <t>Biết tìm cách để giải quyết mâu thuẫn (dùng lời, nhờ sự can thiệp của người khác, chấp nhận nhường nhịn )</t>
  </si>
  <si>
    <t>Cách đề nghị sự giúp đỡ của người khác khi cần thiết</t>
  </si>
  <si>
    <t>2. Quan tâm đến môi trường</t>
  </si>
  <si>
    <t>Thích chăm sóc con vật</t>
  </si>
  <si>
    <t>Bảo vệ, chăm sóc con vật</t>
  </si>
  <si>
    <t>Thích chăm sóc cây</t>
  </si>
  <si>
    <t>Bảo vệ, chăm sóc cây</t>
  </si>
  <si>
    <t>Có hành vi bảo vệ môi trường trong sinh hoạt hàng ngày và biết nhắc nhở mọi người xung quanh cùng thực hiện</t>
  </si>
  <si>
    <t>Hành vi giữ gìn, bảo vệ môi trường</t>
  </si>
  <si>
    <t>Biết tiết kiệm điện: tắt quạt, tắt điện khi ra khỏi phòng</t>
  </si>
  <si>
    <t>Tiết kiệm điện</t>
  </si>
  <si>
    <t>Biết tiết kiệm nước: Không để tràn nước khi rửa tay, khóa vòi nước sau khi dùng</t>
  </si>
  <si>
    <t>Tiết kiệm nước</t>
  </si>
  <si>
    <t>V. LĨNH VỰC GIÁO DỤC PHÁT TRIỂN THẨM MỸ</t>
  </si>
  <si>
    <t>A. Cảm nhận và thể hiện cảm xúc trước vẻ đẹp của thiên nhiên, cuộc sống và các tác phẩm nghệ thuật</t>
  </si>
  <si>
    <t>Nghe âm thanh, các bài hát, bản nhạc gần gũi và ngắm nhìn vẻ đẹp nổi bật của các sự vật, hiện tượng trong thiên nhiên, cuộc sống và tác phẩm nghệ thuật</t>
  </si>
  <si>
    <t>Thẩm mỹ</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</si>
  <si>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</si>
  <si>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</si>
  <si>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Nghe bài hát, bản nhạc; thơ, đồng dao, ca dao, tục ngữ; kể chuyện phù hợp với độ tuổi và chủ đề thực hiện</t>
  </si>
  <si>
    <t>Thích thú, ngắm nhìn và biết sử dụng các từ gợi cảm nói lên cảm xúc của mình trước vẻ đẹp nổi bật (về màu sắc, hình dáng, bố cục…) của tác phẩm tạo hình</t>
  </si>
  <si>
    <t>Nói cảm nhận về vẻ đẹp nổi bật của tác phẩm tạo hình</t>
  </si>
  <si>
    <t>B. Một số kĩ năng trong hoạt động âm nhạc và hoạt động tạo hình</t>
  </si>
  <si>
    <t>Thích nghe và nhận biết các thể loại âm nhạc khác nhau (nhạc thiếu nhi, dân ca, nhạc cổ điển)</t>
  </si>
  <si>
    <t>Nghe và nhận biết các thể loại âm nhạc khác nhau (nhạc thiếu nhi, dân ca, nhạc cổ điển)</t>
  </si>
  <si>
    <t>Thích nghe và nhận ra sắc thái (vui, buồn, tình cảm tha thiết) của các bài hát, bản nhạc</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</si>
  <si>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</si>
  <si>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</si>
  <si>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Hát đúng giai điệu, lời ca, hát diễn cảm phù hợp với sắc thái, tình cảm của bài hát qua giọng hát, nét mặt, điệu bộ, cử chỉ…(theo các chủ đề trọng tâm)</t>
  </si>
  <si>
    <t>Có khả năng vận động nhịp nhàng phù hợp với sắc thái, nhịp điệu bài hát, bản nhạc với các hình thức (vỗ tay theo các loại tiết tấu, múa)</t>
  </si>
  <si>
    <t xml:space="preserve">Vận động nhịp nhàng theo giai điệu, nhịp điệu và thể hiện sắc thái phù hợp với các bài hát, bản nhạc / Sử dụng các dụng cụ gõ đệm theo tiết tấu </t>
  </si>
  <si>
    <t>Biết phối hợp và lựa chọn các nguyên vật liệu tạo hình, vật liệu thiên nhiên để tạo ra sản phẩm</t>
  </si>
  <si>
    <t>Lựa chọn, phối hợp các nguyên vật liệu tạo hình, vật liệu trong thiên nhiên, phế liệu để tạo ra các sản phẩm</t>
  </si>
  <si>
    <t>Biết phối hợp các kĩ năng vẽ để tạo thành bức tranh có màu sắc hài hòa, bố cục cân đối</t>
  </si>
  <si>
    <t>Biết phối hợp các kĩ năng cắt, xé dán để tạo thành bức tranh có màu sắc hài hoa, bố cục cân đối</t>
  </si>
  <si>
    <t xml:space="preserve">Cắt, xé dán để tạo thành bức tranh có màu sắc hài hoa, bố cục cân đối </t>
  </si>
  <si>
    <t>Biết phối hợp các kĩ năng nặn để tạo thành sản phẩm có bố cục cân đối</t>
  </si>
  <si>
    <t>Phối hợp các kĩ năng nặn để tạo thành sản phẩm có bố cục cân đối</t>
  </si>
  <si>
    <t>Phối hợp các kĩ năng xếp hình để tạo thành các sản phẩm có kiểu dáng, màu sắc hài hòa, bố cục cân đối</t>
  </si>
  <si>
    <t>Biết pha trộn màu để tạo ra màu mới</t>
  </si>
  <si>
    <t>Pha trộn màu nước</t>
  </si>
  <si>
    <t>Biết nhận xét các sản phẩm tạo hình về màu sắc, hình dáng, bố cục</t>
  </si>
  <si>
    <t>Nhận xét sản phẩm tạo hình về màu sắc, hình dáng / đường nét và bố cục</t>
  </si>
  <si>
    <t>C. Thể hiện sự sáng tạo khi tham gia các hoạt động nghệ thuật (âm nhạc, tạo hình)</t>
  </si>
  <si>
    <t>Có khả năng tự nghĩ ra các hình thức để tạo ra âm thanh, vận động, hát theo các bản nhạc, bài hát yêu thích</t>
  </si>
  <si>
    <t>Tự nghĩ ra các hình thức để tạo ra âm thanh, vận động theo các bài hát, bản nhạc yêu thích</t>
  </si>
  <si>
    <t>Biết gõ đệm bằng dụng cụ theo tiết tấu tự chọn</t>
  </si>
  <si>
    <t>Tự tạo ra tiết tấu khi nghe nhạc, nghe hát bằng cách gõ đệm bằng dụng cụ gõ</t>
  </si>
  <si>
    <t>Có khả năng đặt lời theo giai điệu một bài hát, bản nhạc quen thuộc (một câu hoặc một đoạn)</t>
  </si>
  <si>
    <t>Đặt lời theo giai điệu một bài hát, bản nhạc quen thuộc (một câu hoặc một đoạn)</t>
  </si>
  <si>
    <t>Làm đồ chơi</t>
  </si>
  <si>
    <t>Có khả năng tìm kiếm, lựa chọn các dụng cụ, nguyên vật liệu phù hợp để tạo ra sản phẩm theo ý thích</t>
  </si>
  <si>
    <t>Có khả năng nói lên ý tưởng và tạo ra các sản phẩm tạo hình theo ý thích</t>
  </si>
  <si>
    <t>Nói lên ý tưởng tạo hình của mình</t>
  </si>
  <si>
    <t>Biết đặt tên cho sản phẩm tạo hình</t>
  </si>
  <si>
    <t>CỘNG TỔNG SỐ NỘI DUNG TRONG NĂM HỌC PHÂN BỔ THEO ĐỘ TUỔI</t>
  </si>
  <si>
    <t>Trong đó: - Lĩnh vực thể chất (Phần vận động)</t>
  </si>
  <si>
    <t xml:space="preserve">                  - Lĩnh vực thể chất (Phần chăm sóc, nuôi dưỡng, phòng tranhs tai nạn thương tích)</t>
  </si>
  <si>
    <t xml:space="preserve">                  - Lĩnh vực nhận thức </t>
  </si>
  <si>
    <t xml:space="preserve">                  - Lĩnh vực ngôn ngữ</t>
  </si>
  <si>
    <t xml:space="preserve">                  - Lĩnh vực tình cảm kỹ năng xã hội (cộng thêm 1 phần lĩnh vực thể chất)</t>
  </si>
  <si>
    <t xml:space="preserve">                  - Lĩnh vực thẩm mỹ</t>
  </si>
  <si>
    <t>STT</t>
  </si>
  <si>
    <t>Mạng hoạt động chủ đề</t>
  </si>
  <si>
    <t>Địa điểm tổ chức</t>
  </si>
  <si>
    <t>Phân bổ có điều chỉnh vào từng độ tuổi theo thực tế của nhà trường</t>
  </si>
  <si>
    <t>Nội dung trọng tâm của chương trình sau khi đã tinh giản</t>
  </si>
  <si>
    <t>TMN</t>
  </si>
  <si>
    <t>BT</t>
  </si>
  <si>
    <t>GĐ</t>
  </si>
  <si>
    <t>NN</t>
  </si>
  <si>
    <t>TV</t>
  </si>
  <si>
    <t>ĐV</t>
  </si>
  <si>
    <t>PTGT</t>
  </si>
  <si>
    <t>LH</t>
  </si>
  <si>
    <t>TTH</t>
  </si>
  <si>
    <t>Cộng</t>
  </si>
  <si>
    <t>CHỦ ĐỀ: 
"TRƯỜNG MẦM NON"</t>
  </si>
  <si>
    <t>CHỦ ĐỀ: 
" GIA ĐÌNH"</t>
  </si>
  <si>
    <t>CHỦ ĐỀ: 
"  NGHÀNH NGHỀ"</t>
  </si>
  <si>
    <t>CHỦ ĐỀ: 
tết và mùa xuân</t>
  </si>
  <si>
    <t>CHỦ ĐỀ: 
" ĐỘNG VẬT"</t>
  </si>
  <si>
    <t>CHỦ ĐỀ: 
" PHƯƠNG TIỆN GIAO THÔNG"</t>
  </si>
  <si>
    <t>CHỦ ĐỀ:
"BẢO VỆ MÔI TRƯỜNG"</t>
  </si>
  <si>
    <t>CHỦ ĐỀ: LỄ HỘI</t>
  </si>
  <si>
    <t>Kết quả đánh giá từng cá nhân trẻ</t>
  </si>
  <si>
    <t>Kết quả tổng hợp cả lớp</t>
  </si>
  <si>
    <t>Đánh giá chung</t>
  </si>
  <si>
    <t>4</t>
  </si>
  <si>
    <t>3</t>
  </si>
  <si>
    <t>5</t>
  </si>
  <si>
    <t>1</t>
  </si>
  <si>
    <t>Nhánh 1</t>
  </si>
  <si>
    <t>Nhánh 2</t>
  </si>
  <si>
    <t>Nhánh3</t>
  </si>
  <si>
    <t>Nhánh 4</t>
  </si>
  <si>
    <t>N1</t>
  </si>
  <si>
    <t>N2</t>
  </si>
  <si>
    <t>N3</t>
  </si>
  <si>
    <t>N4</t>
  </si>
  <si>
    <t>2</t>
  </si>
  <si>
    <t>T.số trẻ 
"Đạt"</t>
  </si>
  <si>
    <t>T.số trẻ
"Cần cố gắng"</t>
  </si>
  <si>
    <t>T.số trẻ
"Chưa Đạt"</t>
  </si>
  <si>
    <t>T.số trẻ
"Không đánh giá"</t>
  </si>
  <si>
    <t>Đạt mức TB</t>
  </si>
  <si>
    <t>Kết luận</t>
  </si>
  <si>
    <t>Vui đón trung thu</t>
  </si>
  <si>
    <t>Lớp học của bé</t>
  </si>
  <si>
    <t>Dự án làm đồ chơi an toàn</t>
  </si>
  <si>
    <t>NGÔI NHÀ CỦA BÉ</t>
  </si>
  <si>
    <t>NHU CẦU GIA ĐÌNH</t>
  </si>
  <si>
    <t>NGÀY HỘI CÔ GIÁO</t>
  </si>
  <si>
    <t>CHĂM SÓC SẮC ĐẸP</t>
  </si>
  <si>
    <t>LÀM SẠCH MÔI TRƯỜNG</t>
  </si>
  <si>
    <t>ƯỚC MƠ LÀM BÁC SĨ</t>
  </si>
  <si>
    <t>BÉ YÊU CHÚ BỘ ĐỘI</t>
  </si>
  <si>
    <t>CÂY XANH QUANH EM</t>
  </si>
  <si>
    <t>DỰ ÁN STEAM BÁNH CHƯNG XANH</t>
  </si>
  <si>
    <t>PHONG TỤC NGÀY TẾT</t>
  </si>
  <si>
    <t>MÙA XUÂN YÊU THƯƠNG</t>
  </si>
  <si>
    <t>TRANG TRẠI GIA SÚC</t>
  </si>
  <si>
    <t>TRỨNG GIA CẦM
DỰ ÁN STEAM: (LÀM CHUỒNG GÀ CON)</t>
  </si>
  <si>
    <t>BÍ ẨN CỦA NHỮNG CHÚ CÁ</t>
  </si>
  <si>
    <t>NHỮNG LOÀI CHIM BÉ BIẾT</t>
  </si>
  <si>
    <t xml:space="preserve">GIAO THÔNG ĐƯỜNG BỘ
DỰ ÁN STEAM :THIẾT KẾ Ô TÔ TẢI </t>
  </si>
  <si>
    <t>NHỮNG CHUYẾN TÀU RA KHƠI</t>
  </si>
  <si>
    <t>NHỮNG CHUYẾN BAY</t>
  </si>
  <si>
    <t>LUẬT LỆ VÀ BIỂN BÁO GIAO THÔNG</t>
  </si>
  <si>
    <t>RÁC CÓ TỪ ĐÂU</t>
  </si>
  <si>
    <t>TÁI CHẾ
DỰ ÁN STEAM : BIỂU DIỄN TRANG PHỤC TỪ ĐỒ TÁI CHẾ</t>
  </si>
  <si>
    <t>NGÀY TRÁI ĐẤT</t>
  </si>
  <si>
    <t>NGÀY THÔNG NHẤT ĐẤT NƯỚC</t>
  </si>
  <si>
    <t>QUÊ HƯƠNG HẢI PHÒNG</t>
  </si>
  <si>
    <t>BÁC HỒ KÍNH YÊU</t>
  </si>
  <si>
    <t>BÉ LÊN LỚP 1</t>
  </si>
  <si>
    <t>.</t>
  </si>
  <si>
    <t xml:space="preserve">Bài 1:
+Hô hấp: Gà gáy
+ ĐT tay : Đưa 2 tay ra trước , lên cao
+ĐT chân: đứng đưa 1 chân ra trước, lên cao
+ĐT bụng  lườn: Quay sang trái,sang phải kết hợp tay chống hông.
+ĐT4: Bật chụm tách chân 
</t>
  </si>
  <si>
    <t>Sân chơi</t>
  </si>
  <si>
    <t>TDS</t>
  </si>
  <si>
    <t xml:space="preserve">Bài 2:
- Hô hấp: Thổi nơ
- Tay: Tay lên cao, sang ngang
- Lưng, bụng: Ngửa người ra sau kết hợp tay giơ lên cao, chân bước sang phải, sang trái
- Chân: Đưa ra phía trước, đưa sang ngang, đưa về phía sau
- Bật: Bật tiến về phía trước
</t>
  </si>
  <si>
    <t xml:space="preserve">Bài 3:
ĐT hô hấp: Thổi bóng bay
ĐT tay: Quay tay dọc thân tay đưa lên cao nghiêng người sang 2 bên
ĐT chân: Ngồi khuỵ gối tay đưa ra trước
ĐT bật: Bật tại chỗ
</t>
  </si>
  <si>
    <t xml:space="preserve">Bài 4:
-ĐT hô hấp Máy bay bay
- ĐT tay: Hai tay đưa ngang,gập khuỷu tay ( ngón tay  để trên vai)
-ĐT bụng: Đứng tay đan sau lưng ,cúi gập người
- ĐT chân: Ngồi khuỵ gối , tay đưa ra trước
- ĐT bật : Bật chân trước chân sau
</t>
  </si>
  <si>
    <t xml:space="preserve">Bài 5
ĐT hô hấp : Thổi bóng
- ĐT tay: Hai tay đưa lên cao, gập khủy tay, ngón tay chạm vai.
-ĐT bụng: Tay chống hông, quay sang 2 bên
- ĐT chân: Nhảy đưa 2 chân sang ngang
- ĐT bật : Bật tiến về trước, quay lại  
</t>
  </si>
  <si>
    <t xml:space="preserve">Bài 6
-Hô hấp: Gà gáy
- ĐT tay: Hai tay giang ngang, gập khủy tay, ngón tay chạm vai.
-ĐT bụng: Đứng tay đan sau lưng ,cúi gập người
- ĐT chân: Tay đưa ra trước, nhún chân
- ĐT bật : Bật tại chỗ
</t>
  </si>
  <si>
    <t xml:space="preserve">Bài 7
-  Hô hấp: Làm tàu hỏa kêu tu tu…
- Tay: Đưa 2 tay lên cao, ra phía trước.
- Lưng,bụng,lườn : 2 tay sang ngang kết hợp quay tay 
- Chân : Đưa ra phía trước, đưa sang ngang, đưa về phía sau
- Bật: Bật chụm tách chân
</t>
  </si>
  <si>
    <r>
      <rPr>
        <b/>
        <sz val="12"/>
        <color rgb="FFFF0000"/>
        <rFont val="Times New Roman"/>
        <family val="1"/>
      </rPr>
      <t>Bài 8</t>
    </r>
    <r>
      <rPr>
        <sz val="12"/>
        <color rgb="FFFF0000"/>
        <rFont val="Times New Roman"/>
        <family val="1"/>
      </rPr>
      <t xml:space="preserve">
</t>
    </r>
    <r>
      <rPr>
        <b/>
        <sz val="12"/>
        <color rgb="FFFF0000"/>
        <rFont val="Times New Roman"/>
        <family val="1"/>
      </rPr>
      <t>- Hô hấp: Làm tiếng gió thổi
-Tay: Tay lên cao gập khuỷu tay vào vai
- Lưng, bụng: Tay lên cao, nghiêng người sang 2 bên
-Bật:Bật cao tại chỗ</t>
    </r>
  </si>
  <si>
    <t xml:space="preserve">Bài 9
Hô hấp: Làm gà gáy
Động tác tay: Đưa 2 tay ra trước, lên cao
Lườn : quay sang 2 bên phải trái
Chân : Đưa lần lượt từng chân ra sau khụy gối
Bật: Bật chân trước chân sau
</t>
  </si>
  <si>
    <t xml:space="preserve">Bài 10
Hô hấp: Làm gà gáy
Động tác tay: 2 tay đánh xoay tròn trước ngực
Lườn : Ngửa người ra sau kết hợp tay đưa lên cao
Chân : Lần lượt đưa từng chân 1 ra trước
Bật: Bật chân trước chân sau
</t>
  </si>
  <si>
    <t>Trò chơi "Siêu nhân đứng bằng 1 chân"</t>
  </si>
  <si>
    <t>HĐNT</t>
  </si>
  <si>
    <t xml:space="preserve"> HĐNT "Đi bằng mép ngoài bàn chân"</t>
  </si>
  <si>
    <t>Bài học: đi trên dây</t>
  </si>
  <si>
    <t>HĐH</t>
  </si>
  <si>
    <t>Tiết học "Đi trên ván dốc"</t>
  </si>
  <si>
    <t>Lớp học</t>
  </si>
  <si>
    <t xml:space="preserve">  "Đi nối bàn chân tiến, lùi"</t>
  </si>
  <si>
    <t>Chơi tự do " Đi thay đổi tốc độ theo hiệu lệnh"</t>
  </si>
  <si>
    <t>HĐNT: " Đi thay đổi tốc độ theo hiệu lệnh"</t>
  </si>
  <si>
    <t>Tiết học: "Đi trên ghế TD đầu đội túi cát"</t>
  </si>
  <si>
    <t>Chơi tự do: Chạy thay đổi hướng vận động tốc độ theo đúng hiệu lệnh</t>
  </si>
  <si>
    <t xml:space="preserve"> ' Chơi tự do"Chạy thay đổi hướng vận động theo đúng hiệu lệnh</t>
  </si>
  <si>
    <t>HĐNT: Chạy liên tục theo hướng thẳng trong 5-7s.</t>
  </si>
  <si>
    <t>Bền bỉ, dẻo dai, duy trì được vận động chạy chậm 120 - 150m</t>
  </si>
  <si>
    <t>Chạy chậm 120 - 150m</t>
  </si>
  <si>
    <t>Chơi tự do: "Chạy chậm 120 - 150m</t>
  </si>
  <si>
    <t>Bền bỉ, dẻo dai, duy trì tốc độ chạy liên tục 180m không hạn chế thời gian</t>
  </si>
  <si>
    <t>Chạy liên tục 180m không hạn chế thời gian</t>
  </si>
  <si>
    <t>Chơi tự do "Chạy liên tục 180m không hạn chế thời gian</t>
  </si>
  <si>
    <t>Tiết học:"Chạy và vượt qua 3-4 chướng ngại vật</t>
  </si>
  <si>
    <t>Chơi tự do "Đá bóng lăn"</t>
  </si>
  <si>
    <t>Tiết học" Bò bằng bàn tay và bàn chân giữa 2 đường kẻ rộng 40cm, dài 4-5m"</t>
  </si>
  <si>
    <t>HĐC</t>
  </si>
  <si>
    <t>Bài học:"Bò trong đường zic zăc qua 7 điểm, mỗi điểm cách nhau 1,5m"</t>
  </si>
  <si>
    <t>Tiết học "Trườn kết hợp trèo qua ghế dài 1,5m x 30cm"</t>
  </si>
  <si>
    <t>Bài học:"Trèo lên, xuống 7 gióng thang ở độ cao 2,0m"</t>
  </si>
  <si>
    <t>ĐI, đập và bắt bóng nảy 4-5 lần liên tiếp</t>
  </si>
  <si>
    <t>HĐNT: "Tung, đập và bắt bóng nẩy 4-5 lần liên tiếp"</t>
  </si>
  <si>
    <t>Tiết học: "Đi, đập và bắt bóng nẩy"</t>
  </si>
  <si>
    <t>Ném vật về phía trước bằng 1 tay đúng kỹ thuật ở khoảng cách xa.</t>
  </si>
  <si>
    <t>Bài học: Tiết học: "Ném xa bằng 1 tay"</t>
  </si>
  <si>
    <t>HĐG</t>
  </si>
  <si>
    <t>Ném vật về phía trước bằng 2 tay đúng kỹ thuật ở khoảng cách xa 5 m</t>
  </si>
  <si>
    <t>Tiết học: "Ném xa bằng 2 tay"</t>
  </si>
  <si>
    <t>Tiết học: Ném và bắt bóng bằng hai tay từ khoảng cách xa4 m</t>
  </si>
  <si>
    <t>Tiết học: "Ném trúng đích đứng ở khoảng cách xa 2m, cao 1,5m, đường kính 40cm bằng 1 tay/ 2 tay "</t>
  </si>
  <si>
    <t>Tiết học : Ném trúng đích ngang ở khoảng cách xa 2m, đường kính 40cm bằng 1 tay/ 2 tay</t>
  </si>
  <si>
    <t>Tiết học: "Chuyền, bắt bóng qua đầu, qua chân"</t>
  </si>
  <si>
    <t>HĐNT: "Giữ bóng bằng 2 chân, 2 cẳng tay kết hợp đi tiến về phía trước 3m"</t>
  </si>
  <si>
    <t>Bài học: "Bật nhảy từ trên cao xuống (cao 40-45cm)"</t>
  </si>
  <si>
    <t>Trò chơi: "Bật liên tục vào vòng"</t>
  </si>
  <si>
    <t>Giữ được thăng bằng khi bật qua vật cản cao 20-25cm</t>
  </si>
  <si>
    <t>Bật qua vật cản cao 20-25cm</t>
  </si>
  <si>
    <t>Tiết học: "Bật qua vật cản cao 20-25cm</t>
  </si>
  <si>
    <t>Bền bỉ, dẻo dai và giữ được thăng bằng khi nhảy lò cò 7m</t>
  </si>
  <si>
    <t>Chơi tự do: "Nhảy lò cò5 bước liên tục, đổi chân theo yêu cầu"</t>
  </si>
  <si>
    <t>Bài học: xâu luồn dây</t>
  </si>
  <si>
    <t>Trò chơi: Ô ăn quan, cắp cua, lắp ghép...</t>
  </si>
  <si>
    <t xml:space="preserve"> Bài học: đan dây nịt</t>
  </si>
  <si>
    <t>Bài học: cắt, uốn giấy làm chú hề.</t>
  </si>
  <si>
    <t>bài học: tạo hình ngôi sao 5 cánh từ dây chun</t>
  </si>
  <si>
    <t>bài học: Đan nong mốt</t>
  </si>
  <si>
    <t>Tiết học: bện 3 dây từ các nguyên vật liệu thiên nhiên.</t>
  </si>
  <si>
    <t xml:space="preserve"> Bẻ, nắn, lắp ráp, nặn…thành hinh , khối .</t>
  </si>
  <si>
    <t> Gập giấy; - Lắp ghép hình; - Xé, cắt đường thẳng.; - Tô, vẽ hình; - Cài, cởi cúc, xâu, buộc dây</t>
  </si>
  <si>
    <t>Vo, xoáy, xoắn, vặn, búng ngón tay, vê, véo, vuốt,</t>
  </si>
  <si>
    <t>Tô tranh ảnh đèn, biển báo gaio thông</t>
  </si>
  <si>
    <t xml:space="preserve"> :Sao chép tên của mình</t>
  </si>
  <si>
    <t xml:space="preserve">Bài học: Xây dựng, lắp ráp với 12-15 khối </t>
  </si>
  <si>
    <t>Cài - cởi cúc, kéo khóa phéc mơ tuya, Xâu - luồn - buộc dây</t>
  </si>
  <si>
    <t>Thực hành, mặc quần áo, đóng, cởi cúc áo,  kéo khóa phéc mơ tuya, xâu - luồn - buộc dây</t>
  </si>
  <si>
    <t>Sử dụng một số thiết bị văn phòng phẩm: băng keo 1 mặt, ghim vòng, gim bấm, dập lỗ,…trong HĐG, HĐH.</t>
  </si>
  <si>
    <t>Bài học: bé làm salat hoa quả</t>
  </si>
  <si>
    <t>Trò chuyện về tên món ăn hàng ngày( Ở trường, gia đình) và thức ăn trong bữa ăn : Cơm ,canh, thức ăn mặn...</t>
  </si>
  <si>
    <t>VS-AN</t>
  </si>
  <si>
    <t>Bài học: pha nước quất</t>
  </si>
  <si>
    <t>Bài học: làm bánh rán/ 5B bánh mì phết bơ/5C làm bánh trôi</t>
  </si>
  <si>
    <t>Biết ăn nhiều loại thức ăn</t>
  </si>
  <si>
    <t>Ăn nhiều loại thức ăn</t>
  </si>
  <si>
    <t>giới thiệu 1 số loại thức ăn</t>
  </si>
  <si>
    <t>Bài học: Biết một số loại bệnh tật liên quan đến ăn uống (ỉa chảy, sâu răng, suy dinh dưỡng, béo phì,…)</t>
  </si>
  <si>
    <t>phân biệt thực phẩm/ thức ăn sạch, an toàn</t>
  </si>
  <si>
    <t>Biết một số cách bảo quản thực phẩm/ thức ăn đơn giản.</t>
  </si>
  <si>
    <t>cách bảo quản thực phẩm/ thức ăn đơn giản.</t>
  </si>
  <si>
    <t xml:space="preserve"> thức ăn có lợi/có hại cho sức khỏe</t>
  </si>
  <si>
    <t>thói quen ăn uống tốt (ăn chậm, nhai kỹ, không kén chọn thức ăn, không vừa nhai vừa nói,…)</t>
  </si>
  <si>
    <t>Thực hành các bước rửa mặt</t>
  </si>
  <si>
    <t>Tre thay quần áo khi bẩn , ướt và để vào nơi quy định</t>
  </si>
  <si>
    <t>Rèn trẻ giữ gìn vệ sinh cá nhân, đầu tóc, quần áo, gọn gàng, sạch sẽ.</t>
  </si>
  <si>
    <t>+ Cách sử dụng ca cốc , bát , thìa, đĩa chén , bình rót …đúng cách</t>
  </si>
  <si>
    <t>Quan sát các khu vực vệ sinh</t>
  </si>
  <si>
    <t>Rèn luyện một số hành vi thói quen, Mời cô, mời bạn khi ăn, biết mời chào khi có khách đến lớp.</t>
  </si>
  <si>
    <t>Rèn trẻ  một số hành vi tốt trong ăn uống: rửa sách tay trước khi ăn, ăn uống gọn gàng không rơi vãi biết nhặt cơm rơi vào đĩa, không vừa nhai vừa nói.</t>
  </si>
  <si>
    <t>Bé chọn thực phẩm an toàn</t>
  </si>
  <si>
    <t xml:space="preserve"> Dạy bé không khạc nhổ bừa bãi.</t>
  </si>
  <si>
    <t>Nhắc nhở trẻ đi vệ sinh đúng nơi quy định, xả nước</t>
  </si>
  <si>
    <t>Trò chuyện nhận biết một số loại bệnh tật liên quan đến ăn uống (ỉa chảy, sâu răng, suy dinh dưỡng, béo phì,…)</t>
  </si>
  <si>
    <t>ĐTT</t>
  </si>
  <si>
    <t>dạy trẻ biết ích lợi và cách sử dụng trang phục phù hợp thời tiết</t>
  </si>
  <si>
    <t>Trò chuyện nhận biết 1 số biểu hiện khi ốm biết, nói với người lớn khi bị đau, chảy máu hoặc sốt</t>
  </si>
  <si>
    <t>Bài học: kĩ năng an toàn với 1 số đồ dùng về điện</t>
  </si>
  <si>
    <t>Trò chuyện về các hành động gây nguy hiểm đối với bản thân, các bạn khi ở lớp ở trường</t>
  </si>
  <si>
    <t>Một số trường hợp khẩn cấp biết kêu cứu (cháy, có người rơi xuống nước, ngã,chảy máu,..)</t>
  </si>
  <si>
    <t>giới thiệu biển số xe</t>
  </si>
  <si>
    <t>Một số nguy cơ không an toàn và cách phòng tránh: Mưa to, sấm chớp…
xem phim.</t>
  </si>
  <si>
    <t>II. LĨNH VỰC PHÁT TRIỂN NHẬN THỨC</t>
  </si>
  <si>
    <t xml:space="preserve"> Tìm hiểu lớp học của bé</t>
  </si>
  <si>
    <t xml:space="preserve"> Đồ chơi các góc</t>
  </si>
  <si>
    <t>Bài học:: tìm  hiểu 1 số đồ dùng trong gia đình</t>
  </si>
  <si>
    <t>HĐG:So sánh sự khác nhau và giống nhau của 2-3 đồ dùng, dđồ chơi…</t>
  </si>
  <si>
    <t>HĐG: Phân loại đồ dùng đồ chơi theo chất liệu, công dụng</t>
  </si>
  <si>
    <t>Bài học: tìm hiểu về ô tô tải</t>
  </si>
  <si>
    <t>Tiết học: Phân loại rau củ quả theo 3 dấu hiệu.</t>
  </si>
  <si>
    <t>trò chuyện sáng về 1 số loại bánh ngày tết.</t>
  </si>
  <si>
    <t>Tiết học: -
- Bé nhận biết 1 số vật nuôi trong gia đình.
- Điều kì diệu của quả trứng.
- Bé tìm hiểu về cá.</t>
  </si>
  <si>
    <t>HĐG: So sánh, phân loại PTGT theo 2 - 3 dấu hiệu</t>
  </si>
  <si>
    <t>HĐNT: Quan sát, phán đoán mối liên hệ đơn giản giữa con vật, cây với môi trường sống và cách chăm sóc bảo vệ</t>
  </si>
  <si>
    <t xml:space="preserve"> Quan sát, phán đoán mối liên hệ đơn giản giữa con vật, cây với môi trường sống và cách chăm sóc bảo vệ</t>
  </si>
  <si>
    <t>ĐTT: Trò chuyện về Thói quen và nhu cầu của một số con vật</t>
  </si>
  <si>
    <t>4. Một số hiện tượng tự nhiên</t>
  </si>
  <si>
    <t>ĐTT: Đặc điểm nổi bật của các mùa trong năm nơi trẻ sống</t>
  </si>
  <si>
    <t>ĐTT:Thời tiết thay đổi theo mùa và thứ tự các mùa trong năm</t>
  </si>
  <si>
    <t>HĐNT: Sự thay đổi trong sinh hoạt của con người, con vật và cây theo mùa</t>
  </si>
  <si>
    <t xml:space="preserve">HĐC:Dấu hiệu dự báo về sự xuất hiện của một số hiện tượng tự nhiên </t>
  </si>
  <si>
    <t>ĐTT: Bé tìm hiểu ngày và đêm</t>
  </si>
  <si>
    <t>HĐC:Các nguồn nước trong môi trường sống</t>
  </si>
  <si>
    <t>HĐC: Ích lợi của nước với đời sống con người, con vật và cây</t>
  </si>
  <si>
    <t>HĐG: Những vật tan và không tan trong nước</t>
  </si>
  <si>
    <t>Tiết học:Nguyên nhân gây ô nhiễm nguồn nước và cách bảo vệ nguồn nước</t>
  </si>
  <si>
    <t>Tiết học::Đặc điểm, tính chất của sỏi</t>
  </si>
  <si>
    <t xml:space="preserve">BÀI HỌC:Làm quen với đồ dùng lớp 1
</t>
  </si>
  <si>
    <t>Bài học: ôn số lượng trong phạm vi 5. nhậ biết mối quan hệ hơn kém trong phạm vi 5</t>
  </si>
  <si>
    <t>Bài học:Số 6 (T1)</t>
  </si>
  <si>
    <t>Bài học:Số 7 ( T 1)</t>
  </si>
  <si>
    <t>Bài học:  Số 8 ( T 1)</t>
  </si>
  <si>
    <t>Bài học:Số 9 ( T 1)</t>
  </si>
  <si>
    <t xml:space="preserve"> Số 10 ( T 1)</t>
  </si>
  <si>
    <t>Bài học:Số 6 (T2)</t>
  </si>
  <si>
    <t>Bài học:Số 7 (T2)</t>
  </si>
  <si>
    <t>Bài học:Số 8 (T2)</t>
  </si>
  <si>
    <t>sô 9 tiết 2</t>
  </si>
  <si>
    <t>Bài học: số 10( t2)</t>
  </si>
  <si>
    <t>Bài học: số 6(t3)</t>
  </si>
  <si>
    <t>Bài học:Số 7 (T3)</t>
  </si>
  <si>
    <t>Bài học:Số 8 (T3)</t>
  </si>
  <si>
    <t>Bài học: Số 9 (T3)</t>
  </si>
  <si>
    <t>Tiết học:Số 10(t3)</t>
  </si>
  <si>
    <t>HĐG:Tìm hiểu về đồng tiền Việt Nam (họa tiết, mệnh giá, cách sử dụng)</t>
  </si>
  <si>
    <t>HĐG:Ghép thành cặp những đối tượng có mối liên quan</t>
  </si>
  <si>
    <t>Tiết học:Tạo ra quy tắc và sắp xếp theo quy tắc  (ABCD, AABB, ABBA)</t>
  </si>
  <si>
    <t>HĐG:So sánh, phát hiện quy tắc sắp xếp và sắp xếp theo quy tắc  (ABCD, AABB, ABBA)</t>
  </si>
  <si>
    <t>HĐG: Sắp xếp theo quy tắc</t>
  </si>
  <si>
    <t>Bài học:Tiết học: Đo độ dài
1 vật.</t>
  </si>
  <si>
    <t>Tiết học: Đo độ dài
 nhiều vậtvà nói kết quả đo.</t>
  </si>
  <si>
    <t>HĐG: Đo dung tích nước</t>
  </si>
  <si>
    <t>HĐNT:Tạo biểu đồ, đồ thị đơn giản</t>
  </si>
  <si>
    <t>Tiết học: Nhận biết khối cầu-trụ</t>
  </si>
  <si>
    <t xml:space="preserve"> Nhận biết khối vuông , khối chữ nhật
</t>
  </si>
  <si>
    <t>HĐG:Chắp ghép các hình hình học để tạo thành các hình mới theo ý thích và theo yêu cầu</t>
  </si>
  <si>
    <t>HĐG:Tạo ra một số hình học bằng các cách khác nhau</t>
  </si>
  <si>
    <t>HĐNT: xác định vị trí trước sau của đồ vật</t>
  </si>
  <si>
    <t>ĐTT: Nhận biết hôm qua, hôm nay, ngày mai</t>
  </si>
  <si>
    <t>Bài học: Bé với các ngày trong tuần</t>
  </si>
  <si>
    <t>HĐC: Bé xem đồng hồ</t>
  </si>
  <si>
    <t>HĐC: Nhận biết các tháng trong năm theo thứ tự</t>
  </si>
  <si>
    <t>ĐTT:Bé tự giới thiệu về bản thân</t>
  </si>
  <si>
    <t>ĐTT: Thông tin về gia đình và các thành viên trong gia đình (tên, tuổi, sở thích, nghề nghiệp, địa chỉ, nhu cầu, số điện thoại…)</t>
  </si>
  <si>
    <t xml:space="preserve">HĐNT:Một số địa điểm công cộng gần gũi </t>
  </si>
  <si>
    <t xml:space="preserve">ĐT: Kể được Nghề truyền thống của địa phương. Đặc điểm và sự khác nhau của một số nghề. </t>
  </si>
  <si>
    <t xml:space="preserve">
Chúc mừng ngày 20-11</t>
  </si>
  <si>
    <t>Tìm hiểu ngày 8-3</t>
  </si>
  <si>
    <t>Tiết học:Tìm hiểu về lễ hội Hoa Phượng đỏ
Tiết học:Bé với 1 số danh lam thắng cảnh ở Hà Nội</t>
  </si>
  <si>
    <t>ĐTT:Bé tìm hiểu cờ tổ quốc</t>
  </si>
  <si>
    <t xml:space="preserve"> Trò chuyện sử dụng các từ khái quát (đồ dùng, đồ chơi,...), từ trái nghĩa (cao - thấp, ngắn - dài)</t>
  </si>
  <si>
    <t>ĐTT: Nghe hiểu và làm theo các hướng dẫn trong hoạt động cá nhân và tập thể (được 3-4 yêu cầu liên tiếp)</t>
  </si>
  <si>
    <t>ĐTT: Nghe hiểu, sử dụng các câu đơn, câu mở rộng, câu phức trong giao tiếp</t>
  </si>
  <si>
    <t>Bài học: Truyện Thỏ Trắng đi học/ 5A: mèo hoa đi học</t>
  </si>
  <si>
    <t xml:space="preserve">Bài học: Truyện:  Truyện Ba anh em
</t>
  </si>
  <si>
    <t>HĐC:Truyện:nòng nọc tìm mẹ</t>
  </si>
  <si>
    <t xml:space="preserve">Truyện: Sự tích hoa hổng, </t>
  </si>
  <si>
    <t>Bài học:Truyện:qua đường</t>
  </si>
  <si>
    <t>Tiết học:Truyện: Sự tích ngày và đêm</t>
  </si>
  <si>
    <t>bài học: Truyện:Ai ngoan sẽ được thưởng</t>
  </si>
  <si>
    <t>Cháu đi mẫu giáo, Cô giáo em… Em chơi đu, Chiếc đèn ống sao, Thơ: Nặn đồ chơi, Cuội ơi..., Truyện:Gà tơ đi học…</t>
  </si>
  <si>
    <t>Em có lời ca, Đôi mắt xinh,……Mời bạn ăn. Thơ: Lời bé, Bé thích soi gương,….Truyện: Cậu bé mũi dài, Gấu con bị sâu răng,…</t>
  </si>
  <si>
    <t>Cô giáo em, Bông hồng tặng cô,….Múa cho mẹ xem, Nhà của tôi,…Thơ: em yêu nhà em, ngaỳ 20/11…Truyện Ba chú lợn nhỏ, Ba cô gái, Tích chu,...</t>
  </si>
  <si>
    <t>Cháu yêu cô chú công nhân, Em là bác sĩ, Cháu yêu chú bộ đội, Cháu yêu cô chú công nhân…Đông dao: Rềnh rềnh ràng ràng… Thơ: Bé làm bao nhiêu nghề, Quà của bố,…Truyện: Ba chú lợn nhỏ, Cây rau của thỏ út,….</t>
  </si>
  <si>
    <t>Em yêu cây xanh, Tết đến rồi,…Cùng múa hát mừng xuân, Mùa xuân đến rồi….Thơ: Cây gạo, Tết đang vào nhà, Ăn quả….Truyện: Sự tích hoa hồng, Chiêc sáo mùa xuân</t>
  </si>
  <si>
    <t>Em đi chơi thuyền,Bạn ơi có biết, em đi qua ngã tư đường phố,….Thơ: Cô dạy con, Đèn giao thông…..Truyện: Thỏ con đi học….</t>
  </si>
  <si>
    <t>Cho tôi đi làm mưa với, Nắng sớm….Thơ:Che mưa cho bạn, Nắng bốn mùa, Đồng dao: trời mưa,trời gió. Truyện: Sự tích mùa xuân, Giọt nước tý xíu,..</t>
  </si>
  <si>
    <t>Quê hương tươi đẹp, Em yêu trường em, Đêm qua em mơ gặp Bác hồ…Thơ: Ảnh Bác,….Truyện:Bé tôm đi học</t>
  </si>
  <si>
    <t>TRò chuyện, quan sát tranh ảnh, clip số sắc thái biểu cảm của lời nói (vui, buồn, sợ hãi, tức giận, ngạc nhiên) và sử dụng phù hợp</t>
  </si>
  <si>
    <t>Trò chuyện, đàm thoại với trẻ trong các hoạt động học, chơi..</t>
  </si>
  <si>
    <t>Nói các từ chỉ sự vật, hoạt động, đặc điểm phù hợp với ngữ cảnh</t>
  </si>
  <si>
    <t>399A</t>
  </si>
  <si>
    <t>Tự bày tỏ tình cảm, nhu cầu và hiểu biết của bản thân một cách rõ ràng, dễ hiểu bằng các câu đơn, câu ghép khác nhau</t>
  </si>
  <si>
    <t xml:space="preserve"> Miêu tả sự việc có nhiều tình tiết theo trình tự với một số thông tin về hành động, tính cách, trạng thái,.. của nhân vật</t>
  </si>
  <si>
    <t xml:space="preserve">Bài học: Đọc thơ: Bé làm bao nhiêu nghề. 
Bài học: Đồng dao Hoàng Sa trường sa
</t>
  </si>
  <si>
    <t>Bài học:Vè loài vật.
Bài học:Thơ: gà mẹ đếm con</t>
  </si>
  <si>
    <t>Bài học: Đàn kiến nó đi
Bài học: Đồng dao an toàn giao thông</t>
  </si>
  <si>
    <t>Tiết học:Đọc thơ: cầu vồng</t>
  </si>
  <si>
    <t xml:space="preserve">
HĐC :Thơ Bến cảng Hải Phòng</t>
  </si>
  <si>
    <t>Tiết học:thơ: bé vào lớp 1</t>
  </si>
  <si>
    <t xml:space="preserve">HĐC: ôn Truyện: Sự tích hoa hồng </t>
  </si>
  <si>
    <t>dạy trẻ kể lại chuyện</t>
  </si>
  <si>
    <t>Giới thiệu các câu chào hỏi lễ phép, lịch sự  "Cảm ơn", "Xin lỗi", "Xin phép", "Thưa", "Dạ", "Vâng"… phù hợp với từng người</t>
  </si>
  <si>
    <t>Sử dụng các câu chào hỏi lễ phép, lịch sự  "Cảm ơn", "Xin lỗi", "Xin phép", "Thưa", "Dạ", "Vâng"… phù hợp tình huống</t>
  </si>
  <si>
    <t>Trả lời các câu hỏi  thông qua các hoạt động như khám phá: so sánh xe đạp và xe máy có gì khác nhau, phương tiện giao thông đường thủy khác giao thông đường bộ như thế nào,….</t>
  </si>
  <si>
    <t>Dạy trẻ cách cầm sách và xem, đọc sách đúng chiều.</t>
  </si>
  <si>
    <t>HĐC: 1 số kí hiệu thông thường</t>
  </si>
  <si>
    <t>Bài học: - Làm quen chữ o,ô, ơ.
- Trò chơi vớí chữ o,ô,ơ</t>
  </si>
  <si>
    <t xml:space="preserve">Bài học: Làm quen chữ a,ă,â      
   </t>
  </si>
  <si>
    <t xml:space="preserve">Tiết hoc:
 - Trò chơi a,ă,â                 
- Làm quen chữ: e,ê
</t>
  </si>
  <si>
    <r>
      <rPr>
        <sz val="12"/>
        <color theme="1"/>
        <rFont val="Times New Roman"/>
        <family val="1"/>
      </rPr>
      <t xml:space="preserve">Bài học: Làm quen chữ: b,d,đ
Bài học: Trò chơi chữ </t>
    </r>
    <r>
      <rPr>
        <b/>
        <sz val="12"/>
        <color theme="1"/>
        <rFont val="Times New Roman"/>
        <family val="1"/>
      </rPr>
      <t>b,d,đ</t>
    </r>
  </si>
  <si>
    <t>Bài học: Làm quen chữ H,K
HĐC:Trò chơi chữ  H,K- P,Q</t>
  </si>
  <si>
    <t>Bài học: Làm quen chữ:l,m,n
HĐC:  Trò chơi chữ  l,m,n</t>
  </si>
  <si>
    <t>Tiết hoc: Làm quen chữ I,t,c</t>
  </si>
  <si>
    <t>Tiết hoc: 
- Trò chơi chữG,Y</t>
  </si>
  <si>
    <t>Bài học: Trò chơi với chữ cái I,t,c</t>
  </si>
  <si>
    <t>: Bài học: Làm quen chữ: P,Q</t>
  </si>
  <si>
    <t>Tiết hoc: Làm quen chữ: G,Y</t>
  </si>
  <si>
    <t>Nhận dạng các chữ cái S-X,V- R trong bảng chữ cái Tiếng Việt, chữ in thường, in hoa</t>
  </si>
  <si>
    <t>Tiết hoc: 
-Làm quen chữ:S,X - V,R
HĐC: Trò chơi chữ  S,X - V,R</t>
  </si>
  <si>
    <t xml:space="preserve">bài học - Trò chơi chữ  g,y
</t>
  </si>
  <si>
    <t>Trò chuyện một số thông tin quan trọng về bản thân và gia đình( tên bố mẹ anh chị em, địa chỉ nhà, số đt)</t>
  </si>
  <si>
    <t>Trò chuyện về sở thích, khả năng của bản thân( việc làm được- không làm được)</t>
  </si>
  <si>
    <t>Khám phá điểm giống và khác nhau của mình với người khác, của bạn trai - bạn gái.</t>
  </si>
  <si>
    <t xml:space="preserve">Trò chuyện về vị trí và trách nhiệm của bản thân trong gia đình và lớp học </t>
  </si>
  <si>
    <t>Tổ chức cho trẻ trực nhật</t>
  </si>
  <si>
    <t>Trò chuyện gợi ý, khuyến khích trẻ bày tỏ ý kiến</t>
  </si>
  <si>
    <t>Biết cách xưng hô, ứng xử phù hợp với giới tính của bản thân</t>
  </si>
  <si>
    <t>Trò chơi Vắt nước cam</t>
  </si>
  <si>
    <t>Trò chơi Rót nước mời khách</t>
  </si>
  <si>
    <t>Trò chơi Gọt củ, quả</t>
  </si>
  <si>
    <t>Trò chơi Sắp, dọn bàn ăn</t>
  </si>
  <si>
    <t>Bài học:  Trộn salat</t>
  </si>
  <si>
    <t>bài học: an toàn khi tham gia giao thông( tự đội mũ bảo hiểm, lên xuống xe máy an toàn...)</t>
  </si>
  <si>
    <t>Trò chơi Phơi quần áo</t>
  </si>
  <si>
    <t>Tiết học: Ngày hội của chú bộ đội</t>
  </si>
  <si>
    <t>Trò chuyện, bày tỏ tình cảm phù hợp với trạng thái cảm xúc của người khác trong các tình huống giao tiếp khác nhau.</t>
  </si>
  <si>
    <t>Hướng dẫn trẻ biết cách kiềm chế cảm xúc tiêu cực</t>
  </si>
  <si>
    <t>Trò chuyện về sự thích ứng phù hợp hoàn cảnh giao tiếp.</t>
  </si>
  <si>
    <t>Tiết học: Bác Hồ kính yêu</t>
  </si>
  <si>
    <t>THĂM QUAN TRƯỜNG TiỂU HỌC LÊ  hồng Phong</t>
  </si>
  <si>
    <t>TQDN</t>
  </si>
  <si>
    <t>Ngoài nhà trường</t>
  </si>
  <si>
    <t xml:space="preserve">Xem tranh ảnh, trò chuyện về các ngày nghỉ lễ trong năm và một số nét văn hóa nổi bật  </t>
  </si>
  <si>
    <t xml:space="preserve">Trò chuyện với trẻ về ngày 22/12- ngày quân đội Việt Nam </t>
  </si>
  <si>
    <t>Bài học: bé vui đón tết</t>
  </si>
  <si>
    <t>Trò chuyện với trẻ về ngày 8/3</t>
  </si>
  <si>
    <t>Trò chuyện với trẻ về các Ngày 30/4- Giaỉ phóng Miền Nam</t>
  </si>
  <si>
    <t>trò chuyện về ngày 1/6</t>
  </si>
  <si>
    <t>: Bé để đồ dùng đồ chơi đúng nơi quy định</t>
  </si>
  <si>
    <t>bé biết thể hiện lời nói và cử chỉ lễ phép, lịch sự trong giao tiếp</t>
  </si>
  <si>
    <t>Bảng việc làm cô vui, cô buồn</t>
  </si>
  <si>
    <t>Bài học: mẹ của em.</t>
  </si>
  <si>
    <t>bài học: bé chăm sóc và bảo vệ vật nuôi.</t>
  </si>
  <si>
    <t>HĐNT:  Bé chăm sóc cây</t>
  </si>
  <si>
    <t>vứt rác đúng nơi quy định</t>
  </si>
  <si>
    <t>Bé tiết kiệm điện</t>
  </si>
  <si>
    <t>Tiết học: Bé tiết kiệm nước (Nước thật đáng quý)</t>
  </si>
  <si>
    <t>Cho trẻ Nghe âm thanh, các bài hát, bản nhạc gần gũi và ngắm nhìn vẻ đẹp nổi bật của các sự vật, hiện tượng trong thiên nhiên, cuộc sống và tác phẩm nghệ thuật</t>
  </si>
  <si>
    <t>Vui ngày hội đến trường,  Ngày đầu tiên đi học, Đi học… Em chơi đu, Chiếc đèn ống sao, Thơ: Tnh bạn, Bập bênhTruyện: Mèo con và quyển sách…</t>
  </si>
  <si>
    <t>Trò chuyện nhận xét về vẻ đẹp nổi bật của tác phẩm tạo hình</t>
  </si>
  <si>
    <t>Vui ngày hội đến trường,  Ngày đầu tiên đi học, Đi học…</t>
  </si>
  <si>
    <t xml:space="preserve"> Đôi mắt xinh, tay thơm tay ngoan, bé khỏe bé ngoan, giờ ăn đến rồi, mới bạn ăn, khuôn mặt cười...</t>
  </si>
  <si>
    <t>Cả nhà thương nhau, cháu yêu bà, múa cho mẹ xem , Đồ vật bé yêu, bé quét nhà, đồng hồ báo thức, gió và quạt điện …</t>
  </si>
  <si>
    <t>Lớn lên cháu lái máy cày, cháu yêu cô chú công nhân, bác đưa thư vui tính, cháu yêu chú bộ đội, màu áo chú bộ đội, chiến sĩ đảo xa…</t>
  </si>
  <si>
    <t>Em yêu cây xanh, lí cây xanh, đố quả, vườn cây của ba, mùa xuân đến rồi, cùng múa hát mừng xuân, sắp đến Tết rồi, chúc Tết</t>
  </si>
  <si>
    <t>Xe đạp, bạn ơi có biết, em đi chơi thuyền, đèn xanh đèn đỏ, em đi qua ngã từ đường phố, đường và chân, đi xe lửa, mời bạn lên tàu…</t>
  </si>
  <si>
    <t>Gà trống mèo con và cún con, chú mèo con, hai chú cún con, con gà trống, chú voi con, đố bạn biết, chú khỉ con, cà vàng bơi, chú ếch con, kìa con bướm vàng, con cào cào…</t>
  </si>
  <si>
    <t>Cho tôi đi làm mưa với, mưa rơi, trời nắng trời mưa, cháu vẽ ông mặt trời, cảm ơn ông mặt trời, mưa rơi…</t>
  </si>
  <si>
    <t>Quê hương tươi đẹp, hạt gạo làng ta, xòe hoa, em mơ gặp bác Hồ, cháu vẫn nhớ trường mầm non, tạm biệt búp bê…</t>
  </si>
  <si>
    <t>Vui ngày hội đến trường,  Ngày đầu tiên đi học, Đi học… Em chơi đu, Chiếc đèn ống sao…</t>
  </si>
  <si>
    <t>Bé khỏe bé ngoan, thật đáng chê, mời bạn ăn, khuôn mặt cười…</t>
  </si>
  <si>
    <t>Gia đình nhỏ hạnh phúc to, chỉ có một trên đời, bàn tay mẹ, cô giáo miền xuôi…</t>
  </si>
  <si>
    <t>Đưa cơm cho mẹ đi cày, bài ca xây dựng, làm bác sĩ, ước mơ xanh, màu áo chú bộ đội, chú bộ đội đảo xa…</t>
  </si>
  <si>
    <t>Vườn cây của ba, tình cây và đất, lí cây đa, ngày Tết quê em, mùa xuân nho nhỏ, làng lúa làng hoa…</t>
  </si>
  <si>
    <t>Bến cảng Hải Phòng, từ một ngã tư đường phố, tàu về sân ga, đen xanh đèn đỏ...</t>
  </si>
  <si>
    <t>Ta đi vào rừng xanh, cún con và mèo mi, tôm cá cua thi tài, chị ong nâu và em bé…</t>
  </si>
  <si>
    <t>Cảm ơn ông mặt trời, bé yêu biển, tia nắng hạt mưa, mưa rơi…</t>
  </si>
  <si>
    <t>Quê hương, quê tôi, từ rừng xanh cháu về thăm lăng Bác, bên lăng Bác Hồ, ai yêu nhi đongbằng Bác Hồ Chí Minh,em yêu trường em…</t>
  </si>
  <si>
    <t>Bài học:KNCH NHÀ CỦA TÔI (STEAM T1)</t>
  </si>
  <si>
    <t>Bài học:hát: chú ếch con</t>
  </si>
  <si>
    <t>Tiết học:KNCH giọt mưa và em bé</t>
  </si>
  <si>
    <t>Hát đúng giai điệu, lời ca, hát diễn cảm phù hợp với sắc thái, tình cảm của bài hát qua giọng hát, nét mặt, điệu bộ,  chỉ…(theo các chủ đề trọng tâm)</t>
  </si>
  <si>
    <t>Tiết học: KNCH:Yêu hà nội</t>
  </si>
  <si>
    <t>Bài học: vđ múa; bàn tay mẹ</t>
  </si>
  <si>
    <t>Bài học:nhảy dân vũ: chú ếch con</t>
  </si>
  <si>
    <t xml:space="preserve">Bài học:vỗ tay theo tiết tấu phối hợp: bánh chưng xanh
</t>
  </si>
  <si>
    <t xml:space="preserve">Bài học: múa em đi chơi thuyền.
</t>
  </si>
  <si>
    <t>HĐC: múa: tôi là gió</t>
  </si>
  <si>
    <t xml:space="preserve">Tiết học:VĐ múa: em mơ gặp bác Hồ.
</t>
  </si>
  <si>
    <t>Bài học: KNVĐ: Cháu vẫn nhớ trường mầm non</t>
  </si>
  <si>
    <t>Bài học: STEAM TÁI CHẾ LÕI GIẤY ( buổi 1)</t>
  </si>
  <si>
    <t xml:space="preserve">Bài học:làm lọ hoa bằng chai nhựa
</t>
  </si>
  <si>
    <t>Bài học:trang trí bể cá</t>
  </si>
  <si>
    <t>Làm đồ dùng, dụng cụ, sản phẩm của một số nghề trong góc nghệ thuật: nghề nông, xây dựng, bộ đội, bác sĩ...</t>
  </si>
  <si>
    <t>làm đồ chơi ngày tết, làm bao lì xì</t>
  </si>
  <si>
    <t>Làm một số con vật trong góc nghệ thuật: chó, mèo, gà, lợn, trâu, cua, cá, sâu, ong, bướm, sử tử, khỉ, huơu, gấu, thỏ…</t>
  </si>
  <si>
    <t>Bài học :Làm trang phục từ đồ tái chế (Giấy, ni lông…)</t>
  </si>
  <si>
    <t>DỰ ÁN STEAM LÀM LÁ CỜ</t>
  </si>
  <si>
    <t>Vẽ để tạo thành bức tranh có màu sắc hài hòa, bố cục cân đối (</t>
  </si>
  <si>
    <t xml:space="preserve">Vẽ để tạo thành bức tranh có màu sắc hài hòa, bố cục cân đối </t>
  </si>
  <si>
    <t>Vẽ để tạo thành bức tranh có màu sắc hài hòa, bố cục cân đối.</t>
  </si>
  <si>
    <t>Vẽ để tạo thành bức tranh có màu sắc hài hòa, bố cục cân đối .</t>
  </si>
  <si>
    <t>bài vẽ một số cây xanh</t>
  </si>
  <si>
    <t>Vẽ để tạo thành bức tranh có màu sắc hài hòa, bố cục cân đối</t>
  </si>
  <si>
    <t>Tiết học: vẽ trường tiểu học</t>
  </si>
  <si>
    <t>Bài học:xé dán thuyền trên biển</t>
  </si>
  <si>
    <t>Bài học:bài xé dán bông hoa</t>
  </si>
  <si>
    <t>Xé dán đàn cá</t>
  </si>
  <si>
    <t>Bài học:bài: nặn đồ dùng gia đình( bát đĩa)</t>
  </si>
  <si>
    <t>Bài học:bài: nặn 1 số con vật bé thích</t>
  </si>
  <si>
    <t>Bài học:bài Nặn: Qủa bé thích</t>
  </si>
  <si>
    <t>Biết phối hợp các kĩ năng gấp ,xếp hình để tạo thành các sản phẩm có kiểu dáng, màu sắc hài hòa, bố cục cân đối</t>
  </si>
  <si>
    <t>Bài học: Gấp mũ ca nô</t>
  </si>
  <si>
    <t>Bài học: Gấpmáy bay</t>
  </si>
  <si>
    <t>HĐNT: Mầu sắc kỳ diều</t>
  </si>
  <si>
    <t>HĐG: Nhận xét sản phẩm tạo hình về màu sắc, hình dáng / đường nét và bố cục</t>
  </si>
  <si>
    <t>Trẻ vận động sáng tạo theo các bài hát, bản nhạc yêu thích</t>
  </si>
  <si>
    <t>Dạy trẻ đặt lời theo giai điệu một bài hát, bản nhạc quen thuộc (một câu hoặc một đoạn)</t>
  </si>
  <si>
    <t>Đặt tên cho sản phẩm tạo hình của mình</t>
  </si>
  <si>
    <t>Cộng số nội dung hoạt động phân bổ vào nhánh chủ đề</t>
  </si>
  <si>
    <t>Chia theo hoạt động trong chế độ sinh hoạt</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</si>
  <si>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</si>
  <si>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</si>
  <si>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</si>
  <si>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</si>
  <si>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</si>
  <si>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</si>
  <si>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</si>
  <si>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</si>
  <si>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</si>
  <si>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</si>
  <si>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 xml:space="preserve">   Chia ra:   + Giờ thể chất    </t>
  </si>
  <si>
    <t xml:space="preserve"> + Giờ nhận thức</t>
  </si>
  <si>
    <t xml:space="preserve">- Giờ ngôn ngữ                                         </t>
  </si>
  <si>
    <t xml:space="preserve">-  Giờ TC-KNXH                                      </t>
  </si>
  <si>
    <t xml:space="preserve">- Giờ thẩm mỹ                                 </t>
  </si>
  <si>
    <t>Tổng hợp đánh giá chủ đề "GĐ"</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</si>
  <si>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</si>
  <si>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</si>
  <si>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</si>
  <si>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</si>
  <si>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</si>
  <si>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t>
  </si>
  <si>
    <t>Tổng hợp đánh giá chủ đề "NN"</t>
  </si>
  <si>
    <t xml:space="preserve"> - Đánh giá chung về mức độ phát triển của trẻ </t>
  </si>
  <si>
    <t>Tổng hợp đánh giá chủ đề "TV&amp; Mùa xuân"</t>
  </si>
  <si>
    <t>Tổng hợp đánh giá chủ đề "Động vật"</t>
  </si>
  <si>
    <t>Tổng hợp đánh giá chủ đề "PTGT"</t>
  </si>
  <si>
    <t>Tổng hợp đánh giá chủ đề "HTTN"</t>
  </si>
  <si>
    <t>Tổng hợp đánh giá chủ đề "QH-BH"</t>
  </si>
  <si>
    <t>Tổng hợp đánh giá cuối năm học theo các lĩnh vực giáo dục</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</si>
  <si>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</si>
  <si>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</si>
  <si>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</si>
  <si>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</si>
  <si>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</si>
  <si>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 ở lĩnh vực thẩm mỹ</t>
  </si>
  <si>
    <t>Giáo viên phụ trách</t>
  </si>
  <si>
    <t xml:space="preserve">
Tên chủ đề</t>
  </si>
  <si>
    <t xml:space="preserve">
Nhánh</t>
  </si>
  <si>
    <t>Lĩnh vực phát triển</t>
  </si>
  <si>
    <t>Ghi chú</t>
  </si>
  <si>
    <t xml:space="preserve">
Thể chất</t>
  </si>
  <si>
    <t xml:space="preserve">
TCKNXH</t>
  </si>
  <si>
    <t>Vận động thô</t>
  </si>
  <si>
    <t>Vận động tinh</t>
  </si>
  <si>
    <t>Khám phá</t>
  </si>
  <si>
    <t>Toán</t>
  </si>
  <si>
    <t>Chữ cái</t>
  </si>
  <si>
    <t>Thơ - Đồng dao</t>
  </si>
  <si>
    <t>Truyện</t>
  </si>
  <si>
    <t>Tạo hình</t>
  </si>
  <si>
    <t>Âm nhạc</t>
  </si>
  <si>
    <t>TRƯỜNG MẦM NON</t>
  </si>
  <si>
    <t>LỚP HỌC CỦA BÉ</t>
  </si>
  <si>
    <t>Tổng số</t>
  </si>
  <si>
    <t>ĐI TRÊN DÂY</t>
  </si>
  <si>
    <t>số 6(1)</t>
  </si>
  <si>
    <t>GIA ĐÌNH</t>
  </si>
  <si>
    <t>số 6(tiết 2)</t>
  </si>
  <si>
    <t>KNVĐ: nhà của tôi</t>
  </si>
  <si>
    <t>Xây dựng, lắp ráp với 12-15 khối.</t>
  </si>
  <si>
    <t>Nặn đồ dùng gia đình.</t>
  </si>
  <si>
    <t>KNVĐ: bàn tay mẹ.</t>
  </si>
  <si>
    <t>NGHỀ NGHIỆP</t>
  </si>
  <si>
    <t>Nhận biết 1 số loại bệnh tật liên quan đến ăn uống.</t>
  </si>
  <si>
    <t>e, ê( t2)</t>
  </si>
  <si>
    <t xml:space="preserve">
KNCH:Em muốn làm - Tg Trần Thị Tươi</t>
  </si>
  <si>
    <t>chuyền bóng qua đầu, qua chân</t>
  </si>
  <si>
    <t>KNVĐ: Nhảy  "Chiến binh xanh".</t>
  </si>
  <si>
    <t>làm lọ hoa bằng chai nhựa.</t>
  </si>
  <si>
    <t>Đo độ dài 1 vật bằng các đơn vị đo khác nhau</t>
  </si>
  <si>
    <t xml:space="preserve">LQCC: Trò chơi: u,ư 
</t>
  </si>
  <si>
    <t>Làm đồ dùng bác sĩ ( Tai nghe từ ống nhựa)</t>
  </si>
  <si>
    <t>Đồng dao: Hoàng Sa Trường sa.</t>
  </si>
  <si>
    <t>KNVĐ: Cháu thương chú bộ đội</t>
  </si>
  <si>
    <t>ngày hội của chú bộ đội</t>
  </si>
  <si>
    <t>Bật qua vật cản 20 25 cm</t>
  </si>
  <si>
    <t>Truyện ba anh em</t>
  </si>
  <si>
    <t>Vẽ cánh đồng ngày mùa
(Đề tài)</t>
  </si>
  <si>
    <t xml:space="preserve"> "Ném trúng đích đứng ở khoảng cách xa 2m, cao 1,5m, đường kính 40cm bằng 1 tay/ 2 tay "</t>
  </si>
  <si>
    <t>Phân loại một số loại quả theo 3 dấu hiệu</t>
  </si>
  <si>
    <t>số 7(Tiết 3)</t>
  </si>
  <si>
    <t>Bò bằng bàn tay bàn chân</t>
  </si>
  <si>
    <t>số 8 ( tiết 1)</t>
  </si>
  <si>
    <t>Võ tay theo tiết tấu phối hợp: Bánh chưng xanh</t>
  </si>
  <si>
    <t>steam: Gói bánh chưng</t>
  </si>
  <si>
    <t>Bé vui đón tết</t>
  </si>
  <si>
    <t>Truyện: Cây tre trăm đốt</t>
  </si>
  <si>
    <t>Xé dán bông hoa
(Ý thích)</t>
  </si>
  <si>
    <t>Cắt uốn chú hề</t>
  </si>
  <si>
    <t>Thơ: Tết về dến ngõ</t>
  </si>
  <si>
    <t>Nặn: Quả bé thích</t>
  </si>
  <si>
    <t>Trèo lên, xuống 7 gióng thang ở độ cao 2,0m</t>
  </si>
  <si>
    <t>Điều kì diệu của quả trứng</t>
  </si>
  <si>
    <t>Thơ: Gà mẹ đếm con</t>
  </si>
  <si>
    <t>bé làm bánh rán</t>
  </si>
  <si>
    <t>khám phá con cá</t>
  </si>
  <si>
    <t>Trang trí bể cá</t>
  </si>
  <si>
    <t>bé chăm sóc và bảo vệ vật nuôi</t>
  </si>
  <si>
    <t>NHỮNG LOẠI CHIM BÉ BIÊT</t>
  </si>
  <si>
    <t>Đan dây nịt</t>
  </si>
  <si>
    <t xml:space="preserve"> Số 8( t3)</t>
  </si>
  <si>
    <t>Nhảy dân vũ: Chú ếch con</t>
  </si>
  <si>
    <t>GIAO THÔNG</t>
  </si>
  <si>
    <t>Truyện: Qua đường</t>
  </si>
  <si>
    <t>Bài hoc: Chạy và vượt qua 2-3 chướng ngại vật</t>
  </si>
  <si>
    <t>Múa: Em đi chơi thuyền</t>
  </si>
  <si>
    <t>LÀM QUEN CHỮ CÁI P,Q
HĐC: Trò chơi p,q</t>
  </si>
  <si>
    <t>Gấp và trang trí máy bay</t>
  </si>
  <si>
    <t>An toàn khi tham gia giao thông</t>
  </si>
  <si>
    <t>Tạo hình ngôi sao 5 - 10 cánh bằng dây chun</t>
  </si>
  <si>
    <t>Tạo ra quy tắc và sắp xếp theo quy tắc  (ABCD, AABB, ABBA)</t>
  </si>
  <si>
    <t>Vẽ 1 số  biển báo giao thông</t>
  </si>
  <si>
    <t>KNCH: Em là công an tí hon. - Tg Trần Xuân Tiến</t>
  </si>
  <si>
    <t>BẢO VỆ MÔI TRƯỜNG</t>
  </si>
  <si>
    <t xml:space="preserve">
TÁI CHẾ
DỰ ÁN STEAM : BIỂU DIỄN TRANG PHỤC TỪ ĐỒ TÁI CHẾ</t>
  </si>
  <si>
    <t>Làm trang phục từ đồ tái chế (Giấy, ni lông…)</t>
  </si>
  <si>
    <t>Nghỉ giỗ tổ</t>
  </si>
  <si>
    <t>Đan nong mốt</t>
  </si>
  <si>
    <t>Vẽ biển mùa hè
(Đề tài)</t>
  </si>
  <si>
    <t>LỄ HỘI</t>
  </si>
  <si>
    <t>NGÀY HỘI THỐNG NHẤT ĐẤT NƯỚC</t>
  </si>
  <si>
    <t>Bé với một số danh lam thắng cảnh ở Hà Nội</t>
  </si>
  <si>
    <t>số 10( tiết 3)</t>
  </si>
  <si>
    <t>truyện: ai ngoan sẽ được thưởng</t>
  </si>
  <si>
    <t>DỰ ÁN STEAM: LÀM LÁ CỜ CHÀO MỪNG LỄ HỘI HOA PHƯỢNG ĐỎ</t>
  </si>
  <si>
    <t>Số chẵn - số lẻ</t>
  </si>
  <si>
    <t xml:space="preserve">Làm quen chữ cái  V, R
HĐC: Trò chơi chữ cái v,r
</t>
  </si>
  <si>
    <t>KNCH: Yêu Hà Nội</t>
  </si>
  <si>
    <t>0</t>
  </si>
  <si>
    <t>Bé  làm quen với đồ dùng lớp 1</t>
  </si>
  <si>
    <t>KNVĐ: Cháu vẫn nhớ trường mầm non</t>
  </si>
  <si>
    <t>Chủ đề</t>
  </si>
  <si>
    <t>Nhánh chủ đề</t>
  </si>
  <si>
    <t>Số tuần thực hiện</t>
  </si>
  <si>
    <t>Thời gian thực hiện</t>
  </si>
  <si>
    <t>Người phụ trách</t>
  </si>
  <si>
    <t>Trường mầm non</t>
  </si>
  <si>
    <t>Bản thân</t>
  </si>
  <si>
    <t>Gia đình</t>
  </si>
  <si>
    <t>Ngôi nhà của bé</t>
  </si>
  <si>
    <t>Nghề Nghiệp</t>
  </si>
  <si>
    <t>Chăm sóc sắc đẹp</t>
  </si>
  <si>
    <t>Làm sạch môi trường</t>
  </si>
  <si>
    <t>Ước mơ làm bác sĩ</t>
  </si>
  <si>
    <t>Cây xanh quanh em</t>
  </si>
  <si>
    <t>Dự án steam bánh chưng xanh</t>
  </si>
  <si>
    <t>Phong tục ngày tết</t>
  </si>
  <si>
    <t>Mùa xuân yêu thương</t>
  </si>
  <si>
    <t>Trang trại gia súc</t>
  </si>
  <si>
    <t>Trứng gia cầm</t>
  </si>
  <si>
    <t>Bí ẩn của những chú cá</t>
  </si>
  <si>
    <t>Giao thông</t>
  </si>
  <si>
    <t>Giao thông đường bộ</t>
  </si>
  <si>
    <t>Những chuyến tàu ra khơi</t>
  </si>
  <si>
    <t>Những chuyến bay</t>
  </si>
  <si>
    <t xml:space="preserve">Luật lệ và biển báo giao thông </t>
  </si>
  <si>
    <t>Bảo vệ môi trường</t>
  </si>
  <si>
    <t>Rác có từ đâu</t>
  </si>
  <si>
    <t>Tái chế</t>
  </si>
  <si>
    <t>Ngày trái đất</t>
  </si>
  <si>
    <t>Lễ hội</t>
  </si>
  <si>
    <t>Ngày hội thông nhất đất nước</t>
  </si>
  <si>
    <t>Quê hương Hải Phòng</t>
  </si>
  <si>
    <t>Bác Hồ kính yêu</t>
  </si>
  <si>
    <t>Trường tiểu học</t>
  </si>
  <si>
    <t>Bé lên lớp 1</t>
  </si>
  <si>
    <t>TS</t>
  </si>
  <si>
    <t>Phòng tránh xâm hại thân thể</t>
  </si>
  <si>
    <t>Bài học: phòng tránh xâm hại thân thể</t>
  </si>
  <si>
    <t>HĐNT: "Bật xa tối thiểu 50cm"</t>
  </si>
  <si>
    <t>Tự giác thực hiện được một số quy định về an toàn tại trường/lớp ( Không trèo qua lan can lớp học, không tháo chốt an toàn ổ điện...)
Bài học: Quy định an toàn trong trường mầm non</t>
  </si>
  <si>
    <t>VSAN: bé tập các kỹ răng tự đánh răng,</t>
  </si>
  <si>
    <t xml:space="preserve"> HĐNT:  "Bật tách chân, khép chân  liên tục qua 7 ô</t>
  </si>
  <si>
    <t>Không đi theo người lạ</t>
  </si>
  <si>
    <t xml:space="preserve">Thực hiện được một số quy định ở trường, lớp,  gia đình như: Dọn dẹp và sắp xếp đồ dùng, sau khi chơi cất đồ chơi vào nơi quy định, </t>
  </si>
  <si>
    <t>Bài học: Kĩ năng cất đồ dùng gọn gàng trong trường mầm non.</t>
  </si>
  <si>
    <t>Bài học: cài, cởi cúc áo</t>
  </si>
  <si>
    <t>Xâu luồn dây</t>
  </si>
  <si>
    <t>XĐ vị 
trí phải trái 
của
 ĐV so 
với BT và
 ĐT khác</t>
  </si>
  <si>
    <t>LQCC: Làm quen chữ a,ă,â</t>
  </si>
  <si>
    <t>Bài học: Nhận biết số nhà, số điện thoại của bố mẹ.</t>
  </si>
  <si>
    <t>LQCC: Trò chơi với chữ a, ă, â( t2)</t>
  </si>
  <si>
    <t>Tìm hiểu Một số đồ dùng trong gia đình</t>
  </si>
  <si>
    <t>Nhận biết số nhà, số điện thoại của bố mẹ.</t>
  </si>
  <si>
    <t>LQCC: e, ê ( tiết 1)</t>
  </si>
  <si>
    <t>Mẹ của bé</t>
  </si>
  <si>
    <t>Bài học: vẽ những người thân yêu trong gia đình STEAM T2</t>
  </si>
  <si>
    <t>Bài học: làm khung tranh gia đình (dự án làm khung tranh)</t>
  </si>
  <si>
    <t xml:space="preserve">Bài học:thơ: Thăm nhà bà
</t>
  </si>
  <si>
    <t>Bài học: Em yêu cô giáo</t>
  </si>
  <si>
    <t>LQCC: Làm quen u, ư</t>
  </si>
  <si>
    <t xml:space="preserve">Tiết hoc: 
-Trò chơi chữ  e,ê
- Làm quen chữ u,ư
- Trò chơi u, ư
</t>
  </si>
  <si>
    <t>Bài học:KNCH em muốn làm.</t>
  </si>
  <si>
    <t>Bài học:Làm đồ dùng bác sĩ ( làm ống tai nghe từ ống nhựa)</t>
  </si>
  <si>
    <t>Bài học: Nhảy dân vũ chiến binh xanh
Bài học:Vđ  múa: cháu thương chú bộ đội.</t>
  </si>
  <si>
    <t>bải học: Lớn lên bé sẽ làm gì?</t>
  </si>
  <si>
    <t xml:space="preserve"> "Bật nhảy từ trên cao xuống (cao 40-45cm)"</t>
  </si>
  <si>
    <t xml:space="preserve"> Đo độ dài
 nhiều vậtvà nói kết quả đo.</t>
  </si>
  <si>
    <t>Nhận dạng các chữ cái i, t, c trong bảng chữ cái Tiếng Việt, chữ in thường, in hoa</t>
  </si>
  <si>
    <t xml:space="preserve">Bài học: hát: em yêu cây xanh
</t>
  </si>
  <si>
    <t>KNCH:
Em yêu cây xanh</t>
  </si>
  <si>
    <t>Nhận dạng các chữ cái b, d, đ trong bảng chữ cái Tiếng Việt, chữ in thường, in hoa</t>
  </si>
  <si>
    <t>Nhận dạng các chữ cái l, m, n trong bảng chữ cái Tiếng Việt, chữ in thường, in hoa</t>
  </si>
  <si>
    <t>Nhận dạng các chữ cái h, k- p,q trong bảng chữ cái Tiếng Việt, chữ in thường, in hoa</t>
  </si>
  <si>
    <t>Nhận dạng các chữ cái p, q trong bảng chữ cái Tiếng Việt, chữ in thường, in hoa</t>
  </si>
  <si>
    <t xml:space="preserve">Bài học: KNCH: em là công an tí hon
</t>
  </si>
  <si>
    <t>Bài học:ldự án làm ô tô tải.( steam buổi 2)</t>
  </si>
  <si>
    <t>Bài học; bài vẽ 1 số  biển báo giao thông</t>
  </si>
  <si>
    <t>Tiết học :vẽ biển mùa hè</t>
  </si>
  <si>
    <t>Nhận dạng các chữ cái g-y trong bảng chữ cái Tiếng Việt, chữ in thường, in hoa</t>
  </si>
  <si>
    <t>Nhu cầu gia đình</t>
  </si>
  <si>
    <t>Bé làm salat hoa quả</t>
  </si>
  <si>
    <t>Bé với lễ hội mùa xuân</t>
  </si>
  <si>
    <t>LQCC: Làm quen chữ I,t,c</t>
  </si>
  <si>
    <t>LQCC: Trò chơi chữ i,t,c</t>
  </si>
  <si>
    <t xml:space="preserve">LQCC: Làm quen chữu cái l,m,n
</t>
  </si>
  <si>
    <t>Dự án làm ô tô tải</t>
  </si>
  <si>
    <t>Thơ: Đàn kiến nó đi</t>
  </si>
  <si>
    <t>Tìm hiểu về ô tô tải.</t>
  </si>
  <si>
    <t>Xé dán thuyền trên biển.</t>
  </si>
  <si>
    <t>Số 9 ( Tiết 2)</t>
  </si>
  <si>
    <t>Đồng dao: vè - An toàn giao thông</t>
  </si>
  <si>
    <t>Số 9 (Tiết 3)</t>
  </si>
  <si>
    <t>LQCC: Làm quen chữ cáiG,Y</t>
  </si>
  <si>
    <t xml:space="preserve"> "Đi trên ghế TD đầu đội túi cát"</t>
  </si>
  <si>
    <t xml:space="preserve"> Tìm hiểu về đặc điểm tính chất của sỏi</t>
  </si>
  <si>
    <t>Truyện: Sự tích ngày và đêm</t>
  </si>
  <si>
    <t>KNCH giọt mưa và em bé</t>
  </si>
  <si>
    <t>:Đọc thơ: Cầu Vồng</t>
  </si>
  <si>
    <t xml:space="preserve"> Ô nhiễm nguồn nước và cách bảo vệ nguồn nước</t>
  </si>
  <si>
    <t xml:space="preserve"> Ném và bắt bóng bằng hai tay từ khoảng cách xa4 m</t>
  </si>
  <si>
    <t>Số 10 (Tiết 2)</t>
  </si>
  <si>
    <t>Bé tiết kiệm nước (Nước thật đáng quý)</t>
  </si>
  <si>
    <t xml:space="preserve">VĐ múa: em mơ gặp bác Hồ.
</t>
  </si>
  <si>
    <t>LQCC: Trò chơi chữ cái: G,Y</t>
  </si>
  <si>
    <t>LQCC: Làm quen chữ cái S,X</t>
  </si>
  <si>
    <t xml:space="preserve">
Trò chơi chữ cái s,x</t>
  </si>
  <si>
    <t xml:space="preserve">Tìm hiểu về lễ hội Hoa Phượng đỏ
</t>
  </si>
  <si>
    <t>Kể chuyện sáng tạo</t>
  </si>
  <si>
    <t xml:space="preserve"> Bài học: kể chuyện sáng tạo</t>
  </si>
  <si>
    <t>Dạy trẻ kể lại chuyện theo khả năng của bản thân</t>
  </si>
  <si>
    <t>Bài học:Thơ: gà học chữ,
Thơ: Trăng ơi từ đâu đến</t>
  </si>
  <si>
    <t>Kể tên trường tiểu học trên địa bàn phường</t>
  </si>
  <si>
    <t>Bài học: bé với lễ hôi mùa xuân</t>
  </si>
  <si>
    <t>Bài học: "Bò chui qua ống dài 1,5 x 0,6m"</t>
  </si>
  <si>
    <t>Số 7( tiết 1)</t>
  </si>
  <si>
    <t>Số 7( tiết 2)</t>
  </si>
  <si>
    <t>BV
MT</t>
  </si>
  <si>
    <t>Những người thân yêu</t>
  </si>
  <si>
    <t>NHỮNG NGƯỜI THÂN YÊU</t>
  </si>
  <si>
    <t>HĐH+HĐC</t>
  </si>
  <si>
    <t>Truyện: ai đáng khen nhiều hơn</t>
  </si>
  <si>
    <t>Đóng kịch: ai đáng khen nhiều hơn</t>
  </si>
  <si>
    <t>Bài học: Truyện:ai đáng khen nhiều hơn</t>
  </si>
  <si>
    <t>Bài học: Đóng Kịch:ai đáng khen nhiều hơn(STEAM T4)</t>
  </si>
  <si>
    <t xml:space="preserve"> bài học:  "Nhảy lò cò 5m</t>
  </si>
  <si>
    <t xml:space="preserve"> Chào mừng 20/11.</t>
  </si>
  <si>
    <t>cắt, đan ,bện, dán dính đồ chơi.</t>
  </si>
  <si>
    <t>thơ bé làm bao nhiêu nghề</t>
  </si>
  <si>
    <t>Tổng hợp đánh giá chủ đề "MN"</t>
  </si>
  <si>
    <t>Tổng hợp đánh giá chủ đề "BT"</t>
  </si>
  <si>
    <t>MN</t>
  </si>
  <si>
    <t>thuộc chủ đề</t>
  </si>
  <si>
    <t>Tiết học: phân biệt hạt thóc hạt gạo
Hoạt động trải nghiệm: bé vui noel</t>
  </si>
  <si>
    <t>Bài học: làm chuồng gà( steam)</t>
  </si>
  <si>
    <t>làm chuồng gà</t>
  </si>
  <si>
    <t>8 ngày</t>
  </si>
  <si>
    <t xml:space="preserve"> TẾT ÂL</t>
  </si>
  <si>
    <t>BÉ VỚI NGHỀ NÔNG</t>
  </si>
  <si>
    <t xml:space="preserve"> Bài học: Vẽ cánh đồng ngày mùa</t>
  </si>
  <si>
    <t>Trò chuyện với trẻ về ngày Tết Dương lịch.</t>
  </si>
  <si>
    <t>RAU CỦA QUẢ MÙA XUÂN</t>
  </si>
  <si>
    <t>Bài học:Truyện: Chiếc ấm sành nở hoa
bài học; Truyện: cây tre trăm đốt</t>
  </si>
  <si>
    <t>Bài học:tếtđang vào nhà</t>
  </si>
  <si>
    <t xml:space="preserve">rèn thao tác rửa tay, rửa mặt phòng tránh dịch bệnh </t>
  </si>
  <si>
    <t>hát: đoản xuân ca, mùa xuân của bé, em yêu cây xanh..</t>
  </si>
  <si>
    <t>nghỉ lễ 2/9- nghỉ lễ 30/4 và 1/5</t>
  </si>
  <si>
    <t>Đoàn Thi Huyền</t>
  </si>
  <si>
    <t>5/9-4/10/24</t>
  </si>
  <si>
    <t>7/10-25/10/24</t>
  </si>
  <si>
    <t>28/10-22/11</t>
  </si>
  <si>
    <t>25/11-27/12</t>
  </si>
  <si>
    <t>30/12-24/1/2025</t>
  </si>
  <si>
    <t>10/2-7/3/25</t>
  </si>
  <si>
    <t>10/3-4/4/25</t>
  </si>
  <si>
    <t>7/4-25/4</t>
  </si>
  <si>
    <t>28/4-16/5</t>
  </si>
  <si>
    <t>19/5-23/5/25</t>
  </si>
  <si>
    <t>1 tuần từ 30/9-4/10/2024</t>
  </si>
  <si>
    <t>1 tuần 23/9-27/9/2024</t>
  </si>
  <si>
    <t>2 tuần từ 05 -&gt; 20/9/2024</t>
  </si>
  <si>
    <t>2024-2025</t>
  </si>
  <si>
    <t>NĂM HỌC 2024-2025</t>
  </si>
  <si>
    <t>Xác nhận của BGH</t>
  </si>
  <si>
    <t>1 tuần từ 7/10 -&gt; 11/10/2024</t>
  </si>
  <si>
    <t>1 tuần từ 14/10-18/10/2024</t>
  </si>
  <si>
    <t>1 tuần từ 21/10-25/10/2024</t>
  </si>
  <si>
    <t>1 tuần từ 28/10-1/11/2024</t>
  </si>
  <si>
    <t>1 tuần từ 4/11-8/11/2024</t>
  </si>
  <si>
    <t>1 tuần từ 11/11-15/11/2024</t>
  </si>
  <si>
    <t>1 tuần từ 18/11-22/11/2024</t>
  </si>
  <si>
    <t>1 tuần từ 25/11-29/11/2024</t>
  </si>
  <si>
    <t>1 tuần từ 2/12-6/12/2024</t>
  </si>
  <si>
    <t>1 tuần từ 9/12-13/12/2024</t>
  </si>
  <si>
    <t>1 tuần từ 16/12-20/12/2024</t>
  </si>
  <si>
    <t>1 tuần từ 23/12-27/2024</t>
  </si>
  <si>
    <t>1 tuần từ 30/12/2024-3/1/2025</t>
  </si>
  <si>
    <t>1 tuần từ 6/1-10/1/2025</t>
  </si>
  <si>
    <t>1 tuần từ 13/1-17/1/2025</t>
  </si>
  <si>
    <t>1tuần từ 20/1-24/1/2025</t>
  </si>
  <si>
    <t>1 tuần từ 10/2-14/2/2025</t>
  </si>
  <si>
    <t>1 tuần từ 17/2-21/2/2025</t>
  </si>
  <si>
    <t>1 tuần từ 24/2-28/2/2025</t>
  </si>
  <si>
    <t>1 tuần từ 3/3-7/3/2025</t>
  </si>
  <si>
    <t>1 tuần từ 10/3-14/3/2025</t>
  </si>
  <si>
    <t>1 tuần từ 24/3-28/3/2025</t>
  </si>
  <si>
    <t>1 tuần từ 31/3-4/4/2025</t>
  </si>
  <si>
    <t>1 tuần từ 7/4-11/4/2025</t>
  </si>
  <si>
    <t>1 tuần từ 14/4-18/4/2025</t>
  </si>
  <si>
    <t>1 tuần từ 21/4-25/4/2025</t>
  </si>
  <si>
    <t>1 tuần từ 12/5-16/5/2025</t>
  </si>
  <si>
    <t>1 tuần từ 28/4-2/5/2025</t>
  </si>
  <si>
    <t>1 tuần từ 17/3-21/3/2025</t>
  </si>
  <si>
    <t>1 tuần từ 5/5-9/5/2025</t>
  </si>
  <si>
    <t>1 tuần từ 19/5-23/5/2025</t>
  </si>
  <si>
    <t>Thực vật</t>
  </si>
  <si>
    <t>Động vật</t>
  </si>
  <si>
    <t>Chào mừng ngày Quốc tế phụ nữ 8/3 - Những loại chim em biết</t>
  </si>
  <si>
    <t>TH</t>
  </si>
  <si>
    <t>BVMT</t>
  </si>
  <si>
    <t>TTJ\</t>
  </si>
  <si>
    <t>MVMT</t>
  </si>
  <si>
    <t>Đặt tên cho bức tranh của mình.</t>
  </si>
  <si>
    <t xml:space="preserve">Bài học:steam: gói bánh chưng
</t>
  </si>
  <si>
    <t>ptgt</t>
  </si>
  <si>
    <t>bvmt</t>
  </si>
  <si>
    <t>DỰ KIẾN BÀI HỌC</t>
  </si>
  <si>
    <t>BÉ VỚI NGÀY HỘI ĐẾN TRƯỜNG
DỰ ÁN ĐÈN LỒNG TRUNG THU</t>
  </si>
  <si>
    <t xml:space="preserve">Bò chui qua 
ống dài 1,5x0,6m
</t>
  </si>
  <si>
    <t xml:space="preserve">5E
Khám phá nguyên liệu làm đèn lồng phát sáng
</t>
  </si>
  <si>
    <t xml:space="preserve"> Đọc thơ 
“Rước đèn 
tháng 8”  
</t>
  </si>
  <si>
    <t xml:space="preserve">Vỗ tay theo nhịp:
“Đêm 
Trung Thu” 
</t>
  </si>
  <si>
    <t xml:space="preserve">EDP
Làm đèn lồng Trung Thu
</t>
  </si>
  <si>
    <t xml:space="preserve">Chuyền bóng qua đầu
</t>
  </si>
  <si>
    <t xml:space="preserve">Trò chơi với các hình 
hình học
</t>
  </si>
  <si>
    <t>Kể chuyện “Thỏ trắng đi học”</t>
  </si>
  <si>
    <t xml:space="preserve">Nặn đồ chơi tặng bạn
</t>
  </si>
  <si>
    <t xml:space="preserve">Gõ trống theo tiết tấu múa Lân
</t>
  </si>
  <si>
    <t>Đếm và nhận biết chữ số 5</t>
  </si>
  <si>
    <t xml:space="preserve"> Đọc thơ “Tình bạn”</t>
  </si>
  <si>
    <t xml:space="preserve">VĐMH 
"Đu quay"
</t>
  </si>
  <si>
    <t>Bé ngoan lễ phép</t>
  </si>
  <si>
    <t>TRƯỜNG ĐỒNG TÂM CỦA BÉ</t>
  </si>
  <si>
    <t xml:space="preserve">Đi trên 
vạch kẻ sàn
</t>
  </si>
  <si>
    <t>Trường Đồng Tâm của bé</t>
  </si>
  <si>
    <t xml:space="preserve">Bé làm quen chữ cái: “O, Ô, Ơ” </t>
  </si>
  <si>
    <t>Vẽ cổng trường</t>
  </si>
  <si>
    <t xml:space="preserve">Ca hát: 
“Vui đến trường”
</t>
  </si>
  <si>
    <t>AN TOÀN CHO BẢN THÂN</t>
  </si>
  <si>
    <t>BÉ TÌM HIỂU MỘT SỐ BỆNH ĐƠN GIẢN</t>
  </si>
  <si>
    <t xml:space="preserve">5E
Khám phá về chiếc
 khẩu trang 
</t>
  </si>
  <si>
    <t>Ca hát: "Đôi mắt"</t>
  </si>
  <si>
    <t xml:space="preserve">EDP
Làm khẩu trang
</t>
  </si>
  <si>
    <t>AN TOÀN VỚI VẬT SẮC NHỌN</t>
  </si>
  <si>
    <t>Truyện "Tay phải, tay trái"</t>
  </si>
  <si>
    <t>Cắt dán đồ chơi làm album</t>
  </si>
  <si>
    <t xml:space="preserve">Ca hát
“Đôi bàn tay”
</t>
  </si>
  <si>
    <t>BÉ VỚI QUY TẮC 6 CÁNH HOA</t>
  </si>
  <si>
    <t xml:space="preserve">Ném và bắt bóng bằng hai tay từ khoảng cách xa 4 m
</t>
  </si>
  <si>
    <t xml:space="preserve">Thơ: “Quy tắc
5 ngón tay”
</t>
  </si>
  <si>
    <t xml:space="preserve">VĐTN
“Đôi bàn tay”
</t>
  </si>
  <si>
    <t xml:space="preserve">Bé với quy tắc
6 cánh hoa
</t>
  </si>
  <si>
    <t>Vẽ những người thân trong gia đình
(steam dự án làm khung tranh buổi 1)</t>
  </si>
  <si>
    <t>ĐỒ DÙNG GIA ĐÌNH</t>
  </si>
  <si>
    <t>5E: Khám phá về chiếc tạp dề</t>
  </si>
  <si>
    <t>Tạp dề tặng mẹ</t>
  </si>
  <si>
    <t>Tìm hiểu hạt thóc, hạt gạo</t>
  </si>
  <si>
    <t>DỰ ÁN STEAM: BÉ YÊU CHÚ BỘ ĐỘI</t>
  </si>
  <si>
    <t>5E: Khám phá về chiếc mũ của chú bộ đội</t>
  </si>
  <si>
    <t>EDP: Gấp mũ ca nô tặng chú bộ đội</t>
  </si>
  <si>
    <t>THỰC VẬT</t>
  </si>
  <si>
    <t>Truyện: Chus đỗ con</t>
  </si>
  <si>
    <t>DỰ ÁN STEAM 
BÁNH CHƯNG XANH</t>
  </si>
  <si>
    <t>ĐỘNG VẬT</t>
  </si>
  <si>
    <t>KNCH: Hát: "Chú ếch con"</t>
  </si>
  <si>
    <t>LQCC: Trò chơi chữ cái "b,d,đ"</t>
  </si>
  <si>
    <t>Trộn Sa lat</t>
  </si>
  <si>
    <t xml:space="preserve">Làm quen chữ cái "H,K"
HĐC: Trò chơi chữ cái h,k
</t>
  </si>
  <si>
    <t>Cộng tổng số HĐH cả năm</t>
  </si>
  <si>
    <t>Lê Kim Oanh</t>
  </si>
  <si>
    <t xml:space="preserve">Bé với ngày hội đến trường
Dự án: “Đèn lồng Trung Thu”
</t>
  </si>
  <si>
    <t>Bé tìm hiều một số bệnh đơn giản</t>
  </si>
  <si>
    <t>An toàn với vật sắc nhọn</t>
  </si>
  <si>
    <t>Bé với quy tắc 6 cánh hoa</t>
  </si>
  <si>
    <t>Đồ dùng gia đình</t>
  </si>
  <si>
    <t>Bé với nghề nông</t>
  </si>
  <si>
    <t>Dự án steam: Bé yêu chú bộ đội</t>
  </si>
  <si>
    <t>Nguyễn Thị Thanh Trang</t>
  </si>
  <si>
    <t>Đoàn Thị Huyền</t>
  </si>
  <si>
    <r>
      <rPr>
        <b/>
        <sz val="12"/>
        <color theme="1"/>
        <rFont val="Times New Roman"/>
        <family val="1"/>
      </rPr>
      <t>B</t>
    </r>
    <r>
      <rPr>
        <sz val="12"/>
        <color theme="1"/>
        <rFont val="Times New Roman"/>
        <family val="1"/>
      </rPr>
      <t>ài học: Khám phá nguyên liệu làm đèn lồng phát sáng</t>
    </r>
  </si>
  <si>
    <t>Trò chơi với các hình hình học</t>
  </si>
  <si>
    <t>Quan sát cây hoa giấy
- Quan sát cây rau muống.
- Quan sát, phát hiện các nắp hố ga trên sân trường.
- Quan sát khu vực nhà bếp.</t>
  </si>
  <si>
    <t>- Quan sát 1 số đồ chơi có thể gây nguy hiểm nếu không chơi đúng cách.</t>
  </si>
  <si>
    <t>Quan sát đàn kiến trong vườn trường.
- Quan sát cây hoa giấy</t>
  </si>
  <si>
    <t>- Quan sát vườn rau của trường.</t>
  </si>
  <si>
    <t>Bài học: Trường Đồng Tâm của bé
Lễ hội: BÉ VỚI NGÀY HỘI ĐẾN TRƯỜNG</t>
  </si>
  <si>
    <t>Quan sát đèn lồng treo trên sân trường.
- Trò chuyện về điệu múa Lân.</t>
  </si>
  <si>
    <t>Trung thu của bé</t>
  </si>
  <si>
    <t>Ca hát "Vui đến trường"</t>
  </si>
  <si>
    <t xml:space="preserve">Bài học:  vỗ tay theo nhịp "Đêm Trung Thu"
Bài học: "Gõ trống theo tiết tầu trống múa Lân"
Bài học: VĐMH "Đu quay"
</t>
  </si>
  <si>
    <t xml:space="preserve">Bài học: Trò chơi với các hình hình học
</t>
  </si>
  <si>
    <t xml:space="preserve">Bài học:Vẽ cổng trường
</t>
  </si>
  <si>
    <t xml:space="preserve">                                            DỰ KIẾN CÁC CHỦ ĐỀ TRONG NĂM LỚP 5C</t>
  </si>
  <si>
    <t>Vệ sinh- dinh dưỡng-an toàn</t>
  </si>
  <si>
    <t>số 6 
(tiết 3)</t>
  </si>
  <si>
    <t>Thơ: Thăm nhà bà</t>
  </si>
  <si>
    <t>Làm khung tranh gia đình
Dự án buổi 2.</t>
  </si>
  <si>
    <t>Trải nghiệm kỹ năng tách hạt ngô</t>
  </si>
  <si>
    <t>Số 9 
(Tiết1)</t>
  </si>
  <si>
    <t>QUÊ HƯƠNG HẢI PHÒNG
DỰ ÁN STEAM: LÀM LÁ CỜ</t>
  </si>
  <si>
    <t>21</t>
  </si>
  <si>
    <t>7</t>
  </si>
  <si>
    <t>10</t>
  </si>
  <si>
    <t>15</t>
  </si>
  <si>
    <t>23</t>
  </si>
  <si>
    <t>18</t>
  </si>
  <si>
    <t>12</t>
  </si>
  <si>
    <t>13</t>
  </si>
  <si>
    <t>14</t>
  </si>
  <si>
    <t>172</t>
  </si>
  <si>
    <t>Dự kiến phân phối vào chủ đề tháng</t>
  </si>
  <si>
    <t>Ghi chú về sự điều chỉnh của Nhà trường (nếu có)</t>
  </si>
  <si>
    <t>Hiệu phó chuyên môn</t>
  </si>
  <si>
    <t>Nguyễn Thị Mỵ</t>
  </si>
  <si>
    <t>TỔ TRƯỞNG</t>
  </si>
  <si>
    <t>HIỆU PHÓ CHUYÊN MÔN</t>
  </si>
  <si>
    <t xml:space="preserve"> GIÁO VIÊN CHỦ NHIỆM</t>
  </si>
  <si>
    <t xml:space="preserve"> Lê Kim Oanh                  Nguyễn Thị Thanh Trang</t>
  </si>
  <si>
    <t xml:space="preserve">Giáo viên </t>
  </si>
  <si>
    <t xml:space="preserve">            Tổ trưởng</t>
  </si>
  <si>
    <t xml:space="preserve">           Nguyễn Thị Mỵ</t>
  </si>
  <si>
    <t>Nguyễn T. Thanh Trang          Lê Kim Oanh</t>
  </si>
  <si>
    <t xml:space="preserve">                                        Giáo viên</t>
  </si>
  <si>
    <t>MỤC TIÊU - NỘI DUNG - HOẠT ĐỘNG CHỦ ĐỀ "AN TOÀN"- NĂM HỌC 24-25 - LỚP 5C</t>
  </si>
  <si>
    <t>Mục tiêu chủ đề</t>
  </si>
  <si>
    <t>Nội dung chủ đề</t>
  </si>
  <si>
    <t>CHỦ ĐỀ: 
"AN TOÀN CHO BẢN THÂN"</t>
  </si>
  <si>
    <t xml:space="preserve">
Bài học 5E: Khám phá về chiếc khẩu trang</t>
  </si>
  <si>
    <t>Bài học EDP: Làm khẩu trang</t>
  </si>
  <si>
    <t>Bài học: Cắt dán hình đồ vật làm album</t>
  </si>
  <si>
    <t>Bài học: Truyện: "Tay phải, tay trái"</t>
  </si>
  <si>
    <t>Bài học: Ca hát "Đôi mắt"
Bài học: Ca hát "Đôi bàn tay"</t>
  </si>
  <si>
    <t>Bài học: Đọc thơ: "Quy tắc 5 ngón tay"                                      ,</t>
  </si>
  <si>
    <t>Bài học: VĐTN: "Đôi bàn tay"</t>
  </si>
  <si>
    <t>Trò chuyện về sở thích của bé.</t>
  </si>
  <si>
    <t>XĐ vị  trí phải trái  của  ĐV so với BT và
ĐT khác</t>
  </si>
  <si>
    <t xml:space="preserve"> Bé làm: CƠM CUỘN (KIMBAP)</t>
  </si>
  <si>
    <t>Quan sát thời tiết, trò chuyện về một số bệnh theo mùa.</t>
  </si>
  <si>
    <t>Nhặt lá vàng, xếp thành hình trẻ yêu thích.</t>
  </si>
  <si>
    <t>Quan sát, trò chuyện về cách chơi an toàn với cầu tụt.</t>
  </si>
  <si>
    <t>Quan sát, so sánh điểm giống và khác nhau giữa hai bạn</t>
  </si>
  <si>
    <t>Quan sát ánh nắng mùa thu. Trò chuyện về bóng của trẻ dưới nắng.</t>
  </si>
  <si>
    <t>Quan sát, trò chuyện về cây hoa dâm bụt. Thực hành chăm sóc cây trong vườn trường</t>
  </si>
  <si>
    <t>Quan sát và trò chuyện về cách sử dụng đồ dùng, dụng cụ làm vườn. Thực hành xới đất</t>
  </si>
  <si>
    <t>Trò chuyện, quan sát, so sánh sự khác nhau 
và giống nhau của lá cây bưởi và lá cây xoài.</t>
  </si>
  <si>
    <t>Vẽ hình người bằng nước trên sân trường</t>
  </si>
  <si>
    <t>Làm đồ chơi “Đài phun nước” bằng túi li lông</t>
  </si>
  <si>
    <t>Quan sát nắp hố ga trên sân trường. Trò chuyện về tác dụng và nguy cơ mất an toàn có thể xảy ra</t>
  </si>
  <si>
    <t>Trò chuyện về bệnh chân, tay, miệng</t>
  </si>
  <si>
    <t>Thực hành: Sơ cứu vết thương khi bị chảy máu</t>
  </si>
  <si>
    <t>Xem video hướng dẫn sử dụng đồ dùng an toàn trong gia đình.</t>
  </si>
  <si>
    <t>Cách giữ an toàn cho bản thân</t>
  </si>
  <si>
    <t>Trò chuyện về sức khỏe, giới tính</t>
  </si>
  <si>
    <t>Trẻ thực hành các thao tác vệ sinh cá nhân: Rửa tay, rửa mặt, đánh răng,…</t>
  </si>
  <si>
    <t>Trò chuyện về đặc điểm, sở thích củatrẻ và các bạn bạn</t>
  </si>
  <si>
    <t>"Đọc" sách, tranh ảnh về chủ đề trường mầm non, lễ hội trung thu</t>
  </si>
  <si>
    <t xml:space="preserve">Tư vấn răng miệng, kỹ năng đánh răng đúng thao tác
</t>
  </si>
  <si>
    <t>Phòng sơ cứu vết thương</t>
  </si>
  <si>
    <t>Phòng tuyên truyền giới tính</t>
  </si>
  <si>
    <t xml:space="preserve">Chế biến các món ăn khác nhau.
Chăm sóc em bé
Thực hành thao tác sử dụng dao, kéo, dụng cụ gắp trong chế biến món ăn.
</t>
  </si>
  <si>
    <t xml:space="preserve">Chơi trò chơi ôn luyện chữ a,ă,â      
   </t>
  </si>
  <si>
    <t>Thực hành về cách sử dụng kéo, bút, một số thiết bị văn phòng phẩm...an toàn</t>
  </si>
  <si>
    <t xml:space="preserve">Ôn nhận biết chữ "a,ă,â"
Tô đồ các chữ cái "a,ă, â"
   </t>
  </si>
  <si>
    <t>Làm album theo chủ đề</t>
  </si>
  <si>
    <t xml:space="preserve">Làm mũ, dép, vòng tay,... 
Vẽ khẩu trang 
Nặn theo ý thích 
In bàn tay </t>
  </si>
  <si>
    <t>Đề nghị sự giúp đỡ của người khác khi cần thiết.</t>
  </si>
  <si>
    <t>Nguyễn Thị Thanh Trang            Lê Kim Oanh</t>
  </si>
  <si>
    <t xml:space="preserve">                                 Tổ trưởng</t>
  </si>
  <si>
    <t xml:space="preserve">                               Đoàn Thị Huyền</t>
  </si>
  <si>
    <t xml:space="preserve">                              </t>
  </si>
  <si>
    <t xml:space="preserve">                            Nguyên Thị Mỵ</t>
  </si>
  <si>
    <t>Làm bưu thiếp tặng bà, tặng mẹ nhân dịp 20.10</t>
  </si>
  <si>
    <t>Trò chuyện về "Quy tắc 6 cánh hoa"</t>
  </si>
  <si>
    <t>GT</t>
  </si>
  <si>
    <t>QH</t>
  </si>
  <si>
    <t>HĐC: Phát hiện 1 số kí hiệu thông thường</t>
  </si>
  <si>
    <t>Nhặt lá vàng, xếp thành hình trẻ yêu thích.
Lao động tập thể: trẻ  tưới cây, nhổ cỏ trong vườn trường.</t>
  </si>
  <si>
    <t>Trẻ thay quần áo khi bẩn , ướt và để vào nơi quy định</t>
  </si>
  <si>
    <t xml:space="preserve">                          Lê Kim Oanh</t>
  </si>
  <si>
    <t>Thuộc chủ đề</t>
  </si>
  <si>
    <t>MỤC TIÊU - NỘI DUNG - HOẠT ĐỘNG CHỦ ĐỀ "AN TOÀN CHO BÉ"- NĂM HỌC 24-25 - LỚP 5C</t>
  </si>
  <si>
    <t>MỤC TIÊU - NỘI DUNG - HOẠT ĐỘNG CHỦ ĐỀ "NGHỀ NGHIỆP"- NĂM HỌC 24-25 - LỚP 5C</t>
  </si>
  <si>
    <t>CHỦ ĐỀ: "NGHÀNH NGHỀ"</t>
  </si>
  <si>
    <t>Bài học:KNCH "Em muốn làm".</t>
  </si>
  <si>
    <t xml:space="preserve"> Bài học: Kể chuyện theo tranh về nghề làm đẹp</t>
  </si>
  <si>
    <t>Quan sát cây xoài
Quan sát, ghi chép quá trình PT của cây đỗ xanh.
Quan sát luống rau cải
Quan sát luống rau kinh giới
Quan sát cây hoa Ngọc Lan</t>
  </si>
  <si>
    <t>Xếp hình yêu thích từ lá cây, cành cây rụng
- Làm mũ từ lá cây</t>
  </si>
  <si>
    <t>Vẽ tranh bằng nước trên sân. Quan sát sự bay hơi của nước
Vẽ tranh bằng phấn trên sân trường</t>
  </si>
  <si>
    <t>Trò chuyện về ích lợi và cách sử dụng trang phục phù hợp thời tiết</t>
  </si>
  <si>
    <t>Nghe thơ, bài hát về chủ đề: Cô giáo em, Bông hồng tặng cô,….Múa cho mẹ xem, Nhà của tôi,…Thơ: em yêu nhà em, ngaỳ 20/11…Truyện Ba chú lợn nhỏ, Ba cô gái, Tích chu,...</t>
  </si>
  <si>
    <t>Nghe các bài hát về chủ đề: Lớn lên cháu lái máy cày, cháu yêu cô chú công nhân, bác đưa thư vui tính, cháu yêu chú bộ đội, màu áo chú bộ đội, chiến sĩ đảo xa…</t>
  </si>
  <si>
    <t>Nghe các bài hát về chủ đề: Cháu yêu cô chú công nhân, Em là bác sĩ, Cháu yêu chú bộ đội, Cháu yêu cô chú công nhân…Đông dao: Rềnh rềnh ràng ràng… Thơ: Bé làm bao nhiêu nghề, Quà của bố,…Truyện: Ba chú lợn nhỏ, Cây rau của thỏ út,….</t>
  </si>
  <si>
    <t>Nghe các bài hát thuộc chủ đề: Đưa cơm cho mẹ đi cày, bài ca xây dựng, làm bác sĩ, ước mơ xanh, màu áo chú bộ đội, chú bộ đội đảo xa…</t>
  </si>
  <si>
    <t>Tiết học: Bật qua vật cản cao 20-25cm</t>
  </si>
  <si>
    <t xml:space="preserve">Bài học: Truyện: Ba anh em
</t>
  </si>
  <si>
    <t>Bài học: Số 7 (T2)</t>
  </si>
  <si>
    <t xml:space="preserve">Bài học: làm lọ hoa bằng chai nhựa
</t>
  </si>
  <si>
    <t xml:space="preserve"> Chạy thay đổi hướng vận động theo đúng hiệu lệnh</t>
  </si>
  <si>
    <t>Trải nghiệm tập thể: Trò chuyện và thực hành:
- Chăm sóc cây trong vườn trường
- Nhặt lá cây rụng và rác trên sân trường</t>
  </si>
  <si>
    <t xml:space="preserve">- Khám, chữa bệnh mùa hè: Cảm nắng...
- Tư vấn sức khỏe
- Cấp phát thuốc  
</t>
  </si>
  <si>
    <t xml:space="preserve">Trò chơi Sắp, dọn bàn ăn
- Chế biến một số món ăn.
- Dọn dẹp nhà cửa cuối tuần
</t>
  </si>
  <si>
    <t>- Mua, bán dụng cụ lao động, trang phục, sản phẩm các nghề</t>
  </si>
  <si>
    <t>- Xây trang trại
- Xây tiệm spa
- Xây doanh trại bộ đội
- Xây phòng khám nhi
- Xây công viên xanh</t>
  </si>
  <si>
    <t>Dạy trẻ kể lại chuyện theo khả năng của bản thân.
Kể chuyện về các nghề</t>
  </si>
  <si>
    <t xml:space="preserve">- Tập tô, tập đồ các nét chữ trong góc chơi </t>
  </si>
  <si>
    <t xml:space="preserve">Bài học: Trò chuyện về một số bệnh do ăn uống </t>
  </si>
  <si>
    <t>Bài học: Trải nghiệm kỹ năng: "Tách ngô"</t>
  </si>
  <si>
    <t>Bài học: Nặn đồ dùng bác sĩ ( làm ống tai nghe từ ống nhựa)</t>
  </si>
  <si>
    <t>Bài học: bé làm quả dầm sữa chua</t>
  </si>
  <si>
    <t xml:space="preserve">Bài học: Đọc thơ: Bé làm bao nhiêu nghề. 
Bài học: Đọc thơ: Quà của bố
</t>
  </si>
  <si>
    <t xml:space="preserve">                        Tổ trưởng</t>
  </si>
  <si>
    <t xml:space="preserve">     Đoàn Thị Huyền</t>
  </si>
  <si>
    <t>Tiết học: phân biệt hạt thóc hạt gạo
Hoạt động trải nghiệm: bé vui noel</t>
  </si>
  <si>
    <t xml:space="preserve">           Nguyễn Thị Thanh Trang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</si>
</sst>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2" x14ac:knownFonts="1">
    <font>
      <sz val="11"/>
      <color theme="1"/>
      <name val="Calibri"/>
      <scheme val="minor"/>
    </font>
    <font>
      <sz val="11"/>
      <name val="Calibri"/>
      <family val="2"/>
    </font>
    <font>
      <sz val="12"/>
      <color rgb="FF000000"/>
      <name val="Times New Roman"/>
      <family val="1"/>
    </font>
    <font>
      <b/>
      <sz val="12"/>
      <color rgb="FFFF0000"/>
      <name val="Times New Roman"/>
      <family val="1"/>
    </font>
    <font>
      <sz val="9"/>
      <color rgb="FF000000"/>
      <name val="Times New Roman"/>
      <family val="1"/>
    </font>
    <font>
      <sz val="12"/>
      <color theme="1"/>
      <name val="Times New Roman"/>
      <family val="1"/>
    </font>
    <font>
      <sz val="9"/>
      <color theme="1"/>
      <name val="Times New Roman"/>
      <family val="1"/>
    </font>
    <font>
      <sz val="10"/>
      <color rgb="FF000000"/>
      <name val="Times New Roman"/>
      <family val="1"/>
    </font>
    <font>
      <sz val="8"/>
      <color rgb="FF000000"/>
      <name val="Times New Roman"/>
      <family val="1"/>
    </font>
    <font>
      <sz val="8"/>
      <color rgb="FFFF0000"/>
      <name val="Times New Roman"/>
      <family val="1"/>
    </font>
    <font>
      <b/>
      <sz val="12"/>
      <color theme="1"/>
      <name val="Times New Roman"/>
      <family val="1"/>
    </font>
    <font>
      <b/>
      <sz val="8"/>
      <color theme="1"/>
      <name val="Times New Roman"/>
      <family val="1"/>
    </font>
    <font>
      <sz val="10"/>
      <color theme="1"/>
      <name val="Times New Roman"/>
      <family val="1"/>
    </font>
    <font>
      <b/>
      <sz val="8"/>
      <color rgb="FFFF0000"/>
      <name val="Times New Roman"/>
      <family val="1"/>
    </font>
    <font>
      <b/>
      <sz val="10"/>
      <color rgb="FFFF0000"/>
      <name val="Times New Roman"/>
      <family val="1"/>
    </font>
    <font>
      <sz val="12"/>
      <color rgb="FFFF0000"/>
      <name val="Times New Roman"/>
      <family val="1"/>
    </font>
    <font>
      <sz val="10"/>
      <color rgb="FFFF0000"/>
      <name val="Times New Roman"/>
      <family val="1"/>
    </font>
    <font>
      <i/>
      <sz val="12"/>
      <color theme="1"/>
      <name val="Times New Roman"/>
      <family val="1"/>
    </font>
    <font>
      <b/>
      <i/>
      <sz val="8"/>
      <color rgb="FFFF0000"/>
      <name val="Times New Roman"/>
      <family val="1"/>
    </font>
    <font>
      <b/>
      <i/>
      <sz val="12"/>
      <color rgb="FFFF0000"/>
      <name val="Times New Roman"/>
      <family val="1"/>
    </font>
    <font>
      <i/>
      <sz val="12"/>
      <color rgb="FF000000"/>
      <name val="Times New Roman"/>
      <family val="1"/>
    </font>
    <font>
      <i/>
      <sz val="10"/>
      <color rgb="FF000000"/>
      <name val="Times New Roman"/>
      <family val="1"/>
    </font>
    <font>
      <i/>
      <sz val="12"/>
      <color rgb="FFFF0000"/>
      <name val="Times New Roman"/>
      <family val="1"/>
    </font>
    <font>
      <sz val="12"/>
      <color rgb="FF333333"/>
      <name val="Times New Roman"/>
      <family val="1"/>
    </font>
    <font>
      <sz val="10"/>
      <color rgb="FF002060"/>
      <name val="Times New Roman"/>
      <family val="1"/>
    </font>
    <font>
      <b/>
      <i/>
      <sz val="12"/>
      <color theme="1"/>
      <name val="Times New Roman"/>
      <family val="1"/>
    </font>
    <font>
      <b/>
      <i/>
      <sz val="10"/>
      <color theme="1"/>
      <name val="Times New Roman"/>
      <family val="1"/>
    </font>
    <font>
      <sz val="12"/>
      <color rgb="FF92D050"/>
      <name val="Times New Roman"/>
      <family val="1"/>
    </font>
    <font>
      <b/>
      <sz val="12"/>
      <color rgb="FF000000"/>
      <name val="Times New Roman"/>
      <family val="1"/>
    </font>
    <font>
      <b/>
      <sz val="8"/>
      <color rgb="FF000000"/>
      <name val="Times New Roman"/>
      <family val="1"/>
    </font>
    <font>
      <b/>
      <sz val="14"/>
      <color theme="1"/>
      <name val="Times New Roman"/>
      <family val="1"/>
    </font>
    <font>
      <sz val="14"/>
      <color theme="1"/>
      <name val="Times New Roman"/>
      <family val="1"/>
    </font>
    <font>
      <sz val="12"/>
      <color theme="1"/>
      <name val="Calibri"/>
      <family val="2"/>
    </font>
    <font>
      <b/>
      <sz val="12"/>
      <color theme="1"/>
      <name val="Calibri"/>
      <family val="2"/>
    </font>
    <font>
      <sz val="11"/>
      <color theme="1"/>
      <name val="Times New Roman"/>
      <family val="1"/>
    </font>
    <font>
      <sz val="11"/>
      <color theme="1"/>
      <name val="Calibri"/>
      <family val="2"/>
    </font>
    <font>
      <sz val="12"/>
      <color theme="1"/>
      <name val="Times New Roman"/>
      <family val="1"/>
      <charset val="163"/>
    </font>
    <font>
      <sz val="12"/>
      <color rgb="FF000000"/>
      <name val="Times New Roman"/>
      <family val="1"/>
      <charset val="163"/>
    </font>
    <font>
      <sz val="14"/>
      <color rgb="FFFF0000"/>
      <name val="Times New Roman"/>
      <family val="1"/>
    </font>
    <font>
      <sz val="12"/>
      <color theme="1"/>
      <name val="Times New Roman"/>
      <family val="1"/>
    </font>
    <font>
      <sz val="8"/>
      <name val="Calibri"/>
      <family val="2"/>
    </font>
    <font>
      <sz val="8"/>
      <color theme="1"/>
      <name val="Calibri"/>
      <family val="2"/>
      <scheme val="minor"/>
    </font>
    <font>
      <sz val="9"/>
      <color theme="1"/>
      <name val="Times New Roman"/>
      <family val="1"/>
    </font>
    <font>
      <b/>
      <sz val="12"/>
      <color theme="1"/>
      <name val="Times New Roman"/>
      <family val="1"/>
    </font>
    <font>
      <sz val="12"/>
      <name val="Calibri"/>
      <family val="2"/>
    </font>
    <font>
      <sz val="12"/>
      <color rgb="FFFF0000"/>
      <name val="Times New Roman"/>
      <family val="1"/>
    </font>
    <font>
      <b/>
      <sz val="12"/>
      <color rgb="FF953734"/>
      <name val="Times New Roman"/>
      <family val="1"/>
    </font>
    <font>
      <b/>
      <sz val="12"/>
      <color rgb="FFFF0000"/>
      <name val="Times New Roman"/>
      <family val="1"/>
    </font>
    <font>
      <sz val="12"/>
      <color rgb="FFFF0000"/>
      <name val="Times New Roman"/>
      <family val="1"/>
      <charset val="163"/>
    </font>
    <font>
      <b/>
      <sz val="12"/>
      <color rgb="FF953734"/>
      <name val="Times New Roman"/>
      <family val="1"/>
      <charset val="163"/>
    </font>
    <font>
      <sz val="12"/>
      <color rgb="FF00B050"/>
      <name val="Times New Roman"/>
      <family val="1"/>
    </font>
    <font>
      <b/>
      <sz val="12"/>
      <color rgb="FF00B050"/>
      <name val="Times New Roman"/>
      <family val="1"/>
    </font>
    <font>
      <sz val="12"/>
      <color rgb="FFFF0000"/>
      <name val="Cambria"/>
      <family val="1"/>
    </font>
    <font>
      <b/>
      <sz val="12"/>
      <color theme="1"/>
      <name val="Calibri"/>
      <family val="2"/>
    </font>
    <font>
      <b/>
      <sz val="12"/>
      <name val="Calibri"/>
      <family val="2"/>
    </font>
    <font>
      <b/>
      <sz val="11"/>
      <color theme="1"/>
      <name val="Calibri"/>
      <family val="2"/>
      <scheme val="minor"/>
    </font>
    <font>
      <sz val="8"/>
      <color rgb="FF000000"/>
      <name val="Times New Roman"/>
      <family val="1"/>
    </font>
    <font>
      <sz val="10"/>
      <color rgb="FF000000"/>
      <name val="Times New Roman"/>
      <family val="1"/>
    </font>
    <font>
      <sz val="11"/>
      <name val="Calibri"/>
      <family val="2"/>
    </font>
    <font>
      <b/>
      <sz val="11"/>
      <color theme="1"/>
      <name val="Times New Roman"/>
      <family val="1"/>
    </font>
    <font>
      <sz val="11"/>
      <color rgb="FF000000"/>
      <name val="Times New Roman"/>
      <family val="1"/>
    </font>
    <font>
      <b/>
      <sz val="11"/>
      <color rgb="FFFF0000"/>
      <name val="Times New Roman"/>
      <family val="1"/>
    </font>
    <font>
      <sz val="11"/>
      <color theme="1"/>
      <name val="Times New Roman"/>
      <family val="1"/>
    </font>
    <font>
      <sz val="11"/>
      <color rgb="FFFF0000"/>
      <name val="Times New Roman"/>
      <family val="1"/>
    </font>
    <font>
      <i/>
      <sz val="11"/>
      <color rgb="FFFF0000"/>
      <name val="Times New Roman"/>
      <family val="1"/>
    </font>
    <font>
      <sz val="11"/>
      <color theme="1"/>
      <name val="Calibri"/>
      <family val="2"/>
      <scheme val="minor"/>
    </font>
    <font>
      <sz val="11"/>
      <color rgb="FFFF0000"/>
      <name val="Calibri"/>
      <family val="2"/>
      <scheme val="minor"/>
    </font>
    <font>
      <sz val="11"/>
      <color rgb="FFFF0000"/>
      <name val="Calibri"/>
      <family val="2"/>
    </font>
    <font>
      <i/>
      <sz val="12"/>
      <color rgb="FF000000"/>
      <name val="Times New Roman"/>
      <family val="1"/>
      <charset val="163"/>
    </font>
    <font>
      <sz val="8"/>
      <color rgb="FFFF0000"/>
      <name val="Times New Roman"/>
      <family val="1"/>
      <charset val="163"/>
    </font>
    <font>
      <sz val="10"/>
      <name val="Calibri"/>
      <family val="2"/>
    </font>
    <font>
      <b/>
      <sz val="10"/>
      <color rgb="FF000000"/>
      <name val="Times New Roman"/>
      <family val="1"/>
    </font>
    <font>
      <sz val="10"/>
      <color theme="1"/>
      <name val="Calibri"/>
      <family val="2"/>
      <scheme val="minor"/>
    </font>
    <font>
      <b/>
      <sz val="10"/>
      <name val="Times New Roman"/>
      <family val="1"/>
      <charset val="163"/>
    </font>
    <font>
      <sz val="6"/>
      <color rgb="FFFF0000"/>
      <name val="Times New Roman"/>
      <family val="1"/>
    </font>
    <font>
      <sz val="6"/>
      <color rgb="FF000000"/>
      <name val="Times New Roman"/>
      <family val="1"/>
    </font>
    <font>
      <sz val="6"/>
      <name val="Calibri"/>
      <family val="2"/>
    </font>
    <font>
      <b/>
      <sz val="6"/>
      <color rgb="FFFF0000"/>
      <name val="Times New Roman"/>
      <family val="1"/>
    </font>
    <font>
      <sz val="6"/>
      <color theme="1"/>
      <name val="Calibri"/>
      <family val="2"/>
      <scheme val="minor"/>
    </font>
    <font>
      <sz val="8"/>
      <name val="Calibri"/>
      <family val="2"/>
    </font>
    <font>
      <sz val="8"/>
      <color theme="1"/>
      <name val="Calibri"/>
      <family val="2"/>
      <scheme val="minor"/>
    </font>
    <font>
      <sz val="8"/>
      <color rgb="FFFF0000"/>
      <name val="Times New Roman"/>
      <family val="1"/>
    </font>
    <font>
      <sz val="8"/>
      <color theme="1"/>
      <name val="Calibri"/>
      <family val="2"/>
    </font>
    <font>
      <sz val="9"/>
      <name val="Calibri"/>
      <family val="2"/>
    </font>
    <font>
      <sz val="9"/>
      <color rgb="FFFF0000"/>
      <name val="Times New Roman"/>
      <family val="1"/>
    </font>
    <font>
      <b/>
      <sz val="9"/>
      <color rgb="FFFF0000"/>
      <name val="Times New Roman"/>
      <family val="1"/>
    </font>
    <font>
      <sz val="9"/>
      <color theme="1"/>
      <name val="Calibri"/>
      <family val="2"/>
      <scheme val="minor"/>
    </font>
    <font>
      <i/>
      <sz val="10"/>
      <color rgb="FFFF0000"/>
      <name val="Times New Roman"/>
      <family val="1"/>
    </font>
    <font>
      <sz val="10"/>
      <color rgb="FFFF0000"/>
      <name val="Times New Roman"/>
      <family val="1"/>
      <charset val="163"/>
    </font>
    <font>
      <b/>
      <sz val="9"/>
      <color rgb="FF000000"/>
      <name val="Times New Roman"/>
      <family val="1"/>
    </font>
    <font>
      <b/>
      <sz val="13"/>
      <color theme="1"/>
      <name val="Times New Roman"/>
      <family val="1"/>
    </font>
    <font>
      <sz val="13"/>
      <name val="Calibri"/>
      <family val="2"/>
    </font>
    <font>
      <b/>
      <sz val="13"/>
      <color rgb="FF953734"/>
      <name val="Times New Roman"/>
      <family val="1"/>
    </font>
    <font>
      <b/>
      <sz val="13"/>
      <name val="Calibri"/>
      <family val="2"/>
    </font>
    <font>
      <sz val="13"/>
      <color theme="1"/>
      <name val="Calibri"/>
      <family val="2"/>
    </font>
    <font>
      <sz val="13"/>
      <color theme="1"/>
      <name val="Calibri"/>
      <family val="2"/>
      <scheme val="minor"/>
    </font>
    <font>
      <sz val="11"/>
      <color rgb="FFFF0000"/>
      <name val="Calibri"/>
      <family val="2"/>
      <scheme val="minor"/>
    </font>
    <font>
      <sz val="12"/>
      <name val="Times New Roman"/>
      <family val="1"/>
    </font>
    <font>
      <b/>
      <sz val="13"/>
      <color theme="1"/>
      <name val="Calibri"/>
      <family val="2"/>
      <scheme val="minor"/>
    </font>
    <font>
      <sz val="11"/>
      <name val="Calibri"/>
      <family val="2"/>
      <scheme val="minor"/>
    </font>
    <font>
      <sz val="14"/>
      <name val="Times New Roman"/>
      <family val="1"/>
    </font>
    <font>
      <sz val="14"/>
      <color rgb="FF000000"/>
      <name val="Times New Roman"/>
      <family val="1"/>
    </font>
    <font>
      <sz val="13"/>
      <color rgb="FF000000"/>
      <name val="Times New Roman"/>
      <family val="1"/>
    </font>
    <font>
      <sz val="11"/>
      <name val="Times New Roman"/>
      <family val="1"/>
    </font>
    <font>
      <sz val="10"/>
      <name val="Times New Roman"/>
      <family val="1"/>
    </font>
    <font>
      <b/>
      <sz val="10"/>
      <name val="Times New Roman"/>
      <family val="1"/>
    </font>
    <font>
      <b/>
      <sz val="8"/>
      <name val="Calibri"/>
      <family val="2"/>
    </font>
    <font>
      <b/>
      <sz val="11"/>
      <name val="Calibri"/>
      <family val="2"/>
    </font>
    <font>
      <b/>
      <sz val="9"/>
      <color theme="1"/>
      <name val="Times New Roman"/>
      <family val="1"/>
    </font>
    <font>
      <b/>
      <sz val="10"/>
      <color theme="1"/>
      <name val="Times New Roman"/>
      <family val="1"/>
    </font>
    <font>
      <b/>
      <sz val="14"/>
      <color rgb="FF000000"/>
      <name val="Times New Roman"/>
      <family val="1"/>
    </font>
    <font>
      <b/>
      <sz val="14"/>
      <name val="Calibri"/>
      <family val="2"/>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00FF00"/>
        <bgColor rgb="FF00FF00"/>
      </patternFill>
    </fill>
    <fill>
      <patternFill patternType="solid">
        <fgColor rgb="FF66FFFF"/>
        <bgColor rgb="FF66FFFF"/>
      </patternFill>
    </fill>
    <fill>
      <patternFill patternType="solid">
        <fgColor rgb="FFFFFFFF"/>
        <bgColor rgb="FFFFFFFF"/>
      </patternFill>
    </fill>
    <fill>
      <patternFill patternType="solid">
        <fgColor theme="0"/>
        <bgColor rgb="FFFFFF00"/>
      </patternFill>
    </fill>
    <fill>
      <patternFill patternType="solid">
        <fgColor theme="8" tint="0.39997558519241921"/>
        <bgColor theme="0"/>
      </patternFill>
    </fill>
    <fill>
      <patternFill patternType="solid">
        <fgColor rgb="FFFFFF00"/>
        <bgColor theme="0"/>
      </patternFill>
    </fill>
    <fill>
      <patternFill patternType="solid">
        <fgColor theme="0"/>
        <bgColor indexed="64"/>
      </patternFill>
    </fill>
    <fill>
      <patternFill patternType="solid">
        <fgColor theme="2"/>
        <bgColor indexed="64"/>
      </patternFill>
    </fill>
    <fill>
      <patternFill patternType="solid">
        <fgColor theme="2"/>
        <bgColor rgb="FFFFFF00"/>
      </patternFill>
    </fill>
    <fill>
      <patternFill patternType="solid">
        <fgColor rgb="FF00FFCC"/>
        <bgColor indexed="64"/>
      </patternFill>
    </fill>
    <fill>
      <patternFill patternType="solid">
        <fgColor theme="0"/>
        <bgColor rgb="FF66FFFF"/>
      </patternFill>
    </fill>
  </fills>
  <borders count="72">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style="medium">
        <color rgb="FF000000"/>
      </left>
      <right style="medium">
        <color rgb="FF000000"/>
      </right>
      <top/>
      <bottom/>
      <diagonal/>
    </border>
    <border>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rgb="FF000000"/>
      </top>
      <bottom style="thin">
        <color indexed="64"/>
      </bottom>
      <diagonal/>
    </border>
  </borders>
  <cellStyleXfs count="1">
    <xf numFmtId="0" fontId="0" fillId="0" borderId="0"/>
  </cellStyleXfs>
  <cellXfs count="873">
    <xf numFmtId="0" fontId="0" fillId="0" borderId="0" xfId="0"/>
    <xf numFmtId="0" fontId="2" fillId="2" borderId="7"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7" xfId="0" applyFont="1" applyFill="1" applyBorder="1" applyAlignment="1">
      <alignment vertical="center" wrapText="1"/>
    </xf>
    <xf numFmtId="1" fontId="2" fillId="2" borderId="7" xfId="0" applyNumberFormat="1" applyFont="1" applyFill="1" applyBorder="1" applyAlignment="1">
      <alignment horizontal="center" vertical="center" wrapText="1"/>
    </xf>
    <xf numFmtId="0" fontId="2" fillId="3" borderId="20"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3" fillId="3" borderId="20" xfId="0" applyFont="1" applyFill="1" applyBorder="1" applyAlignment="1">
      <alignment horizontal="center" vertical="center" wrapText="1"/>
    </xf>
    <xf numFmtId="49" fontId="5" fillId="2" borderId="20" xfId="0" applyNumberFormat="1" applyFont="1" applyFill="1" applyBorder="1" applyAlignment="1">
      <alignment vertical="center" wrapText="1"/>
    </xf>
    <xf numFmtId="49" fontId="5" fillId="2" borderId="24" xfId="0" applyNumberFormat="1" applyFont="1" applyFill="1" applyBorder="1" applyAlignment="1">
      <alignment vertical="center" wrapText="1"/>
    </xf>
    <xf numFmtId="0" fontId="2" fillId="4" borderId="20" xfId="0"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19" xfId="0" applyFont="1" applyFill="1" applyBorder="1" applyAlignment="1">
      <alignment horizontal="center" vertical="center" wrapText="1"/>
    </xf>
    <xf numFmtId="49" fontId="5" fillId="2" borderId="20" xfId="0" applyNumberFormat="1" applyFont="1" applyFill="1" applyBorder="1" applyAlignment="1">
      <alignment horizontal="left" vertical="center" wrapText="1"/>
    </xf>
    <xf numFmtId="0" fontId="2" fillId="2" borderId="20" xfId="0" applyFont="1" applyFill="1" applyBorder="1" applyAlignment="1">
      <alignment horizontal="center" vertical="center" wrapText="1"/>
    </xf>
    <xf numFmtId="49" fontId="5" fillId="2" borderId="20" xfId="0" quotePrefix="1" applyNumberFormat="1" applyFont="1" applyFill="1" applyBorder="1" applyAlignment="1">
      <alignment horizontal="left" vertical="center" wrapText="1"/>
    </xf>
    <xf numFmtId="49" fontId="5" fillId="2" borderId="19" xfId="0" applyNumberFormat="1" applyFont="1" applyFill="1" applyBorder="1" applyAlignment="1">
      <alignment vertical="center" wrapText="1"/>
    </xf>
    <xf numFmtId="0" fontId="5" fillId="2" borderId="20" xfId="0" applyFont="1" applyFill="1" applyBorder="1" applyAlignment="1">
      <alignment horizontal="center" vertical="center" wrapText="1"/>
    </xf>
    <xf numFmtId="0" fontId="2" fillId="2" borderId="20" xfId="0" applyFont="1" applyFill="1" applyBorder="1" applyAlignment="1">
      <alignment horizontal="left" vertical="center" wrapText="1"/>
    </xf>
    <xf numFmtId="1" fontId="2" fillId="2" borderId="20" xfId="0" applyNumberFormat="1" applyFont="1" applyFill="1" applyBorder="1" applyAlignment="1">
      <alignment vertical="center" wrapText="1"/>
    </xf>
    <xf numFmtId="49" fontId="5" fillId="2" borderId="25" xfId="0" applyNumberFormat="1" applyFont="1" applyFill="1" applyBorder="1" applyAlignment="1">
      <alignment vertical="center" wrapText="1"/>
    </xf>
    <xf numFmtId="0" fontId="2" fillId="2" borderId="20" xfId="0" applyFont="1" applyFill="1" applyBorder="1" applyAlignment="1">
      <alignment vertical="center" wrapText="1"/>
    </xf>
    <xf numFmtId="1" fontId="2" fillId="2" borderId="24"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0" fontId="2" fillId="0" borderId="0" xfId="0" applyFont="1" applyAlignment="1">
      <alignment vertical="center" wrapText="1"/>
    </xf>
    <xf numFmtId="0" fontId="2" fillId="0" borderId="20" xfId="0" applyFont="1" applyBorder="1" applyAlignment="1">
      <alignment vertical="center" wrapText="1"/>
    </xf>
    <xf numFmtId="49" fontId="5" fillId="2" borderId="24" xfId="0" applyNumberFormat="1" applyFont="1" applyFill="1" applyBorder="1" applyAlignment="1">
      <alignment horizontal="left" vertical="center" wrapText="1"/>
    </xf>
    <xf numFmtId="49" fontId="5" fillId="2" borderId="19" xfId="0" applyNumberFormat="1" applyFont="1" applyFill="1" applyBorder="1" applyAlignment="1">
      <alignment horizontal="left" vertical="center" wrapText="1"/>
    </xf>
    <xf numFmtId="0" fontId="7" fillId="2" borderId="7"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9" fillId="2" borderId="7" xfId="0" applyFont="1" applyFill="1" applyBorder="1" applyAlignment="1">
      <alignment horizontal="center" vertical="top" wrapText="1"/>
    </xf>
    <xf numFmtId="49" fontId="11" fillId="2" borderId="7" xfId="0" applyNumberFormat="1" applyFont="1" applyFill="1" applyBorder="1" applyAlignment="1">
      <alignment vertical="top" wrapText="1"/>
    </xf>
    <xf numFmtId="49" fontId="10" fillId="2" borderId="29" xfId="0" applyNumberFormat="1" applyFont="1" applyFill="1" applyBorder="1" applyAlignment="1">
      <alignment vertical="center" wrapText="1"/>
    </xf>
    <xf numFmtId="49" fontId="10" fillId="2" borderId="7" xfId="0" applyNumberFormat="1" applyFont="1" applyFill="1" applyBorder="1" applyAlignment="1">
      <alignment vertical="center" wrapText="1"/>
    </xf>
    <xf numFmtId="49" fontId="10" fillId="2" borderId="7" xfId="0" applyNumberFormat="1" applyFont="1" applyFill="1" applyBorder="1" applyAlignment="1">
      <alignment horizontal="center" vertical="center" wrapText="1"/>
    </xf>
    <xf numFmtId="49" fontId="10" fillId="2" borderId="29" xfId="0" applyNumberFormat="1" applyFont="1" applyFill="1" applyBorder="1" applyAlignment="1">
      <alignment horizontal="center" vertical="center" wrapText="1"/>
    </xf>
    <xf numFmtId="0" fontId="12" fillId="3" borderId="20" xfId="0" applyFont="1" applyFill="1" applyBorder="1" applyAlignment="1">
      <alignment horizontal="center" vertical="center" wrapText="1"/>
    </xf>
    <xf numFmtId="49" fontId="2" fillId="3" borderId="20" xfId="0" applyNumberFormat="1" applyFont="1" applyFill="1" applyBorder="1" applyAlignment="1">
      <alignment vertical="center" wrapText="1"/>
    </xf>
    <xf numFmtId="0" fontId="2" fillId="3" borderId="7" xfId="0" applyFont="1" applyFill="1" applyBorder="1" applyAlignment="1">
      <alignment horizontal="center" vertical="center" wrapText="1"/>
    </xf>
    <xf numFmtId="49" fontId="12" fillId="3" borderId="20" xfId="0" applyNumberFormat="1" applyFont="1" applyFill="1" applyBorder="1" applyAlignment="1">
      <alignment horizontal="center" vertical="center"/>
    </xf>
    <xf numFmtId="49" fontId="2" fillId="3" borderId="20" xfId="0" applyNumberFormat="1" applyFont="1" applyFill="1" applyBorder="1" applyAlignment="1">
      <alignment horizontal="center" wrapText="1"/>
    </xf>
    <xf numFmtId="49" fontId="12" fillId="3" borderId="20" xfId="0" applyNumberFormat="1" applyFont="1" applyFill="1" applyBorder="1" applyAlignment="1">
      <alignment vertical="top" wrapText="1"/>
    </xf>
    <xf numFmtId="49" fontId="2" fillId="3" borderId="20" xfId="0" applyNumberFormat="1"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2" fillId="3" borderId="20" xfId="0" applyFont="1" applyFill="1" applyBorder="1" applyAlignment="1">
      <alignment vertical="center" wrapText="1"/>
    </xf>
    <xf numFmtId="0" fontId="2" fillId="3" borderId="37" xfId="0" applyFont="1" applyFill="1" applyBorder="1" applyAlignment="1">
      <alignment vertical="center" wrapText="1"/>
    </xf>
    <xf numFmtId="0" fontId="8" fillId="2" borderId="20" xfId="0" applyFont="1" applyFill="1" applyBorder="1" applyAlignment="1">
      <alignment vertical="top" wrapText="1"/>
    </xf>
    <xf numFmtId="0" fontId="8" fillId="2" borderId="20" xfId="0" applyFont="1" applyFill="1" applyBorder="1" applyAlignment="1">
      <alignment horizontal="center" vertical="top" wrapText="1"/>
    </xf>
    <xf numFmtId="0" fontId="2" fillId="2" borderId="3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38" xfId="0" applyFont="1" applyFill="1" applyBorder="1" applyAlignment="1">
      <alignment horizontal="center" vertical="center" wrapText="1"/>
    </xf>
    <xf numFmtId="49" fontId="2" fillId="2" borderId="20" xfId="0" applyNumberFormat="1" applyFont="1" applyFill="1" applyBorder="1" applyAlignment="1">
      <alignment vertical="center" wrapText="1"/>
    </xf>
    <xf numFmtId="0" fontId="13" fillId="2" borderId="20" xfId="0" applyFont="1" applyFill="1" applyBorder="1" applyAlignment="1">
      <alignment horizontal="center" vertical="top" wrapText="1"/>
    </xf>
    <xf numFmtId="0" fontId="3" fillId="2" borderId="37" xfId="0"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49" fontId="14" fillId="2" borderId="20" xfId="0"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49" fontId="3" fillId="2" borderId="24" xfId="0" applyNumberFormat="1" applyFont="1" applyFill="1" applyBorder="1" applyAlignment="1">
      <alignment horizontal="center" vertical="center" wrapText="1"/>
    </xf>
    <xf numFmtId="0" fontId="13" fillId="2" borderId="20" xfId="0" applyFont="1" applyFill="1" applyBorder="1" applyAlignment="1">
      <alignment horizontal="center" vertical="center" wrapText="1"/>
    </xf>
    <xf numFmtId="49" fontId="3" fillId="2" borderId="20" xfId="0" applyNumberFormat="1" applyFont="1" applyFill="1" applyBorder="1" applyAlignment="1">
      <alignment horizontal="left" vertical="top" wrapText="1"/>
    </xf>
    <xf numFmtId="49" fontId="5" fillId="2" borderId="20" xfId="0" applyNumberFormat="1" applyFont="1" applyFill="1" applyBorder="1" applyAlignment="1">
      <alignment horizontal="center" vertical="center" wrapText="1"/>
    </xf>
    <xf numFmtId="0" fontId="2" fillId="2" borderId="24" xfId="0" applyFont="1" applyFill="1" applyBorder="1" applyAlignment="1">
      <alignment vertical="center" wrapText="1"/>
    </xf>
    <xf numFmtId="1" fontId="7" fillId="2" borderId="20" xfId="0" applyNumberFormat="1" applyFont="1" applyFill="1" applyBorder="1" applyAlignment="1">
      <alignment horizontal="center" vertical="center" wrapText="1"/>
    </xf>
    <xf numFmtId="1" fontId="7" fillId="2" borderId="19" xfId="0" applyNumberFormat="1" applyFont="1" applyFill="1" applyBorder="1" applyAlignment="1">
      <alignment horizontal="center" vertical="center" wrapText="1"/>
    </xf>
    <xf numFmtId="0" fontId="2" fillId="2" borderId="42" xfId="0" applyFont="1" applyFill="1" applyBorder="1" applyAlignment="1">
      <alignment horizontal="center" vertical="center" wrapText="1"/>
    </xf>
    <xf numFmtId="0" fontId="15" fillId="2" borderId="20" xfId="0" applyFont="1" applyFill="1" applyBorder="1" applyAlignment="1">
      <alignment horizontal="center" vertical="center"/>
    </xf>
    <xf numFmtId="164" fontId="15" fillId="2" borderId="20" xfId="0" applyNumberFormat="1" applyFont="1" applyFill="1" applyBorder="1" applyAlignment="1">
      <alignment horizontal="center" vertical="center"/>
    </xf>
    <xf numFmtId="0" fontId="15" fillId="2" borderId="20" xfId="0" applyFont="1" applyFill="1" applyBorder="1" applyAlignment="1">
      <alignment horizontal="center" vertical="center" wrapText="1"/>
    </xf>
    <xf numFmtId="49" fontId="3" fillId="2" borderId="20" xfId="0" applyNumberFormat="1" applyFont="1" applyFill="1" applyBorder="1" applyAlignment="1">
      <alignment horizontal="left" vertical="center" wrapText="1"/>
    </xf>
    <xf numFmtId="0" fontId="2" fillId="2" borderId="25" xfId="0" applyFont="1" applyFill="1" applyBorder="1" applyAlignment="1">
      <alignment vertical="center" wrapText="1"/>
    </xf>
    <xf numFmtId="49" fontId="15" fillId="2" borderId="20" xfId="0" applyNumberFormat="1" applyFont="1" applyFill="1" applyBorder="1" applyAlignment="1">
      <alignment horizontal="left" vertical="top" wrapText="1"/>
    </xf>
    <xf numFmtId="0" fontId="2" fillId="2" borderId="19" xfId="0" applyFont="1" applyFill="1" applyBorder="1" applyAlignment="1">
      <alignment vertical="center" wrapText="1"/>
    </xf>
    <xf numFmtId="0" fontId="2" fillId="2" borderId="37" xfId="0" applyFont="1" applyFill="1" applyBorder="1" applyAlignment="1">
      <alignment horizontal="center" vertical="center" wrapText="1"/>
    </xf>
    <xf numFmtId="49" fontId="3" fillId="2" borderId="39"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37" xfId="0" applyNumberFormat="1" applyFont="1" applyFill="1" applyBorder="1" applyAlignment="1">
      <alignment horizontal="center" vertical="center" wrapText="1"/>
    </xf>
    <xf numFmtId="1" fontId="16" fillId="2" borderId="20" xfId="0" applyNumberFormat="1" applyFont="1" applyFill="1" applyBorder="1" applyAlignment="1">
      <alignment horizontal="center" vertical="center" wrapText="1"/>
    </xf>
    <xf numFmtId="1" fontId="12" fillId="2" borderId="20" xfId="0" applyNumberFormat="1" applyFont="1" applyFill="1" applyBorder="1" applyAlignment="1">
      <alignment horizontal="center" vertical="center" wrapText="1"/>
    </xf>
    <xf numFmtId="1" fontId="14" fillId="2" borderId="20" xfId="0" applyNumberFormat="1" applyFont="1" applyFill="1" applyBorder="1" applyAlignment="1">
      <alignment horizontal="center" vertical="center" wrapText="1"/>
    </xf>
    <xf numFmtId="0" fontId="5" fillId="2" borderId="20" xfId="0" applyFont="1" applyFill="1" applyBorder="1" applyAlignment="1">
      <alignment vertical="center" wrapText="1"/>
    </xf>
    <xf numFmtId="0" fontId="5" fillId="2" borderId="7" xfId="0" applyFont="1" applyFill="1" applyBorder="1" applyAlignment="1">
      <alignment horizontal="center" vertical="center" wrapText="1"/>
    </xf>
    <xf numFmtId="49" fontId="3" fillId="2" borderId="38" xfId="0" applyNumberFormat="1" applyFont="1" applyFill="1" applyBorder="1" applyAlignment="1">
      <alignment horizontal="left" vertical="center" wrapText="1"/>
    </xf>
    <xf numFmtId="49" fontId="3" fillId="2" borderId="43" xfId="0" applyNumberFormat="1" applyFont="1" applyFill="1" applyBorder="1" applyAlignment="1">
      <alignment horizontal="left" vertical="center" wrapText="1"/>
    </xf>
    <xf numFmtId="49" fontId="3" fillId="2" borderId="37" xfId="0" applyNumberFormat="1" applyFont="1" applyFill="1" applyBorder="1" applyAlignment="1">
      <alignment horizontal="left" vertical="center" wrapText="1"/>
    </xf>
    <xf numFmtId="49" fontId="3" fillId="2" borderId="25" xfId="0" applyNumberFormat="1" applyFont="1" applyFill="1" applyBorder="1" applyAlignment="1">
      <alignment horizontal="center" vertical="center" wrapText="1"/>
    </xf>
    <xf numFmtId="49" fontId="14" fillId="2" borderId="25" xfId="0" applyNumberFormat="1" applyFont="1" applyFill="1" applyBorder="1" applyAlignment="1">
      <alignment horizontal="center" vertical="center" wrapText="1"/>
    </xf>
    <xf numFmtId="49" fontId="17" fillId="2" borderId="20"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9" fillId="2" borderId="37" xfId="0" applyFont="1" applyFill="1" applyBorder="1" applyAlignment="1">
      <alignment horizontal="center" vertical="center" wrapText="1"/>
    </xf>
    <xf numFmtId="1" fontId="20" fillId="2" borderId="20" xfId="0" applyNumberFormat="1" applyFont="1" applyFill="1" applyBorder="1" applyAlignment="1">
      <alignment horizontal="center" vertical="center" wrapText="1"/>
    </xf>
    <xf numFmtId="1" fontId="21" fillId="2" borderId="20" xfId="0" applyNumberFormat="1"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42"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2" fillId="2" borderId="20" xfId="0" applyFont="1" applyFill="1" applyBorder="1" applyAlignment="1">
      <alignment horizontal="center" vertical="center"/>
    </xf>
    <xf numFmtId="164" fontId="22" fillId="2" borderId="20" xfId="0" applyNumberFormat="1" applyFont="1" applyFill="1" applyBorder="1" applyAlignment="1">
      <alignment horizontal="center" vertical="center"/>
    </xf>
    <xf numFmtId="0" fontId="22" fillId="2" borderId="2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5" fillId="2" borderId="20" xfId="0" applyNumberFormat="1" applyFont="1" applyFill="1" applyBorder="1" applyAlignment="1">
      <alignment horizontal="left" vertical="center" wrapText="1"/>
    </xf>
    <xf numFmtId="1" fontId="3" fillId="2" borderId="20" xfId="0" applyNumberFormat="1" applyFont="1" applyFill="1" applyBorder="1" applyAlignment="1">
      <alignment horizontal="center" vertical="center" wrapText="1"/>
    </xf>
    <xf numFmtId="0" fontId="5" fillId="2" borderId="24" xfId="0" applyFont="1" applyFill="1" applyBorder="1" applyAlignment="1">
      <alignment horizontal="center" vertical="center" wrapText="1"/>
    </xf>
    <xf numFmtId="49" fontId="5" fillId="2" borderId="25"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23" fillId="0" borderId="0" xfId="0" applyFont="1" applyAlignment="1">
      <alignment vertical="center" wrapText="1"/>
    </xf>
    <xf numFmtId="49" fontId="5" fillId="2" borderId="25" xfId="0" applyNumberFormat="1" applyFont="1" applyFill="1" applyBorder="1" applyAlignment="1">
      <alignment horizontal="left" vertical="center" wrapText="1"/>
    </xf>
    <xf numFmtId="1" fontId="7" fillId="2" borderId="20" xfId="0" applyNumberFormat="1" applyFont="1" applyFill="1" applyBorder="1" applyAlignment="1">
      <alignment vertical="center" wrapText="1"/>
    </xf>
    <xf numFmtId="0" fontId="13" fillId="2" borderId="20" xfId="0" applyFont="1" applyFill="1" applyBorder="1" applyAlignment="1">
      <alignment vertical="center" wrapText="1"/>
    </xf>
    <xf numFmtId="0" fontId="3" fillId="2" borderId="44" xfId="0" applyFont="1" applyFill="1" applyBorder="1" applyAlignment="1">
      <alignment horizontal="center" vertical="center" wrapText="1"/>
    </xf>
    <xf numFmtId="0" fontId="23" fillId="0" borderId="20" xfId="0" applyFont="1" applyBorder="1" applyAlignment="1">
      <alignment vertical="center" wrapText="1"/>
    </xf>
    <xf numFmtId="0" fontId="3" fillId="2" borderId="39" xfId="0" applyFont="1" applyFill="1" applyBorder="1" applyAlignment="1">
      <alignment horizontal="center" vertical="center" wrapText="1"/>
    </xf>
    <xf numFmtId="1" fontId="7" fillId="2" borderId="7" xfId="0" applyNumberFormat="1" applyFont="1" applyFill="1" applyBorder="1" applyAlignment="1">
      <alignment horizontal="center" vertical="center" wrapText="1"/>
    </xf>
    <xf numFmtId="49" fontId="5" fillId="0" borderId="20" xfId="0" applyNumberFormat="1" applyFont="1" applyBorder="1" applyAlignment="1">
      <alignment vertical="center" wrapText="1"/>
    </xf>
    <xf numFmtId="49" fontId="5" fillId="2" borderId="25" xfId="0" applyNumberFormat="1" applyFont="1" applyFill="1" applyBorder="1" applyAlignment="1">
      <alignment horizontal="left" vertical="top" wrapText="1"/>
    </xf>
    <xf numFmtId="0" fontId="3" fillId="4" borderId="37" xfId="0" applyFont="1" applyFill="1" applyBorder="1" applyAlignment="1">
      <alignment horizontal="center" vertical="center" wrapText="1"/>
    </xf>
    <xf numFmtId="1" fontId="2" fillId="4" borderId="20" xfId="0" applyNumberFormat="1" applyFont="1" applyFill="1" applyBorder="1" applyAlignment="1">
      <alignment horizontal="center" vertical="center" wrapText="1"/>
    </xf>
    <xf numFmtId="0" fontId="2" fillId="4" borderId="20" xfId="0" applyFont="1" applyFill="1" applyBorder="1" applyAlignment="1">
      <alignment vertical="center" wrapText="1"/>
    </xf>
    <xf numFmtId="0" fontId="2" fillId="4" borderId="24" xfId="0" applyFont="1" applyFill="1" applyBorder="1" applyAlignment="1">
      <alignment horizontal="center" vertical="center" wrapText="1"/>
    </xf>
    <xf numFmtId="0" fontId="15" fillId="4" borderId="20" xfId="0" applyFont="1" applyFill="1" applyBorder="1" applyAlignment="1">
      <alignment horizontal="center" vertical="center"/>
    </xf>
    <xf numFmtId="164" fontId="15" fillId="4" borderId="20" xfId="0" applyNumberFormat="1" applyFont="1" applyFill="1" applyBorder="1" applyAlignment="1">
      <alignment horizontal="center" vertical="center"/>
    </xf>
    <xf numFmtId="0" fontId="15" fillId="4" borderId="20" xfId="0" applyFont="1" applyFill="1" applyBorder="1" applyAlignment="1">
      <alignment horizontal="center" vertical="center" wrapText="1"/>
    </xf>
    <xf numFmtId="0" fontId="13" fillId="4" borderId="20" xfId="0" applyFont="1" applyFill="1" applyBorder="1" applyAlignment="1">
      <alignment horizontal="center" vertical="top" wrapText="1"/>
    </xf>
    <xf numFmtId="1" fontId="24" fillId="2" borderId="20" xfId="0" applyNumberFormat="1" applyFont="1" applyFill="1" applyBorder="1" applyAlignment="1">
      <alignment horizontal="center" vertical="center" wrapText="1"/>
    </xf>
    <xf numFmtId="0" fontId="13" fillId="2" borderId="20" xfId="0" applyFont="1" applyFill="1" applyBorder="1" applyAlignment="1">
      <alignment vertical="top" wrapText="1"/>
    </xf>
    <xf numFmtId="0" fontId="3" fillId="2" borderId="42" xfId="0" applyFont="1" applyFill="1" applyBorder="1" applyAlignment="1">
      <alignment vertical="center" wrapText="1"/>
    </xf>
    <xf numFmtId="49" fontId="5" fillId="6" borderId="25" xfId="0" applyNumberFormat="1" applyFont="1" applyFill="1" applyBorder="1" applyAlignment="1">
      <alignment horizontal="center" vertical="center" wrapText="1"/>
    </xf>
    <xf numFmtId="0" fontId="5" fillId="0" borderId="20" xfId="0" applyFont="1" applyBorder="1" applyAlignment="1">
      <alignment horizontal="center" vertical="center" wrapText="1"/>
    </xf>
    <xf numFmtId="0" fontId="5" fillId="0" borderId="8" xfId="0" applyFont="1" applyBorder="1" applyAlignment="1">
      <alignment horizontal="left" vertical="center" wrapText="1"/>
    </xf>
    <xf numFmtId="0" fontId="5" fillId="0" borderId="20" xfId="0" applyFont="1" applyBorder="1" applyAlignment="1">
      <alignment horizontal="left" vertical="center" wrapText="1"/>
    </xf>
    <xf numFmtId="0" fontId="15" fillId="0" borderId="23" xfId="0" applyFont="1" applyBorder="1" applyAlignment="1">
      <alignment horizontal="center" vertical="center" wrapText="1"/>
    </xf>
    <xf numFmtId="49" fontId="5" fillId="2" borderId="42" xfId="0" applyNumberFormat="1" applyFont="1" applyFill="1" applyBorder="1" applyAlignment="1">
      <alignment horizontal="center" vertical="center" wrapText="1"/>
    </xf>
    <xf numFmtId="1" fontId="7" fillId="2" borderId="24"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5" fillId="0" borderId="23" xfId="0" applyFont="1" applyBorder="1" applyAlignment="1">
      <alignment horizontal="center" vertical="center" wrapText="1"/>
    </xf>
    <xf numFmtId="49" fontId="15" fillId="2" borderId="20" xfId="0" applyNumberFormat="1" applyFont="1" applyFill="1" applyBorder="1" applyAlignment="1">
      <alignment vertical="center" wrapText="1"/>
    </xf>
    <xf numFmtId="49" fontId="5" fillId="2" borderId="20" xfId="0" applyNumberFormat="1" applyFont="1" applyFill="1" applyBorder="1" applyAlignment="1">
      <alignment horizontal="left" vertical="top" wrapText="1"/>
    </xf>
    <xf numFmtId="49" fontId="5" fillId="6" borderId="20" xfId="0" applyNumberFormat="1" applyFont="1" applyFill="1" applyBorder="1" applyAlignment="1">
      <alignment vertical="center" wrapText="1"/>
    </xf>
    <xf numFmtId="49" fontId="5" fillId="6" borderId="25" xfId="0" applyNumberFormat="1" applyFont="1" applyFill="1" applyBorder="1" applyAlignment="1">
      <alignment vertical="center" wrapText="1"/>
    </xf>
    <xf numFmtId="49" fontId="5" fillId="2" borderId="20" xfId="0" applyNumberFormat="1" applyFont="1" applyFill="1" applyBorder="1" applyAlignment="1">
      <alignment vertical="top" wrapText="1"/>
    </xf>
    <xf numFmtId="49" fontId="5" fillId="6" borderId="20" xfId="0" applyNumberFormat="1" applyFont="1" applyFill="1" applyBorder="1" applyAlignment="1">
      <alignment horizontal="center" vertical="center" wrapText="1"/>
    </xf>
    <xf numFmtId="49" fontId="5" fillId="6" borderId="24" xfId="0" applyNumberFormat="1" applyFont="1" applyFill="1" applyBorder="1" applyAlignment="1">
      <alignment horizontal="left" vertical="center" wrapText="1"/>
    </xf>
    <xf numFmtId="49" fontId="15" fillId="6" borderId="20" xfId="0" applyNumberFormat="1" applyFont="1" applyFill="1" applyBorder="1" applyAlignment="1">
      <alignment horizontal="left" vertical="center" wrapText="1"/>
    </xf>
    <xf numFmtId="49" fontId="5" fillId="6" borderId="20" xfId="0" applyNumberFormat="1" applyFont="1" applyFill="1" applyBorder="1" applyAlignment="1">
      <alignment horizontal="left" vertical="center" wrapText="1"/>
    </xf>
    <xf numFmtId="0" fontId="5" fillId="0" borderId="0" xfId="0" applyFont="1" applyAlignment="1">
      <alignment vertical="center" wrapText="1"/>
    </xf>
    <xf numFmtId="49" fontId="15" fillId="2" borderId="20" xfId="0" applyNumberFormat="1" applyFont="1" applyFill="1" applyBorder="1" applyAlignment="1">
      <alignment horizontal="center" vertical="center" wrapText="1"/>
    </xf>
    <xf numFmtId="0" fontId="15" fillId="0" borderId="20" xfId="0" applyFont="1" applyBorder="1" applyAlignment="1">
      <alignment horizontal="center" vertical="center" wrapText="1"/>
    </xf>
    <xf numFmtId="0" fontId="18" fillId="6" borderId="46" xfId="0" applyFont="1" applyFill="1" applyBorder="1" applyAlignment="1">
      <alignment horizontal="center" vertical="center"/>
    </xf>
    <xf numFmtId="0" fontId="13" fillId="2" borderId="20" xfId="0" applyFont="1" applyFill="1" applyBorder="1" applyAlignment="1">
      <alignment horizontal="left" vertical="center" wrapText="1"/>
    </xf>
    <xf numFmtId="0" fontId="3" fillId="2" borderId="20" xfId="0" applyFont="1" applyFill="1" applyBorder="1" applyAlignment="1">
      <alignment horizontal="center" vertical="center" wrapText="1"/>
    </xf>
    <xf numFmtId="0" fontId="3" fillId="3" borderId="20" xfId="0" applyFont="1" applyFill="1" applyBorder="1" applyAlignment="1">
      <alignment horizontal="left" vertical="center" wrapText="1"/>
    </xf>
    <xf numFmtId="0" fontId="25" fillId="2" borderId="20" xfId="0" applyFont="1" applyFill="1" applyBorder="1" applyAlignment="1">
      <alignment horizontal="center" vertical="center"/>
    </xf>
    <xf numFmtId="0" fontId="26" fillId="2" borderId="20" xfId="0" applyFont="1" applyFill="1" applyBorder="1" applyAlignment="1">
      <alignment horizontal="center" vertical="center"/>
    </xf>
    <xf numFmtId="0" fontId="3" fillId="2" borderId="37" xfId="0" applyFont="1" applyFill="1" applyBorder="1" applyAlignment="1">
      <alignment horizontal="left" vertical="center" wrapText="1"/>
    </xf>
    <xf numFmtId="0" fontId="3" fillId="2" borderId="20" xfId="0" applyFont="1" applyFill="1" applyBorder="1" applyAlignment="1">
      <alignment horizontal="left" vertical="center" wrapText="1"/>
    </xf>
    <xf numFmtId="1" fontId="25" fillId="2" borderId="20" xfId="0" applyNumberFormat="1" applyFont="1" applyFill="1" applyBorder="1" applyAlignment="1">
      <alignment horizontal="center" vertical="center"/>
    </xf>
    <xf numFmtId="0" fontId="19" fillId="2" borderId="20" xfId="0" applyFont="1" applyFill="1" applyBorder="1" applyAlignment="1">
      <alignment horizontal="center" vertical="center"/>
    </xf>
    <xf numFmtId="0" fontId="19" fillId="2" borderId="7" xfId="0" applyFont="1" applyFill="1" applyBorder="1" applyAlignment="1">
      <alignment horizontal="center" vertical="center"/>
    </xf>
    <xf numFmtId="0" fontId="15" fillId="5" borderId="43" xfId="0" applyFont="1" applyFill="1" applyBorder="1" applyAlignment="1">
      <alignment vertical="center"/>
    </xf>
    <xf numFmtId="0" fontId="3" fillId="5" borderId="43" xfId="0" applyFont="1" applyFill="1" applyBorder="1" applyAlignment="1">
      <alignment vertical="center"/>
    </xf>
    <xf numFmtId="0" fontId="3" fillId="2" borderId="29" xfId="0" applyFont="1" applyFill="1" applyBorder="1" applyAlignment="1">
      <alignment horizontal="left" vertical="center" wrapText="1"/>
    </xf>
    <xf numFmtId="0" fontId="3" fillId="5" borderId="43" xfId="0" applyFont="1" applyFill="1" applyBorder="1" applyAlignment="1">
      <alignment horizontal="center" vertical="center" wrapText="1"/>
    </xf>
    <xf numFmtId="0" fontId="2" fillId="5" borderId="43" xfId="0" applyFont="1" applyFill="1" applyBorder="1" applyAlignment="1">
      <alignment horizontal="center" vertical="center" wrapText="1"/>
    </xf>
    <xf numFmtId="0" fontId="7" fillId="5" borderId="43"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19" fillId="5" borderId="20" xfId="0" applyFont="1" applyFill="1" applyBorder="1" applyAlignment="1">
      <alignment horizontal="center" vertical="center"/>
    </xf>
    <xf numFmtId="0" fontId="15" fillId="5" borderId="20" xfId="0" applyFont="1" applyFill="1" applyBorder="1" applyAlignment="1">
      <alignment horizontal="center" vertical="center" wrapText="1"/>
    </xf>
    <xf numFmtId="0" fontId="27" fillId="5" borderId="20"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22" fillId="5" borderId="20" xfId="0" applyFont="1" applyFill="1" applyBorder="1" applyAlignment="1">
      <alignment horizontal="center" vertical="center" wrapText="1"/>
    </xf>
    <xf numFmtId="0" fontId="15" fillId="2" borderId="19" xfId="0" applyFont="1" applyFill="1" applyBorder="1" applyAlignment="1">
      <alignment horizontal="left" vertical="center" wrapText="1"/>
    </xf>
    <xf numFmtId="0" fontId="15" fillId="2" borderId="45" xfId="0" applyFont="1" applyFill="1" applyBorder="1" applyAlignment="1">
      <alignment horizontal="center" vertical="center"/>
    </xf>
    <xf numFmtId="0" fontId="15" fillId="2" borderId="47" xfId="0" applyFont="1" applyFill="1" applyBorder="1" applyAlignment="1">
      <alignment horizontal="center" vertical="center"/>
    </xf>
    <xf numFmtId="0" fontId="15" fillId="2" borderId="42" xfId="0" applyFont="1" applyFill="1" applyBorder="1" applyAlignment="1">
      <alignment horizontal="center" vertical="center"/>
    </xf>
    <xf numFmtId="0" fontId="15" fillId="2" borderId="20" xfId="0" applyFont="1" applyFill="1" applyBorder="1" applyAlignment="1">
      <alignment horizontal="left" vertical="center" wrapText="1"/>
    </xf>
    <xf numFmtId="0" fontId="15" fillId="2" borderId="51"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44" xfId="0" applyFont="1" applyFill="1" applyBorder="1" applyAlignment="1">
      <alignment horizontal="center" vertical="center"/>
    </xf>
    <xf numFmtId="10" fontId="15" fillId="2" borderId="20" xfId="0" applyNumberFormat="1" applyFont="1" applyFill="1" applyBorder="1" applyAlignment="1">
      <alignment horizontal="center" vertical="center"/>
    </xf>
    <xf numFmtId="0" fontId="15" fillId="2" borderId="46"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39" xfId="0" applyFont="1" applyFill="1" applyBorder="1" applyAlignment="1">
      <alignment horizontal="center" vertical="center"/>
    </xf>
    <xf numFmtId="165" fontId="15" fillId="2" borderId="20" xfId="0" applyNumberFormat="1" applyFont="1" applyFill="1" applyBorder="1" applyAlignment="1">
      <alignment horizontal="center" vertical="center"/>
    </xf>
    <xf numFmtId="0" fontId="15" fillId="2" borderId="24" xfId="0" applyFont="1" applyFill="1" applyBorder="1" applyAlignment="1">
      <alignment horizontal="center" vertical="center"/>
    </xf>
    <xf numFmtId="164" fontId="15" fillId="2" borderId="24" xfId="0" applyNumberFormat="1" applyFont="1" applyFill="1" applyBorder="1" applyAlignment="1">
      <alignment horizontal="center" vertical="center"/>
    </xf>
    <xf numFmtId="0" fontId="15" fillId="2" borderId="24" xfId="0" applyFont="1" applyFill="1" applyBorder="1" applyAlignment="1">
      <alignment horizontal="center" vertical="center" wrapText="1"/>
    </xf>
    <xf numFmtId="0" fontId="15" fillId="2" borderId="19" xfId="0" applyFont="1" applyFill="1" applyBorder="1" applyAlignment="1">
      <alignment horizontal="center" vertical="center"/>
    </xf>
    <xf numFmtId="164" fontId="15" fillId="2" borderId="19" xfId="0" applyNumberFormat="1" applyFont="1" applyFill="1" applyBorder="1" applyAlignment="1">
      <alignment horizontal="center" vertical="center"/>
    </xf>
    <xf numFmtId="0" fontId="15" fillId="2" borderId="19" xfId="0" applyFont="1" applyFill="1" applyBorder="1" applyAlignment="1">
      <alignment horizontal="center" vertical="center" wrapText="1"/>
    </xf>
    <xf numFmtId="0" fontId="3" fillId="2" borderId="24" xfId="0" applyFont="1" applyFill="1" applyBorder="1" applyAlignment="1">
      <alignment vertical="center" wrapText="1"/>
    </xf>
    <xf numFmtId="0" fontId="3" fillId="2" borderId="19" xfId="0" applyFont="1" applyFill="1" applyBorder="1" applyAlignment="1">
      <alignment vertical="center" wrapText="1"/>
    </xf>
    <xf numFmtId="0" fontId="13" fillId="2" borderId="20" xfId="0" applyFont="1" applyFill="1" applyBorder="1" applyAlignment="1">
      <alignment horizontal="center" vertical="center" textRotation="90" wrapText="1"/>
    </xf>
    <xf numFmtId="0" fontId="28" fillId="2" borderId="7" xfId="0" applyFont="1" applyFill="1" applyBorder="1" applyAlignment="1">
      <alignment horizontal="left" vertical="top" wrapText="1"/>
    </xf>
    <xf numFmtId="0" fontId="8" fillId="2" borderId="24" xfId="0" applyFont="1" applyFill="1" applyBorder="1" applyAlignment="1">
      <alignment horizontal="center" vertical="center" wrapText="1"/>
    </xf>
    <xf numFmtId="0" fontId="8" fillId="2" borderId="7" xfId="0" applyFont="1" applyFill="1" applyBorder="1" applyAlignment="1">
      <alignment horizontal="center" vertical="top" wrapText="1"/>
    </xf>
    <xf numFmtId="0" fontId="5" fillId="0" borderId="0" xfId="0" applyFont="1"/>
    <xf numFmtId="0" fontId="32" fillId="0" borderId="0" xfId="0" applyFont="1" applyAlignment="1">
      <alignment vertical="center"/>
    </xf>
    <xf numFmtId="0" fontId="32" fillId="0" borderId="20" xfId="0" applyFont="1" applyBorder="1" applyAlignment="1">
      <alignment vertical="center"/>
    </xf>
    <xf numFmtId="0" fontId="31" fillId="0" borderId="20" xfId="0" applyFont="1" applyBorder="1" applyAlignment="1">
      <alignment vertical="center" wrapText="1"/>
    </xf>
    <xf numFmtId="0" fontId="33" fillId="0" borderId="0" xfId="0" applyFont="1" applyAlignment="1">
      <alignment horizontal="center" vertical="center"/>
    </xf>
    <xf numFmtId="0" fontId="32" fillId="0" borderId="0" xfId="0" applyFont="1"/>
    <xf numFmtId="49" fontId="30" fillId="0" borderId="0" xfId="0" applyNumberFormat="1" applyFont="1" applyAlignment="1">
      <alignment horizontal="left" vertical="center" wrapText="1"/>
    </xf>
    <xf numFmtId="0" fontId="10" fillId="0" borderId="0" xfId="0" applyFont="1" applyAlignment="1">
      <alignment horizontal="center" vertical="center"/>
    </xf>
    <xf numFmtId="0" fontId="32" fillId="0" borderId="0" xfId="0" applyFont="1" applyAlignment="1">
      <alignment wrapText="1"/>
    </xf>
    <xf numFmtId="0" fontId="32" fillId="0" borderId="20" xfId="0" applyFont="1" applyBorder="1" applyAlignment="1">
      <alignment wrapText="1"/>
    </xf>
    <xf numFmtId="0" fontId="10" fillId="0" borderId="20" xfId="0" applyFont="1" applyBorder="1" applyAlignment="1">
      <alignment horizontal="center" vertical="center"/>
    </xf>
    <xf numFmtId="0" fontId="10" fillId="0" borderId="20" xfId="0" applyFont="1" applyBorder="1" applyAlignment="1">
      <alignment horizontal="center" vertical="center" wrapText="1"/>
    </xf>
    <xf numFmtId="0" fontId="5" fillId="0" borderId="20" xfId="0" applyFont="1" applyBorder="1" applyAlignment="1">
      <alignment horizontal="center" vertical="center"/>
    </xf>
    <xf numFmtId="0" fontId="5" fillId="0" borderId="20" xfId="0" applyFont="1" applyBorder="1" applyAlignment="1">
      <alignment horizontal="left" vertical="center"/>
    </xf>
    <xf numFmtId="0" fontId="10" fillId="0" borderId="20" xfId="0" applyFont="1" applyBorder="1" applyAlignment="1">
      <alignment horizontal="left" vertical="center"/>
    </xf>
    <xf numFmtId="0" fontId="5" fillId="0" borderId="20" xfId="0" applyFont="1" applyBorder="1"/>
    <xf numFmtId="0" fontId="5" fillId="0" borderId="20" xfId="0" applyFont="1" applyBorder="1" applyAlignment="1">
      <alignment vertical="center"/>
    </xf>
    <xf numFmtId="0" fontId="34" fillId="0" borderId="0" xfId="0" applyFont="1"/>
    <xf numFmtId="0" fontId="34" fillId="0" borderId="20" xfId="0" applyFont="1" applyBorder="1"/>
    <xf numFmtId="0" fontId="34" fillId="0" borderId="20" xfId="0" applyFont="1" applyBorder="1" applyAlignment="1">
      <alignment horizontal="center"/>
    </xf>
    <xf numFmtId="0" fontId="31" fillId="0" borderId="20" xfId="0" applyFont="1" applyBorder="1" applyAlignment="1">
      <alignment horizontal="left"/>
    </xf>
    <xf numFmtId="0" fontId="35" fillId="0" borderId="20" xfId="0" applyFont="1" applyBorder="1"/>
    <xf numFmtId="0" fontId="35" fillId="0" borderId="0" xfId="0" applyFont="1"/>
    <xf numFmtId="0" fontId="35" fillId="0" borderId="0" xfId="0" applyFont="1" applyAlignment="1">
      <alignment horizontal="center"/>
    </xf>
    <xf numFmtId="49" fontId="36" fillId="2" borderId="20" xfId="0" applyNumberFormat="1" applyFont="1" applyFill="1" applyBorder="1" applyAlignment="1">
      <alignment vertical="center" wrapText="1"/>
    </xf>
    <xf numFmtId="49" fontId="36" fillId="2" borderId="20" xfId="0" applyNumberFormat="1" applyFont="1" applyFill="1" applyBorder="1" applyAlignment="1">
      <alignment vertical="top" wrapText="1"/>
    </xf>
    <xf numFmtId="0" fontId="37" fillId="2" borderId="20" xfId="0" applyFont="1" applyFill="1" applyBorder="1" applyAlignment="1">
      <alignment horizontal="center" vertical="center" wrapText="1"/>
    </xf>
    <xf numFmtId="0" fontId="36" fillId="0" borderId="20" xfId="0" applyFont="1" applyBorder="1" applyAlignment="1">
      <alignment vertical="center" wrapText="1"/>
    </xf>
    <xf numFmtId="0" fontId="38" fillId="0" borderId="20" xfId="0" applyFont="1" applyBorder="1" applyAlignment="1">
      <alignment vertical="center" wrapText="1"/>
    </xf>
    <xf numFmtId="49" fontId="39" fillId="2" borderId="20" xfId="0" applyNumberFormat="1" applyFont="1" applyFill="1" applyBorder="1" applyAlignment="1">
      <alignment vertical="center" wrapText="1"/>
    </xf>
    <xf numFmtId="0" fontId="42" fillId="3" borderId="20" xfId="0" applyFont="1" applyFill="1" applyBorder="1" applyAlignment="1">
      <alignment horizontal="center" vertical="center"/>
    </xf>
    <xf numFmtId="0" fontId="42" fillId="3" borderId="20"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3" fillId="2" borderId="56"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19" fillId="2" borderId="41" xfId="0" applyFont="1" applyFill="1" applyBorder="1" applyAlignment="1">
      <alignment horizontal="center" vertical="center"/>
    </xf>
    <xf numFmtId="0" fontId="2" fillId="2" borderId="41" xfId="0" applyFont="1" applyFill="1" applyBorder="1" applyAlignment="1">
      <alignment horizontal="left" vertical="center" wrapText="1"/>
    </xf>
    <xf numFmtId="0" fontId="43" fillId="0" borderId="6" xfId="0" applyFont="1" applyBorder="1" applyAlignment="1">
      <alignment horizontal="center" vertical="center" wrapText="1"/>
    </xf>
    <xf numFmtId="0" fontId="39" fillId="0" borderId="0" xfId="0" applyFont="1" applyAlignment="1">
      <alignment vertical="center"/>
    </xf>
    <xf numFmtId="0" fontId="43" fillId="0" borderId="20"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20" xfId="0" applyFont="1" applyBorder="1" applyAlignment="1">
      <alignment vertical="center" wrapText="1"/>
    </xf>
    <xf numFmtId="0" fontId="43" fillId="0" borderId="22" xfId="0" applyFont="1" applyBorder="1" applyAlignment="1">
      <alignment horizontal="center" vertical="center" wrapText="1"/>
    </xf>
    <xf numFmtId="0" fontId="43" fillId="0" borderId="23" xfId="0" applyFont="1" applyBorder="1" applyAlignment="1">
      <alignment horizontal="center" vertical="center" wrapText="1"/>
    </xf>
    <xf numFmtId="0" fontId="48" fillId="0" borderId="60" xfId="0" applyFont="1" applyBorder="1" applyAlignment="1">
      <alignment vertical="center" wrapText="1"/>
    </xf>
    <xf numFmtId="0" fontId="46" fillId="2" borderId="20" xfId="0" applyFont="1" applyFill="1" applyBorder="1" applyAlignment="1">
      <alignment horizontal="center" vertical="center" wrapText="1"/>
    </xf>
    <xf numFmtId="0" fontId="39" fillId="0" borderId="23" xfId="0" applyFont="1" applyBorder="1" applyAlignment="1">
      <alignment horizontal="center" vertical="center" wrapText="1"/>
    </xf>
    <xf numFmtId="0" fontId="49" fillId="0" borderId="60" xfId="0" applyFont="1" applyBorder="1" applyAlignment="1">
      <alignment horizontal="center" vertical="center" wrapText="1"/>
    </xf>
    <xf numFmtId="0" fontId="48" fillId="0" borderId="38" xfId="0" applyFont="1" applyBorder="1" applyAlignment="1">
      <alignment horizontal="center" vertical="center" wrapText="1"/>
    </xf>
    <xf numFmtId="0" fontId="50" fillId="0" borderId="20" xfId="0" applyFont="1" applyBorder="1" applyAlignment="1">
      <alignment horizontal="center" vertical="center" wrapText="1"/>
    </xf>
    <xf numFmtId="0" fontId="48" fillId="0" borderId="0" xfId="0" applyFont="1" applyAlignment="1">
      <alignment vertical="center" wrapText="1"/>
    </xf>
    <xf numFmtId="49" fontId="48" fillId="0" borderId="20" xfId="0" applyNumberFormat="1" applyFont="1" applyBorder="1" applyAlignment="1">
      <alignment vertical="center" wrapText="1"/>
    </xf>
    <xf numFmtId="49" fontId="48" fillId="2" borderId="20" xfId="0" applyNumberFormat="1" applyFont="1" applyFill="1" applyBorder="1" applyAlignment="1">
      <alignment vertical="center" wrapText="1"/>
    </xf>
    <xf numFmtId="0" fontId="48" fillId="0" borderId="20" xfId="0" applyFont="1" applyBorder="1" applyAlignment="1">
      <alignment horizontal="center" vertical="center" wrapText="1"/>
    </xf>
    <xf numFmtId="49" fontId="48" fillId="2" borderId="20" xfId="0" applyNumberFormat="1" applyFont="1" applyFill="1" applyBorder="1" applyAlignment="1">
      <alignment horizontal="left" vertical="center" wrapText="1"/>
    </xf>
    <xf numFmtId="49" fontId="48" fillId="6" borderId="20" xfId="0" applyNumberFormat="1" applyFont="1" applyFill="1" applyBorder="1" applyAlignment="1">
      <alignment vertical="center" wrapText="1"/>
    </xf>
    <xf numFmtId="49" fontId="48" fillId="2" borderId="20" xfId="0" applyNumberFormat="1" applyFont="1" applyFill="1" applyBorder="1" applyAlignment="1">
      <alignment horizontal="center" vertical="center" wrapText="1"/>
    </xf>
    <xf numFmtId="0" fontId="46" fillId="0" borderId="20" xfId="0" applyFont="1" applyBorder="1" applyAlignment="1">
      <alignment horizontal="center" vertical="center" wrapText="1"/>
    </xf>
    <xf numFmtId="0" fontId="52" fillId="0" borderId="20" xfId="0" applyFont="1" applyBorder="1" applyAlignment="1">
      <alignment vertical="center" wrapText="1"/>
    </xf>
    <xf numFmtId="0" fontId="53" fillId="0" borderId="0" xfId="0" applyFont="1" applyAlignment="1">
      <alignment vertical="center"/>
    </xf>
    <xf numFmtId="0" fontId="55" fillId="0" borderId="0" xfId="0" applyFont="1" applyAlignment="1">
      <alignment vertical="center"/>
    </xf>
    <xf numFmtId="0" fontId="3" fillId="2" borderId="56" xfId="0" applyFont="1" applyFill="1" applyBorder="1" applyAlignment="1">
      <alignment horizontal="center" vertical="center" wrapText="1"/>
    </xf>
    <xf numFmtId="49" fontId="5" fillId="2" borderId="42" xfId="0" applyNumberFormat="1" applyFont="1" applyFill="1" applyBorder="1" applyAlignment="1">
      <alignment horizontal="left" vertical="center" wrapText="1"/>
    </xf>
    <xf numFmtId="49" fontId="5" fillId="2" borderId="60" xfId="0" applyNumberFormat="1" applyFont="1" applyFill="1" applyBorder="1" applyAlignment="1">
      <alignment horizontal="center" vertical="center" wrapText="1"/>
    </xf>
    <xf numFmtId="1" fontId="2" fillId="2" borderId="41" xfId="0" applyNumberFormat="1" applyFont="1" applyFill="1" applyBorder="1" applyAlignment="1">
      <alignment horizontal="center" vertical="center" wrapText="1"/>
    </xf>
    <xf numFmtId="1" fontId="7" fillId="2" borderId="41" xfId="0" applyNumberFormat="1" applyFont="1" applyFill="1" applyBorder="1" applyAlignment="1">
      <alignment horizontal="center" vertical="center" wrapText="1"/>
    </xf>
    <xf numFmtId="0" fontId="15" fillId="2" borderId="49" xfId="0" applyFont="1" applyFill="1" applyBorder="1" applyAlignment="1">
      <alignment horizontal="center" vertical="center"/>
    </xf>
    <xf numFmtId="164" fontId="15" fillId="2" borderId="49" xfId="0" applyNumberFormat="1" applyFont="1" applyFill="1" applyBorder="1" applyAlignment="1">
      <alignment horizontal="center" vertical="center"/>
    </xf>
    <xf numFmtId="0" fontId="15" fillId="2" borderId="49" xfId="0" applyFont="1" applyFill="1" applyBorder="1" applyAlignment="1">
      <alignment horizontal="center" vertical="center" wrapText="1"/>
    </xf>
    <xf numFmtId="49" fontId="3" fillId="2" borderId="38" xfId="0" applyNumberFormat="1" applyFont="1" applyFill="1" applyBorder="1" applyAlignment="1">
      <alignment horizontal="center" vertical="center" wrapText="1"/>
    </xf>
    <xf numFmtId="49" fontId="3" fillId="2" borderId="54" xfId="0" applyNumberFormat="1"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60" xfId="0" applyFont="1" applyFill="1" applyBorder="1" applyAlignment="1">
      <alignment horizontal="center" vertical="center" wrapText="1"/>
    </xf>
    <xf numFmtId="49" fontId="3" fillId="2" borderId="60" xfId="0" applyNumberFormat="1" applyFont="1" applyFill="1" applyBorder="1" applyAlignment="1">
      <alignment horizontal="center" vertical="center" wrapText="1"/>
    </xf>
    <xf numFmtId="0" fontId="57" fillId="3" borderId="20" xfId="0" applyFont="1" applyFill="1" applyBorder="1" applyAlignment="1">
      <alignment horizontal="center" vertical="top" wrapText="1"/>
    </xf>
    <xf numFmtId="49" fontId="59" fillId="2" borderId="7"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49" fontId="59" fillId="2" borderId="7" xfId="0" applyNumberFormat="1" applyFont="1" applyFill="1" applyBorder="1" applyAlignment="1">
      <alignment horizontal="center" vertical="center" wrapText="1"/>
    </xf>
    <xf numFmtId="0" fontId="60" fillId="2" borderId="20" xfId="0" applyFont="1" applyFill="1" applyBorder="1" applyAlignment="1">
      <alignment horizontal="center" vertical="center" wrapText="1"/>
    </xf>
    <xf numFmtId="49" fontId="61" fillId="2" borderId="20" xfId="0" applyNumberFormat="1" applyFont="1" applyFill="1" applyBorder="1" applyAlignment="1">
      <alignment horizontal="center" vertical="center" wrapText="1"/>
    </xf>
    <xf numFmtId="49" fontId="62" fillId="2" borderId="20" xfId="0" applyNumberFormat="1" applyFont="1" applyFill="1" applyBorder="1" applyAlignment="1">
      <alignment horizontal="left" vertical="center" wrapText="1"/>
    </xf>
    <xf numFmtId="49" fontId="62" fillId="2" borderId="20" xfId="0" applyNumberFormat="1" applyFont="1" applyFill="1" applyBorder="1" applyAlignment="1">
      <alignment horizontal="center" vertical="center" wrapText="1"/>
    </xf>
    <xf numFmtId="49" fontId="62" fillId="2" borderId="24" xfId="0" applyNumberFormat="1" applyFont="1" applyFill="1" applyBorder="1" applyAlignment="1">
      <alignment horizontal="left" vertical="center" wrapText="1"/>
    </xf>
    <xf numFmtId="49" fontId="62" fillId="2" borderId="24" xfId="0" applyNumberFormat="1" applyFont="1" applyFill="1" applyBorder="1" applyAlignment="1">
      <alignment vertical="center" wrapText="1"/>
    </xf>
    <xf numFmtId="49" fontId="61" fillId="2" borderId="43" xfId="0" applyNumberFormat="1" applyFont="1" applyFill="1" applyBorder="1" applyAlignment="1">
      <alignment horizontal="left" vertical="center" wrapText="1"/>
    </xf>
    <xf numFmtId="0" fontId="63" fillId="5" borderId="38" xfId="0" applyFont="1" applyFill="1" applyBorder="1" applyAlignment="1">
      <alignment vertical="center"/>
    </xf>
    <xf numFmtId="0" fontId="61" fillId="5" borderId="38" xfId="0" applyFont="1" applyFill="1" applyBorder="1" applyAlignment="1">
      <alignment vertical="center"/>
    </xf>
    <xf numFmtId="0" fontId="60" fillId="2" borderId="7" xfId="0" applyFont="1" applyFill="1" applyBorder="1" applyAlignment="1">
      <alignment horizontal="left" vertical="center" wrapText="1"/>
    </xf>
    <xf numFmtId="0" fontId="65" fillId="0" borderId="0" xfId="0" applyFont="1"/>
    <xf numFmtId="0" fontId="60" fillId="2" borderId="7" xfId="0" applyFont="1" applyFill="1" applyBorder="1" applyAlignment="1">
      <alignment horizontal="center" vertical="center" wrapText="1"/>
    </xf>
    <xf numFmtId="49" fontId="3" fillId="2" borderId="55" xfId="0" applyNumberFormat="1"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41" xfId="0" applyFont="1" applyFill="1" applyBorder="1" applyAlignment="1">
      <alignment vertical="center" wrapText="1"/>
    </xf>
    <xf numFmtId="0" fontId="3" fillId="2" borderId="41" xfId="0" applyFont="1" applyFill="1" applyBorder="1" applyAlignment="1">
      <alignment horizontal="left" vertical="center" wrapText="1"/>
    </xf>
    <xf numFmtId="49" fontId="47" fillId="2" borderId="29" xfId="0" applyNumberFormat="1" applyFont="1" applyFill="1" applyBorder="1" applyAlignment="1">
      <alignment horizontal="center" vertical="center" wrapText="1"/>
    </xf>
    <xf numFmtId="49" fontId="47" fillId="2" borderId="20" xfId="0" applyNumberFormat="1" applyFont="1" applyFill="1" applyBorder="1" applyAlignment="1">
      <alignment horizontal="center" vertical="center" wrapText="1"/>
    </xf>
    <xf numFmtId="1" fontId="45" fillId="2" borderId="20" xfId="0" applyNumberFormat="1" applyFont="1" applyFill="1" applyBorder="1" applyAlignment="1">
      <alignment horizontal="center" vertical="center" wrapText="1"/>
    </xf>
    <xf numFmtId="1" fontId="47" fillId="2" borderId="20" xfId="0" applyNumberFormat="1" applyFont="1" applyFill="1" applyBorder="1" applyAlignment="1">
      <alignment horizontal="center" vertical="center" wrapText="1"/>
    </xf>
    <xf numFmtId="1" fontId="45" fillId="4" borderId="20" xfId="0" applyNumberFormat="1" applyFont="1" applyFill="1" applyBorder="1" applyAlignment="1">
      <alignment horizontal="center" vertical="center" wrapText="1"/>
    </xf>
    <xf numFmtId="1" fontId="47" fillId="2" borderId="24"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1" fontId="45" fillId="2" borderId="41" xfId="0" applyNumberFormat="1" applyFont="1" applyFill="1" applyBorder="1" applyAlignment="1">
      <alignment horizontal="center" vertical="center" wrapText="1"/>
    </xf>
    <xf numFmtId="0" fontId="66" fillId="0" borderId="0" xfId="0" applyFont="1"/>
    <xf numFmtId="1" fontId="45" fillId="8" borderId="20" xfId="0" applyNumberFormat="1" applyFont="1" applyFill="1" applyBorder="1" applyAlignment="1">
      <alignment horizontal="center" vertical="center" wrapText="1"/>
    </xf>
    <xf numFmtId="1" fontId="37" fillId="2" borderId="20" xfId="0" applyNumberFormat="1" applyFont="1" applyFill="1" applyBorder="1" applyAlignment="1">
      <alignment horizontal="center" vertical="center" wrapText="1"/>
    </xf>
    <xf numFmtId="1" fontId="37" fillId="2" borderId="19" xfId="0" applyNumberFormat="1" applyFont="1" applyFill="1" applyBorder="1" applyAlignment="1">
      <alignment horizontal="center" vertical="center" wrapText="1"/>
    </xf>
    <xf numFmtId="1" fontId="68" fillId="2" borderId="20" xfId="0" applyNumberFormat="1" applyFont="1" applyFill="1" applyBorder="1" applyAlignment="1">
      <alignment horizontal="center" vertical="center" wrapText="1"/>
    </xf>
    <xf numFmtId="1" fontId="2" fillId="2" borderId="38" xfId="0" applyNumberFormat="1" applyFont="1" applyFill="1" applyBorder="1" applyAlignment="1">
      <alignment horizontal="center" vertical="center" wrapText="1"/>
    </xf>
    <xf numFmtId="1" fontId="7" fillId="2" borderId="37" xfId="0" applyNumberFormat="1" applyFont="1" applyFill="1" applyBorder="1" applyAlignment="1">
      <alignment horizontal="center" vertical="center" wrapText="1"/>
    </xf>
    <xf numFmtId="1" fontId="37" fillId="2" borderId="60" xfId="0" applyNumberFormat="1" applyFont="1" applyFill="1" applyBorder="1" applyAlignment="1">
      <alignment horizontal="center" vertical="center" wrapText="1"/>
    </xf>
    <xf numFmtId="1" fontId="37" fillId="2" borderId="20" xfId="0" applyNumberFormat="1" applyFont="1" applyFill="1" applyBorder="1" applyAlignment="1">
      <alignment vertical="center" wrapText="1"/>
    </xf>
    <xf numFmtId="1" fontId="37" fillId="2" borderId="24" xfId="0" applyNumberFormat="1" applyFont="1" applyFill="1" applyBorder="1" applyAlignment="1">
      <alignment horizontal="center" vertical="center" wrapText="1"/>
    </xf>
    <xf numFmtId="0" fontId="45" fillId="9" borderId="20" xfId="0" applyFont="1" applyFill="1" applyBorder="1" applyAlignment="1">
      <alignment horizontal="center" vertical="center" wrapText="1"/>
    </xf>
    <xf numFmtId="10" fontId="69" fillId="2" borderId="20" xfId="0" applyNumberFormat="1" applyFont="1" applyFill="1" applyBorder="1" applyAlignment="1">
      <alignment horizontal="center" vertical="center"/>
    </xf>
    <xf numFmtId="49" fontId="39" fillId="3" borderId="20" xfId="0" applyNumberFormat="1" applyFont="1" applyFill="1" applyBorder="1" applyAlignment="1">
      <alignment vertical="top" wrapText="1"/>
    </xf>
    <xf numFmtId="0" fontId="1" fillId="0" borderId="29" xfId="0" applyFont="1" applyBorder="1"/>
    <xf numFmtId="0" fontId="58" fillId="0" borderId="41" xfId="0" applyFont="1" applyBorder="1"/>
    <xf numFmtId="49" fontId="64" fillId="5" borderId="41" xfId="0" applyNumberFormat="1" applyFont="1" applyFill="1" applyBorder="1" applyAlignment="1">
      <alignment horizontal="left" vertical="center"/>
    </xf>
    <xf numFmtId="0" fontId="7" fillId="5" borderId="41" xfId="0" applyFont="1" applyFill="1" applyBorder="1" applyAlignment="1">
      <alignment horizontal="center" vertical="center" wrapText="1"/>
    </xf>
    <xf numFmtId="0" fontId="19" fillId="5" borderId="41" xfId="0" applyFont="1" applyFill="1" applyBorder="1" applyAlignment="1">
      <alignment horizontal="center" vertical="center"/>
    </xf>
    <xf numFmtId="0" fontId="22" fillId="5" borderId="41" xfId="0" applyFont="1" applyFill="1" applyBorder="1" applyAlignment="1">
      <alignment horizontal="center" vertical="center" wrapText="1"/>
    </xf>
    <xf numFmtId="0" fontId="22" fillId="2" borderId="41" xfId="0" applyFont="1" applyFill="1" applyBorder="1" applyAlignment="1">
      <alignment horizontal="center" vertical="center" wrapText="1"/>
    </xf>
    <xf numFmtId="0" fontId="75" fillId="2" borderId="20"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81" fillId="2" borderId="20"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56" fillId="2" borderId="7" xfId="0" applyFont="1" applyFill="1" applyBorder="1" applyAlignment="1">
      <alignment horizontal="center" vertical="center" wrapText="1"/>
    </xf>
    <xf numFmtId="10" fontId="81" fillId="2" borderId="20" xfId="0" applyNumberFormat="1" applyFont="1" applyFill="1" applyBorder="1" applyAlignment="1">
      <alignment horizontal="center" vertical="center"/>
    </xf>
    <xf numFmtId="0" fontId="75" fillId="2" borderId="7" xfId="0" applyFont="1" applyFill="1" applyBorder="1" applyAlignment="1">
      <alignment horizontal="center" vertical="center" wrapText="1"/>
    </xf>
    <xf numFmtId="164" fontId="74" fillId="2" borderId="20" xfId="0" applyNumberFormat="1" applyFont="1" applyFill="1" applyBorder="1" applyAlignment="1">
      <alignment horizontal="center" vertical="center"/>
    </xf>
    <xf numFmtId="49" fontId="77" fillId="2" borderId="20" xfId="0" applyNumberFormat="1" applyFont="1" applyFill="1" applyBorder="1" applyAlignment="1">
      <alignment horizontal="center" vertical="center" wrapText="1"/>
    </xf>
    <xf numFmtId="164" fontId="74" fillId="2" borderId="24" xfId="0" applyNumberFormat="1" applyFont="1" applyFill="1" applyBorder="1" applyAlignment="1">
      <alignment horizontal="center" vertical="center"/>
    </xf>
    <xf numFmtId="164" fontId="74" fillId="2" borderId="19" xfId="0" applyNumberFormat="1" applyFont="1" applyFill="1" applyBorder="1" applyAlignment="1">
      <alignment horizontal="center" vertical="center"/>
    </xf>
    <xf numFmtId="0" fontId="82" fillId="0" borderId="0" xfId="0" applyFont="1"/>
    <xf numFmtId="0" fontId="84" fillId="2" borderId="20" xfId="0" applyFont="1" applyFill="1" applyBorder="1" applyAlignment="1">
      <alignment horizontal="center" vertical="center"/>
    </xf>
    <xf numFmtId="49" fontId="85" fillId="2" borderId="20" xfId="0" applyNumberFormat="1" applyFont="1" applyFill="1" applyBorder="1" applyAlignment="1">
      <alignment horizontal="center" vertical="center" wrapText="1"/>
    </xf>
    <xf numFmtId="0" fontId="84" fillId="2" borderId="19" xfId="0" applyFont="1" applyFill="1" applyBorder="1" applyAlignment="1">
      <alignment horizontal="center" vertical="center"/>
    </xf>
    <xf numFmtId="0" fontId="4" fillId="2" borderId="7" xfId="0" applyFont="1" applyFill="1" applyBorder="1" applyAlignment="1">
      <alignment horizontal="center" vertical="center" wrapText="1"/>
    </xf>
    <xf numFmtId="164" fontId="84" fillId="2" borderId="20" xfId="0" applyNumberFormat="1" applyFont="1" applyFill="1" applyBorder="1" applyAlignment="1">
      <alignment horizontal="center" vertical="center"/>
    </xf>
    <xf numFmtId="0" fontId="4" fillId="2" borderId="7" xfId="0" applyFont="1" applyFill="1" applyBorder="1" applyAlignment="1">
      <alignment vertical="center" wrapText="1"/>
    </xf>
    <xf numFmtId="0" fontId="4" fillId="2" borderId="41" xfId="0" applyFont="1" applyFill="1" applyBorder="1" applyAlignment="1">
      <alignment horizontal="center" vertical="center" wrapText="1"/>
    </xf>
    <xf numFmtId="0" fontId="84" fillId="2" borderId="24" xfId="0" applyFont="1" applyFill="1" applyBorder="1" applyAlignment="1">
      <alignment horizontal="center" vertical="center"/>
    </xf>
    <xf numFmtId="164" fontId="84" fillId="2" borderId="24" xfId="0" applyNumberFormat="1" applyFont="1" applyFill="1" applyBorder="1" applyAlignment="1">
      <alignment horizontal="center" vertical="center"/>
    </xf>
    <xf numFmtId="164" fontId="84" fillId="2" borderId="19" xfId="0" applyNumberFormat="1" applyFont="1" applyFill="1" applyBorder="1" applyAlignment="1">
      <alignment horizontal="center" vertical="center"/>
    </xf>
    <xf numFmtId="0" fontId="4" fillId="2" borderId="20" xfId="0" applyFont="1" applyFill="1" applyBorder="1" applyAlignment="1">
      <alignment horizontal="center" vertical="center" wrapText="1"/>
    </xf>
    <xf numFmtId="0" fontId="15" fillId="0" borderId="20" xfId="0" applyFont="1" applyBorder="1" applyAlignment="1">
      <alignment vertical="center" wrapText="1"/>
    </xf>
    <xf numFmtId="0" fontId="9" fillId="2" borderId="41" xfId="0" applyFont="1" applyFill="1" applyBorder="1" applyAlignment="1">
      <alignment horizontal="center" vertical="top" wrapText="1"/>
    </xf>
    <xf numFmtId="0" fontId="5" fillId="10" borderId="20" xfId="0" applyFont="1" applyFill="1" applyBorder="1"/>
    <xf numFmtId="0" fontId="10" fillId="0" borderId="20" xfId="0" applyFont="1" applyBorder="1" applyAlignment="1">
      <alignment horizontal="center" vertical="center" textRotation="180"/>
    </xf>
    <xf numFmtId="0" fontId="6" fillId="3" borderId="20" xfId="0" applyFont="1" applyFill="1" applyBorder="1" applyAlignment="1">
      <alignment horizontal="center" vertical="center" wrapText="1"/>
    </xf>
    <xf numFmtId="0" fontId="6" fillId="3" borderId="20" xfId="0" applyFont="1" applyFill="1" applyBorder="1" applyAlignment="1">
      <alignment horizontal="center" vertical="center"/>
    </xf>
    <xf numFmtId="164" fontId="16" fillId="2" borderId="20" xfId="0" applyNumberFormat="1" applyFont="1" applyFill="1" applyBorder="1" applyAlignment="1">
      <alignment horizontal="center" vertical="center"/>
    </xf>
    <xf numFmtId="164" fontId="87" fillId="2" borderId="20" xfId="0" applyNumberFormat="1" applyFont="1" applyFill="1" applyBorder="1" applyAlignment="1">
      <alignment horizontal="center" vertical="center"/>
    </xf>
    <xf numFmtId="164" fontId="16" fillId="4" borderId="20" xfId="0" applyNumberFormat="1" applyFont="1" applyFill="1" applyBorder="1" applyAlignment="1">
      <alignment horizontal="center" vertical="center"/>
    </xf>
    <xf numFmtId="0" fontId="16" fillId="5" borderId="20" xfId="0" applyFont="1" applyFill="1" applyBorder="1" applyAlignment="1">
      <alignment horizontal="center" vertical="center" wrapText="1"/>
    </xf>
    <xf numFmtId="0" fontId="87" fillId="5" borderId="20" xfId="0" applyFont="1" applyFill="1" applyBorder="1" applyAlignment="1">
      <alignment horizontal="center" vertical="center" wrapText="1"/>
    </xf>
    <xf numFmtId="0" fontId="16" fillId="2" borderId="47"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29" xfId="0" applyFont="1" applyFill="1" applyBorder="1" applyAlignment="1">
      <alignment horizontal="center" vertical="center"/>
    </xf>
    <xf numFmtId="164" fontId="16" fillId="2" borderId="24" xfId="0" applyNumberFormat="1" applyFont="1" applyFill="1" applyBorder="1" applyAlignment="1">
      <alignment horizontal="center" vertical="center"/>
    </xf>
    <xf numFmtId="164" fontId="16" fillId="2" borderId="19" xfId="0" applyNumberFormat="1" applyFont="1" applyFill="1" applyBorder="1" applyAlignment="1">
      <alignment horizontal="center" vertical="center"/>
    </xf>
    <xf numFmtId="164" fontId="16" fillId="2" borderId="49" xfId="0" applyNumberFormat="1" applyFont="1" applyFill="1" applyBorder="1" applyAlignment="1">
      <alignment horizontal="center" vertical="center"/>
    </xf>
    <xf numFmtId="0" fontId="16" fillId="2" borderId="20" xfId="0" applyFont="1" applyFill="1" applyBorder="1" applyAlignment="1">
      <alignment horizontal="left" vertical="center" wrapText="1"/>
    </xf>
    <xf numFmtId="0" fontId="7" fillId="2" borderId="7" xfId="0" applyFont="1" applyFill="1" applyBorder="1" applyAlignment="1">
      <alignment horizontal="left" vertical="center" wrapText="1"/>
    </xf>
    <xf numFmtId="1" fontId="16" fillId="2" borderId="41" xfId="0" applyNumberFormat="1" applyFont="1" applyFill="1" applyBorder="1" applyAlignment="1">
      <alignment horizontal="center" vertical="center" wrapText="1"/>
    </xf>
    <xf numFmtId="10" fontId="88" fillId="2" borderId="20" xfId="0" applyNumberFormat="1" applyFont="1" applyFill="1" applyBorder="1" applyAlignment="1">
      <alignment horizontal="center" vertical="center"/>
    </xf>
    <xf numFmtId="0" fontId="16" fillId="2" borderId="46" xfId="0" applyFont="1" applyFill="1" applyBorder="1" applyAlignment="1">
      <alignment horizontal="center" vertical="center"/>
    </xf>
    <xf numFmtId="0" fontId="16" fillId="2" borderId="39" xfId="0" applyFont="1" applyFill="1" applyBorder="1" applyAlignment="1">
      <alignment horizontal="center" vertical="center"/>
    </xf>
    <xf numFmtId="0" fontId="7" fillId="3" borderId="20" xfId="0" applyFont="1" applyFill="1" applyBorder="1" applyAlignment="1">
      <alignment horizontal="center" vertical="center" wrapText="1"/>
    </xf>
    <xf numFmtId="0" fontId="4" fillId="2" borderId="7" xfId="0" applyFont="1" applyFill="1" applyBorder="1" applyAlignment="1">
      <alignment horizontal="left" vertical="center" wrapText="1"/>
    </xf>
    <xf numFmtId="1" fontId="4" fillId="2" borderId="7" xfId="0" applyNumberFormat="1" applyFont="1" applyFill="1" applyBorder="1" applyAlignment="1">
      <alignment horizontal="center" vertical="center" wrapText="1"/>
    </xf>
    <xf numFmtId="1" fontId="85" fillId="2" borderId="7" xfId="0" applyNumberFormat="1" applyFont="1" applyFill="1" applyBorder="1" applyAlignment="1">
      <alignment horizontal="center" vertical="center" wrapText="1"/>
    </xf>
    <xf numFmtId="0" fontId="4" fillId="3" borderId="20" xfId="0" applyFont="1" applyFill="1" applyBorder="1" applyAlignment="1">
      <alignment horizontal="right" textRotation="90"/>
    </xf>
    <xf numFmtId="49" fontId="6" fillId="3" borderId="20" xfId="0" applyNumberFormat="1" applyFont="1" applyFill="1" applyBorder="1" applyAlignment="1">
      <alignment horizontal="right" textRotation="90"/>
    </xf>
    <xf numFmtId="0" fontId="6" fillId="2" borderId="7" xfId="0" applyFont="1" applyFill="1" applyBorder="1" applyAlignment="1">
      <alignment horizontal="left" vertical="center" wrapText="1"/>
    </xf>
    <xf numFmtId="0" fontId="85" fillId="2" borderId="7" xfId="0" applyFont="1" applyFill="1" applyBorder="1" applyAlignment="1">
      <alignment horizontal="center" vertical="center" wrapText="1"/>
    </xf>
    <xf numFmtId="0" fontId="4" fillId="2" borderId="24" xfId="0" applyFont="1" applyFill="1" applyBorder="1" applyAlignment="1">
      <alignment horizontal="center" vertical="center" wrapText="1"/>
    </xf>
    <xf numFmtId="10" fontId="84" fillId="2" borderId="20" xfId="0" applyNumberFormat="1" applyFont="1" applyFill="1" applyBorder="1" applyAlignment="1">
      <alignment horizontal="center" vertical="center"/>
    </xf>
    <xf numFmtId="165" fontId="84" fillId="2" borderId="20" xfId="0" applyNumberFormat="1" applyFont="1" applyFill="1" applyBorder="1" applyAlignment="1">
      <alignment horizontal="center" vertical="center"/>
    </xf>
    <xf numFmtId="0" fontId="67" fillId="0" borderId="41" xfId="0" applyFont="1" applyBorder="1"/>
    <xf numFmtId="0" fontId="1" fillId="0" borderId="41" xfId="0" applyFont="1" applyBorder="1"/>
    <xf numFmtId="0" fontId="72" fillId="0" borderId="0" xfId="0" applyFont="1"/>
    <xf numFmtId="0" fontId="78" fillId="0" borderId="0" xfId="0" applyFont="1"/>
    <xf numFmtId="0" fontId="86" fillId="0" borderId="0" xfId="0" applyFont="1"/>
    <xf numFmtId="0" fontId="80" fillId="0" borderId="0" xfId="0" applyFont="1"/>
    <xf numFmtId="0" fontId="7" fillId="2" borderId="41" xfId="0" applyFont="1" applyFill="1" applyBorder="1" applyAlignment="1">
      <alignment horizontal="center" vertical="center" wrapText="1"/>
    </xf>
    <xf numFmtId="0" fontId="2" fillId="2" borderId="41" xfId="0" applyFont="1" applyFill="1" applyBorder="1" applyAlignment="1">
      <alignment horizontal="center" vertical="center" wrapText="1"/>
    </xf>
    <xf numFmtId="49" fontId="5" fillId="2" borderId="24" xfId="0" applyNumberFormat="1" applyFont="1" applyFill="1" applyBorder="1" applyAlignment="1">
      <alignment horizontal="center" vertical="center" wrapText="1"/>
    </xf>
    <xf numFmtId="49" fontId="5" fillId="2" borderId="19" xfId="0" applyNumberFormat="1" applyFont="1" applyFill="1" applyBorder="1" applyAlignment="1">
      <alignment horizontal="center" vertical="center" wrapText="1"/>
    </xf>
    <xf numFmtId="0" fontId="41" fillId="0" borderId="0" xfId="0" applyFont="1"/>
    <xf numFmtId="0" fontId="5" fillId="0" borderId="8" xfId="0" applyFont="1" applyBorder="1" applyAlignment="1">
      <alignment horizontal="center" vertical="center" wrapText="1"/>
    </xf>
    <xf numFmtId="1" fontId="7" fillId="2" borderId="60" xfId="0" applyNumberFormat="1" applyFont="1" applyFill="1" applyBorder="1" applyAlignment="1">
      <alignment horizontal="center" vertical="center" wrapText="1"/>
    </xf>
    <xf numFmtId="1" fontId="45" fillId="2" borderId="60" xfId="0" applyNumberFormat="1" applyFont="1" applyFill="1" applyBorder="1" applyAlignment="1">
      <alignment horizontal="center" vertical="center" wrapText="1"/>
    </xf>
    <xf numFmtId="0" fontId="90" fillId="0" borderId="0" xfId="0" applyFont="1" applyAlignment="1">
      <alignment horizontal="left" vertical="center" textRotation="180"/>
    </xf>
    <xf numFmtId="0" fontId="90" fillId="0" borderId="20" xfId="0" applyFont="1" applyBorder="1" applyAlignment="1">
      <alignment vertical="center" textRotation="180" wrapText="1"/>
    </xf>
    <xf numFmtId="0" fontId="94" fillId="0" borderId="0" xfId="0" applyFont="1" applyAlignment="1">
      <alignment textRotation="180"/>
    </xf>
    <xf numFmtId="0" fontId="95" fillId="0" borderId="0" xfId="0" applyFont="1" applyAlignment="1">
      <alignment textRotation="180"/>
    </xf>
    <xf numFmtId="0" fontId="5" fillId="0" borderId="19" xfId="0" applyFont="1" applyBorder="1" applyAlignment="1">
      <alignment vertical="center"/>
    </xf>
    <xf numFmtId="0" fontId="90" fillId="0" borderId="49" xfId="0" applyFont="1" applyBorder="1" applyAlignment="1">
      <alignment horizontal="center" vertical="center" textRotation="180" wrapText="1"/>
    </xf>
    <xf numFmtId="0" fontId="96" fillId="10" borderId="0" xfId="0" applyFont="1" applyFill="1"/>
    <xf numFmtId="0" fontId="5" fillId="10" borderId="20" xfId="0" applyFont="1" applyFill="1" applyBorder="1" applyAlignment="1">
      <alignment horizontal="center" vertical="center"/>
    </xf>
    <xf numFmtId="0" fontId="5" fillId="10" borderId="12" xfId="0" applyFont="1" applyFill="1" applyBorder="1" applyAlignment="1">
      <alignment vertical="center"/>
    </xf>
    <xf numFmtId="0" fontId="5" fillId="10" borderId="20" xfId="0" applyFont="1" applyFill="1" applyBorder="1" applyAlignment="1">
      <alignment horizontal="left" vertical="center"/>
    </xf>
    <xf numFmtId="0" fontId="5" fillId="10" borderId="20" xfId="0" applyFont="1" applyFill="1" applyBorder="1" applyAlignment="1">
      <alignment vertical="center"/>
    </xf>
    <xf numFmtId="0" fontId="0" fillId="10" borderId="0" xfId="0" applyFill="1"/>
    <xf numFmtId="0" fontId="5" fillId="0" borderId="20" xfId="0" applyFont="1" applyBorder="1" applyAlignment="1">
      <alignment wrapText="1"/>
    </xf>
    <xf numFmtId="0" fontId="97" fillId="11" borderId="20" xfId="0" applyFont="1" applyFill="1" applyBorder="1" applyAlignment="1">
      <alignment vertical="center"/>
    </xf>
    <xf numFmtId="1" fontId="15" fillId="2" borderId="20" xfId="0" applyNumberFormat="1" applyFont="1" applyFill="1" applyBorder="1" applyAlignment="1">
      <alignment horizontal="center" vertical="center" wrapText="1"/>
    </xf>
    <xf numFmtId="0" fontId="42" fillId="12" borderId="20" xfId="0" applyFont="1" applyFill="1" applyBorder="1" applyAlignment="1">
      <alignment horizontal="center" vertical="center" wrapText="1"/>
    </xf>
    <xf numFmtId="0" fontId="15" fillId="0" borderId="19" xfId="0" applyFont="1" applyBorder="1" applyAlignment="1">
      <alignment horizontal="center" vertical="center" wrapText="1"/>
    </xf>
    <xf numFmtId="0" fontId="15" fillId="0" borderId="24" xfId="0" applyFont="1" applyBorder="1" applyAlignment="1">
      <alignment horizontal="center" vertical="center" wrapText="1"/>
    </xf>
    <xf numFmtId="0" fontId="5" fillId="0" borderId="24" xfId="0" applyFont="1" applyBorder="1" applyAlignment="1">
      <alignment horizontal="center" vertical="center" wrapText="1"/>
    </xf>
    <xf numFmtId="0" fontId="15" fillId="0" borderId="60" xfId="0" applyFont="1" applyBorder="1" applyAlignment="1">
      <alignment horizontal="center" vertical="center" wrapText="1"/>
    </xf>
    <xf numFmtId="0" fontId="0" fillId="0" borderId="60" xfId="0" applyBorder="1"/>
    <xf numFmtId="0" fontId="5" fillId="0" borderId="60" xfId="0" applyFont="1" applyBorder="1" applyAlignment="1">
      <alignment horizontal="center" vertical="center" wrapText="1"/>
    </xf>
    <xf numFmtId="0" fontId="5" fillId="0" borderId="37" xfId="0" applyFont="1" applyBorder="1" applyAlignment="1">
      <alignment vertical="center"/>
    </xf>
    <xf numFmtId="0" fontId="10" fillId="2" borderId="24" xfId="0" applyFont="1" applyFill="1" applyBorder="1" applyAlignment="1">
      <alignment vertical="center" wrapText="1"/>
    </xf>
    <xf numFmtId="0" fontId="5" fillId="0" borderId="19" xfId="0" applyFont="1" applyBorder="1" applyAlignment="1">
      <alignment horizontal="center" vertical="center" wrapText="1"/>
    </xf>
    <xf numFmtId="0" fontId="5" fillId="0" borderId="49" xfId="0" applyFont="1" applyBorder="1" applyAlignment="1">
      <alignment horizontal="center" vertical="center" wrapText="1"/>
    </xf>
    <xf numFmtId="0" fontId="59" fillId="2" borderId="24" xfId="0" applyFont="1" applyFill="1" applyBorder="1" applyAlignment="1">
      <alignment horizontal="center" vertical="center" wrapText="1"/>
    </xf>
    <xf numFmtId="0" fontId="5" fillId="0" borderId="29" xfId="0" applyFont="1" applyBorder="1" applyAlignment="1">
      <alignment horizontal="center" vertical="center" wrapText="1"/>
    </xf>
    <xf numFmtId="0" fontId="5" fillId="0" borderId="19" xfId="0" applyFont="1" applyBorder="1" applyAlignment="1">
      <alignment vertical="center" wrapText="1"/>
    </xf>
    <xf numFmtId="0" fontId="15" fillId="0" borderId="38" xfId="0" applyFont="1" applyBorder="1" applyAlignment="1">
      <alignment horizontal="center" vertical="center" wrapText="1"/>
    </xf>
    <xf numFmtId="0" fontId="5" fillId="0" borderId="54"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2"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37" xfId="0" applyFont="1" applyBorder="1" applyAlignment="1">
      <alignment horizontal="center" vertical="center" wrapText="1"/>
    </xf>
    <xf numFmtId="0" fontId="28" fillId="2" borderId="37" xfId="0" applyFont="1" applyFill="1" applyBorder="1" applyAlignment="1">
      <alignment horizontal="center" vertical="center" wrapText="1"/>
    </xf>
    <xf numFmtId="0" fontId="15" fillId="0" borderId="59" xfId="0" applyFont="1" applyBorder="1" applyAlignment="1">
      <alignment vertical="center" wrapText="1"/>
    </xf>
    <xf numFmtId="0" fontId="5" fillId="0" borderId="38"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20" xfId="0" applyFont="1" applyBorder="1" applyAlignment="1">
      <alignment vertical="center" wrapText="1"/>
    </xf>
    <xf numFmtId="0" fontId="15" fillId="0" borderId="0" xfId="0" applyFont="1" applyAlignment="1">
      <alignment horizontal="center" vertical="center" wrapText="1"/>
    </xf>
    <xf numFmtId="0" fontId="15" fillId="0" borderId="52" xfId="0" applyFont="1" applyBorder="1" applyAlignment="1">
      <alignment horizontal="center" vertical="center" wrapText="1"/>
    </xf>
    <xf numFmtId="0" fontId="32" fillId="0" borderId="60" xfId="0" applyFont="1" applyBorder="1" applyAlignment="1">
      <alignment vertical="center"/>
    </xf>
    <xf numFmtId="0" fontId="28" fillId="2" borderId="20" xfId="0" applyFont="1" applyFill="1" applyBorder="1" applyAlignment="1">
      <alignment horizontal="center" vertical="center" wrapText="1"/>
    </xf>
    <xf numFmtId="0" fontId="5" fillId="0" borderId="42"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9" xfId="0" applyFont="1" applyBorder="1" applyAlignment="1">
      <alignment vertical="center" wrapText="1"/>
    </xf>
    <xf numFmtId="0" fontId="15" fillId="0" borderId="41" xfId="0" applyFont="1" applyBorder="1" applyAlignment="1">
      <alignment horizontal="center" vertical="center" wrapText="1"/>
    </xf>
    <xf numFmtId="0" fontId="5" fillId="0" borderId="24" xfId="0" applyFont="1" applyBorder="1" applyAlignment="1">
      <alignment vertical="center"/>
    </xf>
    <xf numFmtId="0" fontId="10" fillId="0" borderId="20" xfId="0" applyFont="1" applyBorder="1" applyAlignment="1">
      <alignment vertical="center" wrapText="1"/>
    </xf>
    <xf numFmtId="0" fontId="10" fillId="0" borderId="52" xfId="0" applyFont="1" applyBorder="1" applyAlignment="1">
      <alignment horizontal="center" vertical="center" wrapText="1"/>
    </xf>
    <xf numFmtId="0" fontId="5" fillId="0" borderId="37"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37" xfId="0" applyFont="1" applyBorder="1" applyAlignment="1">
      <alignment horizontal="center" vertical="center" wrapText="1"/>
    </xf>
    <xf numFmtId="14" fontId="15" fillId="0" borderId="37" xfId="0" applyNumberFormat="1" applyFont="1" applyBorder="1" applyAlignment="1">
      <alignment horizontal="center" vertical="center" wrapText="1"/>
    </xf>
    <xf numFmtId="0" fontId="10" fillId="0" borderId="55" xfId="0" applyFont="1" applyBorder="1" applyAlignment="1">
      <alignment horizontal="center" vertical="center" wrapText="1"/>
    </xf>
    <xf numFmtId="0" fontId="15" fillId="0" borderId="0" xfId="0" applyFont="1" applyAlignment="1">
      <alignment vertical="center" wrapText="1"/>
    </xf>
    <xf numFmtId="0" fontId="5" fillId="0" borderId="0" xfId="0" applyFont="1" applyAlignment="1">
      <alignment horizontal="center" vertical="center" wrapText="1"/>
    </xf>
    <xf numFmtId="0" fontId="15" fillId="0" borderId="37" xfId="0" applyFont="1" applyBorder="1" applyAlignment="1">
      <alignment vertical="center" wrapText="1"/>
    </xf>
    <xf numFmtId="0" fontId="46" fillId="0" borderId="38" xfId="0" applyFont="1" applyBorder="1" applyAlignment="1">
      <alignment horizontal="center" vertical="center" wrapText="1"/>
    </xf>
    <xf numFmtId="0" fontId="15" fillId="7" borderId="20" xfId="0" applyFont="1" applyFill="1" applyBorder="1" applyAlignment="1">
      <alignment vertical="center" wrapText="1"/>
    </xf>
    <xf numFmtId="0" fontId="15" fillId="7" borderId="20" xfId="0" applyFont="1" applyFill="1" applyBorder="1" applyAlignment="1">
      <alignment horizontal="center" vertical="center" wrapText="1"/>
    </xf>
    <xf numFmtId="0" fontId="15" fillId="7" borderId="37"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10" fillId="0" borderId="37" xfId="0" applyFont="1" applyBorder="1" applyAlignment="1">
      <alignment vertical="center" wrapText="1"/>
    </xf>
    <xf numFmtId="0" fontId="10" fillId="0" borderId="38" xfId="0" applyFont="1" applyBorder="1" applyAlignment="1">
      <alignment vertical="center" wrapText="1"/>
    </xf>
    <xf numFmtId="0" fontId="10" fillId="0" borderId="43" xfId="0" applyFont="1" applyBorder="1" applyAlignment="1">
      <alignment vertical="center" wrapText="1"/>
    </xf>
    <xf numFmtId="0" fontId="10" fillId="0" borderId="54" xfId="0" applyFont="1" applyBorder="1" applyAlignment="1">
      <alignment vertical="center" wrapText="1"/>
    </xf>
    <xf numFmtId="0" fontId="10" fillId="0" borderId="38" xfId="0" applyFont="1" applyBorder="1" applyAlignment="1">
      <alignment horizontal="center" vertical="center" textRotation="180" wrapText="1"/>
    </xf>
    <xf numFmtId="0" fontId="46" fillId="0" borderId="38" xfId="0" applyFont="1" applyBorder="1" applyAlignment="1">
      <alignment horizontal="center" vertical="center" textRotation="180" wrapText="1"/>
    </xf>
    <xf numFmtId="0" fontId="50" fillId="0" borderId="38" xfId="0" applyFont="1" applyBorder="1" applyAlignment="1">
      <alignment horizontal="center" vertical="center" wrapText="1"/>
    </xf>
    <xf numFmtId="0" fontId="51" fillId="0" borderId="38" xfId="0" applyFont="1" applyBorder="1" applyAlignment="1">
      <alignment vertical="center" wrapText="1"/>
    </xf>
    <xf numFmtId="0" fontId="92" fillId="0" borderId="38" xfId="0" applyFont="1" applyBorder="1" applyAlignment="1">
      <alignment horizontal="center" vertical="center" textRotation="180" wrapText="1"/>
    </xf>
    <xf numFmtId="0" fontId="90" fillId="0" borderId="38" xfId="0" applyFont="1" applyBorder="1" applyAlignment="1">
      <alignment horizontal="center" vertical="center" textRotation="180" wrapText="1"/>
    </xf>
    <xf numFmtId="49" fontId="15" fillId="6" borderId="20" xfId="0" applyNumberFormat="1" applyFont="1" applyFill="1" applyBorder="1" applyAlignment="1">
      <alignment vertical="center" wrapText="1"/>
    </xf>
    <xf numFmtId="49" fontId="15" fillId="2" borderId="24" xfId="0" applyNumberFormat="1" applyFont="1" applyFill="1" applyBorder="1" applyAlignment="1">
      <alignment horizontal="left" vertical="center" wrapText="1"/>
    </xf>
    <xf numFmtId="49" fontId="15" fillId="2" borderId="38" xfId="0" applyNumberFormat="1" applyFont="1" applyFill="1" applyBorder="1" applyAlignment="1">
      <alignment horizontal="center" vertical="center" wrapText="1"/>
    </xf>
    <xf numFmtId="49" fontId="15" fillId="6" borderId="49" xfId="0" applyNumberFormat="1" applyFont="1" applyFill="1" applyBorder="1" applyAlignment="1">
      <alignment horizontal="center" vertical="center" wrapText="1"/>
    </xf>
    <xf numFmtId="49" fontId="15" fillId="7" borderId="20" xfId="0" applyNumberFormat="1" applyFont="1" applyFill="1" applyBorder="1" applyAlignment="1">
      <alignment vertical="center" wrapText="1"/>
    </xf>
    <xf numFmtId="0" fontId="15" fillId="0" borderId="20" xfId="0" applyFont="1" applyBorder="1" applyAlignment="1">
      <alignment horizontal="left" vertical="center" wrapText="1"/>
    </xf>
    <xf numFmtId="0" fontId="10" fillId="2" borderId="20" xfId="0" applyFont="1" applyFill="1" applyBorder="1" applyAlignment="1">
      <alignment horizontal="center" vertical="center" wrapText="1"/>
    </xf>
    <xf numFmtId="0" fontId="33" fillId="0" borderId="20" xfId="0" applyFont="1" applyBorder="1" applyAlignment="1">
      <alignment horizontal="center" vertical="center"/>
    </xf>
    <xf numFmtId="0" fontId="10" fillId="0" borderId="19" xfId="0" applyFont="1" applyBorder="1" applyAlignment="1">
      <alignment vertical="center" wrapText="1"/>
    </xf>
    <xf numFmtId="0" fontId="10" fillId="0" borderId="55" xfId="0" applyFont="1" applyBorder="1" applyAlignment="1">
      <alignment vertical="center" wrapText="1"/>
    </xf>
    <xf numFmtId="0" fontId="10" fillId="0" borderId="0" xfId="0" applyFont="1" applyAlignment="1">
      <alignment vertical="center" wrapText="1"/>
    </xf>
    <xf numFmtId="49" fontId="10" fillId="0" borderId="20" xfId="0" applyNumberFormat="1" applyFont="1" applyBorder="1" applyAlignment="1">
      <alignment horizontal="left" vertical="center" wrapText="1"/>
    </xf>
    <xf numFmtId="0" fontId="33" fillId="0" borderId="0" xfId="0" applyFont="1" applyAlignment="1">
      <alignment vertical="center"/>
    </xf>
    <xf numFmtId="0" fontId="5" fillId="0" borderId="24" xfId="0" applyFont="1" applyBorder="1" applyAlignment="1">
      <alignment horizontal="center" vertical="top" wrapText="1"/>
    </xf>
    <xf numFmtId="0" fontId="5" fillId="0" borderId="19" xfId="0" applyFont="1" applyBorder="1" applyAlignment="1">
      <alignment horizontal="center" vertical="top" wrapText="1"/>
    </xf>
    <xf numFmtId="0" fontId="5" fillId="0" borderId="37" xfId="0" applyFont="1" applyBorder="1"/>
    <xf numFmtId="0" fontId="5" fillId="0" borderId="50" xfId="0" applyFont="1" applyBorder="1" applyAlignment="1">
      <alignment horizontal="left" vertical="center" wrapText="1"/>
    </xf>
    <xf numFmtId="0" fontId="97" fillId="10" borderId="20" xfId="0" applyFont="1" applyFill="1" applyBorder="1" applyAlignment="1">
      <alignment horizontal="center" vertical="center"/>
    </xf>
    <xf numFmtId="0" fontId="97" fillId="10" borderId="20" xfId="0" applyFont="1" applyFill="1" applyBorder="1"/>
    <xf numFmtId="0" fontId="99" fillId="10" borderId="0" xfId="0" applyFont="1" applyFill="1"/>
    <xf numFmtId="0" fontId="97" fillId="10" borderId="20" xfId="0" applyFont="1" applyFill="1" applyBorder="1" applyAlignment="1">
      <alignment horizontal="left" vertical="center"/>
    </xf>
    <xf numFmtId="0" fontId="97" fillId="10" borderId="20" xfId="0" applyFont="1" applyFill="1" applyBorder="1" applyAlignment="1">
      <alignment vertical="center"/>
    </xf>
    <xf numFmtId="0" fontId="31" fillId="0" borderId="41" xfId="0" applyFont="1" applyBorder="1" applyAlignment="1">
      <alignment horizontal="center" vertical="center"/>
    </xf>
    <xf numFmtId="49" fontId="5" fillId="2" borderId="49" xfId="0" applyNumberFormat="1" applyFont="1" applyFill="1" applyBorder="1" applyAlignment="1">
      <alignment horizontal="center" vertical="center" wrapText="1"/>
    </xf>
    <xf numFmtId="49" fontId="5" fillId="2" borderId="60" xfId="0" applyNumberFormat="1" applyFont="1" applyFill="1" applyBorder="1" applyAlignment="1">
      <alignment horizontal="left" vertical="center" wrapText="1"/>
    </xf>
    <xf numFmtId="0" fontId="31" fillId="0" borderId="60" xfId="0" applyFont="1" applyBorder="1" applyAlignment="1">
      <alignment horizontal="justify" vertical="center"/>
    </xf>
    <xf numFmtId="0" fontId="31" fillId="0" borderId="60" xfId="0" applyFont="1" applyBorder="1" applyAlignment="1">
      <alignment horizontal="justify" vertical="center" wrapText="1"/>
    </xf>
    <xf numFmtId="49" fontId="14" fillId="2" borderId="41" xfId="0" applyNumberFormat="1" applyFont="1" applyFill="1" applyBorder="1" applyAlignment="1">
      <alignment horizontal="center" vertical="center" wrapText="1"/>
    </xf>
    <xf numFmtId="49" fontId="5" fillId="2" borderId="52" xfId="0" applyNumberFormat="1" applyFont="1" applyFill="1" applyBorder="1" applyAlignment="1">
      <alignment horizontal="center" vertical="center" wrapText="1"/>
    </xf>
    <xf numFmtId="1" fontId="14" fillId="2" borderId="41" xfId="0" applyNumberFormat="1" applyFont="1" applyFill="1" applyBorder="1" applyAlignment="1">
      <alignment horizontal="center" vertical="center" wrapText="1"/>
    </xf>
    <xf numFmtId="0" fontId="100" fillId="0" borderId="42" xfId="0" applyFont="1" applyBorder="1" applyAlignment="1">
      <alignment wrapText="1"/>
    </xf>
    <xf numFmtId="0" fontId="48" fillId="0" borderId="60" xfId="0" applyFont="1" applyBorder="1" applyAlignment="1">
      <alignment horizontal="center" vertical="center" wrapText="1"/>
    </xf>
    <xf numFmtId="0" fontId="15" fillId="0" borderId="19" xfId="0" applyFont="1" applyBorder="1" applyAlignment="1">
      <alignment horizontal="center" vertical="top" wrapText="1"/>
    </xf>
    <xf numFmtId="49" fontId="48" fillId="0" borderId="20" xfId="0" applyNumberFormat="1" applyFont="1" applyBorder="1" applyAlignment="1">
      <alignment horizontal="center" vertical="center" wrapText="1"/>
    </xf>
    <xf numFmtId="0" fontId="16" fillId="2" borderId="20" xfId="0" applyFont="1" applyFill="1" applyBorder="1" applyAlignment="1">
      <alignment horizontal="center" vertical="center" wrapText="1"/>
    </xf>
    <xf numFmtId="49" fontId="15" fillId="2" borderId="19" xfId="0" applyNumberFormat="1" applyFont="1" applyFill="1" applyBorder="1" applyAlignment="1">
      <alignment horizontal="left" vertical="center" wrapText="1"/>
    </xf>
    <xf numFmtId="0" fontId="10" fillId="0" borderId="60" xfId="0" applyFont="1" applyBorder="1" applyAlignment="1">
      <alignment vertical="center" wrapText="1"/>
    </xf>
    <xf numFmtId="0" fontId="13" fillId="2" borderId="24" xfId="0" applyFont="1" applyFill="1" applyBorder="1" applyAlignment="1">
      <alignment horizontal="left" vertical="center" wrapText="1"/>
    </xf>
    <xf numFmtId="0" fontId="3" fillId="2" borderId="42" xfId="0" applyFont="1" applyFill="1" applyBorder="1" applyAlignment="1">
      <alignment horizontal="left" vertical="center" wrapText="1"/>
    </xf>
    <xf numFmtId="0" fontId="8" fillId="2" borderId="61" xfId="0" applyFont="1" applyFill="1" applyBorder="1" applyAlignment="1">
      <alignment horizontal="center" vertical="center" wrapText="1"/>
    </xf>
    <xf numFmtId="0" fontId="3" fillId="2" borderId="61" xfId="0" applyFont="1" applyFill="1" applyBorder="1" applyAlignment="1">
      <alignment horizontal="left" vertical="center" wrapText="1"/>
    </xf>
    <xf numFmtId="0" fontId="29" fillId="2" borderId="41" xfId="0" applyFont="1" applyFill="1" applyBorder="1" applyAlignment="1">
      <alignment horizontal="left" vertical="top" wrapText="1"/>
    </xf>
    <xf numFmtId="0" fontId="8" fillId="2" borderId="41" xfId="0" applyFont="1" applyFill="1" applyBorder="1" applyAlignment="1">
      <alignment vertical="center" wrapText="1"/>
    </xf>
    <xf numFmtId="0" fontId="1" fillId="10" borderId="41" xfId="0" applyFont="1" applyFill="1" applyBorder="1"/>
    <xf numFmtId="0" fontId="40" fillId="10" borderId="49" xfId="0" applyFont="1" applyFill="1" applyBorder="1"/>
    <xf numFmtId="0" fontId="13" fillId="2" borderId="41" xfId="0" applyFont="1" applyFill="1" applyBorder="1" applyAlignment="1">
      <alignment horizontal="left" vertical="center" wrapText="1"/>
    </xf>
    <xf numFmtId="0" fontId="1" fillId="0" borderId="56" xfId="0" applyFont="1" applyBorder="1"/>
    <xf numFmtId="0" fontId="25" fillId="2" borderId="24" xfId="0" applyFont="1" applyFill="1" applyBorder="1" applyAlignment="1">
      <alignment horizontal="center" vertical="center"/>
    </xf>
    <xf numFmtId="1" fontId="25" fillId="2" borderId="24" xfId="0" applyNumberFormat="1" applyFont="1" applyFill="1" applyBorder="1" applyAlignment="1">
      <alignment horizontal="center" vertical="center"/>
    </xf>
    <xf numFmtId="0" fontId="26" fillId="2" borderId="24" xfId="0" applyFont="1" applyFill="1" applyBorder="1" applyAlignment="1">
      <alignment horizontal="center" vertical="center"/>
    </xf>
    <xf numFmtId="0" fontId="19" fillId="2" borderId="24" xfId="0" applyFont="1" applyFill="1" applyBorder="1" applyAlignment="1">
      <alignment horizontal="center" vertical="center"/>
    </xf>
    <xf numFmtId="0" fontId="3" fillId="2" borderId="60" xfId="0" applyFont="1" applyFill="1" applyBorder="1" applyAlignment="1">
      <alignment horizontal="left" vertical="center" wrapText="1"/>
    </xf>
    <xf numFmtId="0" fontId="3" fillId="2" borderId="64" xfId="0" applyFont="1" applyFill="1" applyBorder="1" applyAlignment="1">
      <alignment horizontal="left" vertical="center" wrapText="1"/>
    </xf>
    <xf numFmtId="0" fontId="25" fillId="2" borderId="64" xfId="0" applyFont="1" applyFill="1" applyBorder="1" applyAlignment="1">
      <alignment horizontal="center" vertical="center"/>
    </xf>
    <xf numFmtId="0" fontId="2" fillId="2" borderId="64" xfId="0" applyFont="1" applyFill="1" applyBorder="1" applyAlignment="1">
      <alignment horizontal="center" vertical="center" wrapText="1"/>
    </xf>
    <xf numFmtId="1" fontId="25" fillId="2" borderId="64" xfId="0" applyNumberFormat="1" applyFont="1" applyFill="1" applyBorder="1" applyAlignment="1">
      <alignment horizontal="center" vertical="center"/>
    </xf>
    <xf numFmtId="0" fontId="26" fillId="2" borderId="64" xfId="0" applyFont="1" applyFill="1" applyBorder="1" applyAlignment="1">
      <alignment horizontal="center" vertical="center"/>
    </xf>
    <xf numFmtId="0" fontId="26" fillId="2" borderId="63" xfId="0" applyFont="1" applyFill="1" applyBorder="1" applyAlignment="1">
      <alignment horizontal="center" vertical="center"/>
    </xf>
    <xf numFmtId="0" fontId="26" fillId="2" borderId="62" xfId="0" applyFont="1" applyFill="1" applyBorder="1" applyAlignment="1">
      <alignment horizontal="center" vertical="center"/>
    </xf>
    <xf numFmtId="0" fontId="19" fillId="2" borderId="62" xfId="0" applyFont="1" applyFill="1" applyBorder="1" applyAlignment="1">
      <alignment horizontal="center" vertical="center"/>
    </xf>
    <xf numFmtId="0" fontId="101" fillId="2" borderId="7" xfId="0" applyFont="1" applyFill="1" applyBorder="1" applyAlignment="1">
      <alignment horizontal="center" vertical="center" wrapText="1"/>
    </xf>
    <xf numFmtId="0" fontId="101" fillId="2" borderId="7" xfId="0" applyFont="1" applyFill="1" applyBorder="1" applyAlignment="1">
      <alignment vertical="center" wrapText="1"/>
    </xf>
    <xf numFmtId="0" fontId="40" fillId="10" borderId="41" xfId="0" applyFont="1" applyFill="1" applyBorder="1"/>
    <xf numFmtId="165" fontId="15" fillId="2" borderId="41" xfId="0" applyNumberFormat="1" applyFont="1" applyFill="1" applyBorder="1" applyAlignment="1">
      <alignment horizontal="center" vertical="center"/>
    </xf>
    <xf numFmtId="165" fontId="15" fillId="2" borderId="43" xfId="0" applyNumberFormat="1" applyFont="1" applyFill="1" applyBorder="1" applyAlignment="1">
      <alignment horizontal="center" vertical="center"/>
    </xf>
    <xf numFmtId="164" fontId="16" fillId="2" borderId="29" xfId="0" applyNumberFormat="1" applyFont="1" applyFill="1" applyBorder="1" applyAlignment="1">
      <alignment horizontal="center" vertical="center"/>
    </xf>
    <xf numFmtId="164" fontId="15" fillId="2" borderId="29" xfId="0" applyNumberFormat="1" applyFont="1" applyFill="1" applyBorder="1" applyAlignment="1">
      <alignment horizontal="center" vertical="center"/>
    </xf>
    <xf numFmtId="164" fontId="15" fillId="2" borderId="41" xfId="0" applyNumberFormat="1" applyFont="1" applyFill="1" applyBorder="1" applyAlignment="1">
      <alignment horizontal="center" vertical="center"/>
    </xf>
    <xf numFmtId="0" fontId="15" fillId="2" borderId="41" xfId="0" applyFont="1" applyFill="1" applyBorder="1" applyAlignment="1">
      <alignment horizontal="center" vertical="center" wrapText="1"/>
    </xf>
    <xf numFmtId="0" fontId="31" fillId="0" borderId="41" xfId="0" applyFont="1" applyBorder="1" applyAlignment="1">
      <alignment horizontal="center"/>
    </xf>
    <xf numFmtId="0" fontId="30" fillId="0" borderId="41" xfId="0" applyFont="1" applyBorder="1" applyAlignment="1">
      <alignment horizontal="center"/>
    </xf>
    <xf numFmtId="0" fontId="5" fillId="0" borderId="41" xfId="0" applyFont="1" applyBorder="1" applyAlignment="1">
      <alignment vertical="center"/>
    </xf>
    <xf numFmtId="0" fontId="5" fillId="0" borderId="41" xfId="0" applyFont="1" applyBorder="1" applyAlignment="1">
      <alignment horizontal="center" vertical="center"/>
    </xf>
    <xf numFmtId="0" fontId="8" fillId="2" borderId="41" xfId="0" applyFont="1" applyFill="1" applyBorder="1" applyAlignment="1">
      <alignment horizontal="center" vertical="top" wrapText="1"/>
    </xf>
    <xf numFmtId="0" fontId="2" fillId="2" borderId="50" xfId="0" applyFont="1" applyFill="1" applyBorder="1" applyAlignment="1">
      <alignment horizontal="center" vertical="center" wrapText="1"/>
    </xf>
    <xf numFmtId="0" fontId="1" fillId="0" borderId="43" xfId="0" applyFont="1" applyBorder="1"/>
    <xf numFmtId="0" fontId="34" fillId="10" borderId="41" xfId="0" applyFont="1" applyFill="1" applyBorder="1" applyAlignment="1">
      <alignment horizontal="center"/>
    </xf>
    <xf numFmtId="0" fontId="35" fillId="0" borderId="41" xfId="0" applyFont="1" applyBorder="1"/>
    <xf numFmtId="0" fontId="0" fillId="0" borderId="41" xfId="0" applyBorder="1"/>
    <xf numFmtId="0" fontId="31" fillId="10" borderId="41" xfId="0" applyFont="1" applyFill="1" applyBorder="1" applyAlignment="1">
      <alignment horizontal="left"/>
    </xf>
    <xf numFmtId="0" fontId="5" fillId="10" borderId="41" xfId="0" applyFont="1" applyFill="1" applyBorder="1" applyAlignment="1">
      <alignment horizontal="left" vertical="center"/>
    </xf>
    <xf numFmtId="0" fontId="35" fillId="10" borderId="41" xfId="0" applyFont="1" applyFill="1" applyBorder="1"/>
    <xf numFmtId="0" fontId="34" fillId="0" borderId="65" xfId="0" applyFont="1" applyBorder="1" applyAlignment="1">
      <alignment horizontal="center"/>
    </xf>
    <xf numFmtId="0" fontId="31" fillId="0" borderId="65" xfId="0" applyFont="1" applyBorder="1" applyAlignment="1">
      <alignment horizontal="left"/>
    </xf>
    <xf numFmtId="0" fontId="5" fillId="0" borderId="65" xfId="0" applyFont="1" applyBorder="1" applyAlignment="1">
      <alignment horizontal="left" vertical="center"/>
    </xf>
    <xf numFmtId="0" fontId="35" fillId="0" borderId="65" xfId="0" applyFont="1" applyBorder="1"/>
    <xf numFmtId="0" fontId="60" fillId="3" borderId="37" xfId="0" applyFont="1" applyFill="1" applyBorder="1" applyAlignment="1">
      <alignment horizontal="center" vertical="center" wrapText="1"/>
    </xf>
    <xf numFmtId="1" fontId="2" fillId="2" borderId="49" xfId="0" applyNumberFormat="1" applyFont="1" applyFill="1" applyBorder="1" applyAlignment="1">
      <alignment horizontal="center" vertical="center" wrapText="1"/>
    </xf>
    <xf numFmtId="1" fontId="37" fillId="2" borderId="49" xfId="0" applyNumberFormat="1" applyFont="1" applyFill="1" applyBorder="1" applyAlignment="1">
      <alignment horizontal="center" vertical="center" wrapText="1"/>
    </xf>
    <xf numFmtId="49" fontId="3" fillId="2" borderId="49" xfId="0" applyNumberFormat="1" applyFont="1" applyFill="1" applyBorder="1" applyAlignment="1">
      <alignment horizontal="center" vertical="center" wrapText="1"/>
    </xf>
    <xf numFmtId="49" fontId="5" fillId="2" borderId="37" xfId="0" applyNumberFormat="1" applyFont="1" applyFill="1" applyBorder="1" applyAlignment="1">
      <alignment horizontal="center" vertical="center" wrapText="1"/>
    </xf>
    <xf numFmtId="49" fontId="97" fillId="2" borderId="24" xfId="0" applyNumberFormat="1" applyFont="1" applyFill="1" applyBorder="1" applyAlignment="1">
      <alignment horizontal="center" vertical="center" wrapText="1"/>
    </xf>
    <xf numFmtId="49" fontId="5" fillId="2" borderId="38" xfId="0" applyNumberFormat="1" applyFont="1" applyFill="1" applyBorder="1" applyAlignment="1">
      <alignment horizontal="left" vertical="center" wrapText="1"/>
    </xf>
    <xf numFmtId="0" fontId="97" fillId="0" borderId="60" xfId="0" applyFont="1" applyBorder="1" applyAlignment="1">
      <alignment vertical="center" wrapText="1"/>
    </xf>
    <xf numFmtId="0" fontId="2" fillId="2" borderId="3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43" xfId="0" applyFont="1" applyFill="1" applyBorder="1" applyAlignment="1">
      <alignment horizontal="center" vertical="center" wrapText="1"/>
    </xf>
    <xf numFmtId="49" fontId="5" fillId="2" borderId="43" xfId="0" applyNumberFormat="1" applyFont="1" applyFill="1" applyBorder="1" applyAlignment="1">
      <alignment horizontal="left" vertical="center" wrapText="1"/>
    </xf>
    <xf numFmtId="49" fontId="5" fillId="2" borderId="43" xfId="0" applyNumberFormat="1" applyFont="1" applyFill="1" applyBorder="1" applyAlignment="1">
      <alignment horizontal="center" vertical="center" wrapText="1"/>
    </xf>
    <xf numFmtId="49" fontId="36" fillId="2" borderId="19" xfId="0" applyNumberFormat="1" applyFont="1" applyFill="1" applyBorder="1" applyAlignment="1">
      <alignment vertical="center" wrapText="1"/>
    </xf>
    <xf numFmtId="0" fontId="102" fillId="2" borderId="41" xfId="0" applyFont="1" applyFill="1" applyBorder="1" applyAlignment="1">
      <alignment vertical="center" wrapText="1"/>
    </xf>
    <xf numFmtId="49" fontId="5" fillId="2" borderId="19" xfId="0" applyNumberFormat="1" applyFont="1" applyFill="1" applyBorder="1" applyAlignment="1">
      <alignment vertical="top" wrapText="1"/>
    </xf>
    <xf numFmtId="0" fontId="22" fillId="5" borderId="24" xfId="0" applyFont="1" applyFill="1" applyBorder="1" applyAlignment="1">
      <alignment horizontal="center" vertical="center" wrapText="1"/>
    </xf>
    <xf numFmtId="0" fontId="22" fillId="5" borderId="60" xfId="0" applyFont="1" applyFill="1" applyBorder="1" applyAlignment="1">
      <alignment horizontal="center" vertical="center" wrapText="1"/>
    </xf>
    <xf numFmtId="0" fontId="1" fillId="13" borderId="60" xfId="0" applyFont="1" applyFill="1" applyBorder="1"/>
    <xf numFmtId="0" fontId="64" fillId="13" borderId="68" xfId="0" applyFont="1" applyFill="1" applyBorder="1"/>
    <xf numFmtId="0" fontId="67" fillId="13" borderId="60" xfId="0" applyFont="1" applyFill="1" applyBorder="1"/>
    <xf numFmtId="0" fontId="102" fillId="2" borderId="7" xfId="0" applyFont="1" applyFill="1" applyBorder="1" applyAlignment="1">
      <alignment vertical="center" wrapText="1"/>
    </xf>
    <xf numFmtId="0" fontId="42" fillId="7" borderId="20" xfId="0" applyFont="1" applyFill="1" applyBorder="1" applyAlignment="1">
      <alignment horizontal="center" vertical="center"/>
    </xf>
    <xf numFmtId="49" fontId="12" fillId="7" borderId="20" xfId="0" applyNumberFormat="1" applyFont="1" applyFill="1" applyBorder="1" applyAlignment="1">
      <alignment horizontal="center" vertical="center"/>
    </xf>
    <xf numFmtId="49" fontId="12" fillId="7" borderId="20" xfId="0" applyNumberFormat="1" applyFont="1" applyFill="1" applyBorder="1" applyAlignment="1">
      <alignment vertical="top" wrapText="1"/>
    </xf>
    <xf numFmtId="49" fontId="2" fillId="7" borderId="20" xfId="0" applyNumberFormat="1" applyFont="1" applyFill="1" applyBorder="1" applyAlignment="1">
      <alignment horizontal="center" wrapText="1"/>
    </xf>
    <xf numFmtId="0" fontId="60" fillId="7" borderId="37"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45" fillId="2" borderId="20" xfId="0" applyFont="1" applyFill="1" applyBorder="1" applyAlignment="1">
      <alignment horizontal="center" vertical="center" wrapText="1"/>
    </xf>
    <xf numFmtId="0" fontId="7" fillId="3" borderId="37" xfId="0" applyFont="1" applyFill="1" applyBorder="1" applyAlignment="1">
      <alignment horizontal="center" vertical="center" wrapText="1"/>
    </xf>
    <xf numFmtId="0" fontId="12" fillId="7" borderId="60" xfId="0" applyFont="1" applyFill="1" applyBorder="1" applyAlignment="1">
      <alignment horizontal="center" vertical="center" wrapText="1"/>
    </xf>
    <xf numFmtId="0" fontId="12" fillId="7" borderId="52" xfId="0" applyFont="1" applyFill="1" applyBorder="1" applyAlignment="1">
      <alignment horizontal="center" vertical="center" wrapText="1"/>
    </xf>
    <xf numFmtId="49" fontId="97" fillId="2" borderId="65" xfId="0" applyNumberFormat="1" applyFont="1" applyFill="1" applyBorder="1" applyAlignment="1">
      <alignment vertical="center" wrapText="1"/>
    </xf>
    <xf numFmtId="49" fontId="97" fillId="2" borderId="20" xfId="0" applyNumberFormat="1" applyFont="1" applyFill="1" applyBorder="1" applyAlignment="1">
      <alignment horizontal="left" vertical="center" wrapText="1"/>
    </xf>
    <xf numFmtId="0" fontId="97" fillId="0" borderId="20" xfId="0" applyFont="1" applyBorder="1" applyAlignment="1">
      <alignment horizontal="center" vertical="center" wrapText="1"/>
    </xf>
    <xf numFmtId="49" fontId="97" fillId="2" borderId="20" xfId="0" applyNumberFormat="1" applyFont="1" applyFill="1" applyBorder="1" applyAlignment="1">
      <alignment vertical="center" wrapText="1"/>
    </xf>
    <xf numFmtId="0" fontId="2" fillId="2" borderId="65" xfId="0" applyFont="1" applyFill="1" applyBorder="1" applyAlignment="1">
      <alignment horizontal="center" vertical="center" wrapText="1"/>
    </xf>
    <xf numFmtId="0" fontId="45" fillId="14" borderId="43" xfId="0" applyFont="1" applyFill="1" applyBorder="1" applyAlignment="1">
      <alignment horizontal="center" vertical="center" wrapText="1"/>
    </xf>
    <xf numFmtId="0" fontId="66" fillId="10" borderId="0" xfId="0" applyFont="1" applyFill="1"/>
    <xf numFmtId="49" fontId="97" fillId="2" borderId="60" xfId="0" applyNumberFormat="1" applyFont="1" applyFill="1" applyBorder="1" applyAlignment="1">
      <alignment horizontal="left" vertical="top" wrapText="1"/>
    </xf>
    <xf numFmtId="0" fontId="97" fillId="0" borderId="54" xfId="0" applyFont="1" applyBorder="1" applyAlignment="1">
      <alignment horizontal="center" vertical="center" wrapText="1"/>
    </xf>
    <xf numFmtId="0" fontId="97" fillId="0" borderId="0" xfId="0" applyFont="1" applyAlignment="1">
      <alignment vertical="top"/>
    </xf>
    <xf numFmtId="49" fontId="97" fillId="6" borderId="20" xfId="0" applyNumberFormat="1" applyFont="1" applyFill="1" applyBorder="1" applyAlignment="1">
      <alignment horizontal="left" vertical="center" wrapText="1"/>
    </xf>
    <xf numFmtId="0" fontId="97" fillId="2" borderId="60" xfId="0" applyFont="1" applyFill="1" applyBorder="1" applyAlignment="1">
      <alignment horizontal="center" vertical="center" wrapText="1"/>
    </xf>
    <xf numFmtId="1" fontId="104" fillId="2" borderId="20" xfId="0" applyNumberFormat="1" applyFont="1" applyFill="1" applyBorder="1" applyAlignment="1">
      <alignment horizontal="center" vertical="center" wrapText="1"/>
    </xf>
    <xf numFmtId="49" fontId="97" fillId="2" borderId="20" xfId="0" applyNumberFormat="1" applyFont="1" applyFill="1" applyBorder="1" applyAlignment="1">
      <alignment horizontal="left" vertical="top" wrapText="1"/>
    </xf>
    <xf numFmtId="49" fontId="105" fillId="2" borderId="20" xfId="0" applyNumberFormat="1" applyFont="1" applyFill="1" applyBorder="1" applyAlignment="1">
      <alignment horizontal="center" vertical="center" wrapText="1"/>
    </xf>
    <xf numFmtId="1" fontId="105" fillId="2" borderId="20" xfId="0" applyNumberFormat="1" applyFont="1" applyFill="1" applyBorder="1" applyAlignment="1">
      <alignment horizontal="center" vertical="center" wrapText="1"/>
    </xf>
    <xf numFmtId="0" fontId="5" fillId="0" borderId="0" xfId="0" applyFont="1" applyAlignment="1">
      <alignment horizontal="justify" vertical="center" wrapText="1"/>
    </xf>
    <xf numFmtId="0" fontId="108" fillId="7" borderId="20" xfId="0" applyFont="1" applyFill="1" applyBorder="1" applyAlignment="1">
      <alignment horizontal="center" vertical="center"/>
    </xf>
    <xf numFmtId="49" fontId="109" fillId="7" borderId="20" xfId="0" applyNumberFormat="1" applyFont="1" applyFill="1" applyBorder="1" applyAlignment="1">
      <alignment horizontal="center" vertical="center"/>
    </xf>
    <xf numFmtId="49" fontId="109" fillId="7" borderId="20" xfId="0" applyNumberFormat="1" applyFont="1" applyFill="1" applyBorder="1" applyAlignment="1">
      <alignment vertical="top" wrapText="1"/>
    </xf>
    <xf numFmtId="49" fontId="28" fillId="7" borderId="20" xfId="0" applyNumberFormat="1" applyFont="1" applyFill="1" applyBorder="1" applyAlignment="1">
      <alignment vertical="center" wrapText="1"/>
    </xf>
    <xf numFmtId="49" fontId="28" fillId="7" borderId="24" xfId="0" applyNumberFormat="1" applyFont="1" applyFill="1" applyBorder="1" applyAlignment="1">
      <alignment vertical="center" wrapText="1"/>
    </xf>
    <xf numFmtId="49" fontId="5" fillId="2" borderId="24" xfId="0" applyNumberFormat="1" applyFont="1" applyFill="1" applyBorder="1" applyAlignment="1">
      <alignment horizontal="center" vertical="center" wrapText="1"/>
    </xf>
    <xf numFmtId="49" fontId="5" fillId="2" borderId="19" xfId="0" applyNumberFormat="1" applyFont="1" applyFill="1" applyBorder="1" applyAlignment="1">
      <alignment horizontal="center" vertical="center" wrapText="1"/>
    </xf>
    <xf numFmtId="0" fontId="8" fillId="2" borderId="24" xfId="0" applyFont="1" applyFill="1" applyBorder="1" applyAlignment="1">
      <alignment horizontal="center" vertical="top" wrapText="1"/>
    </xf>
    <xf numFmtId="0" fontId="8" fillId="2" borderId="49" xfId="0" applyFont="1" applyFill="1" applyBorder="1" applyAlignment="1">
      <alignment horizontal="center" vertical="top" wrapText="1"/>
    </xf>
    <xf numFmtId="0" fontId="8" fillId="2" borderId="19" xfId="0" applyFont="1" applyFill="1" applyBorder="1" applyAlignment="1">
      <alignment horizontal="center" vertical="top" wrapText="1"/>
    </xf>
    <xf numFmtId="0" fontId="13" fillId="2" borderId="24"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2" borderId="19" xfId="0" applyFont="1" applyFill="1" applyBorder="1" applyAlignment="1">
      <alignment horizontal="center" vertical="center" wrapText="1"/>
    </xf>
    <xf numFmtId="49" fontId="5" fillId="2" borderId="49" xfId="0" applyNumberFormat="1" applyFont="1" applyFill="1" applyBorder="1" applyAlignment="1">
      <alignment horizontal="center" vertical="center" wrapText="1"/>
    </xf>
    <xf numFmtId="49" fontId="5" fillId="2" borderId="69" xfId="0" applyNumberFormat="1" applyFont="1" applyFill="1" applyBorder="1" applyAlignment="1">
      <alignment horizontal="center" vertical="center" wrapText="1"/>
    </xf>
    <xf numFmtId="49" fontId="5" fillId="2" borderId="70" xfId="0" applyNumberFormat="1" applyFont="1" applyFill="1" applyBorder="1" applyAlignment="1">
      <alignment horizontal="center" vertical="center" wrapText="1"/>
    </xf>
    <xf numFmtId="49" fontId="3" fillId="2" borderId="38" xfId="0" applyNumberFormat="1" applyFont="1" applyFill="1" applyBorder="1" applyAlignment="1">
      <alignment horizontal="left" vertical="center" wrapText="1"/>
    </xf>
    <xf numFmtId="49" fontId="3" fillId="2" borderId="43" xfId="0" applyNumberFormat="1" applyFont="1" applyFill="1" applyBorder="1" applyAlignment="1">
      <alignment horizontal="left" vertical="center" wrapText="1"/>
    </xf>
    <xf numFmtId="49" fontId="3" fillId="2" borderId="37" xfId="0" applyNumberFormat="1" applyFont="1" applyFill="1" applyBorder="1" applyAlignment="1">
      <alignment horizontal="left" vertical="center" wrapText="1"/>
    </xf>
    <xf numFmtId="49" fontId="3" fillId="2" borderId="66" xfId="0" applyNumberFormat="1" applyFont="1" applyFill="1" applyBorder="1" applyAlignment="1">
      <alignment horizontal="left" vertical="center" wrapText="1"/>
    </xf>
    <xf numFmtId="49" fontId="3" fillId="2" borderId="71" xfId="0" applyNumberFormat="1" applyFont="1" applyFill="1" applyBorder="1" applyAlignment="1">
      <alignment horizontal="left" vertical="center" wrapText="1"/>
    </xf>
    <xf numFmtId="49" fontId="3" fillId="2" borderId="67" xfId="0" applyNumberFormat="1" applyFont="1" applyFill="1" applyBorder="1" applyAlignment="1">
      <alignment horizontal="left" vertical="center" wrapText="1"/>
    </xf>
    <xf numFmtId="0" fontId="13" fillId="2" borderId="24" xfId="0" applyFont="1" applyFill="1" applyBorder="1" applyAlignment="1">
      <alignment horizontal="center" vertical="top" wrapText="1"/>
    </xf>
    <xf numFmtId="0" fontId="13" fillId="2" borderId="19" xfId="0" applyFont="1" applyFill="1" applyBorder="1" applyAlignment="1">
      <alignment horizontal="center" vertical="top" wrapText="1"/>
    </xf>
    <xf numFmtId="49" fontId="5" fillId="2" borderId="60" xfId="0" applyNumberFormat="1" applyFont="1" applyFill="1" applyBorder="1" applyAlignment="1">
      <alignment horizontal="center" vertical="center" wrapText="1"/>
    </xf>
    <xf numFmtId="0" fontId="102" fillId="2" borderId="41"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1" fillId="0" borderId="18" xfId="0" applyFont="1" applyBorder="1"/>
    <xf numFmtId="0" fontId="29" fillId="2" borderId="24" xfId="0" applyFont="1" applyFill="1" applyBorder="1" applyAlignment="1">
      <alignment horizontal="center" vertical="center" textRotation="90" wrapText="1"/>
    </xf>
    <xf numFmtId="0" fontId="40" fillId="10" borderId="49" xfId="0" applyFont="1" applyFill="1" applyBorder="1"/>
    <xf numFmtId="0" fontId="40" fillId="10" borderId="19" xfId="0" applyFont="1" applyFill="1" applyBorder="1"/>
    <xf numFmtId="0" fontId="28" fillId="2" borderId="42" xfId="0" applyFont="1" applyFill="1" applyBorder="1" applyAlignment="1">
      <alignment horizontal="center" vertical="center" textRotation="90" wrapText="1"/>
    </xf>
    <xf numFmtId="0" fontId="1" fillId="10" borderId="50" xfId="0" applyFont="1" applyFill="1" applyBorder="1"/>
    <xf numFmtId="0" fontId="1" fillId="10" borderId="54" xfId="0" applyFont="1" applyFill="1" applyBorder="1"/>
    <xf numFmtId="0" fontId="2" fillId="2" borderId="9" xfId="0" applyFont="1" applyFill="1" applyBorder="1" applyAlignment="1">
      <alignment horizontal="center" vertical="center" wrapText="1"/>
    </xf>
    <xf numFmtId="0" fontId="1" fillId="0" borderId="11" xfId="0" applyFont="1" applyBorder="1"/>
    <xf numFmtId="0" fontId="1" fillId="0" borderId="10" xfId="0" applyFont="1" applyBorder="1"/>
    <xf numFmtId="0" fontId="1" fillId="0" borderId="13" xfId="0" applyFont="1" applyBorder="1"/>
    <xf numFmtId="0" fontId="0" fillId="0" borderId="0" xfId="0"/>
    <xf numFmtId="0" fontId="1" fillId="0" borderId="14" xfId="0" applyFont="1" applyBorder="1"/>
    <xf numFmtId="0" fontId="1" fillId="0" borderId="16" xfId="0" applyFont="1" applyBorder="1"/>
    <xf numFmtId="0" fontId="1" fillId="0" borderId="6" xfId="0" applyFont="1" applyBorder="1"/>
    <xf numFmtId="0" fontId="1" fillId="0" borderId="17" xfId="0" applyFont="1" applyBorder="1"/>
    <xf numFmtId="0" fontId="3" fillId="2" borderId="49" xfId="0" applyFont="1" applyFill="1" applyBorder="1" applyAlignment="1">
      <alignment horizontal="left" vertical="center" wrapText="1"/>
    </xf>
    <xf numFmtId="0" fontId="89" fillId="2" borderId="43" xfId="0" applyFont="1" applyFill="1" applyBorder="1" applyAlignment="1">
      <alignment horizontal="center" wrapText="1"/>
    </xf>
    <xf numFmtId="0" fontId="31" fillId="10" borderId="41" xfId="0" applyFont="1" applyFill="1" applyBorder="1" applyAlignment="1">
      <alignment horizontal="center"/>
    </xf>
    <xf numFmtId="0" fontId="101" fillId="2" borderId="41" xfId="0" applyFont="1" applyFill="1" applyBorder="1" applyAlignment="1">
      <alignment horizontal="center" vertical="center" wrapText="1"/>
    </xf>
    <xf numFmtId="0" fontId="71" fillId="2" borderId="52" xfId="0" applyFont="1" applyFill="1" applyBorder="1" applyAlignment="1">
      <alignment horizontal="center" vertical="center" textRotation="90" wrapText="1"/>
    </xf>
    <xf numFmtId="0" fontId="70" fillId="10" borderId="56" xfId="0" applyFont="1" applyFill="1" applyBorder="1"/>
    <xf numFmtId="0" fontId="1" fillId="10" borderId="42" xfId="0" applyFont="1" applyFill="1" applyBorder="1"/>
    <xf numFmtId="0" fontId="70" fillId="10" borderId="53" xfId="0" applyFont="1" applyFill="1" applyBorder="1"/>
    <xf numFmtId="0" fontId="72" fillId="10" borderId="41" xfId="0" applyFont="1" applyFill="1" applyBorder="1"/>
    <xf numFmtId="0" fontId="70" fillId="10" borderId="55" xfId="0" applyFont="1" applyFill="1" applyBorder="1"/>
    <xf numFmtId="0" fontId="70" fillId="10" borderId="29" xfId="0" applyFont="1" applyFill="1" applyBorder="1"/>
    <xf numFmtId="0" fontId="4" fillId="2" borderId="9" xfId="0" applyFont="1" applyFill="1" applyBorder="1" applyAlignment="1">
      <alignment horizontal="center" vertical="center" wrapText="1"/>
    </xf>
    <xf numFmtId="0" fontId="76" fillId="0" borderId="11" xfId="0" applyFont="1" applyBorder="1"/>
    <xf numFmtId="0" fontId="83" fillId="0" borderId="11" xfId="0" applyFont="1" applyBorder="1"/>
    <xf numFmtId="0" fontId="83" fillId="0" borderId="13" xfId="0" applyFont="1" applyBorder="1"/>
    <xf numFmtId="0" fontId="78" fillId="0" borderId="0" xfId="0" applyFont="1"/>
    <xf numFmtId="0" fontId="86" fillId="0" borderId="0" xfId="0" applyFont="1"/>
    <xf numFmtId="0" fontId="83" fillId="0" borderId="16" xfId="0" applyFont="1" applyBorder="1"/>
    <xf numFmtId="0" fontId="76" fillId="0" borderId="6" xfId="0" applyFont="1" applyBorder="1"/>
    <xf numFmtId="0" fontId="83" fillId="0" borderId="6" xfId="0" applyFont="1" applyBorder="1"/>
    <xf numFmtId="0" fontId="29" fillId="2" borderId="52" xfId="0" applyFont="1" applyFill="1" applyBorder="1" applyAlignment="1">
      <alignment horizontal="center" vertical="center" textRotation="90" wrapText="1"/>
    </xf>
    <xf numFmtId="0" fontId="40" fillId="10" borderId="53" xfId="0" applyFont="1" applyFill="1" applyBorder="1"/>
    <xf numFmtId="0" fontId="40" fillId="10" borderId="55" xfId="0" applyFont="1" applyFill="1" applyBorder="1"/>
    <xf numFmtId="0" fontId="79" fillId="10" borderId="53" xfId="0" applyFont="1" applyFill="1" applyBorder="1"/>
    <xf numFmtId="0" fontId="80" fillId="10" borderId="41" xfId="0" applyFont="1" applyFill="1" applyBorder="1"/>
    <xf numFmtId="0" fontId="79" fillId="0" borderId="16" xfId="0" applyFont="1" applyBorder="1"/>
    <xf numFmtId="0" fontId="79" fillId="0" borderId="6" xfId="0" applyFont="1" applyBorder="1"/>
    <xf numFmtId="0" fontId="79" fillId="0" borderId="17" xfId="0" applyFont="1" applyBorder="1"/>
    <xf numFmtId="0" fontId="71" fillId="2" borderId="53" xfId="0" applyFont="1" applyFill="1" applyBorder="1" applyAlignment="1">
      <alignment horizontal="center" vertical="center" textRotation="90" wrapText="1"/>
    </xf>
    <xf numFmtId="0" fontId="70" fillId="10" borderId="41" xfId="0" applyFont="1" applyFill="1" applyBorder="1"/>
    <xf numFmtId="0" fontId="3" fillId="2" borderId="8" xfId="0" applyFont="1" applyFill="1" applyBorder="1" applyAlignment="1">
      <alignment horizontal="center" vertical="center" wrapText="1"/>
    </xf>
    <xf numFmtId="0" fontId="73" fillId="10" borderId="56" xfId="0" applyFont="1" applyFill="1" applyBorder="1" applyAlignment="1">
      <alignment horizontal="center" vertical="center" textRotation="90" wrapText="1"/>
    </xf>
    <xf numFmtId="0" fontId="73" fillId="10" borderId="41" xfId="0" applyFont="1" applyFill="1" applyBorder="1" applyAlignment="1">
      <alignment horizontal="center" vertical="center" textRotation="90" wrapText="1"/>
    </xf>
    <xf numFmtId="0" fontId="3" fillId="2" borderId="21" xfId="0" applyFont="1" applyFill="1" applyBorder="1" applyAlignment="1">
      <alignment horizontal="left" vertical="center" wrapText="1"/>
    </xf>
    <xf numFmtId="0" fontId="1" fillId="0" borderId="43" xfId="0" applyFont="1" applyBorder="1"/>
    <xf numFmtId="0" fontId="3" fillId="5" borderId="48" xfId="0" applyFont="1" applyFill="1" applyBorder="1" applyAlignment="1">
      <alignment horizontal="center" vertical="center" wrapText="1"/>
    </xf>
    <xf numFmtId="0" fontId="58" fillId="0" borderId="10" xfId="0" applyFont="1" applyBorder="1"/>
    <xf numFmtId="0" fontId="1" fillId="0" borderId="4" xfId="0" applyFont="1" applyBorder="1"/>
    <xf numFmtId="0" fontId="58" fillId="0" borderId="14" xfId="0" applyFont="1" applyBorder="1"/>
    <xf numFmtId="0" fontId="1" fillId="0" borderId="5" xfId="0" applyFont="1" applyBorder="1"/>
    <xf numFmtId="0" fontId="58" fillId="0" borderId="17" xfId="0" applyFont="1" applyBorder="1"/>
    <xf numFmtId="0" fontId="3" fillId="5" borderId="49" xfId="0" applyFont="1" applyFill="1" applyBorder="1" applyAlignment="1">
      <alignment horizontal="center" vertical="center" wrapText="1"/>
    </xf>
    <xf numFmtId="0" fontId="1" fillId="0" borderId="12" xfId="0" applyFont="1" applyBorder="1"/>
    <xf numFmtId="0" fontId="1" fillId="0" borderId="15" xfId="0" applyFont="1" applyBorder="1"/>
    <xf numFmtId="0" fontId="61" fillId="5" borderId="38" xfId="0" applyFont="1" applyFill="1" applyBorder="1" applyAlignment="1">
      <alignment horizontal="center" vertical="center" wrapText="1"/>
    </xf>
    <xf numFmtId="0" fontId="61" fillId="5" borderId="43" xfId="0" applyFont="1" applyFill="1" applyBorder="1" applyAlignment="1">
      <alignment horizontal="center" vertical="center" wrapText="1"/>
    </xf>
    <xf numFmtId="49" fontId="64" fillId="5" borderId="38" xfId="0" applyNumberFormat="1" applyFont="1" applyFill="1" applyBorder="1" applyAlignment="1">
      <alignment horizontal="left" vertical="center"/>
    </xf>
    <xf numFmtId="49" fontId="64" fillId="5" borderId="43" xfId="0" applyNumberFormat="1" applyFont="1" applyFill="1" applyBorder="1" applyAlignment="1">
      <alignment horizontal="left" vertical="center"/>
    </xf>
    <xf numFmtId="49" fontId="64" fillId="14" borderId="43" xfId="0" applyNumberFormat="1" applyFont="1" applyFill="1" applyBorder="1" applyAlignment="1">
      <alignment horizontal="left" vertical="center"/>
    </xf>
    <xf numFmtId="49" fontId="64" fillId="5" borderId="38" xfId="0" applyNumberFormat="1" applyFont="1" applyFill="1" applyBorder="1" applyAlignment="1">
      <alignment horizontal="left" vertical="top"/>
    </xf>
    <xf numFmtId="49" fontId="64" fillId="5" borderId="43" xfId="0" applyNumberFormat="1" applyFont="1" applyFill="1" applyBorder="1" applyAlignment="1">
      <alignment horizontal="left" vertical="top"/>
    </xf>
    <xf numFmtId="49" fontId="64" fillId="14" borderId="43" xfId="0" applyNumberFormat="1" applyFont="1" applyFill="1" applyBorder="1" applyAlignment="1">
      <alignment horizontal="left" vertical="top"/>
    </xf>
    <xf numFmtId="49" fontId="64" fillId="5" borderId="37" xfId="0" applyNumberFormat="1" applyFont="1" applyFill="1" applyBorder="1" applyAlignment="1">
      <alignment horizontal="left" vertical="top"/>
    </xf>
    <xf numFmtId="49" fontId="64" fillId="5" borderId="37" xfId="0" applyNumberFormat="1" applyFont="1" applyFill="1" applyBorder="1" applyAlignment="1">
      <alignment horizontal="left" vertical="center"/>
    </xf>
    <xf numFmtId="0" fontId="3" fillId="2" borderId="21" xfId="0" applyFont="1" applyFill="1" applyBorder="1" applyAlignment="1">
      <alignment horizontal="center" vertical="center" wrapText="1"/>
    </xf>
    <xf numFmtId="0" fontId="1" fillId="0" borderId="23" xfId="0" applyFont="1" applyBorder="1"/>
    <xf numFmtId="49" fontId="3" fillId="2" borderId="21" xfId="0" applyNumberFormat="1" applyFont="1" applyFill="1" applyBorder="1" applyAlignment="1">
      <alignment horizontal="left" vertical="center" wrapText="1"/>
    </xf>
    <xf numFmtId="0" fontId="1" fillId="0" borderId="22" xfId="0" applyFont="1" applyBorder="1"/>
    <xf numFmtId="0" fontId="58" fillId="0" borderId="22" xfId="0" applyFont="1" applyBorder="1"/>
    <xf numFmtId="49" fontId="5" fillId="2" borderId="52" xfId="0" applyNumberFormat="1" applyFont="1" applyFill="1" applyBorder="1" applyAlignment="1">
      <alignment horizontal="center" vertical="center" wrapText="1"/>
    </xf>
    <xf numFmtId="49" fontId="5" fillId="2" borderId="55" xfId="0" applyNumberFormat="1" applyFont="1" applyFill="1" applyBorder="1" applyAlignment="1">
      <alignment horizontal="center" vertical="center" wrapText="1"/>
    </xf>
    <xf numFmtId="49" fontId="5" fillId="2" borderId="56" xfId="0" applyNumberFormat="1" applyFont="1" applyFill="1" applyBorder="1" applyAlignment="1">
      <alignment horizontal="center" vertical="center" wrapText="1"/>
    </xf>
    <xf numFmtId="49" fontId="5" fillId="2" borderId="29" xfId="0" applyNumberFormat="1" applyFont="1" applyFill="1" applyBorder="1" applyAlignment="1">
      <alignment horizontal="center" vertical="center" wrapText="1"/>
    </xf>
    <xf numFmtId="49" fontId="3" fillId="2" borderId="60" xfId="0" applyNumberFormat="1" applyFont="1" applyFill="1" applyBorder="1" applyAlignment="1">
      <alignment horizontal="center" vertical="center" wrapText="1"/>
    </xf>
    <xf numFmtId="49" fontId="3" fillId="2" borderId="52" xfId="0" applyNumberFormat="1" applyFont="1" applyFill="1" applyBorder="1" applyAlignment="1">
      <alignment horizontal="left" vertical="center" wrapText="1"/>
    </xf>
    <xf numFmtId="49" fontId="3" fillId="2" borderId="56" xfId="0" applyNumberFormat="1" applyFont="1" applyFill="1" applyBorder="1" applyAlignment="1">
      <alignment horizontal="left" vertical="center" wrapText="1"/>
    </xf>
    <xf numFmtId="49" fontId="3" fillId="2" borderId="42" xfId="0" applyNumberFormat="1" applyFont="1" applyFill="1" applyBorder="1" applyAlignment="1">
      <alignment horizontal="left" vertical="center" wrapText="1"/>
    </xf>
    <xf numFmtId="49" fontId="3" fillId="2" borderId="55" xfId="0" applyNumberFormat="1" applyFont="1" applyFill="1" applyBorder="1" applyAlignment="1">
      <alignment horizontal="left" vertical="center" wrapText="1"/>
    </xf>
    <xf numFmtId="49" fontId="3" fillId="2" borderId="29" xfId="0" applyNumberFormat="1" applyFont="1" applyFill="1" applyBorder="1" applyAlignment="1">
      <alignment horizontal="left" vertical="center" wrapText="1"/>
    </xf>
    <xf numFmtId="49" fontId="62" fillId="2" borderId="52" xfId="0" applyNumberFormat="1" applyFont="1" applyFill="1" applyBorder="1" applyAlignment="1">
      <alignment horizontal="center" vertical="center" wrapText="1"/>
    </xf>
    <xf numFmtId="49" fontId="62" fillId="2" borderId="53" xfId="0" applyNumberFormat="1" applyFont="1" applyFill="1" applyBorder="1" applyAlignment="1">
      <alignment horizontal="center" vertical="center" wrapText="1"/>
    </xf>
    <xf numFmtId="49" fontId="62" fillId="2" borderId="55" xfId="0" applyNumberFormat="1" applyFont="1" applyFill="1" applyBorder="1" applyAlignment="1">
      <alignment horizontal="center" vertical="center" wrapText="1"/>
    </xf>
    <xf numFmtId="0" fontId="1" fillId="0" borderId="56" xfId="0" applyFont="1" applyBorder="1"/>
    <xf numFmtId="0" fontId="1" fillId="0" borderId="42" xfId="0" applyFont="1" applyBorder="1"/>
    <xf numFmtId="0" fontId="13" fillId="2" borderId="49" xfId="0" applyFont="1" applyFill="1" applyBorder="1" applyAlignment="1">
      <alignment horizontal="center" vertical="top" wrapText="1"/>
    </xf>
    <xf numFmtId="0" fontId="58" fillId="0" borderId="23" xfId="0" applyFont="1" applyBorder="1"/>
    <xf numFmtId="0" fontId="2" fillId="3" borderId="8" xfId="0" applyFont="1" applyFill="1" applyBorder="1" applyAlignment="1">
      <alignment horizontal="center" vertical="center"/>
    </xf>
    <xf numFmtId="0" fontId="5" fillId="3" borderId="21" xfId="0" applyFont="1" applyFill="1" applyBorder="1" applyAlignment="1">
      <alignment horizontal="center" vertical="center" wrapText="1"/>
    </xf>
    <xf numFmtId="0" fontId="85" fillId="2" borderId="40" xfId="0" applyFont="1" applyFill="1" applyBorder="1" applyAlignment="1">
      <alignment horizontal="center" vertical="center" wrapText="1"/>
    </xf>
    <xf numFmtId="0" fontId="83" fillId="0" borderId="41" xfId="0" applyFont="1" applyBorder="1"/>
    <xf numFmtId="0" fontId="4" fillId="3" borderId="21" xfId="0" applyFont="1" applyFill="1" applyBorder="1" applyAlignment="1">
      <alignment horizontal="center" vertical="center" wrapText="1"/>
    </xf>
    <xf numFmtId="0" fontId="83" fillId="0" borderId="22" xfId="0" applyFont="1" applyBorder="1"/>
    <xf numFmtId="0" fontId="83" fillId="0" borderId="43" xfId="0" applyFont="1" applyBorder="1"/>
    <xf numFmtId="0" fontId="83" fillId="0" borderId="23" xfId="0" applyFont="1" applyBorder="1"/>
    <xf numFmtId="0" fontId="76" fillId="0" borderId="22" xfId="0" applyFont="1" applyBorder="1"/>
    <xf numFmtId="0" fontId="2" fillId="3" borderId="21" xfId="0" applyFont="1" applyFill="1" applyBorder="1" applyAlignment="1">
      <alignment horizontal="center" vertical="center" wrapText="1"/>
    </xf>
    <xf numFmtId="0" fontId="4" fillId="3" borderId="9" xfId="0" applyFont="1" applyFill="1" applyBorder="1" applyAlignment="1">
      <alignment horizontal="center" vertical="top" wrapText="1"/>
    </xf>
    <xf numFmtId="0" fontId="76" fillId="0" borderId="10" xfId="0" applyFont="1" applyBorder="1"/>
    <xf numFmtId="0" fontId="76" fillId="0" borderId="17" xfId="0" applyFont="1" applyBorder="1"/>
    <xf numFmtId="0" fontId="83" fillId="0" borderId="10" xfId="0" applyFont="1" applyBorder="1"/>
    <xf numFmtId="0" fontId="83" fillId="0" borderId="17" xfId="0" applyFont="1" applyBorder="1"/>
    <xf numFmtId="0" fontId="2" fillId="3" borderId="8"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 fillId="0" borderId="2" xfId="0" applyFont="1" applyBorder="1"/>
    <xf numFmtId="0" fontId="58" fillId="0" borderId="2" xfId="0" applyFont="1" applyBorder="1"/>
    <xf numFmtId="0" fontId="67" fillId="10" borderId="41" xfId="0" applyFont="1" applyFill="1" applyBorder="1"/>
    <xf numFmtId="0" fontId="1" fillId="0" borderId="41" xfId="0" applyFont="1" applyBorder="1"/>
    <xf numFmtId="0" fontId="83" fillId="0" borderId="3" xfId="0" applyFont="1" applyBorder="1"/>
    <xf numFmtId="0" fontId="1" fillId="0" borderId="26" xfId="0" applyFont="1" applyBorder="1"/>
    <xf numFmtId="0" fontId="1" fillId="0" borderId="27" xfId="0" applyFont="1" applyBorder="1"/>
    <xf numFmtId="0" fontId="58" fillId="0" borderId="27" xfId="0" applyFont="1" applyBorder="1"/>
    <xf numFmtId="0" fontId="83" fillId="0" borderId="28" xfId="0" applyFont="1" applyBorder="1"/>
    <xf numFmtId="0" fontId="5" fillId="0" borderId="29" xfId="0" applyFont="1" applyBorder="1" applyAlignment="1">
      <alignment horizontal="center"/>
    </xf>
    <xf numFmtId="0" fontId="29" fillId="2" borderId="8" xfId="0" applyFont="1" applyFill="1" applyBorder="1" applyAlignment="1">
      <alignment horizontal="center" vertical="center" wrapText="1"/>
    </xf>
    <xf numFmtId="0" fontId="106" fillId="0" borderId="12" xfId="0" applyFont="1" applyBorder="1"/>
    <xf numFmtId="0" fontId="106" fillId="0" borderId="18" xfId="0" applyFont="1" applyBorder="1"/>
    <xf numFmtId="0" fontId="2" fillId="3" borderId="30" xfId="0" applyFont="1" applyFill="1" applyBorder="1" applyAlignment="1">
      <alignment horizontal="center" vertical="center" wrapText="1"/>
    </xf>
    <xf numFmtId="0" fontId="1" fillId="0" borderId="35" xfId="0" applyFont="1" applyBorder="1"/>
    <xf numFmtId="0" fontId="1" fillId="0" borderId="36" xfId="0" applyFont="1" applyBorder="1"/>
    <xf numFmtId="0" fontId="110" fillId="2" borderId="9" xfId="0" applyFont="1" applyFill="1" applyBorder="1" applyAlignment="1">
      <alignment horizontal="center" vertical="center" wrapText="1"/>
    </xf>
    <xf numFmtId="0" fontId="111" fillId="0" borderId="13" xfId="0" applyFont="1" applyBorder="1"/>
    <xf numFmtId="0" fontId="111" fillId="0" borderId="16" xfId="0" applyFont="1" applyBorder="1"/>
    <xf numFmtId="0" fontId="110" fillId="2" borderId="52"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110" fillId="2" borderId="53"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110" fillId="2" borderId="55"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110" fillId="2" borderId="8" xfId="0" applyFont="1" applyFill="1" applyBorder="1" applyAlignment="1">
      <alignment horizontal="center" vertical="center" wrapText="1"/>
    </xf>
    <xf numFmtId="0" fontId="111" fillId="0" borderId="12" xfId="0" applyFont="1" applyBorder="1"/>
    <xf numFmtId="0" fontId="111" fillId="0" borderId="18" xfId="0" applyFont="1" applyBorder="1"/>
    <xf numFmtId="0" fontId="28" fillId="2" borderId="8" xfId="0" applyFont="1" applyFill="1" applyBorder="1" applyAlignment="1">
      <alignment horizontal="center" vertical="center" wrapText="1"/>
    </xf>
    <xf numFmtId="0" fontId="107" fillId="10" borderId="12" xfId="0" applyFont="1" applyFill="1" applyBorder="1"/>
    <xf numFmtId="0" fontId="107" fillId="10" borderId="18" xfId="0" applyFont="1" applyFill="1" applyBorder="1"/>
    <xf numFmtId="49" fontId="2" fillId="3" borderId="31" xfId="0" applyNumberFormat="1" applyFont="1" applyFill="1" applyBorder="1" applyAlignment="1">
      <alignment horizontal="center" vertical="center" wrapText="1"/>
    </xf>
    <xf numFmtId="0" fontId="1" fillId="0" borderId="32" xfId="0" applyFont="1" applyBorder="1"/>
    <xf numFmtId="0" fontId="1" fillId="0" borderId="33" xfId="0" applyFont="1" applyBorder="1"/>
    <xf numFmtId="49" fontId="2" fillId="3" borderId="21" xfId="0" applyNumberFormat="1" applyFont="1" applyFill="1" applyBorder="1" applyAlignment="1">
      <alignment horizontal="center" vertical="center" wrapText="1"/>
    </xf>
    <xf numFmtId="49" fontId="28" fillId="7" borderId="21" xfId="0" applyNumberFormat="1" applyFont="1" applyFill="1" applyBorder="1" applyAlignment="1">
      <alignment horizontal="center" vertical="center" wrapText="1"/>
    </xf>
    <xf numFmtId="0" fontId="107" fillId="10" borderId="22" xfId="0" applyFont="1" applyFill="1" applyBorder="1"/>
    <xf numFmtId="0" fontId="107" fillId="10" borderId="23" xfId="0" applyFont="1" applyFill="1" applyBorder="1"/>
    <xf numFmtId="0" fontId="1" fillId="0" borderId="34" xfId="0" applyFont="1" applyBorder="1"/>
    <xf numFmtId="1" fontId="2" fillId="3" borderId="8" xfId="0" applyNumberFormat="1" applyFont="1" applyFill="1" applyBorder="1" applyAlignment="1">
      <alignment horizontal="center" vertical="center" wrapText="1"/>
    </xf>
    <xf numFmtId="1" fontId="105" fillId="7" borderId="24" xfId="0" applyNumberFormat="1" applyFont="1" applyFill="1" applyBorder="1" applyAlignment="1">
      <alignment horizontal="center" vertical="center" wrapText="1"/>
    </xf>
    <xf numFmtId="1" fontId="105" fillId="7" borderId="49" xfId="0" applyNumberFormat="1" applyFont="1" applyFill="1" applyBorder="1" applyAlignment="1">
      <alignment horizontal="center" vertical="center" wrapText="1"/>
    </xf>
    <xf numFmtId="1" fontId="105" fillId="7" borderId="19"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0" fontId="31" fillId="0" borderId="41" xfId="0" applyFont="1" applyBorder="1" applyAlignment="1">
      <alignment horizontal="center"/>
    </xf>
    <xf numFmtId="0" fontId="1" fillId="0" borderId="49" xfId="0" applyFont="1" applyBorder="1"/>
    <xf numFmtId="49" fontId="64" fillId="5" borderId="56" xfId="0" applyNumberFormat="1" applyFont="1" applyFill="1" applyBorder="1" applyAlignment="1">
      <alignment horizontal="left" vertical="center"/>
    </xf>
    <xf numFmtId="0" fontId="67" fillId="0" borderId="41" xfId="0" applyFont="1" applyBorder="1"/>
    <xf numFmtId="0" fontId="8" fillId="2" borderId="8" xfId="0" applyFont="1" applyFill="1" applyBorder="1" applyAlignment="1">
      <alignment horizontal="center" vertical="center" wrapText="1"/>
    </xf>
    <xf numFmtId="0" fontId="40" fillId="0" borderId="12" xfId="0" applyFont="1" applyBorder="1"/>
    <xf numFmtId="0" fontId="40" fillId="0" borderId="18" xfId="0" applyFont="1" applyBorder="1"/>
    <xf numFmtId="0" fontId="2" fillId="2" borderId="52"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2" fillId="2" borderId="8" xfId="0" applyFont="1" applyFill="1" applyBorder="1" applyAlignment="1">
      <alignment horizontal="center" vertical="center" wrapText="1"/>
    </xf>
    <xf numFmtId="49" fontId="2" fillId="7" borderId="31" xfId="0" applyNumberFormat="1" applyFont="1" applyFill="1" applyBorder="1" applyAlignment="1">
      <alignment horizontal="center" vertical="center" wrapText="1"/>
    </xf>
    <xf numFmtId="0" fontId="1" fillId="10" borderId="32" xfId="0" applyFont="1" applyFill="1" applyBorder="1"/>
    <xf numFmtId="0" fontId="1" fillId="10" borderId="33" xfId="0" applyFont="1" applyFill="1" applyBorder="1"/>
    <xf numFmtId="1" fontId="103" fillId="7" borderId="24" xfId="0" applyNumberFormat="1" applyFont="1" applyFill="1" applyBorder="1" applyAlignment="1">
      <alignment horizontal="center" vertical="center" wrapText="1"/>
    </xf>
    <xf numFmtId="1" fontId="97" fillId="7" borderId="49" xfId="0" applyNumberFormat="1" applyFont="1" applyFill="1" applyBorder="1" applyAlignment="1">
      <alignment horizontal="center" vertical="center" wrapText="1"/>
    </xf>
    <xf numFmtId="1" fontId="97" fillId="7" borderId="19" xfId="0" applyNumberFormat="1" applyFont="1" applyFill="1" applyBorder="1" applyAlignment="1">
      <alignment horizontal="center" vertical="center" wrapText="1"/>
    </xf>
    <xf numFmtId="1" fontId="45" fillId="3" borderId="24" xfId="0" applyNumberFormat="1" applyFont="1" applyFill="1" applyBorder="1" applyAlignment="1">
      <alignment horizontal="center" vertical="center" wrapText="1"/>
    </xf>
    <xf numFmtId="1" fontId="45" fillId="3" borderId="49" xfId="0" applyNumberFormat="1" applyFont="1" applyFill="1" applyBorder="1" applyAlignment="1">
      <alignment horizontal="center" vertical="center" wrapText="1"/>
    </xf>
    <xf numFmtId="1" fontId="45" fillId="3" borderId="19" xfId="0" applyNumberFormat="1" applyFont="1" applyFill="1" applyBorder="1" applyAlignment="1">
      <alignment horizontal="center" vertical="center" wrapText="1"/>
    </xf>
    <xf numFmtId="0" fontId="43" fillId="0" borderId="8" xfId="0" applyFont="1" applyBorder="1" applyAlignment="1">
      <alignment horizontal="center" vertical="center" wrapText="1"/>
    </xf>
    <xf numFmtId="0" fontId="44" fillId="0" borderId="12" xfId="0" applyFont="1" applyBorder="1" applyAlignment="1">
      <alignment vertical="center"/>
    </xf>
    <xf numFmtId="0" fontId="44" fillId="0" borderId="18" xfId="0" applyFont="1" applyBorder="1" applyAlignment="1">
      <alignment vertical="center"/>
    </xf>
    <xf numFmtId="0" fontId="43" fillId="0" borderId="10" xfId="0" applyFont="1" applyBorder="1" applyAlignment="1">
      <alignment horizontal="center" vertical="center" wrapText="1"/>
    </xf>
    <xf numFmtId="0" fontId="44" fillId="0" borderId="17" xfId="0" applyFont="1" applyBorder="1" applyAlignment="1">
      <alignment vertical="center"/>
    </xf>
    <xf numFmtId="0" fontId="90" fillId="0" borderId="8" xfId="0" applyFont="1" applyBorder="1" applyAlignment="1">
      <alignment horizontal="left" vertical="center" textRotation="180" wrapText="1"/>
    </xf>
    <xf numFmtId="0" fontId="91" fillId="0" borderId="12" xfId="0" applyFont="1" applyBorder="1" applyAlignment="1">
      <alignment horizontal="left" vertical="center" textRotation="180"/>
    </xf>
    <xf numFmtId="0" fontId="91" fillId="0" borderId="18" xfId="0" applyFont="1" applyBorder="1" applyAlignment="1">
      <alignment horizontal="left" vertical="center" textRotation="180"/>
    </xf>
    <xf numFmtId="0" fontId="43" fillId="0" borderId="9" xfId="0" applyFont="1" applyBorder="1" applyAlignment="1">
      <alignment horizontal="center" vertical="center" wrapText="1"/>
    </xf>
    <xf numFmtId="0" fontId="54" fillId="0" borderId="13" xfId="0" applyFont="1" applyBorder="1" applyAlignment="1">
      <alignment vertical="center"/>
    </xf>
    <xf numFmtId="0" fontId="54" fillId="0" borderId="16" xfId="0" applyFont="1" applyBorder="1" applyAlignment="1">
      <alignment vertical="center"/>
    </xf>
    <xf numFmtId="0" fontId="43" fillId="0" borderId="21" xfId="0" applyFont="1" applyBorder="1" applyAlignment="1">
      <alignment horizontal="center" vertical="center" wrapText="1"/>
    </xf>
    <xf numFmtId="0" fontId="44" fillId="0" borderId="22" xfId="0" applyFont="1" applyBorder="1" applyAlignment="1">
      <alignment vertical="center"/>
    </xf>
    <xf numFmtId="0" fontId="44" fillId="0" borderId="23" xfId="0" applyFont="1" applyBorder="1" applyAlignment="1">
      <alignment vertical="center"/>
    </xf>
    <xf numFmtId="0" fontId="10" fillId="0" borderId="29" xfId="0" applyFont="1" applyBorder="1" applyAlignment="1">
      <alignment horizontal="center" vertical="center" wrapText="1"/>
    </xf>
    <xf numFmtId="0" fontId="90" fillId="0" borderId="24" xfId="0" applyFont="1" applyBorder="1" applyAlignment="1">
      <alignment horizontal="center" vertical="center" textRotation="180" wrapText="1"/>
    </xf>
    <xf numFmtId="0" fontId="90" fillId="0" borderId="49" xfId="0" applyFont="1" applyBorder="1" applyAlignment="1">
      <alignment horizontal="center" vertical="center" textRotation="180" wrapText="1"/>
    </xf>
    <xf numFmtId="0" fontId="90" fillId="0" borderId="19" xfId="0" applyFont="1" applyBorder="1" applyAlignment="1">
      <alignment horizontal="center" vertical="center" textRotation="180" wrapText="1"/>
    </xf>
    <xf numFmtId="0" fontId="10" fillId="0" borderId="38" xfId="0" applyFont="1" applyBorder="1" applyAlignment="1">
      <alignment horizontal="left" vertical="center" wrapText="1"/>
    </xf>
    <xf numFmtId="0" fontId="10" fillId="0" borderId="37" xfId="0" applyFont="1" applyBorder="1" applyAlignment="1">
      <alignment horizontal="left" vertical="center" wrapText="1"/>
    </xf>
    <xf numFmtId="0" fontId="90" fillId="0" borderId="52" xfId="0" applyFont="1" applyBorder="1" applyAlignment="1">
      <alignment horizontal="center" vertical="center" textRotation="180" wrapText="1"/>
    </xf>
    <xf numFmtId="0" fontId="90" fillId="0" borderId="53" xfId="0" applyFont="1" applyBorder="1" applyAlignment="1">
      <alignment horizontal="center" vertical="center" textRotation="180" wrapText="1"/>
    </xf>
    <xf numFmtId="0" fontId="90" fillId="0" borderId="55" xfId="0" applyFont="1" applyBorder="1" applyAlignment="1">
      <alignment horizontal="center" vertical="center" textRotation="180" wrapText="1"/>
    </xf>
    <xf numFmtId="0" fontId="10" fillId="0" borderId="29" xfId="0" applyFont="1" applyBorder="1" applyAlignment="1">
      <alignment horizontal="center" vertical="center"/>
    </xf>
    <xf numFmtId="0" fontId="43" fillId="0" borderId="29" xfId="0" applyFont="1" applyBorder="1" applyAlignment="1">
      <alignment horizontal="center" vertical="center"/>
    </xf>
    <xf numFmtId="0" fontId="93" fillId="0" borderId="24" xfId="0" applyFont="1" applyBorder="1" applyAlignment="1">
      <alignment horizontal="center" vertical="center" textRotation="180"/>
    </xf>
    <xf numFmtId="0" fontId="93" fillId="0" borderId="49" xfId="0" applyFont="1" applyBorder="1" applyAlignment="1">
      <alignment horizontal="center" vertical="center" textRotation="180"/>
    </xf>
    <xf numFmtId="49" fontId="28" fillId="2" borderId="24" xfId="0" applyNumberFormat="1" applyFont="1" applyFill="1" applyBorder="1" applyAlignment="1">
      <alignment horizontal="center" vertical="center" wrapText="1"/>
    </xf>
    <xf numFmtId="49" fontId="28" fillId="2" borderId="19" xfId="0" applyNumberFormat="1" applyFont="1" applyFill="1" applyBorder="1" applyAlignment="1">
      <alignment horizontal="center" vertical="center" wrapText="1"/>
    </xf>
    <xf numFmtId="0" fontId="98" fillId="0" borderId="50" xfId="0" applyFont="1" applyBorder="1" applyAlignment="1">
      <alignment horizontal="center" vertical="center" textRotation="180"/>
    </xf>
    <xf numFmtId="0" fontId="98" fillId="0" borderId="54" xfId="0" applyFont="1" applyBorder="1" applyAlignment="1">
      <alignment horizontal="center" vertical="center" textRotation="180"/>
    </xf>
    <xf numFmtId="0" fontId="30" fillId="0" borderId="56" xfId="0" applyFont="1" applyBorder="1" applyAlignment="1">
      <alignment horizontal="center" wrapText="1"/>
    </xf>
    <xf numFmtId="0" fontId="32" fillId="0" borderId="56" xfId="0" applyFont="1" applyBorder="1" applyAlignment="1">
      <alignment horizontal="center" wrapText="1"/>
    </xf>
    <xf numFmtId="0" fontId="30" fillId="0" borderId="0" xfId="0" applyFont="1" applyAlignment="1">
      <alignment horizontal="center" vertical="center" wrapText="1"/>
    </xf>
    <xf numFmtId="0" fontId="32" fillId="0" borderId="0" xfId="0" applyFont="1" applyAlignment="1">
      <alignment horizontal="center" vertical="center" wrapText="1"/>
    </xf>
    <xf numFmtId="0" fontId="30" fillId="0" borderId="56" xfId="0" applyFont="1" applyBorder="1" applyAlignment="1">
      <alignment horizontal="center"/>
    </xf>
    <xf numFmtId="0" fontId="30" fillId="0" borderId="41" xfId="0" applyFont="1" applyBorder="1" applyAlignment="1">
      <alignment horizontal="center" vertical="center"/>
    </xf>
    <xf numFmtId="0" fontId="30" fillId="0" borderId="0" xfId="0" applyFont="1" applyAlignment="1">
      <alignment horizontal="left" vertical="center"/>
    </xf>
    <xf numFmtId="0" fontId="5" fillId="0" borderId="8" xfId="0" applyFont="1" applyBorder="1" applyAlignment="1">
      <alignment horizontal="center" vertical="center"/>
    </xf>
    <xf numFmtId="0" fontId="5" fillId="0" borderId="8" xfId="0" applyFont="1" applyBorder="1" applyAlignment="1">
      <alignment horizontal="center" vertical="center" wrapText="1"/>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5" fillId="0" borderId="42" xfId="0" applyFont="1" applyBorder="1" applyAlignment="1">
      <alignment horizontal="center" vertical="center"/>
    </xf>
    <xf numFmtId="0" fontId="5" fillId="0" borderId="53" xfId="0" applyFont="1" applyBorder="1" applyAlignment="1">
      <alignment horizontal="center" vertical="center"/>
    </xf>
    <xf numFmtId="0" fontId="5" fillId="0" borderId="50" xfId="0" applyFont="1" applyBorder="1" applyAlignment="1">
      <alignment horizontal="center" vertical="center"/>
    </xf>
    <xf numFmtId="0" fontId="5" fillId="0" borderId="55" xfId="0" applyFont="1" applyBorder="1" applyAlignment="1">
      <alignment horizontal="center" vertical="center"/>
    </xf>
    <xf numFmtId="0" fontId="5" fillId="0" borderId="54" xfId="0" applyFont="1" applyBorder="1" applyAlignment="1">
      <alignment horizontal="center" vertical="center"/>
    </xf>
    <xf numFmtId="0" fontId="10" fillId="0" borderId="21" xfId="0" applyFont="1" applyBorder="1" applyAlignment="1">
      <alignment horizontal="center" vertical="center"/>
    </xf>
    <xf numFmtId="0" fontId="5" fillId="0" borderId="24" xfId="0" applyFont="1" applyBorder="1" applyAlignment="1">
      <alignment horizontal="left" vertical="center"/>
    </xf>
    <xf numFmtId="0" fontId="5" fillId="0" borderId="49" xfId="0" applyFont="1" applyBorder="1" applyAlignment="1">
      <alignment horizontal="left" vertical="center"/>
    </xf>
    <xf numFmtId="0" fontId="30" fillId="0" borderId="0" xfId="0" applyFont="1" applyAlignment="1">
      <alignment horizontal="center" vertical="center"/>
    </xf>
    <xf numFmtId="0" fontId="30" fillId="0" borderId="6" xfId="0" applyFont="1" applyBorder="1" applyAlignment="1">
      <alignment horizontal="center" vertical="center"/>
    </xf>
    <xf numFmtId="0" fontId="31" fillId="0" borderId="0" xfId="0" applyFont="1" applyAlignment="1">
      <alignment horizontal="center"/>
    </xf>
    <xf numFmtId="0" fontId="5" fillId="0" borderId="66" xfId="0" applyFont="1" applyBorder="1" applyAlignment="1">
      <alignment horizontal="center" vertical="center"/>
    </xf>
    <xf numFmtId="0" fontId="1" fillId="0" borderId="67" xfId="0" applyFont="1" applyBorder="1"/>
    <xf numFmtId="0" fontId="31" fillId="0" borderId="41" xfId="0" applyFont="1" applyBorder="1" applyAlignment="1">
      <alignment horizontal="center" vertical="center"/>
    </xf>
    <xf numFmtId="0" fontId="30" fillId="0" borderId="41" xfId="0" applyFont="1" applyBorder="1" applyAlignment="1">
      <alignment horizontal="center"/>
    </xf>
    <xf numFmtId="0" fontId="5" fillId="0" borderId="41" xfId="0" applyFont="1" applyBorder="1" applyAlignment="1">
      <alignment horizontal="center" vertical="center"/>
    </xf>
    <xf numFmtId="0" fontId="31" fillId="0" borderId="0" xfId="0" applyFont="1" applyAlignment="1">
      <alignment horizontal="left"/>
    </xf>
    <xf numFmtId="0" fontId="35" fillId="0" borderId="0" xfId="0" applyFont="1" applyAlignment="1">
      <alignment horizontal="left"/>
    </xf>
    <xf numFmtId="0" fontId="97" fillId="10" borderId="52" xfId="0" applyFont="1" applyFill="1" applyBorder="1" applyAlignment="1">
      <alignment horizontal="center" vertical="center"/>
    </xf>
    <xf numFmtId="0" fontId="97" fillId="10" borderId="42" xfId="0" applyFont="1" applyFill="1" applyBorder="1" applyAlignment="1">
      <alignment horizontal="center" vertical="center"/>
    </xf>
    <xf numFmtId="0" fontId="97" fillId="10" borderId="53" xfId="0" applyFont="1" applyFill="1" applyBorder="1" applyAlignment="1">
      <alignment horizontal="center" vertical="center"/>
    </xf>
    <xf numFmtId="0" fontId="97" fillId="10" borderId="50" xfId="0" applyFont="1" applyFill="1" applyBorder="1" applyAlignment="1">
      <alignment horizontal="center" vertical="center"/>
    </xf>
    <xf numFmtId="0" fontId="97" fillId="10" borderId="55" xfId="0" applyFont="1" applyFill="1" applyBorder="1" applyAlignment="1">
      <alignment horizontal="center" vertical="center"/>
    </xf>
    <xf numFmtId="0" fontId="97" fillId="10" borderId="54"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91210-2F9E-4F42-900E-AE6893293586}">
  <sheetPr filterMode="1"/>
  <dimension ref="A1:EB646"/>
  <sheetViews>
    <sheetView tabSelected="1" topLeftCell="A522" zoomScale="75" zoomScaleNormal="75" zoomScaleSheetLayoutView="75" workbookViewId="0">
      <selection activeCell="D642" sqref="D642"/>
    </sheetView>
  </sheetViews>
  <sheetFormatPr defaultColWidth="14.42578125" defaultRowHeight="15" customHeight="1" x14ac:dyDescent="0.25"/>
  <cols>
    <col min="1" max="1" width="5.5703125" style="334" customWidth="1"/>
    <col min="2" max="2" width="5.5703125" style="390" customWidth="1"/>
    <col min="3" max="3" width="0.5703125" hidden="1" customWidth="1"/>
    <col min="4" max="4" width="50.5703125" customWidth="1"/>
    <col min="5" max="5" width="4.5703125" style="289" hidden="1" customWidth="1"/>
    <col min="6" max="6" width="38.5703125" customWidth="1"/>
    <col min="7" max="7" width="4.5703125" style="289" hidden="1" customWidth="1"/>
    <col min="8" max="8" width="50.85546875" customWidth="1"/>
    <col min="9" max="9" width="8" customWidth="1"/>
    <col min="10" max="10" width="11.42578125" hidden="1" customWidth="1"/>
    <col min="11" max="11" width="20.7109375" hidden="1" customWidth="1"/>
    <col min="12" max="12" width="38.85546875" hidden="1" customWidth="1"/>
    <col min="13" max="13" width="36.7109375" hidden="1" customWidth="1"/>
    <col min="14" max="14" width="6.5703125" style="596" customWidth="1"/>
    <col min="15" max="17" width="6.140625" hidden="1" customWidth="1"/>
    <col min="18" max="18" width="6.140625" customWidth="1"/>
    <col min="19" max="24" width="6.140625" hidden="1" customWidth="1"/>
    <col min="25" max="25" width="5.5703125" hidden="1" customWidth="1"/>
    <col min="26" max="26" width="11.140625" hidden="1" customWidth="1"/>
    <col min="27" max="28" width="11.42578125" hidden="1" customWidth="1"/>
    <col min="29" max="29" width="8.7109375" hidden="1" customWidth="1"/>
    <col min="30" max="30" width="9.28515625" hidden="1" customWidth="1"/>
    <col min="31" max="31" width="15.28515625" hidden="1" customWidth="1"/>
    <col min="32" max="32" width="13.42578125" hidden="1" customWidth="1"/>
    <col min="33" max="33" width="14" hidden="1" customWidth="1"/>
    <col min="34" max="35" width="8.42578125" hidden="1" customWidth="1"/>
    <col min="36" max="36" width="9" hidden="1" customWidth="1"/>
    <col min="37" max="37" width="8.42578125" hidden="1" customWidth="1"/>
    <col min="38" max="38" width="8.7109375" customWidth="1"/>
    <col min="39" max="42" width="6.28515625" customWidth="1"/>
    <col min="43" max="52" width="14.7109375" hidden="1" customWidth="1"/>
    <col min="53" max="61" width="13.140625" hidden="1" customWidth="1"/>
    <col min="62" max="100" width="3.140625" style="384" hidden="1" customWidth="1"/>
    <col min="101" max="101" width="6.42578125" style="384" hidden="1" customWidth="1"/>
    <col min="102" max="102" width="6.42578125" style="383" hidden="1" customWidth="1"/>
    <col min="103" max="108" width="6.42578125" style="384" hidden="1" customWidth="1"/>
    <col min="109" max="109" width="8.140625" hidden="1" customWidth="1"/>
    <col min="110" max="110" width="12.42578125" hidden="1" customWidth="1"/>
    <col min="111" max="111" width="6.85546875" hidden="1" customWidth="1"/>
    <col min="112" max="129" width="9" hidden="1" customWidth="1"/>
    <col min="130" max="130" width="9.140625" hidden="1" customWidth="1"/>
    <col min="131" max="132" width="14.42578125" hidden="1" customWidth="1"/>
    <col min="133" max="169" width="14.42578125" customWidth="1"/>
  </cols>
  <sheetData>
    <row r="1" spans="1:130" ht="15.75" customHeight="1" x14ac:dyDescent="0.25">
      <c r="A1" s="31"/>
      <c r="B1" s="32"/>
      <c r="C1" s="742" t="s">
        <v>1440</v>
      </c>
      <c r="D1" s="743"/>
      <c r="E1" s="744"/>
      <c r="F1" s="743"/>
      <c r="G1" s="744"/>
      <c r="H1" s="743"/>
      <c r="I1" s="743"/>
      <c r="J1" s="743"/>
      <c r="K1" s="743"/>
      <c r="L1" s="743"/>
      <c r="M1" s="743"/>
      <c r="N1" s="745"/>
      <c r="O1" s="743"/>
      <c r="P1" s="743"/>
      <c r="Q1" s="743"/>
      <c r="R1" s="743"/>
      <c r="S1" s="746"/>
      <c r="T1" s="746"/>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7"/>
      <c r="BK1" s="338"/>
      <c r="BL1" s="338"/>
      <c r="BM1" s="338"/>
      <c r="BN1" s="338"/>
      <c r="BO1" s="338"/>
      <c r="BP1" s="338"/>
      <c r="BQ1" s="338"/>
      <c r="BR1" s="338"/>
      <c r="BS1" s="341"/>
      <c r="BT1" s="341"/>
      <c r="BU1" s="341"/>
      <c r="BV1" s="341"/>
      <c r="BW1" s="341"/>
      <c r="BX1" s="341"/>
      <c r="BY1" s="341"/>
      <c r="BZ1" s="341"/>
      <c r="CA1" s="341"/>
      <c r="CB1" s="341"/>
      <c r="CC1" s="338"/>
      <c r="CD1" s="338"/>
      <c r="CE1" s="338"/>
      <c r="CF1" s="338"/>
      <c r="CG1" s="338"/>
      <c r="CH1" s="338"/>
      <c r="CI1" s="338"/>
      <c r="CJ1" s="338"/>
      <c r="CK1" s="338"/>
      <c r="CL1" s="338"/>
      <c r="CM1" s="338"/>
      <c r="CN1" s="338"/>
      <c r="CO1" s="338"/>
      <c r="CP1" s="338"/>
      <c r="CQ1" s="338"/>
      <c r="CR1" s="338"/>
      <c r="CS1" s="341"/>
      <c r="CT1" s="338"/>
      <c r="CU1" s="338"/>
      <c r="CV1" s="338"/>
      <c r="CW1" s="338"/>
      <c r="CX1" s="329"/>
      <c r="CY1" s="338"/>
      <c r="CZ1" s="338"/>
      <c r="DA1" s="338"/>
      <c r="DB1" s="338"/>
      <c r="DC1" s="338"/>
      <c r="DD1" s="338"/>
      <c r="DE1" s="2"/>
      <c r="DF1" s="2"/>
      <c r="DG1" s="2"/>
      <c r="DH1" s="2"/>
      <c r="DI1" s="2"/>
      <c r="DJ1" s="2"/>
      <c r="DK1" s="2"/>
      <c r="DL1" s="2"/>
      <c r="DM1" s="2"/>
      <c r="DN1" s="2"/>
      <c r="DO1" s="2"/>
      <c r="DP1" s="2"/>
      <c r="DQ1" s="2"/>
      <c r="DR1" s="2"/>
      <c r="DS1" s="2"/>
      <c r="DT1" s="2"/>
      <c r="DU1" s="2"/>
      <c r="DV1" s="2"/>
      <c r="DW1" s="2"/>
      <c r="DX1" s="2"/>
      <c r="DY1" s="2"/>
      <c r="DZ1" s="2"/>
    </row>
    <row r="2" spans="1:130" ht="13.5" customHeight="1" x14ac:dyDescent="0.25">
      <c r="A2" s="31"/>
      <c r="B2" s="32"/>
      <c r="C2" s="748"/>
      <c r="D2" s="749"/>
      <c r="E2" s="750"/>
      <c r="F2" s="749"/>
      <c r="G2" s="750"/>
      <c r="H2" s="749"/>
      <c r="I2" s="749"/>
      <c r="J2" s="749"/>
      <c r="K2" s="749"/>
      <c r="L2" s="749"/>
      <c r="M2" s="749"/>
      <c r="N2" s="745"/>
      <c r="O2" s="749"/>
      <c r="P2" s="749"/>
      <c r="Q2" s="749"/>
      <c r="R2" s="749"/>
      <c r="S2" s="746"/>
      <c r="T2" s="746"/>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51"/>
      <c r="BK2" s="370"/>
      <c r="BL2" s="338"/>
      <c r="BM2" s="371"/>
      <c r="BN2" s="371"/>
      <c r="BO2" s="371"/>
      <c r="BP2" s="372"/>
      <c r="BQ2" s="338"/>
      <c r="BR2" s="338"/>
      <c r="BS2" s="341"/>
      <c r="BT2" s="341"/>
      <c r="BU2" s="341"/>
      <c r="BV2" s="341"/>
      <c r="BW2" s="341"/>
      <c r="BX2" s="341"/>
      <c r="BY2" s="341"/>
      <c r="BZ2" s="341"/>
      <c r="CA2" s="341"/>
      <c r="CB2" s="341"/>
      <c r="CC2" s="338"/>
      <c r="CD2" s="338"/>
      <c r="CE2" s="338"/>
      <c r="CF2" s="338"/>
      <c r="CG2" s="338"/>
      <c r="CH2" s="338"/>
      <c r="CI2" s="338"/>
      <c r="CJ2" s="338"/>
      <c r="CK2" s="338"/>
      <c r="CL2" s="338"/>
      <c r="CM2" s="338"/>
      <c r="CN2" s="338"/>
      <c r="CO2" s="338"/>
      <c r="CP2" s="338"/>
      <c r="CQ2" s="338"/>
      <c r="CR2" s="338"/>
      <c r="CS2" s="341"/>
      <c r="CT2" s="338"/>
      <c r="CU2" s="338"/>
      <c r="CV2" s="338"/>
      <c r="CW2" s="338"/>
      <c r="CX2" s="329"/>
      <c r="CY2" s="338"/>
      <c r="CZ2" s="338"/>
      <c r="DA2" s="338"/>
      <c r="DB2" s="338"/>
      <c r="DC2" s="338"/>
      <c r="DD2" s="338"/>
      <c r="DE2" s="2"/>
      <c r="DF2" s="2"/>
      <c r="DG2" s="2"/>
      <c r="DH2" s="2"/>
      <c r="DI2" s="2"/>
      <c r="DJ2" s="2"/>
      <c r="DK2" s="2"/>
      <c r="DL2" s="2"/>
      <c r="DM2" s="2"/>
      <c r="DN2" s="2"/>
      <c r="DO2" s="2"/>
      <c r="DP2" s="2"/>
      <c r="DQ2" s="2"/>
      <c r="DR2" s="2"/>
      <c r="DS2" s="2"/>
      <c r="DT2" s="2"/>
      <c r="DU2" s="2"/>
      <c r="DV2" s="2"/>
      <c r="DW2" s="2"/>
      <c r="DX2" s="2"/>
      <c r="DY2" s="2"/>
      <c r="DZ2" s="2"/>
    </row>
    <row r="3" spans="1:130" ht="14.25" hidden="1" customHeight="1" x14ac:dyDescent="0.25">
      <c r="A3" s="31"/>
      <c r="B3" s="33"/>
      <c r="C3" s="34"/>
      <c r="D3" s="35"/>
      <c r="E3" s="276"/>
      <c r="F3" s="35"/>
      <c r="G3" s="278"/>
      <c r="H3" s="36"/>
      <c r="I3" s="36"/>
      <c r="J3" s="34"/>
      <c r="K3" s="34"/>
      <c r="L3" s="34"/>
      <c r="M3" s="37"/>
      <c r="N3" s="295"/>
      <c r="O3" s="752" t="s">
        <v>1369</v>
      </c>
      <c r="P3" s="752"/>
      <c r="Q3" s="752"/>
      <c r="R3" s="752"/>
      <c r="S3" s="752"/>
      <c r="T3" s="752"/>
      <c r="U3" s="752"/>
      <c r="V3" s="752"/>
      <c r="W3" s="752"/>
      <c r="X3" s="752"/>
      <c r="Y3" s="752"/>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38"/>
      <c r="BK3" s="370"/>
      <c r="BL3" s="338"/>
      <c r="BM3" s="371"/>
      <c r="BN3" s="371"/>
      <c r="BO3" s="371"/>
      <c r="BP3" s="372"/>
      <c r="BQ3" s="338"/>
      <c r="BR3" s="338"/>
      <c r="BS3" s="341"/>
      <c r="BT3" s="341"/>
      <c r="BU3" s="341"/>
      <c r="BV3" s="341"/>
      <c r="BW3" s="341"/>
      <c r="BX3" s="341"/>
      <c r="BY3" s="341"/>
      <c r="BZ3" s="341"/>
      <c r="CA3" s="341"/>
      <c r="CB3" s="341"/>
      <c r="CC3" s="338"/>
      <c r="CD3" s="338"/>
      <c r="CE3" s="338"/>
      <c r="CF3" s="338"/>
      <c r="CG3" s="338"/>
      <c r="CH3" s="338"/>
      <c r="CI3" s="338"/>
      <c r="CJ3" s="338"/>
      <c r="CK3" s="338"/>
      <c r="CL3" s="338"/>
      <c r="CM3" s="338"/>
      <c r="CN3" s="338"/>
      <c r="CO3" s="338"/>
      <c r="CP3" s="338"/>
      <c r="CQ3" s="338"/>
      <c r="CR3" s="338"/>
      <c r="CS3" s="341"/>
      <c r="CT3" s="338"/>
      <c r="CU3" s="338"/>
      <c r="CV3" s="338"/>
      <c r="CW3" s="338"/>
      <c r="CX3" s="329"/>
      <c r="CY3" s="338"/>
      <c r="CZ3" s="338"/>
      <c r="DA3" s="338"/>
      <c r="DB3" s="338"/>
      <c r="DC3" s="338"/>
      <c r="DD3" s="338"/>
      <c r="DE3" s="2"/>
      <c r="DF3" s="2"/>
      <c r="DG3" s="2"/>
      <c r="DH3" s="2"/>
      <c r="DI3" s="2"/>
      <c r="DJ3" s="2"/>
      <c r="DK3" s="2"/>
      <c r="DL3" s="2"/>
      <c r="DM3" s="2"/>
      <c r="DN3" s="2"/>
      <c r="DO3" s="2"/>
      <c r="DP3" s="2"/>
      <c r="DQ3" s="2"/>
      <c r="DR3" s="2"/>
      <c r="DS3" s="2"/>
      <c r="DT3" s="2"/>
      <c r="DU3" s="2"/>
      <c r="DV3" s="2"/>
      <c r="DW3" s="2"/>
      <c r="DX3" s="2"/>
      <c r="DY3" s="2"/>
      <c r="DZ3" s="2"/>
    </row>
    <row r="4" spans="1:130" ht="21.75" customHeight="1" x14ac:dyDescent="0.25">
      <c r="A4" s="753" t="s">
        <v>535</v>
      </c>
      <c r="B4" s="753" t="s">
        <v>0</v>
      </c>
      <c r="C4" s="756" t="s">
        <v>0</v>
      </c>
      <c r="D4" s="759" t="s">
        <v>1383</v>
      </c>
      <c r="E4" s="686"/>
      <c r="F4" s="762" t="s">
        <v>1384</v>
      </c>
      <c r="G4" s="763"/>
      <c r="H4" s="768" t="s">
        <v>536</v>
      </c>
      <c r="I4" s="771" t="s">
        <v>537</v>
      </c>
      <c r="J4" s="741" t="s">
        <v>1</v>
      </c>
      <c r="K4" s="741" t="s">
        <v>2</v>
      </c>
      <c r="L4" s="741" t="s">
        <v>538</v>
      </c>
      <c r="M4" s="782" t="s">
        <v>539</v>
      </c>
      <c r="N4" s="783" t="s">
        <v>1438</v>
      </c>
      <c r="O4" s="231" t="s">
        <v>540</v>
      </c>
      <c r="P4" s="231" t="s">
        <v>541</v>
      </c>
      <c r="Q4" s="231" t="s">
        <v>542</v>
      </c>
      <c r="R4" s="607" t="s">
        <v>543</v>
      </c>
      <c r="S4" s="350" t="s">
        <v>544</v>
      </c>
      <c r="T4" s="351" t="s">
        <v>545</v>
      </c>
      <c r="U4" s="231" t="s">
        <v>546</v>
      </c>
      <c r="V4" s="232" t="s">
        <v>1186</v>
      </c>
      <c r="W4" s="232" t="s">
        <v>547</v>
      </c>
      <c r="X4" s="232" t="s">
        <v>548</v>
      </c>
      <c r="Y4" s="38" t="s">
        <v>549</v>
      </c>
      <c r="Z4" s="741" t="s">
        <v>1370</v>
      </c>
      <c r="AA4" s="777" t="s">
        <v>550</v>
      </c>
      <c r="AB4" s="707"/>
      <c r="AC4" s="707"/>
      <c r="AD4" s="705"/>
      <c r="AE4" s="774" t="s">
        <v>1385</v>
      </c>
      <c r="AF4" s="775"/>
      <c r="AG4" s="776"/>
      <c r="AH4" s="777" t="s">
        <v>551</v>
      </c>
      <c r="AI4" s="707"/>
      <c r="AJ4" s="707"/>
      <c r="AK4" s="705"/>
      <c r="AL4" s="778" t="s">
        <v>1441</v>
      </c>
      <c r="AM4" s="779"/>
      <c r="AN4" s="779"/>
      <c r="AO4" s="779"/>
      <c r="AP4" s="780"/>
      <c r="AQ4" s="777" t="s">
        <v>553</v>
      </c>
      <c r="AR4" s="707"/>
      <c r="AS4" s="707"/>
      <c r="AT4" s="781"/>
      <c r="AU4" s="777" t="s">
        <v>554</v>
      </c>
      <c r="AV4" s="707"/>
      <c r="AW4" s="707"/>
      <c r="AX4" s="705"/>
      <c r="AY4" s="777" t="s">
        <v>555</v>
      </c>
      <c r="AZ4" s="707"/>
      <c r="BA4" s="707"/>
      <c r="BB4" s="705"/>
      <c r="BC4" s="777" t="s">
        <v>556</v>
      </c>
      <c r="BD4" s="707"/>
      <c r="BE4" s="705"/>
      <c r="BF4" s="777" t="s">
        <v>557</v>
      </c>
      <c r="BG4" s="707"/>
      <c r="BH4" s="781"/>
      <c r="BI4" s="39" t="s">
        <v>548</v>
      </c>
      <c r="BJ4" s="730" t="s">
        <v>558</v>
      </c>
      <c r="BK4" s="731"/>
      <c r="BL4" s="731"/>
      <c r="BM4" s="731"/>
      <c r="BN4" s="731"/>
      <c r="BO4" s="731"/>
      <c r="BP4" s="731"/>
      <c r="BQ4" s="731"/>
      <c r="BR4" s="731"/>
      <c r="BS4" s="732"/>
      <c r="BT4" s="732"/>
      <c r="BU4" s="732"/>
      <c r="BV4" s="732"/>
      <c r="BW4" s="732"/>
      <c r="BX4" s="732"/>
      <c r="BY4" s="732"/>
      <c r="BZ4" s="732"/>
      <c r="CA4" s="732"/>
      <c r="CB4" s="732"/>
      <c r="CC4" s="731"/>
      <c r="CD4" s="731"/>
      <c r="CE4" s="731"/>
      <c r="CF4" s="731"/>
      <c r="CG4" s="731"/>
      <c r="CH4" s="731"/>
      <c r="CI4" s="731"/>
      <c r="CJ4" s="731"/>
      <c r="CK4" s="731"/>
      <c r="CL4" s="731"/>
      <c r="CM4" s="731"/>
      <c r="CN4" s="731"/>
      <c r="CO4" s="731"/>
      <c r="CP4" s="731"/>
      <c r="CQ4" s="731"/>
      <c r="CR4" s="731"/>
      <c r="CS4" s="732"/>
      <c r="CT4" s="731"/>
      <c r="CU4" s="731"/>
      <c r="CV4" s="733"/>
      <c r="CW4" s="730" t="s">
        <v>559</v>
      </c>
      <c r="CX4" s="734"/>
      <c r="CY4" s="731"/>
      <c r="CZ4" s="731"/>
      <c r="DA4" s="731"/>
      <c r="DB4" s="731"/>
      <c r="DC4" s="731"/>
      <c r="DD4" s="733"/>
      <c r="DE4" s="735" t="s">
        <v>560</v>
      </c>
      <c r="DF4" s="705"/>
      <c r="DG4" s="2"/>
      <c r="DH4" s="40"/>
      <c r="DI4" s="40"/>
      <c r="DJ4" s="40"/>
      <c r="DK4" s="40"/>
      <c r="DL4" s="40"/>
      <c r="DM4" s="40"/>
      <c r="DN4" s="40"/>
      <c r="DO4" s="40"/>
      <c r="DP4" s="40"/>
      <c r="DQ4" s="40"/>
      <c r="DR4" s="40"/>
      <c r="DS4" s="40"/>
      <c r="DT4" s="40"/>
      <c r="DU4" s="40"/>
      <c r="DV4" s="40"/>
      <c r="DW4" s="40"/>
      <c r="DX4" s="40"/>
      <c r="DY4" s="40"/>
      <c r="DZ4" s="40"/>
    </row>
    <row r="5" spans="1:130" ht="18" customHeight="1" x14ac:dyDescent="0.25">
      <c r="A5" s="754"/>
      <c r="B5" s="754"/>
      <c r="C5" s="757"/>
      <c r="D5" s="760"/>
      <c r="E5" s="688"/>
      <c r="F5" s="764"/>
      <c r="G5" s="765"/>
      <c r="H5" s="769"/>
      <c r="I5" s="772"/>
      <c r="J5" s="692"/>
      <c r="K5" s="692"/>
      <c r="L5" s="692"/>
      <c r="M5" s="692"/>
      <c r="N5" s="784"/>
      <c r="O5" s="41" t="s">
        <v>561</v>
      </c>
      <c r="P5" s="41" t="s">
        <v>562</v>
      </c>
      <c r="Q5" s="41" t="s">
        <v>561</v>
      </c>
      <c r="R5" s="608" t="s">
        <v>563</v>
      </c>
      <c r="S5" s="41" t="s">
        <v>561</v>
      </c>
      <c r="T5" s="41" t="s">
        <v>561</v>
      </c>
      <c r="U5" s="41" t="s">
        <v>561</v>
      </c>
      <c r="V5" s="41" t="s">
        <v>562</v>
      </c>
      <c r="W5" s="41" t="s">
        <v>562</v>
      </c>
      <c r="X5" s="41" t="s">
        <v>564</v>
      </c>
      <c r="Y5" s="41"/>
      <c r="Z5" s="692"/>
      <c r="AA5" s="42" t="s">
        <v>565</v>
      </c>
      <c r="AB5" s="42" t="s">
        <v>566</v>
      </c>
      <c r="AC5" s="42" t="s">
        <v>567</v>
      </c>
      <c r="AD5" s="42" t="s">
        <v>568</v>
      </c>
      <c r="AE5" s="42" t="s">
        <v>565</v>
      </c>
      <c r="AF5" s="42" t="s">
        <v>566</v>
      </c>
      <c r="AG5" s="42" t="s">
        <v>567</v>
      </c>
      <c r="AH5" s="42" t="s">
        <v>569</v>
      </c>
      <c r="AI5" s="42" t="s">
        <v>570</v>
      </c>
      <c r="AJ5" s="42" t="s">
        <v>571</v>
      </c>
      <c r="AK5" s="42" t="s">
        <v>572</v>
      </c>
      <c r="AL5" s="610" t="s">
        <v>564</v>
      </c>
      <c r="AM5" s="610" t="s">
        <v>573</v>
      </c>
      <c r="AN5" s="610" t="s">
        <v>562</v>
      </c>
      <c r="AO5" s="610" t="s">
        <v>561</v>
      </c>
      <c r="AP5" s="611" t="s">
        <v>563</v>
      </c>
      <c r="AQ5" s="39" t="s">
        <v>564</v>
      </c>
      <c r="AR5" s="39" t="s">
        <v>573</v>
      </c>
      <c r="AS5" s="39" t="s">
        <v>562</v>
      </c>
      <c r="AT5" s="39" t="s">
        <v>561</v>
      </c>
      <c r="AU5" s="39" t="s">
        <v>564</v>
      </c>
      <c r="AV5" s="39" t="s">
        <v>573</v>
      </c>
      <c r="AW5" s="39" t="s">
        <v>562</v>
      </c>
      <c r="AX5" s="39" t="s">
        <v>561</v>
      </c>
      <c r="AY5" s="39" t="s">
        <v>564</v>
      </c>
      <c r="AZ5" s="39" t="s">
        <v>573</v>
      </c>
      <c r="BA5" s="39" t="s">
        <v>562</v>
      </c>
      <c r="BB5" s="39" t="s">
        <v>561</v>
      </c>
      <c r="BC5" s="39" t="s">
        <v>564</v>
      </c>
      <c r="BD5" s="39" t="s">
        <v>573</v>
      </c>
      <c r="BE5" s="39" t="s">
        <v>562</v>
      </c>
      <c r="BF5" s="39" t="s">
        <v>564</v>
      </c>
      <c r="BG5" s="39" t="s">
        <v>573</v>
      </c>
      <c r="BH5" s="39" t="s">
        <v>562</v>
      </c>
      <c r="BI5" s="39" t="s">
        <v>564</v>
      </c>
      <c r="BJ5" s="6">
        <v>1</v>
      </c>
      <c r="BK5" s="6">
        <v>2</v>
      </c>
      <c r="BL5" s="6">
        <v>3</v>
      </c>
      <c r="BM5" s="6">
        <v>4</v>
      </c>
      <c r="BN5" s="6">
        <v>5</v>
      </c>
      <c r="BO5" s="6">
        <v>6</v>
      </c>
      <c r="BP5" s="6">
        <v>7</v>
      </c>
      <c r="BQ5" s="6">
        <v>8</v>
      </c>
      <c r="BR5" s="6">
        <v>9</v>
      </c>
      <c r="BS5" s="6">
        <v>10</v>
      </c>
      <c r="BT5" s="6">
        <v>11</v>
      </c>
      <c r="BU5" s="6">
        <v>12</v>
      </c>
      <c r="BV5" s="6">
        <v>13</v>
      </c>
      <c r="BW5" s="6">
        <v>14</v>
      </c>
      <c r="BX5" s="6">
        <v>15</v>
      </c>
      <c r="BY5" s="6">
        <v>16</v>
      </c>
      <c r="BZ5" s="6">
        <v>17</v>
      </c>
      <c r="CA5" s="6">
        <v>18</v>
      </c>
      <c r="CB5" s="6">
        <v>19</v>
      </c>
      <c r="CC5" s="6">
        <v>20</v>
      </c>
      <c r="CD5" s="6">
        <v>21</v>
      </c>
      <c r="CE5" s="6">
        <v>22</v>
      </c>
      <c r="CF5" s="6">
        <v>23</v>
      </c>
      <c r="CG5" s="6">
        <v>24</v>
      </c>
      <c r="CH5" s="6">
        <v>25</v>
      </c>
      <c r="CI5" s="6">
        <v>26</v>
      </c>
      <c r="CJ5" s="6">
        <v>27</v>
      </c>
      <c r="CK5" s="6">
        <v>28</v>
      </c>
      <c r="CL5" s="6">
        <v>29</v>
      </c>
      <c r="CM5" s="6">
        <v>30</v>
      </c>
      <c r="CN5" s="6">
        <v>31</v>
      </c>
      <c r="CO5" s="6">
        <v>32</v>
      </c>
      <c r="CP5" s="6">
        <v>33</v>
      </c>
      <c r="CQ5" s="6">
        <v>34</v>
      </c>
      <c r="CR5" s="6">
        <v>35</v>
      </c>
      <c r="CS5" s="6">
        <v>36</v>
      </c>
      <c r="CT5" s="6">
        <v>37</v>
      </c>
      <c r="CU5" s="6">
        <v>38</v>
      </c>
      <c r="CV5" s="6">
        <v>39</v>
      </c>
      <c r="CW5" s="736" t="s">
        <v>574</v>
      </c>
      <c r="CX5" s="737"/>
      <c r="CY5" s="736" t="s">
        <v>575</v>
      </c>
      <c r="CZ5" s="739"/>
      <c r="DA5" s="736" t="s">
        <v>576</v>
      </c>
      <c r="DB5" s="739"/>
      <c r="DC5" s="736" t="s">
        <v>577</v>
      </c>
      <c r="DD5" s="739"/>
      <c r="DE5" s="741" t="s">
        <v>578</v>
      </c>
      <c r="DF5" s="726" t="s">
        <v>579</v>
      </c>
      <c r="DG5" s="2"/>
      <c r="DH5" s="40"/>
      <c r="DI5" s="40"/>
      <c r="DJ5" s="40"/>
      <c r="DK5" s="40"/>
      <c r="DL5" s="40"/>
      <c r="DM5" s="40"/>
      <c r="DN5" s="40"/>
      <c r="DO5" s="40"/>
      <c r="DP5" s="40"/>
      <c r="DQ5" s="40"/>
      <c r="DR5" s="40"/>
      <c r="DS5" s="40"/>
      <c r="DT5" s="40"/>
      <c r="DU5" s="40"/>
      <c r="DV5" s="40"/>
      <c r="DW5" s="40"/>
      <c r="DX5" s="40"/>
      <c r="DY5" s="40"/>
      <c r="DZ5" s="40"/>
    </row>
    <row r="6" spans="1:130" ht="66.75" customHeight="1" x14ac:dyDescent="0.25">
      <c r="A6" s="755"/>
      <c r="B6" s="755"/>
      <c r="C6" s="758"/>
      <c r="D6" s="761"/>
      <c r="E6" s="690"/>
      <c r="F6" s="766"/>
      <c r="G6" s="767"/>
      <c r="H6" s="770"/>
      <c r="I6" s="773"/>
      <c r="J6" s="693"/>
      <c r="K6" s="693"/>
      <c r="L6" s="634"/>
      <c r="M6" s="634"/>
      <c r="N6" s="785"/>
      <c r="O6" s="43" t="s">
        <v>1217</v>
      </c>
      <c r="P6" s="43" t="s">
        <v>1218</v>
      </c>
      <c r="Q6" s="43" t="s">
        <v>1219</v>
      </c>
      <c r="R6" s="609" t="s">
        <v>1220</v>
      </c>
      <c r="S6" s="43" t="s">
        <v>1221</v>
      </c>
      <c r="T6" s="43" t="s">
        <v>1222</v>
      </c>
      <c r="U6" s="43" t="s">
        <v>1223</v>
      </c>
      <c r="V6" s="43" t="s">
        <v>1224</v>
      </c>
      <c r="W6" s="43" t="s">
        <v>1225</v>
      </c>
      <c r="X6" s="43" t="s">
        <v>1226</v>
      </c>
      <c r="Y6" s="315"/>
      <c r="Z6" s="634"/>
      <c r="AA6" s="44" t="s">
        <v>580</v>
      </c>
      <c r="AB6" s="727" t="s">
        <v>581</v>
      </c>
      <c r="AC6" s="705"/>
      <c r="AD6" s="45" t="s">
        <v>582</v>
      </c>
      <c r="AE6" s="558" t="s">
        <v>1298</v>
      </c>
      <c r="AF6" s="5" t="s">
        <v>1302</v>
      </c>
      <c r="AG6" s="5" t="s">
        <v>1306</v>
      </c>
      <c r="AH6" s="275" t="s">
        <v>583</v>
      </c>
      <c r="AI6" s="275" t="s">
        <v>1188</v>
      </c>
      <c r="AJ6" s="275" t="s">
        <v>584</v>
      </c>
      <c r="AK6" s="275" t="s">
        <v>585</v>
      </c>
      <c r="AL6" s="589" t="s">
        <v>586</v>
      </c>
      <c r="AM6" s="589" t="s">
        <v>1207</v>
      </c>
      <c r="AN6" s="589" t="s">
        <v>587</v>
      </c>
      <c r="AO6" s="589" t="s">
        <v>588</v>
      </c>
      <c r="AP6" s="588" t="s">
        <v>589</v>
      </c>
      <c r="AQ6" s="587" t="s">
        <v>1210</v>
      </c>
      <c r="AR6" s="369" t="s">
        <v>591</v>
      </c>
      <c r="AS6" s="369" t="s">
        <v>592</v>
      </c>
      <c r="AT6" s="369" t="s">
        <v>593</v>
      </c>
      <c r="AU6" s="5" t="s">
        <v>594</v>
      </c>
      <c r="AV6" s="5" t="s">
        <v>595</v>
      </c>
      <c r="AW6" s="5" t="s">
        <v>596</v>
      </c>
      <c r="AX6" s="5" t="s">
        <v>597</v>
      </c>
      <c r="AY6" s="5" t="s">
        <v>598</v>
      </c>
      <c r="AZ6" s="5" t="s">
        <v>599</v>
      </c>
      <c r="BA6" s="5" t="s">
        <v>600</v>
      </c>
      <c r="BB6" s="5" t="s">
        <v>601</v>
      </c>
      <c r="BC6" s="47" t="s">
        <v>602</v>
      </c>
      <c r="BD6" s="48" t="s">
        <v>603</v>
      </c>
      <c r="BE6" s="5" t="s">
        <v>604</v>
      </c>
      <c r="BF6" s="5" t="s">
        <v>605</v>
      </c>
      <c r="BG6" s="5" t="s">
        <v>606</v>
      </c>
      <c r="BH6" s="5" t="s">
        <v>607</v>
      </c>
      <c r="BI6" s="5" t="s">
        <v>608</v>
      </c>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3"/>
      <c r="CH6" s="373"/>
      <c r="CI6" s="373"/>
      <c r="CJ6" s="373"/>
      <c r="CK6" s="373"/>
      <c r="CL6" s="373"/>
      <c r="CM6" s="373"/>
      <c r="CN6" s="373"/>
      <c r="CO6" s="373"/>
      <c r="CP6" s="373"/>
      <c r="CQ6" s="373"/>
      <c r="CR6" s="373"/>
      <c r="CS6" s="374"/>
      <c r="CT6" s="374"/>
      <c r="CU6" s="374"/>
      <c r="CV6" s="373"/>
      <c r="CW6" s="667"/>
      <c r="CX6" s="738"/>
      <c r="CY6" s="667"/>
      <c r="CZ6" s="740"/>
      <c r="DA6" s="667"/>
      <c r="DB6" s="740"/>
      <c r="DC6" s="667"/>
      <c r="DD6" s="740"/>
      <c r="DE6" s="634"/>
      <c r="DF6" s="634"/>
      <c r="DG6" s="2"/>
      <c r="DH6" s="40"/>
      <c r="DI6" s="40"/>
      <c r="DJ6" s="40"/>
      <c r="DK6" s="40"/>
      <c r="DL6" s="40"/>
      <c r="DM6" s="40"/>
      <c r="DN6" s="40"/>
      <c r="DO6" s="40"/>
      <c r="DP6" s="40"/>
      <c r="DQ6" s="40"/>
      <c r="DR6" s="40"/>
      <c r="DS6" s="40"/>
      <c r="DT6" s="40"/>
      <c r="DU6" s="40"/>
      <c r="DV6" s="40"/>
      <c r="DW6" s="40"/>
      <c r="DX6" s="40"/>
      <c r="DY6" s="40"/>
      <c r="DZ6" s="40"/>
    </row>
    <row r="7" spans="1:130" ht="36" hidden="1" customHeight="1" x14ac:dyDescent="0.25">
      <c r="A7" s="49"/>
      <c r="B7" s="50"/>
      <c r="C7" s="51"/>
      <c r="D7" s="16" t="s">
        <v>3</v>
      </c>
      <c r="E7" s="277" t="s">
        <v>4</v>
      </c>
      <c r="F7" s="16" t="s">
        <v>5</v>
      </c>
      <c r="G7" s="279" t="s">
        <v>4</v>
      </c>
      <c r="H7" s="16"/>
      <c r="I7" s="16"/>
      <c r="J7" s="16"/>
      <c r="K7" s="16"/>
      <c r="L7" s="16" t="s">
        <v>6</v>
      </c>
      <c r="M7" s="16" t="s">
        <v>6</v>
      </c>
      <c r="N7" s="586"/>
      <c r="O7" s="52"/>
      <c r="P7" s="53"/>
      <c r="Q7" s="52"/>
      <c r="R7" s="52"/>
      <c r="S7" s="52"/>
      <c r="T7" s="52"/>
      <c r="U7" s="52"/>
      <c r="V7" s="52"/>
      <c r="W7" s="52"/>
      <c r="X7" s="52"/>
      <c r="Y7" s="52"/>
      <c r="Z7" s="16"/>
      <c r="AA7" s="54"/>
      <c r="AB7" s="54"/>
      <c r="AC7" s="54"/>
      <c r="AD7" s="54"/>
      <c r="AE7" s="2"/>
      <c r="AF7" s="2"/>
      <c r="AG7" s="2"/>
      <c r="AH7" s="16"/>
      <c r="AI7" s="16"/>
      <c r="AJ7" s="16"/>
      <c r="AK7" s="566"/>
      <c r="AL7" s="273"/>
      <c r="AM7" s="273"/>
      <c r="AN7" s="273"/>
      <c r="AO7" s="273"/>
      <c r="AP7" s="273"/>
      <c r="AQ7" s="2"/>
      <c r="AR7" s="2"/>
      <c r="AS7" s="2"/>
      <c r="AT7" s="2"/>
      <c r="AU7" s="2"/>
      <c r="AV7" s="2"/>
      <c r="AW7" s="2"/>
      <c r="AX7" s="2"/>
      <c r="AY7" s="2"/>
      <c r="AZ7" s="2"/>
      <c r="BA7" s="2"/>
      <c r="BB7" s="2"/>
      <c r="BC7" s="2"/>
      <c r="BD7" s="2"/>
      <c r="BE7" s="2"/>
      <c r="BF7" s="2"/>
      <c r="BG7" s="2"/>
      <c r="BH7" s="2"/>
      <c r="BI7" s="2"/>
      <c r="BJ7" s="340"/>
      <c r="BK7" s="375"/>
      <c r="BL7" s="338"/>
      <c r="BM7" s="371"/>
      <c r="BN7" s="371"/>
      <c r="BO7" s="371"/>
      <c r="BP7" s="372"/>
      <c r="BQ7" s="338"/>
      <c r="BR7" s="338"/>
      <c r="BS7" s="341"/>
      <c r="BT7" s="341"/>
      <c r="BU7" s="341"/>
      <c r="BV7" s="341"/>
      <c r="BW7" s="341"/>
      <c r="BX7" s="341"/>
      <c r="BY7" s="341"/>
      <c r="BZ7" s="341"/>
      <c r="CA7" s="341"/>
      <c r="CB7" s="341"/>
      <c r="CC7" s="338"/>
      <c r="CD7" s="338"/>
      <c r="CE7" s="338"/>
      <c r="CF7" s="338"/>
      <c r="CG7" s="338"/>
      <c r="CH7" s="338"/>
      <c r="CI7" s="338"/>
      <c r="CJ7" s="338"/>
      <c r="CK7" s="338"/>
      <c r="CL7" s="338"/>
      <c r="CM7" s="338"/>
      <c r="CN7" s="338"/>
      <c r="CO7" s="338"/>
      <c r="CP7" s="338"/>
      <c r="CQ7" s="338"/>
      <c r="CR7" s="338"/>
      <c r="CS7" s="341"/>
      <c r="CT7" s="338"/>
      <c r="CU7" s="338"/>
      <c r="CV7" s="338"/>
      <c r="CW7" s="338"/>
      <c r="CX7" s="329"/>
      <c r="CY7" s="338"/>
      <c r="CZ7" s="338"/>
      <c r="DA7" s="338"/>
      <c r="DB7" s="338"/>
      <c r="DC7" s="338"/>
      <c r="DD7" s="338"/>
      <c r="DE7" s="2"/>
      <c r="DF7" s="2"/>
      <c r="DG7" s="2"/>
      <c r="DH7" s="2"/>
      <c r="DI7" s="2"/>
      <c r="DJ7" s="2"/>
      <c r="DK7" s="2"/>
      <c r="DL7" s="2"/>
      <c r="DM7" s="2"/>
      <c r="DN7" s="2"/>
      <c r="DO7" s="2"/>
      <c r="DP7" s="2"/>
      <c r="DQ7" s="2"/>
      <c r="DR7" s="2"/>
      <c r="DS7" s="2"/>
      <c r="DT7" s="2"/>
      <c r="DU7" s="2"/>
      <c r="DV7" s="2"/>
      <c r="DW7" s="2"/>
      <c r="DX7" s="2"/>
      <c r="DY7" s="2"/>
      <c r="DZ7" s="2"/>
    </row>
    <row r="8" spans="1:130" ht="15.75" customHeight="1" x14ac:dyDescent="0.25">
      <c r="A8" s="49"/>
      <c r="B8" s="55">
        <v>1</v>
      </c>
      <c r="C8" s="56">
        <v>1</v>
      </c>
      <c r="D8" s="706" t="s">
        <v>7</v>
      </c>
      <c r="E8" s="708"/>
      <c r="F8" s="705"/>
      <c r="G8" s="280" t="s">
        <v>609</v>
      </c>
      <c r="H8" s="57"/>
      <c r="I8" s="57"/>
      <c r="J8" s="57" t="s">
        <v>609</v>
      </c>
      <c r="K8" s="57" t="s">
        <v>609</v>
      </c>
      <c r="L8" s="57" t="s">
        <v>609</v>
      </c>
      <c r="M8" s="57" t="s">
        <v>609</v>
      </c>
      <c r="N8" s="296"/>
      <c r="O8" s="58" t="s">
        <v>609</v>
      </c>
      <c r="P8" s="58" t="s">
        <v>609</v>
      </c>
      <c r="Q8" s="58" t="s">
        <v>609</v>
      </c>
      <c r="R8" s="58" t="s">
        <v>609</v>
      </c>
      <c r="S8" s="58" t="s">
        <v>609</v>
      </c>
      <c r="T8" s="58" t="s">
        <v>609</v>
      </c>
      <c r="U8" s="58" t="s">
        <v>609</v>
      </c>
      <c r="V8" s="58" t="s">
        <v>609</v>
      </c>
      <c r="W8" s="58" t="s">
        <v>609</v>
      </c>
      <c r="X8" s="58" t="s">
        <v>609</v>
      </c>
      <c r="Y8" s="58" t="s">
        <v>609</v>
      </c>
      <c r="Z8" s="57" t="s">
        <v>8</v>
      </c>
      <c r="AA8" s="57" t="s">
        <v>609</v>
      </c>
      <c r="AB8" s="57" t="s">
        <v>609</v>
      </c>
      <c r="AC8" s="57" t="s">
        <v>609</v>
      </c>
      <c r="AD8" s="57" t="s">
        <v>609</v>
      </c>
      <c r="AE8" s="57" t="s">
        <v>609</v>
      </c>
      <c r="AF8" s="57" t="s">
        <v>609</v>
      </c>
      <c r="AG8" s="57" t="s">
        <v>609</v>
      </c>
      <c r="AH8" s="57"/>
      <c r="AI8" s="57"/>
      <c r="AJ8" s="57"/>
      <c r="AK8" s="270"/>
      <c r="AL8" s="274"/>
      <c r="AM8" s="274"/>
      <c r="AN8" s="274"/>
      <c r="AO8" s="274"/>
      <c r="AP8" s="274"/>
      <c r="AQ8" s="59"/>
      <c r="AR8" s="59"/>
      <c r="AS8" s="59"/>
      <c r="AT8" s="59"/>
      <c r="AU8" s="57"/>
      <c r="AV8" s="57"/>
      <c r="AW8" s="57"/>
      <c r="AX8" s="57"/>
      <c r="AY8" s="57"/>
      <c r="AZ8" s="57"/>
      <c r="BA8" s="57"/>
      <c r="BB8" s="57"/>
      <c r="BC8" s="57"/>
      <c r="BD8" s="57"/>
      <c r="BE8" s="57"/>
      <c r="BF8" s="57"/>
      <c r="BG8" s="57"/>
      <c r="BH8" s="57"/>
      <c r="BI8" s="59"/>
      <c r="BJ8" s="338"/>
      <c r="BK8" s="728"/>
      <c r="BL8" s="729"/>
      <c r="BM8" s="376"/>
      <c r="BN8" s="376"/>
      <c r="BO8" s="376"/>
      <c r="BP8" s="338"/>
      <c r="BQ8" s="338"/>
      <c r="BR8" s="338"/>
      <c r="BS8" s="341"/>
      <c r="BT8" s="341"/>
      <c r="BU8" s="341"/>
      <c r="BV8" s="341"/>
      <c r="BW8" s="341"/>
      <c r="BX8" s="341"/>
      <c r="BY8" s="341"/>
      <c r="BZ8" s="341"/>
      <c r="CA8" s="341"/>
      <c r="CB8" s="341"/>
      <c r="CC8" s="338"/>
      <c r="CD8" s="338"/>
      <c r="CE8" s="338"/>
      <c r="CF8" s="338"/>
      <c r="CG8" s="338"/>
      <c r="CH8" s="338"/>
      <c r="CI8" s="338"/>
      <c r="CJ8" s="338"/>
      <c r="CK8" s="338"/>
      <c r="CL8" s="338"/>
      <c r="CM8" s="338"/>
      <c r="CN8" s="338"/>
      <c r="CO8" s="338"/>
      <c r="CP8" s="338"/>
      <c r="CQ8" s="338"/>
      <c r="CR8" s="338"/>
      <c r="CS8" s="341"/>
      <c r="CT8" s="338"/>
      <c r="CU8" s="338"/>
      <c r="CV8" s="338"/>
      <c r="CW8" s="338"/>
      <c r="CX8" s="329"/>
      <c r="CY8" s="338"/>
      <c r="CZ8" s="338"/>
      <c r="DA8" s="338"/>
      <c r="DB8" s="338"/>
      <c r="DC8" s="338"/>
      <c r="DD8" s="338"/>
      <c r="DE8" s="2"/>
      <c r="DF8" s="2"/>
      <c r="DG8" s="2"/>
      <c r="DH8" s="2"/>
      <c r="DI8" s="2"/>
      <c r="DJ8" s="2"/>
      <c r="DK8" s="2"/>
      <c r="DL8" s="2"/>
      <c r="DM8" s="2"/>
      <c r="DN8" s="2"/>
      <c r="DO8" s="2"/>
      <c r="DP8" s="2"/>
      <c r="DQ8" s="2"/>
      <c r="DR8" s="2"/>
      <c r="DS8" s="2"/>
      <c r="DT8" s="2"/>
      <c r="DU8" s="2"/>
      <c r="DV8" s="2"/>
      <c r="DW8" s="2"/>
      <c r="DX8" s="2"/>
      <c r="DY8" s="2"/>
      <c r="DZ8" s="2"/>
    </row>
    <row r="9" spans="1:130" ht="15.75" customHeight="1" x14ac:dyDescent="0.25">
      <c r="A9" s="49"/>
      <c r="B9" s="55">
        <v>2</v>
      </c>
      <c r="C9" s="56">
        <v>2</v>
      </c>
      <c r="D9" s="706" t="s">
        <v>9</v>
      </c>
      <c r="E9" s="707"/>
      <c r="F9" s="705"/>
      <c r="G9" s="57" t="s">
        <v>609</v>
      </c>
      <c r="H9" s="57"/>
      <c r="I9" s="57"/>
      <c r="J9" s="57" t="s">
        <v>609</v>
      </c>
      <c r="K9" s="57" t="s">
        <v>609</v>
      </c>
      <c r="L9" s="57" t="s">
        <v>609</v>
      </c>
      <c r="M9" s="57" t="s">
        <v>609</v>
      </c>
      <c r="N9" s="296"/>
      <c r="O9" s="58" t="s">
        <v>609</v>
      </c>
      <c r="P9" s="58" t="s">
        <v>609</v>
      </c>
      <c r="Q9" s="58" t="s">
        <v>609</v>
      </c>
      <c r="R9" s="58" t="s">
        <v>609</v>
      </c>
      <c r="S9" s="58" t="s">
        <v>609</v>
      </c>
      <c r="T9" s="58" t="s">
        <v>609</v>
      </c>
      <c r="U9" s="58" t="s">
        <v>609</v>
      </c>
      <c r="V9" s="58" t="s">
        <v>609</v>
      </c>
      <c r="W9" s="58" t="s">
        <v>609</v>
      </c>
      <c r="X9" s="58" t="s">
        <v>609</v>
      </c>
      <c r="Y9" s="58" t="s">
        <v>609</v>
      </c>
      <c r="Z9" s="57" t="s">
        <v>8</v>
      </c>
      <c r="AA9" s="57" t="s">
        <v>609</v>
      </c>
      <c r="AB9" s="57" t="s">
        <v>609</v>
      </c>
      <c r="AC9" s="57" t="s">
        <v>609</v>
      </c>
      <c r="AD9" s="57" t="s">
        <v>609</v>
      </c>
      <c r="AE9" s="57" t="s">
        <v>609</v>
      </c>
      <c r="AF9" s="57" t="s">
        <v>609</v>
      </c>
      <c r="AG9" s="57" t="s">
        <v>609</v>
      </c>
      <c r="AH9" s="57"/>
      <c r="AI9" s="57"/>
      <c r="AJ9" s="57"/>
      <c r="AK9" s="270"/>
      <c r="AL9" s="274"/>
      <c r="AM9" s="274"/>
      <c r="AN9" s="274"/>
      <c r="AO9" s="274"/>
      <c r="AP9" s="274"/>
      <c r="AQ9" s="59"/>
      <c r="AR9" s="59"/>
      <c r="AS9" s="59"/>
      <c r="AT9" s="59"/>
      <c r="AU9" s="57"/>
      <c r="AV9" s="57"/>
      <c r="AW9" s="57"/>
      <c r="AX9" s="57"/>
      <c r="AY9" s="57"/>
      <c r="AZ9" s="57"/>
      <c r="BA9" s="57"/>
      <c r="BB9" s="57"/>
      <c r="BC9" s="57"/>
      <c r="BD9" s="57"/>
      <c r="BE9" s="57"/>
      <c r="BF9" s="57"/>
      <c r="BG9" s="57"/>
      <c r="BH9" s="57"/>
      <c r="BI9" s="59"/>
      <c r="BJ9" s="338"/>
      <c r="BK9" s="370"/>
      <c r="BL9" s="338"/>
      <c r="BM9" s="338"/>
      <c r="BN9" s="338"/>
      <c r="BO9" s="338"/>
      <c r="BP9" s="338"/>
      <c r="BQ9" s="338"/>
      <c r="BR9" s="338"/>
      <c r="BS9" s="341"/>
      <c r="BT9" s="341"/>
      <c r="BU9" s="341"/>
      <c r="BV9" s="341"/>
      <c r="BW9" s="341"/>
      <c r="BX9" s="341"/>
      <c r="BY9" s="341"/>
      <c r="BZ9" s="341"/>
      <c r="CA9" s="341"/>
      <c r="CB9" s="341"/>
      <c r="CC9" s="338"/>
      <c r="CD9" s="338"/>
      <c r="CE9" s="338"/>
      <c r="CF9" s="338"/>
      <c r="CG9" s="338"/>
      <c r="CH9" s="338"/>
      <c r="CI9" s="338"/>
      <c r="CJ9" s="338"/>
      <c r="CK9" s="338"/>
      <c r="CL9" s="338"/>
      <c r="CM9" s="338"/>
      <c r="CN9" s="338"/>
      <c r="CO9" s="338"/>
      <c r="CP9" s="338"/>
      <c r="CQ9" s="338"/>
      <c r="CR9" s="338"/>
      <c r="CS9" s="341"/>
      <c r="CT9" s="338"/>
      <c r="CU9" s="338"/>
      <c r="CV9" s="338"/>
      <c r="CW9" s="338"/>
      <c r="CX9" s="329"/>
      <c r="CY9" s="338"/>
      <c r="CZ9" s="338"/>
      <c r="DA9" s="338"/>
      <c r="DB9" s="338"/>
      <c r="DC9" s="338"/>
      <c r="DD9" s="338"/>
      <c r="DE9" s="2"/>
      <c r="DF9" s="2"/>
      <c r="DG9" s="2"/>
      <c r="DH9" s="2"/>
      <c r="DI9" s="2"/>
      <c r="DJ9" s="2"/>
      <c r="DK9" s="2"/>
      <c r="DL9" s="2"/>
      <c r="DM9" s="2"/>
      <c r="DN9" s="2"/>
      <c r="DO9" s="2"/>
      <c r="DP9" s="2"/>
      <c r="DQ9" s="2"/>
      <c r="DR9" s="2"/>
      <c r="DS9" s="2"/>
      <c r="DT9" s="2"/>
      <c r="DU9" s="2"/>
      <c r="DV9" s="2"/>
      <c r="DW9" s="2"/>
      <c r="DX9" s="2"/>
      <c r="DY9" s="2"/>
      <c r="DZ9" s="2"/>
    </row>
    <row r="10" spans="1:130" ht="15.75" customHeight="1" x14ac:dyDescent="0.25">
      <c r="A10" s="49"/>
      <c r="B10" s="55">
        <v>3</v>
      </c>
      <c r="C10" s="56">
        <v>3</v>
      </c>
      <c r="D10" s="706" t="s">
        <v>10</v>
      </c>
      <c r="E10" s="707"/>
      <c r="F10" s="707"/>
      <c r="G10" s="707"/>
      <c r="H10" s="705"/>
      <c r="I10" s="61"/>
      <c r="J10" s="57" t="s">
        <v>609</v>
      </c>
      <c r="K10" s="57" t="s">
        <v>609</v>
      </c>
      <c r="L10" s="57" t="s">
        <v>609</v>
      </c>
      <c r="M10" s="57" t="s">
        <v>609</v>
      </c>
      <c r="N10" s="296"/>
      <c r="O10" s="58" t="s">
        <v>609</v>
      </c>
      <c r="P10" s="58" t="s">
        <v>609</v>
      </c>
      <c r="Q10" s="58" t="s">
        <v>609</v>
      </c>
      <c r="R10" s="58" t="s">
        <v>609</v>
      </c>
      <c r="S10" s="58" t="s">
        <v>609</v>
      </c>
      <c r="T10" s="58" t="s">
        <v>609</v>
      </c>
      <c r="U10" s="58" t="s">
        <v>609</v>
      </c>
      <c r="V10" s="58" t="s">
        <v>609</v>
      </c>
      <c r="W10" s="58" t="s">
        <v>609</v>
      </c>
      <c r="X10" s="58" t="s">
        <v>609</v>
      </c>
      <c r="Y10" s="58" t="s">
        <v>609</v>
      </c>
      <c r="Z10" s="57" t="s">
        <v>8</v>
      </c>
      <c r="AA10" s="57" t="s">
        <v>609</v>
      </c>
      <c r="AB10" s="57" t="s">
        <v>609</v>
      </c>
      <c r="AC10" s="57" t="s">
        <v>609</v>
      </c>
      <c r="AD10" s="57" t="s">
        <v>609</v>
      </c>
      <c r="AE10" s="57" t="s">
        <v>609</v>
      </c>
      <c r="AF10" s="57" t="s">
        <v>609</v>
      </c>
      <c r="AG10" s="57" t="s">
        <v>609</v>
      </c>
      <c r="AH10" s="57"/>
      <c r="AI10" s="57"/>
      <c r="AJ10" s="57"/>
      <c r="AK10" s="270"/>
      <c r="AL10" s="274"/>
      <c r="AM10" s="274"/>
      <c r="AN10" s="274"/>
      <c r="AO10" s="274"/>
      <c r="AP10" s="274"/>
      <c r="AQ10" s="59"/>
      <c r="AR10" s="59"/>
      <c r="AS10" s="59"/>
      <c r="AT10" s="59"/>
      <c r="AU10" s="57"/>
      <c r="AV10" s="57"/>
      <c r="AW10" s="57"/>
      <c r="AX10" s="57"/>
      <c r="AY10" s="57"/>
      <c r="AZ10" s="57"/>
      <c r="BA10" s="57"/>
      <c r="BB10" s="57"/>
      <c r="BC10" s="57"/>
      <c r="BD10" s="57"/>
      <c r="BE10" s="57"/>
      <c r="BF10" s="57"/>
      <c r="BG10" s="57"/>
      <c r="BH10" s="57"/>
      <c r="BI10" s="59"/>
      <c r="BJ10" s="338"/>
      <c r="BK10" s="370"/>
      <c r="BL10" s="338"/>
      <c r="BM10" s="338"/>
      <c r="BN10" s="338"/>
      <c r="BO10" s="338"/>
      <c r="BP10" s="338"/>
      <c r="BQ10" s="338"/>
      <c r="BR10" s="338"/>
      <c r="BS10" s="341"/>
      <c r="BT10" s="341"/>
      <c r="BU10" s="341"/>
      <c r="BV10" s="341"/>
      <c r="BW10" s="341"/>
      <c r="BX10" s="341"/>
      <c r="BY10" s="341"/>
      <c r="BZ10" s="341"/>
      <c r="CA10" s="341"/>
      <c r="CB10" s="341"/>
      <c r="CC10" s="338"/>
      <c r="CD10" s="338"/>
      <c r="CE10" s="338"/>
      <c r="CF10" s="338"/>
      <c r="CG10" s="338"/>
      <c r="CH10" s="338"/>
      <c r="CI10" s="338"/>
      <c r="CJ10" s="338"/>
      <c r="CK10" s="338"/>
      <c r="CL10" s="338"/>
      <c r="CM10" s="338"/>
      <c r="CN10" s="338"/>
      <c r="CO10" s="338"/>
      <c r="CP10" s="338"/>
      <c r="CQ10" s="338"/>
      <c r="CR10" s="338"/>
      <c r="CS10" s="341"/>
      <c r="CT10" s="338"/>
      <c r="CU10" s="338"/>
      <c r="CV10" s="338"/>
      <c r="CW10" s="338"/>
      <c r="CX10" s="329"/>
      <c r="CY10" s="338"/>
      <c r="CZ10" s="338"/>
      <c r="DA10" s="338"/>
      <c r="DB10" s="338"/>
      <c r="DC10" s="338"/>
      <c r="DD10" s="338"/>
      <c r="DE10" s="2"/>
      <c r="DF10" s="2"/>
      <c r="DG10" s="2"/>
      <c r="DH10" s="2"/>
      <c r="DI10" s="2"/>
      <c r="DJ10" s="2"/>
      <c r="DK10" s="2"/>
      <c r="DL10" s="2"/>
      <c r="DM10" s="2"/>
      <c r="DN10" s="2"/>
      <c r="DO10" s="2"/>
      <c r="DP10" s="2"/>
      <c r="DQ10" s="2"/>
      <c r="DR10" s="2"/>
      <c r="DS10" s="2"/>
      <c r="DT10" s="2"/>
      <c r="DU10" s="2"/>
      <c r="DV10" s="2"/>
      <c r="DW10" s="2"/>
      <c r="DX10" s="2"/>
      <c r="DY10" s="2"/>
      <c r="DZ10" s="2"/>
    </row>
    <row r="11" spans="1:130" ht="136.5" hidden="1" customHeight="1" x14ac:dyDescent="0.25">
      <c r="A11" s="49">
        <v>1</v>
      </c>
      <c r="B11" s="62">
        <v>6</v>
      </c>
      <c r="C11" s="56">
        <v>6</v>
      </c>
      <c r="D11" s="8" t="s">
        <v>16</v>
      </c>
      <c r="E11" s="15" t="s">
        <v>11</v>
      </c>
      <c r="F11" s="9" t="s">
        <v>12</v>
      </c>
      <c r="G11" s="388" t="s">
        <v>13</v>
      </c>
      <c r="H11" s="63" t="s">
        <v>610</v>
      </c>
      <c r="I11" s="64" t="s">
        <v>611</v>
      </c>
      <c r="J11" s="8" t="s">
        <v>14</v>
      </c>
      <c r="K11" s="65" t="s">
        <v>6</v>
      </c>
      <c r="L11" s="23"/>
      <c r="M11" s="11">
        <v>10</v>
      </c>
      <c r="N11" s="304" t="s">
        <v>1200</v>
      </c>
      <c r="O11" s="66" t="s">
        <v>15</v>
      </c>
      <c r="P11" s="66"/>
      <c r="Q11" s="66"/>
      <c r="R11" s="66"/>
      <c r="S11" s="66"/>
      <c r="T11" s="66"/>
      <c r="U11" s="66"/>
      <c r="V11" s="66"/>
      <c r="W11" s="66"/>
      <c r="X11" s="66"/>
      <c r="Y11" s="67">
        <f t="shared" ref="Y11:Y75" si="0">COUNTIF(O11:X11,"x")</f>
        <v>1</v>
      </c>
      <c r="Z11" s="14"/>
      <c r="AA11" s="16" t="s">
        <v>612</v>
      </c>
      <c r="AB11" s="16" t="s">
        <v>612</v>
      </c>
      <c r="AC11" s="16" t="s">
        <v>612</v>
      </c>
      <c r="AD11" s="16" t="s">
        <v>612</v>
      </c>
      <c r="AE11" s="68"/>
      <c r="AF11" s="12"/>
      <c r="AG11" s="12"/>
      <c r="AH11" s="12"/>
      <c r="AI11" s="12"/>
      <c r="AJ11" s="12"/>
      <c r="AK11" s="12"/>
      <c r="AL11" s="272"/>
      <c r="AM11" s="272"/>
      <c r="AN11" s="272"/>
      <c r="AO11" s="272"/>
      <c r="AP11" s="272"/>
      <c r="AQ11" s="12"/>
      <c r="AR11" s="12"/>
      <c r="AS11" s="12"/>
      <c r="AT11" s="12"/>
      <c r="AU11" s="12"/>
      <c r="AV11" s="12"/>
      <c r="AW11" s="12"/>
      <c r="AX11" s="12"/>
      <c r="AY11" s="12"/>
      <c r="AZ11" s="12"/>
      <c r="BA11" s="12"/>
      <c r="BB11" s="12"/>
      <c r="BC11" s="12"/>
      <c r="BD11" s="12"/>
      <c r="BE11" s="12"/>
      <c r="BF11" s="12"/>
      <c r="BG11" s="12"/>
      <c r="BH11" s="12"/>
      <c r="BI11" s="12"/>
      <c r="BJ11" s="16">
        <v>2</v>
      </c>
      <c r="BK11" s="16">
        <v>2</v>
      </c>
      <c r="BL11" s="16">
        <v>2</v>
      </c>
      <c r="BM11" s="16">
        <v>2</v>
      </c>
      <c r="BN11" s="16">
        <v>2</v>
      </c>
      <c r="BO11" s="16">
        <v>2</v>
      </c>
      <c r="BP11" s="16">
        <v>2</v>
      </c>
      <c r="BQ11" s="16">
        <v>2</v>
      </c>
      <c r="BR11" s="16">
        <v>2</v>
      </c>
      <c r="BS11" s="16">
        <v>2</v>
      </c>
      <c r="BT11" s="16">
        <v>2</v>
      </c>
      <c r="BU11" s="16">
        <v>2</v>
      </c>
      <c r="BV11" s="16">
        <v>2</v>
      </c>
      <c r="BW11" s="16">
        <v>2</v>
      </c>
      <c r="BX11" s="16">
        <v>2</v>
      </c>
      <c r="BY11" s="16">
        <v>2</v>
      </c>
      <c r="BZ11" s="16">
        <v>2</v>
      </c>
      <c r="CA11" s="16">
        <v>2</v>
      </c>
      <c r="CB11" s="16">
        <v>2</v>
      </c>
      <c r="CC11" s="16">
        <v>2</v>
      </c>
      <c r="CD11" s="16">
        <v>2</v>
      </c>
      <c r="CE11" s="16">
        <v>2</v>
      </c>
      <c r="CF11" s="16">
        <v>2</v>
      </c>
      <c r="CG11" s="16">
        <v>2</v>
      </c>
      <c r="CH11" s="16">
        <v>2</v>
      </c>
      <c r="CI11" s="16">
        <v>2</v>
      </c>
      <c r="CJ11" s="16">
        <v>2</v>
      </c>
      <c r="CK11" s="16">
        <v>2</v>
      </c>
      <c r="CL11" s="16">
        <v>2</v>
      </c>
      <c r="CM11" s="16">
        <v>2</v>
      </c>
      <c r="CN11" s="16">
        <v>2</v>
      </c>
      <c r="CO11" s="16">
        <v>2</v>
      </c>
      <c r="CP11" s="16">
        <v>2</v>
      </c>
      <c r="CQ11" s="16">
        <v>2</v>
      </c>
      <c r="CR11" s="16">
        <v>2</v>
      </c>
      <c r="CS11" s="16">
        <v>2</v>
      </c>
      <c r="CT11" s="16">
        <v>2</v>
      </c>
      <c r="CU11" s="16">
        <v>2</v>
      </c>
      <c r="CV11" s="16">
        <v>2</v>
      </c>
      <c r="CW11" s="69">
        <f>COUNTIF(BJ11:CV11,"2")</f>
        <v>39</v>
      </c>
      <c r="CX11" s="352">
        <f>CW11/(CW11+CY11+DA11+DC11)</f>
        <v>1</v>
      </c>
      <c r="CY11" s="69">
        <f>COUNTIF(BJ11:CV11,"1")</f>
        <v>0</v>
      </c>
      <c r="CZ11" s="70">
        <f>CY11/(CW11+CY11+DA11+DC11)</f>
        <v>0</v>
      </c>
      <c r="DA11" s="69">
        <f>COUNTIF(BJ11:CV11,"0")</f>
        <v>0</v>
      </c>
      <c r="DB11" s="70">
        <f>DA11/(CW11+CY11+DA11+DC11)</f>
        <v>0</v>
      </c>
      <c r="DC11" s="69">
        <f>COUNTIF(BJ11:CV11,"KĐG")</f>
        <v>0</v>
      </c>
      <c r="DD11" s="70">
        <f>DC11/(CW11+CY11+DA11+DC11)</f>
        <v>0</v>
      </c>
      <c r="DE11" s="71">
        <f>(((CW11*2)+(CY11*1)+(DA11*0)))/(CW11+CY11+DA11)</f>
        <v>2</v>
      </c>
      <c r="DF11" s="71" t="str">
        <f>IF(DD11&gt;=50%,"KĐG",IF(DE11&gt;=1.6,"Đạt mục tiêu",IF(DE11&gt;=1,"Cần cố gắng","Chưa đạt")))</f>
        <v>Đạt mục tiêu</v>
      </c>
      <c r="DG11" s="2"/>
      <c r="DH11" s="2"/>
      <c r="DI11" s="2"/>
      <c r="DJ11" s="2"/>
      <c r="DK11" s="2"/>
      <c r="DL11" s="2"/>
      <c r="DM11" s="2"/>
      <c r="DN11" s="2"/>
      <c r="DO11" s="2"/>
      <c r="DP11" s="2"/>
      <c r="DQ11" s="2"/>
      <c r="DR11" s="2"/>
      <c r="DS11" s="2"/>
      <c r="DT11" s="2"/>
      <c r="DU11" s="2"/>
      <c r="DV11" s="2"/>
      <c r="DW11" s="2"/>
      <c r="DX11" s="2"/>
      <c r="DY11" s="2"/>
      <c r="DZ11" s="2">
        <f>COUNTIF(O11:X11,"x")</f>
        <v>1</v>
      </c>
    </row>
    <row r="12" spans="1:130" ht="146.25" hidden="1" customHeight="1" x14ac:dyDescent="0.25">
      <c r="A12" s="49">
        <v>2</v>
      </c>
      <c r="B12" s="55">
        <v>6</v>
      </c>
      <c r="C12" s="56">
        <v>6</v>
      </c>
      <c r="D12" s="8" t="s">
        <v>16</v>
      </c>
      <c r="E12" s="15" t="s">
        <v>11</v>
      </c>
      <c r="F12" s="9" t="s">
        <v>12</v>
      </c>
      <c r="G12" s="388" t="s">
        <v>13</v>
      </c>
      <c r="H12" s="72" t="s">
        <v>613</v>
      </c>
      <c r="I12" s="64" t="s">
        <v>611</v>
      </c>
      <c r="J12" s="8" t="s">
        <v>14</v>
      </c>
      <c r="K12" s="73"/>
      <c r="L12" s="23"/>
      <c r="M12" s="11"/>
      <c r="N12" s="305" t="s">
        <v>541</v>
      </c>
      <c r="O12" s="66"/>
      <c r="P12" s="66" t="s">
        <v>15</v>
      </c>
      <c r="Q12" s="66"/>
      <c r="R12" s="66"/>
      <c r="S12" s="66"/>
      <c r="T12" s="66"/>
      <c r="U12" s="66"/>
      <c r="V12" s="66"/>
      <c r="W12" s="66"/>
      <c r="X12" s="66"/>
      <c r="Y12" s="67">
        <f t="shared" si="0"/>
        <v>1</v>
      </c>
      <c r="Z12" s="14"/>
      <c r="AA12" s="12"/>
      <c r="AB12" s="12"/>
      <c r="AC12" s="12"/>
      <c r="AD12" s="12"/>
      <c r="AE12" s="16" t="s">
        <v>612</v>
      </c>
      <c r="AF12" s="16" t="s">
        <v>612</v>
      </c>
      <c r="AG12" s="16" t="s">
        <v>612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6">
        <v>2</v>
      </c>
      <c r="BK12" s="16">
        <v>2</v>
      </c>
      <c r="BL12" s="16">
        <v>2</v>
      </c>
      <c r="BM12" s="16">
        <v>2</v>
      </c>
      <c r="BN12" s="16">
        <v>1</v>
      </c>
      <c r="BO12" s="16">
        <v>1</v>
      </c>
      <c r="BP12" s="16">
        <v>1</v>
      </c>
      <c r="BQ12" s="16">
        <v>1</v>
      </c>
      <c r="BR12" s="16">
        <v>1</v>
      </c>
      <c r="BS12" s="16">
        <v>1</v>
      </c>
      <c r="BT12" s="16">
        <v>1</v>
      </c>
      <c r="BU12" s="16">
        <v>1</v>
      </c>
      <c r="BV12" s="16">
        <v>1</v>
      </c>
      <c r="BW12" s="16">
        <v>1</v>
      </c>
      <c r="BX12" s="16">
        <v>1</v>
      </c>
      <c r="BY12" s="16">
        <v>1</v>
      </c>
      <c r="BZ12" s="16">
        <v>1</v>
      </c>
      <c r="CA12" s="16">
        <v>1</v>
      </c>
      <c r="CB12" s="16">
        <v>1</v>
      </c>
      <c r="CC12" s="16">
        <v>1</v>
      </c>
      <c r="CD12" s="16">
        <v>1</v>
      </c>
      <c r="CE12" s="16">
        <v>1</v>
      </c>
      <c r="CF12" s="16">
        <v>1</v>
      </c>
      <c r="CG12" s="16">
        <v>2</v>
      </c>
      <c r="CH12" s="16">
        <v>2</v>
      </c>
      <c r="CI12" s="16">
        <v>2</v>
      </c>
      <c r="CJ12" s="16">
        <v>2</v>
      </c>
      <c r="CK12" s="16">
        <v>2</v>
      </c>
      <c r="CL12" s="16">
        <v>2</v>
      </c>
      <c r="CM12" s="16">
        <v>2</v>
      </c>
      <c r="CN12" s="16">
        <v>2</v>
      </c>
      <c r="CO12" s="16">
        <v>2</v>
      </c>
      <c r="CP12" s="16">
        <v>2</v>
      </c>
      <c r="CQ12" s="16">
        <v>2</v>
      </c>
      <c r="CR12" s="16">
        <v>2</v>
      </c>
      <c r="CS12" s="16">
        <v>2</v>
      </c>
      <c r="CT12" s="16">
        <v>2</v>
      </c>
      <c r="CU12" s="16">
        <v>2</v>
      </c>
      <c r="CV12" s="16">
        <v>2</v>
      </c>
      <c r="CW12" s="69">
        <f>COUNTIF(BJ12:CV12,"2")</f>
        <v>20</v>
      </c>
      <c r="CX12" s="352">
        <f>CW12/(CW12+CY12+DA12+DC12)</f>
        <v>0.51282051282051277</v>
      </c>
      <c r="CY12" s="69">
        <f>COUNTIF(BJ12:CV12,"1")</f>
        <v>19</v>
      </c>
      <c r="CZ12" s="70">
        <f>CY12/(CW12+CY12+DA12+DC12)</f>
        <v>0.48717948717948717</v>
      </c>
      <c r="DA12" s="69">
        <f>COUNTIF(BJ12:CV12,"0")</f>
        <v>0</v>
      </c>
      <c r="DB12" s="70">
        <f>DA12/(CW12+CY12+DA12+DC12)</f>
        <v>0</v>
      </c>
      <c r="DC12" s="69">
        <f>COUNTIF(BJ12:CV12,"KĐG")</f>
        <v>0</v>
      </c>
      <c r="DD12" s="70">
        <f>DC12/(CW12+CY12+DA12+DC12)</f>
        <v>0</v>
      </c>
      <c r="DE12" s="71">
        <f>(((CW12*2)+(CY12*1)+(DA12*0)))/(CW12+CY12+DA12)</f>
        <v>1.5128205128205128</v>
      </c>
      <c r="DF12" s="71" t="str">
        <f>IF(DD12&gt;=50%,"KĐG",IF(DE12&gt;=1.6,"Đạt mục tiêu",IF(DE12&gt;=1,"Cần cố gắng","Chưa đạt")))</f>
        <v>Cần cố gắng</v>
      </c>
      <c r="DG12" s="2"/>
      <c r="DH12" s="2"/>
      <c r="DI12" s="2"/>
      <c r="DJ12" s="2"/>
      <c r="DK12" s="2"/>
      <c r="DL12" s="2"/>
      <c r="DM12" s="2"/>
      <c r="DN12" s="2"/>
      <c r="DO12" s="2"/>
      <c r="DP12" s="2"/>
      <c r="DQ12" s="2"/>
      <c r="DR12" s="2"/>
      <c r="DS12" s="2"/>
      <c r="DT12" s="2"/>
      <c r="DU12" s="2"/>
      <c r="DV12" s="2"/>
      <c r="DW12" s="2"/>
      <c r="DX12" s="2"/>
      <c r="DY12" s="2"/>
      <c r="DZ12" s="2"/>
    </row>
    <row r="13" spans="1:130" ht="139.5" hidden="1" customHeight="1" x14ac:dyDescent="0.25">
      <c r="A13" s="49">
        <v>3</v>
      </c>
      <c r="B13" s="62">
        <v>6</v>
      </c>
      <c r="C13" s="56">
        <v>6</v>
      </c>
      <c r="D13" s="8" t="s">
        <v>16</v>
      </c>
      <c r="E13" s="281" t="s">
        <v>11</v>
      </c>
      <c r="F13" s="8" t="s">
        <v>12</v>
      </c>
      <c r="G13" s="282" t="s">
        <v>13</v>
      </c>
      <c r="H13" s="63" t="s">
        <v>614</v>
      </c>
      <c r="I13" s="64" t="s">
        <v>611</v>
      </c>
      <c r="J13" s="8"/>
      <c r="K13" s="73"/>
      <c r="L13" s="23"/>
      <c r="M13" s="11"/>
      <c r="N13" s="305" t="s">
        <v>542</v>
      </c>
      <c r="O13" s="66"/>
      <c r="P13" s="66"/>
      <c r="Q13" s="66" t="s">
        <v>15</v>
      </c>
      <c r="R13" s="66"/>
      <c r="S13" s="66"/>
      <c r="T13" s="66"/>
      <c r="U13" s="66"/>
      <c r="V13" s="66"/>
      <c r="W13" s="66"/>
      <c r="X13" s="66"/>
      <c r="Y13" s="67">
        <f t="shared" si="0"/>
        <v>1</v>
      </c>
      <c r="Z13" s="14"/>
      <c r="AA13" s="16"/>
      <c r="AB13" s="16"/>
      <c r="AC13" s="16"/>
      <c r="AD13" s="16"/>
      <c r="AE13" s="68"/>
      <c r="AF13" s="12"/>
      <c r="AG13" s="12"/>
      <c r="AH13" s="16" t="s">
        <v>612</v>
      </c>
      <c r="AI13" s="16" t="s">
        <v>612</v>
      </c>
      <c r="AJ13" s="16" t="s">
        <v>612</v>
      </c>
      <c r="AK13" s="16" t="s">
        <v>612</v>
      </c>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6">
        <v>2</v>
      </c>
      <c r="BK13" s="16">
        <v>2</v>
      </c>
      <c r="BL13" s="16">
        <v>2</v>
      </c>
      <c r="BM13" s="16">
        <v>2</v>
      </c>
      <c r="BN13" s="16">
        <v>2</v>
      </c>
      <c r="BO13" s="16">
        <v>2</v>
      </c>
      <c r="BP13" s="16">
        <v>2</v>
      </c>
      <c r="BQ13" s="16">
        <v>2</v>
      </c>
      <c r="BR13" s="16">
        <v>2</v>
      </c>
      <c r="BS13" s="16">
        <v>2</v>
      </c>
      <c r="BT13" s="16">
        <v>2</v>
      </c>
      <c r="BU13" s="16">
        <v>2</v>
      </c>
      <c r="BV13" s="16">
        <v>2</v>
      </c>
      <c r="BW13" s="16">
        <v>2</v>
      </c>
      <c r="BX13" s="16">
        <v>2</v>
      </c>
      <c r="BY13" s="16">
        <v>2</v>
      </c>
      <c r="BZ13" s="16">
        <v>2</v>
      </c>
      <c r="CA13" s="16">
        <v>2</v>
      </c>
      <c r="CB13" s="16">
        <v>2</v>
      </c>
      <c r="CC13" s="16">
        <v>2</v>
      </c>
      <c r="CD13" s="16">
        <v>1</v>
      </c>
      <c r="CE13" s="16">
        <v>2</v>
      </c>
      <c r="CF13" s="16">
        <v>2</v>
      </c>
      <c r="CG13" s="16">
        <v>2</v>
      </c>
      <c r="CH13" s="16">
        <v>2</v>
      </c>
      <c r="CI13" s="16">
        <v>2</v>
      </c>
      <c r="CJ13" s="16">
        <v>2</v>
      </c>
      <c r="CK13" s="16">
        <v>2</v>
      </c>
      <c r="CL13" s="16">
        <v>2</v>
      </c>
      <c r="CM13" s="16">
        <v>2</v>
      </c>
      <c r="CN13" s="16">
        <v>2</v>
      </c>
      <c r="CO13" s="16">
        <v>2</v>
      </c>
      <c r="CP13" s="16">
        <v>2</v>
      </c>
      <c r="CQ13" s="16">
        <v>2</v>
      </c>
      <c r="CR13" s="16">
        <v>2</v>
      </c>
      <c r="CS13" s="16">
        <v>2</v>
      </c>
      <c r="CT13" s="16">
        <v>2</v>
      </c>
      <c r="CU13" s="16">
        <v>1</v>
      </c>
      <c r="CV13" s="16">
        <v>2</v>
      </c>
      <c r="CW13" s="69">
        <f>COUNTIF(BJ13:CV13,"2")</f>
        <v>37</v>
      </c>
      <c r="CX13" s="352">
        <f>CW13/(CW13+CY13+DA13+DC13)</f>
        <v>0.94871794871794868</v>
      </c>
      <c r="CY13" s="69">
        <f>COUNTIF(BJ13:CV13,"1")</f>
        <v>2</v>
      </c>
      <c r="CZ13" s="70">
        <f>CY13/(CW13+CY13+DA13+DC13)</f>
        <v>5.128205128205128E-2</v>
      </c>
      <c r="DA13" s="69">
        <f>COUNTIF(BJ13:CV13,"0")</f>
        <v>0</v>
      </c>
      <c r="DB13" s="70">
        <f>DA13/(CW13+CY13+DA13+DC13)</f>
        <v>0</v>
      </c>
      <c r="DC13" s="69">
        <f>COUNTIF(BJ13:CV13,"KĐG")</f>
        <v>0</v>
      </c>
      <c r="DD13" s="70">
        <f>DC13/(CW13+CY13+DA13+DC13)</f>
        <v>0</v>
      </c>
      <c r="DE13" s="71">
        <f>(((CW13*2)+(CY13*1)+(DA13*0)))/(CW13+CY13+DA13)</f>
        <v>1.9487179487179487</v>
      </c>
      <c r="DF13" s="71" t="str">
        <f>IF(DD13&gt;=50%,"KĐG",IF(DE13&gt;=1.6,"Đạt mục tiêu",IF(DE13&gt;=1,"Cần cố gắng","Chưa đạt")))</f>
        <v>Đạt mục tiêu</v>
      </c>
      <c r="DG13" s="2"/>
      <c r="DH13" s="2"/>
      <c r="DI13" s="2"/>
      <c r="DJ13" s="2"/>
      <c r="DK13" s="2"/>
      <c r="DL13" s="2"/>
      <c r="DM13" s="2"/>
      <c r="DN13" s="2"/>
      <c r="DO13" s="2"/>
      <c r="DP13" s="2"/>
      <c r="DQ13" s="2"/>
      <c r="DR13" s="2"/>
      <c r="DS13" s="2"/>
      <c r="DT13" s="2"/>
      <c r="DU13" s="2"/>
      <c r="DV13" s="2"/>
      <c r="DW13" s="2"/>
      <c r="DX13" s="2"/>
      <c r="DY13" s="2"/>
      <c r="DZ13" s="2"/>
    </row>
    <row r="14" spans="1:130" ht="117.75" customHeight="1" x14ac:dyDescent="0.25">
      <c r="A14" s="49">
        <v>4</v>
      </c>
      <c r="B14" s="62">
        <v>6</v>
      </c>
      <c r="C14" s="56">
        <v>6</v>
      </c>
      <c r="D14" s="8" t="s">
        <v>16</v>
      </c>
      <c r="E14" s="15" t="s">
        <v>11</v>
      </c>
      <c r="F14" s="9" t="s">
        <v>12</v>
      </c>
      <c r="G14" s="388" t="s">
        <v>13</v>
      </c>
      <c r="H14" s="603" t="s">
        <v>615</v>
      </c>
      <c r="I14" s="64" t="s">
        <v>611</v>
      </c>
      <c r="J14" s="8"/>
      <c r="K14" s="73"/>
      <c r="L14" s="23"/>
      <c r="M14" s="11"/>
      <c r="N14" s="305" t="s">
        <v>543</v>
      </c>
      <c r="O14" s="66"/>
      <c r="P14" s="66"/>
      <c r="Q14" s="66"/>
      <c r="R14" s="66" t="s">
        <v>15</v>
      </c>
      <c r="S14" s="66"/>
      <c r="T14" s="66"/>
      <c r="U14" s="66"/>
      <c r="V14" s="66"/>
      <c r="W14" s="66"/>
      <c r="X14" s="66"/>
      <c r="Y14" s="67">
        <f t="shared" si="0"/>
        <v>1</v>
      </c>
      <c r="Z14" s="14"/>
      <c r="AA14" s="16"/>
      <c r="AB14" s="16"/>
      <c r="AC14" s="16"/>
      <c r="AD14" s="16"/>
      <c r="AE14" s="68"/>
      <c r="AF14" s="12"/>
      <c r="AG14" s="12"/>
      <c r="AH14" s="12"/>
      <c r="AI14" s="12"/>
      <c r="AJ14" s="12"/>
      <c r="AK14" s="12"/>
      <c r="AL14" s="12" t="s">
        <v>612</v>
      </c>
      <c r="AM14" s="12" t="s">
        <v>612</v>
      </c>
      <c r="AN14" s="12" t="s">
        <v>612</v>
      </c>
      <c r="AO14" s="12" t="s">
        <v>612</v>
      </c>
      <c r="AP14" s="12" t="s">
        <v>612</v>
      </c>
      <c r="AQ14" s="12"/>
      <c r="AR14" s="12"/>
      <c r="AS14" s="12"/>
      <c r="AT14" s="12"/>
      <c r="AU14" s="12"/>
      <c r="AV14" s="12"/>
      <c r="AW14" s="12"/>
      <c r="AX14" s="12"/>
      <c r="AY14" s="12"/>
      <c r="AZ14" s="12"/>
      <c r="BA14" s="12"/>
      <c r="BB14" s="12"/>
      <c r="BC14" s="12"/>
      <c r="BD14" s="12"/>
      <c r="BE14" s="12"/>
      <c r="BF14" s="12"/>
      <c r="BG14" s="12"/>
      <c r="BH14" s="12"/>
      <c r="BI14" s="12"/>
      <c r="BJ14" s="16">
        <v>2</v>
      </c>
      <c r="BK14" s="16">
        <v>2</v>
      </c>
      <c r="BL14" s="16">
        <v>2</v>
      </c>
      <c r="BM14" s="16">
        <v>2</v>
      </c>
      <c r="BN14" s="16">
        <v>2</v>
      </c>
      <c r="BO14" s="16">
        <v>1</v>
      </c>
      <c r="BP14" s="16">
        <v>1</v>
      </c>
      <c r="BQ14" s="16">
        <v>1</v>
      </c>
      <c r="BR14" s="16">
        <v>1</v>
      </c>
      <c r="BS14" s="16">
        <v>1</v>
      </c>
      <c r="BT14" s="16">
        <v>1</v>
      </c>
      <c r="BU14" s="16">
        <v>1</v>
      </c>
      <c r="BV14" s="16">
        <v>1</v>
      </c>
      <c r="BW14" s="16">
        <v>1</v>
      </c>
      <c r="BX14" s="16">
        <v>1</v>
      </c>
      <c r="BY14" s="16">
        <v>1</v>
      </c>
      <c r="BZ14" s="16">
        <v>1</v>
      </c>
      <c r="CA14" s="16">
        <v>1</v>
      </c>
      <c r="CB14" s="16">
        <v>1</v>
      </c>
      <c r="CC14" s="16">
        <v>2</v>
      </c>
      <c r="CD14" s="16">
        <v>2</v>
      </c>
      <c r="CE14" s="16">
        <v>2</v>
      </c>
      <c r="CF14" s="16">
        <v>2</v>
      </c>
      <c r="CG14" s="16">
        <v>2</v>
      </c>
      <c r="CH14" s="16">
        <v>2</v>
      </c>
      <c r="CI14" s="16">
        <v>2</v>
      </c>
      <c r="CJ14" s="16">
        <v>2</v>
      </c>
      <c r="CK14" s="16">
        <v>2</v>
      </c>
      <c r="CL14" s="16">
        <v>2</v>
      </c>
      <c r="CM14" s="16">
        <v>2</v>
      </c>
      <c r="CN14" s="16">
        <v>2</v>
      </c>
      <c r="CO14" s="16">
        <v>2</v>
      </c>
      <c r="CP14" s="16">
        <v>2</v>
      </c>
      <c r="CQ14" s="16">
        <v>2</v>
      </c>
      <c r="CR14" s="16">
        <v>2</v>
      </c>
      <c r="CS14" s="16">
        <v>1</v>
      </c>
      <c r="CT14" s="16">
        <v>2</v>
      </c>
      <c r="CU14" s="16">
        <v>2</v>
      </c>
      <c r="CV14" s="16">
        <v>2</v>
      </c>
      <c r="CW14" s="69">
        <f>COUNTIF(BJ14:CV14,"2")</f>
        <v>24</v>
      </c>
      <c r="CX14" s="352">
        <f>CW14/(CW14+CY14+DA14+DC14)</f>
        <v>0.61538461538461542</v>
      </c>
      <c r="CY14" s="69">
        <f>COUNTIF(BJ14:CV14,"1")</f>
        <v>15</v>
      </c>
      <c r="CZ14" s="70">
        <f>CY14/(CW14+CY14+DA14+DC14)</f>
        <v>0.38461538461538464</v>
      </c>
      <c r="DA14" s="69">
        <f>COUNTIF(BJ14:CV14,"0")</f>
        <v>0</v>
      </c>
      <c r="DB14" s="70">
        <f>DA14/(CW14+CY14+DA14+DC14)</f>
        <v>0</v>
      </c>
      <c r="DC14" s="69">
        <f>COUNTIF(BJ14:CV14,"KĐG")</f>
        <v>0</v>
      </c>
      <c r="DD14" s="70">
        <f>DC14/(CW14+CY14+DA14+DC14)</f>
        <v>0</v>
      </c>
      <c r="DE14" s="71">
        <f>(((CW14*2)+(CY14*1)+(DA14*0)))/(CW14+CY14+DA14)</f>
        <v>1.6153846153846154</v>
      </c>
      <c r="DF14" s="71" t="str">
        <f>IF(DD14&gt;=50%,"KĐG",IF(DE14&gt;=1.6,"Đạt mục tiêu",IF(DE14&gt;=1,"Cần cố gắng","Chưa đạt")))</f>
        <v>Đạt mục tiêu</v>
      </c>
      <c r="DG14" s="2"/>
      <c r="DH14" s="2"/>
      <c r="DI14" s="2"/>
      <c r="DJ14" s="2"/>
      <c r="DK14" s="2"/>
      <c r="DL14" s="2"/>
      <c r="DM14" s="2"/>
      <c r="DN14" s="2"/>
      <c r="DO14" s="2"/>
      <c r="DP14" s="2"/>
      <c r="DQ14" s="2"/>
      <c r="DR14" s="2"/>
      <c r="DS14" s="2"/>
      <c r="DT14" s="2"/>
      <c r="DU14" s="2"/>
      <c r="DV14" s="2"/>
      <c r="DW14" s="2"/>
      <c r="DX14" s="2"/>
      <c r="DY14" s="2"/>
      <c r="DZ14" s="2"/>
    </row>
    <row r="15" spans="1:130" ht="134.25" hidden="1" customHeight="1" x14ac:dyDescent="0.25">
      <c r="A15" s="49">
        <v>5</v>
      </c>
      <c r="B15" s="62">
        <v>6</v>
      </c>
      <c r="C15" s="56">
        <v>6</v>
      </c>
      <c r="D15" s="8" t="s">
        <v>16</v>
      </c>
      <c r="E15" s="15" t="s">
        <v>11</v>
      </c>
      <c r="F15" s="9" t="s">
        <v>12</v>
      </c>
      <c r="G15" s="388" t="s">
        <v>13</v>
      </c>
      <c r="H15" s="72" t="s">
        <v>616</v>
      </c>
      <c r="I15" s="64" t="s">
        <v>611</v>
      </c>
      <c r="J15" s="8"/>
      <c r="K15" s="73"/>
      <c r="L15" s="23"/>
      <c r="M15" s="11"/>
      <c r="N15" s="305" t="s">
        <v>544</v>
      </c>
      <c r="O15" s="66"/>
      <c r="P15" s="66"/>
      <c r="Q15" s="66"/>
      <c r="R15" s="66"/>
      <c r="S15" s="66" t="s">
        <v>15</v>
      </c>
      <c r="T15" s="66"/>
      <c r="U15" s="66"/>
      <c r="V15" s="66"/>
      <c r="W15" s="66"/>
      <c r="X15" s="66"/>
      <c r="Y15" s="67">
        <f t="shared" si="0"/>
        <v>1</v>
      </c>
      <c r="Z15" s="14"/>
      <c r="AA15" s="16"/>
      <c r="AB15" s="16"/>
      <c r="AC15" s="16"/>
      <c r="AD15" s="16"/>
      <c r="AE15" s="68"/>
      <c r="AF15" s="12"/>
      <c r="AG15" s="12"/>
      <c r="AH15" s="12"/>
      <c r="AI15" s="12"/>
      <c r="AJ15" s="12"/>
      <c r="AK15" s="12"/>
      <c r="AL15" s="12"/>
      <c r="AM15" s="12"/>
      <c r="AN15" s="12"/>
      <c r="AO15" s="12"/>
      <c r="AP15" s="12"/>
      <c r="AQ15" s="12" t="s">
        <v>612</v>
      </c>
      <c r="AR15" s="12" t="s">
        <v>612</v>
      </c>
      <c r="AS15" s="12" t="s">
        <v>612</v>
      </c>
      <c r="AT15" s="12" t="s">
        <v>612</v>
      </c>
      <c r="AU15" s="12"/>
      <c r="AV15" s="12"/>
      <c r="AW15" s="12"/>
      <c r="AX15" s="12"/>
      <c r="AY15" s="12"/>
      <c r="AZ15" s="12"/>
      <c r="BA15" s="12"/>
      <c r="BB15" s="12"/>
      <c r="BC15" s="12"/>
      <c r="BD15" s="12"/>
      <c r="BE15" s="12"/>
      <c r="BF15" s="12"/>
      <c r="BG15" s="12"/>
      <c r="BH15" s="12"/>
      <c r="BI15" s="12"/>
      <c r="BJ15" s="16">
        <v>2</v>
      </c>
      <c r="BK15" s="16">
        <v>2</v>
      </c>
      <c r="BL15" s="16">
        <v>2</v>
      </c>
      <c r="BM15" s="16">
        <v>2</v>
      </c>
      <c r="BN15" s="16">
        <v>2</v>
      </c>
      <c r="BO15" s="16">
        <v>2</v>
      </c>
      <c r="BP15" s="16">
        <v>2</v>
      </c>
      <c r="BQ15" s="16">
        <v>2</v>
      </c>
      <c r="BR15" s="16">
        <v>2</v>
      </c>
      <c r="BS15" s="16">
        <v>2</v>
      </c>
      <c r="BT15" s="16">
        <v>2</v>
      </c>
      <c r="BU15" s="16">
        <v>2</v>
      </c>
      <c r="BV15" s="16">
        <v>2</v>
      </c>
      <c r="BW15" s="16">
        <v>2</v>
      </c>
      <c r="BX15" s="16">
        <v>2</v>
      </c>
      <c r="BY15" s="16">
        <v>2</v>
      </c>
      <c r="BZ15" s="16">
        <v>2</v>
      </c>
      <c r="CA15" s="16">
        <v>2</v>
      </c>
      <c r="CB15" s="16">
        <v>2</v>
      </c>
      <c r="CC15" s="16">
        <v>2</v>
      </c>
      <c r="CD15" s="16">
        <v>2</v>
      </c>
      <c r="CE15" s="16">
        <v>2</v>
      </c>
      <c r="CF15" s="16">
        <v>2</v>
      </c>
      <c r="CG15" s="16">
        <v>2</v>
      </c>
      <c r="CH15" s="16">
        <v>2</v>
      </c>
      <c r="CI15" s="16">
        <v>2</v>
      </c>
      <c r="CJ15" s="16">
        <v>2</v>
      </c>
      <c r="CK15" s="16">
        <v>2</v>
      </c>
      <c r="CL15" s="16">
        <v>2</v>
      </c>
      <c r="CM15" s="16">
        <v>2</v>
      </c>
      <c r="CN15" s="16">
        <v>2</v>
      </c>
      <c r="CO15" s="16">
        <v>2</v>
      </c>
      <c r="CP15" s="16">
        <v>2</v>
      </c>
      <c r="CQ15" s="16">
        <v>2</v>
      </c>
      <c r="CR15" s="16">
        <v>2</v>
      </c>
      <c r="CS15" s="16"/>
      <c r="CT15" s="16">
        <v>2</v>
      </c>
      <c r="CU15" s="16">
        <v>2</v>
      </c>
      <c r="CV15" s="16">
        <v>2</v>
      </c>
      <c r="CW15" s="69">
        <f>COUNTIF(BJ15:CV15,"2")</f>
        <v>38</v>
      </c>
      <c r="CX15" s="352">
        <f>CW15/(CW15+CY15+DA15+DC15)</f>
        <v>1</v>
      </c>
      <c r="CY15" s="69">
        <f>COUNTIF(BJ15:CV15,"1")</f>
        <v>0</v>
      </c>
      <c r="CZ15" s="70">
        <f>CY15/(CW15+CY15+DA15+DC15)</f>
        <v>0</v>
      </c>
      <c r="DA15" s="69">
        <f>COUNTIF(BJ15:CV15,"0")</f>
        <v>0</v>
      </c>
      <c r="DB15" s="70">
        <f>DA15/(CW15+CY15+DA15+DC15)</f>
        <v>0</v>
      </c>
      <c r="DC15" s="69">
        <f>COUNTIF(BJ15:CV15,"KĐG")</f>
        <v>0</v>
      </c>
      <c r="DD15" s="70">
        <f>DC15/(CW15+CY15+DA15+DC15)</f>
        <v>0</v>
      </c>
      <c r="DE15" s="71">
        <f>(((CW15*2)+(CY15*1)+(DA15*0)))/(CW15+CY15+DA15)</f>
        <v>2</v>
      </c>
      <c r="DF15" s="71" t="str">
        <f>IF(DD15&gt;=50%,"KĐG",IF(DE15&gt;=1.6,"Đạt mục tiêu",IF(DE15&gt;=1,"Cần cố gắng","Chưa đạt")))</f>
        <v>Đạt mục tiêu</v>
      </c>
      <c r="DG15" s="2"/>
      <c r="DH15" s="2"/>
      <c r="DI15" s="2"/>
      <c r="DJ15" s="2"/>
      <c r="DK15" s="2"/>
      <c r="DL15" s="2"/>
      <c r="DM15" s="2"/>
      <c r="DN15" s="2"/>
      <c r="DO15" s="2"/>
      <c r="DP15" s="2"/>
      <c r="DQ15" s="2"/>
      <c r="DR15" s="2"/>
      <c r="DS15" s="2"/>
      <c r="DT15" s="2"/>
      <c r="DU15" s="2"/>
      <c r="DV15" s="2"/>
      <c r="DW15" s="2"/>
      <c r="DX15" s="2"/>
      <c r="DY15" s="2"/>
      <c r="DZ15" s="2"/>
    </row>
    <row r="16" spans="1:130" ht="133.5" hidden="1" customHeight="1" x14ac:dyDescent="0.25">
      <c r="A16" s="49">
        <v>6</v>
      </c>
      <c r="B16" s="62">
        <v>6</v>
      </c>
      <c r="C16" s="56">
        <v>6</v>
      </c>
      <c r="D16" s="8" t="s">
        <v>16</v>
      </c>
      <c r="E16" s="15" t="s">
        <v>11</v>
      </c>
      <c r="F16" s="9" t="s">
        <v>12</v>
      </c>
      <c r="G16" s="388" t="s">
        <v>13</v>
      </c>
      <c r="H16" s="63" t="s">
        <v>617</v>
      </c>
      <c r="I16" s="64" t="s">
        <v>611</v>
      </c>
      <c r="J16" s="8"/>
      <c r="K16" s="73"/>
      <c r="L16" s="23"/>
      <c r="M16" s="11"/>
      <c r="N16" s="11" t="s">
        <v>545</v>
      </c>
      <c r="O16" s="66"/>
      <c r="P16" s="66"/>
      <c r="Q16" s="66"/>
      <c r="R16" s="66"/>
      <c r="S16" s="66"/>
      <c r="T16" s="66" t="s">
        <v>15</v>
      </c>
      <c r="U16" s="66"/>
      <c r="V16" s="66"/>
      <c r="W16" s="66"/>
      <c r="X16" s="66"/>
      <c r="Y16" s="67">
        <f t="shared" si="0"/>
        <v>1</v>
      </c>
      <c r="Z16" s="14"/>
      <c r="AA16" s="16"/>
      <c r="AB16" s="16"/>
      <c r="AC16" s="16"/>
      <c r="AD16" s="16"/>
      <c r="AE16" s="68"/>
      <c r="AF16" s="12"/>
      <c r="AG16" s="12"/>
      <c r="AH16" s="12"/>
      <c r="AI16" s="12"/>
      <c r="AJ16" s="12"/>
      <c r="AK16" s="12"/>
      <c r="AL16" s="12"/>
      <c r="AM16" s="12"/>
      <c r="AN16" s="12"/>
      <c r="AO16" s="12"/>
      <c r="AP16" s="12"/>
      <c r="AQ16" s="12"/>
      <c r="AR16" s="12"/>
      <c r="AS16" s="12"/>
      <c r="AT16" s="12"/>
      <c r="AU16" s="12" t="s">
        <v>612</v>
      </c>
      <c r="AV16" s="12" t="s">
        <v>612</v>
      </c>
      <c r="AW16" s="12" t="s">
        <v>612</v>
      </c>
      <c r="AX16" s="12" t="s">
        <v>612</v>
      </c>
      <c r="AY16" s="12" t="s">
        <v>612</v>
      </c>
      <c r="AZ16" s="12"/>
      <c r="BA16" s="12" t="s">
        <v>612</v>
      </c>
      <c r="BB16" s="12" t="s">
        <v>612</v>
      </c>
      <c r="BC16" s="12" t="s">
        <v>612</v>
      </c>
      <c r="BD16" s="12" t="s">
        <v>612</v>
      </c>
      <c r="BE16" s="12" t="s">
        <v>612</v>
      </c>
      <c r="BF16" s="12" t="s">
        <v>612</v>
      </c>
      <c r="BG16" s="12" t="s">
        <v>612</v>
      </c>
      <c r="BH16" s="12" t="s">
        <v>612</v>
      </c>
      <c r="BI16" s="12" t="s">
        <v>612</v>
      </c>
      <c r="BJ16" s="377">
        <v>2</v>
      </c>
      <c r="BK16" s="377">
        <v>2</v>
      </c>
      <c r="BL16" s="377">
        <v>2</v>
      </c>
      <c r="BM16" s="377">
        <v>2</v>
      </c>
      <c r="BN16" s="377">
        <v>2</v>
      </c>
      <c r="BO16" s="377">
        <v>2</v>
      </c>
      <c r="BP16" s="377">
        <v>2</v>
      </c>
      <c r="BQ16" s="377">
        <v>2</v>
      </c>
      <c r="BR16" s="377">
        <v>2</v>
      </c>
      <c r="BS16" s="377">
        <v>2</v>
      </c>
      <c r="BT16" s="377">
        <v>2</v>
      </c>
      <c r="BU16" s="377">
        <v>2</v>
      </c>
      <c r="BV16" s="377">
        <v>2</v>
      </c>
      <c r="BW16" s="377">
        <v>2</v>
      </c>
      <c r="BX16" s="377">
        <v>2</v>
      </c>
      <c r="BY16" s="377">
        <v>2</v>
      </c>
      <c r="BZ16" s="377">
        <v>2</v>
      </c>
      <c r="CA16" s="377">
        <v>2</v>
      </c>
      <c r="CB16" s="377">
        <v>2</v>
      </c>
      <c r="CC16" s="377">
        <v>2</v>
      </c>
      <c r="CD16" s="377">
        <v>2</v>
      </c>
      <c r="CE16" s="377">
        <v>2</v>
      </c>
      <c r="CF16" s="377">
        <v>2</v>
      </c>
      <c r="CG16" s="377">
        <v>2</v>
      </c>
      <c r="CH16" s="377">
        <v>2</v>
      </c>
      <c r="CI16" s="377">
        <v>2</v>
      </c>
      <c r="CJ16" s="377">
        <v>2</v>
      </c>
      <c r="CK16" s="377">
        <v>2</v>
      </c>
      <c r="CL16" s="377">
        <v>2</v>
      </c>
      <c r="CM16" s="377">
        <v>2</v>
      </c>
      <c r="CN16" s="377">
        <v>2</v>
      </c>
      <c r="CO16" s="377">
        <v>2</v>
      </c>
      <c r="CP16" s="377">
        <v>2</v>
      </c>
      <c r="CQ16" s="377">
        <v>2</v>
      </c>
      <c r="CR16" s="377">
        <v>2</v>
      </c>
      <c r="CS16" s="377">
        <v>2</v>
      </c>
      <c r="CT16" s="377">
        <v>2</v>
      </c>
      <c r="CU16" s="377">
        <v>2</v>
      </c>
      <c r="CV16" s="377">
        <v>2</v>
      </c>
      <c r="CW16" s="377">
        <v>2</v>
      </c>
      <c r="CX16" s="324" t="s">
        <v>612</v>
      </c>
      <c r="CY16" s="377" t="s">
        <v>612</v>
      </c>
      <c r="CZ16" s="377" t="s">
        <v>612</v>
      </c>
      <c r="DA16" s="377" t="s">
        <v>612</v>
      </c>
      <c r="DB16" s="377" t="s">
        <v>612</v>
      </c>
      <c r="DC16" s="377" t="s">
        <v>612</v>
      </c>
      <c r="DD16" s="377" t="s">
        <v>612</v>
      </c>
      <c r="DE16" s="12" t="s">
        <v>612</v>
      </c>
      <c r="DF16" s="12" t="s">
        <v>612</v>
      </c>
      <c r="DG16" s="2"/>
      <c r="DH16" s="2"/>
      <c r="DI16" s="2"/>
      <c r="DJ16" s="2"/>
      <c r="DK16" s="2"/>
      <c r="DL16" s="2"/>
      <c r="DM16" s="2"/>
      <c r="DN16" s="2"/>
      <c r="DO16" s="2"/>
      <c r="DP16" s="2"/>
      <c r="DQ16" s="2"/>
      <c r="DR16" s="2"/>
      <c r="DS16" s="2"/>
      <c r="DT16" s="2"/>
      <c r="DU16" s="2"/>
      <c r="DV16" s="2"/>
      <c r="DW16" s="2"/>
      <c r="DX16" s="2"/>
      <c r="DY16" s="2"/>
      <c r="DZ16" s="2"/>
    </row>
    <row r="17" spans="1:130" ht="139.5" hidden="1" customHeight="1" x14ac:dyDescent="0.25">
      <c r="A17" s="49">
        <v>7</v>
      </c>
      <c r="B17" s="62">
        <v>6</v>
      </c>
      <c r="C17" s="56">
        <v>6</v>
      </c>
      <c r="D17" s="8" t="s">
        <v>16</v>
      </c>
      <c r="E17" s="15" t="s">
        <v>11</v>
      </c>
      <c r="F17" s="9" t="s">
        <v>12</v>
      </c>
      <c r="G17" s="388" t="s">
        <v>13</v>
      </c>
      <c r="H17" s="63" t="s">
        <v>618</v>
      </c>
      <c r="I17" s="64" t="s">
        <v>611</v>
      </c>
      <c r="J17" s="8"/>
      <c r="K17" s="73"/>
      <c r="L17" s="23"/>
      <c r="M17" s="11"/>
      <c r="N17" s="11" t="s">
        <v>546</v>
      </c>
      <c r="O17" s="66"/>
      <c r="P17" s="66"/>
      <c r="Q17" s="66"/>
      <c r="R17" s="66"/>
      <c r="S17" s="66"/>
      <c r="T17" s="66"/>
      <c r="U17" s="66" t="s">
        <v>15</v>
      </c>
      <c r="V17" s="66"/>
      <c r="W17" s="66"/>
      <c r="X17" s="66"/>
      <c r="Y17" s="67">
        <f t="shared" si="0"/>
        <v>1</v>
      </c>
      <c r="Z17" s="14"/>
      <c r="AA17" s="16"/>
      <c r="AB17" s="16"/>
      <c r="AC17" s="16"/>
      <c r="AD17" s="16"/>
      <c r="AE17" s="68"/>
      <c r="AF17" s="12"/>
      <c r="AG17" s="12"/>
      <c r="AH17" s="12"/>
      <c r="AI17" s="12"/>
      <c r="AJ17" s="12"/>
      <c r="AK17" s="12"/>
      <c r="AL17" s="12"/>
      <c r="AM17" s="12"/>
      <c r="AN17" s="12"/>
      <c r="AO17" s="12"/>
      <c r="AP17" s="12"/>
      <c r="AQ17" s="12"/>
      <c r="AR17" s="12"/>
      <c r="AS17" s="12"/>
      <c r="AT17" s="12"/>
      <c r="AU17" s="12"/>
      <c r="AV17" s="12"/>
      <c r="AW17" s="12"/>
      <c r="AX17" s="12"/>
      <c r="AY17" s="12" t="s">
        <v>612</v>
      </c>
      <c r="AZ17" s="12"/>
      <c r="BA17" s="12" t="s">
        <v>612</v>
      </c>
      <c r="BB17" s="12" t="s">
        <v>612</v>
      </c>
      <c r="BC17" s="12"/>
      <c r="BD17" s="12"/>
      <c r="BE17" s="12"/>
      <c r="BF17" s="12"/>
      <c r="BG17" s="12"/>
      <c r="BH17" s="12"/>
      <c r="BI17" s="12"/>
      <c r="BJ17" s="16">
        <v>2</v>
      </c>
      <c r="BK17" s="16">
        <v>2</v>
      </c>
      <c r="BL17" s="16">
        <v>2</v>
      </c>
      <c r="BM17" s="16">
        <v>2</v>
      </c>
      <c r="BN17" s="16">
        <v>2</v>
      </c>
      <c r="BO17" s="16">
        <v>2</v>
      </c>
      <c r="BP17" s="16">
        <v>2</v>
      </c>
      <c r="BQ17" s="16">
        <v>2</v>
      </c>
      <c r="BR17" s="16">
        <v>2</v>
      </c>
      <c r="BS17" s="16"/>
      <c r="BT17" s="16"/>
      <c r="BU17" s="16"/>
      <c r="BV17" s="16"/>
      <c r="BW17" s="16"/>
      <c r="BX17" s="16"/>
      <c r="BY17" s="16"/>
      <c r="BZ17" s="16"/>
      <c r="CA17" s="16"/>
      <c r="CB17" s="16"/>
      <c r="CC17" s="16">
        <v>2</v>
      </c>
      <c r="CD17" s="16">
        <v>2</v>
      </c>
      <c r="CE17" s="16">
        <v>2</v>
      </c>
      <c r="CF17" s="16">
        <v>2</v>
      </c>
      <c r="CG17" s="16">
        <v>2</v>
      </c>
      <c r="CH17" s="16">
        <v>2</v>
      </c>
      <c r="CI17" s="16">
        <v>2</v>
      </c>
      <c r="CJ17" s="16">
        <v>2</v>
      </c>
      <c r="CK17" s="16">
        <v>2</v>
      </c>
      <c r="CL17" s="16">
        <v>2</v>
      </c>
      <c r="CM17" s="16">
        <v>2</v>
      </c>
      <c r="CN17" s="16">
        <v>2</v>
      </c>
      <c r="CO17" s="16">
        <v>2</v>
      </c>
      <c r="CP17" s="16">
        <v>2</v>
      </c>
      <c r="CQ17" s="16">
        <v>2</v>
      </c>
      <c r="CR17" s="16">
        <v>2</v>
      </c>
      <c r="CS17" s="16"/>
      <c r="CT17" s="16">
        <v>2</v>
      </c>
      <c r="CU17" s="16">
        <v>2</v>
      </c>
      <c r="CV17" s="16">
        <v>2</v>
      </c>
      <c r="CW17" s="69">
        <f>COUNTIF(BJ17:CV17,"2")</f>
        <v>28</v>
      </c>
      <c r="CX17" s="352">
        <f>CW17/(CW17+CY17+DA17+DC17)</f>
        <v>1</v>
      </c>
      <c r="CY17" s="69">
        <f>COUNTIF(BJ17:CV17,"1")</f>
        <v>0</v>
      </c>
      <c r="CZ17" s="70">
        <f>CY17/(CW17+CY17+DA17+DC17)</f>
        <v>0</v>
      </c>
      <c r="DA17" s="69">
        <f>COUNTIF(BJ17:CV17,"0")</f>
        <v>0</v>
      </c>
      <c r="DB17" s="70">
        <f>DA17/(CW17+CY17+DA17+DC17)</f>
        <v>0</v>
      </c>
      <c r="DC17" s="69">
        <f>COUNTIF(BJ17:CV17,"KĐG")</f>
        <v>0</v>
      </c>
      <c r="DD17" s="70">
        <f>DC17/(CW17+CY17+DA17+DC17)</f>
        <v>0</v>
      </c>
      <c r="DE17" s="71">
        <f>(((CW17*2)+(CY17*1)+(DA17*0)))/(CW17+CY17+DA17)</f>
        <v>2</v>
      </c>
      <c r="DF17" s="71" t="str">
        <f>IF(DD17&gt;=50%,"KĐG",IF(DE17&gt;=1.6,"Đạt mục tiêu",IF(DE17&gt;=1,"Cần cố gắng","Chưa đạt")))</f>
        <v>Đạt mục tiêu</v>
      </c>
      <c r="DG17" s="2"/>
      <c r="DH17" s="2"/>
      <c r="DI17" s="2"/>
      <c r="DJ17" s="2"/>
      <c r="DK17" s="2"/>
      <c r="DL17" s="2"/>
      <c r="DM17" s="2"/>
      <c r="DN17" s="2"/>
      <c r="DO17" s="2"/>
      <c r="DP17" s="2"/>
      <c r="DQ17" s="2"/>
      <c r="DR17" s="2"/>
      <c r="DS17" s="2"/>
      <c r="DT17" s="2"/>
      <c r="DU17" s="2"/>
      <c r="DV17" s="2"/>
      <c r="DW17" s="2"/>
      <c r="DX17" s="2"/>
      <c r="DY17" s="2"/>
      <c r="DZ17" s="2"/>
    </row>
    <row r="18" spans="1:130" ht="123" hidden="1" customHeight="1" x14ac:dyDescent="0.25">
      <c r="A18" s="49">
        <v>8</v>
      </c>
      <c r="B18" s="62">
        <v>6</v>
      </c>
      <c r="C18" s="56">
        <v>6</v>
      </c>
      <c r="D18" s="8" t="s">
        <v>16</v>
      </c>
      <c r="E18" s="15" t="s">
        <v>11</v>
      </c>
      <c r="F18" s="9" t="s">
        <v>12</v>
      </c>
      <c r="G18" s="388" t="s">
        <v>13</v>
      </c>
      <c r="H18" s="74" t="s">
        <v>619</v>
      </c>
      <c r="I18" s="64" t="s">
        <v>611</v>
      </c>
      <c r="J18" s="8"/>
      <c r="K18" s="73"/>
      <c r="L18" s="23"/>
      <c r="M18" s="11"/>
      <c r="N18" s="11" t="s">
        <v>1268</v>
      </c>
      <c r="O18" s="66"/>
      <c r="P18" s="66"/>
      <c r="Q18" s="66"/>
      <c r="R18" s="66"/>
      <c r="S18" s="66"/>
      <c r="T18" s="66"/>
      <c r="U18" s="66"/>
      <c r="V18" s="66" t="s">
        <v>15</v>
      </c>
      <c r="W18" s="66"/>
      <c r="X18" s="66"/>
      <c r="Y18" s="67">
        <f t="shared" si="0"/>
        <v>1</v>
      </c>
      <c r="Z18" s="14"/>
      <c r="AA18" s="16"/>
      <c r="AB18" s="16"/>
      <c r="AC18" s="16"/>
      <c r="AD18" s="16"/>
      <c r="AE18" s="68"/>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t="s">
        <v>612</v>
      </c>
      <c r="BD18" s="12" t="s">
        <v>612</v>
      </c>
      <c r="BE18" s="12" t="s">
        <v>612</v>
      </c>
      <c r="BF18" s="12"/>
      <c r="BG18" s="12"/>
      <c r="BH18" s="12"/>
      <c r="BI18" s="12"/>
      <c r="BJ18" s="16">
        <v>2</v>
      </c>
      <c r="BK18" s="16">
        <v>2</v>
      </c>
      <c r="BL18" s="16">
        <v>2</v>
      </c>
      <c r="BM18" s="16">
        <v>2</v>
      </c>
      <c r="BN18" s="16">
        <v>2</v>
      </c>
      <c r="BO18" s="16">
        <v>2</v>
      </c>
      <c r="BP18" s="16">
        <v>2</v>
      </c>
      <c r="BQ18" s="16">
        <v>2</v>
      </c>
      <c r="BR18" s="16">
        <v>2</v>
      </c>
      <c r="BS18" s="16">
        <v>2</v>
      </c>
      <c r="BT18" s="16">
        <v>2</v>
      </c>
      <c r="BU18" s="16">
        <v>2</v>
      </c>
      <c r="BV18" s="16">
        <v>2</v>
      </c>
      <c r="BW18" s="16">
        <v>2</v>
      </c>
      <c r="BX18" s="16">
        <v>2</v>
      </c>
      <c r="BY18" s="16">
        <v>2</v>
      </c>
      <c r="BZ18" s="16">
        <v>2</v>
      </c>
      <c r="CA18" s="16">
        <v>2</v>
      </c>
      <c r="CB18" s="16">
        <v>2</v>
      </c>
      <c r="CC18" s="16">
        <v>2</v>
      </c>
      <c r="CD18" s="16">
        <v>2</v>
      </c>
      <c r="CE18" s="16">
        <v>2</v>
      </c>
      <c r="CF18" s="16">
        <v>2</v>
      </c>
      <c r="CG18" s="16">
        <v>2</v>
      </c>
      <c r="CH18" s="16">
        <v>2</v>
      </c>
      <c r="CI18" s="16">
        <v>2</v>
      </c>
      <c r="CJ18" s="16">
        <v>2</v>
      </c>
      <c r="CK18" s="16">
        <v>2</v>
      </c>
      <c r="CL18" s="16">
        <v>2</v>
      </c>
      <c r="CM18" s="16">
        <v>2</v>
      </c>
      <c r="CN18" s="16">
        <v>2</v>
      </c>
      <c r="CO18" s="16">
        <v>2</v>
      </c>
      <c r="CP18" s="16">
        <v>2</v>
      </c>
      <c r="CQ18" s="16">
        <v>2</v>
      </c>
      <c r="CR18" s="16">
        <v>2</v>
      </c>
      <c r="CS18" s="16"/>
      <c r="CT18" s="16">
        <v>2</v>
      </c>
      <c r="CU18" s="16">
        <v>2</v>
      </c>
      <c r="CV18" s="16">
        <v>2</v>
      </c>
      <c r="CW18" s="69">
        <f>COUNTIF(BJ18:CV18,"2")</f>
        <v>38</v>
      </c>
      <c r="CX18" s="352">
        <f>CW18/(CW18+CY18+DA18+DC18)</f>
        <v>1</v>
      </c>
      <c r="CY18" s="69">
        <f>COUNTIF(BJ18:CV18,"1")</f>
        <v>0</v>
      </c>
      <c r="CZ18" s="70">
        <f>CY18/(CW18+CY18+DA18+DC18)</f>
        <v>0</v>
      </c>
      <c r="DA18" s="69">
        <f>COUNTIF(BJ18:CV18,"0")</f>
        <v>0</v>
      </c>
      <c r="DB18" s="70">
        <f>DA18/(CW18+CY18+DA18+DC18)</f>
        <v>0</v>
      </c>
      <c r="DC18" s="69">
        <f>COUNTIF(BJ18:CV18,"KĐG")</f>
        <v>0</v>
      </c>
      <c r="DD18" s="70">
        <f>DC18/(CW18+CY18+DA18+DC18)</f>
        <v>0</v>
      </c>
      <c r="DE18" s="71">
        <f>(((CW18*2)+(CY18*1)+(DA18*0)))/(CW18+CY18+DA18)</f>
        <v>2</v>
      </c>
      <c r="DF18" s="71" t="str">
        <f>IF(DD18&gt;=50%,"KĐG",IF(DE18&gt;=1.6,"Đạt mục tiêu",IF(DE18&gt;=1,"Cần cố gắng","Chưa đạt")))</f>
        <v>Đạt mục tiêu</v>
      </c>
      <c r="DG18" s="2"/>
      <c r="DH18" s="2"/>
      <c r="DI18" s="2"/>
      <c r="DJ18" s="2"/>
      <c r="DK18" s="2"/>
      <c r="DL18" s="2"/>
      <c r="DM18" s="2"/>
      <c r="DN18" s="2"/>
      <c r="DO18" s="2"/>
      <c r="DP18" s="2"/>
      <c r="DQ18" s="2"/>
      <c r="DR18" s="2"/>
      <c r="DS18" s="2"/>
      <c r="DT18" s="2"/>
      <c r="DU18" s="2"/>
      <c r="DV18" s="2"/>
      <c r="DW18" s="2"/>
      <c r="DX18" s="2"/>
      <c r="DY18" s="2"/>
      <c r="DZ18" s="2"/>
    </row>
    <row r="19" spans="1:130" ht="111.75" hidden="1" customHeight="1" x14ac:dyDescent="0.25">
      <c r="A19" s="49">
        <v>9</v>
      </c>
      <c r="B19" s="62">
        <v>6</v>
      </c>
      <c r="C19" s="56"/>
      <c r="D19" s="8" t="s">
        <v>16</v>
      </c>
      <c r="E19" s="15" t="s">
        <v>11</v>
      </c>
      <c r="F19" s="9" t="s">
        <v>12</v>
      </c>
      <c r="G19" s="388" t="s">
        <v>13</v>
      </c>
      <c r="H19" s="63" t="s">
        <v>620</v>
      </c>
      <c r="I19" s="64" t="s">
        <v>611</v>
      </c>
      <c r="J19" s="8"/>
      <c r="K19" s="73"/>
      <c r="L19" s="23"/>
      <c r="M19" s="11"/>
      <c r="N19" s="11"/>
      <c r="O19" s="66"/>
      <c r="P19" s="66"/>
      <c r="Q19" s="66"/>
      <c r="R19" s="66"/>
      <c r="S19" s="66"/>
      <c r="T19" s="66"/>
      <c r="U19" s="66"/>
      <c r="V19" s="66"/>
      <c r="W19" s="66" t="s">
        <v>15</v>
      </c>
      <c r="X19" s="66"/>
      <c r="Y19" s="67">
        <f t="shared" si="0"/>
        <v>1</v>
      </c>
      <c r="Z19" s="14"/>
      <c r="AA19" s="16"/>
      <c r="AB19" s="16"/>
      <c r="AC19" s="16"/>
      <c r="AD19" s="16"/>
      <c r="AE19" s="68"/>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t="s">
        <v>612</v>
      </c>
      <c r="BG19" s="12" t="s">
        <v>612</v>
      </c>
      <c r="BH19" s="12" t="s">
        <v>612</v>
      </c>
      <c r="BI19" s="12"/>
      <c r="BJ19" s="16">
        <v>2</v>
      </c>
      <c r="BK19" s="16">
        <v>2</v>
      </c>
      <c r="BL19" s="16">
        <v>2</v>
      </c>
      <c r="BM19" s="16">
        <v>2</v>
      </c>
      <c r="BN19" s="16">
        <v>2</v>
      </c>
      <c r="BO19" s="16">
        <v>2</v>
      </c>
      <c r="BP19" s="16">
        <v>2</v>
      </c>
      <c r="BQ19" s="16">
        <v>2</v>
      </c>
      <c r="BR19" s="16">
        <v>2</v>
      </c>
      <c r="BS19" s="16">
        <v>2</v>
      </c>
      <c r="BT19" s="16">
        <v>2</v>
      </c>
      <c r="BU19" s="16">
        <v>2</v>
      </c>
      <c r="BV19" s="16">
        <v>2</v>
      </c>
      <c r="BW19" s="16">
        <v>2</v>
      </c>
      <c r="BX19" s="16">
        <v>2</v>
      </c>
      <c r="BY19" s="16">
        <v>2</v>
      </c>
      <c r="BZ19" s="16">
        <v>2</v>
      </c>
      <c r="CA19" s="16">
        <v>2</v>
      </c>
      <c r="CB19" s="16">
        <v>2</v>
      </c>
      <c r="CC19" s="16">
        <v>2</v>
      </c>
      <c r="CD19" s="16">
        <v>2</v>
      </c>
      <c r="CE19" s="16">
        <v>2</v>
      </c>
      <c r="CF19" s="16">
        <v>2</v>
      </c>
      <c r="CG19" s="16">
        <v>2</v>
      </c>
      <c r="CH19" s="16">
        <v>2</v>
      </c>
      <c r="CI19" s="16">
        <v>2</v>
      </c>
      <c r="CJ19" s="16">
        <v>2</v>
      </c>
      <c r="CK19" s="16">
        <v>2</v>
      </c>
      <c r="CL19" s="16">
        <v>2</v>
      </c>
      <c r="CM19" s="16">
        <v>2</v>
      </c>
      <c r="CN19" s="16">
        <v>2</v>
      </c>
      <c r="CO19" s="16">
        <v>2</v>
      </c>
      <c r="CP19" s="16">
        <v>2</v>
      </c>
      <c r="CQ19" s="16">
        <v>2</v>
      </c>
      <c r="CR19" s="16">
        <v>2</v>
      </c>
      <c r="CS19" s="16"/>
      <c r="CT19" s="16">
        <v>2</v>
      </c>
      <c r="CU19" s="16">
        <v>2</v>
      </c>
      <c r="CV19" s="16">
        <v>2</v>
      </c>
      <c r="CW19" s="69"/>
      <c r="CX19" s="352"/>
      <c r="CY19" s="69"/>
      <c r="CZ19" s="70"/>
      <c r="DA19" s="69"/>
      <c r="DB19" s="70"/>
      <c r="DC19" s="69"/>
      <c r="DD19" s="70"/>
      <c r="DE19" s="71"/>
      <c r="DF19" s="71"/>
      <c r="DG19" s="2"/>
      <c r="DH19" s="2"/>
      <c r="DI19" s="2"/>
      <c r="DJ19" s="2"/>
      <c r="DK19" s="2"/>
      <c r="DL19" s="2"/>
      <c r="DM19" s="2"/>
      <c r="DN19" s="2"/>
      <c r="DO19" s="2"/>
      <c r="DP19" s="2"/>
      <c r="DQ19" s="2"/>
      <c r="DR19" s="2"/>
      <c r="DS19" s="2"/>
      <c r="DT19" s="2"/>
      <c r="DU19" s="2"/>
      <c r="DV19" s="2"/>
      <c r="DW19" s="2"/>
      <c r="DX19" s="2"/>
      <c r="DY19" s="2"/>
      <c r="DZ19" s="2"/>
    </row>
    <row r="20" spans="1:130" ht="120" hidden="1" customHeight="1" x14ac:dyDescent="0.25">
      <c r="A20" s="49">
        <v>10</v>
      </c>
      <c r="B20" s="62">
        <v>6</v>
      </c>
      <c r="C20" s="56">
        <v>6</v>
      </c>
      <c r="D20" s="8" t="s">
        <v>16</v>
      </c>
      <c r="E20" s="15" t="s">
        <v>11</v>
      </c>
      <c r="F20" s="9" t="s">
        <v>12</v>
      </c>
      <c r="G20" s="388" t="s">
        <v>13</v>
      </c>
      <c r="H20" s="72" t="s">
        <v>621</v>
      </c>
      <c r="I20" s="64" t="s">
        <v>611</v>
      </c>
      <c r="J20" s="8"/>
      <c r="K20" s="75"/>
      <c r="L20" s="23"/>
      <c r="M20" s="11"/>
      <c r="N20" s="11" t="s">
        <v>1267</v>
      </c>
      <c r="O20" s="66"/>
      <c r="P20" s="66"/>
      <c r="Q20" s="66"/>
      <c r="R20" s="66"/>
      <c r="S20" s="66"/>
      <c r="T20" s="66"/>
      <c r="U20" s="66"/>
      <c r="V20" s="66"/>
      <c r="W20" s="66"/>
      <c r="X20" s="66" t="s">
        <v>15</v>
      </c>
      <c r="Y20" s="67">
        <f t="shared" si="0"/>
        <v>1</v>
      </c>
      <c r="Z20" s="14"/>
      <c r="AA20" s="16"/>
      <c r="AB20" s="16"/>
      <c r="AC20" s="16"/>
      <c r="AD20" s="16"/>
      <c r="AE20" s="76"/>
      <c r="AF20" s="16"/>
      <c r="AG20" s="16"/>
      <c r="AH20" s="16"/>
      <c r="AI20" s="16"/>
      <c r="AJ20" s="16"/>
      <c r="AK20" s="16"/>
      <c r="AL20" s="12"/>
      <c r="AM20" s="12"/>
      <c r="AN20" s="12"/>
      <c r="AO20" s="12"/>
      <c r="AP20" s="12"/>
      <c r="AQ20" s="16"/>
      <c r="AR20" s="16"/>
      <c r="AS20" s="16"/>
      <c r="AT20" s="16"/>
      <c r="AU20" s="16"/>
      <c r="AV20" s="16"/>
      <c r="AW20" s="16"/>
      <c r="AX20" s="16"/>
      <c r="AY20" s="16"/>
      <c r="AZ20" s="16"/>
      <c r="BA20" s="16"/>
      <c r="BB20" s="16"/>
      <c r="BC20" s="16"/>
      <c r="BD20" s="16"/>
      <c r="BE20" s="16"/>
      <c r="BF20" s="16"/>
      <c r="BG20" s="16"/>
      <c r="BH20" s="16"/>
      <c r="BI20" s="16" t="s">
        <v>612</v>
      </c>
      <c r="BJ20" s="16">
        <v>2</v>
      </c>
      <c r="BK20" s="16">
        <v>2</v>
      </c>
      <c r="BL20" s="16">
        <v>2</v>
      </c>
      <c r="BM20" s="16">
        <v>2</v>
      </c>
      <c r="BN20" s="16">
        <v>2</v>
      </c>
      <c r="BO20" s="16">
        <v>2</v>
      </c>
      <c r="BP20" s="16">
        <v>2</v>
      </c>
      <c r="BQ20" s="16">
        <v>2</v>
      </c>
      <c r="BR20" s="16">
        <v>2</v>
      </c>
      <c r="BS20" s="16"/>
      <c r="BT20" s="16"/>
      <c r="BU20" s="16"/>
      <c r="BV20" s="16"/>
      <c r="BW20" s="16"/>
      <c r="BX20" s="16"/>
      <c r="BY20" s="16"/>
      <c r="BZ20" s="16"/>
      <c r="CA20" s="16"/>
      <c r="CB20" s="16"/>
      <c r="CC20" s="16">
        <v>2</v>
      </c>
      <c r="CD20" s="16">
        <v>2</v>
      </c>
      <c r="CE20" s="16">
        <v>2</v>
      </c>
      <c r="CF20" s="16">
        <v>2</v>
      </c>
      <c r="CG20" s="16">
        <v>2</v>
      </c>
      <c r="CH20" s="16">
        <v>2</v>
      </c>
      <c r="CI20" s="16">
        <v>2</v>
      </c>
      <c r="CJ20" s="16">
        <v>2</v>
      </c>
      <c r="CK20" s="16">
        <v>2</v>
      </c>
      <c r="CL20" s="16">
        <v>2</v>
      </c>
      <c r="CM20" s="16">
        <v>2</v>
      </c>
      <c r="CN20" s="16">
        <v>2</v>
      </c>
      <c r="CO20" s="16">
        <v>2</v>
      </c>
      <c r="CP20" s="16">
        <v>2</v>
      </c>
      <c r="CQ20" s="16">
        <v>2</v>
      </c>
      <c r="CR20" s="16">
        <v>2</v>
      </c>
      <c r="CS20" s="16"/>
      <c r="CT20" s="16">
        <v>2</v>
      </c>
      <c r="CU20" s="16">
        <v>2</v>
      </c>
      <c r="CV20" s="16">
        <v>2</v>
      </c>
      <c r="CW20" s="69">
        <f t="shared" ref="CW20:CW39" si="1">COUNTIF(BJ20:CV20,"2")</f>
        <v>28</v>
      </c>
      <c r="CX20" s="352">
        <f t="shared" ref="CX20:CX39" si="2">CW20/(CW20+CY20+DA20+DC20)</f>
        <v>1</v>
      </c>
      <c r="CY20" s="69">
        <f t="shared" ref="CY20:CY39" si="3">COUNTIF(BJ20:CV20,"1")</f>
        <v>0</v>
      </c>
      <c r="CZ20" s="70">
        <f t="shared" ref="CZ20:CZ39" si="4">CY20/(CW20+CY20+DA20+DC20)</f>
        <v>0</v>
      </c>
      <c r="DA20" s="69">
        <f t="shared" ref="DA20:DA39" si="5">COUNTIF(BJ20:CV20,"0")</f>
        <v>0</v>
      </c>
      <c r="DB20" s="70">
        <f t="shared" ref="DB20:DB39" si="6">DA20/(CW20+CY20+DA20+DC20)</f>
        <v>0</v>
      </c>
      <c r="DC20" s="69">
        <f t="shared" ref="DC20:DC39" si="7">COUNTIF(BJ20:CV20,"KĐG")</f>
        <v>0</v>
      </c>
      <c r="DD20" s="70">
        <f t="shared" ref="DD20:DD39" si="8">DC20/(CW20+CY20+DA20+DC20)</f>
        <v>0</v>
      </c>
      <c r="DE20" s="71">
        <f t="shared" ref="DE20:DE39" si="9">(((CW20*2)+(CY20*1)+(DA20*0)))/(CW20+CY20+DA20)</f>
        <v>2</v>
      </c>
      <c r="DF20" s="71" t="str">
        <f t="shared" ref="DF20:DF39" si="10">IF(DD20&gt;=50%,"KĐG",IF(DE20&gt;=1.6,"Đạt mục tiêu",IF(DE20&gt;=1,"Cần cố gắng","Chưa đạt")))</f>
        <v>Đạt mục tiêu</v>
      </c>
      <c r="DG20" s="2"/>
      <c r="DH20" s="2"/>
      <c r="DI20" s="2"/>
      <c r="DJ20" s="2"/>
      <c r="DK20" s="2"/>
      <c r="DL20" s="2"/>
      <c r="DM20" s="2"/>
      <c r="DN20" s="2"/>
      <c r="DO20" s="2"/>
      <c r="DP20" s="2"/>
      <c r="DQ20" s="2"/>
      <c r="DR20" s="2"/>
      <c r="DS20" s="2"/>
      <c r="DT20" s="2"/>
      <c r="DU20" s="2"/>
      <c r="DV20" s="2"/>
      <c r="DW20" s="2"/>
      <c r="DX20" s="2"/>
      <c r="DY20" s="2"/>
      <c r="DZ20" s="2"/>
    </row>
    <row r="21" spans="1:130" ht="15.75" customHeight="1" x14ac:dyDescent="0.25">
      <c r="A21" s="49">
        <v>11</v>
      </c>
      <c r="B21" s="55">
        <v>7</v>
      </c>
      <c r="C21" s="56">
        <v>7</v>
      </c>
      <c r="D21" s="706" t="s">
        <v>17</v>
      </c>
      <c r="E21" s="707"/>
      <c r="F21" s="705"/>
      <c r="G21" s="57" t="s">
        <v>609</v>
      </c>
      <c r="H21" s="57"/>
      <c r="I21" s="64"/>
      <c r="J21" s="57" t="s">
        <v>609</v>
      </c>
      <c r="K21" s="57" t="s">
        <v>609</v>
      </c>
      <c r="L21" s="57" t="s">
        <v>609</v>
      </c>
      <c r="M21" s="57" t="s">
        <v>609</v>
      </c>
      <c r="N21" s="297"/>
      <c r="O21" s="58" t="s">
        <v>609</v>
      </c>
      <c r="P21" s="58" t="s">
        <v>609</v>
      </c>
      <c r="Q21" s="58" t="s">
        <v>609</v>
      </c>
      <c r="R21" s="604" t="s">
        <v>609</v>
      </c>
      <c r="S21" s="58" t="s">
        <v>609</v>
      </c>
      <c r="T21" s="58" t="s">
        <v>609</v>
      </c>
      <c r="U21" s="58" t="s">
        <v>609</v>
      </c>
      <c r="V21" s="58" t="s">
        <v>609</v>
      </c>
      <c r="W21" s="58" t="s">
        <v>609</v>
      </c>
      <c r="X21" s="58" t="s">
        <v>609</v>
      </c>
      <c r="Y21" s="67">
        <f t="shared" si="0"/>
        <v>0</v>
      </c>
      <c r="Z21" s="57" t="s">
        <v>8</v>
      </c>
      <c r="AA21" s="57"/>
      <c r="AB21" s="57"/>
      <c r="AC21" s="57"/>
      <c r="AD21" s="57"/>
      <c r="AE21" s="77"/>
      <c r="AF21" s="78"/>
      <c r="AG21" s="78"/>
      <c r="AH21" s="78"/>
      <c r="AI21" s="78"/>
      <c r="AJ21" s="78"/>
      <c r="AK21" s="291"/>
      <c r="AL21" s="274"/>
      <c r="AM21" s="274"/>
      <c r="AN21" s="274"/>
      <c r="AO21" s="274"/>
      <c r="AP21" s="274"/>
      <c r="AQ21" s="271"/>
      <c r="AR21" s="78"/>
      <c r="AS21" s="78"/>
      <c r="AT21" s="78"/>
      <c r="AU21" s="57"/>
      <c r="AV21" s="57"/>
      <c r="AW21" s="57"/>
      <c r="AX21" s="57"/>
      <c r="AY21" s="57"/>
      <c r="AZ21" s="57"/>
      <c r="BA21" s="57"/>
      <c r="BB21" s="57"/>
      <c r="BC21" s="78"/>
      <c r="BD21" s="78"/>
      <c r="BE21" s="78"/>
      <c r="BF21" s="78"/>
      <c r="BG21" s="78"/>
      <c r="BH21" s="78"/>
      <c r="BI21" s="78"/>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35">
        <f t="shared" si="1"/>
        <v>0</v>
      </c>
      <c r="CX21" s="330" t="e">
        <f t="shared" si="2"/>
        <v>#DIV/0!</v>
      </c>
      <c r="CY21" s="335">
        <f t="shared" si="3"/>
        <v>0</v>
      </c>
      <c r="CZ21" s="339" t="e">
        <f t="shared" si="4"/>
        <v>#DIV/0!</v>
      </c>
      <c r="DA21" s="335">
        <f t="shared" si="5"/>
        <v>0</v>
      </c>
      <c r="DB21" s="339" t="e">
        <f t="shared" si="6"/>
        <v>#DIV/0!</v>
      </c>
      <c r="DC21" s="335">
        <f t="shared" si="7"/>
        <v>0</v>
      </c>
      <c r="DD21" s="339" t="e">
        <f t="shared" si="8"/>
        <v>#DIV/0!</v>
      </c>
      <c r="DE21" s="71" t="e">
        <f t="shared" si="9"/>
        <v>#DIV/0!</v>
      </c>
      <c r="DF21" s="71" t="e">
        <f t="shared" si="10"/>
        <v>#DIV/0!</v>
      </c>
      <c r="DG21" s="2"/>
      <c r="DH21" s="2"/>
      <c r="DI21" s="2"/>
      <c r="DJ21" s="2"/>
      <c r="DK21" s="2"/>
      <c r="DL21" s="2"/>
      <c r="DM21" s="2"/>
      <c r="DN21" s="2"/>
      <c r="DO21" s="2"/>
      <c r="DP21" s="2"/>
      <c r="DQ21" s="2"/>
      <c r="DR21" s="2"/>
      <c r="DS21" s="2"/>
      <c r="DT21" s="2"/>
      <c r="DU21" s="2"/>
      <c r="DV21" s="2"/>
      <c r="DW21" s="2"/>
      <c r="DX21" s="2"/>
      <c r="DY21" s="2"/>
      <c r="DZ21" s="2"/>
    </row>
    <row r="22" spans="1:130" ht="15.75" customHeight="1" x14ac:dyDescent="0.25">
      <c r="A22" s="49">
        <v>12</v>
      </c>
      <c r="B22" s="55">
        <v>8</v>
      </c>
      <c r="C22" s="56">
        <v>8</v>
      </c>
      <c r="D22" s="706" t="s">
        <v>18</v>
      </c>
      <c r="E22" s="707"/>
      <c r="F22" s="705"/>
      <c r="G22" s="57" t="s">
        <v>609</v>
      </c>
      <c r="H22" s="57"/>
      <c r="I22" s="64"/>
      <c r="J22" s="57" t="s">
        <v>609</v>
      </c>
      <c r="K22" s="57" t="s">
        <v>609</v>
      </c>
      <c r="L22" s="57" t="s">
        <v>609</v>
      </c>
      <c r="M22" s="57" t="s">
        <v>609</v>
      </c>
      <c r="N22" s="297"/>
      <c r="O22" s="58" t="s">
        <v>609</v>
      </c>
      <c r="P22" s="58" t="s">
        <v>609</v>
      </c>
      <c r="Q22" s="58" t="s">
        <v>609</v>
      </c>
      <c r="R22" s="604" t="s">
        <v>609</v>
      </c>
      <c r="S22" s="58" t="s">
        <v>609</v>
      </c>
      <c r="T22" s="58" t="s">
        <v>609</v>
      </c>
      <c r="U22" s="58" t="s">
        <v>609</v>
      </c>
      <c r="V22" s="58" t="s">
        <v>609</v>
      </c>
      <c r="W22" s="58" t="s">
        <v>609</v>
      </c>
      <c r="X22" s="58" t="s">
        <v>609</v>
      </c>
      <c r="Y22" s="67">
        <f t="shared" si="0"/>
        <v>0</v>
      </c>
      <c r="Z22" s="57" t="s">
        <v>8</v>
      </c>
      <c r="AA22" s="57"/>
      <c r="AB22" s="57"/>
      <c r="AC22" s="57"/>
      <c r="AD22" s="57"/>
      <c r="AE22" s="79"/>
      <c r="AF22" s="57"/>
      <c r="AG22" s="57"/>
      <c r="AH22" s="57"/>
      <c r="AI22" s="57"/>
      <c r="AJ22" s="57"/>
      <c r="AK22" s="57"/>
      <c r="AL22" s="78"/>
      <c r="AM22" s="78"/>
      <c r="AN22" s="78"/>
      <c r="AO22" s="78"/>
      <c r="AP22" s="78"/>
      <c r="AQ22" s="57"/>
      <c r="AR22" s="57"/>
      <c r="AS22" s="57"/>
      <c r="AT22" s="57"/>
      <c r="AU22" s="57"/>
      <c r="AV22" s="57"/>
      <c r="AW22" s="57"/>
      <c r="AX22" s="57"/>
      <c r="AY22" s="57"/>
      <c r="AZ22" s="57"/>
      <c r="BA22" s="57"/>
      <c r="BB22" s="57"/>
      <c r="BC22" s="57"/>
      <c r="BD22" s="57"/>
      <c r="BE22" s="57"/>
      <c r="BF22" s="57"/>
      <c r="BG22" s="57"/>
      <c r="BH22" s="57"/>
      <c r="BI22" s="57"/>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35">
        <f t="shared" si="1"/>
        <v>0</v>
      </c>
      <c r="CX22" s="330" t="e">
        <f t="shared" si="2"/>
        <v>#DIV/0!</v>
      </c>
      <c r="CY22" s="335">
        <f t="shared" si="3"/>
        <v>0</v>
      </c>
      <c r="CZ22" s="339" t="e">
        <f t="shared" si="4"/>
        <v>#DIV/0!</v>
      </c>
      <c r="DA22" s="335">
        <f t="shared" si="5"/>
        <v>0</v>
      </c>
      <c r="DB22" s="339" t="e">
        <f t="shared" si="6"/>
        <v>#DIV/0!</v>
      </c>
      <c r="DC22" s="335">
        <f t="shared" si="7"/>
        <v>0</v>
      </c>
      <c r="DD22" s="339" t="e">
        <f t="shared" si="8"/>
        <v>#DIV/0!</v>
      </c>
      <c r="DE22" s="71" t="e">
        <f t="shared" si="9"/>
        <v>#DIV/0!</v>
      </c>
      <c r="DF22" s="71" t="e">
        <f t="shared" si="10"/>
        <v>#DIV/0!</v>
      </c>
      <c r="DG22" s="2"/>
      <c r="DH22" s="2"/>
      <c r="DI22" s="2"/>
      <c r="DJ22" s="2"/>
      <c r="DK22" s="2"/>
      <c r="DL22" s="2"/>
      <c r="DM22" s="2"/>
      <c r="DN22" s="2"/>
      <c r="DO22" s="2"/>
      <c r="DP22" s="2"/>
      <c r="DQ22" s="2"/>
      <c r="DR22" s="2"/>
      <c r="DS22" s="2"/>
      <c r="DT22" s="2"/>
      <c r="DU22" s="2"/>
      <c r="DV22" s="2"/>
      <c r="DW22" s="2"/>
      <c r="DX22" s="2"/>
      <c r="DY22" s="2"/>
      <c r="DZ22" s="2"/>
    </row>
    <row r="23" spans="1:130" ht="47.25" hidden="1" customHeight="1" x14ac:dyDescent="0.25">
      <c r="A23" s="49">
        <v>13</v>
      </c>
      <c r="B23" s="62">
        <v>23</v>
      </c>
      <c r="C23" s="56">
        <v>23</v>
      </c>
      <c r="D23" s="8" t="s">
        <v>21</v>
      </c>
      <c r="E23" s="15" t="s">
        <v>11</v>
      </c>
      <c r="F23" s="15" t="s">
        <v>22</v>
      </c>
      <c r="G23" s="64" t="s">
        <v>11</v>
      </c>
      <c r="H23" s="8" t="s">
        <v>622</v>
      </c>
      <c r="I23" s="64" t="s">
        <v>611</v>
      </c>
      <c r="J23" s="64" t="s">
        <v>14</v>
      </c>
      <c r="K23" s="16" t="s">
        <v>6</v>
      </c>
      <c r="L23" s="16" t="s">
        <v>15</v>
      </c>
      <c r="M23" s="11"/>
      <c r="N23" s="304" t="s">
        <v>1200</v>
      </c>
      <c r="O23" s="80" t="s">
        <v>15</v>
      </c>
      <c r="P23" s="66"/>
      <c r="Q23" s="66"/>
      <c r="R23" s="66"/>
      <c r="S23" s="66"/>
      <c r="T23" s="66"/>
      <c r="U23" s="66"/>
      <c r="V23" s="66"/>
      <c r="W23" s="66"/>
      <c r="X23" s="66"/>
      <c r="Y23" s="67">
        <f t="shared" si="0"/>
        <v>1</v>
      </c>
      <c r="Z23" s="16"/>
      <c r="AA23" s="16" t="s">
        <v>623</v>
      </c>
      <c r="AB23" s="16"/>
      <c r="AC23" s="16" t="s">
        <v>623</v>
      </c>
      <c r="AD23" s="16"/>
      <c r="AE23" s="16"/>
      <c r="AF23" s="16"/>
      <c r="AG23" s="16"/>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6">
        <v>2</v>
      </c>
      <c r="BK23" s="16">
        <v>2</v>
      </c>
      <c r="BL23" s="16">
        <v>2</v>
      </c>
      <c r="BM23" s="16">
        <v>2</v>
      </c>
      <c r="BN23" s="16">
        <v>2</v>
      </c>
      <c r="BO23" s="16">
        <v>2</v>
      </c>
      <c r="BP23" s="16">
        <v>1</v>
      </c>
      <c r="BQ23" s="16">
        <v>1</v>
      </c>
      <c r="BR23" s="16">
        <v>1</v>
      </c>
      <c r="BS23" s="16">
        <v>1</v>
      </c>
      <c r="BT23" s="16">
        <v>1</v>
      </c>
      <c r="BU23" s="16">
        <v>1</v>
      </c>
      <c r="BV23" s="16">
        <v>1</v>
      </c>
      <c r="BW23" s="16">
        <v>1</v>
      </c>
      <c r="BX23" s="16">
        <v>1</v>
      </c>
      <c r="BY23" s="16">
        <v>1</v>
      </c>
      <c r="BZ23" s="16">
        <v>1</v>
      </c>
      <c r="CA23" s="16">
        <v>1</v>
      </c>
      <c r="CB23" s="16">
        <v>1</v>
      </c>
      <c r="CC23" s="16">
        <v>1</v>
      </c>
      <c r="CD23" s="16">
        <v>1</v>
      </c>
      <c r="CE23" s="16">
        <v>1</v>
      </c>
      <c r="CF23" s="16">
        <v>1</v>
      </c>
      <c r="CG23" s="16">
        <v>1</v>
      </c>
      <c r="CH23" s="16">
        <v>2</v>
      </c>
      <c r="CI23" s="16">
        <v>2</v>
      </c>
      <c r="CJ23" s="16">
        <v>2</v>
      </c>
      <c r="CK23" s="16">
        <v>2</v>
      </c>
      <c r="CL23" s="16">
        <v>2</v>
      </c>
      <c r="CM23" s="16">
        <v>2</v>
      </c>
      <c r="CN23" s="16">
        <v>2</v>
      </c>
      <c r="CO23" s="16">
        <v>2</v>
      </c>
      <c r="CP23" s="16">
        <v>2</v>
      </c>
      <c r="CQ23" s="16">
        <v>2</v>
      </c>
      <c r="CR23" s="16">
        <v>2</v>
      </c>
      <c r="CS23" s="16">
        <v>2</v>
      </c>
      <c r="CT23" s="16">
        <v>2</v>
      </c>
      <c r="CU23" s="16">
        <v>2</v>
      </c>
      <c r="CV23" s="16">
        <v>2</v>
      </c>
      <c r="CW23" s="69">
        <f t="shared" si="1"/>
        <v>21</v>
      </c>
      <c r="CX23" s="352">
        <f t="shared" si="2"/>
        <v>0.53846153846153844</v>
      </c>
      <c r="CY23" s="69">
        <f t="shared" si="3"/>
        <v>18</v>
      </c>
      <c r="CZ23" s="70">
        <f t="shared" si="4"/>
        <v>0.46153846153846156</v>
      </c>
      <c r="DA23" s="69">
        <f t="shared" si="5"/>
        <v>0</v>
      </c>
      <c r="DB23" s="70">
        <f t="shared" si="6"/>
        <v>0</v>
      </c>
      <c r="DC23" s="69">
        <f t="shared" si="7"/>
        <v>0</v>
      </c>
      <c r="DD23" s="70">
        <f t="shared" si="8"/>
        <v>0</v>
      </c>
      <c r="DE23" s="71">
        <f t="shared" si="9"/>
        <v>1.5384615384615385</v>
      </c>
      <c r="DF23" s="71" t="str">
        <f t="shared" si="10"/>
        <v>Cần cố gắng</v>
      </c>
      <c r="DG23" s="2"/>
      <c r="DH23" s="2"/>
      <c r="DI23" s="2"/>
      <c r="DJ23" s="2"/>
      <c r="DK23" s="2"/>
      <c r="DL23" s="2"/>
      <c r="DM23" s="2"/>
      <c r="DN23" s="2"/>
      <c r="DO23" s="2"/>
      <c r="DP23" s="2"/>
      <c r="DQ23" s="2"/>
      <c r="DR23" s="2"/>
      <c r="DS23" s="2"/>
      <c r="DT23" s="2"/>
      <c r="DU23" s="2"/>
      <c r="DV23" s="2"/>
      <c r="DW23" s="2"/>
      <c r="DX23" s="2"/>
      <c r="DY23" s="2"/>
      <c r="DZ23" s="2"/>
    </row>
    <row r="24" spans="1:130" ht="50.25" hidden="1" customHeight="1" x14ac:dyDescent="0.25">
      <c r="A24" s="49">
        <v>14</v>
      </c>
      <c r="B24" s="62">
        <v>24</v>
      </c>
      <c r="C24" s="56">
        <v>24</v>
      </c>
      <c r="D24" s="8" t="s">
        <v>23</v>
      </c>
      <c r="E24" s="15" t="s">
        <v>19</v>
      </c>
      <c r="F24" s="15" t="s">
        <v>24</v>
      </c>
      <c r="G24" s="64" t="s">
        <v>19</v>
      </c>
      <c r="H24" s="8" t="s">
        <v>624</v>
      </c>
      <c r="I24" s="64" t="s">
        <v>611</v>
      </c>
      <c r="J24" s="64" t="s">
        <v>14</v>
      </c>
      <c r="K24" s="16" t="s">
        <v>6</v>
      </c>
      <c r="L24" s="16" t="s">
        <v>15</v>
      </c>
      <c r="M24" s="11"/>
      <c r="N24" s="305" t="s">
        <v>544</v>
      </c>
      <c r="O24" s="66"/>
      <c r="P24" s="66"/>
      <c r="Q24" s="66"/>
      <c r="R24" s="66"/>
      <c r="S24" s="66" t="s">
        <v>15</v>
      </c>
      <c r="T24" s="81"/>
      <c r="U24" s="66"/>
      <c r="V24" s="66"/>
      <c r="W24" s="66"/>
      <c r="X24" s="66"/>
      <c r="Y24" s="67">
        <f t="shared" si="0"/>
        <v>1</v>
      </c>
      <c r="Z24" s="16"/>
      <c r="AA24" s="16"/>
      <c r="AB24" s="16"/>
      <c r="AC24" s="16"/>
      <c r="AD24" s="16"/>
      <c r="AE24" s="68"/>
      <c r="AF24" s="12"/>
      <c r="AG24" s="12"/>
      <c r="AH24" s="12"/>
      <c r="AI24" s="12"/>
      <c r="AJ24" s="12"/>
      <c r="AK24" s="12"/>
      <c r="AL24" s="12"/>
      <c r="AM24" s="12"/>
      <c r="AN24" s="12"/>
      <c r="AO24" s="12"/>
      <c r="AP24" s="12"/>
      <c r="AQ24" s="12" t="s">
        <v>623</v>
      </c>
      <c r="AR24" s="12" t="s">
        <v>623</v>
      </c>
      <c r="AS24" s="12" t="s">
        <v>623</v>
      </c>
      <c r="AT24" s="12" t="s">
        <v>623</v>
      </c>
      <c r="AU24" s="12"/>
      <c r="AV24" s="12" t="s">
        <v>623</v>
      </c>
      <c r="AW24" s="12"/>
      <c r="AX24" s="12" t="s">
        <v>623</v>
      </c>
      <c r="AY24" s="12"/>
      <c r="AZ24" s="12"/>
      <c r="BA24" s="12"/>
      <c r="BB24" s="12"/>
      <c r="BC24" s="12"/>
      <c r="BD24" s="12"/>
      <c r="BE24" s="12"/>
      <c r="BF24" s="12"/>
      <c r="BG24" s="12"/>
      <c r="BH24" s="12"/>
      <c r="BI24" s="12"/>
      <c r="BJ24" s="16">
        <v>2</v>
      </c>
      <c r="BK24" s="16">
        <v>2</v>
      </c>
      <c r="BL24" s="16">
        <v>2</v>
      </c>
      <c r="BM24" s="16">
        <v>2</v>
      </c>
      <c r="BN24" s="16">
        <v>2</v>
      </c>
      <c r="BO24" s="16">
        <v>2</v>
      </c>
      <c r="BP24" s="16">
        <v>2</v>
      </c>
      <c r="BQ24" s="16">
        <v>2</v>
      </c>
      <c r="BR24" s="16">
        <v>2</v>
      </c>
      <c r="BS24" s="16">
        <v>2</v>
      </c>
      <c r="BT24" s="16">
        <v>2</v>
      </c>
      <c r="BU24" s="16">
        <v>2</v>
      </c>
      <c r="BV24" s="16">
        <v>2</v>
      </c>
      <c r="BW24" s="16">
        <v>2</v>
      </c>
      <c r="BX24" s="16">
        <v>2</v>
      </c>
      <c r="BY24" s="16">
        <v>2</v>
      </c>
      <c r="BZ24" s="16">
        <v>2</v>
      </c>
      <c r="CA24" s="16">
        <v>2</v>
      </c>
      <c r="CB24" s="16">
        <v>2</v>
      </c>
      <c r="CC24" s="16">
        <v>2</v>
      </c>
      <c r="CD24" s="16">
        <v>2</v>
      </c>
      <c r="CE24" s="16">
        <v>2</v>
      </c>
      <c r="CF24" s="16">
        <v>2</v>
      </c>
      <c r="CG24" s="16">
        <v>2</v>
      </c>
      <c r="CH24" s="16">
        <v>2</v>
      </c>
      <c r="CI24" s="16">
        <v>2</v>
      </c>
      <c r="CJ24" s="16">
        <v>2</v>
      </c>
      <c r="CK24" s="16">
        <v>2</v>
      </c>
      <c r="CL24" s="16">
        <v>2</v>
      </c>
      <c r="CM24" s="16">
        <v>2</v>
      </c>
      <c r="CN24" s="16">
        <v>2</v>
      </c>
      <c r="CO24" s="16">
        <v>2</v>
      </c>
      <c r="CP24" s="16">
        <v>2</v>
      </c>
      <c r="CQ24" s="16">
        <v>2</v>
      </c>
      <c r="CR24" s="16">
        <v>2</v>
      </c>
      <c r="CS24" s="16"/>
      <c r="CT24" s="16">
        <v>2</v>
      </c>
      <c r="CU24" s="16">
        <v>2</v>
      </c>
      <c r="CV24" s="16">
        <v>2</v>
      </c>
      <c r="CW24" s="69">
        <f t="shared" si="1"/>
        <v>38</v>
      </c>
      <c r="CX24" s="352">
        <f t="shared" si="2"/>
        <v>1</v>
      </c>
      <c r="CY24" s="69">
        <f t="shared" si="3"/>
        <v>0</v>
      </c>
      <c r="CZ24" s="70">
        <f t="shared" si="4"/>
        <v>0</v>
      </c>
      <c r="DA24" s="69">
        <f t="shared" si="5"/>
        <v>0</v>
      </c>
      <c r="DB24" s="70">
        <f t="shared" si="6"/>
        <v>0</v>
      </c>
      <c r="DC24" s="69">
        <f t="shared" si="7"/>
        <v>0</v>
      </c>
      <c r="DD24" s="70">
        <f t="shared" si="8"/>
        <v>0</v>
      </c>
      <c r="DE24" s="71">
        <f t="shared" si="9"/>
        <v>2</v>
      </c>
      <c r="DF24" s="71" t="str">
        <f t="shared" si="10"/>
        <v>Đạt mục tiêu</v>
      </c>
      <c r="DG24" s="2"/>
      <c r="DH24" s="2"/>
      <c r="DI24" s="2"/>
      <c r="DJ24" s="2"/>
      <c r="DK24" s="2"/>
      <c r="DL24" s="2"/>
      <c r="DM24" s="2"/>
      <c r="DN24" s="2"/>
      <c r="DO24" s="2"/>
      <c r="DP24" s="2"/>
      <c r="DQ24" s="2"/>
      <c r="DR24" s="2"/>
      <c r="DS24" s="2"/>
      <c r="DT24" s="2"/>
      <c r="DU24" s="2"/>
      <c r="DV24" s="2"/>
      <c r="DW24" s="2"/>
      <c r="DX24" s="2"/>
      <c r="DY24" s="2"/>
      <c r="DZ24" s="2"/>
    </row>
    <row r="25" spans="1:130" ht="47.25" hidden="1" customHeight="1" x14ac:dyDescent="0.25">
      <c r="A25" s="49">
        <v>15</v>
      </c>
      <c r="B25" s="55">
        <v>25</v>
      </c>
      <c r="C25" s="56">
        <v>25</v>
      </c>
      <c r="D25" s="8" t="s">
        <v>25</v>
      </c>
      <c r="E25" s="15" t="s">
        <v>11</v>
      </c>
      <c r="F25" s="15" t="s">
        <v>26</v>
      </c>
      <c r="G25" s="64" t="s">
        <v>19</v>
      </c>
      <c r="H25" s="8" t="s">
        <v>625</v>
      </c>
      <c r="I25" s="64" t="s">
        <v>611</v>
      </c>
      <c r="J25" s="64" t="s">
        <v>14</v>
      </c>
      <c r="K25" s="16" t="s">
        <v>6</v>
      </c>
      <c r="L25" s="16" t="s">
        <v>15</v>
      </c>
      <c r="M25" s="11">
        <v>1</v>
      </c>
      <c r="N25" s="305" t="s">
        <v>541</v>
      </c>
      <c r="O25" s="66"/>
      <c r="P25" s="80" t="s">
        <v>15</v>
      </c>
      <c r="Q25" s="66"/>
      <c r="R25" s="66"/>
      <c r="S25" s="66"/>
      <c r="T25" s="66"/>
      <c r="U25" s="66"/>
      <c r="V25" s="66"/>
      <c r="W25" s="66"/>
      <c r="X25" s="66"/>
      <c r="Y25" s="67">
        <f t="shared" si="0"/>
        <v>1</v>
      </c>
      <c r="Z25" s="16"/>
      <c r="AA25" s="16"/>
      <c r="AB25" s="16"/>
      <c r="AC25" s="16"/>
      <c r="AD25" s="16"/>
      <c r="AE25" s="16" t="s">
        <v>626</v>
      </c>
      <c r="AF25" s="16" t="s">
        <v>654</v>
      </c>
      <c r="AG25" s="16" t="s">
        <v>623</v>
      </c>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6">
        <v>2</v>
      </c>
      <c r="BK25" s="16">
        <v>2</v>
      </c>
      <c r="BL25" s="16">
        <v>2</v>
      </c>
      <c r="BM25" s="16">
        <v>2</v>
      </c>
      <c r="BN25" s="16">
        <v>2</v>
      </c>
      <c r="BO25" s="16">
        <v>2</v>
      </c>
      <c r="BP25" s="16">
        <v>2</v>
      </c>
      <c r="BQ25" s="16">
        <v>2</v>
      </c>
      <c r="BR25" s="16">
        <v>2</v>
      </c>
      <c r="BS25" s="16">
        <v>2</v>
      </c>
      <c r="BT25" s="16">
        <v>2</v>
      </c>
      <c r="BU25" s="16">
        <v>2</v>
      </c>
      <c r="BV25" s="16">
        <v>2</v>
      </c>
      <c r="BW25" s="16">
        <v>2</v>
      </c>
      <c r="BX25" s="16">
        <v>2</v>
      </c>
      <c r="BY25" s="16">
        <v>2</v>
      </c>
      <c r="BZ25" s="16">
        <v>2</v>
      </c>
      <c r="CA25" s="16">
        <v>2</v>
      </c>
      <c r="CB25" s="16">
        <v>2</v>
      </c>
      <c r="CC25" s="16">
        <v>2</v>
      </c>
      <c r="CD25" s="16">
        <v>2</v>
      </c>
      <c r="CE25" s="16">
        <v>2</v>
      </c>
      <c r="CF25" s="16">
        <v>2</v>
      </c>
      <c r="CG25" s="16">
        <v>2</v>
      </c>
      <c r="CH25" s="16">
        <v>2</v>
      </c>
      <c r="CI25" s="16">
        <v>2</v>
      </c>
      <c r="CJ25" s="16">
        <v>2</v>
      </c>
      <c r="CK25" s="16">
        <v>2</v>
      </c>
      <c r="CL25" s="16">
        <v>2</v>
      </c>
      <c r="CM25" s="16">
        <v>2</v>
      </c>
      <c r="CN25" s="16">
        <v>2</v>
      </c>
      <c r="CO25" s="16">
        <v>2</v>
      </c>
      <c r="CP25" s="16">
        <v>2</v>
      </c>
      <c r="CQ25" s="16">
        <v>2</v>
      </c>
      <c r="CR25" s="16">
        <v>2</v>
      </c>
      <c r="CS25" s="16">
        <v>1</v>
      </c>
      <c r="CT25" s="16">
        <v>2</v>
      </c>
      <c r="CU25" s="16">
        <v>2</v>
      </c>
      <c r="CV25" s="16">
        <v>2</v>
      </c>
      <c r="CW25" s="69">
        <f t="shared" si="1"/>
        <v>38</v>
      </c>
      <c r="CX25" s="352">
        <f t="shared" si="2"/>
        <v>0.97435897435897434</v>
      </c>
      <c r="CY25" s="69">
        <f t="shared" si="3"/>
        <v>1</v>
      </c>
      <c r="CZ25" s="70">
        <f t="shared" si="4"/>
        <v>2.564102564102564E-2</v>
      </c>
      <c r="DA25" s="69">
        <f t="shared" si="5"/>
        <v>0</v>
      </c>
      <c r="DB25" s="70">
        <f t="shared" si="6"/>
        <v>0</v>
      </c>
      <c r="DC25" s="69">
        <f t="shared" si="7"/>
        <v>0</v>
      </c>
      <c r="DD25" s="70">
        <f t="shared" si="8"/>
        <v>0</v>
      </c>
      <c r="DE25" s="71">
        <f t="shared" si="9"/>
        <v>1.9743589743589745</v>
      </c>
      <c r="DF25" s="71" t="str">
        <f t="shared" si="10"/>
        <v>Đạt mục tiêu</v>
      </c>
      <c r="DG25" s="2"/>
      <c r="DH25" s="2"/>
      <c r="DI25" s="2"/>
      <c r="DJ25" s="2"/>
      <c r="DK25" s="2"/>
      <c r="DL25" s="2"/>
      <c r="DM25" s="2"/>
      <c r="DN25" s="2"/>
      <c r="DO25" s="2"/>
      <c r="DP25" s="2"/>
      <c r="DQ25" s="2"/>
      <c r="DR25" s="2"/>
      <c r="DS25" s="2"/>
      <c r="DT25" s="2"/>
      <c r="DU25" s="2"/>
      <c r="DV25" s="2"/>
      <c r="DW25" s="2"/>
      <c r="DX25" s="2"/>
      <c r="DY25" s="2"/>
      <c r="DZ25" s="2"/>
    </row>
    <row r="26" spans="1:130" ht="42.75" hidden="1" customHeight="1" x14ac:dyDescent="0.25">
      <c r="A26" s="49">
        <v>16</v>
      </c>
      <c r="B26" s="62">
        <v>26</v>
      </c>
      <c r="C26" s="56">
        <v>26</v>
      </c>
      <c r="D26" s="8" t="s">
        <v>27</v>
      </c>
      <c r="E26" s="15" t="s">
        <v>11</v>
      </c>
      <c r="F26" s="15" t="s">
        <v>28</v>
      </c>
      <c r="G26" s="64" t="s">
        <v>19</v>
      </c>
      <c r="H26" s="8" t="s">
        <v>627</v>
      </c>
      <c r="I26" s="64" t="s">
        <v>628</v>
      </c>
      <c r="J26" s="64" t="s">
        <v>14</v>
      </c>
      <c r="K26" s="16" t="s">
        <v>6</v>
      </c>
      <c r="L26" s="16" t="s">
        <v>15</v>
      </c>
      <c r="M26" s="11"/>
      <c r="N26" s="11" t="s">
        <v>546</v>
      </c>
      <c r="O26" s="80"/>
      <c r="P26" s="66"/>
      <c r="Q26" s="66"/>
      <c r="R26" s="66"/>
      <c r="S26" s="66"/>
      <c r="T26" s="66"/>
      <c r="U26" s="82" t="s">
        <v>15</v>
      </c>
      <c r="V26" s="66"/>
      <c r="W26" s="66"/>
      <c r="X26" s="66"/>
      <c r="Y26" s="67">
        <f t="shared" si="0"/>
        <v>1</v>
      </c>
      <c r="Z26" s="16"/>
      <c r="AA26" s="16"/>
      <c r="AB26" s="16"/>
      <c r="AC26" s="16"/>
      <c r="AD26" s="16"/>
      <c r="AE26" s="68"/>
      <c r="AF26" s="12"/>
      <c r="AG26" s="12"/>
      <c r="AH26" s="12"/>
      <c r="AI26" s="12"/>
      <c r="AJ26" s="12"/>
      <c r="AK26" s="12"/>
      <c r="AL26" s="12"/>
      <c r="AM26" s="12"/>
      <c r="AN26" s="12"/>
      <c r="AO26" s="12"/>
      <c r="AP26" s="12"/>
      <c r="AQ26" s="12"/>
      <c r="AR26" s="12"/>
      <c r="AS26" s="12"/>
      <c r="AT26" s="12"/>
      <c r="AU26" s="12"/>
      <c r="AV26" s="12"/>
      <c r="AW26" s="12"/>
      <c r="AX26" s="12"/>
      <c r="AY26" s="12" t="s">
        <v>626</v>
      </c>
      <c r="AZ26" s="12"/>
      <c r="BA26" s="12"/>
      <c r="BB26" s="12"/>
      <c r="BC26" s="12"/>
      <c r="BD26" s="12"/>
      <c r="BE26" s="12"/>
      <c r="BF26" s="12"/>
      <c r="BG26" s="12"/>
      <c r="BH26" s="12"/>
      <c r="BI26" s="12"/>
      <c r="BJ26" s="16">
        <v>2</v>
      </c>
      <c r="BK26" s="16">
        <v>2</v>
      </c>
      <c r="BL26" s="16">
        <v>2</v>
      </c>
      <c r="BM26" s="16">
        <v>2</v>
      </c>
      <c r="BN26" s="16">
        <v>2</v>
      </c>
      <c r="BO26" s="16">
        <v>2</v>
      </c>
      <c r="BP26" s="16">
        <v>2</v>
      </c>
      <c r="BQ26" s="16">
        <v>2</v>
      </c>
      <c r="BR26" s="16">
        <v>2</v>
      </c>
      <c r="BS26" s="16">
        <v>2</v>
      </c>
      <c r="BT26" s="16">
        <v>2</v>
      </c>
      <c r="BU26" s="16">
        <v>2</v>
      </c>
      <c r="BV26" s="16">
        <v>2</v>
      </c>
      <c r="BW26" s="16">
        <v>2</v>
      </c>
      <c r="BX26" s="16">
        <v>2</v>
      </c>
      <c r="BY26" s="16">
        <v>2</v>
      </c>
      <c r="BZ26" s="16">
        <v>2</v>
      </c>
      <c r="CA26" s="16">
        <v>2</v>
      </c>
      <c r="CB26" s="16">
        <v>2</v>
      </c>
      <c r="CC26" s="16">
        <v>2</v>
      </c>
      <c r="CD26" s="16">
        <v>2</v>
      </c>
      <c r="CE26" s="16">
        <v>2</v>
      </c>
      <c r="CF26" s="16">
        <v>2</v>
      </c>
      <c r="CG26" s="16">
        <v>2</v>
      </c>
      <c r="CH26" s="16">
        <v>2</v>
      </c>
      <c r="CI26" s="16">
        <v>2</v>
      </c>
      <c r="CJ26" s="16">
        <v>2</v>
      </c>
      <c r="CK26" s="16">
        <v>2</v>
      </c>
      <c r="CL26" s="16">
        <v>2</v>
      </c>
      <c r="CM26" s="16">
        <v>2</v>
      </c>
      <c r="CN26" s="16">
        <v>2</v>
      </c>
      <c r="CO26" s="16">
        <v>2</v>
      </c>
      <c r="CP26" s="16">
        <v>2</v>
      </c>
      <c r="CQ26" s="16">
        <v>2</v>
      </c>
      <c r="CR26" s="16">
        <v>2</v>
      </c>
      <c r="CS26" s="16"/>
      <c r="CT26" s="16">
        <v>2</v>
      </c>
      <c r="CU26" s="16">
        <v>2</v>
      </c>
      <c r="CV26" s="16">
        <v>2</v>
      </c>
      <c r="CW26" s="69">
        <f t="shared" si="1"/>
        <v>38</v>
      </c>
      <c r="CX26" s="352">
        <f t="shared" si="2"/>
        <v>1</v>
      </c>
      <c r="CY26" s="69">
        <f t="shared" si="3"/>
        <v>0</v>
      </c>
      <c r="CZ26" s="70">
        <f t="shared" si="4"/>
        <v>0</v>
      </c>
      <c r="DA26" s="69">
        <f t="shared" si="5"/>
        <v>0</v>
      </c>
      <c r="DB26" s="70">
        <f t="shared" si="6"/>
        <v>0</v>
      </c>
      <c r="DC26" s="69">
        <f t="shared" si="7"/>
        <v>0</v>
      </c>
      <c r="DD26" s="70">
        <f t="shared" si="8"/>
        <v>0</v>
      </c>
      <c r="DE26" s="71">
        <f t="shared" si="9"/>
        <v>2</v>
      </c>
      <c r="DF26" s="71" t="str">
        <f t="shared" si="10"/>
        <v>Đạt mục tiêu</v>
      </c>
      <c r="DG26" s="2"/>
      <c r="DH26" s="2"/>
      <c r="DI26" s="2"/>
      <c r="DJ26" s="2"/>
      <c r="DK26" s="2"/>
      <c r="DL26" s="2"/>
      <c r="DM26" s="2"/>
      <c r="DN26" s="2"/>
      <c r="DO26" s="2"/>
      <c r="DP26" s="2"/>
      <c r="DQ26" s="2"/>
      <c r="DR26" s="2"/>
      <c r="DS26" s="2"/>
      <c r="DT26" s="2"/>
      <c r="DU26" s="2"/>
      <c r="DV26" s="2"/>
      <c r="DW26" s="2"/>
      <c r="DX26" s="2"/>
      <c r="DY26" s="2"/>
      <c r="DZ26" s="2"/>
    </row>
    <row r="27" spans="1:130" ht="33.75" customHeight="1" x14ac:dyDescent="0.25">
      <c r="A27" s="49">
        <v>17</v>
      </c>
      <c r="B27" s="62">
        <v>27</v>
      </c>
      <c r="C27" s="56">
        <v>27</v>
      </c>
      <c r="D27" s="8" t="s">
        <v>29</v>
      </c>
      <c r="E27" s="15" t="s">
        <v>19</v>
      </c>
      <c r="F27" s="15" t="s">
        <v>30</v>
      </c>
      <c r="G27" s="64" t="s">
        <v>19</v>
      </c>
      <c r="H27" s="8" t="s">
        <v>629</v>
      </c>
      <c r="I27" s="64" t="s">
        <v>611</v>
      </c>
      <c r="J27" s="64" t="s">
        <v>14</v>
      </c>
      <c r="K27" s="16" t="s">
        <v>6</v>
      </c>
      <c r="L27" s="16" t="s">
        <v>15</v>
      </c>
      <c r="M27" s="11">
        <v>1</v>
      </c>
      <c r="N27" s="305" t="s">
        <v>543</v>
      </c>
      <c r="O27" s="66"/>
      <c r="P27" s="66"/>
      <c r="Q27" s="66"/>
      <c r="R27" s="66" t="s">
        <v>15</v>
      </c>
      <c r="S27" s="66"/>
      <c r="T27" s="66"/>
      <c r="U27" s="66"/>
      <c r="V27" s="66"/>
      <c r="W27" s="66"/>
      <c r="X27" s="66"/>
      <c r="Y27" s="67">
        <f t="shared" si="0"/>
        <v>1</v>
      </c>
      <c r="Z27" s="16"/>
      <c r="AA27" s="16"/>
      <c r="AB27" s="16"/>
      <c r="AC27" s="16"/>
      <c r="AD27" s="16"/>
      <c r="AE27" s="68"/>
      <c r="AF27" s="12"/>
      <c r="AG27" s="12"/>
      <c r="AH27" s="12"/>
      <c r="AI27" s="12"/>
      <c r="AJ27" s="12"/>
      <c r="AK27" s="12"/>
      <c r="AL27" s="12" t="s">
        <v>654</v>
      </c>
      <c r="AM27" s="12" t="s">
        <v>623</v>
      </c>
      <c r="AN27" s="12"/>
      <c r="AO27" s="12"/>
      <c r="AP27" s="12"/>
      <c r="AQ27" s="12"/>
      <c r="AR27" s="12"/>
      <c r="AS27" s="12"/>
      <c r="AT27" s="12"/>
      <c r="AU27" s="12"/>
      <c r="AV27" s="12"/>
      <c r="AW27" s="12"/>
      <c r="AX27" s="12"/>
      <c r="AY27" s="12"/>
      <c r="AZ27" s="12"/>
      <c r="BA27" s="12"/>
      <c r="BB27" s="12"/>
      <c r="BC27" s="12"/>
      <c r="BD27" s="12"/>
      <c r="BE27" s="12"/>
      <c r="BF27" s="12"/>
      <c r="BG27" s="12"/>
      <c r="BH27" s="12"/>
      <c r="BI27" s="12"/>
      <c r="BJ27" s="16">
        <v>2</v>
      </c>
      <c r="BK27" s="16">
        <v>2</v>
      </c>
      <c r="BL27" s="16">
        <v>2</v>
      </c>
      <c r="BM27" s="16">
        <v>2</v>
      </c>
      <c r="BN27" s="16">
        <v>2</v>
      </c>
      <c r="BO27" s="16">
        <v>2</v>
      </c>
      <c r="BP27" s="16">
        <v>2</v>
      </c>
      <c r="BQ27" s="16">
        <v>2</v>
      </c>
      <c r="BR27" s="16">
        <v>2</v>
      </c>
      <c r="BS27" s="16">
        <v>2</v>
      </c>
      <c r="BT27" s="16">
        <v>2</v>
      </c>
      <c r="BU27" s="16">
        <v>2</v>
      </c>
      <c r="BV27" s="16">
        <v>2</v>
      </c>
      <c r="BW27" s="16">
        <v>2</v>
      </c>
      <c r="BX27" s="16">
        <v>2</v>
      </c>
      <c r="BY27" s="16">
        <v>2</v>
      </c>
      <c r="BZ27" s="16">
        <v>2</v>
      </c>
      <c r="CA27" s="16">
        <v>2</v>
      </c>
      <c r="CB27" s="16">
        <v>2</v>
      </c>
      <c r="CC27" s="16">
        <v>2</v>
      </c>
      <c r="CD27" s="16">
        <v>2</v>
      </c>
      <c r="CE27" s="16">
        <v>2</v>
      </c>
      <c r="CF27" s="16">
        <v>2</v>
      </c>
      <c r="CG27" s="16">
        <v>2</v>
      </c>
      <c r="CH27" s="16">
        <v>2</v>
      </c>
      <c r="CI27" s="16">
        <v>2</v>
      </c>
      <c r="CJ27" s="16">
        <v>2</v>
      </c>
      <c r="CK27" s="16">
        <v>2</v>
      </c>
      <c r="CL27" s="16">
        <v>2</v>
      </c>
      <c r="CM27" s="16">
        <v>2</v>
      </c>
      <c r="CN27" s="16">
        <v>1</v>
      </c>
      <c r="CO27" s="16">
        <v>1</v>
      </c>
      <c r="CP27" s="16">
        <v>1</v>
      </c>
      <c r="CQ27" s="16">
        <v>1</v>
      </c>
      <c r="CR27" s="16">
        <v>2</v>
      </c>
      <c r="CS27" s="16">
        <v>1</v>
      </c>
      <c r="CT27" s="16">
        <v>2</v>
      </c>
      <c r="CU27" s="16">
        <v>2</v>
      </c>
      <c r="CV27" s="16">
        <v>2</v>
      </c>
      <c r="CW27" s="69">
        <f t="shared" si="1"/>
        <v>34</v>
      </c>
      <c r="CX27" s="352">
        <f t="shared" si="2"/>
        <v>0.87179487179487181</v>
      </c>
      <c r="CY27" s="69">
        <f t="shared" si="3"/>
        <v>5</v>
      </c>
      <c r="CZ27" s="70">
        <f t="shared" si="4"/>
        <v>0.12820512820512819</v>
      </c>
      <c r="DA27" s="69">
        <f t="shared" si="5"/>
        <v>0</v>
      </c>
      <c r="DB27" s="70">
        <f t="shared" si="6"/>
        <v>0</v>
      </c>
      <c r="DC27" s="69">
        <f t="shared" si="7"/>
        <v>0</v>
      </c>
      <c r="DD27" s="70">
        <f t="shared" si="8"/>
        <v>0</v>
      </c>
      <c r="DE27" s="71">
        <f t="shared" si="9"/>
        <v>1.8717948717948718</v>
      </c>
      <c r="DF27" s="71" t="str">
        <f t="shared" si="10"/>
        <v>Đạt mục tiêu</v>
      </c>
      <c r="DG27" s="2"/>
      <c r="DH27" s="2"/>
      <c r="DI27" s="2"/>
      <c r="DJ27" s="2"/>
      <c r="DK27" s="2"/>
      <c r="DL27" s="2"/>
      <c r="DM27" s="2"/>
      <c r="DN27" s="2"/>
      <c r="DO27" s="2"/>
      <c r="DP27" s="2"/>
      <c r="DQ27" s="2"/>
      <c r="DR27" s="2"/>
      <c r="DS27" s="2"/>
      <c r="DT27" s="2"/>
      <c r="DU27" s="2"/>
      <c r="DV27" s="2"/>
      <c r="DW27" s="2"/>
      <c r="DX27" s="2"/>
      <c r="DY27" s="2"/>
      <c r="DZ27" s="2"/>
    </row>
    <row r="28" spans="1:130" ht="44.25" hidden="1" customHeight="1" x14ac:dyDescent="0.25">
      <c r="A28" s="49">
        <v>18</v>
      </c>
      <c r="B28" s="62">
        <v>28</v>
      </c>
      <c r="C28" s="56">
        <v>28</v>
      </c>
      <c r="D28" s="8" t="s">
        <v>31</v>
      </c>
      <c r="E28" s="15" t="s">
        <v>19</v>
      </c>
      <c r="F28" s="15" t="s">
        <v>20</v>
      </c>
      <c r="G28" s="64" t="s">
        <v>19</v>
      </c>
      <c r="H28" s="83" t="s">
        <v>630</v>
      </c>
      <c r="I28" s="64" t="s">
        <v>611</v>
      </c>
      <c r="J28" s="64" t="s">
        <v>14</v>
      </c>
      <c r="K28" s="16" t="s">
        <v>6</v>
      </c>
      <c r="L28" s="16" t="s">
        <v>15</v>
      </c>
      <c r="M28" s="11"/>
      <c r="N28" s="11" t="s">
        <v>548</v>
      </c>
      <c r="O28" s="66"/>
      <c r="P28" s="66"/>
      <c r="Q28" s="66"/>
      <c r="R28" s="66"/>
      <c r="S28" s="66"/>
      <c r="T28" s="66"/>
      <c r="U28" s="66"/>
      <c r="V28" s="66"/>
      <c r="W28" s="66"/>
      <c r="X28" s="66" t="s">
        <v>15</v>
      </c>
      <c r="Y28" s="67">
        <f t="shared" si="0"/>
        <v>1</v>
      </c>
      <c r="Z28" s="16"/>
      <c r="AA28" s="16"/>
      <c r="AB28" s="16"/>
      <c r="AC28" s="16"/>
      <c r="AD28" s="16"/>
      <c r="AE28" s="68"/>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t="s">
        <v>623</v>
      </c>
      <c r="BJ28" s="16">
        <v>2</v>
      </c>
      <c r="BK28" s="16">
        <v>2</v>
      </c>
      <c r="BL28" s="16">
        <v>2</v>
      </c>
      <c r="BM28" s="16">
        <v>2</v>
      </c>
      <c r="BN28" s="16">
        <v>2</v>
      </c>
      <c r="BO28" s="16">
        <v>2</v>
      </c>
      <c r="BP28" s="16">
        <v>2</v>
      </c>
      <c r="BQ28" s="16">
        <v>2</v>
      </c>
      <c r="BR28" s="16">
        <v>2</v>
      </c>
      <c r="BS28" s="16">
        <v>2</v>
      </c>
      <c r="BT28" s="16">
        <v>2</v>
      </c>
      <c r="BU28" s="16">
        <v>2</v>
      </c>
      <c r="BV28" s="16">
        <v>2</v>
      </c>
      <c r="BW28" s="16">
        <v>2</v>
      </c>
      <c r="BX28" s="16">
        <v>2</v>
      </c>
      <c r="BY28" s="16">
        <v>2</v>
      </c>
      <c r="BZ28" s="16">
        <v>2</v>
      </c>
      <c r="CA28" s="16">
        <v>2</v>
      </c>
      <c r="CB28" s="16">
        <v>2</v>
      </c>
      <c r="CC28" s="16">
        <v>2</v>
      </c>
      <c r="CD28" s="16">
        <v>2</v>
      </c>
      <c r="CE28" s="16">
        <v>2</v>
      </c>
      <c r="CF28" s="16">
        <v>2</v>
      </c>
      <c r="CG28" s="16">
        <v>2</v>
      </c>
      <c r="CH28" s="16">
        <v>2</v>
      </c>
      <c r="CI28" s="16">
        <v>2</v>
      </c>
      <c r="CJ28" s="16">
        <v>2</v>
      </c>
      <c r="CK28" s="16">
        <v>2</v>
      </c>
      <c r="CL28" s="16">
        <v>2</v>
      </c>
      <c r="CM28" s="16">
        <v>2</v>
      </c>
      <c r="CN28" s="16">
        <v>2</v>
      </c>
      <c r="CO28" s="16">
        <v>2</v>
      </c>
      <c r="CP28" s="16">
        <v>2</v>
      </c>
      <c r="CQ28" s="16">
        <v>2</v>
      </c>
      <c r="CR28" s="16">
        <v>2</v>
      </c>
      <c r="CS28" s="16"/>
      <c r="CT28" s="16">
        <v>2</v>
      </c>
      <c r="CU28" s="16">
        <v>2</v>
      </c>
      <c r="CV28" s="16">
        <v>2</v>
      </c>
      <c r="CW28" s="69">
        <f t="shared" si="1"/>
        <v>38</v>
      </c>
      <c r="CX28" s="352">
        <f t="shared" si="2"/>
        <v>1</v>
      </c>
      <c r="CY28" s="69">
        <f t="shared" si="3"/>
        <v>0</v>
      </c>
      <c r="CZ28" s="70">
        <f t="shared" si="4"/>
        <v>0</v>
      </c>
      <c r="DA28" s="69">
        <f t="shared" si="5"/>
        <v>0</v>
      </c>
      <c r="DB28" s="70">
        <f t="shared" si="6"/>
        <v>0</v>
      </c>
      <c r="DC28" s="69">
        <f t="shared" si="7"/>
        <v>0</v>
      </c>
      <c r="DD28" s="70">
        <f t="shared" si="8"/>
        <v>0</v>
      </c>
      <c r="DE28" s="71">
        <f t="shared" si="9"/>
        <v>2</v>
      </c>
      <c r="DF28" s="71" t="str">
        <f t="shared" si="10"/>
        <v>Đạt mục tiêu</v>
      </c>
      <c r="DG28" s="2"/>
      <c r="DH28" s="2"/>
      <c r="DI28" s="2"/>
      <c r="DJ28" s="2"/>
      <c r="DK28" s="2"/>
      <c r="DL28" s="2"/>
      <c r="DM28" s="2"/>
      <c r="DN28" s="2"/>
      <c r="DO28" s="2"/>
      <c r="DP28" s="2"/>
      <c r="DQ28" s="2"/>
      <c r="DR28" s="2"/>
      <c r="DS28" s="2"/>
      <c r="DT28" s="2"/>
      <c r="DU28" s="2"/>
      <c r="DV28" s="2"/>
      <c r="DW28" s="2"/>
      <c r="DX28" s="2"/>
      <c r="DY28" s="2"/>
      <c r="DZ28" s="2"/>
    </row>
    <row r="29" spans="1:130" ht="53.25" hidden="1" customHeight="1" x14ac:dyDescent="0.25">
      <c r="A29" s="49">
        <v>19</v>
      </c>
      <c r="B29" s="62">
        <v>29</v>
      </c>
      <c r="C29" s="56">
        <v>29</v>
      </c>
      <c r="D29" s="8" t="s">
        <v>32</v>
      </c>
      <c r="E29" s="15" t="s">
        <v>11</v>
      </c>
      <c r="F29" s="15" t="s">
        <v>33</v>
      </c>
      <c r="G29" s="64" t="s">
        <v>19</v>
      </c>
      <c r="H29" s="83" t="s">
        <v>631</v>
      </c>
      <c r="I29" s="64" t="s">
        <v>611</v>
      </c>
      <c r="J29" s="64" t="s">
        <v>14</v>
      </c>
      <c r="K29" s="16" t="s">
        <v>6</v>
      </c>
      <c r="L29" s="16" t="s">
        <v>15</v>
      </c>
      <c r="M29" s="11">
        <v>1</v>
      </c>
      <c r="N29" s="11" t="s">
        <v>547</v>
      </c>
      <c r="O29" s="66"/>
      <c r="P29" s="66"/>
      <c r="Q29" s="66"/>
      <c r="R29" s="66"/>
      <c r="S29" s="66"/>
      <c r="T29" s="66"/>
      <c r="U29" s="66"/>
      <c r="V29" s="66"/>
      <c r="W29" s="66" t="s">
        <v>15</v>
      </c>
      <c r="X29" s="66"/>
      <c r="Y29" s="67">
        <f t="shared" si="0"/>
        <v>1</v>
      </c>
      <c r="Z29" s="16"/>
      <c r="AA29" s="16"/>
      <c r="AB29" s="16"/>
      <c r="AC29" s="16"/>
      <c r="AD29" s="16"/>
      <c r="AE29" s="68"/>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t="s">
        <v>623</v>
      </c>
      <c r="BG29" s="12"/>
      <c r="BH29" s="12" t="s">
        <v>623</v>
      </c>
      <c r="BI29" s="12"/>
      <c r="BJ29" s="16">
        <v>2</v>
      </c>
      <c r="BK29" s="16">
        <v>2</v>
      </c>
      <c r="BL29" s="16">
        <v>2</v>
      </c>
      <c r="BM29" s="16">
        <v>2</v>
      </c>
      <c r="BN29" s="16">
        <v>2</v>
      </c>
      <c r="BO29" s="16">
        <v>2</v>
      </c>
      <c r="BP29" s="16">
        <v>2</v>
      </c>
      <c r="BQ29" s="16">
        <v>2</v>
      </c>
      <c r="BR29" s="16">
        <v>2</v>
      </c>
      <c r="BS29" s="16">
        <v>2</v>
      </c>
      <c r="BT29" s="16">
        <v>2</v>
      </c>
      <c r="BU29" s="16">
        <v>2</v>
      </c>
      <c r="BV29" s="16">
        <v>2</v>
      </c>
      <c r="BW29" s="16">
        <v>2</v>
      </c>
      <c r="BX29" s="16">
        <v>2</v>
      </c>
      <c r="BY29" s="16">
        <v>2</v>
      </c>
      <c r="BZ29" s="16">
        <v>2</v>
      </c>
      <c r="CA29" s="16">
        <v>2</v>
      </c>
      <c r="CB29" s="16">
        <v>2</v>
      </c>
      <c r="CC29" s="16">
        <v>2</v>
      </c>
      <c r="CD29" s="16">
        <v>2</v>
      </c>
      <c r="CE29" s="16">
        <v>2</v>
      </c>
      <c r="CF29" s="16">
        <v>2</v>
      </c>
      <c r="CG29" s="16">
        <v>2</v>
      </c>
      <c r="CH29" s="16">
        <v>2</v>
      </c>
      <c r="CI29" s="16">
        <v>2</v>
      </c>
      <c r="CJ29" s="16">
        <v>2</v>
      </c>
      <c r="CK29" s="16">
        <v>2</v>
      </c>
      <c r="CL29" s="16">
        <v>2</v>
      </c>
      <c r="CM29" s="16">
        <v>2</v>
      </c>
      <c r="CN29" s="16">
        <v>2</v>
      </c>
      <c r="CO29" s="16">
        <v>2</v>
      </c>
      <c r="CP29" s="16">
        <v>2</v>
      </c>
      <c r="CQ29" s="16">
        <v>2</v>
      </c>
      <c r="CR29" s="16">
        <v>2</v>
      </c>
      <c r="CS29" s="16"/>
      <c r="CT29" s="16">
        <v>2</v>
      </c>
      <c r="CU29" s="16">
        <v>2</v>
      </c>
      <c r="CV29" s="16">
        <v>2</v>
      </c>
      <c r="CW29" s="69">
        <f t="shared" si="1"/>
        <v>38</v>
      </c>
      <c r="CX29" s="352">
        <f t="shared" si="2"/>
        <v>1</v>
      </c>
      <c r="CY29" s="69">
        <f t="shared" si="3"/>
        <v>0</v>
      </c>
      <c r="CZ29" s="70">
        <f t="shared" si="4"/>
        <v>0</v>
      </c>
      <c r="DA29" s="69">
        <f t="shared" si="5"/>
        <v>0</v>
      </c>
      <c r="DB29" s="70">
        <f t="shared" si="6"/>
        <v>0</v>
      </c>
      <c r="DC29" s="69">
        <f t="shared" si="7"/>
        <v>0</v>
      </c>
      <c r="DD29" s="70">
        <f t="shared" si="8"/>
        <v>0</v>
      </c>
      <c r="DE29" s="71">
        <f t="shared" si="9"/>
        <v>2</v>
      </c>
      <c r="DF29" s="71" t="str">
        <f t="shared" si="10"/>
        <v>Đạt mục tiêu</v>
      </c>
      <c r="DG29" s="2"/>
      <c r="DH29" s="2"/>
      <c r="DI29" s="2"/>
      <c r="DJ29" s="2"/>
      <c r="DK29" s="2"/>
      <c r="DL29" s="2"/>
      <c r="DM29" s="2"/>
      <c r="DN29" s="2"/>
      <c r="DO29" s="2"/>
      <c r="DP29" s="2"/>
      <c r="DQ29" s="2"/>
      <c r="DR29" s="2"/>
      <c r="DS29" s="2"/>
      <c r="DT29" s="2"/>
      <c r="DU29" s="2"/>
      <c r="DV29" s="2"/>
      <c r="DW29" s="2"/>
      <c r="DX29" s="2"/>
      <c r="DY29" s="2"/>
      <c r="DZ29" s="2"/>
    </row>
    <row r="30" spans="1:130" ht="49.5" hidden="1" customHeight="1" x14ac:dyDescent="0.25">
      <c r="A30" s="49">
        <v>20</v>
      </c>
      <c r="B30" s="62">
        <v>30</v>
      </c>
      <c r="C30" s="56">
        <v>30</v>
      </c>
      <c r="D30" s="8" t="s">
        <v>34</v>
      </c>
      <c r="E30" s="15" t="s">
        <v>11</v>
      </c>
      <c r="F30" s="15" t="s">
        <v>35</v>
      </c>
      <c r="G30" s="64" t="s">
        <v>36</v>
      </c>
      <c r="H30" s="8" t="s">
        <v>632</v>
      </c>
      <c r="I30" s="64" t="s">
        <v>611</v>
      </c>
      <c r="J30" s="64" t="s">
        <v>14</v>
      </c>
      <c r="K30" s="16" t="s">
        <v>6</v>
      </c>
      <c r="L30" s="16" t="s">
        <v>15</v>
      </c>
      <c r="M30" s="11"/>
      <c r="N30" s="11" t="s">
        <v>1268</v>
      </c>
      <c r="O30" s="66"/>
      <c r="P30" s="66"/>
      <c r="Q30" s="66"/>
      <c r="R30" s="66"/>
      <c r="S30" s="80"/>
      <c r="T30" s="80"/>
      <c r="U30" s="66"/>
      <c r="V30" s="66" t="s">
        <v>15</v>
      </c>
      <c r="W30" s="66"/>
      <c r="X30" s="66"/>
      <c r="Y30" s="67">
        <f t="shared" si="0"/>
        <v>1</v>
      </c>
      <c r="Z30" s="16"/>
      <c r="AA30" s="16"/>
      <c r="AB30" s="16"/>
      <c r="AC30" s="16"/>
      <c r="AD30" s="16"/>
      <c r="AE30" s="68"/>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t="s">
        <v>626</v>
      </c>
      <c r="BD30" s="12"/>
      <c r="BE30" s="12"/>
      <c r="BF30" s="12"/>
      <c r="BG30" s="12"/>
      <c r="BH30" s="12"/>
      <c r="BI30" s="12"/>
      <c r="BJ30" s="16">
        <v>2</v>
      </c>
      <c r="BK30" s="16">
        <v>2</v>
      </c>
      <c r="BL30" s="16">
        <v>2</v>
      </c>
      <c r="BM30" s="16">
        <v>2</v>
      </c>
      <c r="BN30" s="16">
        <v>2</v>
      </c>
      <c r="BO30" s="16">
        <v>2</v>
      </c>
      <c r="BP30" s="16">
        <v>2</v>
      </c>
      <c r="BQ30" s="16">
        <v>2</v>
      </c>
      <c r="BR30" s="16">
        <v>2</v>
      </c>
      <c r="BS30" s="16">
        <v>2</v>
      </c>
      <c r="BT30" s="16">
        <v>2</v>
      </c>
      <c r="BU30" s="16">
        <v>2</v>
      </c>
      <c r="BV30" s="16">
        <v>2</v>
      </c>
      <c r="BW30" s="16">
        <v>2</v>
      </c>
      <c r="BX30" s="16">
        <v>2</v>
      </c>
      <c r="BY30" s="16">
        <v>2</v>
      </c>
      <c r="BZ30" s="16">
        <v>2</v>
      </c>
      <c r="CA30" s="16">
        <v>2</v>
      </c>
      <c r="CB30" s="16">
        <v>2</v>
      </c>
      <c r="CC30" s="16">
        <v>2</v>
      </c>
      <c r="CD30" s="16">
        <v>2</v>
      </c>
      <c r="CE30" s="16">
        <v>2</v>
      </c>
      <c r="CF30" s="16">
        <v>2</v>
      </c>
      <c r="CG30" s="16">
        <v>2</v>
      </c>
      <c r="CH30" s="16">
        <v>2</v>
      </c>
      <c r="CI30" s="16">
        <v>2</v>
      </c>
      <c r="CJ30" s="16">
        <v>2</v>
      </c>
      <c r="CK30" s="16">
        <v>2</v>
      </c>
      <c r="CL30" s="16">
        <v>2</v>
      </c>
      <c r="CM30" s="16">
        <v>2</v>
      </c>
      <c r="CN30" s="16">
        <v>2</v>
      </c>
      <c r="CO30" s="16">
        <v>2</v>
      </c>
      <c r="CP30" s="16">
        <v>2</v>
      </c>
      <c r="CQ30" s="16">
        <v>2</v>
      </c>
      <c r="CR30" s="16">
        <v>2</v>
      </c>
      <c r="CS30" s="16"/>
      <c r="CT30" s="16">
        <v>2</v>
      </c>
      <c r="CU30" s="16">
        <v>2</v>
      </c>
      <c r="CV30" s="16">
        <v>2</v>
      </c>
      <c r="CW30" s="69">
        <f t="shared" si="1"/>
        <v>38</v>
      </c>
      <c r="CX30" s="352">
        <f t="shared" si="2"/>
        <v>1</v>
      </c>
      <c r="CY30" s="69">
        <f t="shared" si="3"/>
        <v>0</v>
      </c>
      <c r="CZ30" s="70">
        <f t="shared" si="4"/>
        <v>0</v>
      </c>
      <c r="DA30" s="69">
        <f t="shared" si="5"/>
        <v>0</v>
      </c>
      <c r="DB30" s="70">
        <f t="shared" si="6"/>
        <v>0</v>
      </c>
      <c r="DC30" s="69">
        <f t="shared" si="7"/>
        <v>0</v>
      </c>
      <c r="DD30" s="70">
        <f t="shared" si="8"/>
        <v>0</v>
      </c>
      <c r="DE30" s="71">
        <f t="shared" si="9"/>
        <v>2</v>
      </c>
      <c r="DF30" s="71" t="str">
        <f t="shared" si="10"/>
        <v>Đạt mục tiêu</v>
      </c>
      <c r="DG30" s="2"/>
      <c r="DH30" s="2"/>
      <c r="DI30" s="2"/>
      <c r="DJ30" s="2"/>
      <c r="DK30" s="2"/>
      <c r="DL30" s="2"/>
      <c r="DM30" s="2"/>
      <c r="DN30" s="2"/>
      <c r="DO30" s="2"/>
      <c r="DP30" s="2"/>
      <c r="DQ30" s="2"/>
      <c r="DR30" s="2"/>
      <c r="DS30" s="2"/>
      <c r="DT30" s="2"/>
      <c r="DU30" s="2"/>
      <c r="DV30" s="2"/>
      <c r="DW30" s="2"/>
      <c r="DX30" s="2"/>
      <c r="DY30" s="2"/>
      <c r="DZ30" s="2"/>
    </row>
    <row r="31" spans="1:130" ht="49.5" hidden="1" customHeight="1" x14ac:dyDescent="0.25">
      <c r="A31" s="49">
        <v>21</v>
      </c>
      <c r="B31" s="62">
        <v>31</v>
      </c>
      <c r="C31" s="56">
        <v>31</v>
      </c>
      <c r="D31" s="8" t="s">
        <v>37</v>
      </c>
      <c r="E31" s="15" t="s">
        <v>38</v>
      </c>
      <c r="F31" s="15" t="s">
        <v>39</v>
      </c>
      <c r="G31" s="64" t="s">
        <v>38</v>
      </c>
      <c r="H31" s="8" t="s">
        <v>39</v>
      </c>
      <c r="I31" s="64" t="s">
        <v>611</v>
      </c>
      <c r="J31" s="64" t="s">
        <v>14</v>
      </c>
      <c r="K31" s="19" t="s">
        <v>6</v>
      </c>
      <c r="L31" s="19" t="s">
        <v>15</v>
      </c>
      <c r="M31" s="11"/>
      <c r="N31" s="305" t="s">
        <v>544</v>
      </c>
      <c r="O31" s="81"/>
      <c r="P31" s="81"/>
      <c r="Q31" s="81"/>
      <c r="R31" s="81"/>
      <c r="S31" s="81" t="s">
        <v>15</v>
      </c>
      <c r="T31" s="81"/>
      <c r="U31" s="81"/>
      <c r="V31" s="81"/>
      <c r="W31" s="81"/>
      <c r="X31" s="81"/>
      <c r="Y31" s="67">
        <f t="shared" si="0"/>
        <v>1</v>
      </c>
      <c r="Z31" s="19"/>
      <c r="AA31" s="19"/>
      <c r="AB31" s="19"/>
      <c r="AC31" s="19"/>
      <c r="AD31" s="19"/>
      <c r="AE31" s="76"/>
      <c r="AF31" s="16"/>
      <c r="AG31" s="16"/>
      <c r="AH31" s="16"/>
      <c r="AI31" s="16"/>
      <c r="AJ31" s="16"/>
      <c r="AK31" s="16"/>
      <c r="AL31" s="12"/>
      <c r="AM31" s="12"/>
      <c r="AN31" s="12"/>
      <c r="AO31" s="12"/>
      <c r="AP31" s="12"/>
      <c r="AQ31" s="16" t="s">
        <v>612</v>
      </c>
      <c r="AR31" s="16" t="s">
        <v>612</v>
      </c>
      <c r="AS31" s="16" t="s">
        <v>612</v>
      </c>
      <c r="AT31" s="16" t="s">
        <v>612</v>
      </c>
      <c r="AU31" s="16"/>
      <c r="AV31" s="16" t="s">
        <v>612</v>
      </c>
      <c r="AW31" s="16"/>
      <c r="AX31" s="16"/>
      <c r="AY31" s="16"/>
      <c r="AZ31" s="16"/>
      <c r="BA31" s="16"/>
      <c r="BB31" s="16"/>
      <c r="BC31" s="16"/>
      <c r="BD31" s="16"/>
      <c r="BE31" s="16"/>
      <c r="BF31" s="16"/>
      <c r="BG31" s="16"/>
      <c r="BH31" s="16"/>
      <c r="BI31" s="16"/>
      <c r="BJ31" s="16">
        <v>2</v>
      </c>
      <c r="BK31" s="16">
        <v>2</v>
      </c>
      <c r="BL31" s="16">
        <v>2</v>
      </c>
      <c r="BM31" s="16">
        <v>2</v>
      </c>
      <c r="BN31" s="16">
        <v>2</v>
      </c>
      <c r="BO31" s="16">
        <v>2</v>
      </c>
      <c r="BP31" s="16">
        <v>2</v>
      </c>
      <c r="BQ31" s="16">
        <v>2</v>
      </c>
      <c r="BR31" s="16">
        <v>2</v>
      </c>
      <c r="BS31" s="16">
        <v>2</v>
      </c>
      <c r="BT31" s="16">
        <v>2</v>
      </c>
      <c r="BU31" s="16">
        <v>2</v>
      </c>
      <c r="BV31" s="16">
        <v>2</v>
      </c>
      <c r="BW31" s="16">
        <v>2</v>
      </c>
      <c r="BX31" s="16">
        <v>2</v>
      </c>
      <c r="BY31" s="16">
        <v>2</v>
      </c>
      <c r="BZ31" s="16">
        <v>2</v>
      </c>
      <c r="CA31" s="16">
        <v>2</v>
      </c>
      <c r="CB31" s="16">
        <v>2</v>
      </c>
      <c r="CC31" s="16">
        <v>2</v>
      </c>
      <c r="CD31" s="16">
        <v>2</v>
      </c>
      <c r="CE31" s="16">
        <v>2</v>
      </c>
      <c r="CF31" s="16">
        <v>2</v>
      </c>
      <c r="CG31" s="16">
        <v>2</v>
      </c>
      <c r="CH31" s="16">
        <v>2</v>
      </c>
      <c r="CI31" s="16">
        <v>2</v>
      </c>
      <c r="CJ31" s="16">
        <v>2</v>
      </c>
      <c r="CK31" s="16">
        <v>2</v>
      </c>
      <c r="CL31" s="16">
        <v>2</v>
      </c>
      <c r="CM31" s="16">
        <v>2</v>
      </c>
      <c r="CN31" s="16">
        <v>2</v>
      </c>
      <c r="CO31" s="16">
        <v>2</v>
      </c>
      <c r="CP31" s="16">
        <v>2</v>
      </c>
      <c r="CQ31" s="16">
        <v>2</v>
      </c>
      <c r="CR31" s="16">
        <v>2</v>
      </c>
      <c r="CS31" s="16"/>
      <c r="CT31" s="16">
        <v>2</v>
      </c>
      <c r="CU31" s="16">
        <v>2</v>
      </c>
      <c r="CV31" s="16">
        <v>2</v>
      </c>
      <c r="CW31" s="69">
        <f t="shared" si="1"/>
        <v>38</v>
      </c>
      <c r="CX31" s="352">
        <f t="shared" si="2"/>
        <v>1</v>
      </c>
      <c r="CY31" s="69">
        <f t="shared" si="3"/>
        <v>0</v>
      </c>
      <c r="CZ31" s="70">
        <f t="shared" si="4"/>
        <v>0</v>
      </c>
      <c r="DA31" s="69">
        <f t="shared" si="5"/>
        <v>0</v>
      </c>
      <c r="DB31" s="70">
        <f t="shared" si="6"/>
        <v>0</v>
      </c>
      <c r="DC31" s="69">
        <f t="shared" si="7"/>
        <v>0</v>
      </c>
      <c r="DD31" s="70">
        <f t="shared" si="8"/>
        <v>0</v>
      </c>
      <c r="DE31" s="71">
        <f t="shared" si="9"/>
        <v>2</v>
      </c>
      <c r="DF31" s="71" t="str">
        <f t="shared" si="10"/>
        <v>Đạt mục tiêu</v>
      </c>
      <c r="DG31" s="84"/>
      <c r="DH31" s="84"/>
      <c r="DI31" s="84"/>
      <c r="DJ31" s="84"/>
      <c r="DK31" s="84"/>
      <c r="DL31" s="84"/>
      <c r="DM31" s="84"/>
      <c r="DN31" s="84"/>
      <c r="DO31" s="84"/>
      <c r="DP31" s="84"/>
      <c r="DQ31" s="84"/>
      <c r="DR31" s="84"/>
      <c r="DS31" s="84"/>
      <c r="DT31" s="84"/>
      <c r="DU31" s="84"/>
      <c r="DV31" s="84"/>
      <c r="DW31" s="84"/>
      <c r="DX31" s="84"/>
      <c r="DY31" s="84"/>
      <c r="DZ31" s="84"/>
    </row>
    <row r="32" spans="1:130" ht="22.5" customHeight="1" x14ac:dyDescent="0.25">
      <c r="A32" s="49">
        <v>22</v>
      </c>
      <c r="B32" s="55">
        <v>32</v>
      </c>
      <c r="C32" s="56">
        <v>32</v>
      </c>
      <c r="D32" s="85" t="s">
        <v>40</v>
      </c>
      <c r="E32" s="86"/>
      <c r="F32" s="87"/>
      <c r="G32" s="57"/>
      <c r="H32" s="57"/>
      <c r="I32" s="57" t="s">
        <v>609</v>
      </c>
      <c r="J32" s="88" t="s">
        <v>609</v>
      </c>
      <c r="K32" s="88" t="s">
        <v>609</v>
      </c>
      <c r="L32" s="88" t="s">
        <v>609</v>
      </c>
      <c r="M32" s="88" t="s">
        <v>609</v>
      </c>
      <c r="N32" s="297"/>
      <c r="O32" s="89" t="s">
        <v>609</v>
      </c>
      <c r="P32" s="89" t="s">
        <v>609</v>
      </c>
      <c r="Q32" s="89" t="s">
        <v>609</v>
      </c>
      <c r="R32" s="89" t="s">
        <v>609</v>
      </c>
      <c r="S32" s="89" t="s">
        <v>609</v>
      </c>
      <c r="T32" s="89" t="s">
        <v>609</v>
      </c>
      <c r="U32" s="89" t="s">
        <v>609</v>
      </c>
      <c r="V32" s="89" t="s">
        <v>609</v>
      </c>
      <c r="W32" s="89" t="s">
        <v>609</v>
      </c>
      <c r="X32" s="89" t="s">
        <v>609</v>
      </c>
      <c r="Y32" s="67">
        <f t="shared" si="0"/>
        <v>0</v>
      </c>
      <c r="Z32" s="57" t="s">
        <v>8</v>
      </c>
      <c r="AA32" s="57"/>
      <c r="AB32" s="57"/>
      <c r="AC32" s="57"/>
      <c r="AD32" s="57"/>
      <c r="AE32" s="77"/>
      <c r="AF32" s="78"/>
      <c r="AG32" s="78"/>
      <c r="AH32" s="78"/>
      <c r="AI32" s="78"/>
      <c r="AJ32" s="78"/>
      <c r="AK32" s="291"/>
      <c r="AL32" s="274"/>
      <c r="AM32" s="274"/>
      <c r="AN32" s="274"/>
      <c r="AO32" s="274"/>
      <c r="AP32" s="274"/>
      <c r="AQ32" s="271"/>
      <c r="AR32" s="78"/>
      <c r="AS32" s="78"/>
      <c r="AT32" s="78"/>
      <c r="AU32" s="78"/>
      <c r="AV32" s="78"/>
      <c r="AW32" s="78"/>
      <c r="AX32" s="78"/>
      <c r="AY32" s="57"/>
      <c r="AZ32" s="57"/>
      <c r="BA32" s="57"/>
      <c r="BB32" s="57"/>
      <c r="BC32" s="78"/>
      <c r="BD32" s="78"/>
      <c r="BE32" s="78"/>
      <c r="BF32" s="78"/>
      <c r="BG32" s="78"/>
      <c r="BH32" s="78"/>
      <c r="BI32" s="78"/>
      <c r="BJ32" s="336" t="s">
        <v>8</v>
      </c>
      <c r="BK32" s="336" t="s">
        <v>8</v>
      </c>
      <c r="BL32" s="336" t="s">
        <v>8</v>
      </c>
      <c r="BM32" s="336" t="s">
        <v>8</v>
      </c>
      <c r="BN32" s="336" t="s">
        <v>8</v>
      </c>
      <c r="BO32" s="336" t="s">
        <v>8</v>
      </c>
      <c r="BP32" s="336" t="s">
        <v>8</v>
      </c>
      <c r="BQ32" s="336" t="s">
        <v>8</v>
      </c>
      <c r="BR32" s="336" t="s">
        <v>8</v>
      </c>
      <c r="BS32" s="336"/>
      <c r="BT32" s="336"/>
      <c r="BU32" s="336"/>
      <c r="BV32" s="336"/>
      <c r="BW32" s="336"/>
      <c r="BX32" s="336"/>
      <c r="BY32" s="336"/>
      <c r="BZ32" s="336"/>
      <c r="CA32" s="336"/>
      <c r="CB32" s="336"/>
      <c r="CC32" s="336" t="s">
        <v>8</v>
      </c>
      <c r="CD32" s="336"/>
      <c r="CE32" s="336" t="s">
        <v>8</v>
      </c>
      <c r="CF32" s="336" t="s">
        <v>8</v>
      </c>
      <c r="CG32" s="336" t="s">
        <v>8</v>
      </c>
      <c r="CH32" s="336" t="s">
        <v>8</v>
      </c>
      <c r="CI32" s="336" t="s">
        <v>8</v>
      </c>
      <c r="CJ32" s="336" t="s">
        <v>8</v>
      </c>
      <c r="CK32" s="336" t="s">
        <v>8</v>
      </c>
      <c r="CL32" s="336" t="s">
        <v>8</v>
      </c>
      <c r="CM32" s="336" t="s">
        <v>8</v>
      </c>
      <c r="CN32" s="336" t="s">
        <v>8</v>
      </c>
      <c r="CO32" s="336" t="s">
        <v>8</v>
      </c>
      <c r="CP32" s="336" t="s">
        <v>8</v>
      </c>
      <c r="CQ32" s="336" t="s">
        <v>8</v>
      </c>
      <c r="CR32" s="336" t="s">
        <v>8</v>
      </c>
      <c r="CS32" s="336"/>
      <c r="CT32" s="336" t="s">
        <v>8</v>
      </c>
      <c r="CU32" s="336" t="s">
        <v>8</v>
      </c>
      <c r="CV32" s="336" t="s">
        <v>8</v>
      </c>
      <c r="CW32" s="335">
        <f t="shared" si="1"/>
        <v>0</v>
      </c>
      <c r="CX32" s="330" t="e">
        <f t="shared" si="2"/>
        <v>#DIV/0!</v>
      </c>
      <c r="CY32" s="335">
        <f t="shared" si="3"/>
        <v>0</v>
      </c>
      <c r="CZ32" s="339" t="e">
        <f t="shared" si="4"/>
        <v>#DIV/0!</v>
      </c>
      <c r="DA32" s="335">
        <f t="shared" si="5"/>
        <v>0</v>
      </c>
      <c r="DB32" s="339" t="e">
        <f t="shared" si="6"/>
        <v>#DIV/0!</v>
      </c>
      <c r="DC32" s="335">
        <f t="shared" si="7"/>
        <v>0</v>
      </c>
      <c r="DD32" s="339" t="e">
        <f t="shared" si="8"/>
        <v>#DIV/0!</v>
      </c>
      <c r="DE32" s="71" t="e">
        <f t="shared" si="9"/>
        <v>#DIV/0!</v>
      </c>
      <c r="DF32" s="71" t="e">
        <f t="shared" si="10"/>
        <v>#DIV/0!</v>
      </c>
      <c r="DG32" s="2"/>
      <c r="DH32" s="2"/>
      <c r="DI32" s="2"/>
      <c r="DJ32" s="2"/>
      <c r="DK32" s="2"/>
      <c r="DL32" s="2"/>
      <c r="DM32" s="2"/>
      <c r="DN32" s="2"/>
      <c r="DO32" s="2"/>
      <c r="DP32" s="2"/>
      <c r="DQ32" s="2"/>
      <c r="DR32" s="2"/>
      <c r="DS32" s="2"/>
      <c r="DT32" s="2"/>
      <c r="DU32" s="2"/>
      <c r="DV32" s="2"/>
      <c r="DW32" s="2"/>
      <c r="DX32" s="2"/>
      <c r="DY32" s="2"/>
      <c r="DZ32" s="2"/>
    </row>
    <row r="33" spans="1:130" ht="48" hidden="1" customHeight="1" x14ac:dyDescent="0.25">
      <c r="A33" s="49">
        <v>23</v>
      </c>
      <c r="B33" s="62">
        <v>41</v>
      </c>
      <c r="C33" s="56">
        <v>41</v>
      </c>
      <c r="D33" s="8" t="s">
        <v>41</v>
      </c>
      <c r="E33" s="15" t="s">
        <v>19</v>
      </c>
      <c r="F33" s="15" t="s">
        <v>42</v>
      </c>
      <c r="G33" s="64" t="s">
        <v>19</v>
      </c>
      <c r="H33" s="8" t="s">
        <v>633</v>
      </c>
      <c r="I33" s="64" t="s">
        <v>611</v>
      </c>
      <c r="J33" s="64" t="s">
        <v>14</v>
      </c>
      <c r="K33" s="16" t="s">
        <v>6</v>
      </c>
      <c r="L33" s="16" t="s">
        <v>15</v>
      </c>
      <c r="M33" s="11"/>
      <c r="N33" s="11" t="s">
        <v>548</v>
      </c>
      <c r="O33" s="66"/>
      <c r="P33" s="66"/>
      <c r="Q33" s="66"/>
      <c r="R33" s="66"/>
      <c r="S33" s="66"/>
      <c r="T33" s="66"/>
      <c r="U33" s="66"/>
      <c r="V33" s="66"/>
      <c r="W33" s="66"/>
      <c r="X33" s="66" t="s">
        <v>15</v>
      </c>
      <c r="Y33" s="67">
        <f t="shared" si="0"/>
        <v>1</v>
      </c>
      <c r="Z33" s="16"/>
      <c r="AA33" s="16"/>
      <c r="AB33" s="16"/>
      <c r="AC33" s="16"/>
      <c r="AD33" s="16"/>
      <c r="AE33" s="68"/>
      <c r="AF33" s="12"/>
      <c r="AG33" s="12"/>
      <c r="AH33" s="12"/>
      <c r="AI33" s="12"/>
      <c r="AJ33" s="12"/>
      <c r="AK33" s="12"/>
      <c r="AL33" s="272"/>
      <c r="AM33" s="272"/>
      <c r="AN33" s="272"/>
      <c r="AO33" s="272"/>
      <c r="AP33" s="272"/>
      <c r="AQ33" s="12"/>
      <c r="AR33" s="12"/>
      <c r="AS33" s="12"/>
      <c r="AT33" s="12"/>
      <c r="AU33" s="12"/>
      <c r="AV33" s="12"/>
      <c r="AW33" s="12"/>
      <c r="AX33" s="12"/>
      <c r="AY33" s="12"/>
      <c r="AZ33" s="12"/>
      <c r="BA33" s="12"/>
      <c r="BB33" s="12"/>
      <c r="BC33" s="12"/>
      <c r="BD33" s="12"/>
      <c r="BE33" s="12"/>
      <c r="BF33" s="12"/>
      <c r="BG33" s="12"/>
      <c r="BH33" s="12"/>
      <c r="BI33" s="12" t="s">
        <v>623</v>
      </c>
      <c r="BJ33" s="16">
        <v>2</v>
      </c>
      <c r="BK33" s="16">
        <v>2</v>
      </c>
      <c r="BL33" s="16">
        <v>2</v>
      </c>
      <c r="BM33" s="16">
        <v>2</v>
      </c>
      <c r="BN33" s="16">
        <v>2</v>
      </c>
      <c r="BO33" s="16">
        <v>2</v>
      </c>
      <c r="BP33" s="16">
        <v>2</v>
      </c>
      <c r="BQ33" s="16">
        <v>2</v>
      </c>
      <c r="BR33" s="16">
        <v>2</v>
      </c>
      <c r="BS33" s="16">
        <v>2</v>
      </c>
      <c r="BT33" s="16">
        <v>2</v>
      </c>
      <c r="BU33" s="16">
        <v>2</v>
      </c>
      <c r="BV33" s="16">
        <v>2</v>
      </c>
      <c r="BW33" s="16">
        <v>2</v>
      </c>
      <c r="BX33" s="16">
        <v>2</v>
      </c>
      <c r="BY33" s="16">
        <v>2</v>
      </c>
      <c r="BZ33" s="16">
        <v>2</v>
      </c>
      <c r="CA33" s="16">
        <v>2</v>
      </c>
      <c r="CB33" s="16">
        <v>2</v>
      </c>
      <c r="CC33" s="16">
        <v>2</v>
      </c>
      <c r="CD33" s="16">
        <v>2</v>
      </c>
      <c r="CE33" s="16">
        <v>2</v>
      </c>
      <c r="CF33" s="16">
        <v>2</v>
      </c>
      <c r="CG33" s="16">
        <v>2</v>
      </c>
      <c r="CH33" s="16">
        <v>2</v>
      </c>
      <c r="CI33" s="16">
        <v>2</v>
      </c>
      <c r="CJ33" s="16">
        <v>2</v>
      </c>
      <c r="CK33" s="16">
        <v>2</v>
      </c>
      <c r="CL33" s="16">
        <v>2</v>
      </c>
      <c r="CM33" s="16">
        <v>2</v>
      </c>
      <c r="CN33" s="16">
        <v>2</v>
      </c>
      <c r="CO33" s="16">
        <v>2</v>
      </c>
      <c r="CP33" s="16">
        <v>2</v>
      </c>
      <c r="CQ33" s="16">
        <v>2</v>
      </c>
      <c r="CR33" s="16">
        <v>2</v>
      </c>
      <c r="CS33" s="16"/>
      <c r="CT33" s="16">
        <v>2</v>
      </c>
      <c r="CU33" s="16">
        <v>2</v>
      </c>
      <c r="CV33" s="16">
        <v>2</v>
      </c>
      <c r="CW33" s="69">
        <f t="shared" si="1"/>
        <v>38</v>
      </c>
      <c r="CX33" s="352">
        <f t="shared" si="2"/>
        <v>1</v>
      </c>
      <c r="CY33" s="69">
        <f t="shared" si="3"/>
        <v>0</v>
      </c>
      <c r="CZ33" s="70">
        <f t="shared" si="4"/>
        <v>0</v>
      </c>
      <c r="DA33" s="69">
        <f t="shared" si="5"/>
        <v>0</v>
      </c>
      <c r="DB33" s="70">
        <f t="shared" si="6"/>
        <v>0</v>
      </c>
      <c r="DC33" s="69">
        <f t="shared" si="7"/>
        <v>0</v>
      </c>
      <c r="DD33" s="70">
        <f t="shared" si="8"/>
        <v>0</v>
      </c>
      <c r="DE33" s="71">
        <f t="shared" si="9"/>
        <v>2</v>
      </c>
      <c r="DF33" s="71" t="str">
        <f t="shared" si="10"/>
        <v>Đạt mục tiêu</v>
      </c>
      <c r="DG33" s="2"/>
      <c r="DH33" s="2"/>
      <c r="DI33" s="2"/>
      <c r="DJ33" s="2"/>
      <c r="DK33" s="2"/>
      <c r="DL33" s="2"/>
      <c r="DM33" s="2"/>
      <c r="DN33" s="2"/>
      <c r="DO33" s="2"/>
      <c r="DP33" s="2"/>
      <c r="DQ33" s="2"/>
      <c r="DR33" s="2"/>
      <c r="DS33" s="2"/>
      <c r="DT33" s="2"/>
      <c r="DU33" s="2"/>
      <c r="DV33" s="2"/>
      <c r="DW33" s="2"/>
      <c r="DX33" s="2"/>
      <c r="DY33" s="2"/>
      <c r="DZ33" s="2"/>
    </row>
    <row r="34" spans="1:130" ht="43.5" customHeight="1" x14ac:dyDescent="0.25">
      <c r="A34" s="49">
        <v>24</v>
      </c>
      <c r="B34" s="62">
        <v>42</v>
      </c>
      <c r="C34" s="56">
        <v>42</v>
      </c>
      <c r="D34" s="8" t="s">
        <v>43</v>
      </c>
      <c r="E34" s="15" t="s">
        <v>11</v>
      </c>
      <c r="F34" s="15" t="s">
        <v>44</v>
      </c>
      <c r="G34" s="64" t="s">
        <v>19</v>
      </c>
      <c r="H34" s="8" t="s">
        <v>1456</v>
      </c>
      <c r="I34" s="64" t="s">
        <v>611</v>
      </c>
      <c r="J34" s="64" t="s">
        <v>14</v>
      </c>
      <c r="K34" s="16" t="s">
        <v>6</v>
      </c>
      <c r="L34" s="16" t="s">
        <v>15</v>
      </c>
      <c r="M34" s="11"/>
      <c r="N34" s="305" t="s">
        <v>543</v>
      </c>
      <c r="O34" s="66"/>
      <c r="P34" s="66"/>
      <c r="Q34" s="66"/>
      <c r="R34" s="66" t="s">
        <v>15</v>
      </c>
      <c r="S34" s="66"/>
      <c r="T34" s="66"/>
      <c r="U34" s="66"/>
      <c r="V34" s="66"/>
      <c r="W34" s="66"/>
      <c r="X34" s="66"/>
      <c r="Y34" s="67">
        <f t="shared" si="0"/>
        <v>1</v>
      </c>
      <c r="Z34" s="16"/>
      <c r="AA34" s="12"/>
      <c r="AB34" s="12"/>
      <c r="AC34" s="12"/>
      <c r="AD34" s="12"/>
      <c r="AE34" s="68"/>
      <c r="AF34" s="68"/>
      <c r="AG34" s="68"/>
      <c r="AH34" s="12"/>
      <c r="AI34" s="12"/>
      <c r="AJ34" s="12"/>
      <c r="AK34" s="12"/>
      <c r="AL34" s="12" t="s">
        <v>623</v>
      </c>
      <c r="AM34" s="12" t="s">
        <v>654</v>
      </c>
      <c r="AN34" s="12"/>
      <c r="AO34" s="12"/>
      <c r="AP34" s="12"/>
      <c r="AQ34" s="12"/>
      <c r="AR34" s="12"/>
      <c r="AS34" s="12"/>
      <c r="AT34" s="12"/>
      <c r="AU34" s="12"/>
      <c r="AV34" s="12"/>
      <c r="AW34" s="12"/>
      <c r="AX34" s="12"/>
      <c r="AY34" s="12"/>
      <c r="AZ34" s="12"/>
      <c r="BA34" s="12"/>
      <c r="BB34" s="12"/>
      <c r="BC34" s="12"/>
      <c r="BD34" s="12"/>
      <c r="BE34" s="12"/>
      <c r="BF34" s="12"/>
      <c r="BG34" s="12"/>
      <c r="BH34" s="12"/>
      <c r="BI34" s="12"/>
      <c r="BJ34" s="16">
        <v>2</v>
      </c>
      <c r="BK34" s="16">
        <v>2</v>
      </c>
      <c r="BL34" s="16">
        <v>2</v>
      </c>
      <c r="BM34" s="16">
        <v>2</v>
      </c>
      <c r="BN34" s="16">
        <v>2</v>
      </c>
      <c r="BO34" s="16">
        <v>2</v>
      </c>
      <c r="BP34" s="16">
        <v>2</v>
      </c>
      <c r="BQ34" s="16">
        <v>2</v>
      </c>
      <c r="BR34" s="16">
        <v>2</v>
      </c>
      <c r="BS34" s="16">
        <v>2</v>
      </c>
      <c r="BT34" s="16">
        <v>2</v>
      </c>
      <c r="BU34" s="16">
        <v>2</v>
      </c>
      <c r="BV34" s="16">
        <v>2</v>
      </c>
      <c r="BW34" s="16">
        <v>2</v>
      </c>
      <c r="BX34" s="16">
        <v>2</v>
      </c>
      <c r="BY34" s="16">
        <v>2</v>
      </c>
      <c r="BZ34" s="16">
        <v>2</v>
      </c>
      <c r="CA34" s="16">
        <v>2</v>
      </c>
      <c r="CB34" s="16">
        <v>2</v>
      </c>
      <c r="CC34" s="16">
        <v>2</v>
      </c>
      <c r="CD34" s="16">
        <v>2</v>
      </c>
      <c r="CE34" s="16">
        <v>2</v>
      </c>
      <c r="CF34" s="16">
        <v>2</v>
      </c>
      <c r="CG34" s="16">
        <v>2</v>
      </c>
      <c r="CH34" s="16">
        <v>2</v>
      </c>
      <c r="CI34" s="16">
        <v>2</v>
      </c>
      <c r="CJ34" s="16">
        <v>2</v>
      </c>
      <c r="CK34" s="16">
        <v>2</v>
      </c>
      <c r="CL34" s="16">
        <v>2</v>
      </c>
      <c r="CM34" s="16">
        <v>2</v>
      </c>
      <c r="CN34" s="16">
        <v>2</v>
      </c>
      <c r="CO34" s="16">
        <v>2</v>
      </c>
      <c r="CP34" s="16">
        <v>2</v>
      </c>
      <c r="CQ34" s="16">
        <v>2</v>
      </c>
      <c r="CR34" s="16">
        <v>2</v>
      </c>
      <c r="CS34" s="16">
        <v>2</v>
      </c>
      <c r="CT34" s="16">
        <v>2</v>
      </c>
      <c r="CU34" s="16">
        <v>2</v>
      </c>
      <c r="CV34" s="16">
        <v>2</v>
      </c>
      <c r="CW34" s="69">
        <f t="shared" si="1"/>
        <v>39</v>
      </c>
      <c r="CX34" s="352">
        <f t="shared" si="2"/>
        <v>1</v>
      </c>
      <c r="CY34" s="69">
        <f t="shared" si="3"/>
        <v>0</v>
      </c>
      <c r="CZ34" s="70">
        <f t="shared" si="4"/>
        <v>0</v>
      </c>
      <c r="DA34" s="69">
        <f t="shared" si="5"/>
        <v>0</v>
      </c>
      <c r="DB34" s="70">
        <f t="shared" si="6"/>
        <v>0</v>
      </c>
      <c r="DC34" s="69">
        <f t="shared" si="7"/>
        <v>0</v>
      </c>
      <c r="DD34" s="70">
        <f t="shared" si="8"/>
        <v>0</v>
      </c>
      <c r="DE34" s="71">
        <f t="shared" si="9"/>
        <v>2</v>
      </c>
      <c r="DF34" s="71" t="str">
        <f t="shared" si="10"/>
        <v>Đạt mục tiêu</v>
      </c>
      <c r="DG34" s="2"/>
      <c r="DH34" s="2"/>
      <c r="DI34" s="2"/>
      <c r="DJ34" s="2"/>
      <c r="DK34" s="2"/>
      <c r="DL34" s="2"/>
      <c r="DM34" s="2"/>
      <c r="DN34" s="2"/>
      <c r="DO34" s="2"/>
      <c r="DP34" s="2"/>
      <c r="DQ34" s="2"/>
      <c r="DR34" s="2"/>
      <c r="DS34" s="2"/>
      <c r="DT34" s="2"/>
      <c r="DU34" s="2"/>
      <c r="DV34" s="2"/>
      <c r="DW34" s="2"/>
      <c r="DX34" s="2"/>
      <c r="DY34" s="2"/>
      <c r="DZ34" s="2"/>
    </row>
    <row r="35" spans="1:130" ht="44.25" hidden="1" customHeight="1" x14ac:dyDescent="0.25">
      <c r="A35" s="49">
        <v>25</v>
      </c>
      <c r="B35" s="62">
        <v>43</v>
      </c>
      <c r="C35" s="56">
        <v>43</v>
      </c>
      <c r="D35" s="8" t="s">
        <v>45</v>
      </c>
      <c r="E35" s="15" t="s">
        <v>11</v>
      </c>
      <c r="F35" s="15" t="s">
        <v>46</v>
      </c>
      <c r="G35" s="64" t="s">
        <v>36</v>
      </c>
      <c r="H35" s="8" t="s">
        <v>635</v>
      </c>
      <c r="I35" s="64" t="s">
        <v>611</v>
      </c>
      <c r="J35" s="64" t="s">
        <v>14</v>
      </c>
      <c r="K35" s="16" t="s">
        <v>6</v>
      </c>
      <c r="L35" s="16" t="s">
        <v>15</v>
      </c>
      <c r="M35" s="11">
        <v>1</v>
      </c>
      <c r="N35" s="11" t="s">
        <v>545</v>
      </c>
      <c r="O35" s="66"/>
      <c r="P35" s="66"/>
      <c r="Q35" s="80"/>
      <c r="R35" s="66"/>
      <c r="S35" s="66"/>
      <c r="T35" s="66" t="s">
        <v>15</v>
      </c>
      <c r="U35" s="66"/>
      <c r="V35" s="66"/>
      <c r="W35" s="66"/>
      <c r="X35" s="66"/>
      <c r="Y35" s="67">
        <f t="shared" si="0"/>
        <v>1</v>
      </c>
      <c r="Z35" s="16"/>
      <c r="AA35" s="16"/>
      <c r="AB35" s="16"/>
      <c r="AC35" s="16"/>
      <c r="AD35" s="16"/>
      <c r="AE35" s="68"/>
      <c r="AF35" s="12"/>
      <c r="AG35" s="12"/>
      <c r="AH35" s="12"/>
      <c r="AI35" s="12"/>
      <c r="AJ35" s="12"/>
      <c r="AK35" s="12"/>
      <c r="AL35" s="12"/>
      <c r="AM35" s="12"/>
      <c r="AN35" s="12"/>
      <c r="AO35" s="12"/>
      <c r="AP35" s="12"/>
      <c r="AQ35" s="12"/>
      <c r="AR35" s="12"/>
      <c r="AS35" s="12"/>
      <c r="AT35" s="12"/>
      <c r="AU35" s="12"/>
      <c r="AV35" s="12" t="s">
        <v>623</v>
      </c>
      <c r="AW35" s="12"/>
      <c r="AX35" s="12"/>
      <c r="AY35" s="12"/>
      <c r="AZ35" s="12"/>
      <c r="BA35" s="12"/>
      <c r="BB35" s="12"/>
      <c r="BC35" s="12"/>
      <c r="BD35" s="12"/>
      <c r="BE35" s="12"/>
      <c r="BF35" s="12"/>
      <c r="BG35" s="12"/>
      <c r="BH35" s="12"/>
      <c r="BI35" s="12"/>
      <c r="BJ35" s="345">
        <v>2</v>
      </c>
      <c r="BK35" s="345">
        <v>2</v>
      </c>
      <c r="BL35" s="345">
        <v>2</v>
      </c>
      <c r="BM35" s="345">
        <v>2</v>
      </c>
      <c r="BN35" s="345">
        <v>2</v>
      </c>
      <c r="BO35" s="345">
        <v>2</v>
      </c>
      <c r="BP35" s="345">
        <v>2</v>
      </c>
      <c r="BQ35" s="345">
        <v>2</v>
      </c>
      <c r="BR35" s="345">
        <v>2</v>
      </c>
      <c r="BS35" s="345">
        <v>2</v>
      </c>
      <c r="BT35" s="345">
        <v>2</v>
      </c>
      <c r="BU35" s="345">
        <v>2</v>
      </c>
      <c r="BV35" s="345">
        <v>2</v>
      </c>
      <c r="BW35" s="345">
        <v>2</v>
      </c>
      <c r="BX35" s="345">
        <v>2</v>
      </c>
      <c r="BY35" s="345">
        <v>2</v>
      </c>
      <c r="BZ35" s="345">
        <v>2</v>
      </c>
      <c r="CA35" s="345">
        <v>2</v>
      </c>
      <c r="CB35" s="345">
        <v>2</v>
      </c>
      <c r="CC35" s="345">
        <v>2</v>
      </c>
      <c r="CD35" s="345">
        <v>2</v>
      </c>
      <c r="CE35" s="345">
        <v>2</v>
      </c>
      <c r="CF35" s="345">
        <v>2</v>
      </c>
      <c r="CG35" s="345">
        <v>2</v>
      </c>
      <c r="CH35" s="345">
        <v>2</v>
      </c>
      <c r="CI35" s="345">
        <v>2</v>
      </c>
      <c r="CJ35" s="345">
        <v>2</v>
      </c>
      <c r="CK35" s="345">
        <v>2</v>
      </c>
      <c r="CL35" s="345">
        <v>2</v>
      </c>
      <c r="CM35" s="345">
        <v>2</v>
      </c>
      <c r="CN35" s="345">
        <v>2</v>
      </c>
      <c r="CO35" s="345">
        <v>2</v>
      </c>
      <c r="CP35" s="345">
        <v>2</v>
      </c>
      <c r="CQ35" s="345">
        <v>2</v>
      </c>
      <c r="CR35" s="345">
        <v>2</v>
      </c>
      <c r="CS35" s="345">
        <v>2</v>
      </c>
      <c r="CT35" s="345">
        <v>2</v>
      </c>
      <c r="CU35" s="345">
        <v>2</v>
      </c>
      <c r="CV35" s="345">
        <v>2</v>
      </c>
      <c r="CW35" s="335">
        <f t="shared" si="1"/>
        <v>39</v>
      </c>
      <c r="CX35" s="330">
        <f t="shared" si="2"/>
        <v>1</v>
      </c>
      <c r="CY35" s="335">
        <f t="shared" si="3"/>
        <v>0</v>
      </c>
      <c r="CZ35" s="339">
        <f t="shared" si="4"/>
        <v>0</v>
      </c>
      <c r="DA35" s="335">
        <f t="shared" si="5"/>
        <v>0</v>
      </c>
      <c r="DB35" s="339">
        <f t="shared" si="6"/>
        <v>0</v>
      </c>
      <c r="DC35" s="335">
        <f t="shared" si="7"/>
        <v>0</v>
      </c>
      <c r="DD35" s="339">
        <f t="shared" si="8"/>
        <v>0</v>
      </c>
      <c r="DE35" s="71">
        <f t="shared" si="9"/>
        <v>2</v>
      </c>
      <c r="DF35" s="71" t="str">
        <f t="shared" si="10"/>
        <v>Đạt mục tiêu</v>
      </c>
      <c r="DG35" s="2"/>
      <c r="DH35" s="2"/>
      <c r="DI35" s="2"/>
      <c r="DJ35" s="2"/>
      <c r="DK35" s="2"/>
      <c r="DL35" s="2"/>
      <c r="DM35" s="2"/>
      <c r="DN35" s="2"/>
      <c r="DO35" s="2"/>
      <c r="DP35" s="2"/>
      <c r="DQ35" s="2"/>
      <c r="DR35" s="2"/>
      <c r="DS35" s="2"/>
      <c r="DT35" s="2"/>
      <c r="DU35" s="2"/>
      <c r="DV35" s="2"/>
      <c r="DW35" s="2"/>
      <c r="DX35" s="2"/>
      <c r="DY35" s="2"/>
      <c r="DZ35" s="2"/>
    </row>
    <row r="36" spans="1:130" ht="49.5" hidden="1" customHeight="1" x14ac:dyDescent="0.25">
      <c r="A36" s="49">
        <v>26</v>
      </c>
      <c r="B36" s="62">
        <v>44</v>
      </c>
      <c r="C36" s="56">
        <v>44</v>
      </c>
      <c r="D36" s="8" t="s">
        <v>636</v>
      </c>
      <c r="E36" s="15" t="s">
        <v>19</v>
      </c>
      <c r="F36" s="15" t="s">
        <v>637</v>
      </c>
      <c r="G36" s="90" t="s">
        <v>19</v>
      </c>
      <c r="H36" s="8" t="s">
        <v>638</v>
      </c>
      <c r="I36" s="64" t="s">
        <v>611</v>
      </c>
      <c r="J36" s="64" t="s">
        <v>14</v>
      </c>
      <c r="K36" s="16" t="s">
        <v>6</v>
      </c>
      <c r="L36" s="16" t="s">
        <v>15</v>
      </c>
      <c r="M36" s="11">
        <v>1</v>
      </c>
      <c r="N36" s="11" t="s">
        <v>548</v>
      </c>
      <c r="O36" s="66"/>
      <c r="P36" s="66"/>
      <c r="Q36" s="66"/>
      <c r="R36" s="66"/>
      <c r="S36" s="66"/>
      <c r="T36" s="66"/>
      <c r="U36" s="66"/>
      <c r="V36" s="66"/>
      <c r="W36" s="66"/>
      <c r="X36" s="66" t="s">
        <v>15</v>
      </c>
      <c r="Y36" s="67">
        <f t="shared" si="0"/>
        <v>1</v>
      </c>
      <c r="Z36" s="16"/>
      <c r="AA36" s="16"/>
      <c r="AB36" s="16"/>
      <c r="AC36" s="16"/>
      <c r="AD36" s="16"/>
      <c r="AE36" s="68"/>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t="s">
        <v>623</v>
      </c>
      <c r="BJ36" s="16">
        <v>2</v>
      </c>
      <c r="BK36" s="16">
        <v>2</v>
      </c>
      <c r="BL36" s="16">
        <v>2</v>
      </c>
      <c r="BM36" s="16">
        <v>2</v>
      </c>
      <c r="BN36" s="16">
        <v>2</v>
      </c>
      <c r="BO36" s="16">
        <v>2</v>
      </c>
      <c r="BP36" s="16">
        <v>2</v>
      </c>
      <c r="BQ36" s="16">
        <v>2</v>
      </c>
      <c r="BR36" s="16">
        <v>2</v>
      </c>
      <c r="BS36" s="16">
        <v>2</v>
      </c>
      <c r="BT36" s="16">
        <v>2</v>
      </c>
      <c r="BU36" s="16">
        <v>2</v>
      </c>
      <c r="BV36" s="16">
        <v>2</v>
      </c>
      <c r="BW36" s="16">
        <v>2</v>
      </c>
      <c r="BX36" s="16">
        <v>2</v>
      </c>
      <c r="BY36" s="16">
        <v>2</v>
      </c>
      <c r="BZ36" s="16">
        <v>2</v>
      </c>
      <c r="CA36" s="16">
        <v>2</v>
      </c>
      <c r="CB36" s="16">
        <v>2</v>
      </c>
      <c r="CC36" s="16">
        <v>2</v>
      </c>
      <c r="CD36" s="16">
        <v>2</v>
      </c>
      <c r="CE36" s="16">
        <v>2</v>
      </c>
      <c r="CF36" s="16">
        <v>2</v>
      </c>
      <c r="CG36" s="16">
        <v>2</v>
      </c>
      <c r="CH36" s="16">
        <v>2</v>
      </c>
      <c r="CI36" s="16">
        <v>2</v>
      </c>
      <c r="CJ36" s="16">
        <v>2</v>
      </c>
      <c r="CK36" s="16">
        <v>2</v>
      </c>
      <c r="CL36" s="16">
        <v>2</v>
      </c>
      <c r="CM36" s="16">
        <v>2</v>
      </c>
      <c r="CN36" s="16">
        <v>2</v>
      </c>
      <c r="CO36" s="16">
        <v>2</v>
      </c>
      <c r="CP36" s="16">
        <v>2</v>
      </c>
      <c r="CQ36" s="16">
        <v>2</v>
      </c>
      <c r="CR36" s="16">
        <v>2</v>
      </c>
      <c r="CS36" s="16"/>
      <c r="CT36" s="16">
        <v>2</v>
      </c>
      <c r="CU36" s="16">
        <v>2</v>
      </c>
      <c r="CV36" s="16">
        <v>2</v>
      </c>
      <c r="CW36" s="69">
        <f t="shared" si="1"/>
        <v>38</v>
      </c>
      <c r="CX36" s="352">
        <f t="shared" si="2"/>
        <v>1</v>
      </c>
      <c r="CY36" s="69">
        <f t="shared" si="3"/>
        <v>0</v>
      </c>
      <c r="CZ36" s="70">
        <f t="shared" si="4"/>
        <v>0</v>
      </c>
      <c r="DA36" s="69">
        <f t="shared" si="5"/>
        <v>0</v>
      </c>
      <c r="DB36" s="70">
        <f t="shared" si="6"/>
        <v>0</v>
      </c>
      <c r="DC36" s="69">
        <f t="shared" si="7"/>
        <v>0</v>
      </c>
      <c r="DD36" s="70">
        <f t="shared" si="8"/>
        <v>0</v>
      </c>
      <c r="DE36" s="71">
        <f t="shared" si="9"/>
        <v>2</v>
      </c>
      <c r="DF36" s="71" t="str">
        <f t="shared" si="10"/>
        <v>Đạt mục tiêu</v>
      </c>
      <c r="DG36" s="2"/>
      <c r="DH36" s="2"/>
      <c r="DI36" s="2"/>
      <c r="DJ36" s="2"/>
      <c r="DK36" s="2"/>
      <c r="DL36" s="2"/>
      <c r="DM36" s="2"/>
      <c r="DN36" s="2"/>
      <c r="DO36" s="2"/>
      <c r="DP36" s="2"/>
      <c r="DQ36" s="2"/>
      <c r="DR36" s="2"/>
      <c r="DS36" s="2"/>
      <c r="DT36" s="2"/>
      <c r="DU36" s="2"/>
      <c r="DV36" s="2"/>
      <c r="DW36" s="2"/>
      <c r="DX36" s="2"/>
      <c r="DY36" s="2"/>
      <c r="DZ36" s="2"/>
    </row>
    <row r="37" spans="1:130" ht="51.75" hidden="1" customHeight="1" x14ac:dyDescent="0.25">
      <c r="A37" s="49">
        <v>27</v>
      </c>
      <c r="B37" s="91">
        <v>45</v>
      </c>
      <c r="C37" s="92">
        <v>45</v>
      </c>
      <c r="D37" s="8" t="s">
        <v>639</v>
      </c>
      <c r="E37" s="15" t="s">
        <v>36</v>
      </c>
      <c r="F37" s="15" t="s">
        <v>640</v>
      </c>
      <c r="G37" s="64" t="s">
        <v>36</v>
      </c>
      <c r="H37" s="8" t="s">
        <v>641</v>
      </c>
      <c r="I37" s="64" t="s">
        <v>611</v>
      </c>
      <c r="J37" s="64" t="s">
        <v>14</v>
      </c>
      <c r="K37" s="16" t="s">
        <v>6</v>
      </c>
      <c r="L37" s="16" t="s">
        <v>15</v>
      </c>
      <c r="M37" s="93"/>
      <c r="N37" s="307" t="s">
        <v>544</v>
      </c>
      <c r="O37" s="94"/>
      <c r="P37" s="94"/>
      <c r="Q37" s="94"/>
      <c r="R37" s="94"/>
      <c r="S37" s="94" t="s">
        <v>15</v>
      </c>
      <c r="T37" s="94"/>
      <c r="U37" s="94"/>
      <c r="V37" s="94"/>
      <c r="W37" s="94"/>
      <c r="X37" s="94"/>
      <c r="Y37" s="67">
        <f t="shared" si="0"/>
        <v>1</v>
      </c>
      <c r="Z37" s="95"/>
      <c r="AA37" s="95"/>
      <c r="AB37" s="95"/>
      <c r="AC37" s="95"/>
      <c r="AD37" s="95"/>
      <c r="AE37" s="96"/>
      <c r="AF37" s="97"/>
      <c r="AG37" s="97"/>
      <c r="AH37" s="97"/>
      <c r="AI37" s="97"/>
      <c r="AJ37" s="97"/>
      <c r="AK37" s="97"/>
      <c r="AL37" s="97"/>
      <c r="AM37" s="97"/>
      <c r="AN37" s="97"/>
      <c r="AO37" s="97"/>
      <c r="AP37" s="97"/>
      <c r="AQ37" s="97" t="s">
        <v>623</v>
      </c>
      <c r="AR37" s="97" t="s">
        <v>623</v>
      </c>
      <c r="AS37" s="97" t="s">
        <v>623</v>
      </c>
      <c r="AT37" s="97" t="s">
        <v>623</v>
      </c>
      <c r="AU37" s="97"/>
      <c r="AV37" s="97"/>
      <c r="AW37" s="97" t="s">
        <v>623</v>
      </c>
      <c r="AX37" s="97"/>
      <c r="AY37" s="97"/>
      <c r="AZ37" s="97"/>
      <c r="BA37" s="97"/>
      <c r="BB37" s="97"/>
      <c r="BC37" s="97"/>
      <c r="BD37" s="97"/>
      <c r="BE37" s="97"/>
      <c r="BF37" s="97"/>
      <c r="BG37" s="97"/>
      <c r="BH37" s="97"/>
      <c r="BI37" s="97"/>
      <c r="BJ37" s="16">
        <v>2</v>
      </c>
      <c r="BK37" s="16">
        <v>2</v>
      </c>
      <c r="BL37" s="16">
        <v>2</v>
      </c>
      <c r="BM37" s="16">
        <v>2</v>
      </c>
      <c r="BN37" s="16">
        <v>2</v>
      </c>
      <c r="BO37" s="16">
        <v>2</v>
      </c>
      <c r="BP37" s="16">
        <v>2</v>
      </c>
      <c r="BQ37" s="16">
        <v>2</v>
      </c>
      <c r="BR37" s="16">
        <v>2</v>
      </c>
      <c r="BS37" s="16">
        <v>2</v>
      </c>
      <c r="BT37" s="16">
        <v>2</v>
      </c>
      <c r="BU37" s="16">
        <v>2</v>
      </c>
      <c r="BV37" s="16">
        <v>2</v>
      </c>
      <c r="BW37" s="16">
        <v>2</v>
      </c>
      <c r="BX37" s="16">
        <v>2</v>
      </c>
      <c r="BY37" s="16">
        <v>2</v>
      </c>
      <c r="BZ37" s="16">
        <v>2</v>
      </c>
      <c r="CA37" s="16">
        <v>2</v>
      </c>
      <c r="CB37" s="16">
        <v>2</v>
      </c>
      <c r="CC37" s="16">
        <v>2</v>
      </c>
      <c r="CD37" s="16">
        <v>2</v>
      </c>
      <c r="CE37" s="16">
        <v>2</v>
      </c>
      <c r="CF37" s="16">
        <v>2</v>
      </c>
      <c r="CG37" s="16">
        <v>2</v>
      </c>
      <c r="CH37" s="16">
        <v>2</v>
      </c>
      <c r="CI37" s="16">
        <v>2</v>
      </c>
      <c r="CJ37" s="16">
        <v>2</v>
      </c>
      <c r="CK37" s="16">
        <v>2</v>
      </c>
      <c r="CL37" s="16">
        <v>2</v>
      </c>
      <c r="CM37" s="16">
        <v>2</v>
      </c>
      <c r="CN37" s="16">
        <v>2</v>
      </c>
      <c r="CO37" s="16">
        <v>2</v>
      </c>
      <c r="CP37" s="16">
        <v>2</v>
      </c>
      <c r="CQ37" s="16">
        <v>2</v>
      </c>
      <c r="CR37" s="16">
        <v>2</v>
      </c>
      <c r="CS37" s="16"/>
      <c r="CT37" s="16">
        <v>2</v>
      </c>
      <c r="CU37" s="16">
        <v>2</v>
      </c>
      <c r="CV37" s="16">
        <v>2</v>
      </c>
      <c r="CW37" s="98">
        <f t="shared" si="1"/>
        <v>38</v>
      </c>
      <c r="CX37" s="353">
        <f t="shared" si="2"/>
        <v>1</v>
      </c>
      <c r="CY37" s="98">
        <f t="shared" si="3"/>
        <v>0</v>
      </c>
      <c r="CZ37" s="99">
        <f t="shared" si="4"/>
        <v>0</v>
      </c>
      <c r="DA37" s="98">
        <f t="shared" si="5"/>
        <v>0</v>
      </c>
      <c r="DB37" s="99">
        <f t="shared" si="6"/>
        <v>0</v>
      </c>
      <c r="DC37" s="98">
        <f t="shared" si="7"/>
        <v>0</v>
      </c>
      <c r="DD37" s="99">
        <f t="shared" si="8"/>
        <v>0</v>
      </c>
      <c r="DE37" s="100">
        <f t="shared" si="9"/>
        <v>2</v>
      </c>
      <c r="DF37" s="100" t="str">
        <f t="shared" si="10"/>
        <v>Đạt mục tiêu</v>
      </c>
      <c r="DG37" s="101"/>
      <c r="DH37" s="101"/>
      <c r="DI37" s="101"/>
      <c r="DJ37" s="101"/>
      <c r="DK37" s="101"/>
      <c r="DL37" s="101"/>
      <c r="DM37" s="101"/>
      <c r="DN37" s="101"/>
      <c r="DO37" s="101"/>
      <c r="DP37" s="101"/>
      <c r="DQ37" s="101"/>
      <c r="DR37" s="101"/>
      <c r="DS37" s="101"/>
      <c r="DT37" s="101"/>
      <c r="DU37" s="101"/>
      <c r="DV37" s="101"/>
      <c r="DW37" s="101"/>
      <c r="DX37" s="101"/>
      <c r="DY37" s="101"/>
      <c r="DZ37" s="101"/>
    </row>
    <row r="38" spans="1:130" ht="48" hidden="1" customHeight="1" x14ac:dyDescent="0.25">
      <c r="A38" s="49">
        <v>28</v>
      </c>
      <c r="B38" s="62">
        <v>46</v>
      </c>
      <c r="C38" s="56">
        <v>46</v>
      </c>
      <c r="D38" s="8" t="s">
        <v>47</v>
      </c>
      <c r="E38" s="15" t="s">
        <v>38</v>
      </c>
      <c r="F38" s="15" t="s">
        <v>48</v>
      </c>
      <c r="G38" s="64" t="s">
        <v>38</v>
      </c>
      <c r="H38" s="8" t="s">
        <v>642</v>
      </c>
      <c r="I38" s="64" t="s">
        <v>611</v>
      </c>
      <c r="J38" s="64" t="s">
        <v>14</v>
      </c>
      <c r="K38" s="16" t="s">
        <v>6</v>
      </c>
      <c r="L38" s="16" t="s">
        <v>15</v>
      </c>
      <c r="M38" s="11"/>
      <c r="N38" s="11" t="s">
        <v>546</v>
      </c>
      <c r="O38" s="66"/>
      <c r="P38" s="66"/>
      <c r="Q38" s="66"/>
      <c r="R38" s="66"/>
      <c r="S38" s="66"/>
      <c r="T38" s="66"/>
      <c r="U38" s="66" t="s">
        <v>15</v>
      </c>
      <c r="V38" s="66"/>
      <c r="W38" s="66"/>
      <c r="X38" s="66"/>
      <c r="Y38" s="67">
        <f t="shared" si="0"/>
        <v>1</v>
      </c>
      <c r="Z38" s="16"/>
      <c r="AA38" s="16"/>
      <c r="AB38" s="16"/>
      <c r="AC38" s="16"/>
      <c r="AD38" s="16"/>
      <c r="AE38" s="68"/>
      <c r="AF38" s="12"/>
      <c r="AG38" s="12"/>
      <c r="AH38" s="12"/>
      <c r="AI38" s="12"/>
      <c r="AJ38" s="12"/>
      <c r="AK38" s="12"/>
      <c r="AL38" s="12"/>
      <c r="AM38" s="12"/>
      <c r="AN38" s="12"/>
      <c r="AO38" s="12"/>
      <c r="AP38" s="12"/>
      <c r="AQ38" s="12"/>
      <c r="AR38" s="12"/>
      <c r="AS38" s="12"/>
      <c r="AT38" s="12"/>
      <c r="AU38" s="12"/>
      <c r="AV38" s="12"/>
      <c r="AW38" s="12"/>
      <c r="AX38" s="12"/>
      <c r="AY38" s="12"/>
      <c r="AZ38" s="12"/>
      <c r="BA38" s="12" t="s">
        <v>626</v>
      </c>
      <c r="BB38" s="12"/>
      <c r="BC38" s="12"/>
      <c r="BD38" s="12"/>
      <c r="BE38" s="12"/>
      <c r="BF38" s="12"/>
      <c r="BG38" s="12"/>
      <c r="BH38" s="12"/>
      <c r="BI38" s="12"/>
      <c r="BJ38" s="16">
        <v>2</v>
      </c>
      <c r="BK38" s="16">
        <v>2</v>
      </c>
      <c r="BL38" s="16">
        <v>2</v>
      </c>
      <c r="BM38" s="16">
        <v>2</v>
      </c>
      <c r="BN38" s="16">
        <v>2</v>
      </c>
      <c r="BO38" s="16">
        <v>2</v>
      </c>
      <c r="BP38" s="16">
        <v>2</v>
      </c>
      <c r="BQ38" s="16">
        <v>2</v>
      </c>
      <c r="BR38" s="16">
        <v>2</v>
      </c>
      <c r="BS38" s="16">
        <v>2</v>
      </c>
      <c r="BT38" s="16">
        <v>2</v>
      </c>
      <c r="BU38" s="16">
        <v>2</v>
      </c>
      <c r="BV38" s="16">
        <v>2</v>
      </c>
      <c r="BW38" s="16">
        <v>2</v>
      </c>
      <c r="BX38" s="16">
        <v>2</v>
      </c>
      <c r="BY38" s="16">
        <v>2</v>
      </c>
      <c r="BZ38" s="16">
        <v>2</v>
      </c>
      <c r="CA38" s="16">
        <v>2</v>
      </c>
      <c r="CB38" s="16">
        <v>2</v>
      </c>
      <c r="CC38" s="16">
        <v>2</v>
      </c>
      <c r="CD38" s="16">
        <v>2</v>
      </c>
      <c r="CE38" s="16">
        <v>2</v>
      </c>
      <c r="CF38" s="16">
        <v>2</v>
      </c>
      <c r="CG38" s="16">
        <v>2</v>
      </c>
      <c r="CH38" s="16">
        <v>2</v>
      </c>
      <c r="CI38" s="16">
        <v>2</v>
      </c>
      <c r="CJ38" s="16">
        <v>2</v>
      </c>
      <c r="CK38" s="16">
        <v>2</v>
      </c>
      <c r="CL38" s="16">
        <v>2</v>
      </c>
      <c r="CM38" s="16">
        <v>2</v>
      </c>
      <c r="CN38" s="16">
        <v>2</v>
      </c>
      <c r="CO38" s="16">
        <v>2</v>
      </c>
      <c r="CP38" s="16">
        <v>2</v>
      </c>
      <c r="CQ38" s="16">
        <v>2</v>
      </c>
      <c r="CR38" s="16">
        <v>2</v>
      </c>
      <c r="CS38" s="16"/>
      <c r="CT38" s="16">
        <v>2</v>
      </c>
      <c r="CU38" s="16">
        <v>2</v>
      </c>
      <c r="CV38" s="16">
        <v>2</v>
      </c>
      <c r="CW38" s="69">
        <f t="shared" si="1"/>
        <v>38</v>
      </c>
      <c r="CX38" s="352">
        <f t="shared" si="2"/>
        <v>1</v>
      </c>
      <c r="CY38" s="69">
        <f t="shared" si="3"/>
        <v>0</v>
      </c>
      <c r="CZ38" s="70">
        <f t="shared" si="4"/>
        <v>0</v>
      </c>
      <c r="DA38" s="69">
        <f t="shared" si="5"/>
        <v>0</v>
      </c>
      <c r="DB38" s="70">
        <f t="shared" si="6"/>
        <v>0</v>
      </c>
      <c r="DC38" s="69">
        <f t="shared" si="7"/>
        <v>0</v>
      </c>
      <c r="DD38" s="70">
        <f t="shared" si="8"/>
        <v>0</v>
      </c>
      <c r="DE38" s="71">
        <f t="shared" si="9"/>
        <v>2</v>
      </c>
      <c r="DF38" s="71" t="str">
        <f t="shared" si="10"/>
        <v>Đạt mục tiêu</v>
      </c>
      <c r="DG38" s="2"/>
      <c r="DH38" s="2"/>
      <c r="DI38" s="2"/>
      <c r="DJ38" s="2"/>
      <c r="DK38" s="2"/>
      <c r="DL38" s="2"/>
      <c r="DM38" s="2"/>
      <c r="DN38" s="2"/>
      <c r="DO38" s="2"/>
      <c r="DP38" s="2"/>
      <c r="DQ38" s="2"/>
      <c r="DR38" s="2"/>
      <c r="DS38" s="2"/>
      <c r="DT38" s="2"/>
      <c r="DU38" s="2"/>
      <c r="DV38" s="2"/>
      <c r="DW38" s="2"/>
      <c r="DX38" s="2"/>
      <c r="DY38" s="2"/>
      <c r="DZ38" s="2"/>
    </row>
    <row r="39" spans="1:130" ht="36.75" hidden="1" customHeight="1" x14ac:dyDescent="0.25">
      <c r="A39" s="49">
        <v>29</v>
      </c>
      <c r="B39" s="62">
        <v>47</v>
      </c>
      <c r="C39" s="56">
        <v>47</v>
      </c>
      <c r="D39" s="8" t="s">
        <v>49</v>
      </c>
      <c r="E39" s="15" t="s">
        <v>38</v>
      </c>
      <c r="F39" s="102" t="s">
        <v>50</v>
      </c>
      <c r="G39" s="64" t="s">
        <v>38</v>
      </c>
      <c r="H39" s="8" t="s">
        <v>643</v>
      </c>
      <c r="I39" s="64" t="s">
        <v>611</v>
      </c>
      <c r="J39" s="64" t="s">
        <v>14</v>
      </c>
      <c r="K39" s="16" t="s">
        <v>6</v>
      </c>
      <c r="L39" s="16" t="s">
        <v>15</v>
      </c>
      <c r="M39" s="11"/>
      <c r="N39" s="11" t="s">
        <v>548</v>
      </c>
      <c r="O39" s="66"/>
      <c r="P39" s="66"/>
      <c r="Q39" s="66"/>
      <c r="R39" s="66"/>
      <c r="S39" s="66"/>
      <c r="T39" s="66"/>
      <c r="U39" s="66"/>
      <c r="V39" s="66"/>
      <c r="W39" s="66"/>
      <c r="X39" s="66" t="s">
        <v>15</v>
      </c>
      <c r="Y39" s="67">
        <f t="shared" si="0"/>
        <v>1</v>
      </c>
      <c r="Z39" s="16"/>
      <c r="AA39" s="16"/>
      <c r="AB39" s="16"/>
      <c r="AC39" s="16"/>
      <c r="AD39" s="16"/>
      <c r="AE39" s="7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v>2</v>
      </c>
      <c r="BK39" s="16">
        <v>2</v>
      </c>
      <c r="BL39" s="16">
        <v>2</v>
      </c>
      <c r="BM39" s="16">
        <v>2</v>
      </c>
      <c r="BN39" s="16">
        <v>2</v>
      </c>
      <c r="BO39" s="16">
        <v>2</v>
      </c>
      <c r="BP39" s="16">
        <v>2</v>
      </c>
      <c r="BQ39" s="16">
        <v>2</v>
      </c>
      <c r="BR39" s="16">
        <v>2</v>
      </c>
      <c r="BS39" s="16">
        <v>2</v>
      </c>
      <c r="BT39" s="16">
        <v>2</v>
      </c>
      <c r="BU39" s="16">
        <v>2</v>
      </c>
      <c r="BV39" s="16">
        <v>2</v>
      </c>
      <c r="BW39" s="16">
        <v>2</v>
      </c>
      <c r="BX39" s="16">
        <v>2</v>
      </c>
      <c r="BY39" s="16">
        <v>2</v>
      </c>
      <c r="BZ39" s="16">
        <v>2</v>
      </c>
      <c r="CA39" s="16">
        <v>2</v>
      </c>
      <c r="CB39" s="16">
        <v>2</v>
      </c>
      <c r="CC39" s="16">
        <v>2</v>
      </c>
      <c r="CD39" s="16">
        <v>2</v>
      </c>
      <c r="CE39" s="16">
        <v>2</v>
      </c>
      <c r="CF39" s="16">
        <v>2</v>
      </c>
      <c r="CG39" s="16">
        <v>2</v>
      </c>
      <c r="CH39" s="16">
        <v>2</v>
      </c>
      <c r="CI39" s="16">
        <v>2</v>
      </c>
      <c r="CJ39" s="16">
        <v>2</v>
      </c>
      <c r="CK39" s="16">
        <v>2</v>
      </c>
      <c r="CL39" s="16">
        <v>2</v>
      </c>
      <c r="CM39" s="16">
        <v>2</v>
      </c>
      <c r="CN39" s="16">
        <v>2</v>
      </c>
      <c r="CO39" s="16">
        <v>2</v>
      </c>
      <c r="CP39" s="16">
        <v>2</v>
      </c>
      <c r="CQ39" s="16">
        <v>2</v>
      </c>
      <c r="CR39" s="16">
        <v>2</v>
      </c>
      <c r="CS39" s="16"/>
      <c r="CT39" s="16">
        <v>2</v>
      </c>
      <c r="CU39" s="16">
        <v>2</v>
      </c>
      <c r="CV39" s="16">
        <v>2</v>
      </c>
      <c r="CW39" s="69">
        <f t="shared" si="1"/>
        <v>38</v>
      </c>
      <c r="CX39" s="352">
        <f t="shared" si="2"/>
        <v>1</v>
      </c>
      <c r="CY39" s="69">
        <f t="shared" si="3"/>
        <v>0</v>
      </c>
      <c r="CZ39" s="70">
        <f t="shared" si="4"/>
        <v>0</v>
      </c>
      <c r="DA39" s="69">
        <f t="shared" si="5"/>
        <v>0</v>
      </c>
      <c r="DB39" s="70">
        <f t="shared" si="6"/>
        <v>0</v>
      </c>
      <c r="DC39" s="69">
        <f t="shared" si="7"/>
        <v>0</v>
      </c>
      <c r="DD39" s="70">
        <f t="shared" si="8"/>
        <v>0</v>
      </c>
      <c r="DE39" s="71">
        <f t="shared" si="9"/>
        <v>2</v>
      </c>
      <c r="DF39" s="71" t="str">
        <f t="shared" si="10"/>
        <v>Đạt mục tiêu</v>
      </c>
      <c r="DG39" s="2"/>
      <c r="DH39" s="2"/>
      <c r="DI39" s="2"/>
      <c r="DJ39" s="2"/>
      <c r="DK39" s="2"/>
      <c r="DL39" s="2"/>
      <c r="DM39" s="2"/>
      <c r="DN39" s="2"/>
      <c r="DO39" s="2"/>
      <c r="DP39" s="2"/>
      <c r="DQ39" s="2"/>
      <c r="DR39" s="2"/>
      <c r="DS39" s="2"/>
      <c r="DT39" s="2"/>
      <c r="DU39" s="2"/>
      <c r="DV39" s="2"/>
      <c r="DW39" s="2"/>
      <c r="DX39" s="2"/>
      <c r="DY39" s="2"/>
      <c r="DZ39" s="2"/>
    </row>
    <row r="40" spans="1:130" ht="17.25" hidden="1" customHeight="1" x14ac:dyDescent="0.25">
      <c r="A40" s="49">
        <v>30</v>
      </c>
      <c r="B40" s="55">
        <v>48</v>
      </c>
      <c r="C40" s="56">
        <v>48</v>
      </c>
      <c r="D40" s="85" t="s">
        <v>51</v>
      </c>
      <c r="E40" s="86"/>
      <c r="F40" s="87"/>
      <c r="G40" s="57" t="s">
        <v>609</v>
      </c>
      <c r="H40" s="57"/>
      <c r="I40" s="57"/>
      <c r="J40" s="57" t="s">
        <v>609</v>
      </c>
      <c r="K40" s="57" t="s">
        <v>609</v>
      </c>
      <c r="L40" s="57" t="s">
        <v>609</v>
      </c>
      <c r="M40" s="57" t="s">
        <v>609</v>
      </c>
      <c r="N40" s="297"/>
      <c r="O40" s="58" t="s">
        <v>609</v>
      </c>
      <c r="P40" s="58" t="s">
        <v>609</v>
      </c>
      <c r="Q40" s="58" t="s">
        <v>609</v>
      </c>
      <c r="R40" s="58" t="s">
        <v>609</v>
      </c>
      <c r="S40" s="58" t="s">
        <v>609</v>
      </c>
      <c r="T40" s="58" t="s">
        <v>609</v>
      </c>
      <c r="U40" s="58" t="s">
        <v>609</v>
      </c>
      <c r="V40" s="58" t="s">
        <v>609</v>
      </c>
      <c r="W40" s="58" t="s">
        <v>609</v>
      </c>
      <c r="X40" s="58" t="s">
        <v>609</v>
      </c>
      <c r="Y40" s="67">
        <f t="shared" si="0"/>
        <v>0</v>
      </c>
      <c r="Z40" s="57" t="s">
        <v>609</v>
      </c>
      <c r="AA40" s="57" t="s">
        <v>609</v>
      </c>
      <c r="AB40" s="57" t="s">
        <v>609</v>
      </c>
      <c r="AC40" s="57" t="s">
        <v>609</v>
      </c>
      <c r="AD40" s="57" t="s">
        <v>609</v>
      </c>
      <c r="AE40" s="57" t="s">
        <v>609</v>
      </c>
      <c r="AF40" s="57" t="s">
        <v>609</v>
      </c>
      <c r="AG40" s="57" t="s">
        <v>609</v>
      </c>
      <c r="AH40" s="57" t="s">
        <v>8</v>
      </c>
      <c r="AI40" s="57" t="s">
        <v>8</v>
      </c>
      <c r="AJ40" s="57" t="s">
        <v>8</v>
      </c>
      <c r="AK40" s="57" t="s">
        <v>8</v>
      </c>
      <c r="AL40" s="57" t="s">
        <v>8</v>
      </c>
      <c r="AM40" s="57" t="s">
        <v>8</v>
      </c>
      <c r="AN40" s="57"/>
      <c r="AO40" s="57" t="s">
        <v>8</v>
      </c>
      <c r="AP40" s="57" t="s">
        <v>8</v>
      </c>
      <c r="AQ40" s="57" t="s">
        <v>8</v>
      </c>
      <c r="AR40" s="57" t="s">
        <v>8</v>
      </c>
      <c r="AS40" s="57" t="s">
        <v>8</v>
      </c>
      <c r="AT40" s="57" t="s">
        <v>8</v>
      </c>
      <c r="AU40" s="57" t="s">
        <v>8</v>
      </c>
      <c r="AV40" s="57" t="s">
        <v>8</v>
      </c>
      <c r="AW40" s="57" t="s">
        <v>8</v>
      </c>
      <c r="AX40" s="57" t="s">
        <v>8</v>
      </c>
      <c r="AY40" s="57" t="s">
        <v>8</v>
      </c>
      <c r="AZ40" s="57"/>
      <c r="BA40" s="57" t="s">
        <v>8</v>
      </c>
      <c r="BB40" s="57" t="s">
        <v>8</v>
      </c>
      <c r="BC40" s="57" t="s">
        <v>8</v>
      </c>
      <c r="BD40" s="57" t="s">
        <v>8</v>
      </c>
      <c r="BE40" s="57" t="s">
        <v>8</v>
      </c>
      <c r="BF40" s="57" t="s">
        <v>8</v>
      </c>
      <c r="BG40" s="57" t="s">
        <v>8</v>
      </c>
      <c r="BH40" s="57" t="s">
        <v>8</v>
      </c>
      <c r="BI40" s="57"/>
      <c r="BJ40" s="336" t="s">
        <v>8</v>
      </c>
      <c r="BK40" s="336" t="s">
        <v>8</v>
      </c>
      <c r="BL40" s="336" t="s">
        <v>8</v>
      </c>
      <c r="BM40" s="336" t="s">
        <v>8</v>
      </c>
      <c r="BN40" s="336" t="s">
        <v>8</v>
      </c>
      <c r="BO40" s="336" t="s">
        <v>8</v>
      </c>
      <c r="BP40" s="336" t="s">
        <v>8</v>
      </c>
      <c r="BQ40" s="336" t="s">
        <v>8</v>
      </c>
      <c r="BR40" s="336" t="s">
        <v>8</v>
      </c>
      <c r="BS40" s="336"/>
      <c r="BT40" s="336"/>
      <c r="BU40" s="336"/>
      <c r="BV40" s="336"/>
      <c r="BW40" s="336"/>
      <c r="BX40" s="336"/>
      <c r="BY40" s="336"/>
      <c r="BZ40" s="336"/>
      <c r="CA40" s="336"/>
      <c r="CB40" s="336"/>
      <c r="CC40" s="336" t="s">
        <v>8</v>
      </c>
      <c r="CD40" s="336"/>
      <c r="CE40" s="336" t="s">
        <v>8</v>
      </c>
      <c r="CF40" s="336" t="s">
        <v>8</v>
      </c>
      <c r="CG40" s="336" t="s">
        <v>8</v>
      </c>
      <c r="CH40" s="336" t="s">
        <v>8</v>
      </c>
      <c r="CI40" s="336" t="s">
        <v>8</v>
      </c>
      <c r="CJ40" s="336" t="s">
        <v>8</v>
      </c>
      <c r="CK40" s="336" t="s">
        <v>8</v>
      </c>
      <c r="CL40" s="336" t="s">
        <v>8</v>
      </c>
      <c r="CM40" s="336" t="s">
        <v>8</v>
      </c>
      <c r="CN40" s="336" t="s">
        <v>8</v>
      </c>
      <c r="CO40" s="336" t="s">
        <v>8</v>
      </c>
      <c r="CP40" s="336" t="s">
        <v>8</v>
      </c>
      <c r="CQ40" s="336" t="s">
        <v>8</v>
      </c>
      <c r="CR40" s="336" t="s">
        <v>8</v>
      </c>
      <c r="CS40" s="336"/>
      <c r="CT40" s="336" t="s">
        <v>8</v>
      </c>
      <c r="CU40" s="336" t="s">
        <v>8</v>
      </c>
      <c r="CV40" s="336" t="s">
        <v>8</v>
      </c>
      <c r="CW40" s="336" t="s">
        <v>8</v>
      </c>
      <c r="CX40" s="331" t="s">
        <v>8</v>
      </c>
      <c r="CY40" s="336" t="s">
        <v>8</v>
      </c>
      <c r="CZ40" s="336" t="s">
        <v>8</v>
      </c>
      <c r="DA40" s="336" t="s">
        <v>8</v>
      </c>
      <c r="DB40" s="336" t="s">
        <v>8</v>
      </c>
      <c r="DC40" s="336" t="s">
        <v>8</v>
      </c>
      <c r="DD40" s="336" t="s">
        <v>8</v>
      </c>
      <c r="DE40" s="57" t="s">
        <v>8</v>
      </c>
      <c r="DF40" s="57" t="s">
        <v>8</v>
      </c>
      <c r="DG40" s="2"/>
      <c r="DH40" s="2"/>
      <c r="DI40" s="2"/>
      <c r="DJ40" s="2"/>
      <c r="DK40" s="2"/>
      <c r="DL40" s="2"/>
      <c r="DM40" s="2"/>
      <c r="DN40" s="2"/>
      <c r="DO40" s="2"/>
      <c r="DP40" s="2"/>
      <c r="DQ40" s="2"/>
      <c r="DR40" s="2"/>
      <c r="DS40" s="2"/>
      <c r="DT40" s="2"/>
      <c r="DU40" s="2"/>
      <c r="DV40" s="2"/>
      <c r="DW40" s="2"/>
      <c r="DX40" s="2"/>
      <c r="DY40" s="2"/>
      <c r="DZ40" s="2"/>
    </row>
    <row r="41" spans="1:130" ht="75" hidden="1" customHeight="1" x14ac:dyDescent="0.25">
      <c r="A41" s="49">
        <v>31</v>
      </c>
      <c r="B41" s="62">
        <v>51</v>
      </c>
      <c r="C41" s="56">
        <v>51</v>
      </c>
      <c r="D41" s="8" t="s">
        <v>52</v>
      </c>
      <c r="E41" s="15" t="s">
        <v>19</v>
      </c>
      <c r="F41" s="15" t="s">
        <v>53</v>
      </c>
      <c r="G41" s="64" t="s">
        <v>19</v>
      </c>
      <c r="H41" s="8" t="s">
        <v>644</v>
      </c>
      <c r="I41" s="64" t="s">
        <v>628</v>
      </c>
      <c r="J41" s="64" t="s">
        <v>14</v>
      </c>
      <c r="K41" s="16" t="s">
        <v>6</v>
      </c>
      <c r="L41" s="16" t="s">
        <v>15</v>
      </c>
      <c r="M41" s="11">
        <v>1</v>
      </c>
      <c r="N41" s="305" t="s">
        <v>544</v>
      </c>
      <c r="O41" s="66"/>
      <c r="P41" s="66"/>
      <c r="Q41" s="66"/>
      <c r="R41" s="80"/>
      <c r="S41" s="66" t="s">
        <v>15</v>
      </c>
      <c r="T41" s="66"/>
      <c r="U41" s="66"/>
      <c r="V41" s="66"/>
      <c r="W41" s="66"/>
      <c r="X41" s="66"/>
      <c r="Y41" s="67">
        <f t="shared" si="0"/>
        <v>1</v>
      </c>
      <c r="Z41" s="16"/>
      <c r="AA41" s="16"/>
      <c r="AB41" s="16"/>
      <c r="AC41" s="16"/>
      <c r="AD41" s="16"/>
      <c r="AE41" s="68"/>
      <c r="AF41" s="12"/>
      <c r="AG41" s="12"/>
      <c r="AH41" s="12"/>
      <c r="AI41" s="12"/>
      <c r="AJ41" s="12"/>
      <c r="AK41" s="12"/>
      <c r="AL41" s="12"/>
      <c r="AM41" s="12"/>
      <c r="AN41" s="12"/>
      <c r="AO41" s="12"/>
      <c r="AP41" s="12"/>
      <c r="AQ41" s="12"/>
      <c r="AR41" s="12" t="s">
        <v>626</v>
      </c>
      <c r="AS41" s="12" t="s">
        <v>623</v>
      </c>
      <c r="AT41" s="12"/>
      <c r="AU41" s="16" t="s">
        <v>645</v>
      </c>
      <c r="AV41" s="16"/>
      <c r="AW41" s="16"/>
      <c r="AX41" s="16"/>
      <c r="AY41" s="12"/>
      <c r="AZ41" s="12"/>
      <c r="BA41" s="12"/>
      <c r="BB41" s="12"/>
      <c r="BC41" s="12"/>
      <c r="BD41" s="12"/>
      <c r="BE41" s="12"/>
      <c r="BF41" s="12"/>
      <c r="BG41" s="12"/>
      <c r="BH41" s="12"/>
      <c r="BI41" s="12"/>
      <c r="BJ41" s="16">
        <v>2</v>
      </c>
      <c r="BK41" s="16">
        <v>2</v>
      </c>
      <c r="BL41" s="16">
        <v>2</v>
      </c>
      <c r="BM41" s="16">
        <v>2</v>
      </c>
      <c r="BN41" s="16">
        <v>2</v>
      </c>
      <c r="BO41" s="16">
        <v>2</v>
      </c>
      <c r="BP41" s="16">
        <v>2</v>
      </c>
      <c r="BQ41" s="16">
        <v>2</v>
      </c>
      <c r="BR41" s="16">
        <v>2</v>
      </c>
      <c r="BS41" s="16">
        <v>2</v>
      </c>
      <c r="BT41" s="16">
        <v>2</v>
      </c>
      <c r="BU41" s="16">
        <v>2</v>
      </c>
      <c r="BV41" s="16">
        <v>2</v>
      </c>
      <c r="BW41" s="16">
        <v>2</v>
      </c>
      <c r="BX41" s="16">
        <v>2</v>
      </c>
      <c r="BY41" s="16">
        <v>2</v>
      </c>
      <c r="BZ41" s="16">
        <v>2</v>
      </c>
      <c r="CA41" s="16">
        <v>2</v>
      </c>
      <c r="CB41" s="16">
        <v>2</v>
      </c>
      <c r="CC41" s="16">
        <v>2</v>
      </c>
      <c r="CD41" s="16">
        <v>2</v>
      </c>
      <c r="CE41" s="16">
        <v>2</v>
      </c>
      <c r="CF41" s="16">
        <v>2</v>
      </c>
      <c r="CG41" s="16">
        <v>2</v>
      </c>
      <c r="CH41" s="16">
        <v>2</v>
      </c>
      <c r="CI41" s="16">
        <v>2</v>
      </c>
      <c r="CJ41" s="16">
        <v>2</v>
      </c>
      <c r="CK41" s="16">
        <v>2</v>
      </c>
      <c r="CL41" s="16">
        <v>2</v>
      </c>
      <c r="CM41" s="16">
        <v>2</v>
      </c>
      <c r="CN41" s="16">
        <v>2</v>
      </c>
      <c r="CO41" s="16">
        <v>2</v>
      </c>
      <c r="CP41" s="16">
        <v>2</v>
      </c>
      <c r="CQ41" s="16">
        <v>2</v>
      </c>
      <c r="CR41" s="16">
        <v>2</v>
      </c>
      <c r="CS41" s="16"/>
      <c r="CT41" s="16">
        <v>2</v>
      </c>
      <c r="CU41" s="16">
        <v>2</v>
      </c>
      <c r="CV41" s="16">
        <v>2</v>
      </c>
      <c r="CW41" s="69">
        <f t="shared" ref="CW41:CW93" si="11">COUNTIF(BJ41:CV41,"2")</f>
        <v>38</v>
      </c>
      <c r="CX41" s="352">
        <f t="shared" ref="CX41:CX90" si="12">CW41/(CW41+CY41+DA41+DC41)</f>
        <v>1</v>
      </c>
      <c r="CY41" s="69">
        <f t="shared" ref="CY41:CY89" si="13">COUNTIF(BJ41:CV41,"1")</f>
        <v>0</v>
      </c>
      <c r="CZ41" s="70">
        <f t="shared" ref="CZ41:CZ89" si="14">CY41/(CW41+CY41+DA41+DC41)</f>
        <v>0</v>
      </c>
      <c r="DA41" s="69">
        <f t="shared" ref="DA41:DA89" si="15">COUNTIF(BJ41:CV41,"0")</f>
        <v>0</v>
      </c>
      <c r="DB41" s="70">
        <f t="shared" ref="DB41:DB89" si="16">DA41/(CW41+CY41+DA41+DC41)</f>
        <v>0</v>
      </c>
      <c r="DC41" s="69">
        <f t="shared" ref="DC41:DC89" si="17">COUNTIF(BJ41:CV41,"KĐG")</f>
        <v>0</v>
      </c>
      <c r="DD41" s="70">
        <f t="shared" ref="DD41:DD89" si="18">DC41/(CW41+CY41+DA41+DC41)</f>
        <v>0</v>
      </c>
      <c r="DE41" s="71">
        <f t="shared" ref="DE41:DE89" si="19">(((CW41*2)+(CY41*1)+(DA41*0)))/(CW41+CY41+DA41)</f>
        <v>2</v>
      </c>
      <c r="DF41" s="71" t="str">
        <f t="shared" ref="DF41:DF89" si="20">IF(DD41&gt;=50%,"KĐG",IF(DE41&gt;=1.6,"Đạt mục tiêu",IF(DE41&gt;=1,"Cần cố gắng","Chưa đạt")))</f>
        <v>Đạt mục tiêu</v>
      </c>
      <c r="DG41" s="2"/>
      <c r="DH41" s="2"/>
      <c r="DI41" s="2"/>
      <c r="DJ41" s="2"/>
      <c r="DK41" s="2"/>
      <c r="DL41" s="2"/>
      <c r="DM41" s="2"/>
      <c r="DN41" s="2"/>
      <c r="DO41" s="2"/>
      <c r="DP41" s="2"/>
      <c r="DQ41" s="2"/>
      <c r="DR41" s="2"/>
      <c r="DS41" s="2"/>
      <c r="DT41" s="2"/>
      <c r="DU41" s="2"/>
      <c r="DV41" s="2"/>
      <c r="DW41" s="2"/>
      <c r="DX41" s="2"/>
      <c r="DY41" s="2"/>
      <c r="DZ41" s="2"/>
    </row>
    <row r="42" spans="1:130" ht="79.5" hidden="1" customHeight="1" x14ac:dyDescent="0.25">
      <c r="A42" s="49">
        <v>32</v>
      </c>
      <c r="B42" s="62">
        <v>54</v>
      </c>
      <c r="C42" s="56">
        <v>54</v>
      </c>
      <c r="D42" s="8" t="s">
        <v>54</v>
      </c>
      <c r="E42" s="15" t="s">
        <v>11</v>
      </c>
      <c r="F42" s="15" t="s">
        <v>55</v>
      </c>
      <c r="G42" s="64" t="s">
        <v>19</v>
      </c>
      <c r="H42" s="8" t="s">
        <v>646</v>
      </c>
      <c r="I42" s="64" t="s">
        <v>628</v>
      </c>
      <c r="J42" s="64" t="s">
        <v>14</v>
      </c>
      <c r="K42" s="16" t="s">
        <v>6</v>
      </c>
      <c r="L42" s="16" t="s">
        <v>15</v>
      </c>
      <c r="M42" s="11"/>
      <c r="N42" s="11" t="s">
        <v>545</v>
      </c>
      <c r="O42" s="66"/>
      <c r="P42" s="66"/>
      <c r="Q42" s="80"/>
      <c r="R42" s="66"/>
      <c r="S42" s="66"/>
      <c r="T42" s="66" t="s">
        <v>15</v>
      </c>
      <c r="U42" s="66"/>
      <c r="V42" s="66"/>
      <c r="W42" s="66"/>
      <c r="X42" s="66"/>
      <c r="Y42" s="67">
        <f t="shared" si="0"/>
        <v>1</v>
      </c>
      <c r="Z42" s="16"/>
      <c r="AA42" s="16"/>
      <c r="AB42" s="16"/>
      <c r="AC42" s="16"/>
      <c r="AD42" s="16"/>
      <c r="AE42" s="68"/>
      <c r="AF42" s="12"/>
      <c r="AG42" s="12"/>
      <c r="AH42" s="12"/>
      <c r="AI42" s="12"/>
      <c r="AJ42" s="12"/>
      <c r="AK42" s="12"/>
      <c r="AL42" s="12"/>
      <c r="AM42" s="12"/>
      <c r="AN42" s="12"/>
      <c r="AO42" s="12"/>
      <c r="AP42" s="12"/>
      <c r="AQ42" s="12"/>
      <c r="AR42" s="12"/>
      <c r="AS42" s="12"/>
      <c r="AT42" s="12"/>
      <c r="AU42" s="12" t="s">
        <v>626</v>
      </c>
      <c r="AV42" s="12"/>
      <c r="AW42" s="12" t="s">
        <v>623</v>
      </c>
      <c r="AX42" s="12"/>
      <c r="AY42" s="12"/>
      <c r="AZ42" s="12"/>
      <c r="BA42" s="12"/>
      <c r="BB42" s="12"/>
      <c r="BC42" s="12"/>
      <c r="BD42" s="12"/>
      <c r="BE42" s="12"/>
      <c r="BF42" s="12"/>
      <c r="BG42" s="12"/>
      <c r="BH42" s="12"/>
      <c r="BI42" s="12"/>
      <c r="BJ42" s="345">
        <v>2</v>
      </c>
      <c r="BK42" s="345">
        <v>2</v>
      </c>
      <c r="BL42" s="345">
        <v>2</v>
      </c>
      <c r="BM42" s="345">
        <v>2</v>
      </c>
      <c r="BN42" s="345">
        <v>2</v>
      </c>
      <c r="BO42" s="345">
        <v>2</v>
      </c>
      <c r="BP42" s="345">
        <v>2</v>
      </c>
      <c r="BQ42" s="345">
        <v>2</v>
      </c>
      <c r="BR42" s="345">
        <v>2</v>
      </c>
      <c r="BS42" s="345">
        <v>2</v>
      </c>
      <c r="BT42" s="345">
        <v>2</v>
      </c>
      <c r="BU42" s="345">
        <v>2</v>
      </c>
      <c r="BV42" s="345">
        <v>2</v>
      </c>
      <c r="BW42" s="345">
        <v>1</v>
      </c>
      <c r="BX42" s="345">
        <v>2</v>
      </c>
      <c r="BY42" s="345">
        <v>2</v>
      </c>
      <c r="BZ42" s="345">
        <v>2</v>
      </c>
      <c r="CA42" s="345">
        <v>2</v>
      </c>
      <c r="CB42" s="345">
        <v>2</v>
      </c>
      <c r="CC42" s="345">
        <v>2</v>
      </c>
      <c r="CD42" s="345">
        <v>1</v>
      </c>
      <c r="CE42" s="345">
        <v>2</v>
      </c>
      <c r="CF42" s="345">
        <v>2</v>
      </c>
      <c r="CG42" s="345">
        <v>2</v>
      </c>
      <c r="CH42" s="345">
        <v>2</v>
      </c>
      <c r="CI42" s="345">
        <v>2</v>
      </c>
      <c r="CJ42" s="345">
        <v>1</v>
      </c>
      <c r="CK42" s="345">
        <v>2</v>
      </c>
      <c r="CL42" s="345">
        <v>2</v>
      </c>
      <c r="CM42" s="345">
        <v>2</v>
      </c>
      <c r="CN42" s="345">
        <v>2</v>
      </c>
      <c r="CO42" s="345">
        <v>2</v>
      </c>
      <c r="CP42" s="345">
        <v>2</v>
      </c>
      <c r="CQ42" s="345">
        <v>2</v>
      </c>
      <c r="CR42" s="345">
        <v>2</v>
      </c>
      <c r="CS42" s="345">
        <v>2</v>
      </c>
      <c r="CT42" s="345">
        <v>2</v>
      </c>
      <c r="CU42" s="345">
        <v>2</v>
      </c>
      <c r="CV42" s="345">
        <v>2</v>
      </c>
      <c r="CW42" s="335">
        <f t="shared" si="11"/>
        <v>36</v>
      </c>
      <c r="CX42" s="330">
        <f t="shared" si="12"/>
        <v>0.92307692307692313</v>
      </c>
      <c r="CY42" s="335">
        <f t="shared" si="13"/>
        <v>3</v>
      </c>
      <c r="CZ42" s="339">
        <f t="shared" si="14"/>
        <v>7.6923076923076927E-2</v>
      </c>
      <c r="DA42" s="335">
        <f t="shared" si="15"/>
        <v>0</v>
      </c>
      <c r="DB42" s="339">
        <f t="shared" si="16"/>
        <v>0</v>
      </c>
      <c r="DC42" s="335">
        <f t="shared" si="17"/>
        <v>0</v>
      </c>
      <c r="DD42" s="339">
        <f t="shared" si="18"/>
        <v>0</v>
      </c>
      <c r="DE42" s="71">
        <f t="shared" si="19"/>
        <v>1.9230769230769231</v>
      </c>
      <c r="DF42" s="71" t="str">
        <f t="shared" si="20"/>
        <v>Đạt mục tiêu</v>
      </c>
      <c r="DG42" s="2"/>
      <c r="DH42" s="2"/>
      <c r="DI42" s="2"/>
      <c r="DJ42" s="2"/>
      <c r="DK42" s="2"/>
      <c r="DL42" s="2"/>
      <c r="DM42" s="2"/>
      <c r="DN42" s="2"/>
      <c r="DO42" s="2"/>
      <c r="DP42" s="2"/>
      <c r="DQ42" s="2"/>
      <c r="DR42" s="2"/>
      <c r="DS42" s="2"/>
      <c r="DT42" s="2"/>
      <c r="DU42" s="2"/>
      <c r="DV42" s="2"/>
      <c r="DW42" s="2"/>
      <c r="DX42" s="2"/>
      <c r="DY42" s="2"/>
      <c r="DZ42" s="2"/>
    </row>
    <row r="43" spans="1:130" ht="53.25" hidden="1" customHeight="1" x14ac:dyDescent="0.25">
      <c r="A43" s="49">
        <v>33</v>
      </c>
      <c r="B43" s="62">
        <v>57</v>
      </c>
      <c r="C43" s="56">
        <v>57</v>
      </c>
      <c r="D43" s="8" t="s">
        <v>56</v>
      </c>
      <c r="E43" s="15" t="s">
        <v>19</v>
      </c>
      <c r="F43" s="15" t="s">
        <v>57</v>
      </c>
      <c r="G43" s="64" t="s">
        <v>19</v>
      </c>
      <c r="H43" s="230" t="s">
        <v>1183</v>
      </c>
      <c r="I43" s="64" t="s">
        <v>628</v>
      </c>
      <c r="J43" s="64" t="s">
        <v>14</v>
      </c>
      <c r="K43" s="16" t="s">
        <v>6</v>
      </c>
      <c r="L43" s="16" t="s">
        <v>15</v>
      </c>
      <c r="M43" s="11"/>
      <c r="N43" s="304" t="s">
        <v>1200</v>
      </c>
      <c r="O43" s="66" t="s">
        <v>15</v>
      </c>
      <c r="P43" s="66"/>
      <c r="Q43" s="66"/>
      <c r="R43" s="66"/>
      <c r="S43" s="66"/>
      <c r="T43" s="66"/>
      <c r="U43" s="66"/>
      <c r="V43" s="66"/>
      <c r="W43" s="66"/>
      <c r="X43" s="66"/>
      <c r="Y43" s="67">
        <f t="shared" si="0"/>
        <v>1</v>
      </c>
      <c r="Z43" s="16"/>
      <c r="AA43" s="16"/>
      <c r="AB43" s="16"/>
      <c r="AC43" s="16" t="s">
        <v>626</v>
      </c>
      <c r="AD43" s="16" t="s">
        <v>623</v>
      </c>
      <c r="AE43" s="68"/>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6">
        <v>2</v>
      </c>
      <c r="BK43" s="16">
        <v>2</v>
      </c>
      <c r="BL43" s="16">
        <v>2</v>
      </c>
      <c r="BM43" s="16">
        <v>2</v>
      </c>
      <c r="BN43" s="16">
        <v>2</v>
      </c>
      <c r="BO43" s="16">
        <v>2</v>
      </c>
      <c r="BP43" s="16">
        <v>2</v>
      </c>
      <c r="BQ43" s="16">
        <v>2</v>
      </c>
      <c r="BR43" s="16">
        <v>2</v>
      </c>
      <c r="BS43" s="16">
        <v>2</v>
      </c>
      <c r="BT43" s="16">
        <v>2</v>
      </c>
      <c r="BU43" s="16">
        <v>2</v>
      </c>
      <c r="BV43" s="16">
        <v>2</v>
      </c>
      <c r="BW43" s="16">
        <v>2</v>
      </c>
      <c r="BX43" s="16">
        <v>2</v>
      </c>
      <c r="BY43" s="16">
        <v>2</v>
      </c>
      <c r="BZ43" s="16">
        <v>2</v>
      </c>
      <c r="CA43" s="16">
        <v>2</v>
      </c>
      <c r="CB43" s="16">
        <v>2</v>
      </c>
      <c r="CC43" s="16">
        <v>2</v>
      </c>
      <c r="CD43" s="16">
        <v>2</v>
      </c>
      <c r="CE43" s="16">
        <v>2</v>
      </c>
      <c r="CF43" s="16">
        <v>2</v>
      </c>
      <c r="CG43" s="16">
        <v>2</v>
      </c>
      <c r="CH43" s="16">
        <v>2</v>
      </c>
      <c r="CI43" s="16">
        <v>1</v>
      </c>
      <c r="CJ43" s="16">
        <v>1</v>
      </c>
      <c r="CK43" s="16">
        <v>1</v>
      </c>
      <c r="CL43" s="16">
        <v>1</v>
      </c>
      <c r="CM43" s="16">
        <v>2</v>
      </c>
      <c r="CN43" s="16">
        <v>2</v>
      </c>
      <c r="CO43" s="16">
        <v>2</v>
      </c>
      <c r="CP43" s="16">
        <v>2</v>
      </c>
      <c r="CQ43" s="16">
        <v>2</v>
      </c>
      <c r="CR43" s="16">
        <v>2</v>
      </c>
      <c r="CS43" s="16">
        <v>2</v>
      </c>
      <c r="CT43" s="16">
        <v>2</v>
      </c>
      <c r="CU43" s="16">
        <v>2</v>
      </c>
      <c r="CV43" s="16">
        <v>2</v>
      </c>
      <c r="CW43" s="69">
        <f t="shared" si="11"/>
        <v>35</v>
      </c>
      <c r="CX43" s="352">
        <f t="shared" si="12"/>
        <v>0.89743589743589747</v>
      </c>
      <c r="CY43" s="69">
        <f t="shared" si="13"/>
        <v>4</v>
      </c>
      <c r="CZ43" s="70">
        <f t="shared" si="14"/>
        <v>0.10256410256410256</v>
      </c>
      <c r="DA43" s="69">
        <f t="shared" si="15"/>
        <v>0</v>
      </c>
      <c r="DB43" s="70">
        <f t="shared" si="16"/>
        <v>0</v>
      </c>
      <c r="DC43" s="69">
        <f t="shared" si="17"/>
        <v>0</v>
      </c>
      <c r="DD43" s="70">
        <f t="shared" si="18"/>
        <v>0</v>
      </c>
      <c r="DE43" s="71">
        <f t="shared" si="19"/>
        <v>1.8974358974358974</v>
      </c>
      <c r="DF43" s="71" t="str">
        <f t="shared" si="20"/>
        <v>Đạt mục tiêu</v>
      </c>
      <c r="DG43" s="2"/>
      <c r="DH43" s="2"/>
      <c r="DI43" s="2"/>
      <c r="DJ43" s="2"/>
      <c r="DK43" s="2"/>
      <c r="DL43" s="2"/>
      <c r="DM43" s="2"/>
      <c r="DN43" s="2"/>
      <c r="DO43" s="2"/>
      <c r="DP43" s="2"/>
      <c r="DQ43" s="2"/>
      <c r="DR43" s="2"/>
      <c r="DS43" s="2"/>
      <c r="DT43" s="2"/>
      <c r="DU43" s="2"/>
      <c r="DV43" s="2"/>
      <c r="DW43" s="2"/>
      <c r="DX43" s="2"/>
      <c r="DY43" s="2"/>
      <c r="DZ43" s="2"/>
    </row>
    <row r="44" spans="1:130" ht="59.25" hidden="1" customHeight="1" x14ac:dyDescent="0.25">
      <c r="A44" s="49">
        <v>34</v>
      </c>
      <c r="B44" s="62">
        <v>60</v>
      </c>
      <c r="C44" s="56">
        <v>60</v>
      </c>
      <c r="D44" s="8" t="s">
        <v>58</v>
      </c>
      <c r="E44" s="15" t="s">
        <v>19</v>
      </c>
      <c r="F44" s="15" t="s">
        <v>59</v>
      </c>
      <c r="G44" s="64" t="s">
        <v>19</v>
      </c>
      <c r="H44" s="8" t="s">
        <v>647</v>
      </c>
      <c r="I44" s="64" t="s">
        <v>628</v>
      </c>
      <c r="J44" s="64" t="s">
        <v>14</v>
      </c>
      <c r="K44" s="16" t="s">
        <v>6</v>
      </c>
      <c r="L44" s="16" t="s">
        <v>15</v>
      </c>
      <c r="M44" s="11"/>
      <c r="N44" s="11" t="s">
        <v>547</v>
      </c>
      <c r="O44" s="66"/>
      <c r="P44" s="66"/>
      <c r="Q44" s="66"/>
      <c r="R44" s="66"/>
      <c r="S44" s="66"/>
      <c r="T44" s="66"/>
      <c r="U44" s="80"/>
      <c r="V44" s="66"/>
      <c r="W44" s="66" t="s">
        <v>15</v>
      </c>
      <c r="X44" s="66"/>
      <c r="Y44" s="67">
        <f t="shared" si="0"/>
        <v>1</v>
      </c>
      <c r="Z44" s="16"/>
      <c r="AA44" s="16"/>
      <c r="AB44" s="16"/>
      <c r="AC44" s="16"/>
      <c r="AD44" s="16"/>
      <c r="AE44" s="68"/>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t="s">
        <v>626</v>
      </c>
      <c r="BG44" s="12"/>
      <c r="BH44" s="12"/>
      <c r="BI44" s="12"/>
      <c r="BJ44" s="16">
        <v>2</v>
      </c>
      <c r="BK44" s="16">
        <v>2</v>
      </c>
      <c r="BL44" s="16">
        <v>2</v>
      </c>
      <c r="BM44" s="16">
        <v>2</v>
      </c>
      <c r="BN44" s="16">
        <v>2</v>
      </c>
      <c r="BO44" s="16">
        <v>2</v>
      </c>
      <c r="BP44" s="16">
        <v>2</v>
      </c>
      <c r="BQ44" s="16">
        <v>2</v>
      </c>
      <c r="BR44" s="16">
        <v>2</v>
      </c>
      <c r="BS44" s="16">
        <v>2</v>
      </c>
      <c r="BT44" s="16">
        <v>2</v>
      </c>
      <c r="BU44" s="16">
        <v>2</v>
      </c>
      <c r="BV44" s="16">
        <v>2</v>
      </c>
      <c r="BW44" s="16">
        <v>2</v>
      </c>
      <c r="BX44" s="16">
        <v>2</v>
      </c>
      <c r="BY44" s="16">
        <v>2</v>
      </c>
      <c r="BZ44" s="16">
        <v>2</v>
      </c>
      <c r="CA44" s="16">
        <v>2</v>
      </c>
      <c r="CB44" s="16">
        <v>2</v>
      </c>
      <c r="CC44" s="16">
        <v>2</v>
      </c>
      <c r="CD44" s="16">
        <v>2</v>
      </c>
      <c r="CE44" s="16">
        <v>2</v>
      </c>
      <c r="CF44" s="16">
        <v>2</v>
      </c>
      <c r="CG44" s="16">
        <v>2</v>
      </c>
      <c r="CH44" s="16">
        <v>2</v>
      </c>
      <c r="CI44" s="16">
        <v>2</v>
      </c>
      <c r="CJ44" s="16">
        <v>2</v>
      </c>
      <c r="CK44" s="16">
        <v>2</v>
      </c>
      <c r="CL44" s="16">
        <v>2</v>
      </c>
      <c r="CM44" s="16">
        <v>2</v>
      </c>
      <c r="CN44" s="16">
        <v>2</v>
      </c>
      <c r="CO44" s="16">
        <v>2</v>
      </c>
      <c r="CP44" s="16">
        <v>2</v>
      </c>
      <c r="CQ44" s="16">
        <v>2</v>
      </c>
      <c r="CR44" s="16">
        <v>2</v>
      </c>
      <c r="CS44" s="16"/>
      <c r="CT44" s="16">
        <v>2</v>
      </c>
      <c r="CU44" s="16">
        <v>2</v>
      </c>
      <c r="CV44" s="16">
        <v>2</v>
      </c>
      <c r="CW44" s="69">
        <f t="shared" si="11"/>
        <v>38</v>
      </c>
      <c r="CX44" s="352">
        <f t="shared" si="12"/>
        <v>1</v>
      </c>
      <c r="CY44" s="69">
        <f t="shared" si="13"/>
        <v>0</v>
      </c>
      <c r="CZ44" s="70">
        <f t="shared" si="14"/>
        <v>0</v>
      </c>
      <c r="DA44" s="69">
        <f t="shared" si="15"/>
        <v>0</v>
      </c>
      <c r="DB44" s="70">
        <f t="shared" si="16"/>
        <v>0</v>
      </c>
      <c r="DC44" s="69">
        <f t="shared" si="17"/>
        <v>0</v>
      </c>
      <c r="DD44" s="70">
        <f t="shared" si="18"/>
        <v>0</v>
      </c>
      <c r="DE44" s="71">
        <f t="shared" si="19"/>
        <v>2</v>
      </c>
      <c r="DF44" s="71" t="str">
        <f t="shared" si="20"/>
        <v>Đạt mục tiêu</v>
      </c>
      <c r="DG44" s="2"/>
      <c r="DH44" s="2"/>
      <c r="DI44" s="2"/>
      <c r="DJ44" s="2"/>
      <c r="DK44" s="2"/>
      <c r="DL44" s="2"/>
      <c r="DM44" s="2"/>
      <c r="DN44" s="2"/>
      <c r="DO44" s="2"/>
      <c r="DP44" s="2"/>
      <c r="DQ44" s="2"/>
      <c r="DR44" s="2"/>
      <c r="DS44" s="2"/>
      <c r="DT44" s="2"/>
      <c r="DU44" s="2"/>
      <c r="DV44" s="2"/>
      <c r="DW44" s="2"/>
      <c r="DX44" s="2"/>
      <c r="DY44" s="2"/>
      <c r="DZ44" s="2"/>
    </row>
    <row r="45" spans="1:130" ht="54" hidden="1" customHeight="1" x14ac:dyDescent="0.25">
      <c r="A45" s="49">
        <v>35</v>
      </c>
      <c r="B45" s="62">
        <v>63</v>
      </c>
      <c r="C45" s="56">
        <v>63</v>
      </c>
      <c r="D45" s="8" t="s">
        <v>60</v>
      </c>
      <c r="E45" s="15" t="s">
        <v>19</v>
      </c>
      <c r="F45" s="15" t="s">
        <v>61</v>
      </c>
      <c r="G45" s="64" t="s">
        <v>19</v>
      </c>
      <c r="H45" s="8" t="s">
        <v>648</v>
      </c>
      <c r="I45" s="64" t="s">
        <v>628</v>
      </c>
      <c r="J45" s="64" t="s">
        <v>14</v>
      </c>
      <c r="K45" s="16" t="s">
        <v>6</v>
      </c>
      <c r="L45" s="16" t="s">
        <v>15</v>
      </c>
      <c r="M45" s="11"/>
      <c r="N45" s="11" t="s">
        <v>545</v>
      </c>
      <c r="O45" s="66"/>
      <c r="P45" s="66"/>
      <c r="Q45" s="66"/>
      <c r="R45" s="66"/>
      <c r="S45" s="80"/>
      <c r="T45" s="80" t="s">
        <v>15</v>
      </c>
      <c r="U45" s="66"/>
      <c r="V45" s="66"/>
      <c r="W45" s="66"/>
      <c r="X45" s="66"/>
      <c r="Y45" s="67">
        <f t="shared" si="0"/>
        <v>1</v>
      </c>
      <c r="Z45" s="16"/>
      <c r="AA45" s="16"/>
      <c r="AB45" s="16"/>
      <c r="AC45" s="16"/>
      <c r="AD45" s="16"/>
      <c r="AE45" s="76"/>
      <c r="AF45" s="16"/>
      <c r="AG45" s="16"/>
      <c r="AH45" s="16"/>
      <c r="AI45" s="16"/>
      <c r="AJ45" s="16"/>
      <c r="AK45" s="16"/>
      <c r="AL45" s="16"/>
      <c r="AM45" s="16"/>
      <c r="AN45" s="16"/>
      <c r="AO45" s="16"/>
      <c r="AP45" s="16"/>
      <c r="AQ45" s="16"/>
      <c r="AR45" s="16"/>
      <c r="AS45" s="16"/>
      <c r="AT45" s="16"/>
      <c r="AU45" s="16"/>
      <c r="AV45" s="16" t="s">
        <v>626</v>
      </c>
      <c r="AW45" s="16"/>
      <c r="AX45" s="16" t="s">
        <v>623</v>
      </c>
      <c r="AY45" s="16"/>
      <c r="AZ45" s="16"/>
      <c r="BA45" s="16"/>
      <c r="BB45" s="16"/>
      <c r="BC45" s="16"/>
      <c r="BD45" s="16"/>
      <c r="BE45" s="16"/>
      <c r="BF45" s="16"/>
      <c r="BG45" s="16"/>
      <c r="BH45" s="16"/>
      <c r="BI45" s="16"/>
      <c r="BJ45" s="345">
        <v>2</v>
      </c>
      <c r="BK45" s="345">
        <v>2</v>
      </c>
      <c r="BL45" s="345">
        <v>2</v>
      </c>
      <c r="BM45" s="345">
        <v>2</v>
      </c>
      <c r="BN45" s="345">
        <v>2</v>
      </c>
      <c r="BO45" s="345">
        <v>2</v>
      </c>
      <c r="BP45" s="345">
        <v>2</v>
      </c>
      <c r="BQ45" s="345">
        <v>2</v>
      </c>
      <c r="BR45" s="345">
        <v>2</v>
      </c>
      <c r="BS45" s="345">
        <v>2</v>
      </c>
      <c r="BT45" s="345">
        <v>2</v>
      </c>
      <c r="BU45" s="345">
        <v>2</v>
      </c>
      <c r="BV45" s="345">
        <v>2</v>
      </c>
      <c r="BW45" s="345">
        <v>2</v>
      </c>
      <c r="BX45" s="345">
        <v>2</v>
      </c>
      <c r="BY45" s="345">
        <v>2</v>
      </c>
      <c r="BZ45" s="345">
        <v>2</v>
      </c>
      <c r="CA45" s="345">
        <v>2</v>
      </c>
      <c r="CB45" s="345">
        <v>2</v>
      </c>
      <c r="CC45" s="345">
        <v>2</v>
      </c>
      <c r="CD45" s="345">
        <v>2</v>
      </c>
      <c r="CE45" s="345">
        <v>2</v>
      </c>
      <c r="CF45" s="345">
        <v>2</v>
      </c>
      <c r="CG45" s="345">
        <v>2</v>
      </c>
      <c r="CH45" s="345">
        <v>2</v>
      </c>
      <c r="CI45" s="345">
        <v>2</v>
      </c>
      <c r="CJ45" s="345">
        <v>2</v>
      </c>
      <c r="CK45" s="345">
        <v>2</v>
      </c>
      <c r="CL45" s="345">
        <v>2</v>
      </c>
      <c r="CM45" s="345">
        <v>2</v>
      </c>
      <c r="CN45" s="345">
        <v>2</v>
      </c>
      <c r="CO45" s="345">
        <v>2</v>
      </c>
      <c r="CP45" s="345">
        <v>2</v>
      </c>
      <c r="CQ45" s="345">
        <v>2</v>
      </c>
      <c r="CR45" s="345">
        <v>2</v>
      </c>
      <c r="CS45" s="345">
        <v>2</v>
      </c>
      <c r="CT45" s="345">
        <v>2</v>
      </c>
      <c r="CU45" s="345">
        <v>2</v>
      </c>
      <c r="CV45" s="345">
        <v>2</v>
      </c>
      <c r="CW45" s="335">
        <f t="shared" si="11"/>
        <v>39</v>
      </c>
      <c r="CX45" s="330">
        <f t="shared" si="12"/>
        <v>1</v>
      </c>
      <c r="CY45" s="335">
        <f t="shared" si="13"/>
        <v>0</v>
      </c>
      <c r="CZ45" s="339">
        <f t="shared" si="14"/>
        <v>0</v>
      </c>
      <c r="DA45" s="335">
        <f t="shared" si="15"/>
        <v>0</v>
      </c>
      <c r="DB45" s="339">
        <f t="shared" si="16"/>
        <v>0</v>
      </c>
      <c r="DC45" s="335">
        <f t="shared" si="17"/>
        <v>0</v>
      </c>
      <c r="DD45" s="339">
        <f t="shared" si="18"/>
        <v>0</v>
      </c>
      <c r="DE45" s="71">
        <f t="shared" si="19"/>
        <v>2</v>
      </c>
      <c r="DF45" s="71" t="str">
        <f t="shared" si="20"/>
        <v>Đạt mục tiêu</v>
      </c>
      <c r="DG45" s="2"/>
      <c r="DH45" s="2"/>
      <c r="DI45" s="2"/>
      <c r="DJ45" s="2"/>
      <c r="DK45" s="2"/>
      <c r="DL45" s="2"/>
      <c r="DM45" s="2"/>
      <c r="DN45" s="2"/>
      <c r="DO45" s="2"/>
      <c r="DP45" s="2"/>
      <c r="DQ45" s="2"/>
      <c r="DR45" s="2"/>
      <c r="DS45" s="2"/>
      <c r="DT45" s="2"/>
      <c r="DU45" s="2"/>
      <c r="DV45" s="2"/>
      <c r="DW45" s="2"/>
      <c r="DX45" s="2"/>
      <c r="DY45" s="2"/>
      <c r="DZ45" s="2"/>
    </row>
    <row r="46" spans="1:130" ht="15.75" customHeight="1" x14ac:dyDescent="0.25">
      <c r="A46" s="49">
        <v>36</v>
      </c>
      <c r="B46" s="55">
        <v>64</v>
      </c>
      <c r="C46" s="56">
        <v>64</v>
      </c>
      <c r="D46" s="706" t="s">
        <v>62</v>
      </c>
      <c r="E46" s="707"/>
      <c r="F46" s="707"/>
      <c r="G46" s="705"/>
      <c r="H46" s="57"/>
      <c r="I46" s="57"/>
      <c r="J46" s="57"/>
      <c r="K46" s="57" t="s">
        <v>8</v>
      </c>
      <c r="L46" s="57" t="s">
        <v>8</v>
      </c>
      <c r="M46" s="103">
        <f>SUM(M47:M57)</f>
        <v>5</v>
      </c>
      <c r="N46" s="297"/>
      <c r="O46" s="82" t="s">
        <v>609</v>
      </c>
      <c r="P46" s="82" t="s">
        <v>609</v>
      </c>
      <c r="Q46" s="82" t="s">
        <v>609</v>
      </c>
      <c r="R46" s="605" t="s">
        <v>609</v>
      </c>
      <c r="S46" s="82" t="s">
        <v>609</v>
      </c>
      <c r="T46" s="82" t="s">
        <v>609</v>
      </c>
      <c r="U46" s="82" t="s">
        <v>609</v>
      </c>
      <c r="V46" s="82" t="s">
        <v>609</v>
      </c>
      <c r="W46" s="82" t="s">
        <v>609</v>
      </c>
      <c r="X46" s="82" t="s">
        <v>609</v>
      </c>
      <c r="Y46" s="67">
        <f t="shared" si="0"/>
        <v>0</v>
      </c>
      <c r="Z46" s="57" t="s">
        <v>8</v>
      </c>
      <c r="AA46" s="57"/>
      <c r="AB46" s="57"/>
      <c r="AC46" s="57"/>
      <c r="AD46" s="57"/>
      <c r="AE46" s="77"/>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57"/>
      <c r="BG46" s="57"/>
      <c r="BH46" s="57"/>
      <c r="BI46" s="78"/>
      <c r="BJ46" s="336" t="s">
        <v>8</v>
      </c>
      <c r="BK46" s="336" t="s">
        <v>8</v>
      </c>
      <c r="BL46" s="336" t="s">
        <v>8</v>
      </c>
      <c r="BM46" s="336" t="s">
        <v>8</v>
      </c>
      <c r="BN46" s="336" t="s">
        <v>8</v>
      </c>
      <c r="BO46" s="336" t="s">
        <v>8</v>
      </c>
      <c r="BP46" s="336" t="s">
        <v>8</v>
      </c>
      <c r="BQ46" s="336" t="s">
        <v>8</v>
      </c>
      <c r="BR46" s="336" t="s">
        <v>8</v>
      </c>
      <c r="BS46" s="336"/>
      <c r="BT46" s="336"/>
      <c r="BU46" s="336"/>
      <c r="BV46" s="336"/>
      <c r="BW46" s="336"/>
      <c r="BX46" s="336"/>
      <c r="BY46" s="336"/>
      <c r="BZ46" s="336"/>
      <c r="CA46" s="336"/>
      <c r="CB46" s="336"/>
      <c r="CC46" s="336" t="s">
        <v>8</v>
      </c>
      <c r="CD46" s="336"/>
      <c r="CE46" s="336" t="s">
        <v>8</v>
      </c>
      <c r="CF46" s="336" t="s">
        <v>8</v>
      </c>
      <c r="CG46" s="336" t="s">
        <v>8</v>
      </c>
      <c r="CH46" s="336" t="s">
        <v>8</v>
      </c>
      <c r="CI46" s="336" t="s">
        <v>8</v>
      </c>
      <c r="CJ46" s="336" t="s">
        <v>8</v>
      </c>
      <c r="CK46" s="336" t="s">
        <v>8</v>
      </c>
      <c r="CL46" s="336" t="s">
        <v>8</v>
      </c>
      <c r="CM46" s="336" t="s">
        <v>8</v>
      </c>
      <c r="CN46" s="336" t="s">
        <v>8</v>
      </c>
      <c r="CO46" s="336" t="s">
        <v>8</v>
      </c>
      <c r="CP46" s="336" t="s">
        <v>8</v>
      </c>
      <c r="CQ46" s="336" t="s">
        <v>8</v>
      </c>
      <c r="CR46" s="336" t="s">
        <v>8</v>
      </c>
      <c r="CS46" s="336"/>
      <c r="CT46" s="336" t="s">
        <v>8</v>
      </c>
      <c r="CU46" s="336" t="s">
        <v>8</v>
      </c>
      <c r="CV46" s="336" t="s">
        <v>8</v>
      </c>
      <c r="CW46" s="335">
        <f t="shared" si="11"/>
        <v>0</v>
      </c>
      <c r="CX46" s="330" t="e">
        <f t="shared" si="12"/>
        <v>#DIV/0!</v>
      </c>
      <c r="CY46" s="335">
        <f t="shared" si="13"/>
        <v>0</v>
      </c>
      <c r="CZ46" s="339" t="e">
        <f t="shared" si="14"/>
        <v>#DIV/0!</v>
      </c>
      <c r="DA46" s="335">
        <f t="shared" si="15"/>
        <v>0</v>
      </c>
      <c r="DB46" s="339" t="e">
        <f t="shared" si="16"/>
        <v>#DIV/0!</v>
      </c>
      <c r="DC46" s="335">
        <f t="shared" si="17"/>
        <v>0</v>
      </c>
      <c r="DD46" s="339" t="e">
        <f t="shared" si="18"/>
        <v>#DIV/0!</v>
      </c>
      <c r="DE46" s="71" t="e">
        <f t="shared" si="19"/>
        <v>#DIV/0!</v>
      </c>
      <c r="DF46" s="71" t="e">
        <f t="shared" si="20"/>
        <v>#DIV/0!</v>
      </c>
      <c r="DG46" s="2"/>
      <c r="DH46" s="2"/>
      <c r="DI46" s="2"/>
      <c r="DJ46" s="2"/>
      <c r="DK46" s="2"/>
      <c r="DL46" s="2"/>
      <c r="DM46" s="2"/>
      <c r="DN46" s="2"/>
      <c r="DO46" s="2"/>
      <c r="DP46" s="2"/>
      <c r="DQ46" s="2"/>
      <c r="DR46" s="2"/>
      <c r="DS46" s="2"/>
      <c r="DT46" s="2"/>
      <c r="DU46" s="2"/>
      <c r="DV46" s="2"/>
      <c r="DW46" s="2"/>
      <c r="DX46" s="2"/>
      <c r="DY46" s="2"/>
      <c r="DZ46" s="2"/>
    </row>
    <row r="47" spans="1:130" ht="30.75" customHeight="1" x14ac:dyDescent="0.25">
      <c r="A47" s="49">
        <v>37</v>
      </c>
      <c r="B47" s="62">
        <v>70</v>
      </c>
      <c r="C47" s="56">
        <v>70</v>
      </c>
      <c r="D47" s="8" t="s">
        <v>649</v>
      </c>
      <c r="E47" s="15" t="s">
        <v>11</v>
      </c>
      <c r="F47" s="15" t="s">
        <v>63</v>
      </c>
      <c r="G47" s="64" t="s">
        <v>19</v>
      </c>
      <c r="H47" s="8" t="s">
        <v>650</v>
      </c>
      <c r="I47" s="64" t="s">
        <v>611</v>
      </c>
      <c r="J47" s="64" t="s">
        <v>14</v>
      </c>
      <c r="K47" s="16" t="s">
        <v>6</v>
      </c>
      <c r="L47" s="16" t="s">
        <v>15</v>
      </c>
      <c r="M47" s="11"/>
      <c r="N47" s="305" t="s">
        <v>543</v>
      </c>
      <c r="O47" s="66"/>
      <c r="P47" s="66"/>
      <c r="Q47" s="66"/>
      <c r="R47" s="602" t="s">
        <v>15</v>
      </c>
      <c r="S47" s="66"/>
      <c r="T47" s="66"/>
      <c r="U47" s="66"/>
      <c r="V47" s="66"/>
      <c r="W47" s="66"/>
      <c r="X47" s="66"/>
      <c r="Y47" s="67">
        <f t="shared" si="0"/>
        <v>1</v>
      </c>
      <c r="Z47" s="16"/>
      <c r="AA47" s="16"/>
      <c r="AB47" s="16"/>
      <c r="AC47" s="16"/>
      <c r="AD47" s="16"/>
      <c r="AE47" s="68"/>
      <c r="AF47" s="12"/>
      <c r="AG47" s="12"/>
      <c r="AH47" s="12"/>
      <c r="AI47" s="12"/>
      <c r="AJ47" s="12"/>
      <c r="AK47" s="12"/>
      <c r="AL47" s="12"/>
      <c r="AM47" s="12"/>
      <c r="AN47" s="12" t="s">
        <v>623</v>
      </c>
      <c r="AO47" s="12" t="s">
        <v>654</v>
      </c>
      <c r="AP47" s="12"/>
      <c r="AQ47" s="12"/>
      <c r="AR47" s="12"/>
      <c r="AS47" s="12"/>
      <c r="AT47" s="12"/>
      <c r="AU47" s="12"/>
      <c r="AV47" s="12"/>
      <c r="AW47" s="12"/>
      <c r="AX47" s="12"/>
      <c r="AY47" s="12"/>
      <c r="AZ47" s="12"/>
      <c r="BA47" s="12"/>
      <c r="BB47" s="12"/>
      <c r="BC47" s="12"/>
      <c r="BD47" s="12"/>
      <c r="BE47" s="12"/>
      <c r="BF47" s="12"/>
      <c r="BG47" s="12"/>
      <c r="BH47" s="12"/>
      <c r="BI47" s="12"/>
      <c r="BJ47" s="16">
        <v>2</v>
      </c>
      <c r="BK47" s="16">
        <v>2</v>
      </c>
      <c r="BL47" s="16">
        <v>2</v>
      </c>
      <c r="BM47" s="16">
        <v>2</v>
      </c>
      <c r="BN47" s="16">
        <v>2</v>
      </c>
      <c r="BO47" s="16">
        <v>2</v>
      </c>
      <c r="BP47" s="16">
        <v>2</v>
      </c>
      <c r="BQ47" s="16">
        <v>2</v>
      </c>
      <c r="BR47" s="16">
        <v>2</v>
      </c>
      <c r="BS47" s="16">
        <v>2</v>
      </c>
      <c r="BT47" s="16">
        <v>2</v>
      </c>
      <c r="BU47" s="16">
        <v>2</v>
      </c>
      <c r="BV47" s="16">
        <v>2</v>
      </c>
      <c r="BW47" s="16">
        <v>2</v>
      </c>
      <c r="BX47" s="16">
        <v>2</v>
      </c>
      <c r="BY47" s="16">
        <v>2</v>
      </c>
      <c r="BZ47" s="16">
        <v>2</v>
      </c>
      <c r="CA47" s="16">
        <v>2</v>
      </c>
      <c r="CB47" s="16">
        <v>2</v>
      </c>
      <c r="CC47" s="16">
        <v>2</v>
      </c>
      <c r="CD47" s="16">
        <v>2</v>
      </c>
      <c r="CE47" s="16">
        <v>2</v>
      </c>
      <c r="CF47" s="16">
        <v>2</v>
      </c>
      <c r="CG47" s="16">
        <v>2</v>
      </c>
      <c r="CH47" s="16">
        <v>2</v>
      </c>
      <c r="CI47" s="16">
        <v>2</v>
      </c>
      <c r="CJ47" s="16">
        <v>2</v>
      </c>
      <c r="CK47" s="16">
        <v>2</v>
      </c>
      <c r="CL47" s="16">
        <v>2</v>
      </c>
      <c r="CM47" s="16">
        <v>2</v>
      </c>
      <c r="CN47" s="16">
        <v>2</v>
      </c>
      <c r="CO47" s="16">
        <v>2</v>
      </c>
      <c r="CP47" s="16">
        <v>2</v>
      </c>
      <c r="CQ47" s="16">
        <v>2</v>
      </c>
      <c r="CR47" s="16">
        <v>2</v>
      </c>
      <c r="CS47" s="16">
        <v>2</v>
      </c>
      <c r="CT47" s="16">
        <v>2</v>
      </c>
      <c r="CU47" s="16">
        <v>2</v>
      </c>
      <c r="CV47" s="16">
        <v>2</v>
      </c>
      <c r="CW47" s="69">
        <f t="shared" si="11"/>
        <v>39</v>
      </c>
      <c r="CX47" s="352">
        <f t="shared" si="12"/>
        <v>1</v>
      </c>
      <c r="CY47" s="69">
        <f t="shared" si="13"/>
        <v>0</v>
      </c>
      <c r="CZ47" s="70">
        <f t="shared" si="14"/>
        <v>0</v>
      </c>
      <c r="DA47" s="69">
        <f t="shared" si="15"/>
        <v>0</v>
      </c>
      <c r="DB47" s="70">
        <f t="shared" si="16"/>
        <v>0</v>
      </c>
      <c r="DC47" s="69">
        <f t="shared" si="17"/>
        <v>0</v>
      </c>
      <c r="DD47" s="70">
        <f t="shared" si="18"/>
        <v>0</v>
      </c>
      <c r="DE47" s="71">
        <f t="shared" si="19"/>
        <v>2</v>
      </c>
      <c r="DF47" s="71" t="str">
        <f t="shared" si="20"/>
        <v>Đạt mục tiêu</v>
      </c>
      <c r="DG47" s="2"/>
      <c r="DH47" s="2"/>
      <c r="DI47" s="2"/>
      <c r="DJ47" s="2"/>
      <c r="DK47" s="2"/>
      <c r="DL47" s="2"/>
      <c r="DM47" s="2"/>
      <c r="DN47" s="2"/>
      <c r="DO47" s="2"/>
      <c r="DP47" s="2"/>
      <c r="DQ47" s="2"/>
      <c r="DR47" s="2"/>
      <c r="DS47" s="2"/>
      <c r="DT47" s="2"/>
      <c r="DU47" s="2"/>
      <c r="DV47" s="2"/>
      <c r="DW47" s="2"/>
      <c r="DX47" s="2"/>
      <c r="DY47" s="2"/>
      <c r="DZ47" s="2"/>
    </row>
    <row r="48" spans="1:130" ht="42.75" hidden="1" customHeight="1" x14ac:dyDescent="0.25">
      <c r="A48" s="49">
        <v>38</v>
      </c>
      <c r="B48" s="62">
        <v>71</v>
      </c>
      <c r="C48" s="56">
        <v>71</v>
      </c>
      <c r="D48" s="8" t="s">
        <v>64</v>
      </c>
      <c r="E48" s="15" t="s">
        <v>11</v>
      </c>
      <c r="F48" s="15" t="s">
        <v>65</v>
      </c>
      <c r="G48" s="64" t="s">
        <v>19</v>
      </c>
      <c r="H48" s="8" t="s">
        <v>651</v>
      </c>
      <c r="I48" s="64" t="s">
        <v>611</v>
      </c>
      <c r="J48" s="64" t="s">
        <v>14</v>
      </c>
      <c r="K48" s="16" t="s">
        <v>6</v>
      </c>
      <c r="L48" s="16" t="s">
        <v>15</v>
      </c>
      <c r="M48" s="11">
        <v>1</v>
      </c>
      <c r="N48" s="11" t="s">
        <v>1269</v>
      </c>
      <c r="O48" s="66"/>
      <c r="P48" s="66"/>
      <c r="Q48" s="66"/>
      <c r="R48" s="66"/>
      <c r="S48" s="80"/>
      <c r="T48" s="80"/>
      <c r="U48" s="66"/>
      <c r="V48" s="66"/>
      <c r="W48" s="66"/>
      <c r="X48" s="66" t="s">
        <v>15</v>
      </c>
      <c r="Y48" s="67">
        <f t="shared" si="0"/>
        <v>1</v>
      </c>
      <c r="Z48" s="16"/>
      <c r="AA48" s="16"/>
      <c r="AB48" s="16"/>
      <c r="AC48" s="16"/>
      <c r="AD48" s="16"/>
      <c r="AE48" s="68"/>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t="s">
        <v>626</v>
      </c>
      <c r="BJ48" s="16">
        <v>2</v>
      </c>
      <c r="BK48" s="16">
        <v>2</v>
      </c>
      <c r="BL48" s="16">
        <v>2</v>
      </c>
      <c r="BM48" s="16">
        <v>2</v>
      </c>
      <c r="BN48" s="16">
        <v>2</v>
      </c>
      <c r="BO48" s="16">
        <v>2</v>
      </c>
      <c r="BP48" s="16">
        <v>2</v>
      </c>
      <c r="BQ48" s="16">
        <v>2</v>
      </c>
      <c r="BR48" s="16">
        <v>2</v>
      </c>
      <c r="BS48" s="16">
        <v>2</v>
      </c>
      <c r="BT48" s="16">
        <v>2</v>
      </c>
      <c r="BU48" s="16">
        <v>2</v>
      </c>
      <c r="BV48" s="16">
        <v>2</v>
      </c>
      <c r="BW48" s="16">
        <v>2</v>
      </c>
      <c r="BX48" s="16">
        <v>2</v>
      </c>
      <c r="BY48" s="16">
        <v>2</v>
      </c>
      <c r="BZ48" s="16">
        <v>2</v>
      </c>
      <c r="CA48" s="16">
        <v>2</v>
      </c>
      <c r="CB48" s="16">
        <v>2</v>
      </c>
      <c r="CC48" s="16">
        <v>2</v>
      </c>
      <c r="CD48" s="16">
        <v>2</v>
      </c>
      <c r="CE48" s="16">
        <v>2</v>
      </c>
      <c r="CF48" s="16">
        <v>2</v>
      </c>
      <c r="CG48" s="16">
        <v>2</v>
      </c>
      <c r="CH48" s="16">
        <v>2</v>
      </c>
      <c r="CI48" s="16">
        <v>2</v>
      </c>
      <c r="CJ48" s="16">
        <v>2</v>
      </c>
      <c r="CK48" s="16">
        <v>2</v>
      </c>
      <c r="CL48" s="16">
        <v>2</v>
      </c>
      <c r="CM48" s="16">
        <v>2</v>
      </c>
      <c r="CN48" s="16">
        <v>2</v>
      </c>
      <c r="CO48" s="16">
        <v>2</v>
      </c>
      <c r="CP48" s="16">
        <v>2</v>
      </c>
      <c r="CQ48" s="16">
        <v>2</v>
      </c>
      <c r="CR48" s="16">
        <v>2</v>
      </c>
      <c r="CS48" s="16"/>
      <c r="CT48" s="16">
        <v>2</v>
      </c>
      <c r="CU48" s="16">
        <v>2</v>
      </c>
      <c r="CV48" s="16">
        <v>2</v>
      </c>
      <c r="CW48" s="69">
        <f t="shared" si="11"/>
        <v>38</v>
      </c>
      <c r="CX48" s="352">
        <f t="shared" si="12"/>
        <v>1</v>
      </c>
      <c r="CY48" s="69">
        <f t="shared" si="13"/>
        <v>0</v>
      </c>
      <c r="CZ48" s="70">
        <f t="shared" si="14"/>
        <v>0</v>
      </c>
      <c r="DA48" s="69">
        <f t="shared" si="15"/>
        <v>0</v>
      </c>
      <c r="DB48" s="70">
        <f t="shared" si="16"/>
        <v>0</v>
      </c>
      <c r="DC48" s="69">
        <f t="shared" si="17"/>
        <v>0</v>
      </c>
      <c r="DD48" s="70">
        <f t="shared" si="18"/>
        <v>0</v>
      </c>
      <c r="DE48" s="71">
        <f t="shared" si="19"/>
        <v>2</v>
      </c>
      <c r="DF48" s="71" t="str">
        <f t="shared" si="20"/>
        <v>Đạt mục tiêu</v>
      </c>
      <c r="DG48" s="2"/>
      <c r="DH48" s="2"/>
      <c r="DI48" s="2"/>
      <c r="DJ48" s="2"/>
      <c r="DK48" s="2"/>
      <c r="DL48" s="2"/>
      <c r="DM48" s="2"/>
      <c r="DN48" s="2"/>
      <c r="DO48" s="2"/>
      <c r="DP48" s="2"/>
      <c r="DQ48" s="2"/>
      <c r="DR48" s="2"/>
      <c r="DS48" s="2"/>
      <c r="DT48" s="2"/>
      <c r="DU48" s="2"/>
      <c r="DV48" s="2"/>
      <c r="DW48" s="2"/>
      <c r="DX48" s="2"/>
      <c r="DY48" s="2"/>
      <c r="DZ48" s="2"/>
    </row>
    <row r="49" spans="1:130" ht="43.5" hidden="1" customHeight="1" x14ac:dyDescent="0.25">
      <c r="A49" s="49">
        <v>39</v>
      </c>
      <c r="B49" s="62">
        <v>75</v>
      </c>
      <c r="C49" s="56">
        <v>75</v>
      </c>
      <c r="D49" s="8" t="s">
        <v>652</v>
      </c>
      <c r="E49" s="281" t="s">
        <v>19</v>
      </c>
      <c r="F49" s="15" t="s">
        <v>66</v>
      </c>
      <c r="G49" s="282" t="s">
        <v>19</v>
      </c>
      <c r="H49" s="8" t="s">
        <v>653</v>
      </c>
      <c r="I49" s="64" t="s">
        <v>628</v>
      </c>
      <c r="J49" s="64" t="s">
        <v>14</v>
      </c>
      <c r="K49" s="16" t="s">
        <v>6</v>
      </c>
      <c r="L49" s="16" t="s">
        <v>15</v>
      </c>
      <c r="M49" s="11"/>
      <c r="N49" s="305" t="s">
        <v>542</v>
      </c>
      <c r="O49" s="80"/>
      <c r="P49" s="66"/>
      <c r="Q49" s="66" t="s">
        <v>15</v>
      </c>
      <c r="R49" s="66"/>
      <c r="S49" s="66"/>
      <c r="T49" s="66"/>
      <c r="U49" s="66"/>
      <c r="V49" s="66"/>
      <c r="W49" s="66"/>
      <c r="X49" s="66"/>
      <c r="Y49" s="67">
        <f t="shared" si="0"/>
        <v>1</v>
      </c>
      <c r="Z49" s="16"/>
      <c r="AA49" s="16"/>
      <c r="AB49" s="16"/>
      <c r="AC49" s="16"/>
      <c r="AD49" s="16"/>
      <c r="AE49" s="68"/>
      <c r="AF49" s="12"/>
      <c r="AG49" s="12"/>
      <c r="AH49" s="16" t="s">
        <v>626</v>
      </c>
      <c r="AI49" s="16" t="s">
        <v>623</v>
      </c>
      <c r="AJ49" s="16" t="s">
        <v>654</v>
      </c>
      <c r="AK49" s="16" t="s">
        <v>623</v>
      </c>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6">
        <v>2</v>
      </c>
      <c r="BK49" s="16">
        <v>2</v>
      </c>
      <c r="BL49" s="16">
        <v>2</v>
      </c>
      <c r="BM49" s="16">
        <v>2</v>
      </c>
      <c r="BN49" s="16">
        <v>2</v>
      </c>
      <c r="BO49" s="16">
        <v>2</v>
      </c>
      <c r="BP49" s="16">
        <v>2</v>
      </c>
      <c r="BQ49" s="16">
        <v>2</v>
      </c>
      <c r="BR49" s="16">
        <v>2</v>
      </c>
      <c r="BS49" s="16">
        <v>2</v>
      </c>
      <c r="BT49" s="16">
        <v>2</v>
      </c>
      <c r="BU49" s="16">
        <v>2</v>
      </c>
      <c r="BV49" s="16">
        <v>2</v>
      </c>
      <c r="BW49" s="16">
        <v>2</v>
      </c>
      <c r="BX49" s="16">
        <v>2</v>
      </c>
      <c r="BY49" s="16">
        <v>2</v>
      </c>
      <c r="BZ49" s="16">
        <v>2</v>
      </c>
      <c r="CA49" s="16">
        <v>2</v>
      </c>
      <c r="CB49" s="16">
        <v>2</v>
      </c>
      <c r="CC49" s="16">
        <v>2</v>
      </c>
      <c r="CD49" s="16">
        <v>2</v>
      </c>
      <c r="CE49" s="16">
        <v>2</v>
      </c>
      <c r="CF49" s="16">
        <v>2</v>
      </c>
      <c r="CG49" s="16">
        <v>2</v>
      </c>
      <c r="CH49" s="16">
        <v>2</v>
      </c>
      <c r="CI49" s="16">
        <v>2</v>
      </c>
      <c r="CJ49" s="16">
        <v>2</v>
      </c>
      <c r="CK49" s="16">
        <v>1</v>
      </c>
      <c r="CL49" s="16">
        <v>1</v>
      </c>
      <c r="CM49" s="16">
        <v>1</v>
      </c>
      <c r="CN49" s="16">
        <v>1</v>
      </c>
      <c r="CO49" s="16">
        <v>2</v>
      </c>
      <c r="CP49" s="16">
        <v>2</v>
      </c>
      <c r="CQ49" s="16">
        <v>2</v>
      </c>
      <c r="CR49" s="16">
        <v>2</v>
      </c>
      <c r="CS49" s="16">
        <v>2</v>
      </c>
      <c r="CT49" s="16">
        <v>2</v>
      </c>
      <c r="CU49" s="16">
        <v>2</v>
      </c>
      <c r="CV49" s="16">
        <v>2</v>
      </c>
      <c r="CW49" s="69">
        <f t="shared" si="11"/>
        <v>35</v>
      </c>
      <c r="CX49" s="352">
        <f t="shared" si="12"/>
        <v>0.89743589743589747</v>
      </c>
      <c r="CY49" s="69">
        <f t="shared" si="13"/>
        <v>4</v>
      </c>
      <c r="CZ49" s="70">
        <f t="shared" si="14"/>
        <v>0.10256410256410256</v>
      </c>
      <c r="DA49" s="69">
        <f t="shared" si="15"/>
        <v>0</v>
      </c>
      <c r="DB49" s="70">
        <f t="shared" si="16"/>
        <v>0</v>
      </c>
      <c r="DC49" s="69">
        <f t="shared" si="17"/>
        <v>0</v>
      </c>
      <c r="DD49" s="70">
        <f t="shared" si="18"/>
        <v>0</v>
      </c>
      <c r="DE49" s="71">
        <f t="shared" si="19"/>
        <v>1.8974358974358974</v>
      </c>
      <c r="DF49" s="71" t="str">
        <f t="shared" si="20"/>
        <v>Đạt mục tiêu</v>
      </c>
      <c r="DG49" s="2"/>
      <c r="DH49" s="2"/>
      <c r="DI49" s="2"/>
      <c r="DJ49" s="2"/>
      <c r="DK49" s="2"/>
      <c r="DL49" s="2"/>
      <c r="DM49" s="2"/>
      <c r="DN49" s="2"/>
      <c r="DO49" s="2"/>
      <c r="DP49" s="2"/>
      <c r="DQ49" s="2"/>
      <c r="DR49" s="2"/>
      <c r="DS49" s="2"/>
      <c r="DT49" s="2"/>
      <c r="DU49" s="2"/>
      <c r="DV49" s="2"/>
      <c r="DW49" s="2"/>
      <c r="DX49" s="2"/>
      <c r="DY49" s="2"/>
      <c r="DZ49" s="2"/>
    </row>
    <row r="50" spans="1:130" ht="36" customHeight="1" x14ac:dyDescent="0.25">
      <c r="A50" s="49">
        <v>40</v>
      </c>
      <c r="B50" s="62">
        <v>78</v>
      </c>
      <c r="C50" s="56">
        <v>78</v>
      </c>
      <c r="D50" s="8" t="s">
        <v>655</v>
      </c>
      <c r="E50" s="15" t="s">
        <v>19</v>
      </c>
      <c r="F50" s="15" t="s">
        <v>67</v>
      </c>
      <c r="G50" s="64" t="s">
        <v>19</v>
      </c>
      <c r="H50" s="8" t="s">
        <v>656</v>
      </c>
      <c r="I50" s="64" t="s">
        <v>611</v>
      </c>
      <c r="J50" s="64" t="s">
        <v>14</v>
      </c>
      <c r="K50" s="16" t="s">
        <v>6</v>
      </c>
      <c r="L50" s="16" t="s">
        <v>15</v>
      </c>
      <c r="M50" s="11"/>
      <c r="N50" s="305" t="s">
        <v>543</v>
      </c>
      <c r="O50" s="66"/>
      <c r="P50" s="80"/>
      <c r="Q50" s="80"/>
      <c r="R50" s="66" t="s">
        <v>15</v>
      </c>
      <c r="S50" s="66"/>
      <c r="T50" s="66"/>
      <c r="U50" s="66"/>
      <c r="V50" s="66"/>
      <c r="W50" s="66"/>
      <c r="X50" s="66"/>
      <c r="Y50" s="67">
        <f t="shared" si="0"/>
        <v>1</v>
      </c>
      <c r="Z50" s="16"/>
      <c r="AA50" s="12"/>
      <c r="AB50" s="12"/>
      <c r="AC50" s="12"/>
      <c r="AD50" s="12"/>
      <c r="AE50" s="68"/>
      <c r="AF50" s="12"/>
      <c r="AG50" s="12"/>
      <c r="AH50" s="12"/>
      <c r="AI50" s="12"/>
      <c r="AJ50" s="12"/>
      <c r="AK50" s="12"/>
      <c r="AL50" s="12"/>
      <c r="AM50" s="12"/>
      <c r="AN50" s="12"/>
      <c r="AO50" s="12"/>
      <c r="AP50" s="12" t="s">
        <v>626</v>
      </c>
      <c r="AQ50" s="12"/>
      <c r="AR50" s="12"/>
      <c r="AS50" s="12"/>
      <c r="AT50" s="12"/>
      <c r="AU50" s="12"/>
      <c r="AV50" s="12"/>
      <c r="AW50" s="12"/>
      <c r="AX50" s="12"/>
      <c r="AY50" s="12"/>
      <c r="AZ50" s="12"/>
      <c r="BA50" s="12"/>
      <c r="BB50" s="12"/>
      <c r="BC50" s="12"/>
      <c r="BD50" s="12"/>
      <c r="BE50" s="12"/>
      <c r="BF50" s="12"/>
      <c r="BG50" s="12"/>
      <c r="BH50" s="12"/>
      <c r="BI50" s="12"/>
      <c r="BJ50" s="16">
        <v>2</v>
      </c>
      <c r="BK50" s="16">
        <v>2</v>
      </c>
      <c r="BL50" s="16">
        <v>2</v>
      </c>
      <c r="BM50" s="16">
        <v>2</v>
      </c>
      <c r="BN50" s="16">
        <v>2</v>
      </c>
      <c r="BO50" s="16">
        <v>2</v>
      </c>
      <c r="BP50" s="16">
        <v>2</v>
      </c>
      <c r="BQ50" s="16">
        <v>2</v>
      </c>
      <c r="BR50" s="16">
        <v>2</v>
      </c>
      <c r="BS50" s="16">
        <v>2</v>
      </c>
      <c r="BT50" s="16">
        <v>2</v>
      </c>
      <c r="BU50" s="16">
        <v>2</v>
      </c>
      <c r="BV50" s="16">
        <v>2</v>
      </c>
      <c r="BW50" s="16">
        <v>2</v>
      </c>
      <c r="BX50" s="16">
        <v>2</v>
      </c>
      <c r="BY50" s="16">
        <v>2</v>
      </c>
      <c r="BZ50" s="16">
        <v>2</v>
      </c>
      <c r="CA50" s="16">
        <v>2</v>
      </c>
      <c r="CB50" s="16">
        <v>2</v>
      </c>
      <c r="CC50" s="16">
        <v>2</v>
      </c>
      <c r="CD50" s="16">
        <v>2</v>
      </c>
      <c r="CE50" s="16">
        <v>2</v>
      </c>
      <c r="CF50" s="16">
        <v>2</v>
      </c>
      <c r="CG50" s="16">
        <v>2</v>
      </c>
      <c r="CH50" s="16">
        <v>2</v>
      </c>
      <c r="CI50" s="16">
        <v>2</v>
      </c>
      <c r="CJ50" s="16">
        <v>2</v>
      </c>
      <c r="CK50" s="16">
        <v>2</v>
      </c>
      <c r="CL50" s="16">
        <v>2</v>
      </c>
      <c r="CM50" s="16">
        <v>2</v>
      </c>
      <c r="CN50" s="16">
        <v>2</v>
      </c>
      <c r="CO50" s="16">
        <v>2</v>
      </c>
      <c r="CP50" s="16">
        <v>2</v>
      </c>
      <c r="CQ50" s="16">
        <v>2</v>
      </c>
      <c r="CR50" s="16">
        <v>2</v>
      </c>
      <c r="CS50" s="16">
        <v>2</v>
      </c>
      <c r="CT50" s="16">
        <v>2</v>
      </c>
      <c r="CU50" s="16">
        <v>2</v>
      </c>
      <c r="CV50" s="16">
        <v>2</v>
      </c>
      <c r="CW50" s="69">
        <f t="shared" si="11"/>
        <v>39</v>
      </c>
      <c r="CX50" s="352">
        <f t="shared" si="12"/>
        <v>1</v>
      </c>
      <c r="CY50" s="69">
        <f t="shared" si="13"/>
        <v>0</v>
      </c>
      <c r="CZ50" s="70">
        <f t="shared" si="14"/>
        <v>0</v>
      </c>
      <c r="DA50" s="69">
        <f t="shared" si="15"/>
        <v>0</v>
      </c>
      <c r="DB50" s="70">
        <f t="shared" si="16"/>
        <v>0</v>
      </c>
      <c r="DC50" s="69">
        <f t="shared" si="17"/>
        <v>0</v>
      </c>
      <c r="DD50" s="70">
        <f t="shared" si="18"/>
        <v>0</v>
      </c>
      <c r="DE50" s="71">
        <f t="shared" si="19"/>
        <v>2</v>
      </c>
      <c r="DF50" s="71" t="str">
        <f t="shared" si="20"/>
        <v>Đạt mục tiêu</v>
      </c>
      <c r="DG50" s="2"/>
      <c r="DH50" s="2"/>
      <c r="DI50" s="2"/>
      <c r="DJ50" s="2"/>
      <c r="DK50" s="2"/>
      <c r="DL50" s="2"/>
      <c r="DM50" s="2"/>
      <c r="DN50" s="2"/>
      <c r="DO50" s="2"/>
      <c r="DP50" s="2"/>
      <c r="DQ50" s="2"/>
      <c r="DR50" s="2"/>
      <c r="DS50" s="2"/>
      <c r="DT50" s="2"/>
      <c r="DU50" s="2"/>
      <c r="DV50" s="2"/>
      <c r="DW50" s="2"/>
      <c r="DX50" s="2"/>
      <c r="DY50" s="2"/>
      <c r="DZ50" s="2"/>
    </row>
    <row r="51" spans="1:130" ht="36" hidden="1" customHeight="1" x14ac:dyDescent="0.25">
      <c r="A51" s="614">
        <v>41</v>
      </c>
      <c r="B51" s="617">
        <v>79</v>
      </c>
      <c r="C51" s="56"/>
      <c r="D51" s="612" t="s">
        <v>68</v>
      </c>
      <c r="E51" s="15"/>
      <c r="F51" s="612" t="s">
        <v>69</v>
      </c>
      <c r="G51" s="64"/>
      <c r="H51" s="8" t="s">
        <v>657</v>
      </c>
      <c r="I51" s="64" t="s">
        <v>611</v>
      </c>
      <c r="J51" s="64"/>
      <c r="K51" s="16"/>
      <c r="L51" s="16"/>
      <c r="M51" s="11"/>
      <c r="N51" s="312" t="s">
        <v>541</v>
      </c>
      <c r="O51" s="66"/>
      <c r="P51" s="80" t="s">
        <v>15</v>
      </c>
      <c r="Q51" s="80"/>
      <c r="R51" s="66"/>
      <c r="S51" s="66"/>
      <c r="T51" s="66"/>
      <c r="U51" s="66"/>
      <c r="V51" s="66"/>
      <c r="W51" s="66"/>
      <c r="X51" s="66"/>
      <c r="Y51" s="67"/>
      <c r="Z51" s="16"/>
      <c r="AA51" s="12"/>
      <c r="AB51" s="12"/>
      <c r="AC51" s="12"/>
      <c r="AD51" s="12"/>
      <c r="AE51" s="68"/>
      <c r="AF51" s="12"/>
      <c r="AG51" s="12" t="s">
        <v>626</v>
      </c>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69"/>
      <c r="CX51" s="352"/>
      <c r="CY51" s="69"/>
      <c r="CZ51" s="70"/>
      <c r="DA51" s="69"/>
      <c r="DB51" s="70"/>
      <c r="DC51" s="69"/>
      <c r="DD51" s="70"/>
      <c r="DE51" s="71"/>
      <c r="DF51" s="71"/>
      <c r="DG51" s="387"/>
      <c r="DH51" s="387"/>
      <c r="DI51" s="387"/>
      <c r="DJ51" s="387"/>
      <c r="DK51" s="387"/>
      <c r="DL51" s="387"/>
      <c r="DM51" s="387"/>
      <c r="DN51" s="387"/>
      <c r="DO51" s="387"/>
      <c r="DP51" s="387"/>
      <c r="DQ51" s="387"/>
      <c r="DR51" s="387"/>
      <c r="DS51" s="387"/>
      <c r="DT51" s="387"/>
      <c r="DU51" s="387"/>
      <c r="DV51" s="387"/>
      <c r="DW51" s="387"/>
      <c r="DX51" s="387"/>
      <c r="DY51" s="387"/>
      <c r="DZ51" s="387"/>
    </row>
    <row r="52" spans="1:130" ht="44.25" hidden="1" customHeight="1" x14ac:dyDescent="0.25">
      <c r="A52" s="616"/>
      <c r="B52" s="619"/>
      <c r="C52" s="56">
        <v>79</v>
      </c>
      <c r="D52" s="613"/>
      <c r="E52" s="15" t="s">
        <v>11</v>
      </c>
      <c r="F52" s="613"/>
      <c r="G52" s="64" t="s">
        <v>36</v>
      </c>
      <c r="H52" s="8" t="s">
        <v>657</v>
      </c>
      <c r="I52" s="64" t="s">
        <v>611</v>
      </c>
      <c r="J52" s="64" t="s">
        <v>14</v>
      </c>
      <c r="K52" s="16" t="s">
        <v>6</v>
      </c>
      <c r="L52" s="16" t="s">
        <v>15</v>
      </c>
      <c r="M52" s="11">
        <v>1</v>
      </c>
      <c r="N52" s="24" t="s">
        <v>1268</v>
      </c>
      <c r="O52" s="66"/>
      <c r="P52" s="66"/>
      <c r="Q52" s="66"/>
      <c r="R52" s="66"/>
      <c r="S52" s="66"/>
      <c r="T52" s="66"/>
      <c r="U52" s="66"/>
      <c r="V52" s="66" t="s">
        <v>15</v>
      </c>
      <c r="W52" s="66"/>
      <c r="X52" s="80"/>
      <c r="Y52" s="67">
        <f t="shared" si="0"/>
        <v>1</v>
      </c>
      <c r="Z52" s="16"/>
      <c r="AA52" s="16"/>
      <c r="AB52" s="16"/>
      <c r="AC52" s="16"/>
      <c r="AD52" s="16"/>
      <c r="AE52" s="68"/>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t="s">
        <v>626</v>
      </c>
      <c r="BE52" s="12"/>
      <c r="BF52" s="12"/>
      <c r="BG52" s="12"/>
      <c r="BH52" s="12"/>
      <c r="BI52" s="12"/>
      <c r="BJ52" s="16">
        <v>2</v>
      </c>
      <c r="BK52" s="16">
        <v>2</v>
      </c>
      <c r="BL52" s="16">
        <v>2</v>
      </c>
      <c r="BM52" s="16">
        <v>2</v>
      </c>
      <c r="BN52" s="16">
        <v>2</v>
      </c>
      <c r="BO52" s="16">
        <v>2</v>
      </c>
      <c r="BP52" s="16">
        <v>2</v>
      </c>
      <c r="BQ52" s="16">
        <v>2</v>
      </c>
      <c r="BR52" s="16">
        <v>2</v>
      </c>
      <c r="BS52" s="16">
        <v>2</v>
      </c>
      <c r="BT52" s="16">
        <v>2</v>
      </c>
      <c r="BU52" s="16">
        <v>2</v>
      </c>
      <c r="BV52" s="16">
        <v>2</v>
      </c>
      <c r="BW52" s="16">
        <v>2</v>
      </c>
      <c r="BX52" s="16">
        <v>2</v>
      </c>
      <c r="BY52" s="16">
        <v>2</v>
      </c>
      <c r="BZ52" s="16">
        <v>2</v>
      </c>
      <c r="CA52" s="16">
        <v>2</v>
      </c>
      <c r="CB52" s="16">
        <v>2</v>
      </c>
      <c r="CC52" s="16">
        <v>2</v>
      </c>
      <c r="CD52" s="16">
        <v>2</v>
      </c>
      <c r="CE52" s="16">
        <v>2</v>
      </c>
      <c r="CF52" s="16">
        <v>2</v>
      </c>
      <c r="CG52" s="16">
        <v>2</v>
      </c>
      <c r="CH52" s="16">
        <v>2</v>
      </c>
      <c r="CI52" s="16">
        <v>2</v>
      </c>
      <c r="CJ52" s="16">
        <v>2</v>
      </c>
      <c r="CK52" s="16">
        <v>2</v>
      </c>
      <c r="CL52" s="16">
        <v>2</v>
      </c>
      <c r="CM52" s="16">
        <v>2</v>
      </c>
      <c r="CN52" s="16">
        <v>2</v>
      </c>
      <c r="CO52" s="16">
        <v>2</v>
      </c>
      <c r="CP52" s="16">
        <v>2</v>
      </c>
      <c r="CQ52" s="16">
        <v>2</v>
      </c>
      <c r="CR52" s="16">
        <v>2</v>
      </c>
      <c r="CS52" s="16"/>
      <c r="CT52" s="16">
        <v>2</v>
      </c>
      <c r="CU52" s="16">
        <v>2</v>
      </c>
      <c r="CV52" s="16">
        <v>2</v>
      </c>
      <c r="CW52" s="69">
        <f t="shared" si="11"/>
        <v>38</v>
      </c>
      <c r="CX52" s="352">
        <f t="shared" si="12"/>
        <v>1</v>
      </c>
      <c r="CY52" s="69">
        <f t="shared" si="13"/>
        <v>0</v>
      </c>
      <c r="CZ52" s="70">
        <f t="shared" si="14"/>
        <v>0</v>
      </c>
      <c r="DA52" s="69">
        <f t="shared" si="15"/>
        <v>0</v>
      </c>
      <c r="DB52" s="70">
        <f t="shared" si="16"/>
        <v>0</v>
      </c>
      <c r="DC52" s="69">
        <f t="shared" si="17"/>
        <v>0</v>
      </c>
      <c r="DD52" s="70">
        <f t="shared" si="18"/>
        <v>0</v>
      </c>
      <c r="DE52" s="71">
        <f t="shared" si="19"/>
        <v>2</v>
      </c>
      <c r="DF52" s="71" t="str">
        <f t="shared" si="20"/>
        <v>Đạt mục tiêu</v>
      </c>
      <c r="DG52" s="2"/>
      <c r="DH52" s="2"/>
      <c r="DI52" s="2"/>
      <c r="DJ52" s="2"/>
      <c r="DK52" s="2"/>
      <c r="DL52" s="2"/>
      <c r="DM52" s="2"/>
      <c r="DN52" s="2"/>
      <c r="DO52" s="2"/>
      <c r="DP52" s="2"/>
      <c r="DQ52" s="2"/>
      <c r="DR52" s="2"/>
      <c r="DS52" s="2"/>
      <c r="DT52" s="2"/>
      <c r="DU52" s="2"/>
      <c r="DV52" s="2"/>
      <c r="DW52" s="2"/>
      <c r="DX52" s="2"/>
      <c r="DY52" s="2"/>
      <c r="DZ52" s="2"/>
    </row>
    <row r="53" spans="1:130" ht="51.75" hidden="1" customHeight="1" x14ac:dyDescent="0.25">
      <c r="A53" s="49">
        <v>42</v>
      </c>
      <c r="B53" s="62">
        <v>82</v>
      </c>
      <c r="C53" s="56">
        <v>82</v>
      </c>
      <c r="D53" s="8" t="s">
        <v>70</v>
      </c>
      <c r="E53" s="15" t="s">
        <v>11</v>
      </c>
      <c r="F53" s="15" t="s">
        <v>71</v>
      </c>
      <c r="G53" s="64" t="s">
        <v>13</v>
      </c>
      <c r="H53" s="8" t="s">
        <v>658</v>
      </c>
      <c r="I53" s="64" t="s">
        <v>611</v>
      </c>
      <c r="J53" s="8" t="s">
        <v>14</v>
      </c>
      <c r="K53" s="12" t="s">
        <v>6</v>
      </c>
      <c r="L53" s="12" t="s">
        <v>15</v>
      </c>
      <c r="M53" s="308"/>
      <c r="N53" s="310" t="s">
        <v>544</v>
      </c>
      <c r="O53" s="309"/>
      <c r="P53" s="66"/>
      <c r="Q53" s="66"/>
      <c r="R53" s="80"/>
      <c r="S53" s="66" t="s">
        <v>15</v>
      </c>
      <c r="T53" s="66"/>
      <c r="U53" s="80"/>
      <c r="V53" s="66"/>
      <c r="W53" s="66"/>
      <c r="X53" s="66"/>
      <c r="Y53" s="67">
        <f t="shared" si="0"/>
        <v>1</v>
      </c>
      <c r="Z53" s="16"/>
      <c r="AA53" s="16"/>
      <c r="AB53" s="16"/>
      <c r="AC53" s="16"/>
      <c r="AD53" s="16"/>
      <c r="AE53" s="68"/>
      <c r="AF53" s="12"/>
      <c r="AG53" s="12"/>
      <c r="AH53" s="12"/>
      <c r="AI53" s="12"/>
      <c r="AJ53" s="12"/>
      <c r="AK53" s="12"/>
      <c r="AL53" s="12"/>
      <c r="AM53" s="12"/>
      <c r="AN53" s="12"/>
      <c r="AO53" s="12"/>
      <c r="AP53" s="12"/>
      <c r="AQ53" s="12" t="s">
        <v>626</v>
      </c>
      <c r="AR53" s="12" t="s">
        <v>623</v>
      </c>
      <c r="AS53" s="12"/>
      <c r="AT53" s="12" t="s">
        <v>623</v>
      </c>
      <c r="AU53" s="12"/>
      <c r="AV53" s="12"/>
      <c r="AW53" s="12"/>
      <c r="AX53" s="12"/>
      <c r="AY53" s="12"/>
      <c r="AZ53" s="12"/>
      <c r="BA53" s="12"/>
      <c r="BB53" s="12"/>
      <c r="BC53" s="12"/>
      <c r="BD53" s="12"/>
      <c r="BE53" s="12"/>
      <c r="BF53" s="12"/>
      <c r="BG53" s="12"/>
      <c r="BH53" s="12"/>
      <c r="BI53" s="12"/>
      <c r="BJ53" s="16">
        <v>2</v>
      </c>
      <c r="BK53" s="16">
        <v>2</v>
      </c>
      <c r="BL53" s="16">
        <v>2</v>
      </c>
      <c r="BM53" s="16">
        <v>2</v>
      </c>
      <c r="BN53" s="16">
        <v>2</v>
      </c>
      <c r="BO53" s="16">
        <v>2</v>
      </c>
      <c r="BP53" s="16">
        <v>2</v>
      </c>
      <c r="BQ53" s="16">
        <v>2</v>
      </c>
      <c r="BR53" s="16">
        <v>2</v>
      </c>
      <c r="BS53" s="16">
        <v>2</v>
      </c>
      <c r="BT53" s="16">
        <v>2</v>
      </c>
      <c r="BU53" s="16">
        <v>2</v>
      </c>
      <c r="BV53" s="16">
        <v>2</v>
      </c>
      <c r="BW53" s="16">
        <v>2</v>
      </c>
      <c r="BX53" s="16">
        <v>2</v>
      </c>
      <c r="BY53" s="16">
        <v>2</v>
      </c>
      <c r="BZ53" s="16">
        <v>2</v>
      </c>
      <c r="CA53" s="16">
        <v>2</v>
      </c>
      <c r="CB53" s="16">
        <v>2</v>
      </c>
      <c r="CC53" s="16">
        <v>2</v>
      </c>
      <c r="CD53" s="16">
        <v>2</v>
      </c>
      <c r="CE53" s="16">
        <v>2</v>
      </c>
      <c r="CF53" s="16">
        <v>2</v>
      </c>
      <c r="CG53" s="16">
        <v>2</v>
      </c>
      <c r="CH53" s="16">
        <v>2</v>
      </c>
      <c r="CI53" s="16">
        <v>2</v>
      </c>
      <c r="CJ53" s="16">
        <v>2</v>
      </c>
      <c r="CK53" s="16">
        <v>2</v>
      </c>
      <c r="CL53" s="16">
        <v>2</v>
      </c>
      <c r="CM53" s="16">
        <v>2</v>
      </c>
      <c r="CN53" s="16">
        <v>2</v>
      </c>
      <c r="CO53" s="16">
        <v>2</v>
      </c>
      <c r="CP53" s="16">
        <v>2</v>
      </c>
      <c r="CQ53" s="16">
        <v>2</v>
      </c>
      <c r="CR53" s="16">
        <v>2</v>
      </c>
      <c r="CS53" s="16"/>
      <c r="CT53" s="16">
        <v>2</v>
      </c>
      <c r="CU53" s="16">
        <v>2</v>
      </c>
      <c r="CV53" s="16">
        <v>2</v>
      </c>
      <c r="CW53" s="69">
        <f t="shared" si="11"/>
        <v>38</v>
      </c>
      <c r="CX53" s="352">
        <f t="shared" si="12"/>
        <v>1</v>
      </c>
      <c r="CY53" s="69">
        <f t="shared" si="13"/>
        <v>0</v>
      </c>
      <c r="CZ53" s="70">
        <f t="shared" si="14"/>
        <v>0</v>
      </c>
      <c r="DA53" s="69">
        <f t="shared" si="15"/>
        <v>0</v>
      </c>
      <c r="DB53" s="70">
        <f t="shared" si="16"/>
        <v>0</v>
      </c>
      <c r="DC53" s="69">
        <f t="shared" si="17"/>
        <v>0</v>
      </c>
      <c r="DD53" s="70">
        <f t="shared" si="18"/>
        <v>0</v>
      </c>
      <c r="DE53" s="71">
        <f t="shared" si="19"/>
        <v>2</v>
      </c>
      <c r="DF53" s="71" t="str">
        <f t="shared" si="20"/>
        <v>Đạt mục tiêu</v>
      </c>
      <c r="DG53" s="2"/>
      <c r="DH53" s="2"/>
      <c r="DI53" s="2"/>
      <c r="DJ53" s="2"/>
      <c r="DK53" s="2"/>
      <c r="DL53" s="2"/>
      <c r="DM53" s="2"/>
      <c r="DN53" s="2"/>
      <c r="DO53" s="2"/>
      <c r="DP53" s="2"/>
      <c r="DQ53" s="2"/>
      <c r="DR53" s="2"/>
      <c r="DS53" s="2"/>
      <c r="DT53" s="2"/>
      <c r="DU53" s="2"/>
      <c r="DV53" s="2"/>
      <c r="DW53" s="2"/>
      <c r="DX53" s="2"/>
      <c r="DY53" s="2"/>
      <c r="DZ53" s="2"/>
    </row>
    <row r="54" spans="1:130" ht="48" hidden="1" customHeight="1" x14ac:dyDescent="0.25">
      <c r="A54" s="49">
        <v>43</v>
      </c>
      <c r="B54" s="62">
        <v>84</v>
      </c>
      <c r="C54" s="56">
        <v>84</v>
      </c>
      <c r="D54" s="8" t="s">
        <v>72</v>
      </c>
      <c r="E54" s="15" t="s">
        <v>13</v>
      </c>
      <c r="F54" s="15" t="s">
        <v>73</v>
      </c>
      <c r="G54" s="64" t="s">
        <v>13</v>
      </c>
      <c r="H54" s="15" t="s">
        <v>659</v>
      </c>
      <c r="I54" s="64" t="s">
        <v>611</v>
      </c>
      <c r="J54" s="8" t="s">
        <v>14</v>
      </c>
      <c r="K54" s="12" t="s">
        <v>6</v>
      </c>
      <c r="L54" s="12" t="s">
        <v>15</v>
      </c>
      <c r="M54" s="11">
        <v>1</v>
      </c>
      <c r="N54" s="25" t="s">
        <v>547</v>
      </c>
      <c r="O54" s="66"/>
      <c r="P54" s="66"/>
      <c r="Q54" s="66"/>
      <c r="R54" s="66"/>
      <c r="S54" s="80"/>
      <c r="T54" s="66"/>
      <c r="U54" s="66"/>
      <c r="V54" s="80"/>
      <c r="W54" s="80" t="s">
        <v>15</v>
      </c>
      <c r="X54" s="66"/>
      <c r="Y54" s="67">
        <f t="shared" si="0"/>
        <v>1</v>
      </c>
      <c r="Z54" s="16"/>
      <c r="AA54" s="16"/>
      <c r="AB54" s="16"/>
      <c r="AC54" s="16"/>
      <c r="AD54" s="16"/>
      <c r="AE54" s="68"/>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t="s">
        <v>626</v>
      </c>
      <c r="BH54" s="12"/>
      <c r="BI54" s="12"/>
      <c r="BJ54" s="16">
        <v>2</v>
      </c>
      <c r="BK54" s="16">
        <v>2</v>
      </c>
      <c r="BL54" s="16">
        <v>2</v>
      </c>
      <c r="BM54" s="16">
        <v>2</v>
      </c>
      <c r="BN54" s="16">
        <v>2</v>
      </c>
      <c r="BO54" s="16">
        <v>2</v>
      </c>
      <c r="BP54" s="16">
        <v>2</v>
      </c>
      <c r="BQ54" s="16">
        <v>2</v>
      </c>
      <c r="BR54" s="16">
        <v>2</v>
      </c>
      <c r="BS54" s="16">
        <v>2</v>
      </c>
      <c r="BT54" s="16">
        <v>2</v>
      </c>
      <c r="BU54" s="16">
        <v>2</v>
      </c>
      <c r="BV54" s="16">
        <v>2</v>
      </c>
      <c r="BW54" s="16">
        <v>2</v>
      </c>
      <c r="BX54" s="16">
        <v>2</v>
      </c>
      <c r="BY54" s="16">
        <v>2</v>
      </c>
      <c r="BZ54" s="16">
        <v>2</v>
      </c>
      <c r="CA54" s="16">
        <v>2</v>
      </c>
      <c r="CB54" s="16">
        <v>2</v>
      </c>
      <c r="CC54" s="16">
        <v>2</v>
      </c>
      <c r="CD54" s="16">
        <v>2</v>
      </c>
      <c r="CE54" s="16">
        <v>2</v>
      </c>
      <c r="CF54" s="16">
        <v>2</v>
      </c>
      <c r="CG54" s="16">
        <v>2</v>
      </c>
      <c r="CH54" s="16">
        <v>2</v>
      </c>
      <c r="CI54" s="16">
        <v>2</v>
      </c>
      <c r="CJ54" s="16">
        <v>2</v>
      </c>
      <c r="CK54" s="16">
        <v>2</v>
      </c>
      <c r="CL54" s="16">
        <v>2</v>
      </c>
      <c r="CM54" s="16">
        <v>2</v>
      </c>
      <c r="CN54" s="16">
        <v>2</v>
      </c>
      <c r="CO54" s="16">
        <v>2</v>
      </c>
      <c r="CP54" s="16">
        <v>2</v>
      </c>
      <c r="CQ54" s="16">
        <v>2</v>
      </c>
      <c r="CR54" s="16">
        <v>2</v>
      </c>
      <c r="CS54" s="16"/>
      <c r="CT54" s="16">
        <v>2</v>
      </c>
      <c r="CU54" s="16">
        <v>2</v>
      </c>
      <c r="CV54" s="16">
        <v>2</v>
      </c>
      <c r="CW54" s="69">
        <f t="shared" si="11"/>
        <v>38</v>
      </c>
      <c r="CX54" s="352">
        <f t="shared" si="12"/>
        <v>1</v>
      </c>
      <c r="CY54" s="69">
        <f t="shared" si="13"/>
        <v>0</v>
      </c>
      <c r="CZ54" s="70">
        <f t="shared" si="14"/>
        <v>0</v>
      </c>
      <c r="DA54" s="69">
        <f t="shared" si="15"/>
        <v>0</v>
      </c>
      <c r="DB54" s="70">
        <f t="shared" si="16"/>
        <v>0</v>
      </c>
      <c r="DC54" s="69">
        <f t="shared" si="17"/>
        <v>0</v>
      </c>
      <c r="DD54" s="70">
        <f t="shared" si="18"/>
        <v>0</v>
      </c>
      <c r="DE54" s="71">
        <f t="shared" si="19"/>
        <v>2</v>
      </c>
      <c r="DF54" s="71" t="str">
        <f t="shared" si="20"/>
        <v>Đạt mục tiêu</v>
      </c>
      <c r="DG54" s="2"/>
      <c r="DH54" s="2"/>
      <c r="DI54" s="2"/>
      <c r="DJ54" s="2"/>
      <c r="DK54" s="2"/>
      <c r="DL54" s="2"/>
      <c r="DM54" s="2"/>
      <c r="DN54" s="2"/>
      <c r="DO54" s="2"/>
      <c r="DP54" s="2"/>
      <c r="DQ54" s="2"/>
      <c r="DR54" s="2"/>
      <c r="DS54" s="2"/>
      <c r="DT54" s="2"/>
      <c r="DU54" s="2"/>
      <c r="DV54" s="2"/>
      <c r="DW54" s="2"/>
      <c r="DX54" s="2"/>
      <c r="DY54" s="2"/>
      <c r="DZ54" s="2"/>
    </row>
    <row r="55" spans="1:130" ht="48" hidden="1" customHeight="1" x14ac:dyDescent="0.25">
      <c r="A55" s="614">
        <v>44</v>
      </c>
      <c r="B55" s="617">
        <v>88</v>
      </c>
      <c r="C55" s="56"/>
      <c r="D55" s="612" t="s">
        <v>74</v>
      </c>
      <c r="E55" s="612" t="s">
        <v>13</v>
      </c>
      <c r="F55" s="612" t="s">
        <v>75</v>
      </c>
      <c r="G55" s="612" t="s">
        <v>13</v>
      </c>
      <c r="H55" s="612" t="s">
        <v>660</v>
      </c>
      <c r="I55" s="64" t="s">
        <v>611</v>
      </c>
      <c r="J55" s="8"/>
      <c r="K55" s="12"/>
      <c r="L55" s="12"/>
      <c r="M55" s="11"/>
      <c r="N55" s="25" t="s">
        <v>1200</v>
      </c>
      <c r="O55" s="66" t="s">
        <v>15</v>
      </c>
      <c r="P55" s="66"/>
      <c r="Q55" s="66"/>
      <c r="R55" s="66"/>
      <c r="S55" s="80"/>
      <c r="T55" s="66"/>
      <c r="U55" s="66"/>
      <c r="V55" s="80"/>
      <c r="W55" s="80"/>
      <c r="X55" s="66"/>
      <c r="Y55" s="67"/>
      <c r="Z55" s="16"/>
      <c r="AA55" s="16"/>
      <c r="AB55" s="16"/>
      <c r="AC55" s="16"/>
      <c r="AD55" s="16"/>
      <c r="AE55" s="68"/>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69"/>
      <c r="CX55" s="352"/>
      <c r="CY55" s="69"/>
      <c r="CZ55" s="70"/>
      <c r="DA55" s="69"/>
      <c r="DB55" s="70"/>
      <c r="DC55" s="69"/>
      <c r="DD55" s="70"/>
      <c r="DE55" s="71"/>
      <c r="DF55" s="71"/>
      <c r="DG55" s="387"/>
      <c r="DH55" s="387"/>
      <c r="DI55" s="387"/>
      <c r="DJ55" s="387"/>
      <c r="DK55" s="387"/>
      <c r="DL55" s="387"/>
      <c r="DM55" s="387"/>
      <c r="DN55" s="387"/>
      <c r="DO55" s="387"/>
      <c r="DP55" s="387"/>
      <c r="DQ55" s="387"/>
      <c r="DR55" s="387"/>
      <c r="DS55" s="387"/>
      <c r="DT55" s="387"/>
      <c r="DU55" s="387"/>
      <c r="DV55" s="387"/>
      <c r="DW55" s="387"/>
      <c r="DX55" s="387"/>
      <c r="DY55" s="387"/>
      <c r="DZ55" s="387"/>
    </row>
    <row r="56" spans="1:130" ht="51" customHeight="1" x14ac:dyDescent="0.25">
      <c r="A56" s="616"/>
      <c r="B56" s="619"/>
      <c r="C56" s="56">
        <v>88</v>
      </c>
      <c r="D56" s="613"/>
      <c r="E56" s="613"/>
      <c r="F56" s="613"/>
      <c r="G56" s="613"/>
      <c r="H56" s="613"/>
      <c r="I56" s="64" t="s">
        <v>611</v>
      </c>
      <c r="J56" s="64" t="s">
        <v>14</v>
      </c>
      <c r="K56" s="16" t="s">
        <v>6</v>
      </c>
      <c r="L56" s="16" t="s">
        <v>15</v>
      </c>
      <c r="M56" s="11">
        <v>1</v>
      </c>
      <c r="N56" s="305" t="s">
        <v>543</v>
      </c>
      <c r="O56" s="66"/>
      <c r="P56" s="80"/>
      <c r="Q56" s="80"/>
      <c r="R56" s="66" t="s">
        <v>15</v>
      </c>
      <c r="S56" s="66"/>
      <c r="T56" s="66"/>
      <c r="U56" s="66"/>
      <c r="V56" s="66"/>
      <c r="W56" s="66"/>
      <c r="X56" s="66"/>
      <c r="Y56" s="67">
        <f t="shared" si="0"/>
        <v>1</v>
      </c>
      <c r="Z56" s="16"/>
      <c r="AA56" s="16"/>
      <c r="AB56" s="16"/>
      <c r="AC56" s="16"/>
      <c r="AD56" s="16"/>
      <c r="AE56" s="68"/>
      <c r="AF56" s="12"/>
      <c r="AG56" s="12"/>
      <c r="AH56" s="12"/>
      <c r="AI56" s="12"/>
      <c r="AJ56" s="12"/>
      <c r="AK56" s="12"/>
      <c r="AL56" s="12"/>
      <c r="AM56" s="12"/>
      <c r="AN56" s="12" t="s">
        <v>626</v>
      </c>
      <c r="AO56" s="12" t="s">
        <v>623</v>
      </c>
      <c r="AP56" s="12" t="s">
        <v>654</v>
      </c>
      <c r="AQ56" s="12"/>
      <c r="AR56" s="12"/>
      <c r="AS56" s="12"/>
      <c r="AT56" s="12"/>
      <c r="AU56" s="12"/>
      <c r="AV56" s="12"/>
      <c r="AW56" s="12"/>
      <c r="AX56" s="12"/>
      <c r="AY56" s="12"/>
      <c r="AZ56" s="12"/>
      <c r="BA56" s="12"/>
      <c r="BB56" s="12"/>
      <c r="BC56" s="12"/>
      <c r="BD56" s="12"/>
      <c r="BE56" s="12"/>
      <c r="BF56" s="12"/>
      <c r="BG56" s="12"/>
      <c r="BH56" s="12"/>
      <c r="BI56" s="12"/>
      <c r="BJ56" s="16">
        <v>2</v>
      </c>
      <c r="BK56" s="16">
        <v>2</v>
      </c>
      <c r="BL56" s="16">
        <v>2</v>
      </c>
      <c r="BM56" s="16">
        <v>2</v>
      </c>
      <c r="BN56" s="16">
        <v>2</v>
      </c>
      <c r="BO56" s="16">
        <v>2</v>
      </c>
      <c r="BP56" s="16">
        <v>2</v>
      </c>
      <c r="BQ56" s="16">
        <v>2</v>
      </c>
      <c r="BR56" s="16">
        <v>2</v>
      </c>
      <c r="BS56" s="16">
        <v>2</v>
      </c>
      <c r="BT56" s="16">
        <v>2</v>
      </c>
      <c r="BU56" s="16">
        <v>2</v>
      </c>
      <c r="BV56" s="16">
        <v>2</v>
      </c>
      <c r="BW56" s="16">
        <v>2</v>
      </c>
      <c r="BX56" s="16">
        <v>2</v>
      </c>
      <c r="BY56" s="16">
        <v>2</v>
      </c>
      <c r="BZ56" s="16">
        <v>2</v>
      </c>
      <c r="CA56" s="16">
        <v>2</v>
      </c>
      <c r="CB56" s="16">
        <v>2</v>
      </c>
      <c r="CC56" s="16">
        <v>2</v>
      </c>
      <c r="CD56" s="16">
        <v>2</v>
      </c>
      <c r="CE56" s="16">
        <v>2</v>
      </c>
      <c r="CF56" s="16">
        <v>2</v>
      </c>
      <c r="CG56" s="16">
        <v>2</v>
      </c>
      <c r="CH56" s="16">
        <v>2</v>
      </c>
      <c r="CI56" s="16">
        <v>2</v>
      </c>
      <c r="CJ56" s="16">
        <v>2</v>
      </c>
      <c r="CK56" s="16">
        <v>2</v>
      </c>
      <c r="CL56" s="16">
        <v>2</v>
      </c>
      <c r="CM56" s="16">
        <v>2</v>
      </c>
      <c r="CN56" s="16">
        <v>2</v>
      </c>
      <c r="CO56" s="16">
        <v>2</v>
      </c>
      <c r="CP56" s="16">
        <v>2</v>
      </c>
      <c r="CQ56" s="16">
        <v>2</v>
      </c>
      <c r="CR56" s="16">
        <v>2</v>
      </c>
      <c r="CS56" s="16">
        <v>2</v>
      </c>
      <c r="CT56" s="16">
        <v>2</v>
      </c>
      <c r="CU56" s="16">
        <v>2</v>
      </c>
      <c r="CV56" s="16">
        <v>2</v>
      </c>
      <c r="CW56" s="69">
        <f t="shared" si="11"/>
        <v>39</v>
      </c>
      <c r="CX56" s="352">
        <f t="shared" si="12"/>
        <v>1</v>
      </c>
      <c r="CY56" s="69">
        <f t="shared" si="13"/>
        <v>0</v>
      </c>
      <c r="CZ56" s="70">
        <f t="shared" si="14"/>
        <v>0</v>
      </c>
      <c r="DA56" s="69">
        <f t="shared" si="15"/>
        <v>0</v>
      </c>
      <c r="DB56" s="70">
        <f t="shared" si="16"/>
        <v>0</v>
      </c>
      <c r="DC56" s="69">
        <f t="shared" si="17"/>
        <v>0</v>
      </c>
      <c r="DD56" s="70">
        <f t="shared" si="18"/>
        <v>0</v>
      </c>
      <c r="DE56" s="71">
        <f t="shared" si="19"/>
        <v>2</v>
      </c>
      <c r="DF56" s="71" t="str">
        <f t="shared" si="20"/>
        <v>Đạt mục tiêu</v>
      </c>
      <c r="DG56" s="2"/>
      <c r="DH56" s="2"/>
      <c r="DI56" s="2"/>
      <c r="DJ56" s="2"/>
      <c r="DK56" s="2"/>
      <c r="DL56" s="2"/>
      <c r="DM56" s="2"/>
      <c r="DN56" s="2"/>
      <c r="DO56" s="2"/>
      <c r="DP56" s="2"/>
      <c r="DQ56" s="2"/>
      <c r="DR56" s="2"/>
      <c r="DS56" s="2"/>
      <c r="DT56" s="2"/>
      <c r="DU56" s="2"/>
      <c r="DV56" s="2"/>
      <c r="DW56" s="2"/>
      <c r="DX56" s="2"/>
      <c r="DY56" s="2"/>
      <c r="DZ56" s="2"/>
    </row>
    <row r="57" spans="1:130" ht="44.25" hidden="1" customHeight="1" x14ac:dyDescent="0.25">
      <c r="A57" s="49">
        <v>45</v>
      </c>
      <c r="B57" s="62">
        <v>89</v>
      </c>
      <c r="C57" s="56">
        <v>89</v>
      </c>
      <c r="D57" s="8" t="s">
        <v>76</v>
      </c>
      <c r="E57" s="15" t="s">
        <v>38</v>
      </c>
      <c r="F57" s="15" t="s">
        <v>77</v>
      </c>
      <c r="G57" s="64" t="s">
        <v>38</v>
      </c>
      <c r="H57" s="8" t="s">
        <v>661</v>
      </c>
      <c r="I57" s="64" t="s">
        <v>611</v>
      </c>
      <c r="J57" s="64" t="s">
        <v>14</v>
      </c>
      <c r="K57" s="16" t="s">
        <v>6</v>
      </c>
      <c r="L57" s="16" t="s">
        <v>15</v>
      </c>
      <c r="M57" s="11">
        <v>1</v>
      </c>
      <c r="N57" s="11" t="s">
        <v>545</v>
      </c>
      <c r="O57" s="66"/>
      <c r="P57" s="66"/>
      <c r="Q57" s="66"/>
      <c r="R57" s="66"/>
      <c r="S57" s="80"/>
      <c r="T57" s="66" t="s">
        <v>15</v>
      </c>
      <c r="U57" s="66"/>
      <c r="V57" s="66"/>
      <c r="W57" s="66"/>
      <c r="X57" s="66"/>
      <c r="Y57" s="67">
        <f t="shared" si="0"/>
        <v>1</v>
      </c>
      <c r="Z57" s="16"/>
      <c r="AA57" s="16"/>
      <c r="AB57" s="16"/>
      <c r="AC57" s="16"/>
      <c r="AD57" s="16"/>
      <c r="AE57" s="76"/>
      <c r="AF57" s="16"/>
      <c r="AG57" s="16"/>
      <c r="AH57" s="16"/>
      <c r="AI57" s="16"/>
      <c r="AJ57" s="16"/>
      <c r="AK57" s="16"/>
      <c r="AL57" s="16"/>
      <c r="AM57" s="16"/>
      <c r="AN57" s="16"/>
      <c r="AO57" s="16"/>
      <c r="AP57" s="16"/>
      <c r="AQ57" s="16"/>
      <c r="AR57" s="16"/>
      <c r="AS57" s="16"/>
      <c r="AT57" s="16"/>
      <c r="AU57" s="16" t="s">
        <v>623</v>
      </c>
      <c r="AV57" s="16"/>
      <c r="AW57" s="16" t="s">
        <v>623</v>
      </c>
      <c r="AX57" s="16"/>
      <c r="AY57" s="16"/>
      <c r="AZ57" s="16"/>
      <c r="BA57" s="16"/>
      <c r="BB57" s="16"/>
      <c r="BC57" s="16"/>
      <c r="BD57" s="16"/>
      <c r="BE57" s="16"/>
      <c r="BF57" s="16"/>
      <c r="BG57" s="16"/>
      <c r="BH57" s="16"/>
      <c r="BI57" s="16"/>
      <c r="BJ57" s="345">
        <v>2</v>
      </c>
      <c r="BK57" s="345">
        <v>2</v>
      </c>
      <c r="BL57" s="345">
        <v>2</v>
      </c>
      <c r="BM57" s="345">
        <v>2</v>
      </c>
      <c r="BN57" s="345">
        <v>2</v>
      </c>
      <c r="BO57" s="345">
        <v>2</v>
      </c>
      <c r="BP57" s="345">
        <v>2</v>
      </c>
      <c r="BQ57" s="345">
        <v>2</v>
      </c>
      <c r="BR57" s="345">
        <v>2</v>
      </c>
      <c r="BS57" s="345">
        <v>2</v>
      </c>
      <c r="BT57" s="345">
        <v>2</v>
      </c>
      <c r="BU57" s="345">
        <v>2</v>
      </c>
      <c r="BV57" s="345">
        <v>2</v>
      </c>
      <c r="BW57" s="345">
        <v>2</v>
      </c>
      <c r="BX57" s="345">
        <v>2</v>
      </c>
      <c r="BY57" s="345">
        <v>2</v>
      </c>
      <c r="BZ57" s="345">
        <v>2</v>
      </c>
      <c r="CA57" s="345">
        <v>2</v>
      </c>
      <c r="CB57" s="345">
        <v>2</v>
      </c>
      <c r="CC57" s="345">
        <v>2</v>
      </c>
      <c r="CD57" s="345">
        <v>2</v>
      </c>
      <c r="CE57" s="345">
        <v>2</v>
      </c>
      <c r="CF57" s="345">
        <v>2</v>
      </c>
      <c r="CG57" s="345">
        <v>2</v>
      </c>
      <c r="CH57" s="345">
        <v>2</v>
      </c>
      <c r="CI57" s="345">
        <v>2</v>
      </c>
      <c r="CJ57" s="345">
        <v>2</v>
      </c>
      <c r="CK57" s="345">
        <v>2</v>
      </c>
      <c r="CL57" s="345">
        <v>2</v>
      </c>
      <c r="CM57" s="345">
        <v>2</v>
      </c>
      <c r="CN57" s="345">
        <v>2</v>
      </c>
      <c r="CO57" s="345">
        <v>2</v>
      </c>
      <c r="CP57" s="345">
        <v>2</v>
      </c>
      <c r="CQ57" s="345">
        <v>2</v>
      </c>
      <c r="CR57" s="345">
        <v>2</v>
      </c>
      <c r="CS57" s="345">
        <v>2</v>
      </c>
      <c r="CT57" s="345">
        <v>2</v>
      </c>
      <c r="CU57" s="345">
        <v>2</v>
      </c>
      <c r="CV57" s="345">
        <v>2</v>
      </c>
      <c r="CW57" s="335">
        <f t="shared" si="11"/>
        <v>39</v>
      </c>
      <c r="CX57" s="330">
        <f t="shared" si="12"/>
        <v>1</v>
      </c>
      <c r="CY57" s="335">
        <f t="shared" si="13"/>
        <v>0</v>
      </c>
      <c r="CZ57" s="339">
        <f t="shared" si="14"/>
        <v>0</v>
      </c>
      <c r="DA57" s="335">
        <f t="shared" si="15"/>
        <v>0</v>
      </c>
      <c r="DB57" s="339">
        <f t="shared" si="16"/>
        <v>0</v>
      </c>
      <c r="DC57" s="335">
        <f t="shared" si="17"/>
        <v>0</v>
      </c>
      <c r="DD57" s="339">
        <f t="shared" si="18"/>
        <v>0</v>
      </c>
      <c r="DE57" s="71">
        <f t="shared" si="19"/>
        <v>2</v>
      </c>
      <c r="DF57" s="71" t="str">
        <f t="shared" si="20"/>
        <v>Đạt mục tiêu</v>
      </c>
      <c r="DG57" s="2"/>
      <c r="DH57" s="2"/>
      <c r="DI57" s="2"/>
      <c r="DJ57" s="2"/>
      <c r="DK57" s="2"/>
      <c r="DL57" s="2"/>
      <c r="DM57" s="2"/>
      <c r="DN57" s="2"/>
      <c r="DO57" s="2"/>
      <c r="DP57" s="2"/>
      <c r="DQ57" s="2"/>
      <c r="DR57" s="2"/>
      <c r="DS57" s="2"/>
      <c r="DT57" s="2"/>
      <c r="DU57" s="2"/>
      <c r="DV57" s="2"/>
      <c r="DW57" s="2"/>
      <c r="DX57" s="2"/>
      <c r="DY57" s="2"/>
      <c r="DZ57" s="2"/>
    </row>
    <row r="58" spans="1:130" ht="15.75" customHeight="1" x14ac:dyDescent="0.25">
      <c r="A58" s="49">
        <v>46</v>
      </c>
      <c r="B58" s="55">
        <v>90</v>
      </c>
      <c r="C58" s="56">
        <v>90</v>
      </c>
      <c r="D58" s="706" t="s">
        <v>78</v>
      </c>
      <c r="E58" s="708"/>
      <c r="F58" s="707"/>
      <c r="G58" s="725"/>
      <c r="H58" s="57"/>
      <c r="I58" s="57"/>
      <c r="J58" s="57"/>
      <c r="K58" s="57" t="s">
        <v>8</v>
      </c>
      <c r="L58" s="57" t="s">
        <v>8</v>
      </c>
      <c r="M58" s="103">
        <f>SUM(M59:M65)</f>
        <v>3</v>
      </c>
      <c r="N58" s="297"/>
      <c r="O58" s="82" t="s">
        <v>609</v>
      </c>
      <c r="P58" s="82" t="s">
        <v>609</v>
      </c>
      <c r="Q58" s="82" t="s">
        <v>609</v>
      </c>
      <c r="R58" s="82" t="s">
        <v>609</v>
      </c>
      <c r="S58" s="82" t="s">
        <v>609</v>
      </c>
      <c r="T58" s="82" t="s">
        <v>609</v>
      </c>
      <c r="U58" s="82" t="s">
        <v>609</v>
      </c>
      <c r="V58" s="82" t="s">
        <v>609</v>
      </c>
      <c r="W58" s="82" t="s">
        <v>609</v>
      </c>
      <c r="X58" s="82" t="s">
        <v>609</v>
      </c>
      <c r="Y58" s="67">
        <f t="shared" si="0"/>
        <v>0</v>
      </c>
      <c r="Z58" s="57" t="s">
        <v>8</v>
      </c>
      <c r="AA58" s="57"/>
      <c r="AB58" s="57"/>
      <c r="AC58" s="57"/>
      <c r="AD58" s="57"/>
      <c r="AE58" s="77"/>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336" t="s">
        <v>8</v>
      </c>
      <c r="BK58" s="336" t="s">
        <v>8</v>
      </c>
      <c r="BL58" s="336" t="s">
        <v>8</v>
      </c>
      <c r="BM58" s="336" t="s">
        <v>8</v>
      </c>
      <c r="BN58" s="336" t="s">
        <v>8</v>
      </c>
      <c r="BO58" s="336" t="s">
        <v>8</v>
      </c>
      <c r="BP58" s="336" t="s">
        <v>8</v>
      </c>
      <c r="BQ58" s="336" t="s">
        <v>8</v>
      </c>
      <c r="BR58" s="336" t="s">
        <v>8</v>
      </c>
      <c r="BS58" s="336" t="s">
        <v>8</v>
      </c>
      <c r="BT58" s="336" t="s">
        <v>8</v>
      </c>
      <c r="BU58" s="336" t="s">
        <v>8</v>
      </c>
      <c r="BV58" s="336" t="s">
        <v>8</v>
      </c>
      <c r="BW58" s="336" t="s">
        <v>8</v>
      </c>
      <c r="BX58" s="336" t="s">
        <v>8</v>
      </c>
      <c r="BY58" s="336" t="s">
        <v>8</v>
      </c>
      <c r="BZ58" s="336" t="s">
        <v>8</v>
      </c>
      <c r="CA58" s="336" t="s">
        <v>8</v>
      </c>
      <c r="CB58" s="336" t="s">
        <v>8</v>
      </c>
      <c r="CC58" s="336" t="s">
        <v>8</v>
      </c>
      <c r="CD58" s="336" t="s">
        <v>8</v>
      </c>
      <c r="CE58" s="336" t="s">
        <v>8</v>
      </c>
      <c r="CF58" s="336" t="s">
        <v>8</v>
      </c>
      <c r="CG58" s="336" t="s">
        <v>8</v>
      </c>
      <c r="CH58" s="336" t="s">
        <v>8</v>
      </c>
      <c r="CI58" s="336" t="s">
        <v>8</v>
      </c>
      <c r="CJ58" s="336" t="s">
        <v>8</v>
      </c>
      <c r="CK58" s="336" t="s">
        <v>8</v>
      </c>
      <c r="CL58" s="336" t="s">
        <v>8</v>
      </c>
      <c r="CM58" s="336" t="s">
        <v>8</v>
      </c>
      <c r="CN58" s="336" t="s">
        <v>8</v>
      </c>
      <c r="CO58" s="336" t="s">
        <v>8</v>
      </c>
      <c r="CP58" s="336" t="s">
        <v>8</v>
      </c>
      <c r="CQ58" s="336" t="s">
        <v>8</v>
      </c>
      <c r="CR58" s="336" t="s">
        <v>8</v>
      </c>
      <c r="CS58" s="336"/>
      <c r="CT58" s="336" t="s">
        <v>8</v>
      </c>
      <c r="CU58" s="336" t="s">
        <v>8</v>
      </c>
      <c r="CV58" s="336" t="s">
        <v>8</v>
      </c>
      <c r="CW58" s="335">
        <f t="shared" si="11"/>
        <v>0</v>
      </c>
      <c r="CX58" s="330" t="e">
        <f t="shared" si="12"/>
        <v>#DIV/0!</v>
      </c>
      <c r="CY58" s="335">
        <f t="shared" si="13"/>
        <v>0</v>
      </c>
      <c r="CZ58" s="339" t="e">
        <f t="shared" si="14"/>
        <v>#DIV/0!</v>
      </c>
      <c r="DA58" s="335">
        <f t="shared" si="15"/>
        <v>0</v>
      </c>
      <c r="DB58" s="339" t="e">
        <f t="shared" si="16"/>
        <v>#DIV/0!</v>
      </c>
      <c r="DC58" s="335">
        <f t="shared" si="17"/>
        <v>0</v>
      </c>
      <c r="DD58" s="339" t="e">
        <f t="shared" si="18"/>
        <v>#DIV/0!</v>
      </c>
      <c r="DE58" s="71" t="e">
        <f t="shared" si="19"/>
        <v>#DIV/0!</v>
      </c>
      <c r="DF58" s="71" t="e">
        <f t="shared" si="20"/>
        <v>#DIV/0!</v>
      </c>
      <c r="DG58" s="2"/>
      <c r="DH58" s="2"/>
      <c r="DI58" s="2"/>
      <c r="DJ58" s="2"/>
      <c r="DK58" s="2"/>
      <c r="DL58" s="2"/>
      <c r="DM58" s="2"/>
      <c r="DN58" s="2"/>
      <c r="DO58" s="2"/>
      <c r="DP58" s="2"/>
      <c r="DQ58" s="2"/>
      <c r="DR58" s="2"/>
      <c r="DS58" s="2"/>
      <c r="DT58" s="2"/>
      <c r="DU58" s="2"/>
      <c r="DV58" s="2"/>
      <c r="DW58" s="2"/>
      <c r="DX58" s="2"/>
      <c r="DY58" s="2"/>
      <c r="DZ58" s="2"/>
    </row>
    <row r="59" spans="1:130" ht="40.5" hidden="1" customHeight="1" x14ac:dyDescent="0.25">
      <c r="A59" s="49">
        <v>47</v>
      </c>
      <c r="B59" s="62">
        <v>96</v>
      </c>
      <c r="C59" s="56">
        <v>96</v>
      </c>
      <c r="D59" s="8" t="s">
        <v>79</v>
      </c>
      <c r="E59" s="15" t="s">
        <v>19</v>
      </c>
      <c r="F59" s="15" t="s">
        <v>80</v>
      </c>
      <c r="G59" s="64" t="s">
        <v>36</v>
      </c>
      <c r="H59" s="8" t="s">
        <v>1108</v>
      </c>
      <c r="I59" s="64" t="s">
        <v>628</v>
      </c>
      <c r="J59" s="64" t="s">
        <v>14</v>
      </c>
      <c r="K59" s="16" t="s">
        <v>6</v>
      </c>
      <c r="L59" s="16" t="s">
        <v>15</v>
      </c>
      <c r="M59" s="11">
        <v>1</v>
      </c>
      <c r="N59" s="11" t="s">
        <v>546</v>
      </c>
      <c r="O59" s="80"/>
      <c r="P59" s="66"/>
      <c r="Q59" s="66"/>
      <c r="R59" s="66"/>
      <c r="S59" s="66"/>
      <c r="T59" s="66"/>
      <c r="U59" s="66" t="s">
        <v>15</v>
      </c>
      <c r="V59" s="66"/>
      <c r="W59" s="66"/>
      <c r="X59" s="66"/>
      <c r="Y59" s="67">
        <f t="shared" si="0"/>
        <v>1</v>
      </c>
      <c r="Z59" s="16"/>
      <c r="AA59" s="16"/>
      <c r="AB59" s="16"/>
      <c r="AC59" s="16"/>
      <c r="AD59" s="16"/>
      <c r="AE59" s="68"/>
      <c r="AF59" s="12"/>
      <c r="AG59" s="12"/>
      <c r="AH59" s="12"/>
      <c r="AI59" s="12"/>
      <c r="AJ59" s="12"/>
      <c r="AK59" s="12"/>
      <c r="AL59" s="12"/>
      <c r="AM59" s="12"/>
      <c r="AN59" s="12"/>
      <c r="AO59" s="12"/>
      <c r="AP59" s="12"/>
      <c r="AQ59" s="12"/>
      <c r="AR59" s="12"/>
      <c r="AS59" s="12"/>
      <c r="AT59" s="12"/>
      <c r="AU59" s="12"/>
      <c r="AV59" s="12"/>
      <c r="AW59" s="12"/>
      <c r="AX59" s="12"/>
      <c r="AY59" s="16"/>
      <c r="AZ59" s="16"/>
      <c r="BA59" s="16"/>
      <c r="BB59" s="16" t="s">
        <v>626</v>
      </c>
      <c r="BC59" s="12"/>
      <c r="BD59" s="12"/>
      <c r="BE59" s="12"/>
      <c r="BF59" s="12"/>
      <c r="BG59" s="12"/>
      <c r="BH59" s="12"/>
      <c r="BI59" s="12"/>
      <c r="BJ59" s="16">
        <v>2</v>
      </c>
      <c r="BK59" s="16">
        <v>2</v>
      </c>
      <c r="BL59" s="16">
        <v>2</v>
      </c>
      <c r="BM59" s="16">
        <v>2</v>
      </c>
      <c r="BN59" s="16">
        <v>2</v>
      </c>
      <c r="BO59" s="16">
        <v>2</v>
      </c>
      <c r="BP59" s="16">
        <v>2</v>
      </c>
      <c r="BQ59" s="16">
        <v>2</v>
      </c>
      <c r="BR59" s="16">
        <v>2</v>
      </c>
      <c r="BS59" s="16">
        <v>2</v>
      </c>
      <c r="BT59" s="16">
        <v>2</v>
      </c>
      <c r="BU59" s="16">
        <v>2</v>
      </c>
      <c r="BV59" s="16">
        <v>2</v>
      </c>
      <c r="BW59" s="16">
        <v>2</v>
      </c>
      <c r="BX59" s="16">
        <v>2</v>
      </c>
      <c r="BY59" s="16">
        <v>2</v>
      </c>
      <c r="BZ59" s="16">
        <v>2</v>
      </c>
      <c r="CA59" s="16">
        <v>2</v>
      </c>
      <c r="CB59" s="16">
        <v>2</v>
      </c>
      <c r="CC59" s="16">
        <v>2</v>
      </c>
      <c r="CD59" s="16">
        <v>2</v>
      </c>
      <c r="CE59" s="16">
        <v>2</v>
      </c>
      <c r="CF59" s="16">
        <v>2</v>
      </c>
      <c r="CG59" s="16">
        <v>2</v>
      </c>
      <c r="CH59" s="16">
        <v>2</v>
      </c>
      <c r="CI59" s="16">
        <v>2</v>
      </c>
      <c r="CJ59" s="16">
        <v>2</v>
      </c>
      <c r="CK59" s="16">
        <v>2</v>
      </c>
      <c r="CL59" s="16">
        <v>2</v>
      </c>
      <c r="CM59" s="16">
        <v>2</v>
      </c>
      <c r="CN59" s="16">
        <v>2</v>
      </c>
      <c r="CO59" s="16">
        <v>2</v>
      </c>
      <c r="CP59" s="16">
        <v>2</v>
      </c>
      <c r="CQ59" s="16">
        <v>2</v>
      </c>
      <c r="CR59" s="16">
        <v>2</v>
      </c>
      <c r="CS59" s="16"/>
      <c r="CT59" s="16">
        <v>2</v>
      </c>
      <c r="CU59" s="16">
        <v>2</v>
      </c>
      <c r="CV59" s="16">
        <v>2</v>
      </c>
      <c r="CW59" s="69">
        <f t="shared" si="11"/>
        <v>38</v>
      </c>
      <c r="CX59" s="352">
        <f t="shared" si="12"/>
        <v>1</v>
      </c>
      <c r="CY59" s="69">
        <f t="shared" si="13"/>
        <v>0</v>
      </c>
      <c r="CZ59" s="70">
        <f t="shared" si="14"/>
        <v>0</v>
      </c>
      <c r="DA59" s="69">
        <f t="shared" si="15"/>
        <v>0</v>
      </c>
      <c r="DB59" s="70">
        <f t="shared" si="16"/>
        <v>0</v>
      </c>
      <c r="DC59" s="69">
        <f t="shared" si="17"/>
        <v>0</v>
      </c>
      <c r="DD59" s="70">
        <f t="shared" si="18"/>
        <v>0</v>
      </c>
      <c r="DE59" s="71">
        <f t="shared" si="19"/>
        <v>2</v>
      </c>
      <c r="DF59" s="71" t="str">
        <f t="shared" si="20"/>
        <v>Đạt mục tiêu</v>
      </c>
      <c r="DG59" s="2"/>
      <c r="DH59" s="2"/>
      <c r="DI59" s="2"/>
      <c r="DJ59" s="2"/>
      <c r="DK59" s="2"/>
      <c r="DL59" s="2"/>
      <c r="DM59" s="2"/>
      <c r="DN59" s="2"/>
      <c r="DO59" s="2"/>
      <c r="DP59" s="2"/>
      <c r="DQ59" s="2"/>
      <c r="DR59" s="2"/>
      <c r="DS59" s="2"/>
      <c r="DT59" s="2"/>
      <c r="DU59" s="2"/>
      <c r="DV59" s="2"/>
      <c r="DW59" s="2"/>
      <c r="DX59" s="2"/>
      <c r="DY59" s="2"/>
      <c r="DZ59" s="2"/>
    </row>
    <row r="60" spans="1:130" ht="33.75" hidden="1" customHeight="1" x14ac:dyDescent="0.25">
      <c r="A60" s="49">
        <v>48</v>
      </c>
      <c r="B60" s="62">
        <v>98</v>
      </c>
      <c r="C60" s="56">
        <v>98</v>
      </c>
      <c r="D60" s="8" t="s">
        <v>81</v>
      </c>
      <c r="E60" s="15" t="s">
        <v>19</v>
      </c>
      <c r="F60" s="15" t="s">
        <v>82</v>
      </c>
      <c r="G60" s="64" t="s">
        <v>19</v>
      </c>
      <c r="H60" s="8" t="s">
        <v>662</v>
      </c>
      <c r="I60" s="64" t="s">
        <v>628</v>
      </c>
      <c r="J60" s="64" t="s">
        <v>14</v>
      </c>
      <c r="K60" s="16" t="s">
        <v>6</v>
      </c>
      <c r="L60" s="16" t="s">
        <v>15</v>
      </c>
      <c r="M60" s="11"/>
      <c r="N60" s="305" t="s">
        <v>544</v>
      </c>
      <c r="O60" s="66"/>
      <c r="P60" s="66"/>
      <c r="Q60" s="66"/>
      <c r="R60" s="66"/>
      <c r="S60" s="66" t="s">
        <v>15</v>
      </c>
      <c r="T60" s="66"/>
      <c r="U60" s="66"/>
      <c r="V60" s="80"/>
      <c r="W60" s="80"/>
      <c r="X60" s="66"/>
      <c r="Y60" s="67">
        <f t="shared" si="0"/>
        <v>1</v>
      </c>
      <c r="Z60" s="16"/>
      <c r="AA60" s="16"/>
      <c r="AB60" s="16"/>
      <c r="AC60" s="16"/>
      <c r="AD60" s="16"/>
      <c r="AE60" s="68"/>
      <c r="AF60" s="12"/>
      <c r="AG60" s="12"/>
      <c r="AH60" s="12"/>
      <c r="AI60" s="12"/>
      <c r="AJ60" s="12"/>
      <c r="AK60" s="12"/>
      <c r="AL60" s="12"/>
      <c r="AM60" s="12"/>
      <c r="AN60" s="12"/>
      <c r="AO60" s="12"/>
      <c r="AP60" s="12"/>
      <c r="AQ60" s="12" t="s">
        <v>623</v>
      </c>
      <c r="AR60" s="12"/>
      <c r="AS60" s="12" t="s">
        <v>626</v>
      </c>
      <c r="AT60" s="12"/>
      <c r="AU60" s="16"/>
      <c r="AV60" s="16"/>
      <c r="AW60" s="16"/>
      <c r="AX60" s="16" t="s">
        <v>623</v>
      </c>
      <c r="AY60" s="12"/>
      <c r="AZ60" s="12"/>
      <c r="BA60" s="12"/>
      <c r="BB60" s="12"/>
      <c r="BC60" s="12"/>
      <c r="BD60" s="12"/>
      <c r="BE60" s="12"/>
      <c r="BF60" s="12"/>
      <c r="BG60" s="12"/>
      <c r="BH60" s="12"/>
      <c r="BI60" s="12"/>
      <c r="BJ60" s="16">
        <v>2</v>
      </c>
      <c r="BK60" s="16">
        <v>2</v>
      </c>
      <c r="BL60" s="16">
        <v>2</v>
      </c>
      <c r="BM60" s="16">
        <v>2</v>
      </c>
      <c r="BN60" s="16">
        <v>2</v>
      </c>
      <c r="BO60" s="16">
        <v>2</v>
      </c>
      <c r="BP60" s="16">
        <v>2</v>
      </c>
      <c r="BQ60" s="16">
        <v>2</v>
      </c>
      <c r="BR60" s="16">
        <v>2</v>
      </c>
      <c r="BS60" s="16">
        <v>2</v>
      </c>
      <c r="BT60" s="16">
        <v>2</v>
      </c>
      <c r="BU60" s="16">
        <v>2</v>
      </c>
      <c r="BV60" s="16">
        <v>2</v>
      </c>
      <c r="BW60" s="16">
        <v>2</v>
      </c>
      <c r="BX60" s="16">
        <v>2</v>
      </c>
      <c r="BY60" s="16">
        <v>2</v>
      </c>
      <c r="BZ60" s="16">
        <v>2</v>
      </c>
      <c r="CA60" s="16">
        <v>2</v>
      </c>
      <c r="CB60" s="16">
        <v>2</v>
      </c>
      <c r="CC60" s="16">
        <v>2</v>
      </c>
      <c r="CD60" s="16">
        <v>2</v>
      </c>
      <c r="CE60" s="16">
        <v>2</v>
      </c>
      <c r="CF60" s="16">
        <v>2</v>
      </c>
      <c r="CG60" s="16">
        <v>2</v>
      </c>
      <c r="CH60" s="16">
        <v>2</v>
      </c>
      <c r="CI60" s="16">
        <v>2</v>
      </c>
      <c r="CJ60" s="16">
        <v>2</v>
      </c>
      <c r="CK60" s="16">
        <v>2</v>
      </c>
      <c r="CL60" s="16">
        <v>2</v>
      </c>
      <c r="CM60" s="16">
        <v>2</v>
      </c>
      <c r="CN60" s="16">
        <v>2</v>
      </c>
      <c r="CO60" s="16">
        <v>2</v>
      </c>
      <c r="CP60" s="16">
        <v>2</v>
      </c>
      <c r="CQ60" s="16">
        <v>2</v>
      </c>
      <c r="CR60" s="16">
        <v>2</v>
      </c>
      <c r="CS60" s="16"/>
      <c r="CT60" s="16">
        <v>2</v>
      </c>
      <c r="CU60" s="16">
        <v>2</v>
      </c>
      <c r="CV60" s="16">
        <v>2</v>
      </c>
      <c r="CW60" s="69">
        <f t="shared" si="11"/>
        <v>38</v>
      </c>
      <c r="CX60" s="352">
        <f t="shared" si="12"/>
        <v>1</v>
      </c>
      <c r="CY60" s="69">
        <f t="shared" si="13"/>
        <v>0</v>
      </c>
      <c r="CZ60" s="70">
        <f t="shared" si="14"/>
        <v>0</v>
      </c>
      <c r="DA60" s="69">
        <f t="shared" si="15"/>
        <v>0</v>
      </c>
      <c r="DB60" s="70">
        <f t="shared" si="16"/>
        <v>0</v>
      </c>
      <c r="DC60" s="69">
        <f t="shared" si="17"/>
        <v>0</v>
      </c>
      <c r="DD60" s="70">
        <f t="shared" si="18"/>
        <v>0</v>
      </c>
      <c r="DE60" s="71">
        <f t="shared" si="19"/>
        <v>2</v>
      </c>
      <c r="DF60" s="71" t="str">
        <f t="shared" si="20"/>
        <v>Đạt mục tiêu</v>
      </c>
      <c r="DG60" s="2"/>
      <c r="DH60" s="2"/>
      <c r="DI60" s="2"/>
      <c r="DJ60" s="2"/>
      <c r="DK60" s="2"/>
      <c r="DL60" s="2"/>
      <c r="DM60" s="2"/>
      <c r="DN60" s="2"/>
      <c r="DO60" s="2"/>
      <c r="DP60" s="2"/>
      <c r="DQ60" s="2"/>
      <c r="DR60" s="2"/>
      <c r="DS60" s="2"/>
      <c r="DT60" s="2"/>
      <c r="DU60" s="2"/>
      <c r="DV60" s="2"/>
      <c r="DW60" s="2"/>
      <c r="DX60" s="2"/>
      <c r="DY60" s="2"/>
      <c r="DZ60" s="2"/>
    </row>
    <row r="61" spans="1:130" ht="32.25" hidden="1" customHeight="1" x14ac:dyDescent="0.25">
      <c r="A61" s="49">
        <v>49</v>
      </c>
      <c r="B61" s="62">
        <v>100</v>
      </c>
      <c r="C61" s="56">
        <v>100</v>
      </c>
      <c r="D61" s="8" t="s">
        <v>83</v>
      </c>
      <c r="E61" s="15" t="s">
        <v>19</v>
      </c>
      <c r="F61" s="15" t="s">
        <v>84</v>
      </c>
      <c r="G61" s="64" t="s">
        <v>19</v>
      </c>
      <c r="H61" s="8" t="s">
        <v>663</v>
      </c>
      <c r="I61" s="64" t="s">
        <v>628</v>
      </c>
      <c r="J61" s="64" t="s">
        <v>14</v>
      </c>
      <c r="K61" s="16" t="s">
        <v>6</v>
      </c>
      <c r="L61" s="16" t="s">
        <v>15</v>
      </c>
      <c r="M61" s="11"/>
      <c r="N61" s="11" t="s">
        <v>1268</v>
      </c>
      <c r="O61" s="80"/>
      <c r="P61" s="66"/>
      <c r="Q61" s="66"/>
      <c r="R61" s="66"/>
      <c r="S61" s="66"/>
      <c r="T61" s="66"/>
      <c r="U61" s="66"/>
      <c r="V61" s="66" t="s">
        <v>15</v>
      </c>
      <c r="W61" s="66"/>
      <c r="X61" s="66"/>
      <c r="Y61" s="67">
        <f t="shared" si="0"/>
        <v>1</v>
      </c>
      <c r="Z61" s="16"/>
      <c r="AA61" s="16"/>
      <c r="AB61" s="16"/>
      <c r="AC61" s="16"/>
      <c r="AD61" s="16"/>
      <c r="AE61" s="68"/>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t="s">
        <v>623</v>
      </c>
      <c r="BD61" s="12"/>
      <c r="BE61" s="12"/>
      <c r="BF61" s="12"/>
      <c r="BG61" s="12"/>
      <c r="BH61" s="12"/>
      <c r="BI61" s="12"/>
      <c r="BJ61" s="16">
        <v>2</v>
      </c>
      <c r="BK61" s="16">
        <v>2</v>
      </c>
      <c r="BL61" s="16">
        <v>2</v>
      </c>
      <c r="BM61" s="16">
        <v>2</v>
      </c>
      <c r="BN61" s="16">
        <v>2</v>
      </c>
      <c r="BO61" s="16">
        <v>2</v>
      </c>
      <c r="BP61" s="16">
        <v>2</v>
      </c>
      <c r="BQ61" s="16">
        <v>2</v>
      </c>
      <c r="BR61" s="16">
        <v>2</v>
      </c>
      <c r="BS61" s="16">
        <v>2</v>
      </c>
      <c r="BT61" s="16">
        <v>2</v>
      </c>
      <c r="BU61" s="16">
        <v>2</v>
      </c>
      <c r="BV61" s="16">
        <v>2</v>
      </c>
      <c r="BW61" s="16">
        <v>2</v>
      </c>
      <c r="BX61" s="16">
        <v>2</v>
      </c>
      <c r="BY61" s="16">
        <v>2</v>
      </c>
      <c r="BZ61" s="16">
        <v>2</v>
      </c>
      <c r="CA61" s="16">
        <v>2</v>
      </c>
      <c r="CB61" s="16">
        <v>2</v>
      </c>
      <c r="CC61" s="16">
        <v>2</v>
      </c>
      <c r="CD61" s="16">
        <v>2</v>
      </c>
      <c r="CE61" s="16">
        <v>2</v>
      </c>
      <c r="CF61" s="16">
        <v>2</v>
      </c>
      <c r="CG61" s="16">
        <v>2</v>
      </c>
      <c r="CH61" s="16">
        <v>2</v>
      </c>
      <c r="CI61" s="16">
        <v>2</v>
      </c>
      <c r="CJ61" s="16">
        <v>2</v>
      </c>
      <c r="CK61" s="16">
        <v>2</v>
      </c>
      <c r="CL61" s="16">
        <v>2</v>
      </c>
      <c r="CM61" s="16">
        <v>2</v>
      </c>
      <c r="CN61" s="16">
        <v>2</v>
      </c>
      <c r="CO61" s="16">
        <v>2</v>
      </c>
      <c r="CP61" s="16">
        <v>2</v>
      </c>
      <c r="CQ61" s="16">
        <v>2</v>
      </c>
      <c r="CR61" s="16">
        <v>2</v>
      </c>
      <c r="CS61" s="16"/>
      <c r="CT61" s="16">
        <v>2</v>
      </c>
      <c r="CU61" s="16">
        <v>2</v>
      </c>
      <c r="CV61" s="16">
        <v>2</v>
      </c>
      <c r="CW61" s="69">
        <f t="shared" si="11"/>
        <v>38</v>
      </c>
      <c r="CX61" s="352">
        <f t="shared" si="12"/>
        <v>1</v>
      </c>
      <c r="CY61" s="69">
        <f t="shared" si="13"/>
        <v>0</v>
      </c>
      <c r="CZ61" s="70">
        <f t="shared" si="14"/>
        <v>0</v>
      </c>
      <c r="DA61" s="69">
        <f t="shared" si="15"/>
        <v>0</v>
      </c>
      <c r="DB61" s="70">
        <f t="shared" si="16"/>
        <v>0</v>
      </c>
      <c r="DC61" s="69">
        <f t="shared" si="17"/>
        <v>0</v>
      </c>
      <c r="DD61" s="70">
        <f t="shared" si="18"/>
        <v>0</v>
      </c>
      <c r="DE61" s="71">
        <f t="shared" si="19"/>
        <v>2</v>
      </c>
      <c r="DF61" s="71" t="str">
        <f t="shared" si="20"/>
        <v>Đạt mục tiêu</v>
      </c>
      <c r="DG61" s="2"/>
      <c r="DH61" s="2"/>
      <c r="DI61" s="2"/>
      <c r="DJ61" s="2"/>
      <c r="DK61" s="2"/>
      <c r="DL61" s="2"/>
      <c r="DM61" s="2"/>
      <c r="DN61" s="2"/>
      <c r="DO61" s="2"/>
      <c r="DP61" s="2"/>
      <c r="DQ61" s="2"/>
      <c r="DR61" s="2"/>
      <c r="DS61" s="2"/>
      <c r="DT61" s="2"/>
      <c r="DU61" s="2"/>
      <c r="DV61" s="2"/>
      <c r="DW61" s="2"/>
      <c r="DX61" s="2"/>
      <c r="DY61" s="2"/>
      <c r="DZ61" s="2"/>
    </row>
    <row r="62" spans="1:130" ht="35.25" hidden="1" customHeight="1" x14ac:dyDescent="0.25">
      <c r="A62" s="49">
        <v>50</v>
      </c>
      <c r="B62" s="62">
        <v>101</v>
      </c>
      <c r="C62" s="56">
        <v>101</v>
      </c>
      <c r="D62" s="8" t="s">
        <v>85</v>
      </c>
      <c r="E62" s="15" t="s">
        <v>19</v>
      </c>
      <c r="F62" s="15" t="s">
        <v>86</v>
      </c>
      <c r="G62" s="64" t="s">
        <v>19</v>
      </c>
      <c r="H62" s="8" t="s">
        <v>1111</v>
      </c>
      <c r="I62" s="64" t="s">
        <v>628</v>
      </c>
      <c r="J62" s="64" t="s">
        <v>14</v>
      </c>
      <c r="K62" s="16" t="s">
        <v>6</v>
      </c>
      <c r="L62" s="16" t="s">
        <v>15</v>
      </c>
      <c r="M62" s="11">
        <v>1</v>
      </c>
      <c r="N62" s="11" t="s">
        <v>547</v>
      </c>
      <c r="O62" s="66"/>
      <c r="P62" s="80"/>
      <c r="Q62" s="66"/>
      <c r="R62" s="66"/>
      <c r="S62" s="66"/>
      <c r="T62" s="66"/>
      <c r="U62" s="66"/>
      <c r="V62" s="66"/>
      <c r="W62" s="80" t="s">
        <v>15</v>
      </c>
      <c r="X62" s="66"/>
      <c r="Y62" s="67">
        <f t="shared" si="0"/>
        <v>1</v>
      </c>
      <c r="Z62" s="16"/>
      <c r="AA62" s="12"/>
      <c r="AB62" s="12"/>
      <c r="AC62" s="12"/>
      <c r="AD62" s="12"/>
      <c r="AE62" s="68"/>
      <c r="AF62" s="68"/>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t="s">
        <v>623</v>
      </c>
      <c r="BH62" s="12"/>
      <c r="BI62" s="12"/>
      <c r="BJ62" s="16">
        <v>2</v>
      </c>
      <c r="BK62" s="16">
        <v>2</v>
      </c>
      <c r="BL62" s="16">
        <v>2</v>
      </c>
      <c r="BM62" s="16">
        <v>2</v>
      </c>
      <c r="BN62" s="16">
        <v>2</v>
      </c>
      <c r="BO62" s="16">
        <v>2</v>
      </c>
      <c r="BP62" s="16">
        <v>2</v>
      </c>
      <c r="BQ62" s="16">
        <v>2</v>
      </c>
      <c r="BR62" s="16">
        <v>2</v>
      </c>
      <c r="BS62" s="16">
        <v>2</v>
      </c>
      <c r="BT62" s="16">
        <v>2</v>
      </c>
      <c r="BU62" s="16">
        <v>2</v>
      </c>
      <c r="BV62" s="16">
        <v>2</v>
      </c>
      <c r="BW62" s="16">
        <v>2</v>
      </c>
      <c r="BX62" s="16">
        <v>2</v>
      </c>
      <c r="BY62" s="16">
        <v>2</v>
      </c>
      <c r="BZ62" s="16">
        <v>2</v>
      </c>
      <c r="CA62" s="16">
        <v>2</v>
      </c>
      <c r="CB62" s="16">
        <v>2</v>
      </c>
      <c r="CC62" s="16">
        <v>2</v>
      </c>
      <c r="CD62" s="16">
        <v>2</v>
      </c>
      <c r="CE62" s="16">
        <v>2</v>
      </c>
      <c r="CF62" s="16">
        <v>2</v>
      </c>
      <c r="CG62" s="16">
        <v>2</v>
      </c>
      <c r="CH62" s="16">
        <v>2</v>
      </c>
      <c r="CI62" s="16">
        <v>2</v>
      </c>
      <c r="CJ62" s="16">
        <v>2</v>
      </c>
      <c r="CK62" s="16">
        <v>2</v>
      </c>
      <c r="CL62" s="16">
        <v>2</v>
      </c>
      <c r="CM62" s="16">
        <v>2</v>
      </c>
      <c r="CN62" s="16">
        <v>2</v>
      </c>
      <c r="CO62" s="16">
        <v>2</v>
      </c>
      <c r="CP62" s="16">
        <v>2</v>
      </c>
      <c r="CQ62" s="16">
        <v>2</v>
      </c>
      <c r="CR62" s="16">
        <v>2</v>
      </c>
      <c r="CS62" s="16"/>
      <c r="CT62" s="16">
        <v>2</v>
      </c>
      <c r="CU62" s="16">
        <v>2</v>
      </c>
      <c r="CV62" s="16">
        <v>2</v>
      </c>
      <c r="CW62" s="69">
        <f t="shared" si="11"/>
        <v>38</v>
      </c>
      <c r="CX62" s="352">
        <f t="shared" si="12"/>
        <v>1</v>
      </c>
      <c r="CY62" s="69">
        <f t="shared" si="13"/>
        <v>0</v>
      </c>
      <c r="CZ62" s="70">
        <f t="shared" si="14"/>
        <v>0</v>
      </c>
      <c r="DA62" s="69">
        <f t="shared" si="15"/>
        <v>0</v>
      </c>
      <c r="DB62" s="70">
        <f t="shared" si="16"/>
        <v>0</v>
      </c>
      <c r="DC62" s="69">
        <f t="shared" si="17"/>
        <v>0</v>
      </c>
      <c r="DD62" s="70">
        <f t="shared" si="18"/>
        <v>0</v>
      </c>
      <c r="DE62" s="71">
        <f t="shared" si="19"/>
        <v>2</v>
      </c>
      <c r="DF62" s="71" t="str">
        <f t="shared" si="20"/>
        <v>Đạt mục tiêu</v>
      </c>
      <c r="DG62" s="2"/>
      <c r="DH62" s="2"/>
      <c r="DI62" s="2"/>
      <c r="DJ62" s="2"/>
      <c r="DK62" s="2"/>
      <c r="DL62" s="2"/>
      <c r="DM62" s="2"/>
      <c r="DN62" s="2"/>
      <c r="DO62" s="2"/>
      <c r="DP62" s="2"/>
      <c r="DQ62" s="2"/>
      <c r="DR62" s="2"/>
      <c r="DS62" s="2"/>
      <c r="DT62" s="2"/>
      <c r="DU62" s="2"/>
      <c r="DV62" s="2"/>
      <c r="DW62" s="2"/>
      <c r="DX62" s="2"/>
      <c r="DY62" s="2"/>
      <c r="DZ62" s="2"/>
    </row>
    <row r="63" spans="1:130" ht="39" customHeight="1" x14ac:dyDescent="0.25">
      <c r="A63" s="49">
        <v>51</v>
      </c>
      <c r="B63" s="62">
        <v>103</v>
      </c>
      <c r="C63" s="56">
        <v>103</v>
      </c>
      <c r="D63" s="8" t="s">
        <v>664</v>
      </c>
      <c r="E63" s="15" t="s">
        <v>19</v>
      </c>
      <c r="F63" s="15" t="s">
        <v>665</v>
      </c>
      <c r="G63" s="64" t="s">
        <v>19</v>
      </c>
      <c r="H63" s="8" t="s">
        <v>1452</v>
      </c>
      <c r="I63" s="64" t="s">
        <v>628</v>
      </c>
      <c r="J63" s="64" t="s">
        <v>14</v>
      </c>
      <c r="K63" s="16" t="s">
        <v>6</v>
      </c>
      <c r="L63" s="16" t="s">
        <v>15</v>
      </c>
      <c r="M63" s="11"/>
      <c r="N63" s="305" t="s">
        <v>543</v>
      </c>
      <c r="O63" s="66"/>
      <c r="P63" s="66"/>
      <c r="Q63" s="66"/>
      <c r="R63" s="66" t="s">
        <v>15</v>
      </c>
      <c r="S63" s="66"/>
      <c r="T63" s="80"/>
      <c r="U63" s="66"/>
      <c r="V63" s="66"/>
      <c r="W63" s="66"/>
      <c r="X63" s="66"/>
      <c r="Y63" s="67">
        <f t="shared" si="0"/>
        <v>1</v>
      </c>
      <c r="Z63" s="16"/>
      <c r="AA63" s="16"/>
      <c r="AB63" s="16"/>
      <c r="AC63" s="16"/>
      <c r="AD63" s="16"/>
      <c r="AE63" s="68"/>
      <c r="AF63" s="12"/>
      <c r="AG63" s="12"/>
      <c r="AH63" s="12"/>
      <c r="AI63" s="12"/>
      <c r="AJ63" s="12"/>
      <c r="AK63" s="12"/>
      <c r="AL63" s="594"/>
      <c r="AM63" s="594" t="s">
        <v>626</v>
      </c>
      <c r="AN63" s="594"/>
      <c r="AO63" s="594"/>
      <c r="AP63" s="594"/>
      <c r="AQ63" s="12"/>
      <c r="AR63" s="12"/>
      <c r="AS63" s="12"/>
      <c r="AT63" s="12"/>
      <c r="AU63" s="12"/>
      <c r="AV63" s="12"/>
      <c r="AW63" s="12"/>
      <c r="AX63" s="12"/>
      <c r="AY63" s="12"/>
      <c r="AZ63" s="12"/>
      <c r="BA63" s="12"/>
      <c r="BB63" s="12"/>
      <c r="BC63" s="12"/>
      <c r="BD63" s="12"/>
      <c r="BE63" s="12"/>
      <c r="BF63" s="12"/>
      <c r="BG63" s="12"/>
      <c r="BH63" s="12"/>
      <c r="BI63" s="12"/>
      <c r="BJ63" s="16">
        <v>2</v>
      </c>
      <c r="BK63" s="16">
        <v>2</v>
      </c>
      <c r="BL63" s="16">
        <v>2</v>
      </c>
      <c r="BM63" s="16">
        <v>2</v>
      </c>
      <c r="BN63" s="16">
        <v>2</v>
      </c>
      <c r="BO63" s="16">
        <v>2</v>
      </c>
      <c r="BP63" s="16">
        <v>2</v>
      </c>
      <c r="BQ63" s="16">
        <v>2</v>
      </c>
      <c r="BR63" s="16">
        <v>2</v>
      </c>
      <c r="BS63" s="16">
        <v>2</v>
      </c>
      <c r="BT63" s="16">
        <v>2</v>
      </c>
      <c r="BU63" s="16">
        <v>2</v>
      </c>
      <c r="BV63" s="16">
        <v>2</v>
      </c>
      <c r="BW63" s="16">
        <v>2</v>
      </c>
      <c r="BX63" s="16">
        <v>2</v>
      </c>
      <c r="BY63" s="16">
        <v>2</v>
      </c>
      <c r="BZ63" s="16">
        <v>2</v>
      </c>
      <c r="CA63" s="16">
        <v>2</v>
      </c>
      <c r="CB63" s="16">
        <v>2</v>
      </c>
      <c r="CC63" s="16">
        <v>2</v>
      </c>
      <c r="CD63" s="16">
        <v>2</v>
      </c>
      <c r="CE63" s="16">
        <v>2</v>
      </c>
      <c r="CF63" s="16">
        <v>2</v>
      </c>
      <c r="CG63" s="16">
        <v>2</v>
      </c>
      <c r="CH63" s="16">
        <v>2</v>
      </c>
      <c r="CI63" s="16">
        <v>2</v>
      </c>
      <c r="CJ63" s="16">
        <v>2</v>
      </c>
      <c r="CK63" s="16">
        <v>2</v>
      </c>
      <c r="CL63" s="16">
        <v>2</v>
      </c>
      <c r="CM63" s="16">
        <v>2</v>
      </c>
      <c r="CN63" s="16">
        <v>2</v>
      </c>
      <c r="CO63" s="16">
        <v>2</v>
      </c>
      <c r="CP63" s="16">
        <v>2</v>
      </c>
      <c r="CQ63" s="16">
        <v>2</v>
      </c>
      <c r="CR63" s="16">
        <v>2</v>
      </c>
      <c r="CS63" s="16">
        <v>2</v>
      </c>
      <c r="CT63" s="16">
        <v>2</v>
      </c>
      <c r="CU63" s="16">
        <v>2</v>
      </c>
      <c r="CV63" s="16">
        <v>2</v>
      </c>
      <c r="CW63" s="69">
        <f t="shared" si="11"/>
        <v>39</v>
      </c>
      <c r="CX63" s="352">
        <f t="shared" si="12"/>
        <v>1</v>
      </c>
      <c r="CY63" s="69">
        <f t="shared" si="13"/>
        <v>0</v>
      </c>
      <c r="CZ63" s="70">
        <f t="shared" si="14"/>
        <v>0</v>
      </c>
      <c r="DA63" s="69">
        <f t="shared" si="15"/>
        <v>0</v>
      </c>
      <c r="DB63" s="70">
        <f t="shared" si="16"/>
        <v>0</v>
      </c>
      <c r="DC63" s="69">
        <f t="shared" si="17"/>
        <v>0</v>
      </c>
      <c r="DD63" s="70">
        <f t="shared" si="18"/>
        <v>0</v>
      </c>
      <c r="DE63" s="71">
        <f t="shared" si="19"/>
        <v>2</v>
      </c>
      <c r="DF63" s="71" t="str">
        <f t="shared" si="20"/>
        <v>Đạt mục tiêu</v>
      </c>
      <c r="DG63" s="2"/>
      <c r="DH63" s="2"/>
      <c r="DI63" s="2"/>
      <c r="DJ63" s="2"/>
      <c r="DK63" s="2"/>
      <c r="DL63" s="2"/>
      <c r="DM63" s="2"/>
      <c r="DN63" s="2"/>
      <c r="DO63" s="2"/>
      <c r="DP63" s="2"/>
      <c r="DQ63" s="2"/>
      <c r="DR63" s="2"/>
      <c r="DS63" s="2"/>
      <c r="DT63" s="2"/>
      <c r="DU63" s="2"/>
      <c r="DV63" s="2"/>
      <c r="DW63" s="2"/>
      <c r="DX63" s="2"/>
      <c r="DY63" s="2"/>
      <c r="DZ63" s="2"/>
    </row>
    <row r="64" spans="1:130" ht="38.25" hidden="1" customHeight="1" x14ac:dyDescent="0.25">
      <c r="A64" s="49">
        <v>52</v>
      </c>
      <c r="B64" s="62">
        <v>105</v>
      </c>
      <c r="C64" s="56">
        <v>105</v>
      </c>
      <c r="D64" s="8" t="s">
        <v>667</v>
      </c>
      <c r="E64" s="281" t="s">
        <v>19</v>
      </c>
      <c r="F64" s="15" t="s">
        <v>87</v>
      </c>
      <c r="G64" s="282" t="s">
        <v>19</v>
      </c>
      <c r="H64" s="8" t="s">
        <v>1194</v>
      </c>
      <c r="I64" s="64" t="s">
        <v>628</v>
      </c>
      <c r="J64" s="64" t="s">
        <v>14</v>
      </c>
      <c r="K64" s="16" t="s">
        <v>6</v>
      </c>
      <c r="L64" s="16" t="s">
        <v>15</v>
      </c>
      <c r="M64" s="11"/>
      <c r="N64" s="305" t="s">
        <v>542</v>
      </c>
      <c r="O64" s="66"/>
      <c r="P64" s="66"/>
      <c r="Q64" s="66" t="s">
        <v>15</v>
      </c>
      <c r="R64" s="66"/>
      <c r="S64" s="66"/>
      <c r="T64" s="66"/>
      <c r="U64" s="66"/>
      <c r="V64" s="66"/>
      <c r="W64" s="66"/>
      <c r="X64" s="66"/>
      <c r="Y64" s="67">
        <f t="shared" si="0"/>
        <v>1</v>
      </c>
      <c r="Z64" s="16"/>
      <c r="AA64" s="12"/>
      <c r="AB64" s="12"/>
      <c r="AC64" s="12"/>
      <c r="AD64" s="12"/>
      <c r="AE64" s="68"/>
      <c r="AF64" s="12"/>
      <c r="AG64" s="12"/>
      <c r="AH64" s="16"/>
      <c r="AI64" s="16" t="s">
        <v>626</v>
      </c>
      <c r="AJ64" s="16" t="s">
        <v>654</v>
      </c>
      <c r="AK64" s="16" t="s">
        <v>623</v>
      </c>
      <c r="AL64" s="272"/>
      <c r="AM64" s="272"/>
      <c r="AN64" s="272"/>
      <c r="AO64" s="272"/>
      <c r="AP64" s="272"/>
      <c r="AQ64" s="12"/>
      <c r="AR64" s="12"/>
      <c r="AS64" s="12"/>
      <c r="AT64" s="12"/>
      <c r="AU64" s="12"/>
      <c r="AV64" s="12"/>
      <c r="AW64" s="12"/>
      <c r="AX64" s="12"/>
      <c r="AY64" s="12"/>
      <c r="AZ64" s="12"/>
      <c r="BA64" s="12"/>
      <c r="BB64" s="12"/>
      <c r="BC64" s="12"/>
      <c r="BD64" s="12"/>
      <c r="BE64" s="12"/>
      <c r="BF64" s="12"/>
      <c r="BG64" s="12"/>
      <c r="BH64" s="12"/>
      <c r="BI64" s="12"/>
      <c r="BJ64" s="16">
        <v>2</v>
      </c>
      <c r="BK64" s="16">
        <v>2</v>
      </c>
      <c r="BL64" s="16">
        <v>2</v>
      </c>
      <c r="BM64" s="16">
        <v>2</v>
      </c>
      <c r="BN64" s="16">
        <v>2</v>
      </c>
      <c r="BO64" s="16">
        <v>2</v>
      </c>
      <c r="BP64" s="16">
        <v>2</v>
      </c>
      <c r="BQ64" s="16">
        <v>2</v>
      </c>
      <c r="BR64" s="16">
        <v>2</v>
      </c>
      <c r="BS64" s="16">
        <v>2</v>
      </c>
      <c r="BT64" s="16">
        <v>2</v>
      </c>
      <c r="BU64" s="16">
        <v>2</v>
      </c>
      <c r="BV64" s="16">
        <v>2</v>
      </c>
      <c r="BW64" s="16">
        <v>2</v>
      </c>
      <c r="BX64" s="16">
        <v>2</v>
      </c>
      <c r="BY64" s="16">
        <v>2</v>
      </c>
      <c r="BZ64" s="16">
        <v>2</v>
      </c>
      <c r="CA64" s="16">
        <v>2</v>
      </c>
      <c r="CB64" s="16">
        <v>2</v>
      </c>
      <c r="CC64" s="16">
        <v>2</v>
      </c>
      <c r="CD64" s="16">
        <v>2</v>
      </c>
      <c r="CE64" s="16">
        <v>1</v>
      </c>
      <c r="CF64" s="16">
        <v>1</v>
      </c>
      <c r="CG64" s="16">
        <v>1</v>
      </c>
      <c r="CH64" s="16">
        <v>1</v>
      </c>
      <c r="CI64" s="16">
        <v>1</v>
      </c>
      <c r="CJ64" s="16">
        <v>1</v>
      </c>
      <c r="CK64" s="16">
        <v>2</v>
      </c>
      <c r="CL64" s="16">
        <v>2</v>
      </c>
      <c r="CM64" s="16">
        <v>2</v>
      </c>
      <c r="CN64" s="16">
        <v>2</v>
      </c>
      <c r="CO64" s="16">
        <v>2</v>
      </c>
      <c r="CP64" s="16">
        <v>2</v>
      </c>
      <c r="CQ64" s="16">
        <v>2</v>
      </c>
      <c r="CR64" s="16">
        <v>2</v>
      </c>
      <c r="CS64" s="16">
        <v>2</v>
      </c>
      <c r="CT64" s="16">
        <v>2</v>
      </c>
      <c r="CU64" s="16">
        <v>2</v>
      </c>
      <c r="CV64" s="16">
        <v>2</v>
      </c>
      <c r="CW64" s="69">
        <f t="shared" si="11"/>
        <v>33</v>
      </c>
      <c r="CX64" s="352">
        <f t="shared" si="12"/>
        <v>0.84615384615384615</v>
      </c>
      <c r="CY64" s="69">
        <f t="shared" si="13"/>
        <v>6</v>
      </c>
      <c r="CZ64" s="70">
        <f t="shared" si="14"/>
        <v>0.15384615384615385</v>
      </c>
      <c r="DA64" s="69">
        <f t="shared" si="15"/>
        <v>0</v>
      </c>
      <c r="DB64" s="70">
        <f t="shared" si="16"/>
        <v>0</v>
      </c>
      <c r="DC64" s="69">
        <f t="shared" si="17"/>
        <v>0</v>
      </c>
      <c r="DD64" s="70">
        <f t="shared" si="18"/>
        <v>0</v>
      </c>
      <c r="DE64" s="71">
        <f t="shared" si="19"/>
        <v>1.8461538461538463</v>
      </c>
      <c r="DF64" s="71" t="str">
        <f t="shared" si="20"/>
        <v>Đạt mục tiêu</v>
      </c>
      <c r="DG64" s="2"/>
      <c r="DH64" s="2"/>
      <c r="DI64" s="2"/>
      <c r="DJ64" s="2"/>
      <c r="DK64" s="2"/>
      <c r="DL64" s="2"/>
      <c r="DM64" s="2"/>
      <c r="DN64" s="2"/>
      <c r="DO64" s="2"/>
      <c r="DP64" s="2"/>
      <c r="DQ64" s="2"/>
      <c r="DR64" s="2"/>
      <c r="DS64" s="2"/>
      <c r="DT64" s="2"/>
      <c r="DU64" s="2"/>
      <c r="DV64" s="2"/>
      <c r="DW64" s="2"/>
      <c r="DX64" s="2"/>
      <c r="DY64" s="2"/>
      <c r="DZ64" s="2"/>
    </row>
    <row r="65" spans="1:130" ht="47.25" hidden="1" customHeight="1" x14ac:dyDescent="0.25">
      <c r="A65" s="49">
        <v>53</v>
      </c>
      <c r="B65" s="62">
        <v>106</v>
      </c>
      <c r="C65" s="56">
        <v>106</v>
      </c>
      <c r="D65" s="8" t="s">
        <v>88</v>
      </c>
      <c r="E65" s="15" t="s">
        <v>36</v>
      </c>
      <c r="F65" s="15" t="s">
        <v>89</v>
      </c>
      <c r="G65" s="64" t="s">
        <v>36</v>
      </c>
      <c r="H65" s="8" t="s">
        <v>668</v>
      </c>
      <c r="I65" s="64" t="s">
        <v>611</v>
      </c>
      <c r="J65" s="64" t="s">
        <v>14</v>
      </c>
      <c r="K65" s="16" t="s">
        <v>6</v>
      </c>
      <c r="L65" s="16" t="s">
        <v>15</v>
      </c>
      <c r="M65" s="11">
        <v>1</v>
      </c>
      <c r="N65" s="11" t="s">
        <v>545</v>
      </c>
      <c r="O65" s="66"/>
      <c r="P65" s="66"/>
      <c r="Q65" s="66"/>
      <c r="R65" s="66"/>
      <c r="S65" s="66"/>
      <c r="T65" s="66" t="s">
        <v>15</v>
      </c>
      <c r="U65" s="66"/>
      <c r="V65" s="66"/>
      <c r="W65" s="66"/>
      <c r="X65" s="66"/>
      <c r="Y65" s="67">
        <f t="shared" si="0"/>
        <v>1</v>
      </c>
      <c r="Z65" s="16"/>
      <c r="AA65" s="16"/>
      <c r="AB65" s="16"/>
      <c r="AC65" s="16"/>
      <c r="AD65" s="16"/>
      <c r="AE65" s="76"/>
      <c r="AF65" s="16"/>
      <c r="AG65" s="16"/>
      <c r="AH65" s="16"/>
      <c r="AI65" s="16"/>
      <c r="AJ65" s="16"/>
      <c r="AK65" s="16"/>
      <c r="AL65" s="16"/>
      <c r="AM65" s="16"/>
      <c r="AN65" s="16"/>
      <c r="AO65" s="16"/>
      <c r="AP65" s="16"/>
      <c r="AQ65" s="16"/>
      <c r="AR65" s="16"/>
      <c r="AS65" s="16"/>
      <c r="AT65" s="16"/>
      <c r="AU65" s="16" t="s">
        <v>623</v>
      </c>
      <c r="AV65" s="16" t="s">
        <v>623</v>
      </c>
      <c r="AW65" s="16" t="s">
        <v>623</v>
      </c>
      <c r="AX65" s="16" t="s">
        <v>623</v>
      </c>
      <c r="AY65" s="16"/>
      <c r="AZ65" s="16"/>
      <c r="BA65" s="16"/>
      <c r="BB65" s="16"/>
      <c r="BC65" s="16"/>
      <c r="BD65" s="16"/>
      <c r="BE65" s="16"/>
      <c r="BF65" s="16"/>
      <c r="BG65" s="16"/>
      <c r="BH65" s="16"/>
      <c r="BI65" s="16"/>
      <c r="BJ65" s="345">
        <v>2</v>
      </c>
      <c r="BK65" s="345">
        <v>2</v>
      </c>
      <c r="BL65" s="345">
        <v>2</v>
      </c>
      <c r="BM65" s="345">
        <v>2</v>
      </c>
      <c r="BN65" s="345">
        <v>2</v>
      </c>
      <c r="BO65" s="345">
        <v>2</v>
      </c>
      <c r="BP65" s="345">
        <v>2</v>
      </c>
      <c r="BQ65" s="345">
        <v>2</v>
      </c>
      <c r="BR65" s="345">
        <v>2</v>
      </c>
      <c r="BS65" s="345">
        <v>2</v>
      </c>
      <c r="BT65" s="345">
        <v>2</v>
      </c>
      <c r="BU65" s="345">
        <v>2</v>
      </c>
      <c r="BV65" s="345">
        <v>2</v>
      </c>
      <c r="BW65" s="345">
        <v>2</v>
      </c>
      <c r="BX65" s="345">
        <v>2</v>
      </c>
      <c r="BY65" s="345">
        <v>2</v>
      </c>
      <c r="BZ65" s="345">
        <v>2</v>
      </c>
      <c r="CA65" s="345">
        <v>2</v>
      </c>
      <c r="CB65" s="345">
        <v>2</v>
      </c>
      <c r="CC65" s="345">
        <v>2</v>
      </c>
      <c r="CD65" s="345">
        <v>2</v>
      </c>
      <c r="CE65" s="345">
        <v>2</v>
      </c>
      <c r="CF65" s="345">
        <v>2</v>
      </c>
      <c r="CG65" s="345">
        <v>2</v>
      </c>
      <c r="CH65" s="345">
        <v>2</v>
      </c>
      <c r="CI65" s="345">
        <v>2</v>
      </c>
      <c r="CJ65" s="345">
        <v>2</v>
      </c>
      <c r="CK65" s="345">
        <v>2</v>
      </c>
      <c r="CL65" s="345">
        <v>2</v>
      </c>
      <c r="CM65" s="345">
        <v>2</v>
      </c>
      <c r="CN65" s="345">
        <v>2</v>
      </c>
      <c r="CO65" s="345">
        <v>2</v>
      </c>
      <c r="CP65" s="345">
        <v>2</v>
      </c>
      <c r="CQ65" s="345">
        <v>2</v>
      </c>
      <c r="CR65" s="345">
        <v>2</v>
      </c>
      <c r="CS65" s="345">
        <v>2</v>
      </c>
      <c r="CT65" s="345">
        <v>2</v>
      </c>
      <c r="CU65" s="345">
        <v>2</v>
      </c>
      <c r="CV65" s="345">
        <v>2</v>
      </c>
      <c r="CW65" s="335">
        <f t="shared" si="11"/>
        <v>39</v>
      </c>
      <c r="CX65" s="330">
        <f t="shared" si="12"/>
        <v>1</v>
      </c>
      <c r="CY65" s="335">
        <f t="shared" si="13"/>
        <v>0</v>
      </c>
      <c r="CZ65" s="339">
        <f t="shared" si="14"/>
        <v>0</v>
      </c>
      <c r="DA65" s="335">
        <f t="shared" si="15"/>
        <v>0</v>
      </c>
      <c r="DB65" s="339">
        <f t="shared" si="16"/>
        <v>0</v>
      </c>
      <c r="DC65" s="335">
        <f t="shared" si="17"/>
        <v>0</v>
      </c>
      <c r="DD65" s="339">
        <f t="shared" si="18"/>
        <v>0</v>
      </c>
      <c r="DE65" s="71">
        <f t="shared" si="19"/>
        <v>2</v>
      </c>
      <c r="DF65" s="71" t="str">
        <f t="shared" si="20"/>
        <v>Đạt mục tiêu</v>
      </c>
      <c r="DG65" s="2"/>
      <c r="DH65" s="2"/>
      <c r="DI65" s="2"/>
      <c r="DJ65" s="2"/>
      <c r="DK65" s="2"/>
      <c r="DL65" s="2"/>
      <c r="DM65" s="2"/>
      <c r="DN65" s="2"/>
      <c r="DO65" s="2"/>
      <c r="DP65" s="2"/>
      <c r="DQ65" s="2"/>
      <c r="DR65" s="2"/>
      <c r="DS65" s="2"/>
      <c r="DT65" s="2"/>
      <c r="DU65" s="2"/>
      <c r="DV65" s="2"/>
      <c r="DW65" s="2"/>
      <c r="DX65" s="2"/>
      <c r="DY65" s="2"/>
      <c r="DZ65" s="2"/>
    </row>
    <row r="66" spans="1:130" ht="27" customHeight="1" x14ac:dyDescent="0.25">
      <c r="A66" s="49">
        <v>54</v>
      </c>
      <c r="B66" s="55">
        <v>107</v>
      </c>
      <c r="C66" s="56">
        <v>107</v>
      </c>
      <c r="D66" s="706" t="s">
        <v>90</v>
      </c>
      <c r="E66" s="708"/>
      <c r="F66" s="707"/>
      <c r="G66" s="708"/>
      <c r="H66" s="705"/>
      <c r="I66" s="57"/>
      <c r="J66" s="57" t="s">
        <v>609</v>
      </c>
      <c r="K66" s="57" t="s">
        <v>8</v>
      </c>
      <c r="L66" s="57" t="s">
        <v>8</v>
      </c>
      <c r="M66" s="57" t="s">
        <v>8</v>
      </c>
      <c r="N66" s="297"/>
      <c r="O66" s="58" t="s">
        <v>609</v>
      </c>
      <c r="P66" s="58" t="s">
        <v>609</v>
      </c>
      <c r="Q66" s="58" t="s">
        <v>609</v>
      </c>
      <c r="R66" s="58" t="s">
        <v>609</v>
      </c>
      <c r="S66" s="58" t="s">
        <v>609</v>
      </c>
      <c r="T66" s="58" t="s">
        <v>609</v>
      </c>
      <c r="U66" s="58" t="s">
        <v>609</v>
      </c>
      <c r="V66" s="58" t="s">
        <v>609</v>
      </c>
      <c r="W66" s="58" t="s">
        <v>609</v>
      </c>
      <c r="X66" s="58" t="s">
        <v>609</v>
      </c>
      <c r="Y66" s="67">
        <f t="shared" si="0"/>
        <v>0</v>
      </c>
      <c r="Z66" s="57" t="s">
        <v>8</v>
      </c>
      <c r="AA66" s="57"/>
      <c r="AB66" s="57"/>
      <c r="AC66" s="57"/>
      <c r="AD66" s="57"/>
      <c r="AE66" s="77"/>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336" t="s">
        <v>8</v>
      </c>
      <c r="BK66" s="336" t="s">
        <v>8</v>
      </c>
      <c r="BL66" s="336" t="s">
        <v>8</v>
      </c>
      <c r="BM66" s="336" t="s">
        <v>8</v>
      </c>
      <c r="BN66" s="336" t="s">
        <v>8</v>
      </c>
      <c r="BO66" s="336" t="s">
        <v>8</v>
      </c>
      <c r="BP66" s="336" t="s">
        <v>8</v>
      </c>
      <c r="BQ66" s="336" t="s">
        <v>8</v>
      </c>
      <c r="BR66" s="336" t="s">
        <v>8</v>
      </c>
      <c r="BS66" s="336" t="s">
        <v>8</v>
      </c>
      <c r="BT66" s="336" t="s">
        <v>8</v>
      </c>
      <c r="BU66" s="336" t="s">
        <v>8</v>
      </c>
      <c r="BV66" s="336" t="s">
        <v>8</v>
      </c>
      <c r="BW66" s="336" t="s">
        <v>8</v>
      </c>
      <c r="BX66" s="336" t="s">
        <v>8</v>
      </c>
      <c r="BY66" s="336" t="s">
        <v>8</v>
      </c>
      <c r="BZ66" s="336" t="s">
        <v>8</v>
      </c>
      <c r="CA66" s="336" t="s">
        <v>8</v>
      </c>
      <c r="CB66" s="336" t="s">
        <v>8</v>
      </c>
      <c r="CC66" s="336" t="s">
        <v>8</v>
      </c>
      <c r="CD66" s="336" t="s">
        <v>8</v>
      </c>
      <c r="CE66" s="336" t="s">
        <v>8</v>
      </c>
      <c r="CF66" s="336" t="s">
        <v>8</v>
      </c>
      <c r="CG66" s="336" t="s">
        <v>8</v>
      </c>
      <c r="CH66" s="336" t="s">
        <v>8</v>
      </c>
      <c r="CI66" s="336" t="s">
        <v>8</v>
      </c>
      <c r="CJ66" s="336" t="s">
        <v>8</v>
      </c>
      <c r="CK66" s="336" t="s">
        <v>8</v>
      </c>
      <c r="CL66" s="336" t="s">
        <v>8</v>
      </c>
      <c r="CM66" s="336" t="s">
        <v>8</v>
      </c>
      <c r="CN66" s="336" t="s">
        <v>8</v>
      </c>
      <c r="CO66" s="336" t="s">
        <v>8</v>
      </c>
      <c r="CP66" s="336" t="s">
        <v>8</v>
      </c>
      <c r="CQ66" s="336" t="s">
        <v>8</v>
      </c>
      <c r="CR66" s="336" t="s">
        <v>8</v>
      </c>
      <c r="CS66" s="336"/>
      <c r="CT66" s="336" t="s">
        <v>8</v>
      </c>
      <c r="CU66" s="336" t="s">
        <v>8</v>
      </c>
      <c r="CV66" s="336" t="s">
        <v>8</v>
      </c>
      <c r="CW66" s="335">
        <f t="shared" si="11"/>
        <v>0</v>
      </c>
      <c r="CX66" s="330" t="e">
        <f t="shared" si="12"/>
        <v>#DIV/0!</v>
      </c>
      <c r="CY66" s="335">
        <f t="shared" si="13"/>
        <v>0</v>
      </c>
      <c r="CZ66" s="339" t="e">
        <f t="shared" si="14"/>
        <v>#DIV/0!</v>
      </c>
      <c r="DA66" s="335">
        <f t="shared" si="15"/>
        <v>0</v>
      </c>
      <c r="DB66" s="339" t="e">
        <f t="shared" si="16"/>
        <v>#DIV/0!</v>
      </c>
      <c r="DC66" s="335">
        <f t="shared" si="17"/>
        <v>0</v>
      </c>
      <c r="DD66" s="339" t="e">
        <f t="shared" si="18"/>
        <v>#DIV/0!</v>
      </c>
      <c r="DE66" s="71" t="e">
        <f t="shared" si="19"/>
        <v>#DIV/0!</v>
      </c>
      <c r="DF66" s="71" t="e">
        <f t="shared" si="20"/>
        <v>#DIV/0!</v>
      </c>
      <c r="DG66" s="2"/>
      <c r="DH66" s="2"/>
      <c r="DI66" s="2"/>
      <c r="DJ66" s="2"/>
      <c r="DK66" s="2"/>
      <c r="DL66" s="2"/>
      <c r="DM66" s="2"/>
      <c r="DN66" s="2"/>
      <c r="DO66" s="2"/>
      <c r="DP66" s="2"/>
      <c r="DQ66" s="2"/>
      <c r="DR66" s="2"/>
      <c r="DS66" s="2"/>
      <c r="DT66" s="2"/>
      <c r="DU66" s="2"/>
      <c r="DV66" s="2"/>
      <c r="DW66" s="2"/>
      <c r="DX66" s="2"/>
      <c r="DY66" s="2"/>
      <c r="DZ66" s="2"/>
    </row>
    <row r="67" spans="1:130" ht="39.75" hidden="1" customHeight="1" x14ac:dyDescent="0.25">
      <c r="A67" s="49">
        <v>55</v>
      </c>
      <c r="B67" s="62">
        <v>110</v>
      </c>
      <c r="C67" s="56">
        <v>110</v>
      </c>
      <c r="D67" s="8" t="s">
        <v>91</v>
      </c>
      <c r="E67" s="15" t="s">
        <v>11</v>
      </c>
      <c r="F67" s="15" t="s">
        <v>92</v>
      </c>
      <c r="G67" s="64" t="s">
        <v>19</v>
      </c>
      <c r="H67" s="15" t="s">
        <v>1115</v>
      </c>
      <c r="I67" s="64" t="s">
        <v>628</v>
      </c>
      <c r="J67" s="8" t="s">
        <v>14</v>
      </c>
      <c r="K67" s="12" t="s">
        <v>6</v>
      </c>
      <c r="L67" s="12" t="s">
        <v>15</v>
      </c>
      <c r="M67" s="11"/>
      <c r="N67" s="304" t="s">
        <v>1200</v>
      </c>
      <c r="O67" s="66" t="s">
        <v>15</v>
      </c>
      <c r="P67" s="66"/>
      <c r="Q67" s="66"/>
      <c r="R67" s="66"/>
      <c r="S67" s="66"/>
      <c r="T67" s="66"/>
      <c r="U67" s="66"/>
      <c r="V67" s="66"/>
      <c r="W67" s="66"/>
      <c r="X67" s="66"/>
      <c r="Y67" s="67">
        <f t="shared" si="0"/>
        <v>1</v>
      </c>
      <c r="Z67" s="16"/>
      <c r="AA67" s="16" t="s">
        <v>626</v>
      </c>
      <c r="AB67" s="16" t="s">
        <v>645</v>
      </c>
      <c r="AC67" s="16"/>
      <c r="AD67" s="16" t="s">
        <v>645</v>
      </c>
      <c r="AE67" s="68"/>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6">
        <v>2</v>
      </c>
      <c r="BK67" s="16">
        <v>2</v>
      </c>
      <c r="BL67" s="16">
        <v>2</v>
      </c>
      <c r="BM67" s="16">
        <v>2</v>
      </c>
      <c r="BN67" s="16">
        <v>1</v>
      </c>
      <c r="BO67" s="16">
        <v>1</v>
      </c>
      <c r="BP67" s="16">
        <v>1</v>
      </c>
      <c r="BQ67" s="16">
        <v>1</v>
      </c>
      <c r="BR67" s="16">
        <v>1</v>
      </c>
      <c r="BS67" s="16">
        <v>1</v>
      </c>
      <c r="BT67" s="16">
        <v>1</v>
      </c>
      <c r="BU67" s="16">
        <v>1</v>
      </c>
      <c r="BV67" s="16">
        <v>1</v>
      </c>
      <c r="BW67" s="16">
        <v>1</v>
      </c>
      <c r="BX67" s="16">
        <v>1</v>
      </c>
      <c r="BY67" s="16">
        <v>1</v>
      </c>
      <c r="BZ67" s="16">
        <v>1</v>
      </c>
      <c r="CA67" s="16">
        <v>1</v>
      </c>
      <c r="CB67" s="16">
        <v>1</v>
      </c>
      <c r="CC67" s="16">
        <v>1</v>
      </c>
      <c r="CD67" s="16">
        <v>1</v>
      </c>
      <c r="CE67" s="16">
        <v>2</v>
      </c>
      <c r="CF67" s="16">
        <v>2</v>
      </c>
      <c r="CG67" s="16">
        <v>2</v>
      </c>
      <c r="CH67" s="16">
        <v>2</v>
      </c>
      <c r="CI67" s="16">
        <v>2</v>
      </c>
      <c r="CJ67" s="16">
        <v>2</v>
      </c>
      <c r="CK67" s="16">
        <v>2</v>
      </c>
      <c r="CL67" s="16">
        <v>2</v>
      </c>
      <c r="CM67" s="16">
        <v>2</v>
      </c>
      <c r="CN67" s="16">
        <v>2</v>
      </c>
      <c r="CO67" s="16">
        <v>2</v>
      </c>
      <c r="CP67" s="16">
        <v>2</v>
      </c>
      <c r="CQ67" s="16">
        <v>2</v>
      </c>
      <c r="CR67" s="16">
        <v>2</v>
      </c>
      <c r="CS67" s="16">
        <v>2</v>
      </c>
      <c r="CT67" s="16">
        <v>2</v>
      </c>
      <c r="CU67" s="16">
        <v>2</v>
      </c>
      <c r="CV67" s="16">
        <v>2</v>
      </c>
      <c r="CW67" s="69">
        <f t="shared" si="11"/>
        <v>22</v>
      </c>
      <c r="CX67" s="352">
        <f t="shared" si="12"/>
        <v>0.5641025641025641</v>
      </c>
      <c r="CY67" s="69">
        <f t="shared" si="13"/>
        <v>17</v>
      </c>
      <c r="CZ67" s="70">
        <f t="shared" si="14"/>
        <v>0.4358974358974359</v>
      </c>
      <c r="DA67" s="69">
        <f t="shared" si="15"/>
        <v>0</v>
      </c>
      <c r="DB67" s="70">
        <f t="shared" si="16"/>
        <v>0</v>
      </c>
      <c r="DC67" s="69">
        <f t="shared" si="17"/>
        <v>0</v>
      </c>
      <c r="DD67" s="70">
        <f t="shared" si="18"/>
        <v>0</v>
      </c>
      <c r="DE67" s="71">
        <f t="shared" si="19"/>
        <v>1.5641025641025641</v>
      </c>
      <c r="DF67" s="71" t="str">
        <f t="shared" si="20"/>
        <v>Cần cố gắng</v>
      </c>
      <c r="DG67" s="2"/>
      <c r="DH67" s="2"/>
      <c r="DI67" s="2"/>
      <c r="DJ67" s="2"/>
      <c r="DK67" s="2"/>
      <c r="DL67" s="2"/>
      <c r="DM67" s="2"/>
      <c r="DN67" s="2"/>
      <c r="DO67" s="2"/>
      <c r="DP67" s="2"/>
      <c r="DQ67" s="2"/>
      <c r="DR67" s="2"/>
      <c r="DS67" s="2"/>
      <c r="DT67" s="2"/>
      <c r="DU67" s="2"/>
      <c r="DV67" s="2"/>
      <c r="DW67" s="2"/>
      <c r="DX67" s="2"/>
      <c r="DY67" s="2"/>
      <c r="DZ67" s="2"/>
    </row>
    <row r="68" spans="1:130" ht="48" hidden="1" customHeight="1" x14ac:dyDescent="0.25">
      <c r="A68" s="49">
        <v>56</v>
      </c>
      <c r="B68" s="55">
        <v>110</v>
      </c>
      <c r="C68" s="56">
        <v>110</v>
      </c>
      <c r="D68" s="8" t="s">
        <v>91</v>
      </c>
      <c r="E68" s="15" t="s">
        <v>11</v>
      </c>
      <c r="F68" s="15" t="s">
        <v>92</v>
      </c>
      <c r="G68" s="64" t="s">
        <v>19</v>
      </c>
      <c r="H68" s="8" t="s">
        <v>669</v>
      </c>
      <c r="I68" s="64" t="s">
        <v>628</v>
      </c>
      <c r="J68" s="8" t="s">
        <v>14</v>
      </c>
      <c r="K68" s="13"/>
      <c r="L68" s="13"/>
      <c r="M68" s="11"/>
      <c r="N68" s="305" t="s">
        <v>541</v>
      </c>
      <c r="O68" s="66"/>
      <c r="P68" s="66" t="s">
        <v>15</v>
      </c>
      <c r="Q68" s="66"/>
      <c r="R68" s="66"/>
      <c r="S68" s="66"/>
      <c r="T68" s="66"/>
      <c r="U68" s="66"/>
      <c r="V68" s="66"/>
      <c r="W68" s="66"/>
      <c r="X68" s="66"/>
      <c r="Y68" s="67">
        <f t="shared" si="0"/>
        <v>1</v>
      </c>
      <c r="Z68" s="16"/>
      <c r="AA68" s="12"/>
      <c r="AB68" s="12"/>
      <c r="AC68" s="12"/>
      <c r="AD68" s="12"/>
      <c r="AE68" s="68" t="s">
        <v>654</v>
      </c>
      <c r="AF68" s="12" t="s">
        <v>626</v>
      </c>
      <c r="AG68" s="12" t="s">
        <v>645</v>
      </c>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6">
        <v>1</v>
      </c>
      <c r="BK68" s="16">
        <v>2</v>
      </c>
      <c r="BL68" s="16">
        <v>1</v>
      </c>
      <c r="BM68" s="16">
        <v>2</v>
      </c>
      <c r="BN68" s="16">
        <v>2</v>
      </c>
      <c r="BO68" s="16">
        <v>2</v>
      </c>
      <c r="BP68" s="16">
        <v>2</v>
      </c>
      <c r="BQ68" s="16">
        <v>2</v>
      </c>
      <c r="BR68" s="16">
        <v>1</v>
      </c>
      <c r="BS68" s="16">
        <v>1</v>
      </c>
      <c r="BT68" s="16">
        <v>1</v>
      </c>
      <c r="BU68" s="16">
        <v>1</v>
      </c>
      <c r="BV68" s="16">
        <v>1</v>
      </c>
      <c r="BW68" s="16">
        <v>1</v>
      </c>
      <c r="BX68" s="16">
        <v>1</v>
      </c>
      <c r="BY68" s="16">
        <v>1</v>
      </c>
      <c r="BZ68" s="16">
        <v>1</v>
      </c>
      <c r="CA68" s="16">
        <v>1</v>
      </c>
      <c r="CB68" s="16">
        <v>1</v>
      </c>
      <c r="CC68" s="16">
        <v>2</v>
      </c>
      <c r="CD68" s="16">
        <v>2</v>
      </c>
      <c r="CE68" s="16">
        <v>2</v>
      </c>
      <c r="CF68" s="16">
        <v>2</v>
      </c>
      <c r="CG68" s="16">
        <v>2</v>
      </c>
      <c r="CH68" s="16">
        <v>1</v>
      </c>
      <c r="CI68" s="16">
        <v>2</v>
      </c>
      <c r="CJ68" s="16">
        <v>2</v>
      </c>
      <c r="CK68" s="16">
        <v>1</v>
      </c>
      <c r="CL68" s="16">
        <v>2</v>
      </c>
      <c r="CM68" s="16">
        <v>2</v>
      </c>
      <c r="CN68" s="16">
        <v>2</v>
      </c>
      <c r="CO68" s="16">
        <v>2</v>
      </c>
      <c r="CP68" s="16">
        <v>2</v>
      </c>
      <c r="CQ68" s="16">
        <v>2</v>
      </c>
      <c r="CR68" s="16">
        <v>2</v>
      </c>
      <c r="CS68" s="16">
        <v>1</v>
      </c>
      <c r="CT68" s="16">
        <v>2</v>
      </c>
      <c r="CU68" s="16">
        <v>2</v>
      </c>
      <c r="CV68" s="16">
        <v>2</v>
      </c>
      <c r="CW68" s="69">
        <f t="shared" si="11"/>
        <v>23</v>
      </c>
      <c r="CX68" s="352">
        <f t="shared" si="12"/>
        <v>0.58974358974358976</v>
      </c>
      <c r="CY68" s="69">
        <f t="shared" si="13"/>
        <v>16</v>
      </c>
      <c r="CZ68" s="70">
        <f t="shared" si="14"/>
        <v>0.41025641025641024</v>
      </c>
      <c r="DA68" s="69">
        <f t="shared" si="15"/>
        <v>0</v>
      </c>
      <c r="DB68" s="70">
        <f t="shared" si="16"/>
        <v>0</v>
      </c>
      <c r="DC68" s="69">
        <f t="shared" si="17"/>
        <v>0</v>
      </c>
      <c r="DD68" s="70">
        <f t="shared" si="18"/>
        <v>0</v>
      </c>
      <c r="DE68" s="71">
        <f t="shared" si="19"/>
        <v>1.5897435897435896</v>
      </c>
      <c r="DF68" s="71" t="str">
        <f t="shared" si="20"/>
        <v>Cần cố gắng</v>
      </c>
      <c r="DG68" s="2"/>
      <c r="DH68" s="2"/>
      <c r="DI68" s="2"/>
      <c r="DJ68" s="2"/>
      <c r="DK68" s="2"/>
      <c r="DL68" s="2"/>
      <c r="DM68" s="2"/>
      <c r="DN68" s="2"/>
      <c r="DO68" s="2"/>
      <c r="DP68" s="2"/>
      <c r="DQ68" s="2"/>
      <c r="DR68" s="2"/>
      <c r="DS68" s="2"/>
      <c r="DT68" s="2"/>
      <c r="DU68" s="2"/>
      <c r="DV68" s="2"/>
      <c r="DW68" s="2"/>
      <c r="DX68" s="2"/>
      <c r="DY68" s="2"/>
      <c r="DZ68" s="2"/>
    </row>
    <row r="69" spans="1:130" ht="43.5" hidden="1" customHeight="1" x14ac:dyDescent="0.25">
      <c r="A69" s="49">
        <v>57</v>
      </c>
      <c r="B69" s="62">
        <v>110</v>
      </c>
      <c r="C69" s="56">
        <v>110</v>
      </c>
      <c r="D69" s="8" t="s">
        <v>91</v>
      </c>
      <c r="E69" s="281" t="s">
        <v>11</v>
      </c>
      <c r="F69" s="15" t="s">
        <v>92</v>
      </c>
      <c r="G69" s="282" t="s">
        <v>19</v>
      </c>
      <c r="H69" s="8" t="s">
        <v>670</v>
      </c>
      <c r="I69" s="64" t="s">
        <v>628</v>
      </c>
      <c r="J69" s="8" t="s">
        <v>14</v>
      </c>
      <c r="K69" s="13"/>
      <c r="L69" s="13"/>
      <c r="M69" s="11"/>
      <c r="N69" s="305" t="s">
        <v>542</v>
      </c>
      <c r="O69" s="66"/>
      <c r="P69" s="66"/>
      <c r="Q69" s="66" t="s">
        <v>15</v>
      </c>
      <c r="R69" s="66"/>
      <c r="S69" s="66"/>
      <c r="T69" s="66"/>
      <c r="U69" s="66"/>
      <c r="V69" s="66"/>
      <c r="W69" s="66"/>
      <c r="X69" s="66"/>
      <c r="Y69" s="67">
        <f t="shared" si="0"/>
        <v>1</v>
      </c>
      <c r="Z69" s="16"/>
      <c r="AA69" s="16"/>
      <c r="AB69" s="16"/>
      <c r="AC69" s="16"/>
      <c r="AD69" s="16"/>
      <c r="AE69" s="68"/>
      <c r="AF69" s="12"/>
      <c r="AG69" s="12"/>
      <c r="AH69" s="12" t="s">
        <v>654</v>
      </c>
      <c r="AI69" s="12" t="s">
        <v>654</v>
      </c>
      <c r="AJ69" s="12" t="s">
        <v>654</v>
      </c>
      <c r="AK69" s="12" t="s">
        <v>654</v>
      </c>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6">
        <v>2</v>
      </c>
      <c r="BK69" s="16">
        <v>2</v>
      </c>
      <c r="BL69" s="16">
        <v>2</v>
      </c>
      <c r="BM69" s="16">
        <v>2</v>
      </c>
      <c r="BN69" s="16">
        <v>2</v>
      </c>
      <c r="BO69" s="16">
        <v>2</v>
      </c>
      <c r="BP69" s="16">
        <v>2</v>
      </c>
      <c r="BQ69" s="16">
        <v>2</v>
      </c>
      <c r="BR69" s="16">
        <v>1</v>
      </c>
      <c r="BS69" s="16">
        <v>1</v>
      </c>
      <c r="BT69" s="16">
        <v>1</v>
      </c>
      <c r="BU69" s="16">
        <v>1</v>
      </c>
      <c r="BV69" s="16">
        <v>1</v>
      </c>
      <c r="BW69" s="16">
        <v>1</v>
      </c>
      <c r="BX69" s="16">
        <v>1</v>
      </c>
      <c r="BY69" s="16">
        <v>1</v>
      </c>
      <c r="BZ69" s="16">
        <v>1</v>
      </c>
      <c r="CA69" s="16">
        <v>1</v>
      </c>
      <c r="CB69" s="16">
        <v>1</v>
      </c>
      <c r="CC69" s="16">
        <v>2</v>
      </c>
      <c r="CD69" s="16">
        <v>2</v>
      </c>
      <c r="CE69" s="16">
        <v>2</v>
      </c>
      <c r="CF69" s="16">
        <v>2</v>
      </c>
      <c r="CG69" s="16">
        <v>2</v>
      </c>
      <c r="CH69" s="16">
        <v>2</v>
      </c>
      <c r="CI69" s="16">
        <v>2</v>
      </c>
      <c r="CJ69" s="16">
        <v>2</v>
      </c>
      <c r="CK69" s="16">
        <v>2</v>
      </c>
      <c r="CL69" s="16">
        <v>2</v>
      </c>
      <c r="CM69" s="16">
        <v>2</v>
      </c>
      <c r="CN69" s="16">
        <v>2</v>
      </c>
      <c r="CO69" s="16">
        <v>1</v>
      </c>
      <c r="CP69" s="16">
        <v>1</v>
      </c>
      <c r="CQ69" s="16">
        <v>1</v>
      </c>
      <c r="CR69" s="16">
        <v>2</v>
      </c>
      <c r="CS69" s="16">
        <v>2</v>
      </c>
      <c r="CT69" s="16">
        <v>2</v>
      </c>
      <c r="CU69" s="16">
        <v>2</v>
      </c>
      <c r="CV69" s="16">
        <v>2</v>
      </c>
      <c r="CW69" s="69">
        <f t="shared" si="11"/>
        <v>25</v>
      </c>
      <c r="CX69" s="352">
        <f t="shared" si="12"/>
        <v>0.64102564102564108</v>
      </c>
      <c r="CY69" s="69">
        <f t="shared" si="13"/>
        <v>14</v>
      </c>
      <c r="CZ69" s="70">
        <f t="shared" si="14"/>
        <v>0.35897435897435898</v>
      </c>
      <c r="DA69" s="69">
        <f t="shared" si="15"/>
        <v>0</v>
      </c>
      <c r="DB69" s="70">
        <f t="shared" si="16"/>
        <v>0</v>
      </c>
      <c r="DC69" s="69">
        <f t="shared" si="17"/>
        <v>0</v>
      </c>
      <c r="DD69" s="70">
        <f t="shared" si="18"/>
        <v>0</v>
      </c>
      <c r="DE69" s="71">
        <f t="shared" si="19"/>
        <v>1.641025641025641</v>
      </c>
      <c r="DF69" s="71" t="str">
        <f t="shared" si="20"/>
        <v>Đạt mục tiêu</v>
      </c>
      <c r="DG69" s="2"/>
      <c r="DH69" s="2"/>
      <c r="DI69" s="2"/>
      <c r="DJ69" s="2"/>
      <c r="DK69" s="2"/>
      <c r="DL69" s="2"/>
      <c r="DM69" s="2"/>
      <c r="DN69" s="2"/>
      <c r="DO69" s="2"/>
      <c r="DP69" s="2"/>
      <c r="DQ69" s="2"/>
      <c r="DR69" s="2"/>
      <c r="DS69" s="2"/>
      <c r="DT69" s="2"/>
      <c r="DU69" s="2"/>
      <c r="DV69" s="2"/>
      <c r="DW69" s="2"/>
      <c r="DX69" s="2"/>
      <c r="DY69" s="2"/>
      <c r="DZ69" s="2"/>
    </row>
    <row r="70" spans="1:130" ht="90" customHeight="1" x14ac:dyDescent="0.25">
      <c r="A70" s="614">
        <v>58</v>
      </c>
      <c r="B70" s="617">
        <v>110</v>
      </c>
      <c r="C70" s="56"/>
      <c r="D70" s="612" t="s">
        <v>91</v>
      </c>
      <c r="E70" s="281"/>
      <c r="F70" s="612" t="s">
        <v>92</v>
      </c>
      <c r="G70" s="282"/>
      <c r="H70" s="8" t="s">
        <v>1461</v>
      </c>
      <c r="I70" s="64" t="s">
        <v>628</v>
      </c>
      <c r="J70" s="8"/>
      <c r="K70" s="272"/>
      <c r="L70" s="272"/>
      <c r="M70" s="11"/>
      <c r="N70" s="305" t="s">
        <v>543</v>
      </c>
      <c r="O70" s="66"/>
      <c r="P70" s="66"/>
      <c r="Q70" s="66"/>
      <c r="R70" s="66"/>
      <c r="S70" s="66"/>
      <c r="T70" s="66"/>
      <c r="U70" s="66"/>
      <c r="V70" s="66"/>
      <c r="W70" s="66"/>
      <c r="X70" s="66"/>
      <c r="Y70" s="67"/>
      <c r="Z70" s="16"/>
      <c r="AA70" s="16"/>
      <c r="AB70" s="16"/>
      <c r="AC70" s="16"/>
      <c r="AD70" s="16"/>
      <c r="AE70" s="68"/>
      <c r="AF70" s="12"/>
      <c r="AG70" s="12"/>
      <c r="AH70" s="12"/>
      <c r="AI70" s="12"/>
      <c r="AJ70" s="12"/>
      <c r="AK70" s="292"/>
      <c r="AL70" s="273" t="s">
        <v>654</v>
      </c>
      <c r="AM70" s="273" t="s">
        <v>654</v>
      </c>
      <c r="AN70" s="273" t="s">
        <v>654</v>
      </c>
      <c r="AO70" s="273" t="s">
        <v>654</v>
      </c>
      <c r="AP70" s="273" t="s">
        <v>654</v>
      </c>
      <c r="AQ70" s="68"/>
      <c r="AR70" s="12"/>
      <c r="AS70" s="12"/>
      <c r="AT70" s="12"/>
      <c r="AU70" s="12"/>
      <c r="AV70" s="12"/>
      <c r="AW70" s="12"/>
      <c r="AX70" s="12"/>
      <c r="AY70" s="12"/>
      <c r="AZ70" s="12"/>
      <c r="BA70" s="12"/>
      <c r="BB70" s="12"/>
      <c r="BC70" s="12"/>
      <c r="BD70" s="12"/>
      <c r="BE70" s="12"/>
      <c r="BF70" s="12"/>
      <c r="BG70" s="12"/>
      <c r="BH70" s="12"/>
      <c r="BI70" s="12"/>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69"/>
      <c r="CX70" s="352"/>
      <c r="CY70" s="69"/>
      <c r="CZ70" s="70"/>
      <c r="DA70" s="69"/>
      <c r="DB70" s="70"/>
      <c r="DC70" s="69"/>
      <c r="DD70" s="70"/>
      <c r="DE70" s="71"/>
      <c r="DF70" s="71"/>
      <c r="DG70" s="387"/>
      <c r="DH70" s="387"/>
      <c r="DI70" s="387"/>
      <c r="DJ70" s="387"/>
      <c r="DK70" s="387"/>
      <c r="DL70" s="387"/>
      <c r="DM70" s="387"/>
      <c r="DN70" s="387"/>
      <c r="DO70" s="387"/>
      <c r="DP70" s="387"/>
      <c r="DQ70" s="387"/>
      <c r="DR70" s="387"/>
      <c r="DS70" s="387"/>
      <c r="DT70" s="387"/>
      <c r="DU70" s="387"/>
      <c r="DV70" s="387"/>
      <c r="DW70" s="387"/>
      <c r="DX70" s="387"/>
      <c r="DY70" s="387"/>
      <c r="DZ70" s="387"/>
    </row>
    <row r="71" spans="1:130" ht="39" customHeight="1" x14ac:dyDescent="0.25">
      <c r="A71" s="616"/>
      <c r="B71" s="619"/>
      <c r="C71" s="56">
        <v>110</v>
      </c>
      <c r="D71" s="613"/>
      <c r="E71" s="15" t="s">
        <v>11</v>
      </c>
      <c r="F71" s="613"/>
      <c r="G71" s="64" t="s">
        <v>19</v>
      </c>
      <c r="H71" s="8" t="s">
        <v>1196</v>
      </c>
      <c r="I71" s="64" t="s">
        <v>628</v>
      </c>
      <c r="J71" s="8" t="s">
        <v>14</v>
      </c>
      <c r="K71" s="13"/>
      <c r="L71" s="13"/>
      <c r="M71" s="11"/>
      <c r="N71" s="305" t="s">
        <v>543</v>
      </c>
      <c r="O71" s="66"/>
      <c r="P71" s="66"/>
      <c r="Q71" s="66"/>
      <c r="R71" s="66" t="s">
        <v>15</v>
      </c>
      <c r="S71" s="66"/>
      <c r="T71" s="66"/>
      <c r="U71" s="66"/>
      <c r="V71" s="66"/>
      <c r="W71" s="66"/>
      <c r="X71" s="66"/>
      <c r="Y71" s="67">
        <f t="shared" si="0"/>
        <v>1</v>
      </c>
      <c r="Z71" s="16"/>
      <c r="AA71" s="16"/>
      <c r="AB71" s="16"/>
      <c r="AC71" s="16"/>
      <c r="AD71" s="16"/>
      <c r="AE71" s="68"/>
      <c r="AF71" s="12"/>
      <c r="AG71" s="12"/>
      <c r="AH71" s="12"/>
      <c r="AI71" s="12"/>
      <c r="AJ71" s="12"/>
      <c r="AK71" s="292"/>
      <c r="AL71" s="273" t="s">
        <v>654</v>
      </c>
      <c r="AM71" s="273" t="s">
        <v>654</v>
      </c>
      <c r="AN71" s="273" t="s">
        <v>645</v>
      </c>
      <c r="AO71" s="273" t="s">
        <v>654</v>
      </c>
      <c r="AP71" s="273" t="s">
        <v>654</v>
      </c>
      <c r="AQ71" s="68"/>
      <c r="AR71" s="12"/>
      <c r="AS71" s="12"/>
      <c r="AT71" s="12"/>
      <c r="AU71" s="12"/>
      <c r="AV71" s="12"/>
      <c r="AW71" s="12"/>
      <c r="AX71" s="12"/>
      <c r="AY71" s="12"/>
      <c r="AZ71" s="12"/>
      <c r="BA71" s="12"/>
      <c r="BB71" s="12"/>
      <c r="BC71" s="12"/>
      <c r="BD71" s="12"/>
      <c r="BE71" s="12"/>
      <c r="BF71" s="12"/>
      <c r="BG71" s="12"/>
      <c r="BH71" s="12"/>
      <c r="BI71" s="12"/>
      <c r="BJ71" s="16">
        <v>2</v>
      </c>
      <c r="BK71" s="16">
        <v>2</v>
      </c>
      <c r="BL71" s="16">
        <v>2</v>
      </c>
      <c r="BM71" s="16">
        <v>2</v>
      </c>
      <c r="BN71" s="16">
        <v>2</v>
      </c>
      <c r="BO71" s="16">
        <v>2</v>
      </c>
      <c r="BP71" s="16">
        <v>2</v>
      </c>
      <c r="BQ71" s="16">
        <v>2</v>
      </c>
      <c r="BR71" s="16">
        <v>1</v>
      </c>
      <c r="BS71" s="16">
        <v>1</v>
      </c>
      <c r="BT71" s="16">
        <v>1</v>
      </c>
      <c r="BU71" s="16">
        <v>1</v>
      </c>
      <c r="BV71" s="16">
        <v>1</v>
      </c>
      <c r="BW71" s="16">
        <v>1</v>
      </c>
      <c r="BX71" s="16">
        <v>1</v>
      </c>
      <c r="BY71" s="16">
        <v>1</v>
      </c>
      <c r="BZ71" s="16">
        <v>1</v>
      </c>
      <c r="CA71" s="16">
        <v>1</v>
      </c>
      <c r="CB71" s="16">
        <v>1</v>
      </c>
      <c r="CC71" s="16">
        <v>2</v>
      </c>
      <c r="CD71" s="16">
        <v>2</v>
      </c>
      <c r="CE71" s="16">
        <v>2</v>
      </c>
      <c r="CF71" s="16">
        <v>2</v>
      </c>
      <c r="CG71" s="16">
        <v>2</v>
      </c>
      <c r="CH71" s="16">
        <v>2</v>
      </c>
      <c r="CI71" s="16">
        <v>2</v>
      </c>
      <c r="CJ71" s="16">
        <v>2</v>
      </c>
      <c r="CK71" s="16">
        <v>2</v>
      </c>
      <c r="CL71" s="16">
        <v>2</v>
      </c>
      <c r="CM71" s="16">
        <v>2</v>
      </c>
      <c r="CN71" s="16">
        <v>2</v>
      </c>
      <c r="CO71" s="16">
        <v>2</v>
      </c>
      <c r="CP71" s="16">
        <v>2</v>
      </c>
      <c r="CQ71" s="16">
        <v>2</v>
      </c>
      <c r="CR71" s="16">
        <v>2</v>
      </c>
      <c r="CS71" s="16">
        <v>2</v>
      </c>
      <c r="CT71" s="16">
        <v>2</v>
      </c>
      <c r="CU71" s="16">
        <v>2</v>
      </c>
      <c r="CV71" s="16">
        <v>2</v>
      </c>
      <c r="CW71" s="69">
        <f t="shared" si="11"/>
        <v>28</v>
      </c>
      <c r="CX71" s="352">
        <f t="shared" si="12"/>
        <v>0.71794871794871795</v>
      </c>
      <c r="CY71" s="69">
        <f t="shared" si="13"/>
        <v>11</v>
      </c>
      <c r="CZ71" s="70">
        <f t="shared" si="14"/>
        <v>0.28205128205128205</v>
      </c>
      <c r="DA71" s="69">
        <f t="shared" si="15"/>
        <v>0</v>
      </c>
      <c r="DB71" s="70">
        <f t="shared" si="16"/>
        <v>0</v>
      </c>
      <c r="DC71" s="69">
        <f t="shared" si="17"/>
        <v>0</v>
      </c>
      <c r="DD71" s="70">
        <f t="shared" si="18"/>
        <v>0</v>
      </c>
      <c r="DE71" s="71">
        <f t="shared" si="19"/>
        <v>1.7179487179487178</v>
      </c>
      <c r="DF71" s="71" t="str">
        <f t="shared" si="20"/>
        <v>Đạt mục tiêu</v>
      </c>
      <c r="DG71" s="2"/>
      <c r="DH71" s="2"/>
      <c r="DI71" s="2"/>
      <c r="DJ71" s="2"/>
      <c r="DK71" s="2"/>
      <c r="DL71" s="2"/>
      <c r="DM71" s="2"/>
      <c r="DN71" s="2"/>
      <c r="DO71" s="2"/>
      <c r="DP71" s="2"/>
      <c r="DQ71" s="2"/>
      <c r="DR71" s="2"/>
      <c r="DS71" s="2"/>
      <c r="DT71" s="2"/>
      <c r="DU71" s="2"/>
      <c r="DV71" s="2"/>
      <c r="DW71" s="2"/>
      <c r="DX71" s="2"/>
      <c r="DY71" s="2"/>
      <c r="DZ71" s="2"/>
    </row>
    <row r="72" spans="1:130" ht="33.75" hidden="1" customHeight="1" x14ac:dyDescent="0.25">
      <c r="A72" s="49">
        <v>59</v>
      </c>
      <c r="B72" s="62">
        <v>110</v>
      </c>
      <c r="C72" s="56">
        <v>110</v>
      </c>
      <c r="D72" s="8" t="s">
        <v>91</v>
      </c>
      <c r="E72" s="15" t="s">
        <v>11</v>
      </c>
      <c r="F72" s="15" t="s">
        <v>92</v>
      </c>
      <c r="G72" s="64" t="s">
        <v>19</v>
      </c>
      <c r="H72" s="15" t="s">
        <v>671</v>
      </c>
      <c r="I72" s="64" t="s">
        <v>628</v>
      </c>
      <c r="J72" s="8" t="s">
        <v>14</v>
      </c>
      <c r="K72" s="13"/>
      <c r="L72" s="13"/>
      <c r="M72" s="11"/>
      <c r="N72" s="11" t="s">
        <v>545</v>
      </c>
      <c r="O72" s="66"/>
      <c r="P72" s="66"/>
      <c r="Q72" s="66"/>
      <c r="R72" s="66"/>
      <c r="S72" s="66"/>
      <c r="T72" s="66" t="s">
        <v>15</v>
      </c>
      <c r="U72" s="66"/>
      <c r="V72" s="66"/>
      <c r="W72" s="66"/>
      <c r="X72" s="66"/>
      <c r="Y72" s="67">
        <f t="shared" si="0"/>
        <v>1</v>
      </c>
      <c r="Z72" s="16"/>
      <c r="AA72" s="16"/>
      <c r="AB72" s="16"/>
      <c r="AC72" s="16"/>
      <c r="AD72" s="16"/>
      <c r="AE72" s="68"/>
      <c r="AF72" s="12"/>
      <c r="AG72" s="12"/>
      <c r="AH72" s="12"/>
      <c r="AI72" s="12"/>
      <c r="AJ72" s="12"/>
      <c r="AK72" s="12"/>
      <c r="AL72" s="272"/>
      <c r="AM72" s="272"/>
      <c r="AN72" s="272"/>
      <c r="AO72" s="272"/>
      <c r="AP72" s="272"/>
      <c r="AQ72" s="12"/>
      <c r="AR72" s="12"/>
      <c r="AS72" s="12"/>
      <c r="AT72" s="12"/>
      <c r="AU72" s="12" t="s">
        <v>645</v>
      </c>
      <c r="AV72" s="12"/>
      <c r="AW72" s="12" t="s">
        <v>654</v>
      </c>
      <c r="AX72" s="12" t="s">
        <v>626</v>
      </c>
      <c r="AY72" s="12"/>
      <c r="AZ72" s="12"/>
      <c r="BA72" s="12"/>
      <c r="BB72" s="12"/>
      <c r="BC72" s="12"/>
      <c r="BD72" s="12"/>
      <c r="BE72" s="12"/>
      <c r="BF72" s="12"/>
      <c r="BG72" s="12"/>
      <c r="BH72" s="12"/>
      <c r="BI72" s="12"/>
      <c r="BJ72" s="345">
        <v>2</v>
      </c>
      <c r="BK72" s="345">
        <v>2</v>
      </c>
      <c r="BL72" s="345">
        <v>2</v>
      </c>
      <c r="BM72" s="345">
        <v>2</v>
      </c>
      <c r="BN72" s="345">
        <v>2</v>
      </c>
      <c r="BO72" s="345">
        <v>2</v>
      </c>
      <c r="BP72" s="345">
        <v>2</v>
      </c>
      <c r="BQ72" s="345">
        <v>2</v>
      </c>
      <c r="BR72" s="345">
        <v>1</v>
      </c>
      <c r="BS72" s="345">
        <v>1</v>
      </c>
      <c r="BT72" s="345">
        <v>1</v>
      </c>
      <c r="BU72" s="345">
        <v>1</v>
      </c>
      <c r="BV72" s="345">
        <v>1</v>
      </c>
      <c r="BW72" s="345">
        <v>1</v>
      </c>
      <c r="BX72" s="345">
        <v>1</v>
      </c>
      <c r="BY72" s="345">
        <v>1</v>
      </c>
      <c r="BZ72" s="345">
        <v>1</v>
      </c>
      <c r="CA72" s="345">
        <v>1</v>
      </c>
      <c r="CB72" s="345">
        <v>1</v>
      </c>
      <c r="CC72" s="345">
        <v>2</v>
      </c>
      <c r="CD72" s="345">
        <v>2</v>
      </c>
      <c r="CE72" s="345">
        <v>2</v>
      </c>
      <c r="CF72" s="345">
        <v>2</v>
      </c>
      <c r="CG72" s="345">
        <v>2</v>
      </c>
      <c r="CH72" s="345">
        <v>2</v>
      </c>
      <c r="CI72" s="345">
        <v>2</v>
      </c>
      <c r="CJ72" s="345">
        <v>2</v>
      </c>
      <c r="CK72" s="345">
        <v>2</v>
      </c>
      <c r="CL72" s="345">
        <v>2</v>
      </c>
      <c r="CM72" s="345">
        <v>2</v>
      </c>
      <c r="CN72" s="345">
        <v>2</v>
      </c>
      <c r="CO72" s="345">
        <v>2</v>
      </c>
      <c r="CP72" s="345">
        <v>2</v>
      </c>
      <c r="CQ72" s="345">
        <v>2</v>
      </c>
      <c r="CR72" s="345">
        <v>2</v>
      </c>
      <c r="CS72" s="345">
        <v>2</v>
      </c>
      <c r="CT72" s="345">
        <v>2</v>
      </c>
      <c r="CU72" s="345">
        <v>2</v>
      </c>
      <c r="CV72" s="345">
        <v>2</v>
      </c>
      <c r="CW72" s="335">
        <f t="shared" si="11"/>
        <v>28</v>
      </c>
      <c r="CX72" s="330">
        <f t="shared" si="12"/>
        <v>0.71794871794871795</v>
      </c>
      <c r="CY72" s="335">
        <f t="shared" si="13"/>
        <v>11</v>
      </c>
      <c r="CZ72" s="339">
        <f t="shared" si="14"/>
        <v>0.28205128205128205</v>
      </c>
      <c r="DA72" s="335">
        <f t="shared" si="15"/>
        <v>0</v>
      </c>
      <c r="DB72" s="339">
        <f t="shared" si="16"/>
        <v>0</v>
      </c>
      <c r="DC72" s="335">
        <f t="shared" si="17"/>
        <v>0</v>
      </c>
      <c r="DD72" s="339">
        <f t="shared" si="18"/>
        <v>0</v>
      </c>
      <c r="DE72" s="71">
        <f t="shared" si="19"/>
        <v>1.7179487179487178</v>
      </c>
      <c r="DF72" s="71" t="str">
        <f t="shared" si="20"/>
        <v>Đạt mục tiêu</v>
      </c>
      <c r="DG72" s="2"/>
      <c r="DH72" s="2"/>
      <c r="DI72" s="2"/>
      <c r="DJ72" s="2"/>
      <c r="DK72" s="2"/>
      <c r="DL72" s="2"/>
      <c r="DM72" s="2"/>
      <c r="DN72" s="2"/>
      <c r="DO72" s="2"/>
      <c r="DP72" s="2"/>
      <c r="DQ72" s="2"/>
      <c r="DR72" s="2"/>
      <c r="DS72" s="2"/>
      <c r="DT72" s="2"/>
      <c r="DU72" s="2"/>
      <c r="DV72" s="2"/>
      <c r="DW72" s="2"/>
      <c r="DX72" s="2"/>
      <c r="DY72" s="2"/>
      <c r="DZ72" s="2"/>
    </row>
    <row r="73" spans="1:130" ht="30" hidden="1" customHeight="1" x14ac:dyDescent="0.25">
      <c r="A73" s="49">
        <v>60</v>
      </c>
      <c r="B73" s="62">
        <v>110</v>
      </c>
      <c r="C73" s="56">
        <v>110</v>
      </c>
      <c r="D73" s="8" t="s">
        <v>91</v>
      </c>
      <c r="E73" s="15" t="s">
        <v>11</v>
      </c>
      <c r="F73" s="15" t="s">
        <v>92</v>
      </c>
      <c r="G73" s="64" t="s">
        <v>19</v>
      </c>
      <c r="H73" s="8" t="s">
        <v>672</v>
      </c>
      <c r="I73" s="64" t="s">
        <v>628</v>
      </c>
      <c r="J73" s="8" t="s">
        <v>14</v>
      </c>
      <c r="K73" s="13"/>
      <c r="L73" s="13"/>
      <c r="M73" s="11"/>
      <c r="N73" s="305" t="s">
        <v>544</v>
      </c>
      <c r="O73" s="66"/>
      <c r="P73" s="66"/>
      <c r="Q73" s="66"/>
      <c r="R73" s="66"/>
      <c r="S73" s="66" t="s">
        <v>15</v>
      </c>
      <c r="T73" s="66"/>
      <c r="U73" s="66"/>
      <c r="V73" s="66"/>
      <c r="W73" s="66"/>
      <c r="X73" s="66"/>
      <c r="Y73" s="67">
        <f t="shared" si="0"/>
        <v>1</v>
      </c>
      <c r="Z73" s="16"/>
      <c r="AA73" s="16"/>
      <c r="AB73" s="16"/>
      <c r="AC73" s="16"/>
      <c r="AD73" s="16"/>
      <c r="AE73" s="68"/>
      <c r="AF73" s="12"/>
      <c r="AG73" s="12"/>
      <c r="AH73" s="12"/>
      <c r="AI73" s="12"/>
      <c r="AJ73" s="12"/>
      <c r="AK73" s="12"/>
      <c r="AL73" s="12"/>
      <c r="AM73" s="12"/>
      <c r="AN73" s="12"/>
      <c r="AO73" s="12"/>
      <c r="AP73" s="12"/>
      <c r="AQ73" s="12"/>
      <c r="AR73" s="12"/>
      <c r="AS73" s="12"/>
      <c r="AT73" s="12" t="s">
        <v>626</v>
      </c>
      <c r="AU73" s="12"/>
      <c r="AV73" s="12"/>
      <c r="AW73" s="12"/>
      <c r="AX73" s="12"/>
      <c r="AY73" s="12"/>
      <c r="AZ73" s="12"/>
      <c r="BA73" s="12"/>
      <c r="BB73" s="12"/>
      <c r="BC73" s="12"/>
      <c r="BD73" s="12"/>
      <c r="BE73" s="12"/>
      <c r="BF73" s="12"/>
      <c r="BG73" s="12"/>
      <c r="BH73" s="12"/>
      <c r="BI73" s="12"/>
      <c r="BJ73" s="16">
        <v>2</v>
      </c>
      <c r="BK73" s="16">
        <v>2</v>
      </c>
      <c r="BL73" s="16">
        <v>2</v>
      </c>
      <c r="BM73" s="16">
        <v>2</v>
      </c>
      <c r="BN73" s="16">
        <v>2</v>
      </c>
      <c r="BO73" s="16">
        <v>2</v>
      </c>
      <c r="BP73" s="16">
        <v>2</v>
      </c>
      <c r="BQ73" s="16">
        <v>2</v>
      </c>
      <c r="BR73" s="16">
        <v>1</v>
      </c>
      <c r="BS73" s="16">
        <v>1</v>
      </c>
      <c r="BT73" s="16">
        <v>1</v>
      </c>
      <c r="BU73" s="16">
        <v>1</v>
      </c>
      <c r="BV73" s="16">
        <v>1</v>
      </c>
      <c r="BW73" s="16">
        <v>1</v>
      </c>
      <c r="BX73" s="16">
        <v>1</v>
      </c>
      <c r="BY73" s="16">
        <v>1</v>
      </c>
      <c r="BZ73" s="16">
        <v>1</v>
      </c>
      <c r="CA73" s="16">
        <v>1</v>
      </c>
      <c r="CB73" s="16">
        <v>1</v>
      </c>
      <c r="CC73" s="16">
        <v>2</v>
      </c>
      <c r="CD73" s="16">
        <v>2</v>
      </c>
      <c r="CE73" s="16">
        <v>2</v>
      </c>
      <c r="CF73" s="16">
        <v>2</v>
      </c>
      <c r="CG73" s="16">
        <v>2</v>
      </c>
      <c r="CH73" s="16">
        <v>2</v>
      </c>
      <c r="CI73" s="16">
        <v>2</v>
      </c>
      <c r="CJ73" s="16">
        <v>2</v>
      </c>
      <c r="CK73" s="16">
        <v>2</v>
      </c>
      <c r="CL73" s="16">
        <v>2</v>
      </c>
      <c r="CM73" s="16">
        <v>2</v>
      </c>
      <c r="CN73" s="16">
        <v>2</v>
      </c>
      <c r="CO73" s="16">
        <v>2</v>
      </c>
      <c r="CP73" s="16">
        <v>2</v>
      </c>
      <c r="CQ73" s="16">
        <v>2</v>
      </c>
      <c r="CR73" s="16">
        <v>2</v>
      </c>
      <c r="CS73" s="16"/>
      <c r="CT73" s="16">
        <v>2</v>
      </c>
      <c r="CU73" s="16">
        <v>2</v>
      </c>
      <c r="CV73" s="16">
        <v>2</v>
      </c>
      <c r="CW73" s="69">
        <f t="shared" si="11"/>
        <v>27</v>
      </c>
      <c r="CX73" s="352">
        <f t="shared" si="12"/>
        <v>0.71052631578947367</v>
      </c>
      <c r="CY73" s="69">
        <f t="shared" si="13"/>
        <v>11</v>
      </c>
      <c r="CZ73" s="70">
        <f t="shared" si="14"/>
        <v>0.28947368421052633</v>
      </c>
      <c r="DA73" s="69">
        <f t="shared" si="15"/>
        <v>0</v>
      </c>
      <c r="DB73" s="70">
        <f t="shared" si="16"/>
        <v>0</v>
      </c>
      <c r="DC73" s="69">
        <f t="shared" si="17"/>
        <v>0</v>
      </c>
      <c r="DD73" s="70">
        <f t="shared" si="18"/>
        <v>0</v>
      </c>
      <c r="DE73" s="71">
        <f t="shared" si="19"/>
        <v>1.7105263157894737</v>
      </c>
      <c r="DF73" s="71" t="str">
        <f t="shared" si="20"/>
        <v>Đạt mục tiêu</v>
      </c>
      <c r="DG73" s="2"/>
      <c r="DH73" s="2"/>
      <c r="DI73" s="2"/>
      <c r="DJ73" s="2"/>
      <c r="DK73" s="2"/>
      <c r="DL73" s="2"/>
      <c r="DM73" s="2"/>
      <c r="DN73" s="2"/>
      <c r="DO73" s="2"/>
      <c r="DP73" s="2"/>
      <c r="DQ73" s="2"/>
      <c r="DR73" s="2"/>
      <c r="DS73" s="2"/>
      <c r="DT73" s="2"/>
      <c r="DU73" s="2"/>
      <c r="DV73" s="2"/>
      <c r="DW73" s="2"/>
      <c r="DX73" s="2"/>
      <c r="DY73" s="2"/>
      <c r="DZ73" s="2"/>
    </row>
    <row r="74" spans="1:130" ht="42" hidden="1" customHeight="1" x14ac:dyDescent="0.25">
      <c r="A74" s="49">
        <v>61</v>
      </c>
      <c r="B74" s="62">
        <v>110</v>
      </c>
      <c r="C74" s="56">
        <v>110</v>
      </c>
      <c r="D74" s="8" t="s">
        <v>91</v>
      </c>
      <c r="E74" s="15" t="s">
        <v>11</v>
      </c>
      <c r="F74" s="15" t="s">
        <v>92</v>
      </c>
      <c r="G74" s="64" t="s">
        <v>19</v>
      </c>
      <c r="H74" s="8" t="s">
        <v>673</v>
      </c>
      <c r="I74" s="64" t="s">
        <v>628</v>
      </c>
      <c r="J74" s="8" t="s">
        <v>14</v>
      </c>
      <c r="K74" s="13"/>
      <c r="L74" s="13"/>
      <c r="M74" s="11"/>
      <c r="N74" s="11" t="s">
        <v>546</v>
      </c>
      <c r="O74" s="66"/>
      <c r="P74" s="66"/>
      <c r="Q74" s="66"/>
      <c r="R74" s="66"/>
      <c r="S74" s="66"/>
      <c r="T74" s="66"/>
      <c r="U74" s="66" t="s">
        <v>15</v>
      </c>
      <c r="V74" s="66"/>
      <c r="W74" s="66"/>
      <c r="X74" s="66"/>
      <c r="Y74" s="67">
        <f t="shared" si="0"/>
        <v>1</v>
      </c>
      <c r="Z74" s="16"/>
      <c r="AA74" s="16"/>
      <c r="AB74" s="16"/>
      <c r="AC74" s="16"/>
      <c r="AD74" s="16"/>
      <c r="AE74" s="68"/>
      <c r="AF74" s="12"/>
      <c r="AG74" s="12"/>
      <c r="AH74" s="12"/>
      <c r="AI74" s="12"/>
      <c r="AJ74" s="12"/>
      <c r="AK74" s="12"/>
      <c r="AL74" s="12"/>
      <c r="AM74" s="12"/>
      <c r="AN74" s="12"/>
      <c r="AO74" s="12"/>
      <c r="AP74" s="12"/>
      <c r="AQ74" s="12"/>
      <c r="AR74" s="12"/>
      <c r="AS74" s="12"/>
      <c r="AT74" s="12"/>
      <c r="AU74" s="12"/>
      <c r="AV74" s="12"/>
      <c r="AW74" s="12"/>
      <c r="AX74" s="12"/>
      <c r="AY74" s="12"/>
      <c r="AZ74" s="12"/>
      <c r="BA74" s="12"/>
      <c r="BB74" s="12" t="s">
        <v>626</v>
      </c>
      <c r="BC74" s="12"/>
      <c r="BD74" s="12"/>
      <c r="BE74" s="12"/>
      <c r="BF74" s="12"/>
      <c r="BG74" s="12"/>
      <c r="BH74" s="12"/>
      <c r="BI74" s="12"/>
      <c r="BJ74" s="16">
        <v>2</v>
      </c>
      <c r="BK74" s="16">
        <v>2</v>
      </c>
      <c r="BL74" s="16">
        <v>2</v>
      </c>
      <c r="BM74" s="16">
        <v>2</v>
      </c>
      <c r="BN74" s="16">
        <v>2</v>
      </c>
      <c r="BO74" s="16">
        <v>2</v>
      </c>
      <c r="BP74" s="16">
        <v>2</v>
      </c>
      <c r="BQ74" s="16">
        <v>2</v>
      </c>
      <c r="BR74" s="16">
        <v>1</v>
      </c>
      <c r="BS74" s="16">
        <v>1</v>
      </c>
      <c r="BT74" s="16">
        <v>1</v>
      </c>
      <c r="BU74" s="16">
        <v>1</v>
      </c>
      <c r="BV74" s="16">
        <v>1</v>
      </c>
      <c r="BW74" s="16">
        <v>1</v>
      </c>
      <c r="BX74" s="16">
        <v>1</v>
      </c>
      <c r="BY74" s="16">
        <v>1</v>
      </c>
      <c r="BZ74" s="16">
        <v>1</v>
      </c>
      <c r="CA74" s="16">
        <v>1</v>
      </c>
      <c r="CB74" s="16">
        <v>1</v>
      </c>
      <c r="CC74" s="16">
        <v>2</v>
      </c>
      <c r="CD74" s="16">
        <v>2</v>
      </c>
      <c r="CE74" s="16">
        <v>2</v>
      </c>
      <c r="CF74" s="16">
        <v>2</v>
      </c>
      <c r="CG74" s="16">
        <v>2</v>
      </c>
      <c r="CH74" s="16">
        <v>2</v>
      </c>
      <c r="CI74" s="16">
        <v>2</v>
      </c>
      <c r="CJ74" s="16">
        <v>2</v>
      </c>
      <c r="CK74" s="16">
        <v>2</v>
      </c>
      <c r="CL74" s="16">
        <v>2</v>
      </c>
      <c r="CM74" s="16">
        <v>2</v>
      </c>
      <c r="CN74" s="16">
        <v>2</v>
      </c>
      <c r="CO74" s="16">
        <v>2</v>
      </c>
      <c r="CP74" s="16">
        <v>2</v>
      </c>
      <c r="CQ74" s="16">
        <v>2</v>
      </c>
      <c r="CR74" s="16">
        <v>2</v>
      </c>
      <c r="CS74" s="16"/>
      <c r="CT74" s="16">
        <v>2</v>
      </c>
      <c r="CU74" s="16">
        <v>2</v>
      </c>
      <c r="CV74" s="16">
        <v>2</v>
      </c>
      <c r="CW74" s="69">
        <f t="shared" si="11"/>
        <v>27</v>
      </c>
      <c r="CX74" s="352">
        <f t="shared" si="12"/>
        <v>0.71052631578947367</v>
      </c>
      <c r="CY74" s="69">
        <f t="shared" si="13"/>
        <v>11</v>
      </c>
      <c r="CZ74" s="70">
        <f t="shared" si="14"/>
        <v>0.28947368421052633</v>
      </c>
      <c r="DA74" s="69">
        <f t="shared" si="15"/>
        <v>0</v>
      </c>
      <c r="DB74" s="70">
        <f t="shared" si="16"/>
        <v>0</v>
      </c>
      <c r="DC74" s="69">
        <f t="shared" si="17"/>
        <v>0</v>
      </c>
      <c r="DD74" s="70">
        <f t="shared" si="18"/>
        <v>0</v>
      </c>
      <c r="DE74" s="71">
        <f t="shared" si="19"/>
        <v>1.7105263157894737</v>
      </c>
      <c r="DF74" s="71" t="str">
        <f t="shared" si="20"/>
        <v>Đạt mục tiêu</v>
      </c>
      <c r="DG74" s="2"/>
      <c r="DH74" s="2"/>
      <c r="DI74" s="2"/>
      <c r="DJ74" s="2"/>
      <c r="DK74" s="2"/>
      <c r="DL74" s="2"/>
      <c r="DM74" s="2"/>
      <c r="DN74" s="2"/>
      <c r="DO74" s="2"/>
      <c r="DP74" s="2"/>
      <c r="DQ74" s="2"/>
      <c r="DR74" s="2"/>
      <c r="DS74" s="2"/>
      <c r="DT74" s="2"/>
      <c r="DU74" s="2"/>
      <c r="DV74" s="2"/>
      <c r="DW74" s="2"/>
      <c r="DX74" s="2"/>
      <c r="DY74" s="2"/>
      <c r="DZ74" s="2"/>
    </row>
    <row r="75" spans="1:130" ht="40.5" hidden="1" customHeight="1" x14ac:dyDescent="0.25">
      <c r="A75" s="49">
        <v>62</v>
      </c>
      <c r="B75" s="62">
        <v>110</v>
      </c>
      <c r="C75" s="56">
        <v>110</v>
      </c>
      <c r="D75" s="8" t="s">
        <v>91</v>
      </c>
      <c r="E75" s="15" t="s">
        <v>11</v>
      </c>
      <c r="F75" s="15" t="s">
        <v>92</v>
      </c>
      <c r="G75" s="64" t="s">
        <v>19</v>
      </c>
      <c r="H75" s="8" t="s">
        <v>674</v>
      </c>
      <c r="I75" s="64" t="s">
        <v>628</v>
      </c>
      <c r="J75" s="8" t="s">
        <v>14</v>
      </c>
      <c r="K75" s="13"/>
      <c r="L75" s="13"/>
      <c r="M75" s="11"/>
      <c r="N75" s="11" t="s">
        <v>1268</v>
      </c>
      <c r="O75" s="66"/>
      <c r="P75" s="66"/>
      <c r="Q75" s="66"/>
      <c r="R75" s="66"/>
      <c r="S75" s="66"/>
      <c r="T75" s="66"/>
      <c r="U75" s="66"/>
      <c r="V75" s="66" t="s">
        <v>15</v>
      </c>
      <c r="W75" s="66"/>
      <c r="X75" s="66"/>
      <c r="Y75" s="67">
        <f t="shared" si="0"/>
        <v>1</v>
      </c>
      <c r="Z75" s="16"/>
      <c r="AA75" s="16"/>
      <c r="AB75" s="16"/>
      <c r="AC75" s="16"/>
      <c r="AD75" s="16"/>
      <c r="AE75" s="68"/>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t="s">
        <v>654</v>
      </c>
      <c r="BE75" s="12" t="s">
        <v>626</v>
      </c>
      <c r="BF75" s="12"/>
      <c r="BG75" s="12"/>
      <c r="BH75" s="12"/>
      <c r="BI75" s="12"/>
      <c r="BJ75" s="16">
        <v>2</v>
      </c>
      <c r="BK75" s="16">
        <v>2</v>
      </c>
      <c r="BL75" s="16">
        <v>2</v>
      </c>
      <c r="BM75" s="16">
        <v>2</v>
      </c>
      <c r="BN75" s="16">
        <v>2</v>
      </c>
      <c r="BO75" s="16">
        <v>2</v>
      </c>
      <c r="BP75" s="16">
        <v>2</v>
      </c>
      <c r="BQ75" s="16">
        <v>2</v>
      </c>
      <c r="BR75" s="16">
        <v>1</v>
      </c>
      <c r="BS75" s="16">
        <v>1</v>
      </c>
      <c r="BT75" s="16">
        <v>1</v>
      </c>
      <c r="BU75" s="16">
        <v>1</v>
      </c>
      <c r="BV75" s="16">
        <v>1</v>
      </c>
      <c r="BW75" s="16">
        <v>1</v>
      </c>
      <c r="BX75" s="16">
        <v>1</v>
      </c>
      <c r="BY75" s="16">
        <v>1</v>
      </c>
      <c r="BZ75" s="16">
        <v>1</v>
      </c>
      <c r="CA75" s="16">
        <v>1</v>
      </c>
      <c r="CB75" s="16">
        <v>1</v>
      </c>
      <c r="CC75" s="16">
        <v>2</v>
      </c>
      <c r="CD75" s="16">
        <v>2</v>
      </c>
      <c r="CE75" s="16">
        <v>2</v>
      </c>
      <c r="CF75" s="16">
        <v>2</v>
      </c>
      <c r="CG75" s="16">
        <v>2</v>
      </c>
      <c r="CH75" s="16">
        <v>2</v>
      </c>
      <c r="CI75" s="16">
        <v>2</v>
      </c>
      <c r="CJ75" s="16">
        <v>2</v>
      </c>
      <c r="CK75" s="16">
        <v>2</v>
      </c>
      <c r="CL75" s="16">
        <v>2</v>
      </c>
      <c r="CM75" s="16">
        <v>2</v>
      </c>
      <c r="CN75" s="16">
        <v>2</v>
      </c>
      <c r="CO75" s="16">
        <v>2</v>
      </c>
      <c r="CP75" s="16">
        <v>2</v>
      </c>
      <c r="CQ75" s="16">
        <v>2</v>
      </c>
      <c r="CR75" s="16">
        <v>2</v>
      </c>
      <c r="CS75" s="16"/>
      <c r="CT75" s="16">
        <v>2</v>
      </c>
      <c r="CU75" s="16">
        <v>2</v>
      </c>
      <c r="CV75" s="16">
        <v>2</v>
      </c>
      <c r="CW75" s="69">
        <f t="shared" si="11"/>
        <v>27</v>
      </c>
      <c r="CX75" s="352">
        <f t="shared" si="12"/>
        <v>0.71052631578947367</v>
      </c>
      <c r="CY75" s="69">
        <f t="shared" si="13"/>
        <v>11</v>
      </c>
      <c r="CZ75" s="70">
        <f t="shared" si="14"/>
        <v>0.28947368421052633</v>
      </c>
      <c r="DA75" s="69">
        <f t="shared" si="15"/>
        <v>0</v>
      </c>
      <c r="DB75" s="70">
        <f t="shared" si="16"/>
        <v>0</v>
      </c>
      <c r="DC75" s="69">
        <f t="shared" si="17"/>
        <v>0</v>
      </c>
      <c r="DD75" s="70">
        <f t="shared" si="18"/>
        <v>0</v>
      </c>
      <c r="DE75" s="71">
        <f t="shared" si="19"/>
        <v>1.7105263157894737</v>
      </c>
      <c r="DF75" s="71" t="str">
        <f t="shared" si="20"/>
        <v>Đạt mục tiêu</v>
      </c>
      <c r="DG75" s="2"/>
      <c r="DH75" s="2"/>
      <c r="DI75" s="2"/>
      <c r="DJ75" s="2"/>
      <c r="DK75" s="2"/>
      <c r="DL75" s="2"/>
      <c r="DM75" s="2"/>
      <c r="DN75" s="2"/>
      <c r="DO75" s="2"/>
      <c r="DP75" s="2"/>
      <c r="DQ75" s="2"/>
      <c r="DR75" s="2"/>
      <c r="DS75" s="2"/>
      <c r="DT75" s="2"/>
      <c r="DU75" s="2"/>
      <c r="DV75" s="2"/>
      <c r="DW75" s="2"/>
      <c r="DX75" s="2"/>
      <c r="DY75" s="2"/>
      <c r="DZ75" s="2"/>
    </row>
    <row r="76" spans="1:130" ht="54" hidden="1" customHeight="1" x14ac:dyDescent="0.25">
      <c r="A76" s="49">
        <v>63</v>
      </c>
      <c r="B76" s="62">
        <v>110</v>
      </c>
      <c r="C76" s="56">
        <v>110</v>
      </c>
      <c r="D76" s="8" t="s">
        <v>91</v>
      </c>
      <c r="E76" s="15" t="s">
        <v>11</v>
      </c>
      <c r="F76" s="15" t="s">
        <v>92</v>
      </c>
      <c r="G76" s="64" t="s">
        <v>19</v>
      </c>
      <c r="H76" s="8" t="s">
        <v>675</v>
      </c>
      <c r="I76" s="64" t="s">
        <v>628</v>
      </c>
      <c r="J76" s="8" t="s">
        <v>14</v>
      </c>
      <c r="K76" s="14"/>
      <c r="L76" s="14"/>
      <c r="M76" s="11"/>
      <c r="N76" s="11" t="s">
        <v>1268</v>
      </c>
      <c r="O76" s="66"/>
      <c r="P76" s="66"/>
      <c r="Q76" s="66"/>
      <c r="R76" s="66"/>
      <c r="S76" s="66"/>
      <c r="T76" s="66"/>
      <c r="U76" s="66"/>
      <c r="V76" s="66" t="s">
        <v>15</v>
      </c>
      <c r="W76" s="66"/>
      <c r="X76" s="66"/>
      <c r="Y76" s="67">
        <f t="shared" ref="Y76:Y89" si="21">COUNTIF(O76:X76,"x")</f>
        <v>1</v>
      </c>
      <c r="Z76" s="16"/>
      <c r="AA76" s="16"/>
      <c r="AB76" s="16"/>
      <c r="AC76" s="16"/>
      <c r="AD76" s="16"/>
      <c r="AE76" s="68"/>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t="s">
        <v>654</v>
      </c>
      <c r="BG76" s="12" t="s">
        <v>654</v>
      </c>
      <c r="BH76" s="12"/>
      <c r="BI76" s="12"/>
      <c r="BJ76" s="16">
        <v>2</v>
      </c>
      <c r="BK76" s="16">
        <v>2</v>
      </c>
      <c r="BL76" s="16">
        <v>2</v>
      </c>
      <c r="BM76" s="16">
        <v>2</v>
      </c>
      <c r="BN76" s="16">
        <v>2</v>
      </c>
      <c r="BO76" s="16">
        <v>2</v>
      </c>
      <c r="BP76" s="16">
        <v>2</v>
      </c>
      <c r="BQ76" s="16">
        <v>2</v>
      </c>
      <c r="BR76" s="16">
        <v>1</v>
      </c>
      <c r="BS76" s="16">
        <v>1</v>
      </c>
      <c r="BT76" s="16">
        <v>1</v>
      </c>
      <c r="BU76" s="16">
        <v>1</v>
      </c>
      <c r="BV76" s="16">
        <v>1</v>
      </c>
      <c r="BW76" s="16">
        <v>1</v>
      </c>
      <c r="BX76" s="16">
        <v>1</v>
      </c>
      <c r="BY76" s="16">
        <v>1</v>
      </c>
      <c r="BZ76" s="16">
        <v>1</v>
      </c>
      <c r="CA76" s="16">
        <v>1</v>
      </c>
      <c r="CB76" s="16">
        <v>1</v>
      </c>
      <c r="CC76" s="16">
        <v>2</v>
      </c>
      <c r="CD76" s="16">
        <v>2</v>
      </c>
      <c r="CE76" s="16">
        <v>2</v>
      </c>
      <c r="CF76" s="16">
        <v>2</v>
      </c>
      <c r="CG76" s="16">
        <v>2</v>
      </c>
      <c r="CH76" s="16">
        <v>2</v>
      </c>
      <c r="CI76" s="16">
        <v>2</v>
      </c>
      <c r="CJ76" s="16">
        <v>2</v>
      </c>
      <c r="CK76" s="16">
        <v>2</v>
      </c>
      <c r="CL76" s="16">
        <v>2</v>
      </c>
      <c r="CM76" s="16">
        <v>2</v>
      </c>
      <c r="CN76" s="16">
        <v>2</v>
      </c>
      <c r="CO76" s="16">
        <v>2</v>
      </c>
      <c r="CP76" s="16">
        <v>2</v>
      </c>
      <c r="CQ76" s="16">
        <v>2</v>
      </c>
      <c r="CR76" s="16">
        <v>2</v>
      </c>
      <c r="CS76" s="16"/>
      <c r="CT76" s="16">
        <v>2</v>
      </c>
      <c r="CU76" s="16">
        <v>2</v>
      </c>
      <c r="CV76" s="16">
        <v>2</v>
      </c>
      <c r="CW76" s="69">
        <f t="shared" si="11"/>
        <v>27</v>
      </c>
      <c r="CX76" s="352">
        <f t="shared" si="12"/>
        <v>0.71052631578947367</v>
      </c>
      <c r="CY76" s="69">
        <f t="shared" si="13"/>
        <v>11</v>
      </c>
      <c r="CZ76" s="70">
        <f t="shared" si="14"/>
        <v>0.28947368421052633</v>
      </c>
      <c r="DA76" s="69">
        <f t="shared" si="15"/>
        <v>0</v>
      </c>
      <c r="DB76" s="70">
        <f t="shared" si="16"/>
        <v>0</v>
      </c>
      <c r="DC76" s="69">
        <f t="shared" si="17"/>
        <v>0</v>
      </c>
      <c r="DD76" s="70">
        <f t="shared" si="18"/>
        <v>0</v>
      </c>
      <c r="DE76" s="71">
        <f t="shared" si="19"/>
        <v>1.7105263157894737</v>
      </c>
      <c r="DF76" s="71" t="str">
        <f t="shared" si="20"/>
        <v>Đạt mục tiêu</v>
      </c>
      <c r="DG76" s="2"/>
      <c r="DH76" s="2"/>
      <c r="DI76" s="2"/>
      <c r="DJ76" s="2"/>
      <c r="DK76" s="2"/>
      <c r="DL76" s="2"/>
      <c r="DM76" s="2"/>
      <c r="DN76" s="2"/>
      <c r="DO76" s="2"/>
      <c r="DP76" s="2"/>
      <c r="DQ76" s="2"/>
      <c r="DR76" s="2"/>
      <c r="DS76" s="2"/>
      <c r="DT76" s="2"/>
      <c r="DU76" s="2"/>
      <c r="DV76" s="2"/>
      <c r="DW76" s="2"/>
      <c r="DX76" s="2"/>
      <c r="DY76" s="2"/>
      <c r="DZ76" s="2"/>
    </row>
    <row r="77" spans="1:130" ht="54" hidden="1" customHeight="1" x14ac:dyDescent="0.25">
      <c r="A77" s="49">
        <v>64</v>
      </c>
      <c r="B77" s="62">
        <v>114</v>
      </c>
      <c r="C77" s="56">
        <v>114</v>
      </c>
      <c r="D77" s="9" t="s">
        <v>93</v>
      </c>
      <c r="E77" s="281" t="s">
        <v>19</v>
      </c>
      <c r="F77" s="17" t="s">
        <v>94</v>
      </c>
      <c r="G77" s="282" t="s">
        <v>19</v>
      </c>
      <c r="H77" s="17" t="s">
        <v>676</v>
      </c>
      <c r="I77" s="64" t="s">
        <v>628</v>
      </c>
      <c r="J77" s="388" t="s">
        <v>14</v>
      </c>
      <c r="K77" s="12" t="s">
        <v>6</v>
      </c>
      <c r="L77" s="104" t="s">
        <v>15</v>
      </c>
      <c r="M77" s="11"/>
      <c r="N77" s="305" t="s">
        <v>542</v>
      </c>
      <c r="O77" s="66"/>
      <c r="P77" s="66"/>
      <c r="Q77" s="66" t="s">
        <v>15</v>
      </c>
      <c r="R77" s="66"/>
      <c r="S77" s="66"/>
      <c r="T77" s="66"/>
      <c r="U77" s="30"/>
      <c r="V77" s="66"/>
      <c r="W77" s="66"/>
      <c r="X77" s="66"/>
      <c r="Y77" s="67">
        <f t="shared" si="21"/>
        <v>1</v>
      </c>
      <c r="Z77" s="16"/>
      <c r="AA77" s="16"/>
      <c r="AB77" s="16"/>
      <c r="AC77" s="16"/>
      <c r="AD77" s="16"/>
      <c r="AE77" s="68"/>
      <c r="AF77" s="12"/>
      <c r="AG77" s="12"/>
      <c r="AH77" s="12" t="s">
        <v>654</v>
      </c>
      <c r="AI77" s="12" t="s">
        <v>654</v>
      </c>
      <c r="AJ77" s="12" t="s">
        <v>654</v>
      </c>
      <c r="AK77" s="12" t="s">
        <v>654</v>
      </c>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6">
        <v>2</v>
      </c>
      <c r="BK77" s="16">
        <v>2</v>
      </c>
      <c r="BL77" s="16">
        <v>2</v>
      </c>
      <c r="BM77" s="16">
        <v>2</v>
      </c>
      <c r="BN77" s="16">
        <v>2</v>
      </c>
      <c r="BO77" s="16">
        <v>2</v>
      </c>
      <c r="BP77" s="16">
        <v>2</v>
      </c>
      <c r="BQ77" s="16">
        <v>2</v>
      </c>
      <c r="BR77" s="16">
        <v>1</v>
      </c>
      <c r="BS77" s="16">
        <v>1</v>
      </c>
      <c r="BT77" s="16">
        <v>1</v>
      </c>
      <c r="BU77" s="16">
        <v>1</v>
      </c>
      <c r="BV77" s="16">
        <v>1</v>
      </c>
      <c r="BW77" s="16">
        <v>1</v>
      </c>
      <c r="BX77" s="16">
        <v>1</v>
      </c>
      <c r="BY77" s="16">
        <v>1</v>
      </c>
      <c r="BZ77" s="16">
        <v>1</v>
      </c>
      <c r="CA77" s="16">
        <v>1</v>
      </c>
      <c r="CB77" s="16">
        <v>1</v>
      </c>
      <c r="CC77" s="16">
        <v>2</v>
      </c>
      <c r="CD77" s="16">
        <v>2</v>
      </c>
      <c r="CE77" s="16">
        <v>2</v>
      </c>
      <c r="CF77" s="16">
        <v>2</v>
      </c>
      <c r="CG77" s="16">
        <v>2</v>
      </c>
      <c r="CH77" s="16">
        <v>2</v>
      </c>
      <c r="CI77" s="16">
        <v>2</v>
      </c>
      <c r="CJ77" s="16">
        <v>2</v>
      </c>
      <c r="CK77" s="16">
        <v>2</v>
      </c>
      <c r="CL77" s="16">
        <v>1</v>
      </c>
      <c r="CM77" s="16">
        <v>1</v>
      </c>
      <c r="CN77" s="16">
        <v>1</v>
      </c>
      <c r="CO77" s="16">
        <v>2</v>
      </c>
      <c r="CP77" s="16">
        <v>2</v>
      </c>
      <c r="CQ77" s="16">
        <v>2</v>
      </c>
      <c r="CR77" s="16">
        <v>2</v>
      </c>
      <c r="CS77" s="16">
        <v>2</v>
      </c>
      <c r="CT77" s="16">
        <v>2</v>
      </c>
      <c r="CU77" s="16">
        <v>2</v>
      </c>
      <c r="CV77" s="16">
        <v>2</v>
      </c>
      <c r="CW77" s="69">
        <f t="shared" si="11"/>
        <v>25</v>
      </c>
      <c r="CX77" s="352">
        <f t="shared" si="12"/>
        <v>0.64102564102564108</v>
      </c>
      <c r="CY77" s="69">
        <f t="shared" si="13"/>
        <v>14</v>
      </c>
      <c r="CZ77" s="70">
        <f t="shared" si="14"/>
        <v>0.35897435897435898</v>
      </c>
      <c r="DA77" s="69">
        <f t="shared" si="15"/>
        <v>0</v>
      </c>
      <c r="DB77" s="70">
        <f t="shared" si="16"/>
        <v>0</v>
      </c>
      <c r="DC77" s="69">
        <f t="shared" si="17"/>
        <v>0</v>
      </c>
      <c r="DD77" s="70">
        <f t="shared" si="18"/>
        <v>0</v>
      </c>
      <c r="DE77" s="71">
        <f t="shared" si="19"/>
        <v>1.641025641025641</v>
      </c>
      <c r="DF77" s="71" t="str">
        <f t="shared" si="20"/>
        <v>Đạt mục tiêu</v>
      </c>
      <c r="DG77" s="2"/>
      <c r="DH77" s="2"/>
      <c r="DI77" s="2"/>
      <c r="DJ77" s="2"/>
      <c r="DK77" s="2"/>
      <c r="DL77" s="2"/>
      <c r="DM77" s="2"/>
      <c r="DN77" s="2"/>
      <c r="DO77" s="2"/>
      <c r="DP77" s="2"/>
      <c r="DQ77" s="2"/>
      <c r="DR77" s="2"/>
      <c r="DS77" s="2"/>
      <c r="DT77" s="2"/>
      <c r="DU77" s="2"/>
      <c r="DV77" s="2"/>
      <c r="DW77" s="2"/>
      <c r="DX77" s="2"/>
      <c r="DY77" s="2"/>
      <c r="DZ77" s="2"/>
    </row>
    <row r="78" spans="1:130" ht="54" hidden="1" customHeight="1" x14ac:dyDescent="0.25">
      <c r="A78" s="49">
        <v>65</v>
      </c>
      <c r="B78" s="62">
        <v>114</v>
      </c>
      <c r="C78" s="56">
        <v>114</v>
      </c>
      <c r="D78" s="9" t="s">
        <v>93</v>
      </c>
      <c r="E78" s="15" t="s">
        <v>19</v>
      </c>
      <c r="F78" s="17" t="s">
        <v>94</v>
      </c>
      <c r="G78" s="64" t="s">
        <v>19</v>
      </c>
      <c r="H78" s="26" t="s">
        <v>677</v>
      </c>
      <c r="I78" s="64" t="s">
        <v>628</v>
      </c>
      <c r="J78" s="105"/>
      <c r="K78" s="13"/>
      <c r="L78" s="106"/>
      <c r="M78" s="11"/>
      <c r="N78" s="11" t="s">
        <v>547</v>
      </c>
      <c r="O78" s="66"/>
      <c r="P78" s="66"/>
      <c r="Q78" s="66"/>
      <c r="R78" s="66"/>
      <c r="S78" s="66"/>
      <c r="T78" s="66"/>
      <c r="U78" s="66"/>
      <c r="V78" s="66"/>
      <c r="W78" s="66" t="s">
        <v>15</v>
      </c>
      <c r="X78" s="66"/>
      <c r="Y78" s="67">
        <f t="shared" si="21"/>
        <v>1</v>
      </c>
      <c r="Z78" s="16"/>
      <c r="AA78" s="16"/>
      <c r="AB78" s="16"/>
      <c r="AC78" s="16"/>
      <c r="AD78" s="16"/>
      <c r="AE78" s="68"/>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t="s">
        <v>654</v>
      </c>
      <c r="BH78" s="12"/>
      <c r="BI78" s="12"/>
      <c r="BJ78" s="16">
        <v>2</v>
      </c>
      <c r="BK78" s="16">
        <v>2</v>
      </c>
      <c r="BL78" s="16">
        <v>2</v>
      </c>
      <c r="BM78" s="16">
        <v>2</v>
      </c>
      <c r="BN78" s="16">
        <v>2</v>
      </c>
      <c r="BO78" s="16">
        <v>2</v>
      </c>
      <c r="BP78" s="16">
        <v>2</v>
      </c>
      <c r="BQ78" s="16">
        <v>2</v>
      </c>
      <c r="BR78" s="16">
        <v>1</v>
      </c>
      <c r="BS78" s="16">
        <v>1</v>
      </c>
      <c r="BT78" s="16">
        <v>1</v>
      </c>
      <c r="BU78" s="16">
        <v>1</v>
      </c>
      <c r="BV78" s="16">
        <v>1</v>
      </c>
      <c r="BW78" s="16">
        <v>1</v>
      </c>
      <c r="BX78" s="16">
        <v>1</v>
      </c>
      <c r="BY78" s="16">
        <v>1</v>
      </c>
      <c r="BZ78" s="16">
        <v>1</v>
      </c>
      <c r="CA78" s="16">
        <v>1</v>
      </c>
      <c r="CB78" s="16">
        <v>1</v>
      </c>
      <c r="CC78" s="16">
        <v>2</v>
      </c>
      <c r="CD78" s="16">
        <v>2</v>
      </c>
      <c r="CE78" s="16">
        <v>2</v>
      </c>
      <c r="CF78" s="16">
        <v>2</v>
      </c>
      <c r="CG78" s="16">
        <v>2</v>
      </c>
      <c r="CH78" s="16">
        <v>2</v>
      </c>
      <c r="CI78" s="16">
        <v>2</v>
      </c>
      <c r="CJ78" s="16">
        <v>2</v>
      </c>
      <c r="CK78" s="16">
        <v>2</v>
      </c>
      <c r="CL78" s="16">
        <v>2</v>
      </c>
      <c r="CM78" s="16">
        <v>2</v>
      </c>
      <c r="CN78" s="16">
        <v>2</v>
      </c>
      <c r="CO78" s="16">
        <v>2</v>
      </c>
      <c r="CP78" s="16">
        <v>2</v>
      </c>
      <c r="CQ78" s="16">
        <v>2</v>
      </c>
      <c r="CR78" s="16">
        <v>2</v>
      </c>
      <c r="CS78" s="16"/>
      <c r="CT78" s="16">
        <v>2</v>
      </c>
      <c r="CU78" s="16">
        <v>2</v>
      </c>
      <c r="CV78" s="16">
        <v>2</v>
      </c>
      <c r="CW78" s="69">
        <f t="shared" si="11"/>
        <v>27</v>
      </c>
      <c r="CX78" s="352">
        <f t="shared" si="12"/>
        <v>0.71052631578947367</v>
      </c>
      <c r="CY78" s="69">
        <f t="shared" si="13"/>
        <v>11</v>
      </c>
      <c r="CZ78" s="70">
        <f t="shared" si="14"/>
        <v>0.28947368421052633</v>
      </c>
      <c r="DA78" s="69">
        <f t="shared" si="15"/>
        <v>0</v>
      </c>
      <c r="DB78" s="70">
        <f t="shared" si="16"/>
        <v>0</v>
      </c>
      <c r="DC78" s="69">
        <f t="shared" si="17"/>
        <v>0</v>
      </c>
      <c r="DD78" s="70">
        <f t="shared" si="18"/>
        <v>0</v>
      </c>
      <c r="DE78" s="71">
        <f t="shared" si="19"/>
        <v>1.7105263157894737</v>
      </c>
      <c r="DF78" s="71" t="str">
        <f t="shared" si="20"/>
        <v>Đạt mục tiêu</v>
      </c>
      <c r="DG78" s="2"/>
      <c r="DH78" s="2"/>
      <c r="DI78" s="2"/>
      <c r="DJ78" s="2"/>
      <c r="DK78" s="2"/>
      <c r="DL78" s="2"/>
      <c r="DM78" s="2"/>
      <c r="DN78" s="2"/>
      <c r="DO78" s="2"/>
      <c r="DP78" s="2"/>
      <c r="DQ78" s="2"/>
      <c r="DR78" s="2"/>
      <c r="DS78" s="2"/>
      <c r="DT78" s="2"/>
      <c r="DU78" s="2"/>
      <c r="DV78" s="2"/>
      <c r="DW78" s="2"/>
      <c r="DX78" s="2"/>
      <c r="DY78" s="2"/>
      <c r="DZ78" s="2"/>
    </row>
    <row r="79" spans="1:130" ht="39.75" hidden="1" customHeight="1" x14ac:dyDescent="0.25">
      <c r="A79" s="49">
        <v>66</v>
      </c>
      <c r="B79" s="62">
        <v>114</v>
      </c>
      <c r="C79" s="56">
        <v>114</v>
      </c>
      <c r="D79" s="9" t="s">
        <v>93</v>
      </c>
      <c r="E79" s="15" t="s">
        <v>19</v>
      </c>
      <c r="F79" s="17" t="s">
        <v>94</v>
      </c>
      <c r="G79" s="64" t="s">
        <v>19</v>
      </c>
      <c r="H79" s="27" t="s">
        <v>678</v>
      </c>
      <c r="I79" s="64" t="s">
        <v>628</v>
      </c>
      <c r="J79" s="389"/>
      <c r="K79" s="14"/>
      <c r="L79" s="107"/>
      <c r="M79" s="11"/>
      <c r="N79" s="11" t="s">
        <v>546</v>
      </c>
      <c r="O79" s="66"/>
      <c r="P79" s="66"/>
      <c r="Q79" s="66"/>
      <c r="R79" s="66"/>
      <c r="S79" s="66"/>
      <c r="T79" s="66"/>
      <c r="U79" s="66" t="s">
        <v>15</v>
      </c>
      <c r="V79" s="66"/>
      <c r="W79" s="66"/>
      <c r="X79" s="66"/>
      <c r="Y79" s="67">
        <f t="shared" si="21"/>
        <v>1</v>
      </c>
      <c r="Z79" s="16"/>
      <c r="AA79" s="16"/>
      <c r="AB79" s="16"/>
      <c r="AC79" s="16"/>
      <c r="AD79" s="16"/>
      <c r="AE79" s="68"/>
      <c r="AF79" s="12"/>
      <c r="AG79" s="12"/>
      <c r="AH79" s="12"/>
      <c r="AI79" s="12"/>
      <c r="AJ79" s="12"/>
      <c r="AK79" s="12"/>
      <c r="AL79" s="12"/>
      <c r="AM79" s="12"/>
      <c r="AN79" s="12"/>
      <c r="AO79" s="12"/>
      <c r="AP79" s="12"/>
      <c r="AQ79" s="12"/>
      <c r="AR79" s="12"/>
      <c r="AS79" s="12"/>
      <c r="AT79" s="12"/>
      <c r="AU79" s="12"/>
      <c r="AV79" s="12"/>
      <c r="AW79" s="12"/>
      <c r="AX79" s="12"/>
      <c r="AY79" s="12" t="s">
        <v>654</v>
      </c>
      <c r="AZ79" s="12"/>
      <c r="BA79" s="12" t="s">
        <v>654</v>
      </c>
      <c r="BB79" s="12" t="s">
        <v>654</v>
      </c>
      <c r="BC79" s="12"/>
      <c r="BD79" s="12"/>
      <c r="BE79" s="12"/>
      <c r="BF79" s="12"/>
      <c r="BG79" s="12"/>
      <c r="BH79" s="12"/>
      <c r="BI79" s="12"/>
      <c r="BJ79" s="16">
        <v>2</v>
      </c>
      <c r="BK79" s="16">
        <v>2</v>
      </c>
      <c r="BL79" s="16">
        <v>2</v>
      </c>
      <c r="BM79" s="16">
        <v>2</v>
      </c>
      <c r="BN79" s="16">
        <v>2</v>
      </c>
      <c r="BO79" s="16">
        <v>2</v>
      </c>
      <c r="BP79" s="16">
        <v>2</v>
      </c>
      <c r="BQ79" s="16">
        <v>2</v>
      </c>
      <c r="BR79" s="16">
        <v>1</v>
      </c>
      <c r="BS79" s="16">
        <v>1</v>
      </c>
      <c r="BT79" s="16">
        <v>1</v>
      </c>
      <c r="BU79" s="16">
        <v>1</v>
      </c>
      <c r="BV79" s="16">
        <v>1</v>
      </c>
      <c r="BW79" s="16">
        <v>1</v>
      </c>
      <c r="BX79" s="16">
        <v>1</v>
      </c>
      <c r="BY79" s="16">
        <v>1</v>
      </c>
      <c r="BZ79" s="16">
        <v>1</v>
      </c>
      <c r="CA79" s="16">
        <v>1</v>
      </c>
      <c r="CB79" s="16">
        <v>1</v>
      </c>
      <c r="CC79" s="16">
        <v>2</v>
      </c>
      <c r="CD79" s="16">
        <v>2</v>
      </c>
      <c r="CE79" s="16">
        <v>2</v>
      </c>
      <c r="CF79" s="16">
        <v>2</v>
      </c>
      <c r="CG79" s="16">
        <v>2</v>
      </c>
      <c r="CH79" s="16">
        <v>2</v>
      </c>
      <c r="CI79" s="16">
        <v>2</v>
      </c>
      <c r="CJ79" s="16">
        <v>2</v>
      </c>
      <c r="CK79" s="16">
        <v>2</v>
      </c>
      <c r="CL79" s="16">
        <v>2</v>
      </c>
      <c r="CM79" s="16">
        <v>2</v>
      </c>
      <c r="CN79" s="16">
        <v>2</v>
      </c>
      <c r="CO79" s="16">
        <v>2</v>
      </c>
      <c r="CP79" s="16">
        <v>2</v>
      </c>
      <c r="CQ79" s="16">
        <v>2</v>
      </c>
      <c r="CR79" s="16">
        <v>2</v>
      </c>
      <c r="CS79" s="16"/>
      <c r="CT79" s="16">
        <v>2</v>
      </c>
      <c r="CU79" s="16">
        <v>2</v>
      </c>
      <c r="CV79" s="16">
        <v>2</v>
      </c>
      <c r="CW79" s="69">
        <f t="shared" si="11"/>
        <v>27</v>
      </c>
      <c r="CX79" s="352">
        <f t="shared" si="12"/>
        <v>0.71052631578947367</v>
      </c>
      <c r="CY79" s="69">
        <f t="shared" si="13"/>
        <v>11</v>
      </c>
      <c r="CZ79" s="70">
        <f t="shared" si="14"/>
        <v>0.28947368421052633</v>
      </c>
      <c r="DA79" s="69">
        <f t="shared" si="15"/>
        <v>0</v>
      </c>
      <c r="DB79" s="70">
        <f t="shared" si="16"/>
        <v>0</v>
      </c>
      <c r="DC79" s="69">
        <f t="shared" si="17"/>
        <v>0</v>
      </c>
      <c r="DD79" s="70">
        <f t="shared" si="18"/>
        <v>0</v>
      </c>
      <c r="DE79" s="71">
        <f t="shared" si="19"/>
        <v>1.7105263157894737</v>
      </c>
      <c r="DF79" s="71" t="str">
        <f t="shared" si="20"/>
        <v>Đạt mục tiêu</v>
      </c>
      <c r="DG79" s="2"/>
      <c r="DH79" s="2"/>
      <c r="DI79" s="2"/>
      <c r="DJ79" s="2"/>
      <c r="DK79" s="2"/>
      <c r="DL79" s="2"/>
      <c r="DM79" s="2"/>
      <c r="DN79" s="2"/>
      <c r="DO79" s="2"/>
      <c r="DP79" s="2"/>
      <c r="DQ79" s="2"/>
      <c r="DR79" s="2"/>
      <c r="DS79" s="2"/>
      <c r="DT79" s="2"/>
      <c r="DU79" s="2"/>
      <c r="DV79" s="2"/>
      <c r="DW79" s="2"/>
      <c r="DX79" s="2"/>
      <c r="DY79" s="2"/>
      <c r="DZ79" s="2"/>
    </row>
    <row r="80" spans="1:130" ht="43.5" hidden="1" customHeight="1" x14ac:dyDescent="0.25">
      <c r="A80" s="49">
        <v>67</v>
      </c>
      <c r="B80" s="62">
        <v>117</v>
      </c>
      <c r="C80" s="56">
        <v>117</v>
      </c>
      <c r="D80" s="8" t="s">
        <v>95</v>
      </c>
      <c r="E80" s="15" t="s">
        <v>36</v>
      </c>
      <c r="F80" s="15" t="s">
        <v>96</v>
      </c>
      <c r="G80" s="64" t="s">
        <v>19</v>
      </c>
      <c r="H80" s="15" t="s">
        <v>679</v>
      </c>
      <c r="I80" s="64" t="s">
        <v>628</v>
      </c>
      <c r="J80" s="64" t="s">
        <v>14</v>
      </c>
      <c r="K80" s="16" t="s">
        <v>6</v>
      </c>
      <c r="L80" s="16" t="s">
        <v>15</v>
      </c>
      <c r="M80" s="11"/>
      <c r="N80" s="11" t="s">
        <v>546</v>
      </c>
      <c r="O80" s="66"/>
      <c r="P80" s="66"/>
      <c r="Q80" s="66"/>
      <c r="R80" s="66"/>
      <c r="S80" s="66"/>
      <c r="T80" s="66"/>
      <c r="U80" s="66" t="s">
        <v>15</v>
      </c>
      <c r="V80" s="66"/>
      <c r="W80" s="66"/>
      <c r="X80" s="66"/>
      <c r="Y80" s="67">
        <f t="shared" si="21"/>
        <v>1</v>
      </c>
      <c r="Z80" s="16"/>
      <c r="AA80" s="16"/>
      <c r="AB80" s="16"/>
      <c r="AC80" s="16"/>
      <c r="AD80" s="16"/>
      <c r="AE80" s="68"/>
      <c r="AF80" s="12"/>
      <c r="AG80" s="12"/>
      <c r="AH80" s="12"/>
      <c r="AI80" s="12"/>
      <c r="AJ80" s="12"/>
      <c r="AK80" s="12"/>
      <c r="AL80" s="12"/>
      <c r="AM80" s="12"/>
      <c r="AN80" s="12"/>
      <c r="AO80" s="12"/>
      <c r="AP80" s="12"/>
      <c r="AQ80" s="12"/>
      <c r="AR80" s="12"/>
      <c r="AS80" s="12"/>
      <c r="AT80" s="12"/>
      <c r="AU80" s="12"/>
      <c r="AV80" s="12"/>
      <c r="AW80" s="12"/>
      <c r="AX80" s="12"/>
      <c r="AY80" s="12" t="s">
        <v>645</v>
      </c>
      <c r="AZ80" s="12"/>
      <c r="BA80" s="12"/>
      <c r="BB80" s="12" t="s">
        <v>654</v>
      </c>
      <c r="BC80" s="12"/>
      <c r="BD80" s="12"/>
      <c r="BE80" s="12"/>
      <c r="BF80" s="12"/>
      <c r="BG80" s="12"/>
      <c r="BH80" s="12"/>
      <c r="BI80" s="12"/>
      <c r="BJ80" s="16">
        <v>2</v>
      </c>
      <c r="BK80" s="16">
        <v>2</v>
      </c>
      <c r="BL80" s="16">
        <v>2</v>
      </c>
      <c r="BM80" s="16">
        <v>2</v>
      </c>
      <c r="BN80" s="16">
        <v>2</v>
      </c>
      <c r="BO80" s="16">
        <v>2</v>
      </c>
      <c r="BP80" s="16">
        <v>2</v>
      </c>
      <c r="BQ80" s="16">
        <v>2</v>
      </c>
      <c r="BR80" s="16">
        <v>1</v>
      </c>
      <c r="BS80" s="16">
        <v>1</v>
      </c>
      <c r="BT80" s="16">
        <v>1</v>
      </c>
      <c r="BU80" s="16">
        <v>1</v>
      </c>
      <c r="BV80" s="16">
        <v>1</v>
      </c>
      <c r="BW80" s="16">
        <v>1</v>
      </c>
      <c r="BX80" s="16">
        <v>1</v>
      </c>
      <c r="BY80" s="16">
        <v>1</v>
      </c>
      <c r="BZ80" s="16">
        <v>1</v>
      </c>
      <c r="CA80" s="16">
        <v>1</v>
      </c>
      <c r="CB80" s="16">
        <v>1</v>
      </c>
      <c r="CC80" s="16">
        <v>2</v>
      </c>
      <c r="CD80" s="16">
        <v>2</v>
      </c>
      <c r="CE80" s="16">
        <v>2</v>
      </c>
      <c r="CF80" s="16">
        <v>2</v>
      </c>
      <c r="CG80" s="16">
        <v>2</v>
      </c>
      <c r="CH80" s="16">
        <v>2</v>
      </c>
      <c r="CI80" s="16">
        <v>2</v>
      </c>
      <c r="CJ80" s="16">
        <v>2</v>
      </c>
      <c r="CK80" s="16">
        <v>2</v>
      </c>
      <c r="CL80" s="16">
        <v>2</v>
      </c>
      <c r="CM80" s="16">
        <v>2</v>
      </c>
      <c r="CN80" s="16">
        <v>2</v>
      </c>
      <c r="CO80" s="16">
        <v>2</v>
      </c>
      <c r="CP80" s="16">
        <v>2</v>
      </c>
      <c r="CQ80" s="16">
        <v>2</v>
      </c>
      <c r="CR80" s="16">
        <v>2</v>
      </c>
      <c r="CS80" s="16"/>
      <c r="CT80" s="16">
        <v>2</v>
      </c>
      <c r="CU80" s="16">
        <v>2</v>
      </c>
      <c r="CV80" s="16">
        <v>2</v>
      </c>
      <c r="CW80" s="69">
        <f t="shared" si="11"/>
        <v>27</v>
      </c>
      <c r="CX80" s="352">
        <f t="shared" si="12"/>
        <v>0.71052631578947367</v>
      </c>
      <c r="CY80" s="69">
        <f t="shared" si="13"/>
        <v>11</v>
      </c>
      <c r="CZ80" s="70">
        <f t="shared" si="14"/>
        <v>0.28947368421052633</v>
      </c>
      <c r="DA80" s="69">
        <f t="shared" si="15"/>
        <v>0</v>
      </c>
      <c r="DB80" s="70">
        <f t="shared" si="16"/>
        <v>0</v>
      </c>
      <c r="DC80" s="69">
        <f t="shared" si="17"/>
        <v>0</v>
      </c>
      <c r="DD80" s="70">
        <f t="shared" si="18"/>
        <v>0</v>
      </c>
      <c r="DE80" s="71">
        <f t="shared" si="19"/>
        <v>1.7105263157894737</v>
      </c>
      <c r="DF80" s="71" t="str">
        <f t="shared" si="20"/>
        <v>Đạt mục tiêu</v>
      </c>
      <c r="DG80" s="2"/>
      <c r="DH80" s="2"/>
      <c r="DI80" s="2"/>
      <c r="DJ80" s="2"/>
      <c r="DK80" s="2"/>
      <c r="DL80" s="2"/>
      <c r="DM80" s="2"/>
      <c r="DN80" s="2"/>
      <c r="DO80" s="2"/>
      <c r="DP80" s="2"/>
      <c r="DQ80" s="2"/>
      <c r="DR80" s="2"/>
      <c r="DS80" s="2"/>
      <c r="DT80" s="2"/>
      <c r="DU80" s="2"/>
      <c r="DV80" s="2"/>
      <c r="DW80" s="2"/>
      <c r="DX80" s="2"/>
      <c r="DY80" s="2"/>
      <c r="DZ80" s="2"/>
    </row>
    <row r="81" spans="1:130" ht="29.25" hidden="1" customHeight="1" x14ac:dyDescent="0.25">
      <c r="A81" s="49">
        <v>68</v>
      </c>
      <c r="B81" s="62">
        <v>118</v>
      </c>
      <c r="C81" s="56">
        <v>118</v>
      </c>
      <c r="D81" s="8" t="s">
        <v>97</v>
      </c>
      <c r="E81" s="15" t="s">
        <v>11</v>
      </c>
      <c r="F81" s="15" t="s">
        <v>98</v>
      </c>
      <c r="G81" s="64" t="s">
        <v>11</v>
      </c>
      <c r="H81" s="15" t="s">
        <v>680</v>
      </c>
      <c r="I81" s="64" t="s">
        <v>628</v>
      </c>
      <c r="J81" s="64" t="s">
        <v>14</v>
      </c>
      <c r="K81" s="16" t="s">
        <v>6</v>
      </c>
      <c r="L81" s="16" t="s">
        <v>15</v>
      </c>
      <c r="M81" s="11"/>
      <c r="N81" s="11" t="s">
        <v>547</v>
      </c>
      <c r="O81" s="66"/>
      <c r="P81" s="66"/>
      <c r="Q81" s="66"/>
      <c r="R81" s="66"/>
      <c r="S81" s="66"/>
      <c r="T81" s="66"/>
      <c r="U81" s="66"/>
      <c r="V81" s="66"/>
      <c r="W81" s="66" t="s">
        <v>15</v>
      </c>
      <c r="X81" s="66"/>
      <c r="Y81" s="67">
        <f t="shared" si="21"/>
        <v>1</v>
      </c>
      <c r="Z81" s="16"/>
      <c r="AA81" s="16"/>
      <c r="AB81" s="16"/>
      <c r="AC81" s="16"/>
      <c r="AD81" s="16"/>
      <c r="AE81" s="68"/>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t="s">
        <v>654</v>
      </c>
      <c r="BH81" s="12"/>
      <c r="BI81" s="12"/>
      <c r="BJ81" s="16">
        <v>2</v>
      </c>
      <c r="BK81" s="16">
        <v>2</v>
      </c>
      <c r="BL81" s="16">
        <v>2</v>
      </c>
      <c r="BM81" s="16">
        <v>2</v>
      </c>
      <c r="BN81" s="16">
        <v>2</v>
      </c>
      <c r="BO81" s="16">
        <v>2</v>
      </c>
      <c r="BP81" s="16">
        <v>2</v>
      </c>
      <c r="BQ81" s="16">
        <v>2</v>
      </c>
      <c r="BR81" s="16">
        <v>1</v>
      </c>
      <c r="BS81" s="16">
        <v>1</v>
      </c>
      <c r="BT81" s="16">
        <v>1</v>
      </c>
      <c r="BU81" s="16">
        <v>1</v>
      </c>
      <c r="BV81" s="16">
        <v>1</v>
      </c>
      <c r="BW81" s="16">
        <v>1</v>
      </c>
      <c r="BX81" s="16">
        <v>1</v>
      </c>
      <c r="BY81" s="16">
        <v>1</v>
      </c>
      <c r="BZ81" s="16">
        <v>1</v>
      </c>
      <c r="CA81" s="16">
        <v>1</v>
      </c>
      <c r="CB81" s="16">
        <v>1</v>
      </c>
      <c r="CC81" s="16">
        <v>2</v>
      </c>
      <c r="CD81" s="16">
        <v>2</v>
      </c>
      <c r="CE81" s="16">
        <v>2</v>
      </c>
      <c r="CF81" s="16">
        <v>2</v>
      </c>
      <c r="CG81" s="16">
        <v>2</v>
      </c>
      <c r="CH81" s="16">
        <v>2</v>
      </c>
      <c r="CI81" s="16">
        <v>2</v>
      </c>
      <c r="CJ81" s="16">
        <v>2</v>
      </c>
      <c r="CK81" s="16">
        <v>2</v>
      </c>
      <c r="CL81" s="16">
        <v>2</v>
      </c>
      <c r="CM81" s="16">
        <v>2</v>
      </c>
      <c r="CN81" s="16">
        <v>2</v>
      </c>
      <c r="CO81" s="16">
        <v>2</v>
      </c>
      <c r="CP81" s="16">
        <v>2</v>
      </c>
      <c r="CQ81" s="16">
        <v>2</v>
      </c>
      <c r="CR81" s="16">
        <v>2</v>
      </c>
      <c r="CS81" s="16"/>
      <c r="CT81" s="16">
        <v>2</v>
      </c>
      <c r="CU81" s="16">
        <v>2</v>
      </c>
      <c r="CV81" s="16">
        <v>2</v>
      </c>
      <c r="CW81" s="69">
        <f t="shared" si="11"/>
        <v>27</v>
      </c>
      <c r="CX81" s="352">
        <f t="shared" si="12"/>
        <v>0.71052631578947367</v>
      </c>
      <c r="CY81" s="69">
        <f t="shared" si="13"/>
        <v>11</v>
      </c>
      <c r="CZ81" s="70">
        <f t="shared" si="14"/>
        <v>0.28947368421052633</v>
      </c>
      <c r="DA81" s="69">
        <f t="shared" si="15"/>
        <v>0</v>
      </c>
      <c r="DB81" s="70">
        <f t="shared" si="16"/>
        <v>0</v>
      </c>
      <c r="DC81" s="69">
        <f t="shared" si="17"/>
        <v>0</v>
      </c>
      <c r="DD81" s="70">
        <f t="shared" si="18"/>
        <v>0</v>
      </c>
      <c r="DE81" s="71">
        <f t="shared" si="19"/>
        <v>1.7105263157894737</v>
      </c>
      <c r="DF81" s="71" t="str">
        <f t="shared" si="20"/>
        <v>Đạt mục tiêu</v>
      </c>
      <c r="DG81" s="2"/>
      <c r="DH81" s="2"/>
      <c r="DI81" s="2"/>
      <c r="DJ81" s="2"/>
      <c r="DK81" s="2"/>
      <c r="DL81" s="2"/>
      <c r="DM81" s="2"/>
      <c r="DN81" s="2"/>
      <c r="DO81" s="2"/>
      <c r="DP81" s="2"/>
      <c r="DQ81" s="2"/>
      <c r="DR81" s="2"/>
      <c r="DS81" s="2"/>
      <c r="DT81" s="2"/>
      <c r="DU81" s="2"/>
      <c r="DV81" s="2"/>
      <c r="DW81" s="2"/>
      <c r="DX81" s="2"/>
      <c r="DY81" s="2"/>
      <c r="DZ81" s="2"/>
    </row>
    <row r="82" spans="1:130" ht="43.5" hidden="1" customHeight="1" x14ac:dyDescent="0.25">
      <c r="A82" s="49">
        <v>69</v>
      </c>
      <c r="B82" s="62">
        <v>121</v>
      </c>
      <c r="C82" s="56">
        <v>121</v>
      </c>
      <c r="D82" s="8" t="s">
        <v>99</v>
      </c>
      <c r="E82" s="15" t="s">
        <v>11</v>
      </c>
      <c r="F82" s="15" t="s">
        <v>100</v>
      </c>
      <c r="G82" s="64" t="s">
        <v>36</v>
      </c>
      <c r="H82" s="15" t="s">
        <v>100</v>
      </c>
      <c r="I82" s="64" t="s">
        <v>628</v>
      </c>
      <c r="J82" s="64" t="s">
        <v>14</v>
      </c>
      <c r="K82" s="16" t="s">
        <v>6</v>
      </c>
      <c r="L82" s="16" t="s">
        <v>15</v>
      </c>
      <c r="M82" s="11">
        <v>1</v>
      </c>
      <c r="N82" s="305" t="s">
        <v>544</v>
      </c>
      <c r="O82" s="66"/>
      <c r="P82" s="66"/>
      <c r="Q82" s="66"/>
      <c r="R82" s="66"/>
      <c r="S82" s="66" t="s">
        <v>15</v>
      </c>
      <c r="T82" s="66"/>
      <c r="U82" s="66"/>
      <c r="V82" s="66"/>
      <c r="W82" s="66"/>
      <c r="X82" s="66"/>
      <c r="Y82" s="67">
        <f t="shared" si="21"/>
        <v>1</v>
      </c>
      <c r="Z82" s="16"/>
      <c r="AA82" s="16"/>
      <c r="AB82" s="16"/>
      <c r="AC82" s="16"/>
      <c r="AD82" s="16"/>
      <c r="AE82" s="68"/>
      <c r="AF82" s="12"/>
      <c r="AG82" s="12"/>
      <c r="AH82" s="12"/>
      <c r="AI82" s="12"/>
      <c r="AJ82" s="12"/>
      <c r="AK82" s="12"/>
      <c r="AL82" s="12"/>
      <c r="AM82" s="12"/>
      <c r="AN82" s="12"/>
      <c r="AO82" s="12"/>
      <c r="AP82" s="12"/>
      <c r="AQ82" s="12" t="s">
        <v>654</v>
      </c>
      <c r="AR82" s="12" t="s">
        <v>654</v>
      </c>
      <c r="AS82" s="12" t="s">
        <v>654</v>
      </c>
      <c r="AT82" s="12" t="s">
        <v>654</v>
      </c>
      <c r="AU82" s="12"/>
      <c r="AV82" s="12"/>
      <c r="AW82" s="12"/>
      <c r="AX82" s="12"/>
      <c r="AY82" s="12"/>
      <c r="AZ82" s="12"/>
      <c r="BA82" s="12"/>
      <c r="BB82" s="12"/>
      <c r="BC82" s="12"/>
      <c r="BD82" s="12"/>
      <c r="BE82" s="12"/>
      <c r="BF82" s="12"/>
      <c r="BG82" s="12"/>
      <c r="BH82" s="12"/>
      <c r="BI82" s="12"/>
      <c r="BJ82" s="16">
        <v>2</v>
      </c>
      <c r="BK82" s="16">
        <v>2</v>
      </c>
      <c r="BL82" s="16">
        <v>2</v>
      </c>
      <c r="BM82" s="16">
        <v>2</v>
      </c>
      <c r="BN82" s="16">
        <v>2</v>
      </c>
      <c r="BO82" s="16">
        <v>2</v>
      </c>
      <c r="BP82" s="16">
        <v>2</v>
      </c>
      <c r="BQ82" s="16">
        <v>2</v>
      </c>
      <c r="BR82" s="16">
        <v>1</v>
      </c>
      <c r="BS82" s="16">
        <v>1</v>
      </c>
      <c r="BT82" s="16">
        <v>1</v>
      </c>
      <c r="BU82" s="16">
        <v>1</v>
      </c>
      <c r="BV82" s="16">
        <v>1</v>
      </c>
      <c r="BW82" s="16">
        <v>1</v>
      </c>
      <c r="BX82" s="16">
        <v>1</v>
      </c>
      <c r="BY82" s="16">
        <v>1</v>
      </c>
      <c r="BZ82" s="16">
        <v>1</v>
      </c>
      <c r="CA82" s="16">
        <v>1</v>
      </c>
      <c r="CB82" s="16">
        <v>1</v>
      </c>
      <c r="CC82" s="16">
        <v>2</v>
      </c>
      <c r="CD82" s="16">
        <v>2</v>
      </c>
      <c r="CE82" s="16">
        <v>2</v>
      </c>
      <c r="CF82" s="16">
        <v>2</v>
      </c>
      <c r="CG82" s="16">
        <v>2</v>
      </c>
      <c r="CH82" s="16">
        <v>2</v>
      </c>
      <c r="CI82" s="16">
        <v>2</v>
      </c>
      <c r="CJ82" s="16">
        <v>2</v>
      </c>
      <c r="CK82" s="16">
        <v>2</v>
      </c>
      <c r="CL82" s="16">
        <v>2</v>
      </c>
      <c r="CM82" s="16">
        <v>2</v>
      </c>
      <c r="CN82" s="16">
        <v>2</v>
      </c>
      <c r="CO82" s="16">
        <v>2</v>
      </c>
      <c r="CP82" s="16">
        <v>2</v>
      </c>
      <c r="CQ82" s="16">
        <v>2</v>
      </c>
      <c r="CR82" s="16">
        <v>2</v>
      </c>
      <c r="CS82" s="16"/>
      <c r="CT82" s="16">
        <v>2</v>
      </c>
      <c r="CU82" s="16">
        <v>2</v>
      </c>
      <c r="CV82" s="16">
        <v>2</v>
      </c>
      <c r="CW82" s="69">
        <f t="shared" si="11"/>
        <v>27</v>
      </c>
      <c r="CX82" s="352">
        <f t="shared" si="12"/>
        <v>0.71052631578947367</v>
      </c>
      <c r="CY82" s="69">
        <f t="shared" si="13"/>
        <v>11</v>
      </c>
      <c r="CZ82" s="70">
        <f t="shared" si="14"/>
        <v>0.28947368421052633</v>
      </c>
      <c r="DA82" s="69">
        <f t="shared" si="15"/>
        <v>0</v>
      </c>
      <c r="DB82" s="70">
        <f t="shared" si="16"/>
        <v>0</v>
      </c>
      <c r="DC82" s="69">
        <f t="shared" si="17"/>
        <v>0</v>
      </c>
      <c r="DD82" s="70">
        <f t="shared" si="18"/>
        <v>0</v>
      </c>
      <c r="DE82" s="71">
        <f t="shared" si="19"/>
        <v>1.7105263157894737</v>
      </c>
      <c r="DF82" s="71" t="str">
        <f t="shared" si="20"/>
        <v>Đạt mục tiêu</v>
      </c>
      <c r="DG82" s="2"/>
      <c r="DH82" s="2"/>
      <c r="DI82" s="2"/>
      <c r="DJ82" s="2"/>
      <c r="DK82" s="2"/>
      <c r="DL82" s="2"/>
      <c r="DM82" s="2"/>
      <c r="DN82" s="2"/>
      <c r="DO82" s="2"/>
      <c r="DP82" s="2"/>
      <c r="DQ82" s="2"/>
      <c r="DR82" s="2"/>
      <c r="DS82" s="2"/>
      <c r="DT82" s="2"/>
      <c r="DU82" s="2"/>
      <c r="DV82" s="2"/>
      <c r="DW82" s="2"/>
      <c r="DX82" s="2"/>
      <c r="DY82" s="2"/>
      <c r="DZ82" s="2"/>
    </row>
    <row r="83" spans="1:130" ht="35.25" hidden="1" customHeight="1" x14ac:dyDescent="0.25">
      <c r="A83" s="49">
        <v>70</v>
      </c>
      <c r="B83" s="62">
        <v>124</v>
      </c>
      <c r="C83" s="56">
        <v>124</v>
      </c>
      <c r="D83" s="8" t="s">
        <v>101</v>
      </c>
      <c r="E83" s="281" t="s">
        <v>11</v>
      </c>
      <c r="F83" s="15" t="s">
        <v>102</v>
      </c>
      <c r="G83" s="282" t="s">
        <v>11</v>
      </c>
      <c r="H83" s="15" t="s">
        <v>681</v>
      </c>
      <c r="I83" s="64" t="s">
        <v>628</v>
      </c>
      <c r="J83" s="64" t="s">
        <v>14</v>
      </c>
      <c r="K83" s="16" t="s">
        <v>6</v>
      </c>
      <c r="L83" s="16" t="s">
        <v>15</v>
      </c>
      <c r="M83" s="11"/>
      <c r="N83" s="305" t="s">
        <v>542</v>
      </c>
      <c r="O83" s="66"/>
      <c r="P83" s="66"/>
      <c r="Q83" s="66" t="s">
        <v>15</v>
      </c>
      <c r="R83" s="66"/>
      <c r="S83" s="66"/>
      <c r="T83" s="66"/>
      <c r="U83" s="66"/>
      <c r="V83" s="66"/>
      <c r="W83" s="66"/>
      <c r="X83" s="66"/>
      <c r="Y83" s="67">
        <f t="shared" si="21"/>
        <v>1</v>
      </c>
      <c r="Z83" s="16"/>
      <c r="AA83" s="16"/>
      <c r="AB83" s="16"/>
      <c r="AC83" s="16"/>
      <c r="AD83" s="16"/>
      <c r="AE83" s="68"/>
      <c r="AF83" s="12"/>
      <c r="AG83" s="12"/>
      <c r="AH83" s="16"/>
      <c r="AI83" s="16" t="s">
        <v>645</v>
      </c>
      <c r="AJ83" s="16" t="s">
        <v>626</v>
      </c>
      <c r="AK83" s="16" t="s">
        <v>654</v>
      </c>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6">
        <v>2</v>
      </c>
      <c r="BK83" s="16">
        <v>2</v>
      </c>
      <c r="BL83" s="16">
        <v>2</v>
      </c>
      <c r="BM83" s="16">
        <v>2</v>
      </c>
      <c r="BN83" s="16">
        <v>2</v>
      </c>
      <c r="BO83" s="16">
        <v>2</v>
      </c>
      <c r="BP83" s="16">
        <v>2</v>
      </c>
      <c r="BQ83" s="16">
        <v>2</v>
      </c>
      <c r="BR83" s="16">
        <v>1</v>
      </c>
      <c r="BS83" s="16">
        <v>1</v>
      </c>
      <c r="BT83" s="16">
        <v>1</v>
      </c>
      <c r="BU83" s="16">
        <v>1</v>
      </c>
      <c r="BV83" s="16">
        <v>1</v>
      </c>
      <c r="BW83" s="16">
        <v>1</v>
      </c>
      <c r="BX83" s="16">
        <v>1</v>
      </c>
      <c r="BY83" s="16">
        <v>1</v>
      </c>
      <c r="BZ83" s="16">
        <v>1</v>
      </c>
      <c r="CA83" s="16">
        <v>1</v>
      </c>
      <c r="CB83" s="16">
        <v>1</v>
      </c>
      <c r="CC83" s="16">
        <v>2</v>
      </c>
      <c r="CD83" s="16">
        <v>2</v>
      </c>
      <c r="CE83" s="16">
        <v>2</v>
      </c>
      <c r="CF83" s="16">
        <v>1</v>
      </c>
      <c r="CG83" s="16">
        <v>1</v>
      </c>
      <c r="CH83" s="16">
        <v>1</v>
      </c>
      <c r="CI83" s="16">
        <v>1</v>
      </c>
      <c r="CJ83" s="16">
        <v>1</v>
      </c>
      <c r="CK83" s="16">
        <v>2</v>
      </c>
      <c r="CL83" s="16">
        <v>2</v>
      </c>
      <c r="CM83" s="16">
        <v>2</v>
      </c>
      <c r="CN83" s="16">
        <v>2</v>
      </c>
      <c r="CO83" s="16">
        <v>2</v>
      </c>
      <c r="CP83" s="16">
        <v>2</v>
      </c>
      <c r="CQ83" s="16">
        <v>2</v>
      </c>
      <c r="CR83" s="16">
        <v>2</v>
      </c>
      <c r="CS83" s="16">
        <v>2</v>
      </c>
      <c r="CT83" s="16">
        <v>2</v>
      </c>
      <c r="CU83" s="16">
        <v>2</v>
      </c>
      <c r="CV83" s="16">
        <v>2</v>
      </c>
      <c r="CW83" s="69">
        <f t="shared" si="11"/>
        <v>23</v>
      </c>
      <c r="CX83" s="352">
        <f t="shared" si="12"/>
        <v>0.58974358974358976</v>
      </c>
      <c r="CY83" s="69">
        <f t="shared" si="13"/>
        <v>16</v>
      </c>
      <c r="CZ83" s="70">
        <f t="shared" si="14"/>
        <v>0.41025641025641024</v>
      </c>
      <c r="DA83" s="69">
        <f t="shared" si="15"/>
        <v>0</v>
      </c>
      <c r="DB83" s="70">
        <f t="shared" si="16"/>
        <v>0</v>
      </c>
      <c r="DC83" s="69">
        <f t="shared" si="17"/>
        <v>0</v>
      </c>
      <c r="DD83" s="70">
        <f t="shared" si="18"/>
        <v>0</v>
      </c>
      <c r="DE83" s="71">
        <f t="shared" si="19"/>
        <v>1.5897435897435896</v>
      </c>
      <c r="DF83" s="71" t="str">
        <f t="shared" si="20"/>
        <v>Cần cố gắng</v>
      </c>
      <c r="DG83" s="2"/>
      <c r="DH83" s="2"/>
      <c r="DI83" s="2"/>
      <c r="DJ83" s="2"/>
      <c r="DK83" s="2"/>
      <c r="DL83" s="2"/>
      <c r="DM83" s="2"/>
      <c r="DN83" s="2"/>
      <c r="DO83" s="2"/>
      <c r="DP83" s="2"/>
      <c r="DQ83" s="2"/>
      <c r="DR83" s="2"/>
      <c r="DS83" s="2"/>
      <c r="DT83" s="2"/>
      <c r="DU83" s="2"/>
      <c r="DV83" s="2"/>
      <c r="DW83" s="2"/>
      <c r="DX83" s="2"/>
      <c r="DY83" s="2"/>
      <c r="DZ83" s="2"/>
    </row>
    <row r="84" spans="1:130" ht="54" hidden="1" customHeight="1" x14ac:dyDescent="0.25">
      <c r="A84" s="49">
        <v>71</v>
      </c>
      <c r="B84" s="55">
        <v>127</v>
      </c>
      <c r="C84" s="108">
        <v>127</v>
      </c>
      <c r="D84" s="9" t="s">
        <v>103</v>
      </c>
      <c r="E84" s="15" t="s">
        <v>11</v>
      </c>
      <c r="F84" s="15" t="s">
        <v>682</v>
      </c>
      <c r="G84" s="64" t="s">
        <v>19</v>
      </c>
      <c r="H84" s="9" t="s">
        <v>683</v>
      </c>
      <c r="I84" s="64" t="s">
        <v>628</v>
      </c>
      <c r="J84" s="64" t="s">
        <v>14</v>
      </c>
      <c r="K84" s="16" t="s">
        <v>6</v>
      </c>
      <c r="L84" s="16" t="s">
        <v>15</v>
      </c>
      <c r="M84" s="11">
        <v>1</v>
      </c>
      <c r="N84" s="305" t="s">
        <v>541</v>
      </c>
      <c r="O84" s="66"/>
      <c r="P84" s="81" t="s">
        <v>15</v>
      </c>
      <c r="Q84" s="66"/>
      <c r="R84" s="66"/>
      <c r="S84" s="66"/>
      <c r="T84" s="66"/>
      <c r="U84" s="66"/>
      <c r="V84" s="66"/>
      <c r="W84" s="66"/>
      <c r="X84" s="66"/>
      <c r="Y84" s="67">
        <f t="shared" si="21"/>
        <v>1</v>
      </c>
      <c r="Z84" s="16"/>
      <c r="AA84" s="12"/>
      <c r="AB84" s="12"/>
      <c r="AC84" s="12"/>
      <c r="AD84" s="12"/>
      <c r="AE84" s="16" t="s">
        <v>654</v>
      </c>
      <c r="AF84" s="16" t="s">
        <v>645</v>
      </c>
      <c r="AG84" s="16"/>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6">
        <v>2</v>
      </c>
      <c r="BK84" s="16">
        <v>2</v>
      </c>
      <c r="BL84" s="16">
        <v>2</v>
      </c>
      <c r="BM84" s="16">
        <v>2</v>
      </c>
      <c r="BN84" s="16">
        <v>2</v>
      </c>
      <c r="BO84" s="16">
        <v>2</v>
      </c>
      <c r="BP84" s="16">
        <v>2</v>
      </c>
      <c r="BQ84" s="16">
        <v>1</v>
      </c>
      <c r="BR84" s="16">
        <v>1</v>
      </c>
      <c r="BS84" s="16">
        <v>1</v>
      </c>
      <c r="BT84" s="16">
        <v>1</v>
      </c>
      <c r="BU84" s="16">
        <v>1</v>
      </c>
      <c r="BV84" s="16">
        <v>1</v>
      </c>
      <c r="BW84" s="16">
        <v>1</v>
      </c>
      <c r="BX84" s="16">
        <v>1</v>
      </c>
      <c r="BY84" s="16">
        <v>1</v>
      </c>
      <c r="BZ84" s="16">
        <v>1</v>
      </c>
      <c r="CA84" s="16">
        <v>1</v>
      </c>
      <c r="CB84" s="16">
        <v>1</v>
      </c>
      <c r="CC84" s="16">
        <v>2</v>
      </c>
      <c r="CD84" s="16">
        <v>2</v>
      </c>
      <c r="CE84" s="16">
        <v>2</v>
      </c>
      <c r="CF84" s="16">
        <v>2</v>
      </c>
      <c r="CG84" s="16">
        <v>2</v>
      </c>
      <c r="CH84" s="16">
        <v>1</v>
      </c>
      <c r="CI84" s="16">
        <v>2</v>
      </c>
      <c r="CJ84" s="16">
        <v>2</v>
      </c>
      <c r="CK84" s="16">
        <v>2</v>
      </c>
      <c r="CL84" s="16">
        <v>2</v>
      </c>
      <c r="CM84" s="16">
        <v>2</v>
      </c>
      <c r="CN84" s="16">
        <v>1</v>
      </c>
      <c r="CO84" s="16">
        <v>2</v>
      </c>
      <c r="CP84" s="16">
        <v>2</v>
      </c>
      <c r="CQ84" s="16">
        <v>2</v>
      </c>
      <c r="CR84" s="16">
        <v>2</v>
      </c>
      <c r="CS84" s="16">
        <v>1</v>
      </c>
      <c r="CT84" s="16">
        <v>2</v>
      </c>
      <c r="CU84" s="16">
        <v>2</v>
      </c>
      <c r="CV84" s="16">
        <v>2</v>
      </c>
      <c r="CW84" s="69">
        <f t="shared" si="11"/>
        <v>24</v>
      </c>
      <c r="CX84" s="352">
        <f t="shared" si="12"/>
        <v>0.61538461538461542</v>
      </c>
      <c r="CY84" s="69">
        <f t="shared" si="13"/>
        <v>15</v>
      </c>
      <c r="CZ84" s="70">
        <f t="shared" si="14"/>
        <v>0.38461538461538464</v>
      </c>
      <c r="DA84" s="69">
        <f t="shared" si="15"/>
        <v>0</v>
      </c>
      <c r="DB84" s="70">
        <f t="shared" si="16"/>
        <v>0</v>
      </c>
      <c r="DC84" s="69">
        <f t="shared" si="17"/>
        <v>0</v>
      </c>
      <c r="DD84" s="70">
        <f t="shared" si="18"/>
        <v>0</v>
      </c>
      <c r="DE84" s="71">
        <f t="shared" si="19"/>
        <v>1.6153846153846154</v>
      </c>
      <c r="DF84" s="71" t="str">
        <f t="shared" si="20"/>
        <v>Đạt mục tiêu</v>
      </c>
      <c r="DG84" s="2"/>
      <c r="DH84" s="2"/>
      <c r="DI84" s="2"/>
      <c r="DJ84" s="2"/>
      <c r="DK84" s="2"/>
      <c r="DL84" s="2"/>
      <c r="DM84" s="2"/>
      <c r="DN84" s="2"/>
      <c r="DO84" s="2"/>
      <c r="DP84" s="2"/>
      <c r="DQ84" s="2"/>
      <c r="DR84" s="2"/>
      <c r="DS84" s="2"/>
      <c r="DT84" s="2"/>
      <c r="DU84" s="2"/>
      <c r="DV84" s="2"/>
      <c r="DW84" s="2"/>
      <c r="DX84" s="2"/>
      <c r="DY84" s="2"/>
      <c r="DZ84" s="2"/>
    </row>
    <row r="85" spans="1:130" ht="54" hidden="1" customHeight="1" x14ac:dyDescent="0.25">
      <c r="A85" s="49">
        <v>72</v>
      </c>
      <c r="B85" s="62">
        <v>131</v>
      </c>
      <c r="C85" s="56">
        <v>131</v>
      </c>
      <c r="D85" s="8" t="s">
        <v>104</v>
      </c>
      <c r="E85" s="15" t="s">
        <v>11</v>
      </c>
      <c r="F85" s="15" t="s">
        <v>105</v>
      </c>
      <c r="G85" s="64" t="s">
        <v>36</v>
      </c>
      <c r="H85" s="15" t="s">
        <v>105</v>
      </c>
      <c r="I85" s="64" t="s">
        <v>628</v>
      </c>
      <c r="J85" s="64" t="s">
        <v>14</v>
      </c>
      <c r="K85" s="16" t="s">
        <v>6</v>
      </c>
      <c r="L85" s="16" t="s">
        <v>15</v>
      </c>
      <c r="M85" s="11"/>
      <c r="N85" s="304" t="s">
        <v>1200</v>
      </c>
      <c r="O85" s="66" t="s">
        <v>15</v>
      </c>
      <c r="P85" s="66"/>
      <c r="Q85" s="66"/>
      <c r="R85" s="66"/>
      <c r="S85" s="66"/>
      <c r="T85" s="66"/>
      <c r="U85" s="66"/>
      <c r="V85" s="66"/>
      <c r="W85" s="66"/>
      <c r="X85" s="66"/>
      <c r="Y85" s="67">
        <f t="shared" si="21"/>
        <v>1</v>
      </c>
      <c r="Z85" s="16"/>
      <c r="AA85" s="16"/>
      <c r="AB85" s="16" t="s">
        <v>645</v>
      </c>
      <c r="AC85" s="16"/>
      <c r="AD85" s="16" t="s">
        <v>645</v>
      </c>
      <c r="AE85" s="68"/>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6">
        <v>2</v>
      </c>
      <c r="BK85" s="16">
        <v>2</v>
      </c>
      <c r="BL85" s="16">
        <v>2</v>
      </c>
      <c r="BM85" s="16">
        <v>2</v>
      </c>
      <c r="BN85" s="16">
        <v>2</v>
      </c>
      <c r="BO85" s="16">
        <v>2</v>
      </c>
      <c r="BP85" s="16">
        <v>2</v>
      </c>
      <c r="BQ85" s="16">
        <v>2</v>
      </c>
      <c r="BR85" s="16">
        <v>1</v>
      </c>
      <c r="BS85" s="16">
        <v>1</v>
      </c>
      <c r="BT85" s="16">
        <v>1</v>
      </c>
      <c r="BU85" s="16">
        <v>1</v>
      </c>
      <c r="BV85" s="16">
        <v>1</v>
      </c>
      <c r="BW85" s="16">
        <v>1</v>
      </c>
      <c r="BX85" s="16">
        <v>1</v>
      </c>
      <c r="BY85" s="16">
        <v>1</v>
      </c>
      <c r="BZ85" s="16">
        <v>1</v>
      </c>
      <c r="CA85" s="16">
        <v>1</v>
      </c>
      <c r="CB85" s="16">
        <v>1</v>
      </c>
      <c r="CC85" s="16">
        <v>2</v>
      </c>
      <c r="CD85" s="16">
        <v>2</v>
      </c>
      <c r="CE85" s="16">
        <v>2</v>
      </c>
      <c r="CF85" s="16">
        <v>2</v>
      </c>
      <c r="CG85" s="16">
        <v>2</v>
      </c>
      <c r="CH85" s="16">
        <v>2</v>
      </c>
      <c r="CI85" s="16">
        <v>2</v>
      </c>
      <c r="CJ85" s="16">
        <v>2</v>
      </c>
      <c r="CK85" s="16">
        <v>2</v>
      </c>
      <c r="CL85" s="16">
        <v>2</v>
      </c>
      <c r="CM85" s="16">
        <v>1</v>
      </c>
      <c r="CN85" s="16">
        <v>1</v>
      </c>
      <c r="CO85" s="16">
        <v>1</v>
      </c>
      <c r="CP85" s="16">
        <v>1</v>
      </c>
      <c r="CQ85" s="16">
        <v>1</v>
      </c>
      <c r="CR85" s="16">
        <v>1</v>
      </c>
      <c r="CS85" s="16">
        <v>2</v>
      </c>
      <c r="CT85" s="16">
        <v>2</v>
      </c>
      <c r="CU85" s="16">
        <v>2</v>
      </c>
      <c r="CV85" s="16">
        <v>2</v>
      </c>
      <c r="CW85" s="69">
        <f t="shared" si="11"/>
        <v>22</v>
      </c>
      <c r="CX85" s="352">
        <f t="shared" si="12"/>
        <v>0.5641025641025641</v>
      </c>
      <c r="CY85" s="69">
        <f t="shared" si="13"/>
        <v>17</v>
      </c>
      <c r="CZ85" s="70">
        <f t="shared" si="14"/>
        <v>0.4358974358974359</v>
      </c>
      <c r="DA85" s="69">
        <f t="shared" si="15"/>
        <v>0</v>
      </c>
      <c r="DB85" s="70">
        <f t="shared" si="16"/>
        <v>0</v>
      </c>
      <c r="DC85" s="69">
        <f t="shared" si="17"/>
        <v>0</v>
      </c>
      <c r="DD85" s="70">
        <f t="shared" si="18"/>
        <v>0</v>
      </c>
      <c r="DE85" s="71">
        <f t="shared" si="19"/>
        <v>1.5641025641025641</v>
      </c>
      <c r="DF85" s="71" t="str">
        <f t="shared" si="20"/>
        <v>Cần cố gắng</v>
      </c>
      <c r="DG85" s="2"/>
      <c r="DH85" s="2"/>
      <c r="DI85" s="2"/>
      <c r="DJ85" s="2"/>
      <c r="DK85" s="2"/>
      <c r="DL85" s="2"/>
      <c r="DM85" s="2"/>
      <c r="DN85" s="2"/>
      <c r="DO85" s="2"/>
      <c r="DP85" s="2"/>
      <c r="DQ85" s="2"/>
      <c r="DR85" s="2"/>
      <c r="DS85" s="2"/>
      <c r="DT85" s="2"/>
      <c r="DU85" s="2"/>
      <c r="DV85" s="2"/>
      <c r="DW85" s="2"/>
      <c r="DX85" s="2"/>
      <c r="DY85" s="2"/>
      <c r="DZ85" s="2"/>
    </row>
    <row r="86" spans="1:130" ht="54" hidden="1" customHeight="1" x14ac:dyDescent="0.25">
      <c r="A86" s="49">
        <v>73</v>
      </c>
      <c r="B86" s="62">
        <v>136</v>
      </c>
      <c r="C86" s="56">
        <v>136</v>
      </c>
      <c r="D86" s="9" t="s">
        <v>106</v>
      </c>
      <c r="E86" s="15" t="s">
        <v>38</v>
      </c>
      <c r="F86" s="15" t="s">
        <v>107</v>
      </c>
      <c r="G86" s="64" t="s">
        <v>38</v>
      </c>
      <c r="H86" s="15" t="s">
        <v>684</v>
      </c>
      <c r="I86" s="64" t="s">
        <v>628</v>
      </c>
      <c r="J86" s="64" t="s">
        <v>14</v>
      </c>
      <c r="K86" s="16" t="s">
        <v>6</v>
      </c>
      <c r="L86" s="16" t="s">
        <v>15</v>
      </c>
      <c r="M86" s="11"/>
      <c r="N86" s="11" t="s">
        <v>547</v>
      </c>
      <c r="O86" s="66"/>
      <c r="P86" s="66"/>
      <c r="Q86" s="66"/>
      <c r="R86" s="66"/>
      <c r="S86" s="66"/>
      <c r="T86" s="66"/>
      <c r="U86" s="66"/>
      <c r="V86" s="66"/>
      <c r="W86" s="66" t="s">
        <v>15</v>
      </c>
      <c r="X86" s="66"/>
      <c r="Y86" s="67">
        <f t="shared" si="21"/>
        <v>1</v>
      </c>
      <c r="Z86" s="16"/>
      <c r="AA86" s="16"/>
      <c r="AB86" s="16"/>
      <c r="AC86" s="16"/>
      <c r="AD86" s="16"/>
      <c r="AE86" s="7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v>2</v>
      </c>
      <c r="BK86" s="16">
        <v>2</v>
      </c>
      <c r="BL86" s="16">
        <v>2</v>
      </c>
      <c r="BM86" s="16">
        <v>2</v>
      </c>
      <c r="BN86" s="16">
        <v>2</v>
      </c>
      <c r="BO86" s="16">
        <v>2</v>
      </c>
      <c r="BP86" s="16">
        <v>2</v>
      </c>
      <c r="BQ86" s="16">
        <v>2</v>
      </c>
      <c r="BR86" s="16">
        <v>1</v>
      </c>
      <c r="BS86" s="16">
        <v>1</v>
      </c>
      <c r="BT86" s="16">
        <v>1</v>
      </c>
      <c r="BU86" s="16">
        <v>1</v>
      </c>
      <c r="BV86" s="16">
        <v>1</v>
      </c>
      <c r="BW86" s="16">
        <v>1</v>
      </c>
      <c r="BX86" s="16">
        <v>1</v>
      </c>
      <c r="BY86" s="16">
        <v>1</v>
      </c>
      <c r="BZ86" s="16">
        <v>1</v>
      </c>
      <c r="CA86" s="16">
        <v>1</v>
      </c>
      <c r="CB86" s="16">
        <v>1</v>
      </c>
      <c r="CC86" s="16">
        <v>2</v>
      </c>
      <c r="CD86" s="16">
        <v>2</v>
      </c>
      <c r="CE86" s="16">
        <v>2</v>
      </c>
      <c r="CF86" s="16">
        <v>2</v>
      </c>
      <c r="CG86" s="16">
        <v>2</v>
      </c>
      <c r="CH86" s="16">
        <v>2</v>
      </c>
      <c r="CI86" s="16">
        <v>2</v>
      </c>
      <c r="CJ86" s="16">
        <v>2</v>
      </c>
      <c r="CK86" s="16">
        <v>2</v>
      </c>
      <c r="CL86" s="16">
        <v>2</v>
      </c>
      <c r="CM86" s="16">
        <v>2</v>
      </c>
      <c r="CN86" s="16">
        <v>2</v>
      </c>
      <c r="CO86" s="16">
        <v>2</v>
      </c>
      <c r="CP86" s="16">
        <v>2</v>
      </c>
      <c r="CQ86" s="16">
        <v>2</v>
      </c>
      <c r="CR86" s="16">
        <v>2</v>
      </c>
      <c r="CS86" s="16"/>
      <c r="CT86" s="16">
        <v>2</v>
      </c>
      <c r="CU86" s="16">
        <v>2</v>
      </c>
      <c r="CV86" s="16">
        <v>2</v>
      </c>
      <c r="CW86" s="69">
        <f t="shared" si="11"/>
        <v>27</v>
      </c>
      <c r="CX86" s="352">
        <f t="shared" si="12"/>
        <v>0.71052631578947367</v>
      </c>
      <c r="CY86" s="69">
        <f t="shared" si="13"/>
        <v>11</v>
      </c>
      <c r="CZ86" s="70">
        <f t="shared" si="14"/>
        <v>0.28947368421052633</v>
      </c>
      <c r="DA86" s="69">
        <f t="shared" si="15"/>
        <v>0</v>
      </c>
      <c r="DB86" s="70">
        <f t="shared" si="16"/>
        <v>0</v>
      </c>
      <c r="DC86" s="69">
        <f t="shared" si="17"/>
        <v>0</v>
      </c>
      <c r="DD86" s="70">
        <f t="shared" si="18"/>
        <v>0</v>
      </c>
      <c r="DE86" s="71">
        <f t="shared" si="19"/>
        <v>1.7105263157894737</v>
      </c>
      <c r="DF86" s="71" t="str">
        <f t="shared" si="20"/>
        <v>Đạt mục tiêu</v>
      </c>
      <c r="DG86" s="2"/>
      <c r="DH86" s="2"/>
      <c r="DI86" s="2"/>
      <c r="DJ86" s="2"/>
      <c r="DK86" s="2"/>
      <c r="DL86" s="2"/>
      <c r="DM86" s="2"/>
      <c r="DN86" s="2"/>
      <c r="DO86" s="2"/>
      <c r="DP86" s="2"/>
      <c r="DQ86" s="2"/>
      <c r="DR86" s="2"/>
      <c r="DS86" s="2"/>
      <c r="DT86" s="2"/>
      <c r="DU86" s="2"/>
      <c r="DV86" s="2"/>
      <c r="DW86" s="2"/>
      <c r="DX86" s="2"/>
      <c r="DY86" s="2"/>
      <c r="DZ86" s="2"/>
    </row>
    <row r="87" spans="1:130" ht="21" customHeight="1" x14ac:dyDescent="0.25">
      <c r="A87" s="49">
        <v>74</v>
      </c>
      <c r="B87" s="55">
        <v>137</v>
      </c>
      <c r="C87" s="56">
        <v>137</v>
      </c>
      <c r="D87" s="706" t="s">
        <v>108</v>
      </c>
      <c r="E87" s="707"/>
      <c r="F87" s="705"/>
      <c r="G87" s="57"/>
      <c r="H87" s="57"/>
      <c r="I87" s="78"/>
      <c r="J87" s="57" t="s">
        <v>609</v>
      </c>
      <c r="K87" s="57" t="s">
        <v>8</v>
      </c>
      <c r="L87" s="57" t="s">
        <v>8</v>
      </c>
      <c r="M87" s="57" t="s">
        <v>8</v>
      </c>
      <c r="N87" s="297"/>
      <c r="O87" s="58" t="s">
        <v>609</v>
      </c>
      <c r="P87" s="58" t="s">
        <v>609</v>
      </c>
      <c r="Q87" s="58" t="s">
        <v>609</v>
      </c>
      <c r="R87" s="58" t="s">
        <v>609</v>
      </c>
      <c r="S87" s="58" t="s">
        <v>609</v>
      </c>
      <c r="T87" s="58" t="s">
        <v>609</v>
      </c>
      <c r="U87" s="58" t="s">
        <v>609</v>
      </c>
      <c r="V87" s="58" t="s">
        <v>609</v>
      </c>
      <c r="W87" s="58" t="s">
        <v>609</v>
      </c>
      <c r="X87" s="58" t="s">
        <v>609</v>
      </c>
      <c r="Y87" s="67">
        <f t="shared" si="21"/>
        <v>0</v>
      </c>
      <c r="Z87" s="57" t="s">
        <v>609</v>
      </c>
      <c r="AA87" s="57" t="s">
        <v>609</v>
      </c>
      <c r="AB87" s="57" t="s">
        <v>609</v>
      </c>
      <c r="AC87" s="57" t="s">
        <v>609</v>
      </c>
      <c r="AD87" s="57" t="s">
        <v>609</v>
      </c>
      <c r="AE87" s="57" t="s">
        <v>609</v>
      </c>
      <c r="AF87" s="57" t="s">
        <v>609</v>
      </c>
      <c r="AG87" s="57" t="s">
        <v>609</v>
      </c>
      <c r="AH87" s="57" t="s">
        <v>609</v>
      </c>
      <c r="AI87" s="57" t="s">
        <v>609</v>
      </c>
      <c r="AJ87" s="57" t="s">
        <v>609</v>
      </c>
      <c r="AK87" s="57" t="s">
        <v>609</v>
      </c>
      <c r="AL87" s="78"/>
      <c r="AM87" s="78"/>
      <c r="AN87" s="78"/>
      <c r="AO87" s="78"/>
      <c r="AP87" s="78"/>
      <c r="AQ87" s="78"/>
      <c r="AR87" s="78"/>
      <c r="AS87" s="78"/>
      <c r="AT87" s="78"/>
      <c r="AU87" s="57"/>
      <c r="AV87" s="57"/>
      <c r="AW87" s="57"/>
      <c r="AX87" s="57"/>
      <c r="AY87" s="57"/>
      <c r="AZ87" s="57"/>
      <c r="BA87" s="57"/>
      <c r="BB87" s="57"/>
      <c r="BC87" s="78"/>
      <c r="BD87" s="78"/>
      <c r="BE87" s="78"/>
      <c r="BF87" s="78"/>
      <c r="BG87" s="78"/>
      <c r="BH87" s="78"/>
      <c r="BI87" s="78"/>
      <c r="BJ87" s="336" t="s">
        <v>8</v>
      </c>
      <c r="BK87" s="336" t="s">
        <v>8</v>
      </c>
      <c r="BL87" s="336" t="s">
        <v>8</v>
      </c>
      <c r="BM87" s="336" t="s">
        <v>8</v>
      </c>
      <c r="BN87" s="336" t="s">
        <v>8</v>
      </c>
      <c r="BO87" s="336" t="s">
        <v>8</v>
      </c>
      <c r="BP87" s="336" t="s">
        <v>8</v>
      </c>
      <c r="BQ87" s="336" t="s">
        <v>8</v>
      </c>
      <c r="BR87" s="336" t="s">
        <v>8</v>
      </c>
      <c r="BS87" s="336" t="s">
        <v>8</v>
      </c>
      <c r="BT87" s="336" t="s">
        <v>8</v>
      </c>
      <c r="BU87" s="336" t="s">
        <v>8</v>
      </c>
      <c r="BV87" s="336" t="s">
        <v>8</v>
      </c>
      <c r="BW87" s="336" t="s">
        <v>8</v>
      </c>
      <c r="BX87" s="336" t="s">
        <v>8</v>
      </c>
      <c r="BY87" s="336" t="s">
        <v>8</v>
      </c>
      <c r="BZ87" s="336" t="s">
        <v>8</v>
      </c>
      <c r="CA87" s="336" t="s">
        <v>8</v>
      </c>
      <c r="CB87" s="336" t="s">
        <v>8</v>
      </c>
      <c r="CC87" s="336" t="s">
        <v>8</v>
      </c>
      <c r="CD87" s="336" t="s">
        <v>8</v>
      </c>
      <c r="CE87" s="336" t="s">
        <v>8</v>
      </c>
      <c r="CF87" s="336" t="s">
        <v>8</v>
      </c>
      <c r="CG87" s="336" t="s">
        <v>8</v>
      </c>
      <c r="CH87" s="336" t="s">
        <v>8</v>
      </c>
      <c r="CI87" s="336" t="s">
        <v>8</v>
      </c>
      <c r="CJ87" s="336" t="s">
        <v>8</v>
      </c>
      <c r="CK87" s="336" t="s">
        <v>8</v>
      </c>
      <c r="CL87" s="336" t="s">
        <v>8</v>
      </c>
      <c r="CM87" s="336" t="s">
        <v>8</v>
      </c>
      <c r="CN87" s="336" t="s">
        <v>8</v>
      </c>
      <c r="CO87" s="336" t="s">
        <v>8</v>
      </c>
      <c r="CP87" s="336" t="s">
        <v>8</v>
      </c>
      <c r="CQ87" s="336" t="s">
        <v>8</v>
      </c>
      <c r="CR87" s="336" t="s">
        <v>8</v>
      </c>
      <c r="CS87" s="336"/>
      <c r="CT87" s="336" t="s">
        <v>8</v>
      </c>
      <c r="CU87" s="336" t="s">
        <v>8</v>
      </c>
      <c r="CV87" s="336" t="s">
        <v>8</v>
      </c>
      <c r="CW87" s="335"/>
      <c r="CX87" s="330"/>
      <c r="CY87" s="335"/>
      <c r="CZ87" s="339"/>
      <c r="DA87" s="335"/>
      <c r="DB87" s="339"/>
      <c r="DC87" s="335"/>
      <c r="DD87" s="339"/>
      <c r="DE87" s="71" t="e">
        <f t="shared" si="19"/>
        <v>#DIV/0!</v>
      </c>
      <c r="DF87" s="71" t="e">
        <f t="shared" si="20"/>
        <v>#DIV/0!</v>
      </c>
      <c r="DG87" s="2"/>
      <c r="DH87" s="2"/>
      <c r="DI87" s="2"/>
      <c r="DJ87" s="2"/>
      <c r="DK87" s="2"/>
      <c r="DL87" s="2"/>
      <c r="DM87" s="2"/>
      <c r="DN87" s="2"/>
      <c r="DO87" s="2"/>
      <c r="DP87" s="2"/>
      <c r="DQ87" s="2"/>
      <c r="DR87" s="2"/>
      <c r="DS87" s="2"/>
      <c r="DT87" s="2"/>
      <c r="DU87" s="2"/>
      <c r="DV87" s="2"/>
      <c r="DW87" s="2"/>
      <c r="DX87" s="2"/>
      <c r="DY87" s="2"/>
      <c r="DZ87" s="2"/>
    </row>
    <row r="88" spans="1:130" ht="33" customHeight="1" x14ac:dyDescent="0.25">
      <c r="A88" s="49">
        <v>75</v>
      </c>
      <c r="B88" s="55">
        <v>138</v>
      </c>
      <c r="C88" s="56">
        <v>138</v>
      </c>
      <c r="D88" s="706" t="s">
        <v>109</v>
      </c>
      <c r="E88" s="707"/>
      <c r="F88" s="707"/>
      <c r="G88" s="707"/>
      <c r="H88" s="705"/>
      <c r="I88" s="61"/>
      <c r="J88" s="57" t="s">
        <v>609</v>
      </c>
      <c r="K88" s="57" t="s">
        <v>8</v>
      </c>
      <c r="L88" s="57" t="s">
        <v>8</v>
      </c>
      <c r="M88" s="57" t="s">
        <v>8</v>
      </c>
      <c r="N88" s="297"/>
      <c r="O88" s="58" t="s">
        <v>609</v>
      </c>
      <c r="P88" s="58" t="s">
        <v>609</v>
      </c>
      <c r="Q88" s="58" t="s">
        <v>609</v>
      </c>
      <c r="R88" s="58" t="s">
        <v>609</v>
      </c>
      <c r="S88" s="58" t="s">
        <v>609</v>
      </c>
      <c r="T88" s="58" t="s">
        <v>609</v>
      </c>
      <c r="U88" s="58" t="s">
        <v>609</v>
      </c>
      <c r="V88" s="58" t="s">
        <v>609</v>
      </c>
      <c r="W88" s="58" t="s">
        <v>609</v>
      </c>
      <c r="X88" s="58" t="s">
        <v>609</v>
      </c>
      <c r="Y88" s="67">
        <f t="shared" si="21"/>
        <v>0</v>
      </c>
      <c r="Z88" s="57" t="s">
        <v>8</v>
      </c>
      <c r="AA88" s="57"/>
      <c r="AB88" s="57"/>
      <c r="AC88" s="57"/>
      <c r="AD88" s="57"/>
      <c r="AE88" s="79"/>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336" t="s">
        <v>8</v>
      </c>
      <c r="BK88" s="336" t="s">
        <v>8</v>
      </c>
      <c r="BL88" s="336" t="s">
        <v>8</v>
      </c>
      <c r="BM88" s="336" t="s">
        <v>8</v>
      </c>
      <c r="BN88" s="336" t="s">
        <v>8</v>
      </c>
      <c r="BO88" s="336" t="s">
        <v>8</v>
      </c>
      <c r="BP88" s="336" t="s">
        <v>8</v>
      </c>
      <c r="BQ88" s="336" t="s">
        <v>8</v>
      </c>
      <c r="BR88" s="336" t="s">
        <v>8</v>
      </c>
      <c r="BS88" s="336" t="s">
        <v>8</v>
      </c>
      <c r="BT88" s="336" t="s">
        <v>8</v>
      </c>
      <c r="BU88" s="336" t="s">
        <v>8</v>
      </c>
      <c r="BV88" s="336" t="s">
        <v>8</v>
      </c>
      <c r="BW88" s="336" t="s">
        <v>8</v>
      </c>
      <c r="BX88" s="336" t="s">
        <v>8</v>
      </c>
      <c r="BY88" s="336" t="s">
        <v>8</v>
      </c>
      <c r="BZ88" s="336" t="s">
        <v>8</v>
      </c>
      <c r="CA88" s="336" t="s">
        <v>8</v>
      </c>
      <c r="CB88" s="336" t="s">
        <v>8</v>
      </c>
      <c r="CC88" s="336" t="s">
        <v>8</v>
      </c>
      <c r="CD88" s="336" t="s">
        <v>8</v>
      </c>
      <c r="CE88" s="336" t="s">
        <v>8</v>
      </c>
      <c r="CF88" s="336" t="s">
        <v>8</v>
      </c>
      <c r="CG88" s="336" t="s">
        <v>8</v>
      </c>
      <c r="CH88" s="336" t="s">
        <v>8</v>
      </c>
      <c r="CI88" s="336" t="s">
        <v>8</v>
      </c>
      <c r="CJ88" s="336" t="s">
        <v>8</v>
      </c>
      <c r="CK88" s="336" t="s">
        <v>8</v>
      </c>
      <c r="CL88" s="336" t="s">
        <v>8</v>
      </c>
      <c r="CM88" s="336" t="s">
        <v>8</v>
      </c>
      <c r="CN88" s="336" t="s">
        <v>8</v>
      </c>
      <c r="CO88" s="336" t="s">
        <v>8</v>
      </c>
      <c r="CP88" s="336" t="s">
        <v>8</v>
      </c>
      <c r="CQ88" s="336" t="s">
        <v>8</v>
      </c>
      <c r="CR88" s="336" t="s">
        <v>8</v>
      </c>
      <c r="CS88" s="336"/>
      <c r="CT88" s="336" t="s">
        <v>8</v>
      </c>
      <c r="CU88" s="336" t="s">
        <v>8</v>
      </c>
      <c r="CV88" s="336" t="s">
        <v>8</v>
      </c>
      <c r="CW88" s="335"/>
      <c r="CX88" s="330"/>
      <c r="CY88" s="335"/>
      <c r="CZ88" s="339"/>
      <c r="DA88" s="335"/>
      <c r="DB88" s="339"/>
      <c r="DC88" s="335"/>
      <c r="DD88" s="339"/>
      <c r="DE88" s="71" t="e">
        <f t="shared" si="19"/>
        <v>#DIV/0!</v>
      </c>
      <c r="DF88" s="71" t="e">
        <f t="shared" si="20"/>
        <v>#DIV/0!</v>
      </c>
      <c r="DG88" s="2"/>
      <c r="DH88" s="2"/>
      <c r="DI88" s="2"/>
      <c r="DJ88" s="2"/>
      <c r="DK88" s="2"/>
      <c r="DL88" s="2"/>
      <c r="DM88" s="2"/>
      <c r="DN88" s="2"/>
      <c r="DO88" s="2"/>
      <c r="DP88" s="2"/>
      <c r="DQ88" s="2"/>
      <c r="DR88" s="2"/>
      <c r="DS88" s="2"/>
      <c r="DT88" s="2"/>
      <c r="DU88" s="2"/>
      <c r="DV88" s="2"/>
      <c r="DW88" s="2"/>
      <c r="DX88" s="2"/>
      <c r="DY88" s="2"/>
      <c r="DZ88" s="2"/>
    </row>
    <row r="89" spans="1:130" ht="36" customHeight="1" x14ac:dyDescent="0.25">
      <c r="A89" s="49">
        <v>76</v>
      </c>
      <c r="B89" s="62">
        <v>141</v>
      </c>
      <c r="C89" s="56">
        <v>141</v>
      </c>
      <c r="D89" s="8" t="s">
        <v>110</v>
      </c>
      <c r="E89" s="15" t="s">
        <v>11</v>
      </c>
      <c r="F89" s="15" t="s">
        <v>111</v>
      </c>
      <c r="G89" s="64" t="s">
        <v>19</v>
      </c>
      <c r="H89" s="83" t="s">
        <v>1467</v>
      </c>
      <c r="I89" s="64" t="s">
        <v>628</v>
      </c>
      <c r="J89" s="64" t="s">
        <v>14</v>
      </c>
      <c r="K89" s="16" t="s">
        <v>6</v>
      </c>
      <c r="L89" s="16" t="s">
        <v>15</v>
      </c>
      <c r="M89" s="11"/>
      <c r="N89" s="305" t="s">
        <v>543</v>
      </c>
      <c r="O89" s="66"/>
      <c r="P89" s="66"/>
      <c r="Q89" s="66"/>
      <c r="R89" s="66" t="s">
        <v>15</v>
      </c>
      <c r="S89" s="66"/>
      <c r="T89" s="66"/>
      <c r="U89" s="66"/>
      <c r="V89" s="66"/>
      <c r="W89" s="66"/>
      <c r="X89" s="66"/>
      <c r="Y89" s="67">
        <f t="shared" si="21"/>
        <v>1</v>
      </c>
      <c r="Z89" s="16"/>
      <c r="AA89" s="16"/>
      <c r="AB89" s="16"/>
      <c r="AC89" s="16"/>
      <c r="AD89" s="16"/>
      <c r="AE89" s="68"/>
      <c r="AF89" s="12"/>
      <c r="AG89" s="12"/>
      <c r="AH89" s="12"/>
      <c r="AI89" s="12"/>
      <c r="AJ89" s="12"/>
      <c r="AK89" s="12"/>
      <c r="AL89" s="12" t="s">
        <v>654</v>
      </c>
      <c r="AM89" s="12"/>
      <c r="AN89" s="12"/>
      <c r="AO89" s="12" t="s">
        <v>626</v>
      </c>
      <c r="AP89" s="12"/>
      <c r="AQ89" s="12"/>
      <c r="AR89" s="12"/>
      <c r="AS89" s="12"/>
      <c r="AT89" s="12"/>
      <c r="AU89" s="12"/>
      <c r="AV89" s="12"/>
      <c r="AW89" s="12"/>
      <c r="AX89" s="12"/>
      <c r="AY89" s="12"/>
      <c r="AZ89" s="12"/>
      <c r="BA89" s="12"/>
      <c r="BB89" s="12"/>
      <c r="BC89" s="12"/>
      <c r="BD89" s="12"/>
      <c r="BE89" s="12"/>
      <c r="BF89" s="12"/>
      <c r="BG89" s="12"/>
      <c r="BH89" s="12"/>
      <c r="BI89" s="12"/>
      <c r="BJ89" s="16">
        <v>2</v>
      </c>
      <c r="BK89" s="16">
        <v>2</v>
      </c>
      <c r="BL89" s="16">
        <v>2</v>
      </c>
      <c r="BM89" s="16">
        <v>2</v>
      </c>
      <c r="BN89" s="16">
        <v>2</v>
      </c>
      <c r="BO89" s="16">
        <v>2</v>
      </c>
      <c r="BP89" s="16">
        <v>2</v>
      </c>
      <c r="BQ89" s="16">
        <v>2</v>
      </c>
      <c r="BR89" s="16">
        <v>2</v>
      </c>
      <c r="BS89" s="16">
        <v>2</v>
      </c>
      <c r="BT89" s="16">
        <v>2</v>
      </c>
      <c r="BU89" s="16">
        <v>2</v>
      </c>
      <c r="BV89" s="16">
        <v>2</v>
      </c>
      <c r="BW89" s="16">
        <v>2</v>
      </c>
      <c r="BX89" s="16">
        <v>2</v>
      </c>
      <c r="BY89" s="16">
        <v>2</v>
      </c>
      <c r="BZ89" s="16">
        <v>2</v>
      </c>
      <c r="CA89" s="16">
        <v>2</v>
      </c>
      <c r="CB89" s="16">
        <v>2</v>
      </c>
      <c r="CC89" s="16">
        <v>2</v>
      </c>
      <c r="CD89" s="16">
        <v>2</v>
      </c>
      <c r="CE89" s="16">
        <v>2</v>
      </c>
      <c r="CF89" s="16">
        <v>2</v>
      </c>
      <c r="CG89" s="16">
        <v>2</v>
      </c>
      <c r="CH89" s="16">
        <v>2</v>
      </c>
      <c r="CI89" s="16">
        <v>2</v>
      </c>
      <c r="CJ89" s="16">
        <v>2</v>
      </c>
      <c r="CK89" s="16">
        <v>2</v>
      </c>
      <c r="CL89" s="16">
        <v>2</v>
      </c>
      <c r="CM89" s="16">
        <v>2</v>
      </c>
      <c r="CN89" s="16">
        <v>2</v>
      </c>
      <c r="CO89" s="16">
        <v>2</v>
      </c>
      <c r="CP89" s="16">
        <v>2</v>
      </c>
      <c r="CQ89" s="16">
        <v>2</v>
      </c>
      <c r="CR89" s="16">
        <v>2</v>
      </c>
      <c r="CS89" s="16">
        <v>2</v>
      </c>
      <c r="CT89" s="16">
        <v>2</v>
      </c>
      <c r="CU89" s="16">
        <v>2</v>
      </c>
      <c r="CV89" s="16">
        <v>2</v>
      </c>
      <c r="CW89" s="69">
        <f t="shared" si="11"/>
        <v>39</v>
      </c>
      <c r="CX89" s="352">
        <f t="shared" si="12"/>
        <v>1</v>
      </c>
      <c r="CY89" s="69">
        <f t="shared" si="13"/>
        <v>0</v>
      </c>
      <c r="CZ89" s="70">
        <f t="shared" si="14"/>
        <v>0</v>
      </c>
      <c r="DA89" s="69">
        <f t="shared" si="15"/>
        <v>0</v>
      </c>
      <c r="DB89" s="70">
        <f t="shared" si="16"/>
        <v>0</v>
      </c>
      <c r="DC89" s="69">
        <f t="shared" si="17"/>
        <v>0</v>
      </c>
      <c r="DD89" s="70">
        <f t="shared" si="18"/>
        <v>0</v>
      </c>
      <c r="DE89" s="71">
        <f t="shared" si="19"/>
        <v>2</v>
      </c>
      <c r="DF89" s="71" t="str">
        <f t="shared" si="20"/>
        <v>Đạt mục tiêu</v>
      </c>
      <c r="DG89" s="2"/>
      <c r="DH89" s="2"/>
      <c r="DI89" s="2"/>
      <c r="DJ89" s="2"/>
      <c r="DK89" s="2"/>
      <c r="DL89" s="2"/>
      <c r="DM89" s="2"/>
      <c r="DN89" s="2"/>
      <c r="DO89" s="2"/>
      <c r="DP89" s="2"/>
      <c r="DQ89" s="2"/>
      <c r="DR89" s="2"/>
      <c r="DS89" s="2"/>
      <c r="DT89" s="2"/>
      <c r="DU89" s="2"/>
      <c r="DV89" s="2"/>
      <c r="DW89" s="2"/>
      <c r="DX89" s="2"/>
      <c r="DY89" s="2"/>
      <c r="DZ89" s="2"/>
    </row>
    <row r="90" spans="1:130" ht="48" hidden="1" customHeight="1" x14ac:dyDescent="0.25">
      <c r="A90" s="49">
        <v>77</v>
      </c>
      <c r="B90" s="62">
        <v>141</v>
      </c>
      <c r="C90" s="56"/>
      <c r="D90" s="8" t="s">
        <v>110</v>
      </c>
      <c r="E90" s="15" t="s">
        <v>11</v>
      </c>
      <c r="F90" s="15" t="s">
        <v>111</v>
      </c>
      <c r="G90" s="64" t="s">
        <v>19</v>
      </c>
      <c r="H90" s="83" t="s">
        <v>1395</v>
      </c>
      <c r="I90" s="64" t="s">
        <v>628</v>
      </c>
      <c r="J90" s="64" t="s">
        <v>14</v>
      </c>
      <c r="K90" s="16" t="s">
        <v>6</v>
      </c>
      <c r="L90" s="16" t="s">
        <v>15</v>
      </c>
      <c r="M90" s="11"/>
      <c r="N90" s="305" t="s">
        <v>541</v>
      </c>
      <c r="O90" s="66"/>
      <c r="P90" s="66" t="s">
        <v>15</v>
      </c>
      <c r="Q90" s="66"/>
      <c r="R90" s="66"/>
      <c r="S90" s="66"/>
      <c r="T90" s="66"/>
      <c r="U90" s="66"/>
      <c r="V90" s="66"/>
      <c r="W90" s="66"/>
      <c r="X90" s="66"/>
      <c r="Y90" s="67">
        <v>1</v>
      </c>
      <c r="Z90" s="16"/>
      <c r="AA90" s="16"/>
      <c r="AB90" s="16"/>
      <c r="AC90" s="16"/>
      <c r="AD90" s="16"/>
      <c r="AE90" s="68"/>
      <c r="AF90" s="12"/>
      <c r="AG90" s="12" t="s">
        <v>654</v>
      </c>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6">
        <v>2</v>
      </c>
      <c r="BK90" s="16">
        <v>2</v>
      </c>
      <c r="BL90" s="16">
        <v>1</v>
      </c>
      <c r="BM90" s="16">
        <v>2</v>
      </c>
      <c r="BN90" s="16">
        <v>2</v>
      </c>
      <c r="BO90" s="16">
        <v>2</v>
      </c>
      <c r="BP90" s="16">
        <v>2</v>
      </c>
      <c r="BQ90" s="16">
        <v>2</v>
      </c>
      <c r="BR90" s="16">
        <v>2</v>
      </c>
      <c r="BS90" s="16">
        <v>2</v>
      </c>
      <c r="BT90" s="16">
        <v>2</v>
      </c>
      <c r="BU90" s="16">
        <v>2</v>
      </c>
      <c r="BV90" s="16">
        <v>2</v>
      </c>
      <c r="BW90" s="16">
        <v>2</v>
      </c>
      <c r="BX90" s="16">
        <v>2</v>
      </c>
      <c r="BY90" s="16">
        <v>2</v>
      </c>
      <c r="BZ90" s="16">
        <v>2</v>
      </c>
      <c r="CA90" s="16">
        <v>2</v>
      </c>
      <c r="CB90" s="16">
        <v>2</v>
      </c>
      <c r="CC90" s="16">
        <v>2</v>
      </c>
      <c r="CD90" s="16">
        <v>2</v>
      </c>
      <c r="CE90" s="16">
        <v>2</v>
      </c>
      <c r="CF90" s="16">
        <v>2</v>
      </c>
      <c r="CG90" s="16">
        <v>2</v>
      </c>
      <c r="CH90" s="16">
        <v>1</v>
      </c>
      <c r="CI90" s="16">
        <v>2</v>
      </c>
      <c r="CJ90" s="16">
        <v>2</v>
      </c>
      <c r="CK90" s="16">
        <v>2</v>
      </c>
      <c r="CL90" s="16">
        <v>2</v>
      </c>
      <c r="CM90" s="16">
        <v>1</v>
      </c>
      <c r="CN90" s="16">
        <v>2</v>
      </c>
      <c r="CO90" s="16">
        <v>2</v>
      </c>
      <c r="CP90" s="16">
        <v>2</v>
      </c>
      <c r="CQ90" s="16">
        <v>2</v>
      </c>
      <c r="CR90" s="16">
        <v>2</v>
      </c>
      <c r="CS90" s="16">
        <v>2</v>
      </c>
      <c r="CT90" s="16">
        <v>2</v>
      </c>
      <c r="CU90" s="16">
        <v>2</v>
      </c>
      <c r="CV90" s="16">
        <v>2</v>
      </c>
      <c r="CW90" s="69">
        <f t="shared" si="11"/>
        <v>36</v>
      </c>
      <c r="CX90" s="352">
        <f t="shared" si="12"/>
        <v>1</v>
      </c>
      <c r="CY90" s="69"/>
      <c r="CZ90" s="70"/>
      <c r="DA90" s="69"/>
      <c r="DB90" s="70"/>
      <c r="DC90" s="69"/>
      <c r="DD90" s="70"/>
      <c r="DE90" s="71"/>
      <c r="DF90" s="71"/>
      <c r="DG90" s="2"/>
      <c r="DH90" s="2"/>
      <c r="DI90" s="2"/>
      <c r="DJ90" s="2"/>
      <c r="DK90" s="2"/>
      <c r="DL90" s="2"/>
      <c r="DM90" s="2"/>
      <c r="DN90" s="2"/>
      <c r="DO90" s="2"/>
      <c r="DP90" s="2"/>
      <c r="DQ90" s="2"/>
      <c r="DR90" s="2"/>
      <c r="DS90" s="2"/>
      <c r="DT90" s="2"/>
      <c r="DU90" s="2"/>
      <c r="DV90" s="2"/>
      <c r="DW90" s="2"/>
      <c r="DX90" s="2"/>
      <c r="DY90" s="2"/>
      <c r="DZ90" s="2"/>
    </row>
    <row r="91" spans="1:130" ht="46.5" hidden="1" customHeight="1" x14ac:dyDescent="0.25">
      <c r="A91" s="49">
        <v>78</v>
      </c>
      <c r="B91" s="62"/>
      <c r="C91" s="56">
        <v>146</v>
      </c>
      <c r="D91" s="8" t="s">
        <v>112</v>
      </c>
      <c r="E91" s="15" t="s">
        <v>13</v>
      </c>
      <c r="F91" s="15" t="s">
        <v>113</v>
      </c>
      <c r="G91" s="64" t="s">
        <v>13</v>
      </c>
      <c r="H91" s="8" t="s">
        <v>686</v>
      </c>
      <c r="I91" s="64" t="s">
        <v>628</v>
      </c>
      <c r="J91" s="64" t="s">
        <v>14</v>
      </c>
      <c r="K91" s="16" t="s">
        <v>6</v>
      </c>
      <c r="L91" s="16" t="s">
        <v>15</v>
      </c>
      <c r="M91" s="11"/>
      <c r="N91" s="11" t="s">
        <v>546</v>
      </c>
      <c r="O91" s="66"/>
      <c r="P91" s="66"/>
      <c r="Q91" s="66"/>
      <c r="R91" s="66"/>
      <c r="S91" s="66"/>
      <c r="T91" s="66"/>
      <c r="U91" s="66" t="s">
        <v>15</v>
      </c>
      <c r="V91" s="66"/>
      <c r="W91" s="66"/>
      <c r="X91" s="66"/>
      <c r="Y91" s="67">
        <f>COUNTIF(O91:X91,"x")</f>
        <v>1</v>
      </c>
      <c r="Z91" s="16"/>
      <c r="AA91" s="16"/>
      <c r="AB91" s="16"/>
      <c r="AC91" s="16"/>
      <c r="AD91" s="16"/>
      <c r="AE91" s="68"/>
      <c r="AF91" s="12"/>
      <c r="AG91" s="12"/>
      <c r="AH91" s="12"/>
      <c r="AI91" s="12"/>
      <c r="AJ91" s="12"/>
      <c r="AK91" s="12"/>
      <c r="AL91" s="12"/>
      <c r="AM91" s="12"/>
      <c r="AN91" s="12"/>
      <c r="AO91" s="12"/>
      <c r="AP91" s="12"/>
      <c r="AQ91" s="12"/>
      <c r="AR91" s="12"/>
      <c r="AS91" s="12"/>
      <c r="AT91" s="12"/>
      <c r="AU91" s="12"/>
      <c r="AV91" s="12"/>
      <c r="AW91" s="12"/>
      <c r="AX91" s="12"/>
      <c r="AY91" s="12" t="s">
        <v>687</v>
      </c>
      <c r="AZ91" s="12"/>
      <c r="BA91" s="12" t="s">
        <v>687</v>
      </c>
      <c r="BB91" s="12" t="s">
        <v>687</v>
      </c>
      <c r="BC91" s="12"/>
      <c r="BD91" s="12"/>
      <c r="BE91" s="12"/>
      <c r="BF91" s="12"/>
      <c r="BG91" s="12"/>
      <c r="BH91" s="12"/>
      <c r="BI91" s="12"/>
      <c r="BJ91" s="16">
        <v>2</v>
      </c>
      <c r="BK91" s="16">
        <v>2</v>
      </c>
      <c r="BL91" s="16">
        <v>2</v>
      </c>
      <c r="BM91" s="16">
        <v>2</v>
      </c>
      <c r="BN91" s="16">
        <v>2</v>
      </c>
      <c r="BO91" s="16">
        <v>2</v>
      </c>
      <c r="BP91" s="16">
        <v>2</v>
      </c>
      <c r="BQ91" s="16">
        <v>2</v>
      </c>
      <c r="BR91" s="16">
        <v>2</v>
      </c>
      <c r="BS91" s="16">
        <v>2</v>
      </c>
      <c r="BT91" s="16">
        <v>2</v>
      </c>
      <c r="BU91" s="16">
        <v>2</v>
      </c>
      <c r="BV91" s="16">
        <v>2</v>
      </c>
      <c r="BW91" s="16">
        <v>2</v>
      </c>
      <c r="BX91" s="16">
        <v>2</v>
      </c>
      <c r="BY91" s="16">
        <v>2</v>
      </c>
      <c r="BZ91" s="16">
        <v>2</v>
      </c>
      <c r="CA91" s="16">
        <v>2</v>
      </c>
      <c r="CB91" s="16">
        <v>2</v>
      </c>
      <c r="CC91" s="16">
        <v>2</v>
      </c>
      <c r="CD91" s="16">
        <v>2</v>
      </c>
      <c r="CE91" s="16">
        <v>2</v>
      </c>
      <c r="CF91" s="16">
        <v>2</v>
      </c>
      <c r="CG91" s="16">
        <v>2</v>
      </c>
      <c r="CH91" s="16">
        <v>2</v>
      </c>
      <c r="CI91" s="16">
        <v>2</v>
      </c>
      <c r="CJ91" s="16">
        <v>2</v>
      </c>
      <c r="CK91" s="16">
        <v>2</v>
      </c>
      <c r="CL91" s="16">
        <v>2</v>
      </c>
      <c r="CM91" s="16">
        <v>2</v>
      </c>
      <c r="CN91" s="16">
        <v>2</v>
      </c>
      <c r="CO91" s="16">
        <v>2</v>
      </c>
      <c r="CP91" s="16">
        <v>2</v>
      </c>
      <c r="CQ91" s="16">
        <v>2</v>
      </c>
      <c r="CR91" s="16">
        <v>2</v>
      </c>
      <c r="CS91" s="16">
        <v>2</v>
      </c>
      <c r="CT91" s="16">
        <v>2</v>
      </c>
      <c r="CU91" s="16">
        <v>2</v>
      </c>
      <c r="CV91" s="16">
        <v>2</v>
      </c>
      <c r="CW91" s="69">
        <f t="shared" si="11"/>
        <v>39</v>
      </c>
      <c r="CX91" s="352">
        <f>CW91/(CW91+CY91+DA91+DC91)</f>
        <v>1</v>
      </c>
      <c r="CY91" s="69">
        <f>COUNTIF(BJ91:CV91,"1")</f>
        <v>0</v>
      </c>
      <c r="CZ91" s="70">
        <f>CY91/(CW91+CY91+DA91+DC91)</f>
        <v>0</v>
      </c>
      <c r="DA91" s="69">
        <f>COUNTIF(BJ91:CV91,"0")</f>
        <v>0</v>
      </c>
      <c r="DB91" s="70">
        <f>DA91/(CW91+CY91+DA91+DC91)</f>
        <v>0</v>
      </c>
      <c r="DC91" s="69">
        <f>COUNTIF(BJ91:CV91,"KĐG")</f>
        <v>0</v>
      </c>
      <c r="DD91" s="70">
        <f>DC91/(CW91+CY91+DA91+DC91)</f>
        <v>0</v>
      </c>
      <c r="DE91" s="71">
        <f>(((CW91*2)+(CY91*1)+(DA91*0)))/(CW91+CY91+DA91)</f>
        <v>2</v>
      </c>
      <c r="DF91" s="71" t="str">
        <f>IF(DD91&gt;=50%,"KĐG",IF(DE91&gt;=1.6,"Đạt mục tiêu",IF(DE91&gt;=1,"Cần cố gắng","Chưa đạt")))</f>
        <v>Đạt mục tiêu</v>
      </c>
      <c r="DG91" s="2"/>
      <c r="DH91" s="2"/>
      <c r="DI91" s="2"/>
      <c r="DJ91" s="2"/>
      <c r="DK91" s="2"/>
      <c r="DL91" s="2"/>
      <c r="DM91" s="2"/>
      <c r="DN91" s="2"/>
      <c r="DO91" s="2"/>
      <c r="DP91" s="2"/>
      <c r="DQ91" s="2"/>
      <c r="DR91" s="2"/>
      <c r="DS91" s="2"/>
      <c r="DT91" s="2"/>
      <c r="DU91" s="2"/>
      <c r="DV91" s="2"/>
      <c r="DW91" s="2"/>
      <c r="DX91" s="2"/>
      <c r="DY91" s="2"/>
      <c r="DZ91" s="2"/>
    </row>
    <row r="92" spans="1:130" ht="75" hidden="1" customHeight="1" x14ac:dyDescent="0.25">
      <c r="A92" s="49">
        <v>79</v>
      </c>
      <c r="B92" s="62">
        <v>146</v>
      </c>
      <c r="C92" s="56">
        <v>149</v>
      </c>
      <c r="D92" s="8" t="s">
        <v>114</v>
      </c>
      <c r="E92" s="15" t="s">
        <v>19</v>
      </c>
      <c r="F92" s="15" t="s">
        <v>115</v>
      </c>
      <c r="G92" s="64" t="s">
        <v>19</v>
      </c>
      <c r="H92" s="64" t="s">
        <v>688</v>
      </c>
      <c r="I92" s="64" t="s">
        <v>628</v>
      </c>
      <c r="J92" s="64" t="s">
        <v>14</v>
      </c>
      <c r="K92" s="16" t="s">
        <v>6</v>
      </c>
      <c r="L92" s="16" t="s">
        <v>15</v>
      </c>
      <c r="M92" s="11"/>
      <c r="N92" s="304" t="s">
        <v>1200</v>
      </c>
      <c r="O92" s="66" t="s">
        <v>15</v>
      </c>
      <c r="P92" s="66"/>
      <c r="Q92" s="66"/>
      <c r="R92" s="66"/>
      <c r="S92" s="66"/>
      <c r="T92" s="66"/>
      <c r="U92" s="66"/>
      <c r="V92" s="66"/>
      <c r="W92" s="66"/>
      <c r="X92" s="66"/>
      <c r="Y92" s="67">
        <f>COUNTIF(O92:X92,"x")</f>
        <v>1</v>
      </c>
      <c r="Z92" s="16"/>
      <c r="AA92" s="16"/>
      <c r="AB92" s="16" t="s">
        <v>626</v>
      </c>
      <c r="AC92" s="16" t="s">
        <v>654</v>
      </c>
      <c r="AD92" s="16"/>
      <c r="AE92" s="68"/>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6">
        <v>2</v>
      </c>
      <c r="BK92" s="16">
        <v>2</v>
      </c>
      <c r="BL92" s="16">
        <v>2</v>
      </c>
      <c r="BM92" s="16">
        <v>1</v>
      </c>
      <c r="BN92" s="16">
        <v>1</v>
      </c>
      <c r="BO92" s="16">
        <v>1</v>
      </c>
      <c r="BP92" s="16">
        <v>1</v>
      </c>
      <c r="BQ92" s="16">
        <v>1</v>
      </c>
      <c r="BR92" s="16">
        <v>2</v>
      </c>
      <c r="BS92" s="16">
        <v>2</v>
      </c>
      <c r="BT92" s="16">
        <v>2</v>
      </c>
      <c r="BU92" s="16">
        <v>2</v>
      </c>
      <c r="BV92" s="16">
        <v>2</v>
      </c>
      <c r="BW92" s="16">
        <v>2</v>
      </c>
      <c r="BX92" s="16">
        <v>2</v>
      </c>
      <c r="BY92" s="16">
        <v>2</v>
      </c>
      <c r="BZ92" s="16">
        <v>2</v>
      </c>
      <c r="CA92" s="16">
        <v>2</v>
      </c>
      <c r="CB92" s="16">
        <v>2</v>
      </c>
      <c r="CC92" s="16">
        <v>2</v>
      </c>
      <c r="CD92" s="16">
        <v>2</v>
      </c>
      <c r="CE92" s="16">
        <v>2</v>
      </c>
      <c r="CF92" s="16">
        <v>2</v>
      </c>
      <c r="CG92" s="16">
        <v>2</v>
      </c>
      <c r="CH92" s="16">
        <v>2</v>
      </c>
      <c r="CI92" s="16">
        <v>2</v>
      </c>
      <c r="CJ92" s="16">
        <v>2</v>
      </c>
      <c r="CK92" s="16">
        <v>2</v>
      </c>
      <c r="CL92" s="16">
        <v>2</v>
      </c>
      <c r="CM92" s="16">
        <v>2</v>
      </c>
      <c r="CN92" s="16">
        <v>2</v>
      </c>
      <c r="CO92" s="16">
        <v>2</v>
      </c>
      <c r="CP92" s="16">
        <v>2</v>
      </c>
      <c r="CQ92" s="16">
        <v>2</v>
      </c>
      <c r="CR92" s="16">
        <v>2</v>
      </c>
      <c r="CS92" s="16">
        <v>2</v>
      </c>
      <c r="CT92" s="16">
        <v>2</v>
      </c>
      <c r="CU92" s="16">
        <v>2</v>
      </c>
      <c r="CV92" s="16">
        <v>2</v>
      </c>
      <c r="CW92" s="69">
        <f t="shared" si="11"/>
        <v>34</v>
      </c>
      <c r="CX92" s="352">
        <f>CW92/(CW92+CY92+DA92+DC92)</f>
        <v>0.87179487179487181</v>
      </c>
      <c r="CY92" s="69">
        <f>COUNTIF(BJ92:CV92,"1")</f>
        <v>5</v>
      </c>
      <c r="CZ92" s="70">
        <f>CY92/(CW92+CY92+DA92+DC92)</f>
        <v>0.12820512820512819</v>
      </c>
      <c r="DA92" s="69">
        <f>COUNTIF(BJ92:CV92,"0")</f>
        <v>0</v>
      </c>
      <c r="DB92" s="70">
        <f>DA92/(CW92+CY92+DA92+DC92)</f>
        <v>0</v>
      </c>
      <c r="DC92" s="69">
        <f>COUNTIF(BJ92:CV92,"KĐG")</f>
        <v>0</v>
      </c>
      <c r="DD92" s="70">
        <f>DC92/(CW92+CY92+DA92+DC92)</f>
        <v>0</v>
      </c>
      <c r="DE92" s="71">
        <f>(((CW92*2)+(CY92*1)+(DA92*0)))/(CW92+CY92+DA92)</f>
        <v>1.8717948717948718</v>
      </c>
      <c r="DF92" s="71" t="str">
        <f>IF(DD92&gt;=50%,"KĐG",IF(DE92&gt;=1.6,"Đạt mục tiêu",IF(DE92&gt;=1,"Cần cố gắng","Chưa đạt")))</f>
        <v>Đạt mục tiêu</v>
      </c>
      <c r="DG92" s="2"/>
      <c r="DH92" s="2"/>
      <c r="DI92" s="2"/>
      <c r="DJ92" s="2"/>
      <c r="DK92" s="2"/>
      <c r="DL92" s="2"/>
      <c r="DM92" s="2"/>
      <c r="DN92" s="2"/>
      <c r="DO92" s="2"/>
      <c r="DP92" s="2"/>
      <c r="DQ92" s="2"/>
      <c r="DR92" s="2"/>
      <c r="DS92" s="2"/>
      <c r="DT92" s="2"/>
      <c r="DU92" s="2"/>
      <c r="DV92" s="2"/>
      <c r="DW92" s="2"/>
      <c r="DX92" s="2"/>
      <c r="DY92" s="2"/>
      <c r="DZ92" s="2"/>
    </row>
    <row r="93" spans="1:130" ht="73.5" hidden="1" customHeight="1" x14ac:dyDescent="0.25">
      <c r="A93" s="49">
        <v>80</v>
      </c>
      <c r="B93" s="62">
        <v>146</v>
      </c>
      <c r="C93" s="56">
        <v>149</v>
      </c>
      <c r="D93" s="8" t="s">
        <v>114</v>
      </c>
      <c r="E93" s="15" t="s">
        <v>19</v>
      </c>
      <c r="F93" s="15" t="s">
        <v>115</v>
      </c>
      <c r="G93" s="64" t="s">
        <v>19</v>
      </c>
      <c r="H93" s="64" t="s">
        <v>689</v>
      </c>
      <c r="I93" s="64" t="s">
        <v>628</v>
      </c>
      <c r="J93" s="64" t="s">
        <v>14</v>
      </c>
      <c r="K93" s="16"/>
      <c r="L93" s="16"/>
      <c r="M93" s="11"/>
      <c r="N93" s="11" t="s">
        <v>545</v>
      </c>
      <c r="O93" s="66"/>
      <c r="P93" s="66"/>
      <c r="Q93" s="66"/>
      <c r="R93" s="66"/>
      <c r="S93" s="66"/>
      <c r="T93" s="66" t="s">
        <v>15</v>
      </c>
      <c r="U93" s="66"/>
      <c r="V93" s="66"/>
      <c r="W93" s="66"/>
      <c r="X93" s="66"/>
      <c r="Y93" s="67"/>
      <c r="Z93" s="16"/>
      <c r="AA93" s="16"/>
      <c r="AB93" s="16"/>
      <c r="AC93" s="16"/>
      <c r="AD93" s="16"/>
      <c r="AE93" s="68"/>
      <c r="AF93" s="12"/>
      <c r="AG93" s="12"/>
      <c r="AH93" s="12"/>
      <c r="AI93" s="12"/>
      <c r="AJ93" s="12"/>
      <c r="AK93" s="12"/>
      <c r="AL93" s="12"/>
      <c r="AM93" s="12"/>
      <c r="AN93" s="12"/>
      <c r="AO93" s="12"/>
      <c r="AP93" s="12"/>
      <c r="AQ93" s="12"/>
      <c r="AR93" s="12"/>
      <c r="AS93" s="12"/>
      <c r="AT93" s="12"/>
      <c r="AU93" s="12"/>
      <c r="AV93" s="12"/>
      <c r="AW93" s="12" t="s">
        <v>626</v>
      </c>
      <c r="AX93" s="12" t="s">
        <v>654</v>
      </c>
      <c r="AY93" s="12"/>
      <c r="AZ93" s="12"/>
      <c r="BA93" s="12"/>
      <c r="BB93" s="12"/>
      <c r="BC93" s="12"/>
      <c r="BD93" s="12"/>
      <c r="BE93" s="12"/>
      <c r="BF93" s="12"/>
      <c r="BG93" s="12"/>
      <c r="BH93" s="12"/>
      <c r="BI93" s="12"/>
      <c r="BJ93" s="345">
        <v>2</v>
      </c>
      <c r="BK93" s="345">
        <v>2</v>
      </c>
      <c r="BL93" s="345">
        <v>2</v>
      </c>
      <c r="BM93" s="345">
        <v>2</v>
      </c>
      <c r="BN93" s="345">
        <v>2</v>
      </c>
      <c r="BO93" s="345">
        <v>2</v>
      </c>
      <c r="BP93" s="345">
        <v>2</v>
      </c>
      <c r="BQ93" s="345">
        <v>2</v>
      </c>
      <c r="BR93" s="345">
        <v>2</v>
      </c>
      <c r="BS93" s="345">
        <v>2</v>
      </c>
      <c r="BT93" s="345">
        <v>2</v>
      </c>
      <c r="BU93" s="345">
        <v>2</v>
      </c>
      <c r="BV93" s="345">
        <v>2</v>
      </c>
      <c r="BW93" s="345">
        <v>2</v>
      </c>
      <c r="BX93" s="345">
        <v>2</v>
      </c>
      <c r="BY93" s="345">
        <v>2</v>
      </c>
      <c r="BZ93" s="345">
        <v>2</v>
      </c>
      <c r="CA93" s="345">
        <v>2</v>
      </c>
      <c r="CB93" s="345">
        <v>2</v>
      </c>
      <c r="CC93" s="345">
        <v>2</v>
      </c>
      <c r="CD93" s="345">
        <v>2</v>
      </c>
      <c r="CE93" s="345">
        <v>2</v>
      </c>
      <c r="CF93" s="345">
        <v>2</v>
      </c>
      <c r="CG93" s="345">
        <v>2</v>
      </c>
      <c r="CH93" s="345">
        <v>2</v>
      </c>
      <c r="CI93" s="345">
        <v>2</v>
      </c>
      <c r="CJ93" s="345">
        <v>2</v>
      </c>
      <c r="CK93" s="345">
        <v>2</v>
      </c>
      <c r="CL93" s="345">
        <v>2</v>
      </c>
      <c r="CM93" s="345">
        <v>2</v>
      </c>
      <c r="CN93" s="345">
        <v>2</v>
      </c>
      <c r="CO93" s="345">
        <v>2</v>
      </c>
      <c r="CP93" s="345">
        <v>1</v>
      </c>
      <c r="CQ93" s="345">
        <v>2</v>
      </c>
      <c r="CR93" s="345">
        <v>2</v>
      </c>
      <c r="CS93" s="345">
        <v>2</v>
      </c>
      <c r="CT93" s="345">
        <v>2</v>
      </c>
      <c r="CU93" s="345">
        <v>2</v>
      </c>
      <c r="CV93" s="345">
        <v>2</v>
      </c>
      <c r="CW93" s="335">
        <f t="shared" si="11"/>
        <v>38</v>
      </c>
      <c r="CX93" s="330">
        <f t="shared" ref="CX93" si="22">CW93/(CW93+CY93+DA93+DC93)</f>
        <v>0.97435897435897434</v>
      </c>
      <c r="CY93" s="335">
        <f t="shared" ref="CY93" si="23">COUNTIF(BJ93:CV93,"1")</f>
        <v>1</v>
      </c>
      <c r="CZ93" s="339">
        <f t="shared" ref="CZ93" si="24">CY93/(CW93+CY93+DA93+DC93)</f>
        <v>2.564102564102564E-2</v>
      </c>
      <c r="DA93" s="335">
        <f t="shared" ref="DA93" si="25">COUNTIF(BJ93:CV93,"0")</f>
        <v>0</v>
      </c>
      <c r="DB93" s="339">
        <f t="shared" ref="DB93" si="26">DA93/(CW93+CY93+DA93+DC93)</f>
        <v>0</v>
      </c>
      <c r="DC93" s="335">
        <f t="shared" ref="DC93" si="27">COUNTIF(BJ93:CV93,"KĐG")</f>
        <v>0</v>
      </c>
      <c r="DD93" s="339">
        <f t="shared" ref="DD93" si="28">DC93/(CW93+CY93+DA93+DC93)</f>
        <v>0</v>
      </c>
      <c r="DE93" s="71"/>
      <c r="DF93" s="71"/>
      <c r="DG93" s="2"/>
      <c r="DH93" s="2"/>
      <c r="DI93" s="2"/>
      <c r="DJ93" s="2"/>
      <c r="DK93" s="2"/>
      <c r="DL93" s="2"/>
      <c r="DM93" s="2"/>
      <c r="DN93" s="2"/>
      <c r="DO93" s="2"/>
      <c r="DP93" s="2"/>
      <c r="DQ93" s="2"/>
      <c r="DR93" s="2"/>
      <c r="DS93" s="2"/>
      <c r="DT93" s="2"/>
      <c r="DU93" s="2"/>
      <c r="DV93" s="2"/>
      <c r="DW93" s="2"/>
      <c r="DX93" s="2"/>
      <c r="DY93" s="2"/>
      <c r="DZ93" s="2"/>
    </row>
    <row r="94" spans="1:130" ht="23.25" customHeight="1" x14ac:dyDescent="0.25">
      <c r="A94" s="49">
        <v>81</v>
      </c>
      <c r="B94" s="62">
        <v>149</v>
      </c>
      <c r="C94" s="56">
        <v>153</v>
      </c>
      <c r="D94" s="8" t="s">
        <v>690</v>
      </c>
      <c r="E94" s="15" t="s">
        <v>36</v>
      </c>
      <c r="F94" s="15" t="s">
        <v>691</v>
      </c>
      <c r="G94" s="64" t="s">
        <v>36</v>
      </c>
      <c r="H94" s="8" t="s">
        <v>692</v>
      </c>
      <c r="I94" s="64" t="s">
        <v>628</v>
      </c>
      <c r="J94" s="64" t="s">
        <v>14</v>
      </c>
      <c r="K94" s="16" t="s">
        <v>6</v>
      </c>
      <c r="L94" s="16" t="s">
        <v>15</v>
      </c>
      <c r="M94" s="11"/>
      <c r="N94" s="11"/>
      <c r="O94" s="66"/>
      <c r="P94" s="66"/>
      <c r="Q94" s="66"/>
      <c r="R94" s="66"/>
      <c r="S94" s="66"/>
      <c r="T94" s="66"/>
      <c r="U94" s="66" t="s">
        <v>15</v>
      </c>
      <c r="V94" s="66"/>
      <c r="W94" s="66"/>
      <c r="X94" s="66"/>
      <c r="Y94" s="67">
        <f t="shared" ref="Y94:Y134" si="29">COUNTIF(O94:X94,"x")</f>
        <v>1</v>
      </c>
      <c r="Z94" s="16"/>
      <c r="AA94" s="16"/>
      <c r="AB94" s="16"/>
      <c r="AC94" s="16"/>
      <c r="AD94" s="16"/>
      <c r="AE94" s="68"/>
      <c r="AF94" s="12"/>
      <c r="AG94" s="12"/>
      <c r="AH94" s="12"/>
      <c r="AI94" s="12"/>
      <c r="AJ94" s="12"/>
      <c r="AK94" s="12"/>
      <c r="AL94" s="12"/>
      <c r="AM94" s="12"/>
      <c r="AN94" s="12"/>
      <c r="AO94" s="12"/>
      <c r="AP94" s="12"/>
      <c r="AQ94" s="12"/>
      <c r="AR94" s="12"/>
      <c r="AS94" s="12"/>
      <c r="AT94" s="12"/>
      <c r="AU94" s="12"/>
      <c r="AV94" s="12"/>
      <c r="AW94" s="12"/>
      <c r="AX94" s="12"/>
      <c r="AY94" s="12" t="s">
        <v>687</v>
      </c>
      <c r="AZ94" s="12"/>
      <c r="BA94" s="12" t="s">
        <v>687</v>
      </c>
      <c r="BB94" s="12" t="s">
        <v>687</v>
      </c>
      <c r="BC94" s="12"/>
      <c r="BD94" s="12"/>
      <c r="BE94" s="12"/>
      <c r="BF94" s="12"/>
      <c r="BG94" s="12"/>
      <c r="BH94" s="12"/>
      <c r="BI94" s="12"/>
      <c r="BJ94" s="16">
        <v>2</v>
      </c>
      <c r="BK94" s="16">
        <v>2</v>
      </c>
      <c r="BL94" s="16">
        <v>2</v>
      </c>
      <c r="BM94" s="16">
        <v>2</v>
      </c>
      <c r="BN94" s="16">
        <v>2</v>
      </c>
      <c r="BO94" s="16">
        <v>2</v>
      </c>
      <c r="BP94" s="16">
        <v>2</v>
      </c>
      <c r="BQ94" s="16">
        <v>2</v>
      </c>
      <c r="BR94" s="16">
        <v>2</v>
      </c>
      <c r="BS94" s="16">
        <v>2</v>
      </c>
      <c r="BT94" s="16">
        <v>2</v>
      </c>
      <c r="BU94" s="16">
        <v>2</v>
      </c>
      <c r="BV94" s="16">
        <v>2</v>
      </c>
      <c r="BW94" s="16">
        <v>2</v>
      </c>
      <c r="BX94" s="16">
        <v>2</v>
      </c>
      <c r="BY94" s="16">
        <v>2</v>
      </c>
      <c r="BZ94" s="16">
        <v>2</v>
      </c>
      <c r="CA94" s="16">
        <v>2</v>
      </c>
      <c r="CB94" s="16">
        <v>2</v>
      </c>
      <c r="CC94" s="16">
        <v>2</v>
      </c>
      <c r="CD94" s="16">
        <v>2</v>
      </c>
      <c r="CE94" s="16">
        <v>2</v>
      </c>
      <c r="CF94" s="16">
        <v>2</v>
      </c>
      <c r="CG94" s="16">
        <v>2</v>
      </c>
      <c r="CH94" s="16">
        <v>2</v>
      </c>
      <c r="CI94" s="16">
        <v>2</v>
      </c>
      <c r="CJ94" s="16">
        <v>2</v>
      </c>
      <c r="CK94" s="16">
        <v>2</v>
      </c>
      <c r="CL94" s="16">
        <v>2</v>
      </c>
      <c r="CM94" s="16">
        <v>2</v>
      </c>
      <c r="CN94" s="16">
        <v>2</v>
      </c>
      <c r="CO94" s="16">
        <v>2</v>
      </c>
      <c r="CP94" s="16">
        <v>2</v>
      </c>
      <c r="CQ94" s="16">
        <v>2</v>
      </c>
      <c r="CR94" s="16">
        <v>2</v>
      </c>
      <c r="CS94" s="16">
        <v>2</v>
      </c>
      <c r="CT94" s="16">
        <v>2</v>
      </c>
      <c r="CU94" s="16">
        <v>2</v>
      </c>
      <c r="CV94" s="16">
        <v>2</v>
      </c>
      <c r="CW94" s="69">
        <f>COUNTIF(BJ94:CV94,"2")</f>
        <v>39</v>
      </c>
      <c r="CX94" s="352">
        <f>CW94/(CW94+CY94+DA94+DC94)</f>
        <v>1</v>
      </c>
      <c r="CY94" s="69">
        <f>COUNTIF(BJ94:CV94,"1")</f>
        <v>0</v>
      </c>
      <c r="CZ94" s="70">
        <f>CY94/(CW94+CY94+DA94+DC94)</f>
        <v>0</v>
      </c>
      <c r="DA94" s="69">
        <f>COUNTIF(BJ94:CV94,"0")</f>
        <v>0</v>
      </c>
      <c r="DB94" s="70">
        <f>DA94/(CW94+CY94+DA94+DC94)</f>
        <v>0</v>
      </c>
      <c r="DC94" s="69">
        <f>COUNTIF(BJ94:CV94,"KĐG")</f>
        <v>0</v>
      </c>
      <c r="DD94" s="70">
        <f>DC94/(CW94+CY94+DA94+DC94)</f>
        <v>0</v>
      </c>
      <c r="DE94" s="71">
        <f>(((CW94*2)+(CY94*1)+(DA94*0)))/(CW94+CY94+DA94)</f>
        <v>2</v>
      </c>
      <c r="DF94" s="71" t="str">
        <f>IF(DD94&gt;=50%,"KĐG",IF(DE94&gt;=1.6,"Đạt mục tiêu",IF(DE94&gt;=1,"Cần cố gắng","Chưa đạt")))</f>
        <v>Đạt mục tiêu</v>
      </c>
      <c r="DG94" s="2"/>
      <c r="DH94" s="2"/>
      <c r="DI94" s="2"/>
      <c r="DJ94" s="2"/>
      <c r="DK94" s="2"/>
      <c r="DL94" s="2"/>
      <c r="DM94" s="2"/>
      <c r="DN94" s="2"/>
      <c r="DO94" s="2"/>
      <c r="DP94" s="2"/>
      <c r="DQ94" s="2"/>
      <c r="DR94" s="2"/>
      <c r="DS94" s="2"/>
      <c r="DT94" s="2"/>
      <c r="DU94" s="2"/>
      <c r="DV94" s="2"/>
      <c r="DW94" s="2"/>
      <c r="DX94" s="2"/>
      <c r="DY94" s="2"/>
      <c r="DZ94" s="2"/>
    </row>
    <row r="95" spans="1:130" ht="51.75" customHeight="1" x14ac:dyDescent="0.25">
      <c r="A95" s="49">
        <v>82</v>
      </c>
      <c r="B95" s="62">
        <v>153</v>
      </c>
      <c r="C95" s="56">
        <v>154</v>
      </c>
      <c r="D95" s="15" t="s">
        <v>152</v>
      </c>
      <c r="E95" s="15" t="s">
        <v>19</v>
      </c>
      <c r="F95" s="15" t="s">
        <v>152</v>
      </c>
      <c r="G95" s="64" t="s">
        <v>19</v>
      </c>
      <c r="H95" s="15" t="s">
        <v>1464</v>
      </c>
      <c r="I95" s="64" t="s">
        <v>628</v>
      </c>
      <c r="J95" s="64" t="s">
        <v>14</v>
      </c>
      <c r="K95" s="16" t="s">
        <v>6</v>
      </c>
      <c r="L95" s="16" t="s">
        <v>15</v>
      </c>
      <c r="M95" s="11"/>
      <c r="N95" s="305" t="s">
        <v>543</v>
      </c>
      <c r="O95" s="66"/>
      <c r="P95" s="66"/>
      <c r="Q95" s="66"/>
      <c r="R95" s="66" t="s">
        <v>15</v>
      </c>
      <c r="S95" s="66"/>
      <c r="T95" s="66"/>
      <c r="U95" s="66"/>
      <c r="V95" s="66"/>
      <c r="W95" s="66"/>
      <c r="X95" s="66"/>
      <c r="Y95" s="67">
        <f t="shared" si="29"/>
        <v>1</v>
      </c>
      <c r="Z95" s="16"/>
      <c r="AA95" s="12"/>
      <c r="AB95" s="12"/>
      <c r="AC95" s="12"/>
      <c r="AD95" s="12"/>
      <c r="AE95" s="68"/>
      <c r="AF95" s="68"/>
      <c r="AG95" s="68"/>
      <c r="AH95" s="12"/>
      <c r="AI95" s="12"/>
      <c r="AJ95" s="12"/>
      <c r="AK95" s="12"/>
      <c r="AL95" s="12" t="s">
        <v>626</v>
      </c>
      <c r="AM95" s="12" t="s">
        <v>654</v>
      </c>
      <c r="AN95" s="12" t="s">
        <v>654</v>
      </c>
      <c r="AO95" s="12" t="s">
        <v>710</v>
      </c>
      <c r="AP95" s="12" t="s">
        <v>645</v>
      </c>
      <c r="AQ95" s="12"/>
      <c r="AR95" s="12"/>
      <c r="AS95" s="12"/>
      <c r="AT95" s="12"/>
      <c r="AU95" s="12"/>
      <c r="AV95" s="12"/>
      <c r="AW95" s="12"/>
      <c r="AX95" s="12"/>
      <c r="AY95" s="12"/>
      <c r="AZ95" s="12"/>
      <c r="BA95" s="12"/>
      <c r="BB95" s="12"/>
      <c r="BC95" s="12"/>
      <c r="BD95" s="12"/>
      <c r="BE95" s="12"/>
      <c r="BF95" s="12"/>
      <c r="BG95" s="12"/>
      <c r="BH95" s="12"/>
      <c r="BI95" s="12"/>
      <c r="BJ95" s="16">
        <v>2</v>
      </c>
      <c r="BK95" s="16">
        <v>2</v>
      </c>
      <c r="BL95" s="16">
        <v>2</v>
      </c>
      <c r="BM95" s="16">
        <v>2</v>
      </c>
      <c r="BN95" s="16">
        <v>2</v>
      </c>
      <c r="BO95" s="16">
        <v>2</v>
      </c>
      <c r="BP95" s="16">
        <v>2</v>
      </c>
      <c r="BQ95" s="16">
        <v>2</v>
      </c>
      <c r="BR95" s="16">
        <v>2</v>
      </c>
      <c r="BS95" s="16">
        <v>2</v>
      </c>
      <c r="BT95" s="16">
        <v>2</v>
      </c>
      <c r="BU95" s="16">
        <v>2</v>
      </c>
      <c r="BV95" s="16">
        <v>2</v>
      </c>
      <c r="BW95" s="16">
        <v>2</v>
      </c>
      <c r="BX95" s="16">
        <v>2</v>
      </c>
      <c r="BY95" s="16">
        <v>2</v>
      </c>
      <c r="BZ95" s="16">
        <v>2</v>
      </c>
      <c r="CA95" s="16">
        <v>2</v>
      </c>
      <c r="CB95" s="16">
        <v>2</v>
      </c>
      <c r="CC95" s="16">
        <v>2</v>
      </c>
      <c r="CD95" s="16">
        <v>2</v>
      </c>
      <c r="CE95" s="16">
        <v>2</v>
      </c>
      <c r="CF95" s="16">
        <v>2</v>
      </c>
      <c r="CG95" s="16">
        <v>2</v>
      </c>
      <c r="CH95" s="16">
        <v>2</v>
      </c>
      <c r="CI95" s="16">
        <v>2</v>
      </c>
      <c r="CJ95" s="16">
        <v>2</v>
      </c>
      <c r="CK95" s="16">
        <v>2</v>
      </c>
      <c r="CL95" s="16">
        <v>2</v>
      </c>
      <c r="CM95" s="16">
        <v>2</v>
      </c>
      <c r="CN95" s="16">
        <v>2</v>
      </c>
      <c r="CO95" s="16">
        <v>2</v>
      </c>
      <c r="CP95" s="16">
        <v>2</v>
      </c>
      <c r="CQ95" s="16">
        <v>2</v>
      </c>
      <c r="CR95" s="16">
        <v>2</v>
      </c>
      <c r="CS95" s="16">
        <v>2</v>
      </c>
      <c r="CT95" s="16">
        <v>2</v>
      </c>
      <c r="CU95" s="16">
        <v>2</v>
      </c>
      <c r="CV95" s="16">
        <v>2</v>
      </c>
      <c r="CW95" s="69">
        <f>COUNTIF(BJ95:CV95,"2")</f>
        <v>39</v>
      </c>
      <c r="CX95" s="352">
        <f>CW95/(CW95+CY95+DA95+DC95)</f>
        <v>1</v>
      </c>
      <c r="CY95" s="69">
        <f>COUNTIF(BJ95:CV95,"1")</f>
        <v>0</v>
      </c>
      <c r="CZ95" s="70">
        <f>CY95/(CW95+CY95+DA95+DC95)</f>
        <v>0</v>
      </c>
      <c r="DA95" s="69">
        <f>COUNTIF(BJ95:CV95,"0")</f>
        <v>0</v>
      </c>
      <c r="DB95" s="70">
        <f>DA95/(CW95+CY95+DA95+DC95)</f>
        <v>0</v>
      </c>
      <c r="DC95" s="69">
        <f>COUNTIF(BJ95:CV95,"KĐG")</f>
        <v>0</v>
      </c>
      <c r="DD95" s="70">
        <f>DC95/(CW95+CY95+DA95+DC95)</f>
        <v>0</v>
      </c>
      <c r="DE95" s="71">
        <f>(((CW95*2)+(CY95*1)+(DA95*0)))/(CW95+CY95+DA95)</f>
        <v>2</v>
      </c>
      <c r="DF95" s="71" t="str">
        <f>IF(DD95&gt;=50%,"KĐG",IF(DE95&gt;=1.6,"Đạt mục tiêu",IF(DE95&gt;=1,"Cần cố gắng","Chưa đạt")))</f>
        <v>Đạt mục tiêu</v>
      </c>
      <c r="DG95" s="2"/>
      <c r="DH95" s="2"/>
      <c r="DI95" s="2"/>
      <c r="DJ95" s="2"/>
      <c r="DK95" s="2"/>
      <c r="DL95" s="2"/>
      <c r="DM95" s="2"/>
      <c r="DN95" s="2"/>
      <c r="DO95" s="2"/>
      <c r="DP95" s="2"/>
      <c r="DQ95" s="2"/>
      <c r="DR95" s="2"/>
      <c r="DS95" s="2"/>
      <c r="DT95" s="2"/>
      <c r="DU95" s="2"/>
      <c r="DV95" s="2"/>
      <c r="DW95" s="2"/>
      <c r="DX95" s="2"/>
      <c r="DY95" s="2"/>
      <c r="DZ95" s="2"/>
    </row>
    <row r="96" spans="1:130" ht="46.5" customHeight="1" x14ac:dyDescent="0.25">
      <c r="A96" s="49">
        <v>83</v>
      </c>
      <c r="B96" s="62">
        <v>154</v>
      </c>
      <c r="C96" s="56"/>
      <c r="D96" s="15" t="s">
        <v>143</v>
      </c>
      <c r="E96" s="15" t="s">
        <v>19</v>
      </c>
      <c r="F96" s="15" t="s">
        <v>694</v>
      </c>
      <c r="G96" s="64" t="s">
        <v>19</v>
      </c>
      <c r="H96" s="15" t="s">
        <v>694</v>
      </c>
      <c r="I96" s="64" t="s">
        <v>628</v>
      </c>
      <c r="J96" s="64" t="s">
        <v>14</v>
      </c>
      <c r="K96" s="16"/>
      <c r="L96" s="16"/>
      <c r="M96" s="11"/>
      <c r="N96" s="305" t="s">
        <v>543</v>
      </c>
      <c r="O96" s="66"/>
      <c r="P96" s="66"/>
      <c r="Q96" s="66"/>
      <c r="R96" s="66" t="s">
        <v>15</v>
      </c>
      <c r="S96" s="66"/>
      <c r="T96" s="66"/>
      <c r="U96" s="66"/>
      <c r="V96" s="66"/>
      <c r="W96" s="66"/>
      <c r="X96" s="66"/>
      <c r="Y96" s="67">
        <f t="shared" si="29"/>
        <v>1</v>
      </c>
      <c r="Z96" s="16"/>
      <c r="AA96" s="12"/>
      <c r="AB96" s="12"/>
      <c r="AC96" s="12"/>
      <c r="AD96" s="12"/>
      <c r="AE96" s="68"/>
      <c r="AF96" s="68"/>
      <c r="AG96" s="68"/>
      <c r="AH96" s="12"/>
      <c r="AI96" s="12"/>
      <c r="AJ96" s="12"/>
      <c r="AK96" s="292"/>
      <c r="AL96" s="273" t="s">
        <v>687</v>
      </c>
      <c r="AM96" s="273" t="s">
        <v>687</v>
      </c>
      <c r="AN96" s="273" t="s">
        <v>687</v>
      </c>
      <c r="AO96" s="273" t="s">
        <v>687</v>
      </c>
      <c r="AP96" s="273" t="s">
        <v>687</v>
      </c>
      <c r="AQ96" s="68"/>
      <c r="AR96" s="12"/>
      <c r="AS96" s="12"/>
      <c r="AT96" s="12"/>
      <c r="AU96" s="12"/>
      <c r="AV96" s="12"/>
      <c r="AW96" s="12"/>
      <c r="AX96" s="12"/>
      <c r="AY96" s="12"/>
      <c r="AZ96" s="12"/>
      <c r="BA96" s="12"/>
      <c r="BB96" s="12"/>
      <c r="BC96" s="12"/>
      <c r="BD96" s="12"/>
      <c r="BE96" s="12"/>
      <c r="BF96" s="12"/>
      <c r="BG96" s="12"/>
      <c r="BH96" s="12"/>
      <c r="BI96" s="12"/>
      <c r="BJ96" s="16">
        <v>2</v>
      </c>
      <c r="BK96" s="16">
        <v>2</v>
      </c>
      <c r="BL96" s="16">
        <v>2</v>
      </c>
      <c r="BM96" s="16">
        <v>2</v>
      </c>
      <c r="BN96" s="16">
        <v>2</v>
      </c>
      <c r="BO96" s="16">
        <v>2</v>
      </c>
      <c r="BP96" s="16">
        <v>2</v>
      </c>
      <c r="BQ96" s="16">
        <v>2</v>
      </c>
      <c r="BR96" s="16">
        <v>2</v>
      </c>
      <c r="BS96" s="16">
        <v>2</v>
      </c>
      <c r="BT96" s="16">
        <v>2</v>
      </c>
      <c r="BU96" s="16">
        <v>2</v>
      </c>
      <c r="BV96" s="16">
        <v>2</v>
      </c>
      <c r="BW96" s="16">
        <v>2</v>
      </c>
      <c r="BX96" s="16">
        <v>2</v>
      </c>
      <c r="BY96" s="16">
        <v>2</v>
      </c>
      <c r="BZ96" s="16">
        <v>2</v>
      </c>
      <c r="CA96" s="16">
        <v>2</v>
      </c>
      <c r="CB96" s="16">
        <v>2</v>
      </c>
      <c r="CC96" s="16">
        <v>2</v>
      </c>
      <c r="CD96" s="16">
        <v>2</v>
      </c>
      <c r="CE96" s="16">
        <v>2</v>
      </c>
      <c r="CF96" s="16">
        <v>2</v>
      </c>
      <c r="CG96" s="16">
        <v>2</v>
      </c>
      <c r="CH96" s="16">
        <v>2</v>
      </c>
      <c r="CI96" s="16">
        <v>2</v>
      </c>
      <c r="CJ96" s="16">
        <v>2</v>
      </c>
      <c r="CK96" s="16">
        <v>2</v>
      </c>
      <c r="CL96" s="16">
        <v>2</v>
      </c>
      <c r="CM96" s="16">
        <v>2</v>
      </c>
      <c r="CN96" s="16">
        <v>2</v>
      </c>
      <c r="CO96" s="16">
        <v>2</v>
      </c>
      <c r="CP96" s="16">
        <v>2</v>
      </c>
      <c r="CQ96" s="16">
        <v>2</v>
      </c>
      <c r="CR96" s="16">
        <v>2</v>
      </c>
      <c r="CS96" s="16">
        <v>2</v>
      </c>
      <c r="CT96" s="16">
        <v>2</v>
      </c>
      <c r="CU96" s="16">
        <v>2</v>
      </c>
      <c r="CV96" s="16">
        <v>2</v>
      </c>
      <c r="CW96" s="69"/>
      <c r="CX96" s="352"/>
      <c r="CY96" s="69"/>
      <c r="CZ96" s="70"/>
      <c r="DA96" s="69"/>
      <c r="DB96" s="70"/>
      <c r="DC96" s="69"/>
      <c r="DD96" s="70"/>
      <c r="DE96" s="71"/>
      <c r="DF96" s="71"/>
      <c r="DG96" s="2"/>
      <c r="DH96" s="2"/>
      <c r="DI96" s="2"/>
      <c r="DJ96" s="2"/>
      <c r="DK96" s="2"/>
      <c r="DL96" s="2"/>
      <c r="DM96" s="2"/>
      <c r="DN96" s="2"/>
      <c r="DO96" s="2"/>
      <c r="DP96" s="2"/>
      <c r="DQ96" s="2"/>
      <c r="DR96" s="2"/>
      <c r="DS96" s="2"/>
      <c r="DT96" s="2"/>
      <c r="DU96" s="2"/>
      <c r="DV96" s="2"/>
      <c r="DW96" s="2"/>
      <c r="DX96" s="2"/>
      <c r="DY96" s="2"/>
      <c r="DZ96" s="2"/>
    </row>
    <row r="97" spans="1:130" ht="39" hidden="1" customHeight="1" x14ac:dyDescent="0.25">
      <c r="A97" s="49">
        <v>84</v>
      </c>
      <c r="B97" s="62"/>
      <c r="C97" s="56"/>
      <c r="D97" s="15" t="s">
        <v>695</v>
      </c>
      <c r="E97" s="15" t="s">
        <v>19</v>
      </c>
      <c r="F97" s="15" t="s">
        <v>696</v>
      </c>
      <c r="G97" s="64" t="s">
        <v>19</v>
      </c>
      <c r="H97" s="15" t="s">
        <v>696</v>
      </c>
      <c r="I97" s="64" t="s">
        <v>628</v>
      </c>
      <c r="J97" s="64" t="s">
        <v>14</v>
      </c>
      <c r="K97" s="16"/>
      <c r="L97" s="16"/>
      <c r="M97" s="11"/>
      <c r="N97" s="11" t="s">
        <v>547</v>
      </c>
      <c r="O97" s="66"/>
      <c r="P97" s="66"/>
      <c r="Q97" s="66"/>
      <c r="R97" s="66"/>
      <c r="S97" s="66"/>
      <c r="T97" s="66"/>
      <c r="U97" s="66"/>
      <c r="V97" s="66"/>
      <c r="W97" s="66" t="s">
        <v>15</v>
      </c>
      <c r="X97" s="66"/>
      <c r="Y97" s="67">
        <f t="shared" si="29"/>
        <v>1</v>
      </c>
      <c r="Z97" s="16"/>
      <c r="AA97" s="12"/>
      <c r="AB97" s="12"/>
      <c r="AC97" s="12"/>
      <c r="AD97" s="12"/>
      <c r="AE97" s="68"/>
      <c r="AF97" s="68"/>
      <c r="AG97" s="68"/>
      <c r="AH97" s="12"/>
      <c r="AI97" s="12"/>
      <c r="AJ97" s="12"/>
      <c r="AK97" s="12"/>
      <c r="AL97" s="272"/>
      <c r="AM97" s="272"/>
      <c r="AN97" s="272"/>
      <c r="AO97" s="272"/>
      <c r="AP97" s="272"/>
      <c r="AQ97" s="12"/>
      <c r="AR97" s="12"/>
      <c r="AS97" s="12"/>
      <c r="AT97" s="12"/>
      <c r="AU97" s="12"/>
      <c r="AV97" s="12"/>
      <c r="AW97" s="12"/>
      <c r="AX97" s="12"/>
      <c r="AY97" s="12"/>
      <c r="AZ97" s="12"/>
      <c r="BA97" s="12"/>
      <c r="BB97" s="12"/>
      <c r="BC97" s="12"/>
      <c r="BD97" s="12"/>
      <c r="BE97" s="12"/>
      <c r="BF97" s="16" t="s">
        <v>687</v>
      </c>
      <c r="BG97" s="16" t="s">
        <v>687</v>
      </c>
      <c r="BH97" s="16" t="s">
        <v>687</v>
      </c>
      <c r="BI97" s="12"/>
      <c r="BJ97" s="16">
        <v>2</v>
      </c>
      <c r="BK97" s="16">
        <v>2</v>
      </c>
      <c r="BL97" s="16">
        <v>2</v>
      </c>
      <c r="BM97" s="16">
        <v>2</v>
      </c>
      <c r="BN97" s="16">
        <v>2</v>
      </c>
      <c r="BO97" s="16">
        <v>2</v>
      </c>
      <c r="BP97" s="16">
        <v>2</v>
      </c>
      <c r="BQ97" s="16">
        <v>2</v>
      </c>
      <c r="BR97" s="16">
        <v>2</v>
      </c>
      <c r="BS97" s="16">
        <v>2</v>
      </c>
      <c r="BT97" s="16">
        <v>2</v>
      </c>
      <c r="BU97" s="16">
        <v>2</v>
      </c>
      <c r="BV97" s="16">
        <v>2</v>
      </c>
      <c r="BW97" s="16">
        <v>2</v>
      </c>
      <c r="BX97" s="16">
        <v>2</v>
      </c>
      <c r="BY97" s="16">
        <v>2</v>
      </c>
      <c r="BZ97" s="16">
        <v>2</v>
      </c>
      <c r="CA97" s="16">
        <v>2</v>
      </c>
      <c r="CB97" s="16">
        <v>2</v>
      </c>
      <c r="CC97" s="16">
        <v>2</v>
      </c>
      <c r="CD97" s="16">
        <v>2</v>
      </c>
      <c r="CE97" s="16">
        <v>2</v>
      </c>
      <c r="CF97" s="16">
        <v>2</v>
      </c>
      <c r="CG97" s="16">
        <v>2</v>
      </c>
      <c r="CH97" s="16">
        <v>2</v>
      </c>
      <c r="CI97" s="16">
        <v>2</v>
      </c>
      <c r="CJ97" s="16">
        <v>2</v>
      </c>
      <c r="CK97" s="16">
        <v>2</v>
      </c>
      <c r="CL97" s="16">
        <v>2</v>
      </c>
      <c r="CM97" s="16">
        <v>2</v>
      </c>
      <c r="CN97" s="16">
        <v>2</v>
      </c>
      <c r="CO97" s="16">
        <v>2</v>
      </c>
      <c r="CP97" s="16">
        <v>2</v>
      </c>
      <c r="CQ97" s="16">
        <v>2</v>
      </c>
      <c r="CR97" s="16">
        <v>2</v>
      </c>
      <c r="CS97" s="16">
        <v>2</v>
      </c>
      <c r="CT97" s="16">
        <v>2</v>
      </c>
      <c r="CU97" s="16">
        <v>2</v>
      </c>
      <c r="CV97" s="16">
        <v>2</v>
      </c>
      <c r="CW97" s="69"/>
      <c r="CX97" s="352"/>
      <c r="CY97" s="69"/>
      <c r="CZ97" s="70"/>
      <c r="DA97" s="69"/>
      <c r="DB97" s="70"/>
      <c r="DC97" s="69"/>
      <c r="DD97" s="70"/>
      <c r="DE97" s="71"/>
      <c r="DF97" s="71"/>
      <c r="DG97" s="2"/>
      <c r="DH97" s="2"/>
      <c r="DI97" s="2"/>
      <c r="DJ97" s="2"/>
      <c r="DK97" s="2"/>
      <c r="DL97" s="2"/>
      <c r="DM97" s="2"/>
      <c r="DN97" s="2"/>
      <c r="DO97" s="2"/>
      <c r="DP97" s="2"/>
      <c r="DQ97" s="2"/>
      <c r="DR97" s="2"/>
      <c r="DS97" s="2"/>
      <c r="DT97" s="2"/>
      <c r="DU97" s="2"/>
      <c r="DV97" s="2"/>
      <c r="DW97" s="2"/>
      <c r="DX97" s="2"/>
      <c r="DY97" s="2"/>
      <c r="DZ97" s="2"/>
    </row>
    <row r="98" spans="1:130" ht="39.75" hidden="1" customHeight="1" x14ac:dyDescent="0.25">
      <c r="A98" s="49">
        <v>85</v>
      </c>
      <c r="B98" s="62"/>
      <c r="C98" s="56"/>
      <c r="D98" s="15" t="s">
        <v>116</v>
      </c>
      <c r="E98" s="15" t="s">
        <v>19</v>
      </c>
      <c r="F98" s="15" t="s">
        <v>697</v>
      </c>
      <c r="G98" s="64" t="s">
        <v>19</v>
      </c>
      <c r="H98" s="15" t="s">
        <v>697</v>
      </c>
      <c r="I98" s="64" t="s">
        <v>628</v>
      </c>
      <c r="J98" s="64" t="s">
        <v>14</v>
      </c>
      <c r="K98" s="16"/>
      <c r="L98" s="16"/>
      <c r="M98" s="11"/>
      <c r="N98" s="305" t="s">
        <v>544</v>
      </c>
      <c r="O98" s="66"/>
      <c r="P98" s="66"/>
      <c r="Q98" s="66"/>
      <c r="R98" s="66"/>
      <c r="S98" s="66" t="s">
        <v>15</v>
      </c>
      <c r="T98" s="66"/>
      <c r="U98" s="66"/>
      <c r="V98" s="66"/>
      <c r="W98" s="66"/>
      <c r="X98" s="66"/>
      <c r="Y98" s="67">
        <f t="shared" si="29"/>
        <v>1</v>
      </c>
      <c r="Z98" s="16"/>
      <c r="AA98" s="12"/>
      <c r="AB98" s="12"/>
      <c r="AC98" s="12"/>
      <c r="AD98" s="12"/>
      <c r="AE98" s="68"/>
      <c r="AF98" s="68"/>
      <c r="AG98" s="68"/>
      <c r="AH98" s="12"/>
      <c r="AI98" s="12"/>
      <c r="AJ98" s="12"/>
      <c r="AK98" s="12"/>
      <c r="AL98" s="12"/>
      <c r="AM98" s="12"/>
      <c r="AN98" s="12"/>
      <c r="AO98" s="12"/>
      <c r="AP98" s="12"/>
      <c r="AQ98" s="12" t="s">
        <v>687</v>
      </c>
      <c r="AR98" s="12" t="s">
        <v>687</v>
      </c>
      <c r="AS98" s="12" t="s">
        <v>687</v>
      </c>
      <c r="AT98" s="12" t="s">
        <v>687</v>
      </c>
      <c r="AU98" s="12"/>
      <c r="AV98" s="12" t="s">
        <v>687</v>
      </c>
      <c r="AW98" s="12" t="s">
        <v>687</v>
      </c>
      <c r="AX98" s="12" t="s">
        <v>687</v>
      </c>
      <c r="AY98" s="12"/>
      <c r="AZ98" s="12"/>
      <c r="BA98" s="12"/>
      <c r="BB98" s="12"/>
      <c r="BC98" s="12"/>
      <c r="BD98" s="12"/>
      <c r="BE98" s="12"/>
      <c r="BF98" s="12"/>
      <c r="BG98" s="12"/>
      <c r="BH98" s="12"/>
      <c r="BI98" s="12"/>
      <c r="BJ98" s="16">
        <v>2</v>
      </c>
      <c r="BK98" s="16">
        <v>2</v>
      </c>
      <c r="BL98" s="16">
        <v>2</v>
      </c>
      <c r="BM98" s="16">
        <v>2</v>
      </c>
      <c r="BN98" s="16">
        <v>2</v>
      </c>
      <c r="BO98" s="16">
        <v>2</v>
      </c>
      <c r="BP98" s="16">
        <v>2</v>
      </c>
      <c r="BQ98" s="16">
        <v>2</v>
      </c>
      <c r="BR98" s="16">
        <v>2</v>
      </c>
      <c r="BS98" s="16">
        <v>2</v>
      </c>
      <c r="BT98" s="16">
        <v>2</v>
      </c>
      <c r="BU98" s="16">
        <v>2</v>
      </c>
      <c r="BV98" s="16">
        <v>2</v>
      </c>
      <c r="BW98" s="16">
        <v>2</v>
      </c>
      <c r="BX98" s="16">
        <v>2</v>
      </c>
      <c r="BY98" s="16">
        <v>2</v>
      </c>
      <c r="BZ98" s="16">
        <v>2</v>
      </c>
      <c r="CA98" s="16">
        <v>2</v>
      </c>
      <c r="CB98" s="16">
        <v>2</v>
      </c>
      <c r="CC98" s="16">
        <v>2</v>
      </c>
      <c r="CD98" s="16">
        <v>2</v>
      </c>
      <c r="CE98" s="16">
        <v>2</v>
      </c>
      <c r="CF98" s="16">
        <v>2</v>
      </c>
      <c r="CG98" s="16">
        <v>2</v>
      </c>
      <c r="CH98" s="16">
        <v>2</v>
      </c>
      <c r="CI98" s="16">
        <v>2</v>
      </c>
      <c r="CJ98" s="16">
        <v>2</v>
      </c>
      <c r="CK98" s="16">
        <v>2</v>
      </c>
      <c r="CL98" s="16">
        <v>2</v>
      </c>
      <c r="CM98" s="16">
        <v>2</v>
      </c>
      <c r="CN98" s="16">
        <v>2</v>
      </c>
      <c r="CO98" s="16">
        <v>2</v>
      </c>
      <c r="CP98" s="16">
        <v>2</v>
      </c>
      <c r="CQ98" s="16">
        <v>2</v>
      </c>
      <c r="CR98" s="16">
        <v>2</v>
      </c>
      <c r="CS98" s="16">
        <v>2</v>
      </c>
      <c r="CT98" s="16">
        <v>2</v>
      </c>
      <c r="CU98" s="16">
        <v>2</v>
      </c>
      <c r="CV98" s="16">
        <v>2</v>
      </c>
      <c r="CW98" s="69"/>
      <c r="CX98" s="352"/>
      <c r="CY98" s="69"/>
      <c r="CZ98" s="70"/>
      <c r="DA98" s="69"/>
      <c r="DB98" s="70"/>
      <c r="DC98" s="69"/>
      <c r="DD98" s="70"/>
      <c r="DE98" s="71"/>
      <c r="DF98" s="71"/>
      <c r="DG98" s="2"/>
      <c r="DH98" s="2"/>
      <c r="DI98" s="2"/>
      <c r="DJ98" s="2"/>
      <c r="DK98" s="2"/>
      <c r="DL98" s="2"/>
      <c r="DM98" s="2"/>
      <c r="DN98" s="2"/>
      <c r="DO98" s="2"/>
      <c r="DP98" s="2"/>
      <c r="DQ98" s="2"/>
      <c r="DR98" s="2"/>
      <c r="DS98" s="2"/>
      <c r="DT98" s="2"/>
      <c r="DU98" s="2"/>
      <c r="DV98" s="2"/>
      <c r="DW98" s="2"/>
      <c r="DX98" s="2"/>
      <c r="DY98" s="2"/>
      <c r="DZ98" s="2"/>
    </row>
    <row r="99" spans="1:130" ht="69.75" hidden="1" customHeight="1" x14ac:dyDescent="0.25">
      <c r="A99" s="614">
        <v>86</v>
      </c>
      <c r="B99" s="617"/>
      <c r="C99" s="56"/>
      <c r="D99" s="612" t="s">
        <v>117</v>
      </c>
      <c r="E99" s="15"/>
      <c r="F99" s="612" t="s">
        <v>698</v>
      </c>
      <c r="G99" s="64"/>
      <c r="H99" s="140" t="s">
        <v>1418</v>
      </c>
      <c r="I99" s="64" t="s">
        <v>628</v>
      </c>
      <c r="J99" s="64"/>
      <c r="K99" s="16"/>
      <c r="L99" s="16"/>
      <c r="M99" s="11"/>
      <c r="N99" s="305" t="s">
        <v>541</v>
      </c>
      <c r="O99" s="66"/>
      <c r="P99" s="66"/>
      <c r="Q99" s="66"/>
      <c r="R99" s="66"/>
      <c r="S99" s="66"/>
      <c r="T99" s="66"/>
      <c r="U99" s="66"/>
      <c r="V99" s="66"/>
      <c r="W99" s="66"/>
      <c r="X99" s="66"/>
      <c r="Y99" s="67"/>
      <c r="Z99" s="16"/>
      <c r="AA99" s="12"/>
      <c r="AB99" s="12"/>
      <c r="AC99" s="12"/>
      <c r="AD99" s="12"/>
      <c r="AE99" s="68" t="s">
        <v>654</v>
      </c>
      <c r="AF99" s="68" t="s">
        <v>654</v>
      </c>
      <c r="AG99" s="68" t="s">
        <v>654</v>
      </c>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69"/>
      <c r="CX99" s="352"/>
      <c r="CY99" s="69"/>
      <c r="CZ99" s="70"/>
      <c r="DA99" s="69"/>
      <c r="DB99" s="70"/>
      <c r="DC99" s="69"/>
      <c r="DD99" s="70"/>
      <c r="DE99" s="71"/>
      <c r="DF99" s="71"/>
      <c r="DG99" s="387"/>
      <c r="DH99" s="387"/>
      <c r="DI99" s="387"/>
      <c r="DJ99" s="387"/>
      <c r="DK99" s="387"/>
      <c r="DL99" s="387"/>
      <c r="DM99" s="387"/>
      <c r="DN99" s="387"/>
      <c r="DO99" s="387"/>
      <c r="DP99" s="387"/>
      <c r="DQ99" s="387"/>
      <c r="DR99" s="387"/>
      <c r="DS99" s="387"/>
      <c r="DT99" s="387"/>
      <c r="DU99" s="387"/>
      <c r="DV99" s="387"/>
      <c r="DW99" s="387"/>
      <c r="DX99" s="387"/>
      <c r="DY99" s="387"/>
      <c r="DZ99" s="387"/>
    </row>
    <row r="100" spans="1:130" ht="63.75" hidden="1" customHeight="1" x14ac:dyDescent="0.25">
      <c r="A100" s="616"/>
      <c r="B100" s="619"/>
      <c r="C100" s="56"/>
      <c r="D100" s="613"/>
      <c r="E100" s="15" t="s">
        <v>19</v>
      </c>
      <c r="F100" s="613"/>
      <c r="G100" s="64" t="s">
        <v>19</v>
      </c>
      <c r="H100" s="15" t="s">
        <v>698</v>
      </c>
      <c r="I100" s="64" t="s">
        <v>628</v>
      </c>
      <c r="J100" s="64" t="s">
        <v>14</v>
      </c>
      <c r="K100" s="16"/>
      <c r="L100" s="16"/>
      <c r="M100" s="11"/>
      <c r="N100" s="11" t="s">
        <v>546</v>
      </c>
      <c r="O100" s="66"/>
      <c r="P100" s="66"/>
      <c r="Q100" s="66"/>
      <c r="R100" s="66"/>
      <c r="S100" s="66"/>
      <c r="T100" s="66"/>
      <c r="U100" s="66" t="s">
        <v>15</v>
      </c>
      <c r="V100" s="66"/>
      <c r="W100" s="66"/>
      <c r="X100" s="66"/>
      <c r="Y100" s="67">
        <f t="shared" si="29"/>
        <v>1</v>
      </c>
      <c r="Z100" s="16"/>
      <c r="AA100" s="12"/>
      <c r="AB100" s="12"/>
      <c r="AC100" s="12"/>
      <c r="AD100" s="12"/>
      <c r="AE100" s="68"/>
      <c r="AF100" s="68"/>
      <c r="AG100" s="68"/>
      <c r="AH100" s="12"/>
      <c r="AI100" s="12"/>
      <c r="AJ100" s="12"/>
      <c r="AK100" s="12"/>
      <c r="AL100" s="12"/>
      <c r="AM100" s="12"/>
      <c r="AN100" s="12"/>
      <c r="AO100" s="12"/>
      <c r="AP100" s="12"/>
      <c r="AQ100" s="12"/>
      <c r="AR100" s="12"/>
      <c r="AS100" s="12"/>
      <c r="AT100" s="12"/>
      <c r="AU100" s="12"/>
      <c r="AV100" s="12"/>
      <c r="AW100" s="12"/>
      <c r="AX100" s="12"/>
      <c r="AY100" s="12" t="s">
        <v>687</v>
      </c>
      <c r="AZ100" s="12"/>
      <c r="BA100" s="12" t="s">
        <v>687</v>
      </c>
      <c r="BB100" s="12" t="s">
        <v>687</v>
      </c>
      <c r="BC100" s="12"/>
      <c r="BD100" s="12"/>
      <c r="BE100" s="12"/>
      <c r="BF100" s="12"/>
      <c r="BG100" s="12"/>
      <c r="BH100" s="12"/>
      <c r="BI100" s="12"/>
      <c r="BJ100" s="16">
        <v>2</v>
      </c>
      <c r="BK100" s="16">
        <v>2</v>
      </c>
      <c r="BL100" s="16">
        <v>2</v>
      </c>
      <c r="BM100" s="16">
        <v>2</v>
      </c>
      <c r="BN100" s="16">
        <v>2</v>
      </c>
      <c r="BO100" s="16">
        <v>2</v>
      </c>
      <c r="BP100" s="16">
        <v>2</v>
      </c>
      <c r="BQ100" s="16">
        <v>2</v>
      </c>
      <c r="BR100" s="16">
        <v>2</v>
      </c>
      <c r="BS100" s="16">
        <v>2</v>
      </c>
      <c r="BT100" s="16">
        <v>2</v>
      </c>
      <c r="BU100" s="16">
        <v>2</v>
      </c>
      <c r="BV100" s="16">
        <v>2</v>
      </c>
      <c r="BW100" s="16">
        <v>2</v>
      </c>
      <c r="BX100" s="16">
        <v>2</v>
      </c>
      <c r="BY100" s="16">
        <v>2</v>
      </c>
      <c r="BZ100" s="16">
        <v>2</v>
      </c>
      <c r="CA100" s="16">
        <v>2</v>
      </c>
      <c r="CB100" s="16">
        <v>2</v>
      </c>
      <c r="CC100" s="16">
        <v>2</v>
      </c>
      <c r="CD100" s="16">
        <v>2</v>
      </c>
      <c r="CE100" s="16">
        <v>2</v>
      </c>
      <c r="CF100" s="16">
        <v>2</v>
      </c>
      <c r="CG100" s="16">
        <v>2</v>
      </c>
      <c r="CH100" s="16">
        <v>2</v>
      </c>
      <c r="CI100" s="16">
        <v>2</v>
      </c>
      <c r="CJ100" s="16">
        <v>2</v>
      </c>
      <c r="CK100" s="16">
        <v>2</v>
      </c>
      <c r="CL100" s="16">
        <v>2</v>
      </c>
      <c r="CM100" s="16">
        <v>2</v>
      </c>
      <c r="CN100" s="16">
        <v>2</v>
      </c>
      <c r="CO100" s="16">
        <v>2</v>
      </c>
      <c r="CP100" s="16">
        <v>2</v>
      </c>
      <c r="CQ100" s="16">
        <v>2</v>
      </c>
      <c r="CR100" s="16">
        <v>2</v>
      </c>
      <c r="CS100" s="16">
        <v>2</v>
      </c>
      <c r="CT100" s="16">
        <v>2</v>
      </c>
      <c r="CU100" s="16">
        <v>2</v>
      </c>
      <c r="CV100" s="16">
        <v>2</v>
      </c>
      <c r="CW100" s="69"/>
      <c r="CX100" s="352"/>
      <c r="CY100" s="69"/>
      <c r="CZ100" s="70"/>
      <c r="DA100" s="69"/>
      <c r="DB100" s="70"/>
      <c r="DC100" s="69"/>
      <c r="DD100" s="70"/>
      <c r="DE100" s="71"/>
      <c r="DF100" s="71"/>
      <c r="DG100" s="2"/>
      <c r="DH100" s="2"/>
      <c r="DI100" s="2"/>
      <c r="DJ100" s="2"/>
      <c r="DK100" s="2"/>
      <c r="DL100" s="2"/>
      <c r="DM100" s="2"/>
      <c r="DN100" s="2"/>
      <c r="DO100" s="2"/>
      <c r="DP100" s="2"/>
      <c r="DQ100" s="2"/>
      <c r="DR100" s="2"/>
      <c r="DS100" s="2"/>
      <c r="DT100" s="2"/>
      <c r="DU100" s="2"/>
      <c r="DV100" s="2"/>
      <c r="DW100" s="2"/>
      <c r="DX100" s="2"/>
      <c r="DY100" s="2"/>
      <c r="DZ100" s="2"/>
    </row>
    <row r="101" spans="1:130" ht="117" hidden="1" customHeight="1" x14ac:dyDescent="0.25">
      <c r="A101" s="49">
        <v>87</v>
      </c>
      <c r="B101" s="62"/>
      <c r="C101" s="56">
        <v>155</v>
      </c>
      <c r="D101" s="8" t="s">
        <v>118</v>
      </c>
      <c r="E101" s="15" t="s">
        <v>38</v>
      </c>
      <c r="F101" s="102" t="s">
        <v>119</v>
      </c>
      <c r="G101" s="64" t="s">
        <v>38</v>
      </c>
      <c r="H101" s="8" t="s">
        <v>118</v>
      </c>
      <c r="I101" s="64" t="s">
        <v>628</v>
      </c>
      <c r="J101" s="64" t="s">
        <v>14</v>
      </c>
      <c r="K101" s="16" t="s">
        <v>120</v>
      </c>
      <c r="L101" s="16" t="s">
        <v>15</v>
      </c>
      <c r="M101" s="11">
        <v>5</v>
      </c>
      <c r="N101" s="305" t="s">
        <v>544</v>
      </c>
      <c r="O101" s="66"/>
      <c r="P101" s="66"/>
      <c r="Q101" s="66"/>
      <c r="R101" s="66"/>
      <c r="S101" s="66" t="s">
        <v>15</v>
      </c>
      <c r="T101" s="66"/>
      <c r="U101" s="66"/>
      <c r="V101" s="66"/>
      <c r="W101" s="66"/>
      <c r="X101" s="66"/>
      <c r="Y101" s="67">
        <f t="shared" si="29"/>
        <v>1</v>
      </c>
      <c r="Z101" s="20"/>
      <c r="AA101" s="20"/>
      <c r="AB101" s="20"/>
      <c r="AC101" s="20"/>
      <c r="AD101" s="20"/>
      <c r="AE101" s="76"/>
      <c r="AF101" s="16"/>
      <c r="AG101" s="16"/>
      <c r="AH101" s="16"/>
      <c r="AI101" s="16"/>
      <c r="AJ101" s="16"/>
      <c r="AK101" s="16"/>
      <c r="AL101" s="16"/>
      <c r="AM101" s="16"/>
      <c r="AN101" s="16"/>
      <c r="AO101" s="16"/>
      <c r="AP101" s="16"/>
      <c r="AQ101" s="16" t="s">
        <v>687</v>
      </c>
      <c r="AR101" s="16" t="s">
        <v>687</v>
      </c>
      <c r="AS101" s="16" t="s">
        <v>687</v>
      </c>
      <c r="AT101" s="16" t="s">
        <v>687</v>
      </c>
      <c r="AU101" s="16"/>
      <c r="AV101" s="16" t="s">
        <v>687</v>
      </c>
      <c r="AW101" s="16" t="s">
        <v>687</v>
      </c>
      <c r="AX101" s="16" t="s">
        <v>687</v>
      </c>
      <c r="AY101" s="16"/>
      <c r="AZ101" s="16"/>
      <c r="BA101" s="16"/>
      <c r="BB101" s="16"/>
      <c r="BC101" s="16"/>
      <c r="BD101" s="16"/>
      <c r="BE101" s="16"/>
      <c r="BF101" s="16"/>
      <c r="BG101" s="16"/>
      <c r="BH101" s="16"/>
      <c r="BI101" s="16"/>
      <c r="BJ101" s="16">
        <v>2</v>
      </c>
      <c r="BK101" s="16">
        <v>2</v>
      </c>
      <c r="BL101" s="16">
        <v>2</v>
      </c>
      <c r="BM101" s="16">
        <v>2</v>
      </c>
      <c r="BN101" s="16">
        <v>2</v>
      </c>
      <c r="BO101" s="16">
        <v>2</v>
      </c>
      <c r="BP101" s="16">
        <v>2</v>
      </c>
      <c r="BQ101" s="16">
        <v>2</v>
      </c>
      <c r="BR101" s="16">
        <v>2</v>
      </c>
      <c r="BS101" s="16">
        <v>2</v>
      </c>
      <c r="BT101" s="16">
        <v>2</v>
      </c>
      <c r="BU101" s="16">
        <v>2</v>
      </c>
      <c r="BV101" s="16">
        <v>2</v>
      </c>
      <c r="BW101" s="16">
        <v>2</v>
      </c>
      <c r="BX101" s="16">
        <v>2</v>
      </c>
      <c r="BY101" s="16">
        <v>2</v>
      </c>
      <c r="BZ101" s="16">
        <v>2</v>
      </c>
      <c r="CA101" s="16">
        <v>2</v>
      </c>
      <c r="CB101" s="16">
        <v>2</v>
      </c>
      <c r="CC101" s="16">
        <v>2</v>
      </c>
      <c r="CD101" s="16">
        <v>2</v>
      </c>
      <c r="CE101" s="16">
        <v>2</v>
      </c>
      <c r="CF101" s="16">
        <v>2</v>
      </c>
      <c r="CG101" s="16">
        <v>2</v>
      </c>
      <c r="CH101" s="16">
        <v>2</v>
      </c>
      <c r="CI101" s="16">
        <v>2</v>
      </c>
      <c r="CJ101" s="16">
        <v>2</v>
      </c>
      <c r="CK101" s="16">
        <v>2</v>
      </c>
      <c r="CL101" s="16">
        <v>2</v>
      </c>
      <c r="CM101" s="16">
        <v>2</v>
      </c>
      <c r="CN101" s="16">
        <v>2</v>
      </c>
      <c r="CO101" s="16">
        <v>2</v>
      </c>
      <c r="CP101" s="16">
        <v>2</v>
      </c>
      <c r="CQ101" s="16">
        <v>2</v>
      </c>
      <c r="CR101" s="16">
        <v>2</v>
      </c>
      <c r="CS101" s="16">
        <v>2</v>
      </c>
      <c r="CT101" s="16">
        <v>2</v>
      </c>
      <c r="CU101" s="16">
        <v>2</v>
      </c>
      <c r="CV101" s="16">
        <v>2</v>
      </c>
      <c r="CW101" s="69">
        <f t="shared" ref="CW101:CW132" si="30">COUNTIF(BJ101:CV101,"2")</f>
        <v>39</v>
      </c>
      <c r="CX101" s="352">
        <f t="shared" ref="CX101:CX132" si="31">CW101/(CW101+CY101+DA101+DC101)</f>
        <v>1</v>
      </c>
      <c r="CY101" s="69">
        <f t="shared" ref="CY101:CY132" si="32">COUNTIF(BJ101:CV101,"1")</f>
        <v>0</v>
      </c>
      <c r="CZ101" s="70">
        <f t="shared" ref="CZ101:CZ132" si="33">CY101/(CW101+CY101+DA101+DC101)</f>
        <v>0</v>
      </c>
      <c r="DA101" s="69">
        <f t="shared" ref="DA101:DA132" si="34">COUNTIF(BJ101:CV101,"0")</f>
        <v>0</v>
      </c>
      <c r="DB101" s="70">
        <f t="shared" ref="DB101:DB132" si="35">DA101/(CW101+CY101+DA101+DC101)</f>
        <v>0</v>
      </c>
      <c r="DC101" s="69">
        <f t="shared" ref="DC101:DC132" si="36">COUNTIF(BJ101:CV101,"KĐG")</f>
        <v>0</v>
      </c>
      <c r="DD101" s="70">
        <f t="shared" ref="DD101:DD132" si="37">DC101/(CW101+CY101+DA101+DC101)</f>
        <v>0</v>
      </c>
      <c r="DE101" s="71">
        <f t="shared" ref="DE101:DE132" si="38">(((CW101*2)+(CY101*1)+(DA101*0)))/(CW101+CY101+DA101)</f>
        <v>2</v>
      </c>
      <c r="DF101" s="71" t="str">
        <f t="shared" ref="DF101:DF132" si="39">IF(DD101&gt;=50%,"KĐG",IF(DE101&gt;=1.6,"Đạt mục tiêu",IF(DE101&gt;=1,"Cần cố gắng","Chưa đạt")))</f>
        <v>Đạt mục tiêu</v>
      </c>
      <c r="DG101" s="2"/>
      <c r="DH101" s="2"/>
      <c r="DI101" s="2"/>
      <c r="DJ101" s="2"/>
      <c r="DK101" s="2"/>
      <c r="DL101" s="2"/>
      <c r="DM101" s="2"/>
      <c r="DN101" s="2"/>
      <c r="DO101" s="2"/>
      <c r="DP101" s="2"/>
      <c r="DQ101" s="2"/>
      <c r="DR101" s="2"/>
      <c r="DS101" s="2"/>
      <c r="DT101" s="2"/>
      <c r="DU101" s="2"/>
      <c r="DV101" s="2"/>
      <c r="DW101" s="2"/>
      <c r="DX101" s="2"/>
      <c r="DY101" s="2"/>
      <c r="DZ101" s="2"/>
    </row>
    <row r="102" spans="1:130" ht="29.25" hidden="1" customHeight="1" x14ac:dyDescent="0.25">
      <c r="A102" s="49">
        <v>88</v>
      </c>
      <c r="B102" s="55">
        <v>155</v>
      </c>
      <c r="C102" s="56">
        <v>156</v>
      </c>
      <c r="D102" s="706" t="s">
        <v>121</v>
      </c>
      <c r="E102" s="708"/>
      <c r="F102" s="707"/>
      <c r="G102" s="708"/>
      <c r="H102" s="705"/>
      <c r="I102" s="64"/>
      <c r="J102" s="57"/>
      <c r="K102" s="57" t="s">
        <v>8</v>
      </c>
      <c r="L102" s="57" t="s">
        <v>8</v>
      </c>
      <c r="M102" s="103">
        <f>SUM(M103:M109)</f>
        <v>4</v>
      </c>
      <c r="N102" s="297"/>
      <c r="O102" s="82" t="s">
        <v>609</v>
      </c>
      <c r="P102" s="82" t="s">
        <v>609</v>
      </c>
      <c r="Q102" s="82" t="s">
        <v>609</v>
      </c>
      <c r="R102" s="82" t="s">
        <v>609</v>
      </c>
      <c r="S102" s="82" t="s">
        <v>609</v>
      </c>
      <c r="T102" s="82" t="s">
        <v>609</v>
      </c>
      <c r="U102" s="82" t="s">
        <v>609</v>
      </c>
      <c r="V102" s="82" t="s">
        <v>609</v>
      </c>
      <c r="W102" s="82" t="s">
        <v>609</v>
      </c>
      <c r="X102" s="82" t="s">
        <v>609</v>
      </c>
      <c r="Y102" s="67">
        <f t="shared" si="29"/>
        <v>0</v>
      </c>
      <c r="Z102" s="57" t="s">
        <v>8</v>
      </c>
      <c r="AA102" s="57"/>
      <c r="AB102" s="57"/>
      <c r="AC102" s="57"/>
      <c r="AD102" s="57"/>
      <c r="AE102" s="77"/>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336" t="s">
        <v>8</v>
      </c>
      <c r="BK102" s="336" t="s">
        <v>8</v>
      </c>
      <c r="BL102" s="336" t="s">
        <v>8</v>
      </c>
      <c r="BM102" s="336" t="s">
        <v>8</v>
      </c>
      <c r="BN102" s="336" t="s">
        <v>8</v>
      </c>
      <c r="BO102" s="336" t="s">
        <v>8</v>
      </c>
      <c r="BP102" s="336" t="s">
        <v>8</v>
      </c>
      <c r="BQ102" s="336" t="s">
        <v>8</v>
      </c>
      <c r="BR102" s="336" t="s">
        <v>8</v>
      </c>
      <c r="BS102" s="336" t="s">
        <v>8</v>
      </c>
      <c r="BT102" s="336" t="s">
        <v>8</v>
      </c>
      <c r="BU102" s="336" t="s">
        <v>8</v>
      </c>
      <c r="BV102" s="336" t="s">
        <v>8</v>
      </c>
      <c r="BW102" s="336" t="s">
        <v>8</v>
      </c>
      <c r="BX102" s="336" t="s">
        <v>8</v>
      </c>
      <c r="BY102" s="336" t="s">
        <v>8</v>
      </c>
      <c r="BZ102" s="336" t="s">
        <v>8</v>
      </c>
      <c r="CA102" s="336" t="s">
        <v>8</v>
      </c>
      <c r="CB102" s="336" t="s">
        <v>8</v>
      </c>
      <c r="CC102" s="336" t="s">
        <v>8</v>
      </c>
      <c r="CD102" s="336" t="s">
        <v>8</v>
      </c>
      <c r="CE102" s="336" t="s">
        <v>8</v>
      </c>
      <c r="CF102" s="336" t="s">
        <v>8</v>
      </c>
      <c r="CG102" s="336" t="s">
        <v>8</v>
      </c>
      <c r="CH102" s="336" t="s">
        <v>8</v>
      </c>
      <c r="CI102" s="336" t="s">
        <v>8</v>
      </c>
      <c r="CJ102" s="336" t="s">
        <v>8</v>
      </c>
      <c r="CK102" s="336" t="s">
        <v>8</v>
      </c>
      <c r="CL102" s="336" t="s">
        <v>8</v>
      </c>
      <c r="CM102" s="336" t="s">
        <v>8</v>
      </c>
      <c r="CN102" s="336" t="s">
        <v>8</v>
      </c>
      <c r="CO102" s="336" t="s">
        <v>8</v>
      </c>
      <c r="CP102" s="336" t="s">
        <v>8</v>
      </c>
      <c r="CQ102" s="336" t="s">
        <v>8</v>
      </c>
      <c r="CR102" s="336" t="s">
        <v>8</v>
      </c>
      <c r="CS102" s="336"/>
      <c r="CT102" s="336" t="s">
        <v>8</v>
      </c>
      <c r="CU102" s="336" t="s">
        <v>8</v>
      </c>
      <c r="CV102" s="336" t="s">
        <v>8</v>
      </c>
      <c r="CW102" s="335">
        <f t="shared" si="30"/>
        <v>0</v>
      </c>
      <c r="CX102" s="330" t="e">
        <f t="shared" si="31"/>
        <v>#DIV/0!</v>
      </c>
      <c r="CY102" s="335">
        <f t="shared" si="32"/>
        <v>0</v>
      </c>
      <c r="CZ102" s="339" t="e">
        <f t="shared" si="33"/>
        <v>#DIV/0!</v>
      </c>
      <c r="DA102" s="335">
        <f t="shared" si="34"/>
        <v>0</v>
      </c>
      <c r="DB102" s="339" t="e">
        <f t="shared" si="35"/>
        <v>#DIV/0!</v>
      </c>
      <c r="DC102" s="335">
        <f t="shared" si="36"/>
        <v>0</v>
      </c>
      <c r="DD102" s="339" t="e">
        <f t="shared" si="37"/>
        <v>#DIV/0!</v>
      </c>
      <c r="DE102" s="71" t="e">
        <f t="shared" si="38"/>
        <v>#DIV/0!</v>
      </c>
      <c r="DF102" s="71" t="e">
        <f t="shared" si="39"/>
        <v>#DIV/0!</v>
      </c>
      <c r="DG102" s="2"/>
      <c r="DH102" s="2"/>
      <c r="DI102" s="2"/>
      <c r="DJ102" s="2"/>
      <c r="DK102" s="2"/>
      <c r="DL102" s="2"/>
      <c r="DM102" s="2"/>
      <c r="DN102" s="2"/>
      <c r="DO102" s="2"/>
      <c r="DP102" s="2"/>
      <c r="DQ102" s="2"/>
      <c r="DR102" s="2"/>
      <c r="DS102" s="2"/>
      <c r="DT102" s="2"/>
      <c r="DU102" s="2"/>
      <c r="DV102" s="2"/>
      <c r="DW102" s="2"/>
      <c r="DX102" s="2"/>
      <c r="DY102" s="2"/>
      <c r="DZ102" s="2"/>
    </row>
    <row r="103" spans="1:130" ht="66.75" hidden="1" customHeight="1" x14ac:dyDescent="0.25">
      <c r="A103" s="49">
        <v>89</v>
      </c>
      <c r="B103" s="62">
        <v>156</v>
      </c>
      <c r="C103" s="56">
        <v>159</v>
      </c>
      <c r="D103" s="8" t="s">
        <v>122</v>
      </c>
      <c r="E103" s="15" t="s">
        <v>11</v>
      </c>
      <c r="F103" s="15" t="s">
        <v>123</v>
      </c>
      <c r="G103" s="64" t="s">
        <v>19</v>
      </c>
      <c r="H103" s="15" t="s">
        <v>1213</v>
      </c>
      <c r="I103" s="64" t="s">
        <v>628</v>
      </c>
      <c r="J103" s="64" t="s">
        <v>14</v>
      </c>
      <c r="K103" s="16" t="s">
        <v>6</v>
      </c>
      <c r="L103" s="16" t="s">
        <v>15</v>
      </c>
      <c r="M103" s="11"/>
      <c r="N103" s="306" t="s">
        <v>544</v>
      </c>
      <c r="O103" s="67"/>
      <c r="P103" s="66"/>
      <c r="Q103" s="66"/>
      <c r="R103" s="66"/>
      <c r="S103" s="66" t="s">
        <v>15</v>
      </c>
      <c r="T103" s="66"/>
      <c r="U103" s="66"/>
      <c r="V103" s="66"/>
      <c r="W103" s="66"/>
      <c r="X103" s="66"/>
      <c r="Y103" s="67">
        <f t="shared" si="29"/>
        <v>1</v>
      </c>
      <c r="Z103" s="14"/>
      <c r="AA103" s="16" t="s">
        <v>687</v>
      </c>
      <c r="AB103" s="16" t="s">
        <v>687</v>
      </c>
      <c r="AC103" s="16" t="s">
        <v>687</v>
      </c>
      <c r="AD103" s="16" t="s">
        <v>687</v>
      </c>
      <c r="AE103" s="68"/>
      <c r="AF103" s="12"/>
      <c r="AG103" s="12"/>
      <c r="AH103" s="12"/>
      <c r="AI103" s="12"/>
      <c r="AJ103" s="12"/>
      <c r="AK103" s="12"/>
      <c r="AL103" s="12"/>
      <c r="AM103" s="12"/>
      <c r="AN103" s="12"/>
      <c r="AO103" s="12"/>
      <c r="AP103" s="12"/>
      <c r="AQ103" s="12" t="s">
        <v>687</v>
      </c>
      <c r="AR103" s="12" t="s">
        <v>687</v>
      </c>
      <c r="AS103" s="12" t="s">
        <v>687</v>
      </c>
      <c r="AT103" s="12" t="s">
        <v>687</v>
      </c>
      <c r="AU103" s="12"/>
      <c r="AV103" s="12"/>
      <c r="AW103" s="12"/>
      <c r="AX103" s="12"/>
      <c r="AY103" s="12"/>
      <c r="AZ103" s="12"/>
      <c r="BA103" s="12"/>
      <c r="BB103" s="12"/>
      <c r="BC103" s="12"/>
      <c r="BD103" s="12"/>
      <c r="BE103" s="12"/>
      <c r="BF103" s="12"/>
      <c r="BG103" s="12"/>
      <c r="BH103" s="12"/>
      <c r="BI103" s="12"/>
      <c r="BJ103" s="16">
        <v>2</v>
      </c>
      <c r="BK103" s="16">
        <v>2</v>
      </c>
      <c r="BL103" s="16">
        <v>2</v>
      </c>
      <c r="BM103" s="16">
        <v>2</v>
      </c>
      <c r="BN103" s="16">
        <v>2</v>
      </c>
      <c r="BO103" s="16">
        <v>2</v>
      </c>
      <c r="BP103" s="16">
        <v>2</v>
      </c>
      <c r="BQ103" s="16">
        <v>2</v>
      </c>
      <c r="BR103" s="16">
        <v>2</v>
      </c>
      <c r="BS103" s="16">
        <v>2</v>
      </c>
      <c r="BT103" s="16">
        <v>2</v>
      </c>
      <c r="BU103" s="16">
        <v>2</v>
      </c>
      <c r="BV103" s="16">
        <v>2</v>
      </c>
      <c r="BW103" s="16">
        <v>2</v>
      </c>
      <c r="BX103" s="16">
        <v>2</v>
      </c>
      <c r="BY103" s="16">
        <v>2</v>
      </c>
      <c r="BZ103" s="16">
        <v>2</v>
      </c>
      <c r="CA103" s="16">
        <v>2</v>
      </c>
      <c r="CB103" s="16">
        <v>2</v>
      </c>
      <c r="CC103" s="16">
        <v>2</v>
      </c>
      <c r="CD103" s="16">
        <v>2</v>
      </c>
      <c r="CE103" s="16">
        <v>2</v>
      </c>
      <c r="CF103" s="16">
        <v>2</v>
      </c>
      <c r="CG103" s="16">
        <v>2</v>
      </c>
      <c r="CH103" s="16">
        <v>2</v>
      </c>
      <c r="CI103" s="16">
        <v>2</v>
      </c>
      <c r="CJ103" s="16">
        <v>2</v>
      </c>
      <c r="CK103" s="16">
        <v>2</v>
      </c>
      <c r="CL103" s="16">
        <v>2</v>
      </c>
      <c r="CM103" s="16">
        <v>2</v>
      </c>
      <c r="CN103" s="16">
        <v>2</v>
      </c>
      <c r="CO103" s="16">
        <v>2</v>
      </c>
      <c r="CP103" s="16">
        <v>2</v>
      </c>
      <c r="CQ103" s="16">
        <v>2</v>
      </c>
      <c r="CR103" s="16">
        <v>2</v>
      </c>
      <c r="CS103" s="16">
        <v>2</v>
      </c>
      <c r="CT103" s="16">
        <v>2</v>
      </c>
      <c r="CU103" s="16">
        <v>2</v>
      </c>
      <c r="CV103" s="16">
        <v>2</v>
      </c>
      <c r="CW103" s="69">
        <f t="shared" si="30"/>
        <v>39</v>
      </c>
      <c r="CX103" s="352">
        <f t="shared" si="31"/>
        <v>1</v>
      </c>
      <c r="CY103" s="69">
        <f t="shared" si="32"/>
        <v>0</v>
      </c>
      <c r="CZ103" s="70">
        <f t="shared" si="33"/>
        <v>0</v>
      </c>
      <c r="DA103" s="69">
        <f t="shared" si="34"/>
        <v>0</v>
      </c>
      <c r="DB103" s="70">
        <f t="shared" si="35"/>
        <v>0</v>
      </c>
      <c r="DC103" s="69">
        <f t="shared" si="36"/>
        <v>0</v>
      </c>
      <c r="DD103" s="70">
        <f t="shared" si="37"/>
        <v>0</v>
      </c>
      <c r="DE103" s="71">
        <f t="shared" si="38"/>
        <v>2</v>
      </c>
      <c r="DF103" s="71" t="str">
        <f t="shared" si="39"/>
        <v>Đạt mục tiêu</v>
      </c>
      <c r="DG103" s="2"/>
      <c r="DH103" s="2"/>
      <c r="DI103" s="2"/>
      <c r="DJ103" s="2"/>
      <c r="DK103" s="43" t="s">
        <v>1221</v>
      </c>
      <c r="DL103" s="2"/>
      <c r="DM103" s="2"/>
      <c r="DN103" s="2"/>
      <c r="DO103" s="2"/>
      <c r="DP103" s="2"/>
      <c r="DQ103" s="2"/>
      <c r="DR103" s="2"/>
      <c r="DS103" s="2"/>
      <c r="DT103" s="2"/>
      <c r="DU103" s="2"/>
      <c r="DV103" s="2"/>
      <c r="DW103" s="2"/>
      <c r="DX103" s="2"/>
      <c r="DY103" s="2"/>
      <c r="DZ103" s="2"/>
    </row>
    <row r="104" spans="1:130" ht="39" hidden="1" customHeight="1" x14ac:dyDescent="0.25">
      <c r="A104" s="49">
        <v>90</v>
      </c>
      <c r="B104" s="55">
        <v>159</v>
      </c>
      <c r="C104" s="56">
        <v>162</v>
      </c>
      <c r="D104" s="8" t="s">
        <v>124</v>
      </c>
      <c r="E104" s="15" t="s">
        <v>11</v>
      </c>
      <c r="F104" s="15" t="s">
        <v>125</v>
      </c>
      <c r="G104" s="64" t="s">
        <v>19</v>
      </c>
      <c r="H104" s="15" t="s">
        <v>699</v>
      </c>
      <c r="I104" s="64" t="s">
        <v>628</v>
      </c>
      <c r="J104" s="64" t="s">
        <v>14</v>
      </c>
      <c r="K104" s="16" t="s">
        <v>6</v>
      </c>
      <c r="L104" s="16" t="s">
        <v>15</v>
      </c>
      <c r="M104" s="11"/>
      <c r="N104" s="305" t="s">
        <v>541</v>
      </c>
      <c r="O104" s="66"/>
      <c r="P104" s="66" t="s">
        <v>15</v>
      </c>
      <c r="Q104" s="66"/>
      <c r="R104" s="66"/>
      <c r="S104" s="66"/>
      <c r="T104" s="66"/>
      <c r="U104" s="66"/>
      <c r="V104" s="66"/>
      <c r="W104" s="66"/>
      <c r="X104" s="66"/>
      <c r="Y104" s="67">
        <f t="shared" si="29"/>
        <v>1</v>
      </c>
      <c r="Z104" s="16"/>
      <c r="AA104" s="16"/>
      <c r="AB104" s="16"/>
      <c r="AC104" s="16"/>
      <c r="AD104" s="16"/>
      <c r="AE104" s="68" t="s">
        <v>687</v>
      </c>
      <c r="AF104" s="68" t="s">
        <v>687</v>
      </c>
      <c r="AG104" s="68" t="s">
        <v>687</v>
      </c>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6">
        <v>2</v>
      </c>
      <c r="BK104" s="16">
        <v>2</v>
      </c>
      <c r="BL104" s="16">
        <v>2</v>
      </c>
      <c r="BM104" s="16">
        <v>2</v>
      </c>
      <c r="BN104" s="16">
        <v>2</v>
      </c>
      <c r="BO104" s="16">
        <v>2</v>
      </c>
      <c r="BP104" s="16">
        <v>1</v>
      </c>
      <c r="BQ104" s="16">
        <v>2</v>
      </c>
      <c r="BR104" s="16">
        <v>2</v>
      </c>
      <c r="BS104" s="16">
        <v>2</v>
      </c>
      <c r="BT104" s="16">
        <v>2</v>
      </c>
      <c r="BU104" s="16">
        <v>2</v>
      </c>
      <c r="BV104" s="16">
        <v>2</v>
      </c>
      <c r="BW104" s="16">
        <v>2</v>
      </c>
      <c r="BX104" s="16">
        <v>2</v>
      </c>
      <c r="BY104" s="16">
        <v>2</v>
      </c>
      <c r="BZ104" s="16">
        <v>2</v>
      </c>
      <c r="CA104" s="16">
        <v>2</v>
      </c>
      <c r="CB104" s="16">
        <v>2</v>
      </c>
      <c r="CC104" s="16">
        <v>1</v>
      </c>
      <c r="CD104" s="16">
        <v>2</v>
      </c>
      <c r="CE104" s="16">
        <v>2</v>
      </c>
      <c r="CF104" s="16">
        <v>2</v>
      </c>
      <c r="CG104" s="16">
        <v>2</v>
      </c>
      <c r="CH104" s="16">
        <v>2</v>
      </c>
      <c r="CI104" s="16">
        <v>1</v>
      </c>
      <c r="CJ104" s="16">
        <v>2</v>
      </c>
      <c r="CK104" s="16">
        <v>2</v>
      </c>
      <c r="CL104" s="16">
        <v>2</v>
      </c>
      <c r="CM104" s="16">
        <v>2</v>
      </c>
      <c r="CN104" s="16">
        <v>2</v>
      </c>
      <c r="CO104" s="16">
        <v>2</v>
      </c>
      <c r="CP104" s="16">
        <v>2</v>
      </c>
      <c r="CQ104" s="16">
        <v>1</v>
      </c>
      <c r="CR104" s="16">
        <v>2</v>
      </c>
      <c r="CS104" s="16">
        <v>2</v>
      </c>
      <c r="CT104" s="16">
        <v>2</v>
      </c>
      <c r="CU104" s="16">
        <v>2</v>
      </c>
      <c r="CV104" s="16">
        <v>2</v>
      </c>
      <c r="CW104" s="69">
        <f t="shared" si="30"/>
        <v>35</v>
      </c>
      <c r="CX104" s="352">
        <f t="shared" si="31"/>
        <v>0.89743589743589747</v>
      </c>
      <c r="CY104" s="69">
        <f t="shared" si="32"/>
        <v>4</v>
      </c>
      <c r="CZ104" s="70">
        <f t="shared" si="33"/>
        <v>0.10256410256410256</v>
      </c>
      <c r="DA104" s="69">
        <f t="shared" si="34"/>
        <v>0</v>
      </c>
      <c r="DB104" s="70">
        <f t="shared" si="35"/>
        <v>0</v>
      </c>
      <c r="DC104" s="69">
        <f t="shared" si="36"/>
        <v>0</v>
      </c>
      <c r="DD104" s="70">
        <f t="shared" si="37"/>
        <v>0</v>
      </c>
      <c r="DE104" s="71">
        <f t="shared" si="38"/>
        <v>1.8974358974358974</v>
      </c>
      <c r="DF104" s="71" t="str">
        <f t="shared" si="39"/>
        <v>Đạt mục tiêu</v>
      </c>
      <c r="DG104" s="2"/>
      <c r="DH104" s="2"/>
      <c r="DI104" s="2"/>
      <c r="DJ104" s="2"/>
      <c r="DK104" s="2"/>
      <c r="DL104" s="2"/>
      <c r="DM104" s="2"/>
      <c r="DN104" s="2"/>
      <c r="DO104" s="2"/>
      <c r="DP104" s="2"/>
      <c r="DQ104" s="2"/>
      <c r="DR104" s="2"/>
      <c r="DS104" s="2"/>
      <c r="DT104" s="2"/>
      <c r="DU104" s="2"/>
      <c r="DV104" s="2"/>
      <c r="DW104" s="2"/>
      <c r="DX104" s="2"/>
      <c r="DY104" s="2"/>
      <c r="DZ104" s="2"/>
    </row>
    <row r="105" spans="1:130" ht="45" hidden="1" customHeight="1" x14ac:dyDescent="0.25">
      <c r="A105" s="49">
        <v>91</v>
      </c>
      <c r="B105" s="62">
        <v>162</v>
      </c>
      <c r="C105" s="56">
        <v>165</v>
      </c>
      <c r="D105" s="8" t="s">
        <v>126</v>
      </c>
      <c r="E105" s="15" t="s">
        <v>11</v>
      </c>
      <c r="F105" s="15" t="s">
        <v>127</v>
      </c>
      <c r="G105" s="64" t="s">
        <v>19</v>
      </c>
      <c r="H105" s="29" t="s">
        <v>1110</v>
      </c>
      <c r="I105" s="64" t="s">
        <v>628</v>
      </c>
      <c r="J105" s="64" t="s">
        <v>14</v>
      </c>
      <c r="K105" s="16" t="s">
        <v>6</v>
      </c>
      <c r="L105" s="16" t="s">
        <v>15</v>
      </c>
      <c r="M105" s="11">
        <v>1</v>
      </c>
      <c r="N105" s="304" t="s">
        <v>1200</v>
      </c>
      <c r="O105" s="66" t="s">
        <v>15</v>
      </c>
      <c r="P105" s="66"/>
      <c r="Q105" s="66"/>
      <c r="R105" s="66"/>
      <c r="S105" s="66"/>
      <c r="T105" s="66"/>
      <c r="U105" s="66"/>
      <c r="V105" s="66"/>
      <c r="W105" s="66"/>
      <c r="X105" s="66"/>
      <c r="Y105" s="67">
        <f t="shared" si="29"/>
        <v>1</v>
      </c>
      <c r="Z105" s="16"/>
      <c r="AA105" s="16" t="s">
        <v>687</v>
      </c>
      <c r="AB105" s="16" t="s">
        <v>687</v>
      </c>
      <c r="AC105" s="16" t="s">
        <v>687</v>
      </c>
      <c r="AD105" s="16" t="s">
        <v>687</v>
      </c>
      <c r="AE105" s="68"/>
      <c r="AF105" s="68"/>
      <c r="AG105" s="68"/>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6">
        <v>2</v>
      </c>
      <c r="BK105" s="16">
        <v>2</v>
      </c>
      <c r="BL105" s="16">
        <v>2</v>
      </c>
      <c r="BM105" s="16">
        <v>2</v>
      </c>
      <c r="BN105" s="16">
        <v>2</v>
      </c>
      <c r="BO105" s="16">
        <v>2</v>
      </c>
      <c r="BP105" s="16">
        <v>2</v>
      </c>
      <c r="BQ105" s="16">
        <v>2</v>
      </c>
      <c r="BR105" s="16">
        <v>2</v>
      </c>
      <c r="BS105" s="16">
        <v>2</v>
      </c>
      <c r="BT105" s="16">
        <v>2</v>
      </c>
      <c r="BU105" s="16">
        <v>2</v>
      </c>
      <c r="BV105" s="16">
        <v>2</v>
      </c>
      <c r="BW105" s="16">
        <v>2</v>
      </c>
      <c r="BX105" s="16">
        <v>2</v>
      </c>
      <c r="BY105" s="16">
        <v>2</v>
      </c>
      <c r="BZ105" s="16">
        <v>2</v>
      </c>
      <c r="CA105" s="16">
        <v>2</v>
      </c>
      <c r="CB105" s="16">
        <v>2</v>
      </c>
      <c r="CC105" s="16">
        <v>2</v>
      </c>
      <c r="CD105" s="16">
        <v>1</v>
      </c>
      <c r="CE105" s="16">
        <v>1</v>
      </c>
      <c r="CF105" s="16">
        <v>1</v>
      </c>
      <c r="CG105" s="16">
        <v>1</v>
      </c>
      <c r="CH105" s="16">
        <v>1</v>
      </c>
      <c r="CI105" s="16">
        <v>1</v>
      </c>
      <c r="CJ105" s="16">
        <v>1</v>
      </c>
      <c r="CK105" s="16">
        <v>2</v>
      </c>
      <c r="CL105" s="16">
        <v>2</v>
      </c>
      <c r="CM105" s="16">
        <v>2</v>
      </c>
      <c r="CN105" s="16">
        <v>2</v>
      </c>
      <c r="CO105" s="16">
        <v>2</v>
      </c>
      <c r="CP105" s="16">
        <v>2</v>
      </c>
      <c r="CQ105" s="16">
        <v>2</v>
      </c>
      <c r="CR105" s="16">
        <v>2</v>
      </c>
      <c r="CS105" s="16">
        <v>2</v>
      </c>
      <c r="CT105" s="16">
        <v>2</v>
      </c>
      <c r="CU105" s="16">
        <v>2</v>
      </c>
      <c r="CV105" s="16">
        <v>2</v>
      </c>
      <c r="CW105" s="69">
        <f t="shared" si="30"/>
        <v>32</v>
      </c>
      <c r="CX105" s="352">
        <f t="shared" si="31"/>
        <v>0.82051282051282048</v>
      </c>
      <c r="CY105" s="69">
        <f t="shared" si="32"/>
        <v>7</v>
      </c>
      <c r="CZ105" s="70">
        <f t="shared" si="33"/>
        <v>0.17948717948717949</v>
      </c>
      <c r="DA105" s="69">
        <f t="shared" si="34"/>
        <v>0</v>
      </c>
      <c r="DB105" s="70">
        <f t="shared" si="35"/>
        <v>0</v>
      </c>
      <c r="DC105" s="69">
        <f t="shared" si="36"/>
        <v>0</v>
      </c>
      <c r="DD105" s="70">
        <f t="shared" si="37"/>
        <v>0</v>
      </c>
      <c r="DE105" s="71">
        <f t="shared" si="38"/>
        <v>1.8205128205128205</v>
      </c>
      <c r="DF105" s="71" t="str">
        <f t="shared" si="39"/>
        <v>Đạt mục tiêu</v>
      </c>
      <c r="DG105" s="2"/>
      <c r="DH105" s="2"/>
      <c r="DI105" s="2"/>
      <c r="DJ105" s="2"/>
      <c r="DK105" s="2"/>
      <c r="DL105" s="2"/>
      <c r="DM105" s="2"/>
      <c r="DN105" s="2"/>
      <c r="DO105" s="2"/>
      <c r="DP105" s="2"/>
      <c r="DQ105" s="2"/>
      <c r="DR105" s="2"/>
      <c r="DS105" s="2"/>
      <c r="DT105" s="2"/>
      <c r="DU105" s="2"/>
      <c r="DV105" s="2"/>
      <c r="DW105" s="2"/>
      <c r="DX105" s="2"/>
      <c r="DY105" s="2"/>
      <c r="DZ105" s="2"/>
    </row>
    <row r="106" spans="1:130" ht="39.75" hidden="1" customHeight="1" x14ac:dyDescent="0.25">
      <c r="A106" s="49">
        <v>92</v>
      </c>
      <c r="B106" s="55">
        <v>165</v>
      </c>
      <c r="C106" s="56">
        <v>168</v>
      </c>
      <c r="D106" s="8" t="s">
        <v>128</v>
      </c>
      <c r="E106" s="15" t="s">
        <v>11</v>
      </c>
      <c r="F106" s="15" t="s">
        <v>129</v>
      </c>
      <c r="G106" s="64" t="s">
        <v>19</v>
      </c>
      <c r="H106" s="8" t="s">
        <v>700</v>
      </c>
      <c r="I106" s="64" t="s">
        <v>628</v>
      </c>
      <c r="J106" s="64" t="s">
        <v>14</v>
      </c>
      <c r="K106" s="16" t="s">
        <v>6</v>
      </c>
      <c r="L106" s="16" t="s">
        <v>15</v>
      </c>
      <c r="M106" s="11">
        <v>1</v>
      </c>
      <c r="N106" s="305" t="s">
        <v>541</v>
      </c>
      <c r="O106" s="66"/>
      <c r="P106" s="66" t="s">
        <v>15</v>
      </c>
      <c r="Q106" s="66"/>
      <c r="R106" s="66"/>
      <c r="S106" s="66"/>
      <c r="T106" s="66"/>
      <c r="U106" s="66"/>
      <c r="V106" s="66"/>
      <c r="W106" s="66"/>
      <c r="X106" s="66"/>
      <c r="Y106" s="67">
        <f t="shared" si="29"/>
        <v>1</v>
      </c>
      <c r="Z106" s="16"/>
      <c r="AA106" s="16"/>
      <c r="AB106" s="16"/>
      <c r="AC106" s="16"/>
      <c r="AD106" s="16"/>
      <c r="AE106" s="16" t="s">
        <v>687</v>
      </c>
      <c r="AF106" s="16" t="s">
        <v>687</v>
      </c>
      <c r="AG106" s="16" t="s">
        <v>687</v>
      </c>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6">
        <v>2</v>
      </c>
      <c r="BK106" s="16">
        <v>2</v>
      </c>
      <c r="BL106" s="16">
        <v>2</v>
      </c>
      <c r="BM106" s="16">
        <v>2</v>
      </c>
      <c r="BN106" s="16">
        <v>2</v>
      </c>
      <c r="BO106" s="16">
        <v>2</v>
      </c>
      <c r="BP106" s="16">
        <v>2</v>
      </c>
      <c r="BQ106" s="16">
        <v>2</v>
      </c>
      <c r="BR106" s="16">
        <v>2</v>
      </c>
      <c r="BS106" s="16">
        <v>2</v>
      </c>
      <c r="BT106" s="16">
        <v>2</v>
      </c>
      <c r="BU106" s="16">
        <v>2</v>
      </c>
      <c r="BV106" s="16">
        <v>2</v>
      </c>
      <c r="BW106" s="16">
        <v>2</v>
      </c>
      <c r="BX106" s="16">
        <v>2</v>
      </c>
      <c r="BY106" s="16">
        <v>2</v>
      </c>
      <c r="BZ106" s="16">
        <v>2</v>
      </c>
      <c r="CA106" s="16">
        <v>2</v>
      </c>
      <c r="CB106" s="16">
        <v>2</v>
      </c>
      <c r="CC106" s="16">
        <v>2</v>
      </c>
      <c r="CD106" s="16">
        <v>2</v>
      </c>
      <c r="CE106" s="16">
        <v>2</v>
      </c>
      <c r="CF106" s="16">
        <v>2</v>
      </c>
      <c r="CG106" s="16">
        <v>2</v>
      </c>
      <c r="CH106" s="16">
        <v>2</v>
      </c>
      <c r="CI106" s="16">
        <v>2</v>
      </c>
      <c r="CJ106" s="16">
        <v>2</v>
      </c>
      <c r="CK106" s="16">
        <v>2</v>
      </c>
      <c r="CL106" s="16">
        <v>2</v>
      </c>
      <c r="CM106" s="16">
        <v>2</v>
      </c>
      <c r="CN106" s="16">
        <v>1</v>
      </c>
      <c r="CO106" s="16">
        <v>2</v>
      </c>
      <c r="CP106" s="16">
        <v>2</v>
      </c>
      <c r="CQ106" s="16">
        <v>2</v>
      </c>
      <c r="CR106" s="16">
        <v>2</v>
      </c>
      <c r="CS106" s="16">
        <v>2</v>
      </c>
      <c r="CT106" s="16">
        <v>1</v>
      </c>
      <c r="CU106" s="16">
        <v>2</v>
      </c>
      <c r="CV106" s="16">
        <v>2</v>
      </c>
      <c r="CW106" s="69">
        <f t="shared" si="30"/>
        <v>37</v>
      </c>
      <c r="CX106" s="352">
        <f t="shared" si="31"/>
        <v>0.94871794871794868</v>
      </c>
      <c r="CY106" s="69">
        <f t="shared" si="32"/>
        <v>2</v>
      </c>
      <c r="CZ106" s="70">
        <f t="shared" si="33"/>
        <v>5.128205128205128E-2</v>
      </c>
      <c r="DA106" s="69">
        <f t="shared" si="34"/>
        <v>0</v>
      </c>
      <c r="DB106" s="70">
        <f t="shared" si="35"/>
        <v>0</v>
      </c>
      <c r="DC106" s="69">
        <f t="shared" si="36"/>
        <v>0</v>
      </c>
      <c r="DD106" s="70">
        <f t="shared" si="37"/>
        <v>0</v>
      </c>
      <c r="DE106" s="71">
        <f t="shared" si="38"/>
        <v>1.9487179487179487</v>
      </c>
      <c r="DF106" s="71" t="str">
        <f t="shared" si="39"/>
        <v>Đạt mục tiêu</v>
      </c>
      <c r="DG106" s="2"/>
      <c r="DH106" s="2"/>
      <c r="DI106" s="2"/>
      <c r="DJ106" s="2"/>
      <c r="DK106" s="2"/>
      <c r="DL106" s="2"/>
      <c r="DM106" s="2"/>
      <c r="DN106" s="2"/>
      <c r="DO106" s="2"/>
      <c r="DP106" s="2"/>
      <c r="DQ106" s="2"/>
      <c r="DR106" s="2"/>
      <c r="DS106" s="2"/>
      <c r="DT106" s="2"/>
      <c r="DU106" s="2"/>
      <c r="DV106" s="2"/>
      <c r="DW106" s="2"/>
      <c r="DX106" s="2"/>
      <c r="DY106" s="2"/>
      <c r="DZ106" s="2"/>
    </row>
    <row r="107" spans="1:130" ht="37.5" hidden="1" customHeight="1" x14ac:dyDescent="0.25">
      <c r="A107" s="49">
        <v>93</v>
      </c>
      <c r="B107" s="62">
        <v>168</v>
      </c>
      <c r="C107" s="56">
        <v>169</v>
      </c>
      <c r="D107" s="8" t="s">
        <v>130</v>
      </c>
      <c r="E107" s="281" t="s">
        <v>36</v>
      </c>
      <c r="F107" s="15" t="s">
        <v>131</v>
      </c>
      <c r="G107" s="282" t="s">
        <v>36</v>
      </c>
      <c r="H107" s="109" t="s">
        <v>701</v>
      </c>
      <c r="I107" s="64" t="s">
        <v>628</v>
      </c>
      <c r="J107" s="64" t="s">
        <v>14</v>
      </c>
      <c r="K107" s="16" t="s">
        <v>6</v>
      </c>
      <c r="L107" s="16" t="s">
        <v>15</v>
      </c>
      <c r="M107" s="11"/>
      <c r="N107" s="305" t="s">
        <v>542</v>
      </c>
      <c r="O107" s="66"/>
      <c r="P107" s="66"/>
      <c r="Q107" s="66" t="s">
        <v>15</v>
      </c>
      <c r="R107" s="66"/>
      <c r="S107" s="66"/>
      <c r="T107" s="66"/>
      <c r="U107" s="66"/>
      <c r="V107" s="66"/>
      <c r="W107" s="66"/>
      <c r="X107" s="66"/>
      <c r="Y107" s="67">
        <f t="shared" si="29"/>
        <v>1</v>
      </c>
      <c r="Z107" s="16"/>
      <c r="AA107" s="16"/>
      <c r="AB107" s="16"/>
      <c r="AC107" s="16"/>
      <c r="AD107" s="16"/>
      <c r="AE107" s="68"/>
      <c r="AF107" s="12"/>
      <c r="AG107" s="12"/>
      <c r="AH107" s="12" t="s">
        <v>687</v>
      </c>
      <c r="AI107" s="12" t="s">
        <v>687</v>
      </c>
      <c r="AJ107" s="12" t="s">
        <v>687</v>
      </c>
      <c r="AK107" s="12" t="s">
        <v>687</v>
      </c>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6">
        <v>2</v>
      </c>
      <c r="BK107" s="16">
        <v>2</v>
      </c>
      <c r="BL107" s="16">
        <v>2</v>
      </c>
      <c r="BM107" s="16">
        <v>2</v>
      </c>
      <c r="BN107" s="16">
        <v>2</v>
      </c>
      <c r="BO107" s="16">
        <v>2</v>
      </c>
      <c r="BP107" s="16">
        <v>2</v>
      </c>
      <c r="BQ107" s="16">
        <v>2</v>
      </c>
      <c r="BR107" s="16">
        <v>2</v>
      </c>
      <c r="BS107" s="16">
        <v>2</v>
      </c>
      <c r="BT107" s="16">
        <v>2</v>
      </c>
      <c r="BU107" s="16">
        <v>2</v>
      </c>
      <c r="BV107" s="16">
        <v>2</v>
      </c>
      <c r="BW107" s="16">
        <v>2</v>
      </c>
      <c r="BX107" s="16">
        <v>2</v>
      </c>
      <c r="BY107" s="16">
        <v>2</v>
      </c>
      <c r="BZ107" s="16">
        <v>2</v>
      </c>
      <c r="CA107" s="16">
        <v>2</v>
      </c>
      <c r="CB107" s="16">
        <v>2</v>
      </c>
      <c r="CC107" s="16">
        <v>2</v>
      </c>
      <c r="CD107" s="16">
        <v>2</v>
      </c>
      <c r="CE107" s="16">
        <v>2</v>
      </c>
      <c r="CF107" s="16">
        <v>2</v>
      </c>
      <c r="CG107" s="16">
        <v>2</v>
      </c>
      <c r="CH107" s="16">
        <v>2</v>
      </c>
      <c r="CI107" s="16">
        <v>2</v>
      </c>
      <c r="CJ107" s="16">
        <v>2</v>
      </c>
      <c r="CK107" s="16">
        <v>2</v>
      </c>
      <c r="CL107" s="16">
        <v>1</v>
      </c>
      <c r="CM107" s="16">
        <v>1</v>
      </c>
      <c r="CN107" s="16">
        <v>1</v>
      </c>
      <c r="CO107" s="16">
        <v>1</v>
      </c>
      <c r="CP107" s="16">
        <v>1</v>
      </c>
      <c r="CQ107" s="16">
        <v>2</v>
      </c>
      <c r="CR107" s="16">
        <v>2</v>
      </c>
      <c r="CS107" s="16">
        <v>2</v>
      </c>
      <c r="CT107" s="16">
        <v>2</v>
      </c>
      <c r="CU107" s="16">
        <v>2</v>
      </c>
      <c r="CV107" s="16">
        <v>2</v>
      </c>
      <c r="CW107" s="69">
        <f t="shared" si="30"/>
        <v>34</v>
      </c>
      <c r="CX107" s="352">
        <f t="shared" si="31"/>
        <v>0.87179487179487181</v>
      </c>
      <c r="CY107" s="69">
        <f t="shared" si="32"/>
        <v>5</v>
      </c>
      <c r="CZ107" s="70">
        <f t="shared" si="33"/>
        <v>0.12820512820512819</v>
      </c>
      <c r="DA107" s="69">
        <f t="shared" si="34"/>
        <v>0</v>
      </c>
      <c r="DB107" s="70">
        <f t="shared" si="35"/>
        <v>0</v>
      </c>
      <c r="DC107" s="69">
        <f t="shared" si="36"/>
        <v>0</v>
      </c>
      <c r="DD107" s="70">
        <f t="shared" si="37"/>
        <v>0</v>
      </c>
      <c r="DE107" s="71">
        <f t="shared" si="38"/>
        <v>1.8717948717948718</v>
      </c>
      <c r="DF107" s="71" t="str">
        <f t="shared" si="39"/>
        <v>Đạt mục tiêu</v>
      </c>
      <c r="DG107" s="2"/>
      <c r="DH107" s="2"/>
      <c r="DI107" s="2"/>
      <c r="DJ107" s="2"/>
      <c r="DK107" s="2"/>
      <c r="DL107" s="2"/>
      <c r="DM107" s="2"/>
      <c r="DN107" s="2"/>
      <c r="DO107" s="2"/>
      <c r="DP107" s="2"/>
      <c r="DQ107" s="2"/>
      <c r="DR107" s="2"/>
      <c r="DS107" s="2"/>
      <c r="DT107" s="2"/>
      <c r="DU107" s="2"/>
      <c r="DV107" s="2"/>
      <c r="DW107" s="2"/>
      <c r="DX107" s="2"/>
      <c r="DY107" s="2"/>
      <c r="DZ107" s="2"/>
    </row>
    <row r="108" spans="1:130" ht="33.75" hidden="1" customHeight="1" x14ac:dyDescent="0.25">
      <c r="A108" s="49">
        <v>94</v>
      </c>
      <c r="B108" s="62">
        <v>169</v>
      </c>
      <c r="C108" s="56">
        <v>174</v>
      </c>
      <c r="D108" s="8" t="s">
        <v>132</v>
      </c>
      <c r="E108" s="281" t="s">
        <v>11</v>
      </c>
      <c r="F108" s="15" t="s">
        <v>133</v>
      </c>
      <c r="G108" s="282" t="s">
        <v>19</v>
      </c>
      <c r="H108" s="8" t="s">
        <v>702</v>
      </c>
      <c r="I108" s="64" t="s">
        <v>628</v>
      </c>
      <c r="J108" s="64" t="s">
        <v>14</v>
      </c>
      <c r="K108" s="16" t="s">
        <v>6</v>
      </c>
      <c r="L108" s="16" t="s">
        <v>15</v>
      </c>
      <c r="M108" s="11">
        <v>1</v>
      </c>
      <c r="N108" s="305" t="s">
        <v>542</v>
      </c>
      <c r="O108" s="66"/>
      <c r="P108" s="66"/>
      <c r="Q108" s="66" t="s">
        <v>15</v>
      </c>
      <c r="R108" s="66"/>
      <c r="S108" s="66"/>
      <c r="T108" s="66"/>
      <c r="U108" s="66"/>
      <c r="V108" s="66"/>
      <c r="W108" s="66"/>
      <c r="X108" s="66"/>
      <c r="Y108" s="67">
        <f t="shared" si="29"/>
        <v>1</v>
      </c>
      <c r="Z108" s="16"/>
      <c r="AA108" s="16"/>
      <c r="AB108" s="16"/>
      <c r="AC108" s="16"/>
      <c r="AD108" s="16"/>
      <c r="AE108" s="68"/>
      <c r="AF108" s="12"/>
      <c r="AG108" s="12"/>
      <c r="AH108" s="16" t="s">
        <v>687</v>
      </c>
      <c r="AI108" s="16" t="s">
        <v>687</v>
      </c>
      <c r="AJ108" s="16" t="s">
        <v>687</v>
      </c>
      <c r="AK108" s="16" t="s">
        <v>687</v>
      </c>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6">
        <v>2</v>
      </c>
      <c r="BK108" s="16">
        <v>2</v>
      </c>
      <c r="BL108" s="16">
        <v>2</v>
      </c>
      <c r="BM108" s="16">
        <v>2</v>
      </c>
      <c r="BN108" s="16">
        <v>2</v>
      </c>
      <c r="BO108" s="16">
        <v>2</v>
      </c>
      <c r="BP108" s="16">
        <v>2</v>
      </c>
      <c r="BQ108" s="16">
        <v>2</v>
      </c>
      <c r="BR108" s="16">
        <v>2</v>
      </c>
      <c r="BS108" s="16">
        <v>2</v>
      </c>
      <c r="BT108" s="16">
        <v>2</v>
      </c>
      <c r="BU108" s="16">
        <v>2</v>
      </c>
      <c r="BV108" s="16">
        <v>2</v>
      </c>
      <c r="BW108" s="16">
        <v>2</v>
      </c>
      <c r="BX108" s="16">
        <v>2</v>
      </c>
      <c r="BY108" s="16">
        <v>2</v>
      </c>
      <c r="BZ108" s="16">
        <v>2</v>
      </c>
      <c r="CA108" s="16">
        <v>2</v>
      </c>
      <c r="CB108" s="16">
        <v>2</v>
      </c>
      <c r="CC108" s="16">
        <v>2</v>
      </c>
      <c r="CD108" s="16">
        <v>2</v>
      </c>
      <c r="CE108" s="16">
        <v>2</v>
      </c>
      <c r="CF108" s="16">
        <v>2</v>
      </c>
      <c r="CG108" s="16">
        <v>2</v>
      </c>
      <c r="CH108" s="16">
        <v>1</v>
      </c>
      <c r="CI108" s="16">
        <v>1</v>
      </c>
      <c r="CJ108" s="16">
        <v>1</v>
      </c>
      <c r="CK108" s="16">
        <v>1</v>
      </c>
      <c r="CL108" s="16">
        <v>2</v>
      </c>
      <c r="CM108" s="16">
        <v>2</v>
      </c>
      <c r="CN108" s="16">
        <v>2</v>
      </c>
      <c r="CO108" s="16">
        <v>2</v>
      </c>
      <c r="CP108" s="16">
        <v>2</v>
      </c>
      <c r="CQ108" s="16">
        <v>2</v>
      </c>
      <c r="CR108" s="16">
        <v>2</v>
      </c>
      <c r="CS108" s="16">
        <v>2</v>
      </c>
      <c r="CT108" s="16">
        <v>2</v>
      </c>
      <c r="CU108" s="16">
        <v>2</v>
      </c>
      <c r="CV108" s="16">
        <v>2</v>
      </c>
      <c r="CW108" s="69">
        <f t="shared" si="30"/>
        <v>35</v>
      </c>
      <c r="CX108" s="352">
        <f t="shared" si="31"/>
        <v>0.89743589743589747</v>
      </c>
      <c r="CY108" s="69">
        <f t="shared" si="32"/>
        <v>4</v>
      </c>
      <c r="CZ108" s="70">
        <f t="shared" si="33"/>
        <v>0.10256410256410256</v>
      </c>
      <c r="DA108" s="69">
        <f t="shared" si="34"/>
        <v>0</v>
      </c>
      <c r="DB108" s="70">
        <f t="shared" si="35"/>
        <v>0</v>
      </c>
      <c r="DC108" s="69">
        <f t="shared" si="36"/>
        <v>0</v>
      </c>
      <c r="DD108" s="70">
        <f t="shared" si="37"/>
        <v>0</v>
      </c>
      <c r="DE108" s="71">
        <f t="shared" si="38"/>
        <v>1.8974358974358974</v>
      </c>
      <c r="DF108" s="71" t="str">
        <f t="shared" si="39"/>
        <v>Đạt mục tiêu</v>
      </c>
      <c r="DG108" s="2"/>
      <c r="DH108" s="2"/>
      <c r="DI108" s="2"/>
      <c r="DJ108" s="2"/>
      <c r="DK108" s="2"/>
      <c r="DL108" s="2"/>
      <c r="DM108" s="2"/>
      <c r="DN108" s="2"/>
      <c r="DO108" s="2"/>
      <c r="DP108" s="2"/>
      <c r="DQ108" s="2"/>
      <c r="DR108" s="2"/>
      <c r="DS108" s="2"/>
      <c r="DT108" s="2"/>
      <c r="DU108" s="2"/>
      <c r="DV108" s="2"/>
      <c r="DW108" s="2"/>
      <c r="DX108" s="2"/>
      <c r="DY108" s="2"/>
      <c r="DZ108" s="2"/>
    </row>
    <row r="109" spans="1:130" ht="22.5" hidden="1" customHeight="1" x14ac:dyDescent="0.25">
      <c r="A109" s="49">
        <v>95</v>
      </c>
      <c r="B109" s="62">
        <v>174</v>
      </c>
      <c r="C109" s="56">
        <v>175</v>
      </c>
      <c r="D109" s="8" t="s">
        <v>134</v>
      </c>
      <c r="E109" s="15" t="s">
        <v>11</v>
      </c>
      <c r="F109" s="15" t="s">
        <v>135</v>
      </c>
      <c r="G109" s="64" t="s">
        <v>19</v>
      </c>
      <c r="H109" s="15" t="s">
        <v>703</v>
      </c>
      <c r="I109" s="64" t="s">
        <v>628</v>
      </c>
      <c r="J109" s="64" t="s">
        <v>14</v>
      </c>
      <c r="K109" s="16" t="s">
        <v>6</v>
      </c>
      <c r="L109" s="16" t="s">
        <v>15</v>
      </c>
      <c r="M109" s="11">
        <v>1</v>
      </c>
      <c r="N109" s="11" t="s">
        <v>1268</v>
      </c>
      <c r="O109" s="66"/>
      <c r="P109" s="66"/>
      <c r="Q109" s="66"/>
      <c r="R109" s="66"/>
      <c r="S109" s="66"/>
      <c r="T109" s="66"/>
      <c r="U109" s="66"/>
      <c r="V109" s="66" t="s">
        <v>15</v>
      </c>
      <c r="W109" s="66"/>
      <c r="X109" s="66"/>
      <c r="Y109" s="67">
        <f t="shared" si="29"/>
        <v>1</v>
      </c>
      <c r="Z109" s="16"/>
      <c r="AA109" s="16"/>
      <c r="AB109" s="16"/>
      <c r="AC109" s="16"/>
      <c r="AD109" s="16"/>
      <c r="AE109" s="7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t="s">
        <v>687</v>
      </c>
      <c r="BD109" s="16" t="s">
        <v>687</v>
      </c>
      <c r="BE109" s="16" t="s">
        <v>687</v>
      </c>
      <c r="BF109" s="16"/>
      <c r="BG109" s="16"/>
      <c r="BH109" s="16"/>
      <c r="BI109" s="16"/>
      <c r="BJ109" s="16">
        <v>2</v>
      </c>
      <c r="BK109" s="16">
        <v>2</v>
      </c>
      <c r="BL109" s="16">
        <v>2</v>
      </c>
      <c r="BM109" s="16">
        <v>2</v>
      </c>
      <c r="BN109" s="16">
        <v>2</v>
      </c>
      <c r="BO109" s="16">
        <v>2</v>
      </c>
      <c r="BP109" s="16">
        <v>2</v>
      </c>
      <c r="BQ109" s="16">
        <v>2</v>
      </c>
      <c r="BR109" s="16">
        <v>2</v>
      </c>
      <c r="BS109" s="16">
        <v>2</v>
      </c>
      <c r="BT109" s="16">
        <v>2</v>
      </c>
      <c r="BU109" s="16">
        <v>2</v>
      </c>
      <c r="BV109" s="16">
        <v>2</v>
      </c>
      <c r="BW109" s="16">
        <v>2</v>
      </c>
      <c r="BX109" s="16">
        <v>2</v>
      </c>
      <c r="BY109" s="16">
        <v>2</v>
      </c>
      <c r="BZ109" s="16">
        <v>2</v>
      </c>
      <c r="CA109" s="16">
        <v>2</v>
      </c>
      <c r="CB109" s="16">
        <v>2</v>
      </c>
      <c r="CC109" s="16">
        <v>2</v>
      </c>
      <c r="CD109" s="16">
        <v>2</v>
      </c>
      <c r="CE109" s="16">
        <v>2</v>
      </c>
      <c r="CF109" s="16">
        <v>2</v>
      </c>
      <c r="CG109" s="16">
        <v>2</v>
      </c>
      <c r="CH109" s="16">
        <v>2</v>
      </c>
      <c r="CI109" s="16">
        <v>2</v>
      </c>
      <c r="CJ109" s="16">
        <v>2</v>
      </c>
      <c r="CK109" s="16">
        <v>2</v>
      </c>
      <c r="CL109" s="16">
        <v>2</v>
      </c>
      <c r="CM109" s="16">
        <v>2</v>
      </c>
      <c r="CN109" s="16">
        <v>2</v>
      </c>
      <c r="CO109" s="16">
        <v>2</v>
      </c>
      <c r="CP109" s="16">
        <v>2</v>
      </c>
      <c r="CQ109" s="16">
        <v>2</v>
      </c>
      <c r="CR109" s="16">
        <v>2</v>
      </c>
      <c r="CS109" s="16">
        <v>2</v>
      </c>
      <c r="CT109" s="16">
        <v>2</v>
      </c>
      <c r="CU109" s="16">
        <v>2</v>
      </c>
      <c r="CV109" s="16">
        <v>2</v>
      </c>
      <c r="CW109" s="69">
        <f t="shared" si="30"/>
        <v>39</v>
      </c>
      <c r="CX109" s="352">
        <f t="shared" si="31"/>
        <v>1</v>
      </c>
      <c r="CY109" s="69">
        <f t="shared" si="32"/>
        <v>0</v>
      </c>
      <c r="CZ109" s="70">
        <f t="shared" si="33"/>
        <v>0</v>
      </c>
      <c r="DA109" s="69">
        <f t="shared" si="34"/>
        <v>0</v>
      </c>
      <c r="DB109" s="70">
        <f t="shared" si="35"/>
        <v>0</v>
      </c>
      <c r="DC109" s="69">
        <f t="shared" si="36"/>
        <v>0</v>
      </c>
      <c r="DD109" s="70">
        <f t="shared" si="37"/>
        <v>0</v>
      </c>
      <c r="DE109" s="71">
        <f t="shared" si="38"/>
        <v>2</v>
      </c>
      <c r="DF109" s="71" t="str">
        <f t="shared" si="39"/>
        <v>Đạt mục tiêu</v>
      </c>
      <c r="DG109" s="2"/>
      <c r="DH109" s="2"/>
      <c r="DI109" s="2"/>
      <c r="DJ109" s="2"/>
      <c r="DK109" s="2"/>
      <c r="DL109" s="2"/>
      <c r="DM109" s="2"/>
      <c r="DN109" s="2"/>
      <c r="DO109" s="2"/>
      <c r="DP109" s="2"/>
      <c r="DQ109" s="2"/>
      <c r="DR109" s="2"/>
      <c r="DS109" s="2"/>
      <c r="DT109" s="2"/>
      <c r="DU109" s="2"/>
      <c r="DV109" s="2"/>
      <c r="DW109" s="2"/>
      <c r="DX109" s="2"/>
      <c r="DY109" s="2"/>
      <c r="DZ109" s="2"/>
    </row>
    <row r="110" spans="1:130" ht="26.25" customHeight="1" x14ac:dyDescent="0.25">
      <c r="A110" s="49">
        <v>96</v>
      </c>
      <c r="B110" s="55">
        <v>175</v>
      </c>
      <c r="C110" s="56">
        <v>176</v>
      </c>
      <c r="D110" s="706" t="s">
        <v>136</v>
      </c>
      <c r="E110" s="708"/>
      <c r="F110" s="707"/>
      <c r="G110" s="708"/>
      <c r="H110" s="705"/>
      <c r="I110" s="64"/>
      <c r="J110" s="57"/>
      <c r="K110" s="57" t="s">
        <v>8</v>
      </c>
      <c r="L110" s="57" t="s">
        <v>8</v>
      </c>
      <c r="M110" s="57" t="s">
        <v>8</v>
      </c>
      <c r="N110" s="296"/>
      <c r="O110" s="58" t="s">
        <v>609</v>
      </c>
      <c r="P110" s="58" t="s">
        <v>609</v>
      </c>
      <c r="Q110" s="58" t="s">
        <v>609</v>
      </c>
      <c r="R110" s="58" t="s">
        <v>609</v>
      </c>
      <c r="S110" s="58" t="s">
        <v>609</v>
      </c>
      <c r="T110" s="58" t="s">
        <v>609</v>
      </c>
      <c r="U110" s="58" t="s">
        <v>609</v>
      </c>
      <c r="V110" s="58" t="s">
        <v>609</v>
      </c>
      <c r="W110" s="58" t="s">
        <v>609</v>
      </c>
      <c r="X110" s="58" t="s">
        <v>609</v>
      </c>
      <c r="Y110" s="67">
        <f t="shared" si="29"/>
        <v>0</v>
      </c>
      <c r="Z110" s="57" t="s">
        <v>8</v>
      </c>
      <c r="AA110" s="57"/>
      <c r="AB110" s="57"/>
      <c r="AC110" s="57"/>
      <c r="AD110" s="57"/>
      <c r="AE110" s="57"/>
      <c r="AF110" s="57"/>
      <c r="AG110" s="57"/>
      <c r="AH110" s="78"/>
      <c r="AI110" s="78"/>
      <c r="AJ110" s="78"/>
      <c r="AK110" s="78"/>
      <c r="AL110" s="78"/>
      <c r="AM110" s="78"/>
      <c r="AN110" s="78"/>
      <c r="AO110" s="78"/>
      <c r="AP110" s="78"/>
      <c r="AQ110" s="78"/>
      <c r="AR110" s="78"/>
      <c r="AS110" s="78"/>
      <c r="AT110" s="78"/>
      <c r="AU110" s="57"/>
      <c r="AV110" s="57"/>
      <c r="AW110" s="57"/>
      <c r="AX110" s="57"/>
      <c r="AY110" s="78"/>
      <c r="AZ110" s="78"/>
      <c r="BA110" s="78"/>
      <c r="BB110" s="78"/>
      <c r="BC110" s="78"/>
      <c r="BD110" s="78"/>
      <c r="BE110" s="78"/>
      <c r="BF110" s="78"/>
      <c r="BG110" s="78"/>
      <c r="BH110" s="78"/>
      <c r="BI110" s="78"/>
      <c r="BJ110" s="336" t="s">
        <v>8</v>
      </c>
      <c r="BK110" s="336" t="s">
        <v>8</v>
      </c>
      <c r="BL110" s="336" t="s">
        <v>8</v>
      </c>
      <c r="BM110" s="336" t="s">
        <v>8</v>
      </c>
      <c r="BN110" s="336" t="s">
        <v>8</v>
      </c>
      <c r="BO110" s="336" t="s">
        <v>8</v>
      </c>
      <c r="BP110" s="336" t="s">
        <v>8</v>
      </c>
      <c r="BQ110" s="336" t="s">
        <v>8</v>
      </c>
      <c r="BR110" s="336" t="s">
        <v>8</v>
      </c>
      <c r="BS110" s="336" t="s">
        <v>8</v>
      </c>
      <c r="BT110" s="336" t="s">
        <v>8</v>
      </c>
      <c r="BU110" s="336" t="s">
        <v>8</v>
      </c>
      <c r="BV110" s="336" t="s">
        <v>8</v>
      </c>
      <c r="BW110" s="336" t="s">
        <v>8</v>
      </c>
      <c r="BX110" s="336" t="s">
        <v>8</v>
      </c>
      <c r="BY110" s="336" t="s">
        <v>8</v>
      </c>
      <c r="BZ110" s="336" t="s">
        <v>8</v>
      </c>
      <c r="CA110" s="336" t="s">
        <v>8</v>
      </c>
      <c r="CB110" s="336" t="s">
        <v>8</v>
      </c>
      <c r="CC110" s="336" t="s">
        <v>8</v>
      </c>
      <c r="CD110" s="336" t="s">
        <v>8</v>
      </c>
      <c r="CE110" s="336" t="s">
        <v>8</v>
      </c>
      <c r="CF110" s="336" t="s">
        <v>8</v>
      </c>
      <c r="CG110" s="336" t="s">
        <v>8</v>
      </c>
      <c r="CH110" s="336" t="s">
        <v>8</v>
      </c>
      <c r="CI110" s="336" t="s">
        <v>8</v>
      </c>
      <c r="CJ110" s="336" t="s">
        <v>8</v>
      </c>
      <c r="CK110" s="336" t="s">
        <v>8</v>
      </c>
      <c r="CL110" s="336" t="s">
        <v>8</v>
      </c>
      <c r="CM110" s="336" t="s">
        <v>8</v>
      </c>
      <c r="CN110" s="336" t="s">
        <v>8</v>
      </c>
      <c r="CO110" s="336" t="s">
        <v>8</v>
      </c>
      <c r="CP110" s="336" t="s">
        <v>8</v>
      </c>
      <c r="CQ110" s="336" t="s">
        <v>8</v>
      </c>
      <c r="CR110" s="336" t="s">
        <v>8</v>
      </c>
      <c r="CS110" s="336"/>
      <c r="CT110" s="336" t="s">
        <v>8</v>
      </c>
      <c r="CU110" s="336" t="s">
        <v>8</v>
      </c>
      <c r="CV110" s="336" t="s">
        <v>8</v>
      </c>
      <c r="CW110" s="335">
        <f t="shared" si="30"/>
        <v>0</v>
      </c>
      <c r="CX110" s="330" t="e">
        <f t="shared" si="31"/>
        <v>#DIV/0!</v>
      </c>
      <c r="CY110" s="335">
        <f t="shared" si="32"/>
        <v>0</v>
      </c>
      <c r="CZ110" s="339" t="e">
        <f t="shared" si="33"/>
        <v>#DIV/0!</v>
      </c>
      <c r="DA110" s="335">
        <f t="shared" si="34"/>
        <v>0</v>
      </c>
      <c r="DB110" s="339" t="e">
        <f t="shared" si="35"/>
        <v>#DIV/0!</v>
      </c>
      <c r="DC110" s="335">
        <f t="shared" si="36"/>
        <v>0</v>
      </c>
      <c r="DD110" s="339" t="e">
        <f t="shared" si="37"/>
        <v>#DIV/0!</v>
      </c>
      <c r="DE110" s="71" t="e">
        <f t="shared" si="38"/>
        <v>#DIV/0!</v>
      </c>
      <c r="DF110" s="71" t="e">
        <f t="shared" si="39"/>
        <v>#DIV/0!</v>
      </c>
      <c r="DG110" s="2"/>
      <c r="DH110" s="2"/>
      <c r="DI110" s="2"/>
      <c r="DJ110" s="2"/>
      <c r="DK110" s="2"/>
      <c r="DL110" s="2"/>
      <c r="DM110" s="2"/>
      <c r="DN110" s="2"/>
      <c r="DO110" s="2"/>
      <c r="DP110" s="2"/>
      <c r="DQ110" s="2"/>
      <c r="DR110" s="2"/>
      <c r="DS110" s="2"/>
      <c r="DT110" s="2"/>
      <c r="DU110" s="2"/>
      <c r="DV110" s="2"/>
      <c r="DW110" s="2"/>
      <c r="DX110" s="2"/>
      <c r="DY110" s="2"/>
      <c r="DZ110" s="2"/>
    </row>
    <row r="111" spans="1:130" ht="69" hidden="1" customHeight="1" x14ac:dyDescent="0.25">
      <c r="A111" s="49">
        <v>97</v>
      </c>
      <c r="B111" s="62">
        <v>176</v>
      </c>
      <c r="C111" s="108">
        <v>179</v>
      </c>
      <c r="D111" s="8" t="s">
        <v>139</v>
      </c>
      <c r="E111" s="28" t="s">
        <v>11</v>
      </c>
      <c r="F111" s="15" t="s">
        <v>137</v>
      </c>
      <c r="G111" s="64" t="s">
        <v>11</v>
      </c>
      <c r="H111" s="110" t="s">
        <v>704</v>
      </c>
      <c r="I111" s="64" t="s">
        <v>628</v>
      </c>
      <c r="J111" s="64" t="s">
        <v>14</v>
      </c>
      <c r="K111" s="16" t="s">
        <v>6</v>
      </c>
      <c r="L111" s="16" t="s">
        <v>15</v>
      </c>
      <c r="M111" s="21"/>
      <c r="N111" s="304" t="s">
        <v>1200</v>
      </c>
      <c r="O111" s="111" t="s">
        <v>15</v>
      </c>
      <c r="P111" s="66"/>
      <c r="Q111" s="111"/>
      <c r="R111" s="111"/>
      <c r="S111" s="111"/>
      <c r="T111" s="111"/>
      <c r="U111" s="111"/>
      <c r="V111" s="111"/>
      <c r="W111" s="111"/>
      <c r="X111" s="111"/>
      <c r="Y111" s="67">
        <f t="shared" si="29"/>
        <v>1</v>
      </c>
      <c r="Z111" s="16"/>
      <c r="AA111" s="16" t="s">
        <v>687</v>
      </c>
      <c r="AB111" s="16" t="s">
        <v>687</v>
      </c>
      <c r="AC111" s="16" t="s">
        <v>687</v>
      </c>
      <c r="AD111" s="16" t="s">
        <v>687</v>
      </c>
      <c r="AE111" s="68"/>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6">
        <v>2</v>
      </c>
      <c r="BK111" s="16">
        <v>2</v>
      </c>
      <c r="BL111" s="16">
        <v>2</v>
      </c>
      <c r="BM111" s="16">
        <v>2</v>
      </c>
      <c r="BN111" s="16">
        <v>2</v>
      </c>
      <c r="BO111" s="16">
        <v>2</v>
      </c>
      <c r="BP111" s="16">
        <v>2</v>
      </c>
      <c r="BQ111" s="16">
        <v>2</v>
      </c>
      <c r="BR111" s="16">
        <v>2</v>
      </c>
      <c r="BS111" s="16">
        <v>2</v>
      </c>
      <c r="BT111" s="16">
        <v>2</v>
      </c>
      <c r="BU111" s="16">
        <v>2</v>
      </c>
      <c r="BV111" s="16">
        <v>2</v>
      </c>
      <c r="BW111" s="16">
        <v>2</v>
      </c>
      <c r="BX111" s="16">
        <v>2</v>
      </c>
      <c r="BY111" s="16">
        <v>2</v>
      </c>
      <c r="BZ111" s="16">
        <v>2</v>
      </c>
      <c r="CA111" s="16">
        <v>2</v>
      </c>
      <c r="CB111" s="16">
        <v>2</v>
      </c>
      <c r="CC111" s="16">
        <v>2</v>
      </c>
      <c r="CD111" s="16">
        <v>2</v>
      </c>
      <c r="CE111" s="16">
        <v>2</v>
      </c>
      <c r="CF111" s="16">
        <v>2</v>
      </c>
      <c r="CG111" s="16">
        <v>2</v>
      </c>
      <c r="CH111" s="16">
        <v>2</v>
      </c>
      <c r="CI111" s="16">
        <v>2</v>
      </c>
      <c r="CJ111" s="16">
        <v>2</v>
      </c>
      <c r="CK111" s="16">
        <v>1</v>
      </c>
      <c r="CL111" s="16">
        <v>1</v>
      </c>
      <c r="CM111" s="16">
        <v>1</v>
      </c>
      <c r="CN111" s="16">
        <v>1</v>
      </c>
      <c r="CO111" s="16">
        <v>1</v>
      </c>
      <c r="CP111" s="16">
        <v>2</v>
      </c>
      <c r="CQ111" s="16">
        <v>2</v>
      </c>
      <c r="CR111" s="16">
        <v>2</v>
      </c>
      <c r="CS111" s="16">
        <v>2</v>
      </c>
      <c r="CT111" s="16">
        <v>2</v>
      </c>
      <c r="CU111" s="16">
        <v>2</v>
      </c>
      <c r="CV111" s="16">
        <v>2</v>
      </c>
      <c r="CW111" s="69">
        <f t="shared" si="30"/>
        <v>34</v>
      </c>
      <c r="CX111" s="352">
        <f t="shared" si="31"/>
        <v>0.87179487179487181</v>
      </c>
      <c r="CY111" s="69">
        <f t="shared" si="32"/>
        <v>5</v>
      </c>
      <c r="CZ111" s="70">
        <f t="shared" si="33"/>
        <v>0.12820512820512819</v>
      </c>
      <c r="DA111" s="69">
        <f t="shared" si="34"/>
        <v>0</v>
      </c>
      <c r="DB111" s="70">
        <f t="shared" si="35"/>
        <v>0</v>
      </c>
      <c r="DC111" s="69">
        <f t="shared" si="36"/>
        <v>0</v>
      </c>
      <c r="DD111" s="70">
        <f t="shared" si="37"/>
        <v>0</v>
      </c>
      <c r="DE111" s="71">
        <f t="shared" si="38"/>
        <v>1.8717948717948718</v>
      </c>
      <c r="DF111" s="71" t="str">
        <f t="shared" si="39"/>
        <v>Đạt mục tiêu</v>
      </c>
      <c r="DG111" s="2"/>
      <c r="DH111" s="2"/>
      <c r="DI111" s="2"/>
      <c r="DJ111" s="2"/>
      <c r="DK111" s="2"/>
      <c r="DL111" s="2"/>
      <c r="DM111" s="2"/>
      <c r="DN111" s="2"/>
      <c r="DO111" s="2"/>
      <c r="DP111" s="2"/>
      <c r="DQ111" s="2"/>
      <c r="DR111" s="2"/>
      <c r="DS111" s="2"/>
      <c r="DT111" s="2"/>
      <c r="DU111" s="2"/>
      <c r="DV111" s="2"/>
      <c r="DW111" s="2"/>
      <c r="DX111" s="2"/>
      <c r="DY111" s="2"/>
      <c r="DZ111" s="2"/>
    </row>
    <row r="112" spans="1:130" ht="53.25" hidden="1" customHeight="1" x14ac:dyDescent="0.25">
      <c r="A112" s="49">
        <v>98</v>
      </c>
      <c r="B112" s="112">
        <v>179</v>
      </c>
      <c r="C112" s="113"/>
      <c r="D112" s="8" t="s">
        <v>139</v>
      </c>
      <c r="E112" s="28" t="s">
        <v>11</v>
      </c>
      <c r="F112" s="15" t="s">
        <v>140</v>
      </c>
      <c r="G112" s="64" t="s">
        <v>11</v>
      </c>
      <c r="H112" s="114" t="s">
        <v>705</v>
      </c>
      <c r="I112" s="64" t="s">
        <v>628</v>
      </c>
      <c r="J112" s="64" t="s">
        <v>14</v>
      </c>
      <c r="K112" s="16" t="s">
        <v>6</v>
      </c>
      <c r="L112" s="16" t="s">
        <v>15</v>
      </c>
      <c r="M112" s="21"/>
      <c r="N112" s="311" t="s">
        <v>544</v>
      </c>
      <c r="O112" s="111"/>
      <c r="P112" s="111"/>
      <c r="Q112" s="66"/>
      <c r="R112" s="111"/>
      <c r="S112" s="111" t="s">
        <v>15</v>
      </c>
      <c r="T112" s="111"/>
      <c r="U112" s="111"/>
      <c r="V112" s="111"/>
      <c r="W112" s="111"/>
      <c r="X112" s="111"/>
      <c r="Y112" s="67">
        <f t="shared" si="29"/>
        <v>1</v>
      </c>
      <c r="Z112" s="16"/>
      <c r="AA112" s="16"/>
      <c r="AB112" s="16"/>
      <c r="AC112" s="16"/>
      <c r="AD112" s="16"/>
      <c r="AE112" s="68"/>
      <c r="AF112" s="12"/>
      <c r="AG112" s="12"/>
      <c r="AH112" s="12"/>
      <c r="AI112" s="12"/>
      <c r="AJ112" s="12"/>
      <c r="AK112" s="12"/>
      <c r="AL112" s="12"/>
      <c r="AM112" s="12"/>
      <c r="AN112" s="12"/>
      <c r="AO112" s="12"/>
      <c r="AP112" s="12"/>
      <c r="AQ112" s="12" t="s">
        <v>687</v>
      </c>
      <c r="AR112" s="12" t="s">
        <v>687</v>
      </c>
      <c r="AS112" s="12" t="s">
        <v>687</v>
      </c>
      <c r="AT112" s="12" t="s">
        <v>687</v>
      </c>
      <c r="AU112" s="12"/>
      <c r="AV112" s="12"/>
      <c r="AW112" s="12"/>
      <c r="AX112" s="12"/>
      <c r="AY112" s="12"/>
      <c r="AZ112" s="12"/>
      <c r="BA112" s="12"/>
      <c r="BB112" s="12"/>
      <c r="BC112" s="12"/>
      <c r="BD112" s="12"/>
      <c r="BE112" s="12"/>
      <c r="BF112" s="12"/>
      <c r="BG112" s="12"/>
      <c r="BH112" s="12"/>
      <c r="BI112" s="12"/>
      <c r="BJ112" s="16">
        <v>2</v>
      </c>
      <c r="BK112" s="16">
        <v>2</v>
      </c>
      <c r="BL112" s="16">
        <v>2</v>
      </c>
      <c r="BM112" s="16">
        <v>2</v>
      </c>
      <c r="BN112" s="16">
        <v>2</v>
      </c>
      <c r="BO112" s="16">
        <v>2</v>
      </c>
      <c r="BP112" s="16">
        <v>2</v>
      </c>
      <c r="BQ112" s="16">
        <v>2</v>
      </c>
      <c r="BR112" s="16">
        <v>2</v>
      </c>
      <c r="BS112" s="16">
        <v>2</v>
      </c>
      <c r="BT112" s="16">
        <v>2</v>
      </c>
      <c r="BU112" s="16">
        <v>2</v>
      </c>
      <c r="BV112" s="16">
        <v>2</v>
      </c>
      <c r="BW112" s="16">
        <v>2</v>
      </c>
      <c r="BX112" s="16">
        <v>2</v>
      </c>
      <c r="BY112" s="16">
        <v>2</v>
      </c>
      <c r="BZ112" s="16">
        <v>2</v>
      </c>
      <c r="CA112" s="16">
        <v>2</v>
      </c>
      <c r="CB112" s="16">
        <v>2</v>
      </c>
      <c r="CC112" s="16">
        <v>2</v>
      </c>
      <c r="CD112" s="16">
        <v>2</v>
      </c>
      <c r="CE112" s="16">
        <v>2</v>
      </c>
      <c r="CF112" s="16">
        <v>2</v>
      </c>
      <c r="CG112" s="16">
        <v>2</v>
      </c>
      <c r="CH112" s="16">
        <v>2</v>
      </c>
      <c r="CI112" s="16">
        <v>2</v>
      </c>
      <c r="CJ112" s="16">
        <v>2</v>
      </c>
      <c r="CK112" s="16">
        <v>2</v>
      </c>
      <c r="CL112" s="16">
        <v>2</v>
      </c>
      <c r="CM112" s="16">
        <v>2</v>
      </c>
      <c r="CN112" s="16">
        <v>2</v>
      </c>
      <c r="CO112" s="16">
        <v>2</v>
      </c>
      <c r="CP112" s="16">
        <v>2</v>
      </c>
      <c r="CQ112" s="16">
        <v>2</v>
      </c>
      <c r="CR112" s="16">
        <v>2</v>
      </c>
      <c r="CS112" s="16">
        <v>2</v>
      </c>
      <c r="CT112" s="16">
        <v>2</v>
      </c>
      <c r="CU112" s="16">
        <v>2</v>
      </c>
      <c r="CV112" s="16">
        <v>2</v>
      </c>
      <c r="CW112" s="69">
        <f t="shared" si="30"/>
        <v>39</v>
      </c>
      <c r="CX112" s="352">
        <f t="shared" si="31"/>
        <v>1</v>
      </c>
      <c r="CY112" s="69">
        <f t="shared" si="32"/>
        <v>0</v>
      </c>
      <c r="CZ112" s="70">
        <f t="shared" si="33"/>
        <v>0</v>
      </c>
      <c r="DA112" s="69">
        <f t="shared" si="34"/>
        <v>0</v>
      </c>
      <c r="DB112" s="70">
        <f t="shared" si="35"/>
        <v>0</v>
      </c>
      <c r="DC112" s="69">
        <f t="shared" si="36"/>
        <v>0</v>
      </c>
      <c r="DD112" s="70">
        <f t="shared" si="37"/>
        <v>0</v>
      </c>
      <c r="DE112" s="71">
        <f t="shared" si="38"/>
        <v>2</v>
      </c>
      <c r="DF112" s="71" t="str">
        <f t="shared" si="39"/>
        <v>Đạt mục tiêu</v>
      </c>
      <c r="DG112" s="2"/>
      <c r="DH112" s="2"/>
      <c r="DI112" s="2"/>
      <c r="DJ112" s="2"/>
      <c r="DK112" s="2"/>
      <c r="DL112" s="2"/>
      <c r="DM112" s="2"/>
      <c r="DN112" s="2"/>
      <c r="DO112" s="2"/>
      <c r="DP112" s="2"/>
      <c r="DQ112" s="2"/>
      <c r="DR112" s="2"/>
      <c r="DS112" s="2"/>
      <c r="DT112" s="2"/>
      <c r="DU112" s="2"/>
      <c r="DV112" s="2"/>
      <c r="DW112" s="2"/>
      <c r="DX112" s="2"/>
      <c r="DY112" s="2"/>
      <c r="DZ112" s="2"/>
    </row>
    <row r="113" spans="1:130" ht="42" hidden="1" customHeight="1" x14ac:dyDescent="0.25">
      <c r="A113" s="49">
        <v>99</v>
      </c>
      <c r="B113" s="112">
        <v>179</v>
      </c>
      <c r="C113" s="113"/>
      <c r="D113" s="8" t="s">
        <v>139</v>
      </c>
      <c r="E113" s="28" t="s">
        <v>11</v>
      </c>
      <c r="F113" s="15" t="s">
        <v>138</v>
      </c>
      <c r="G113" s="64" t="s">
        <v>38</v>
      </c>
      <c r="H113" s="15" t="s">
        <v>138</v>
      </c>
      <c r="I113" s="64" t="s">
        <v>628</v>
      </c>
      <c r="J113" s="64" t="s">
        <v>14</v>
      </c>
      <c r="K113" s="16" t="s">
        <v>6</v>
      </c>
      <c r="L113" s="16" t="s">
        <v>15</v>
      </c>
      <c r="M113" s="21"/>
      <c r="N113" s="311" t="s">
        <v>544</v>
      </c>
      <c r="O113" s="111"/>
      <c r="P113" s="111"/>
      <c r="Q113" s="111"/>
      <c r="R113" s="66"/>
      <c r="S113" s="66" t="s">
        <v>15</v>
      </c>
      <c r="T113" s="111"/>
      <c r="U113" s="111"/>
      <c r="V113" s="111"/>
      <c r="W113" s="111"/>
      <c r="X113" s="111"/>
      <c r="Y113" s="67">
        <f t="shared" si="29"/>
        <v>1</v>
      </c>
      <c r="Z113" s="16"/>
      <c r="AA113" s="16"/>
      <c r="AB113" s="16"/>
      <c r="AC113" s="16"/>
      <c r="AD113" s="16"/>
      <c r="AE113" s="68"/>
      <c r="AF113" s="12"/>
      <c r="AG113" s="12"/>
      <c r="AH113" s="12"/>
      <c r="AI113" s="12"/>
      <c r="AJ113" s="12"/>
      <c r="AK113" s="12"/>
      <c r="AL113" s="12"/>
      <c r="AM113" s="12"/>
      <c r="AN113" s="12"/>
      <c r="AO113" s="12"/>
      <c r="AP113" s="12"/>
      <c r="AQ113" s="12" t="s">
        <v>687</v>
      </c>
      <c r="AR113" s="12" t="s">
        <v>687</v>
      </c>
      <c r="AS113" s="12" t="s">
        <v>687</v>
      </c>
      <c r="AT113" s="12" t="s">
        <v>687</v>
      </c>
      <c r="AU113" s="12"/>
      <c r="AV113" s="12"/>
      <c r="AW113" s="12"/>
      <c r="AX113" s="12"/>
      <c r="AY113" s="12"/>
      <c r="AZ113" s="12"/>
      <c r="BA113" s="12"/>
      <c r="BB113" s="12"/>
      <c r="BC113" s="12"/>
      <c r="BD113" s="12"/>
      <c r="BE113" s="12"/>
      <c r="BF113" s="12"/>
      <c r="BG113" s="12"/>
      <c r="BH113" s="12"/>
      <c r="BI113" s="12"/>
      <c r="BJ113" s="16">
        <v>2</v>
      </c>
      <c r="BK113" s="16">
        <v>2</v>
      </c>
      <c r="BL113" s="16">
        <v>2</v>
      </c>
      <c r="BM113" s="16">
        <v>2</v>
      </c>
      <c r="BN113" s="16">
        <v>2</v>
      </c>
      <c r="BO113" s="16">
        <v>2</v>
      </c>
      <c r="BP113" s="16">
        <v>2</v>
      </c>
      <c r="BQ113" s="16">
        <v>2</v>
      </c>
      <c r="BR113" s="16">
        <v>2</v>
      </c>
      <c r="BS113" s="16">
        <v>2</v>
      </c>
      <c r="BT113" s="16">
        <v>2</v>
      </c>
      <c r="BU113" s="16">
        <v>2</v>
      </c>
      <c r="BV113" s="16">
        <v>2</v>
      </c>
      <c r="BW113" s="16">
        <v>2</v>
      </c>
      <c r="BX113" s="16">
        <v>2</v>
      </c>
      <c r="BY113" s="16">
        <v>2</v>
      </c>
      <c r="BZ113" s="16">
        <v>2</v>
      </c>
      <c r="CA113" s="16">
        <v>2</v>
      </c>
      <c r="CB113" s="16">
        <v>2</v>
      </c>
      <c r="CC113" s="16">
        <v>2</v>
      </c>
      <c r="CD113" s="16">
        <v>2</v>
      </c>
      <c r="CE113" s="16">
        <v>2</v>
      </c>
      <c r="CF113" s="16">
        <v>2</v>
      </c>
      <c r="CG113" s="16">
        <v>2</v>
      </c>
      <c r="CH113" s="16">
        <v>2</v>
      </c>
      <c r="CI113" s="16">
        <v>2</v>
      </c>
      <c r="CJ113" s="16">
        <v>2</v>
      </c>
      <c r="CK113" s="16">
        <v>2</v>
      </c>
      <c r="CL113" s="16">
        <v>2</v>
      </c>
      <c r="CM113" s="16">
        <v>2</v>
      </c>
      <c r="CN113" s="16">
        <v>2</v>
      </c>
      <c r="CO113" s="16">
        <v>2</v>
      </c>
      <c r="CP113" s="16">
        <v>2</v>
      </c>
      <c r="CQ113" s="16">
        <v>2</v>
      </c>
      <c r="CR113" s="16">
        <v>2</v>
      </c>
      <c r="CS113" s="16">
        <v>2</v>
      </c>
      <c r="CT113" s="16">
        <v>2</v>
      </c>
      <c r="CU113" s="16">
        <v>2</v>
      </c>
      <c r="CV113" s="16">
        <v>2</v>
      </c>
      <c r="CW113" s="69">
        <f t="shared" si="30"/>
        <v>39</v>
      </c>
      <c r="CX113" s="352">
        <f t="shared" si="31"/>
        <v>1</v>
      </c>
      <c r="CY113" s="69">
        <f t="shared" si="32"/>
        <v>0</v>
      </c>
      <c r="CZ113" s="70">
        <f t="shared" si="33"/>
        <v>0</v>
      </c>
      <c r="DA113" s="69">
        <f t="shared" si="34"/>
        <v>0</v>
      </c>
      <c r="DB113" s="70">
        <f t="shared" si="35"/>
        <v>0</v>
      </c>
      <c r="DC113" s="69">
        <f t="shared" si="36"/>
        <v>0</v>
      </c>
      <c r="DD113" s="70">
        <f t="shared" si="37"/>
        <v>0</v>
      </c>
      <c r="DE113" s="71">
        <f t="shared" si="38"/>
        <v>2</v>
      </c>
      <c r="DF113" s="71" t="str">
        <f t="shared" si="39"/>
        <v>Đạt mục tiêu</v>
      </c>
      <c r="DG113" s="2"/>
      <c r="DH113" s="2"/>
      <c r="DI113" s="2"/>
      <c r="DJ113" s="2"/>
      <c r="DK113" s="2"/>
      <c r="DL113" s="2"/>
      <c r="DM113" s="2"/>
      <c r="DN113" s="2"/>
      <c r="DO113" s="2"/>
      <c r="DP113" s="2"/>
      <c r="DQ113" s="2"/>
      <c r="DR113" s="2"/>
      <c r="DS113" s="2"/>
      <c r="DT113" s="2"/>
      <c r="DU113" s="2"/>
      <c r="DV113" s="2"/>
      <c r="DW113" s="2"/>
      <c r="DX113" s="2"/>
      <c r="DY113" s="2"/>
      <c r="DZ113" s="2"/>
    </row>
    <row r="114" spans="1:130" ht="40.5" hidden="1" customHeight="1" x14ac:dyDescent="0.25">
      <c r="A114" s="49">
        <v>100</v>
      </c>
      <c r="B114" s="112">
        <v>179</v>
      </c>
      <c r="C114" s="115"/>
      <c r="D114" s="8" t="s">
        <v>139</v>
      </c>
      <c r="E114" s="28" t="s">
        <v>11</v>
      </c>
      <c r="F114" s="15" t="s">
        <v>141</v>
      </c>
      <c r="G114" s="64" t="s">
        <v>11</v>
      </c>
      <c r="H114" s="15" t="s">
        <v>141</v>
      </c>
      <c r="I114" s="64" t="s">
        <v>628</v>
      </c>
      <c r="J114" s="64" t="s">
        <v>14</v>
      </c>
      <c r="K114" s="16" t="s">
        <v>6</v>
      </c>
      <c r="L114" s="16" t="s">
        <v>15</v>
      </c>
      <c r="M114" s="11"/>
      <c r="N114" s="11" t="s">
        <v>546</v>
      </c>
      <c r="O114" s="66"/>
      <c r="P114" s="66"/>
      <c r="Q114" s="66"/>
      <c r="R114" s="66"/>
      <c r="S114" s="66"/>
      <c r="T114" s="66"/>
      <c r="U114" s="66" t="s">
        <v>15</v>
      </c>
      <c r="V114" s="66"/>
      <c r="W114" s="66"/>
      <c r="X114" s="66"/>
      <c r="Y114" s="67">
        <f t="shared" si="29"/>
        <v>1</v>
      </c>
      <c r="Z114" s="16"/>
      <c r="AA114" s="16"/>
      <c r="AB114" s="16"/>
      <c r="AC114" s="16"/>
      <c r="AD114" s="16"/>
      <c r="AE114" s="68"/>
      <c r="AF114" s="12"/>
      <c r="AG114" s="12"/>
      <c r="AH114" s="12"/>
      <c r="AI114" s="12"/>
      <c r="AJ114" s="12"/>
      <c r="AK114" s="12"/>
      <c r="AL114" s="12"/>
      <c r="AM114" s="12"/>
      <c r="AN114" s="12"/>
      <c r="AO114" s="12"/>
      <c r="AP114" s="12"/>
      <c r="AQ114" s="12"/>
      <c r="AR114" s="12"/>
      <c r="AS114" s="12"/>
      <c r="AT114" s="12"/>
      <c r="AU114" s="12"/>
      <c r="AV114" s="12"/>
      <c r="AW114" s="12"/>
      <c r="AX114" s="12"/>
      <c r="AY114" s="12" t="s">
        <v>687</v>
      </c>
      <c r="AZ114" s="12"/>
      <c r="BA114" s="12" t="s">
        <v>687</v>
      </c>
      <c r="BB114" s="12" t="s">
        <v>687</v>
      </c>
      <c r="BC114" s="12"/>
      <c r="BD114" s="12"/>
      <c r="BE114" s="12"/>
      <c r="BF114" s="12"/>
      <c r="BG114" s="12"/>
      <c r="BH114" s="12"/>
      <c r="BI114" s="12"/>
      <c r="BJ114" s="16">
        <v>2</v>
      </c>
      <c r="BK114" s="16">
        <v>2</v>
      </c>
      <c r="BL114" s="16">
        <v>2</v>
      </c>
      <c r="BM114" s="16">
        <v>2</v>
      </c>
      <c r="BN114" s="16">
        <v>2</v>
      </c>
      <c r="BO114" s="16">
        <v>2</v>
      </c>
      <c r="BP114" s="16">
        <v>2</v>
      </c>
      <c r="BQ114" s="16">
        <v>2</v>
      </c>
      <c r="BR114" s="16">
        <v>2</v>
      </c>
      <c r="BS114" s="16">
        <v>2</v>
      </c>
      <c r="BT114" s="16">
        <v>2</v>
      </c>
      <c r="BU114" s="16">
        <v>2</v>
      </c>
      <c r="BV114" s="16">
        <v>2</v>
      </c>
      <c r="BW114" s="16">
        <v>2</v>
      </c>
      <c r="BX114" s="16">
        <v>2</v>
      </c>
      <c r="BY114" s="16">
        <v>2</v>
      </c>
      <c r="BZ114" s="16">
        <v>2</v>
      </c>
      <c r="CA114" s="16">
        <v>2</v>
      </c>
      <c r="CB114" s="16">
        <v>2</v>
      </c>
      <c r="CC114" s="16">
        <v>2</v>
      </c>
      <c r="CD114" s="16">
        <v>2</v>
      </c>
      <c r="CE114" s="16">
        <v>2</v>
      </c>
      <c r="CF114" s="16">
        <v>2</v>
      </c>
      <c r="CG114" s="16">
        <v>2</v>
      </c>
      <c r="CH114" s="16">
        <v>2</v>
      </c>
      <c r="CI114" s="16">
        <v>2</v>
      </c>
      <c r="CJ114" s="16">
        <v>2</v>
      </c>
      <c r="CK114" s="16">
        <v>2</v>
      </c>
      <c r="CL114" s="16">
        <v>2</v>
      </c>
      <c r="CM114" s="16">
        <v>2</v>
      </c>
      <c r="CN114" s="16">
        <v>2</v>
      </c>
      <c r="CO114" s="16">
        <v>2</v>
      </c>
      <c r="CP114" s="16">
        <v>2</v>
      </c>
      <c r="CQ114" s="16">
        <v>2</v>
      </c>
      <c r="CR114" s="16">
        <v>2</v>
      </c>
      <c r="CS114" s="16">
        <v>2</v>
      </c>
      <c r="CT114" s="16">
        <v>2</v>
      </c>
      <c r="CU114" s="16">
        <v>2</v>
      </c>
      <c r="CV114" s="16">
        <v>2</v>
      </c>
      <c r="CW114" s="69">
        <f t="shared" si="30"/>
        <v>39</v>
      </c>
      <c r="CX114" s="352">
        <f t="shared" si="31"/>
        <v>1</v>
      </c>
      <c r="CY114" s="69">
        <f t="shared" si="32"/>
        <v>0</v>
      </c>
      <c r="CZ114" s="70">
        <f t="shared" si="33"/>
        <v>0</v>
      </c>
      <c r="DA114" s="69">
        <f t="shared" si="34"/>
        <v>0</v>
      </c>
      <c r="DB114" s="70">
        <f t="shared" si="35"/>
        <v>0</v>
      </c>
      <c r="DC114" s="69">
        <f t="shared" si="36"/>
        <v>0</v>
      </c>
      <c r="DD114" s="70">
        <f t="shared" si="37"/>
        <v>0</v>
      </c>
      <c r="DE114" s="71">
        <f t="shared" si="38"/>
        <v>2</v>
      </c>
      <c r="DF114" s="71" t="str">
        <f t="shared" si="39"/>
        <v>Đạt mục tiêu</v>
      </c>
      <c r="DG114" s="2"/>
      <c r="DH114" s="2"/>
      <c r="DI114" s="2"/>
      <c r="DJ114" s="2"/>
      <c r="DK114" s="2"/>
      <c r="DL114" s="2"/>
      <c r="DM114" s="2"/>
      <c r="DN114" s="2"/>
      <c r="DO114" s="2"/>
      <c r="DP114" s="2"/>
      <c r="DQ114" s="2"/>
      <c r="DR114" s="2"/>
      <c r="DS114" s="2"/>
      <c r="DT114" s="2"/>
      <c r="DU114" s="2"/>
      <c r="DV114" s="2"/>
      <c r="DW114" s="2"/>
      <c r="DX114" s="2"/>
      <c r="DY114" s="2"/>
      <c r="DZ114" s="2"/>
    </row>
    <row r="115" spans="1:130" ht="39.75" hidden="1" customHeight="1" x14ac:dyDescent="0.25">
      <c r="A115" s="49">
        <v>101</v>
      </c>
      <c r="B115" s="112">
        <v>179</v>
      </c>
      <c r="C115" s="56">
        <v>181</v>
      </c>
      <c r="D115" s="8" t="s">
        <v>116</v>
      </c>
      <c r="E115" s="15" t="s">
        <v>36</v>
      </c>
      <c r="F115" s="15" t="s">
        <v>142</v>
      </c>
      <c r="G115" s="64" t="s">
        <v>36</v>
      </c>
      <c r="H115" s="8" t="s">
        <v>706</v>
      </c>
      <c r="I115" s="64" t="s">
        <v>628</v>
      </c>
      <c r="J115" s="64" t="s">
        <v>14</v>
      </c>
      <c r="K115" s="16" t="s">
        <v>6</v>
      </c>
      <c r="L115" s="16" t="s">
        <v>15</v>
      </c>
      <c r="M115" s="11">
        <v>1</v>
      </c>
      <c r="N115" s="11" t="s">
        <v>547</v>
      </c>
      <c r="O115" s="66"/>
      <c r="P115" s="66"/>
      <c r="Q115" s="66"/>
      <c r="R115" s="66"/>
      <c r="S115" s="66"/>
      <c r="T115" s="66"/>
      <c r="U115" s="66"/>
      <c r="V115" s="66"/>
      <c r="W115" s="66" t="s">
        <v>15</v>
      </c>
      <c r="X115" s="66"/>
      <c r="Y115" s="67">
        <f t="shared" si="29"/>
        <v>1</v>
      </c>
      <c r="Z115" s="16"/>
      <c r="AA115" s="16"/>
      <c r="AB115" s="16"/>
      <c r="AC115" s="16"/>
      <c r="AD115" s="16"/>
      <c r="AE115" s="68"/>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t="s">
        <v>687</v>
      </c>
      <c r="BG115" s="12" t="s">
        <v>687</v>
      </c>
      <c r="BH115" s="12" t="s">
        <v>687</v>
      </c>
      <c r="BI115" s="12"/>
      <c r="BJ115" s="16">
        <v>2</v>
      </c>
      <c r="BK115" s="16">
        <v>2</v>
      </c>
      <c r="BL115" s="16">
        <v>2</v>
      </c>
      <c r="BM115" s="16">
        <v>2</v>
      </c>
      <c r="BN115" s="16">
        <v>2</v>
      </c>
      <c r="BO115" s="16">
        <v>2</v>
      </c>
      <c r="BP115" s="16">
        <v>2</v>
      </c>
      <c r="BQ115" s="16">
        <v>2</v>
      </c>
      <c r="BR115" s="16">
        <v>2</v>
      </c>
      <c r="BS115" s="16">
        <v>2</v>
      </c>
      <c r="BT115" s="16">
        <v>2</v>
      </c>
      <c r="BU115" s="16">
        <v>2</v>
      </c>
      <c r="BV115" s="16">
        <v>2</v>
      </c>
      <c r="BW115" s="16">
        <v>2</v>
      </c>
      <c r="BX115" s="16">
        <v>2</v>
      </c>
      <c r="BY115" s="16">
        <v>2</v>
      </c>
      <c r="BZ115" s="16">
        <v>2</v>
      </c>
      <c r="CA115" s="16">
        <v>2</v>
      </c>
      <c r="CB115" s="16">
        <v>2</v>
      </c>
      <c r="CC115" s="16">
        <v>2</v>
      </c>
      <c r="CD115" s="16">
        <v>2</v>
      </c>
      <c r="CE115" s="16">
        <v>2</v>
      </c>
      <c r="CF115" s="16">
        <v>2</v>
      </c>
      <c r="CG115" s="16">
        <v>2</v>
      </c>
      <c r="CH115" s="16">
        <v>2</v>
      </c>
      <c r="CI115" s="16">
        <v>2</v>
      </c>
      <c r="CJ115" s="16">
        <v>2</v>
      </c>
      <c r="CK115" s="16">
        <v>2</v>
      </c>
      <c r="CL115" s="16">
        <v>2</v>
      </c>
      <c r="CM115" s="16">
        <v>2</v>
      </c>
      <c r="CN115" s="16">
        <v>2</v>
      </c>
      <c r="CO115" s="16">
        <v>2</v>
      </c>
      <c r="CP115" s="16">
        <v>2</v>
      </c>
      <c r="CQ115" s="16">
        <v>2</v>
      </c>
      <c r="CR115" s="16">
        <v>2</v>
      </c>
      <c r="CS115" s="16">
        <v>2</v>
      </c>
      <c r="CT115" s="16">
        <v>2</v>
      </c>
      <c r="CU115" s="16">
        <v>2</v>
      </c>
      <c r="CV115" s="16">
        <v>2</v>
      </c>
      <c r="CW115" s="69">
        <f t="shared" si="30"/>
        <v>39</v>
      </c>
      <c r="CX115" s="352">
        <f t="shared" si="31"/>
        <v>1</v>
      </c>
      <c r="CY115" s="69">
        <f t="shared" si="32"/>
        <v>0</v>
      </c>
      <c r="CZ115" s="70">
        <f t="shared" si="33"/>
        <v>0</v>
      </c>
      <c r="DA115" s="69">
        <f t="shared" si="34"/>
        <v>0</v>
      </c>
      <c r="DB115" s="70">
        <f t="shared" si="35"/>
        <v>0</v>
      </c>
      <c r="DC115" s="69">
        <f t="shared" si="36"/>
        <v>0</v>
      </c>
      <c r="DD115" s="70">
        <f t="shared" si="37"/>
        <v>0</v>
      </c>
      <c r="DE115" s="71">
        <f t="shared" si="38"/>
        <v>2</v>
      </c>
      <c r="DF115" s="71" t="str">
        <f t="shared" si="39"/>
        <v>Đạt mục tiêu</v>
      </c>
      <c r="DG115" s="2"/>
      <c r="DH115" s="2"/>
      <c r="DI115" s="2"/>
      <c r="DJ115" s="2"/>
      <c r="DK115" s="2"/>
      <c r="DL115" s="2"/>
      <c r="DM115" s="2"/>
      <c r="DN115" s="2"/>
      <c r="DO115" s="2"/>
      <c r="DP115" s="2"/>
      <c r="DQ115" s="2"/>
      <c r="DR115" s="2"/>
      <c r="DS115" s="2"/>
      <c r="DT115" s="2"/>
      <c r="DU115" s="2"/>
      <c r="DV115" s="2"/>
      <c r="DW115" s="2"/>
      <c r="DX115" s="2"/>
      <c r="DY115" s="2"/>
      <c r="DZ115" s="2"/>
    </row>
    <row r="116" spans="1:130" ht="48.75" customHeight="1" x14ac:dyDescent="0.25">
      <c r="A116" s="49">
        <v>102</v>
      </c>
      <c r="B116" s="62">
        <v>181</v>
      </c>
      <c r="C116" s="56">
        <v>182</v>
      </c>
      <c r="D116" s="8" t="s">
        <v>143</v>
      </c>
      <c r="E116" s="15" t="s">
        <v>13</v>
      </c>
      <c r="F116" s="15" t="s">
        <v>144</v>
      </c>
      <c r="G116" s="64" t="s">
        <v>13</v>
      </c>
      <c r="H116" s="15" t="s">
        <v>144</v>
      </c>
      <c r="I116" s="64" t="s">
        <v>628</v>
      </c>
      <c r="J116" s="64" t="s">
        <v>14</v>
      </c>
      <c r="K116" s="16" t="s">
        <v>145</v>
      </c>
      <c r="L116" s="16" t="s">
        <v>15</v>
      </c>
      <c r="M116" s="11"/>
      <c r="N116" s="305" t="s">
        <v>543</v>
      </c>
      <c r="O116" s="66"/>
      <c r="P116" s="66"/>
      <c r="Q116" s="66"/>
      <c r="R116" s="66" t="s">
        <v>15</v>
      </c>
      <c r="S116" s="66"/>
      <c r="T116" s="66"/>
      <c r="U116" s="66"/>
      <c r="V116" s="66"/>
      <c r="W116" s="66"/>
      <c r="X116" s="66"/>
      <c r="Y116" s="67">
        <f t="shared" si="29"/>
        <v>1</v>
      </c>
      <c r="Z116" s="16"/>
      <c r="AA116" s="16"/>
      <c r="AB116" s="16"/>
      <c r="AC116" s="16"/>
      <c r="AD116" s="16"/>
      <c r="AE116" s="68"/>
      <c r="AF116" s="12"/>
      <c r="AG116" s="12"/>
      <c r="AH116" s="12"/>
      <c r="AI116" s="12"/>
      <c r="AJ116" s="12"/>
      <c r="AK116" s="12"/>
      <c r="AL116" s="12" t="s">
        <v>645</v>
      </c>
      <c r="AM116" s="12" t="s">
        <v>687</v>
      </c>
      <c r="AN116" s="12" t="s">
        <v>645</v>
      </c>
      <c r="AO116" s="12" t="s">
        <v>687</v>
      </c>
      <c r="AP116" s="12" t="s">
        <v>687</v>
      </c>
      <c r="AQ116" s="12"/>
      <c r="AR116" s="12"/>
      <c r="AS116" s="12"/>
      <c r="AT116" s="12"/>
      <c r="AU116" s="12"/>
      <c r="AV116" s="12"/>
      <c r="AW116" s="12"/>
      <c r="AX116" s="12"/>
      <c r="AY116" s="12"/>
      <c r="AZ116" s="12"/>
      <c r="BA116" s="12"/>
      <c r="BB116" s="12"/>
      <c r="BC116" s="12"/>
      <c r="BD116" s="12"/>
      <c r="BE116" s="12"/>
      <c r="BF116" s="12"/>
      <c r="BG116" s="12"/>
      <c r="BH116" s="12"/>
      <c r="BI116" s="12"/>
      <c r="BJ116" s="16">
        <v>2</v>
      </c>
      <c r="BK116" s="16">
        <v>2</v>
      </c>
      <c r="BL116" s="16">
        <v>2</v>
      </c>
      <c r="BM116" s="16">
        <v>2</v>
      </c>
      <c r="BN116" s="16">
        <v>2</v>
      </c>
      <c r="BO116" s="16">
        <v>2</v>
      </c>
      <c r="BP116" s="16">
        <v>2</v>
      </c>
      <c r="BQ116" s="16">
        <v>2</v>
      </c>
      <c r="BR116" s="16">
        <v>2</v>
      </c>
      <c r="BS116" s="16">
        <v>2</v>
      </c>
      <c r="BT116" s="16">
        <v>2</v>
      </c>
      <c r="BU116" s="16">
        <v>2</v>
      </c>
      <c r="BV116" s="16">
        <v>2</v>
      </c>
      <c r="BW116" s="16">
        <v>2</v>
      </c>
      <c r="BX116" s="16">
        <v>2</v>
      </c>
      <c r="BY116" s="16">
        <v>2</v>
      </c>
      <c r="BZ116" s="16">
        <v>2</v>
      </c>
      <c r="CA116" s="16">
        <v>2</v>
      </c>
      <c r="CB116" s="16">
        <v>2</v>
      </c>
      <c r="CC116" s="16">
        <v>2</v>
      </c>
      <c r="CD116" s="16">
        <v>2</v>
      </c>
      <c r="CE116" s="16">
        <v>2</v>
      </c>
      <c r="CF116" s="16">
        <v>2</v>
      </c>
      <c r="CG116" s="16">
        <v>2</v>
      </c>
      <c r="CH116" s="16">
        <v>2</v>
      </c>
      <c r="CI116" s="16">
        <v>2</v>
      </c>
      <c r="CJ116" s="16">
        <v>2</v>
      </c>
      <c r="CK116" s="16">
        <v>2</v>
      </c>
      <c r="CL116" s="16">
        <v>2</v>
      </c>
      <c r="CM116" s="16">
        <v>2</v>
      </c>
      <c r="CN116" s="16">
        <v>2</v>
      </c>
      <c r="CO116" s="16">
        <v>2</v>
      </c>
      <c r="CP116" s="16">
        <v>2</v>
      </c>
      <c r="CQ116" s="16">
        <v>2</v>
      </c>
      <c r="CR116" s="16">
        <v>2</v>
      </c>
      <c r="CS116" s="16">
        <v>2</v>
      </c>
      <c r="CT116" s="16">
        <v>2</v>
      </c>
      <c r="CU116" s="16">
        <v>2</v>
      </c>
      <c r="CV116" s="16">
        <v>2</v>
      </c>
      <c r="CW116" s="69">
        <f t="shared" si="30"/>
        <v>39</v>
      </c>
      <c r="CX116" s="352">
        <f t="shared" si="31"/>
        <v>1</v>
      </c>
      <c r="CY116" s="69">
        <f t="shared" si="32"/>
        <v>0</v>
      </c>
      <c r="CZ116" s="70">
        <f t="shared" si="33"/>
        <v>0</v>
      </c>
      <c r="DA116" s="69">
        <f t="shared" si="34"/>
        <v>0</v>
      </c>
      <c r="DB116" s="70">
        <f t="shared" si="35"/>
        <v>0</v>
      </c>
      <c r="DC116" s="69">
        <f t="shared" si="36"/>
        <v>0</v>
      </c>
      <c r="DD116" s="70">
        <f t="shared" si="37"/>
        <v>0</v>
      </c>
      <c r="DE116" s="71">
        <f t="shared" si="38"/>
        <v>2</v>
      </c>
      <c r="DF116" s="71" t="str">
        <f t="shared" si="39"/>
        <v>Đạt mục tiêu</v>
      </c>
      <c r="DG116" s="2"/>
      <c r="DH116" s="2"/>
      <c r="DI116" s="2"/>
      <c r="DJ116" s="2"/>
      <c r="DK116" s="2"/>
      <c r="DL116" s="2"/>
      <c r="DM116" s="2"/>
      <c r="DN116" s="2"/>
      <c r="DO116" s="2"/>
      <c r="DP116" s="2"/>
      <c r="DQ116" s="2"/>
      <c r="DR116" s="2"/>
      <c r="DS116" s="2"/>
      <c r="DT116" s="2"/>
      <c r="DU116" s="2"/>
      <c r="DV116" s="2"/>
      <c r="DW116" s="2"/>
      <c r="DX116" s="2"/>
      <c r="DY116" s="2"/>
      <c r="DZ116" s="2"/>
    </row>
    <row r="117" spans="1:130" ht="41.25" hidden="1" customHeight="1" x14ac:dyDescent="0.25">
      <c r="A117" s="49">
        <v>103</v>
      </c>
      <c r="B117" s="62">
        <v>182</v>
      </c>
      <c r="C117" s="56">
        <v>183</v>
      </c>
      <c r="D117" s="8" t="s">
        <v>146</v>
      </c>
      <c r="E117" s="15" t="s">
        <v>13</v>
      </c>
      <c r="F117" s="15" t="s">
        <v>147</v>
      </c>
      <c r="G117" s="64" t="s">
        <v>13</v>
      </c>
      <c r="H117" s="15" t="s">
        <v>147</v>
      </c>
      <c r="I117" s="64" t="s">
        <v>628</v>
      </c>
      <c r="J117" s="64" t="s">
        <v>14</v>
      </c>
      <c r="K117" s="16" t="s">
        <v>120</v>
      </c>
      <c r="L117" s="16" t="s">
        <v>15</v>
      </c>
      <c r="M117" s="11">
        <v>1</v>
      </c>
      <c r="N117" s="11" t="s">
        <v>547</v>
      </c>
      <c r="O117" s="66"/>
      <c r="P117" s="66"/>
      <c r="Q117" s="66"/>
      <c r="R117" s="66"/>
      <c r="S117" s="66"/>
      <c r="T117" s="66"/>
      <c r="U117" s="66"/>
      <c r="V117" s="66"/>
      <c r="W117" s="66" t="s">
        <v>15</v>
      </c>
      <c r="X117" s="66"/>
      <c r="Y117" s="67">
        <f t="shared" si="29"/>
        <v>1</v>
      </c>
      <c r="Z117" s="16"/>
      <c r="AA117" s="16"/>
      <c r="AB117" s="16"/>
      <c r="AC117" s="16"/>
      <c r="AD117" s="16"/>
      <c r="AE117" s="68"/>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t="s">
        <v>687</v>
      </c>
      <c r="BG117" s="12" t="s">
        <v>687</v>
      </c>
      <c r="BH117" s="12" t="s">
        <v>687</v>
      </c>
      <c r="BI117" s="12"/>
      <c r="BJ117" s="16">
        <v>2</v>
      </c>
      <c r="BK117" s="16">
        <v>2</v>
      </c>
      <c r="BL117" s="16">
        <v>2</v>
      </c>
      <c r="BM117" s="16">
        <v>2</v>
      </c>
      <c r="BN117" s="16">
        <v>2</v>
      </c>
      <c r="BO117" s="16">
        <v>2</v>
      </c>
      <c r="BP117" s="16">
        <v>2</v>
      </c>
      <c r="BQ117" s="16">
        <v>2</v>
      </c>
      <c r="BR117" s="16">
        <v>2</v>
      </c>
      <c r="BS117" s="16">
        <v>2</v>
      </c>
      <c r="BT117" s="16">
        <v>2</v>
      </c>
      <c r="BU117" s="16">
        <v>2</v>
      </c>
      <c r="BV117" s="16">
        <v>2</v>
      </c>
      <c r="BW117" s="16">
        <v>2</v>
      </c>
      <c r="BX117" s="16">
        <v>2</v>
      </c>
      <c r="BY117" s="16">
        <v>2</v>
      </c>
      <c r="BZ117" s="16">
        <v>2</v>
      </c>
      <c r="CA117" s="16">
        <v>2</v>
      </c>
      <c r="CB117" s="16">
        <v>2</v>
      </c>
      <c r="CC117" s="16">
        <v>2</v>
      </c>
      <c r="CD117" s="16">
        <v>2</v>
      </c>
      <c r="CE117" s="16">
        <v>2</v>
      </c>
      <c r="CF117" s="16">
        <v>2</v>
      </c>
      <c r="CG117" s="16">
        <v>2</v>
      </c>
      <c r="CH117" s="16">
        <v>2</v>
      </c>
      <c r="CI117" s="16">
        <v>2</v>
      </c>
      <c r="CJ117" s="16">
        <v>2</v>
      </c>
      <c r="CK117" s="16">
        <v>2</v>
      </c>
      <c r="CL117" s="16">
        <v>2</v>
      </c>
      <c r="CM117" s="16">
        <v>2</v>
      </c>
      <c r="CN117" s="16">
        <v>2</v>
      </c>
      <c r="CO117" s="16">
        <v>2</v>
      </c>
      <c r="CP117" s="16">
        <v>2</v>
      </c>
      <c r="CQ117" s="16">
        <v>2</v>
      </c>
      <c r="CR117" s="16">
        <v>2</v>
      </c>
      <c r="CS117" s="16">
        <v>2</v>
      </c>
      <c r="CT117" s="16">
        <v>2</v>
      </c>
      <c r="CU117" s="16">
        <v>2</v>
      </c>
      <c r="CV117" s="16">
        <v>2</v>
      </c>
      <c r="CW117" s="69">
        <f t="shared" si="30"/>
        <v>39</v>
      </c>
      <c r="CX117" s="352">
        <f t="shared" si="31"/>
        <v>1</v>
      </c>
      <c r="CY117" s="69">
        <f t="shared" si="32"/>
        <v>0</v>
      </c>
      <c r="CZ117" s="70">
        <f t="shared" si="33"/>
        <v>0</v>
      </c>
      <c r="DA117" s="69">
        <f t="shared" si="34"/>
        <v>0</v>
      </c>
      <c r="DB117" s="70">
        <f t="shared" si="35"/>
        <v>0</v>
      </c>
      <c r="DC117" s="69">
        <f t="shared" si="36"/>
        <v>0</v>
      </c>
      <c r="DD117" s="70">
        <f t="shared" si="37"/>
        <v>0</v>
      </c>
      <c r="DE117" s="71">
        <f t="shared" si="38"/>
        <v>2</v>
      </c>
      <c r="DF117" s="71" t="str">
        <f t="shared" si="39"/>
        <v>Đạt mục tiêu</v>
      </c>
      <c r="DG117" s="2"/>
      <c r="DH117" s="2"/>
      <c r="DI117" s="2"/>
      <c r="DJ117" s="2"/>
      <c r="DK117" s="2"/>
      <c r="DL117" s="2"/>
      <c r="DM117" s="2"/>
      <c r="DN117" s="2"/>
      <c r="DO117" s="2"/>
      <c r="DP117" s="2"/>
      <c r="DQ117" s="2"/>
      <c r="DR117" s="2"/>
      <c r="DS117" s="2"/>
      <c r="DT117" s="2"/>
      <c r="DU117" s="2"/>
      <c r="DV117" s="2"/>
      <c r="DW117" s="2"/>
      <c r="DX117" s="2"/>
      <c r="DY117" s="2"/>
      <c r="DZ117" s="2"/>
    </row>
    <row r="118" spans="1:130" ht="41.25" hidden="1" customHeight="1" x14ac:dyDescent="0.25">
      <c r="A118" s="614">
        <v>104</v>
      </c>
      <c r="B118" s="629">
        <v>183</v>
      </c>
      <c r="C118" s="108"/>
      <c r="D118" s="612" t="s">
        <v>149</v>
      </c>
      <c r="E118" s="28"/>
      <c r="F118" s="612" t="s">
        <v>1410</v>
      </c>
      <c r="G118" s="64"/>
      <c r="H118" s="15" t="s">
        <v>1407</v>
      </c>
      <c r="I118" s="64" t="s">
        <v>628</v>
      </c>
      <c r="J118" s="64"/>
      <c r="K118" s="16"/>
      <c r="L118" s="16"/>
      <c r="M118" s="11"/>
      <c r="N118" s="11" t="s">
        <v>541</v>
      </c>
      <c r="O118" s="66"/>
      <c r="P118" s="66"/>
      <c r="Q118" s="266"/>
      <c r="R118" s="66"/>
      <c r="S118" s="66"/>
      <c r="T118" s="66"/>
      <c r="U118" s="66"/>
      <c r="V118" s="66"/>
      <c r="W118" s="66"/>
      <c r="X118" s="66"/>
      <c r="Y118" s="67"/>
      <c r="Z118" s="16"/>
      <c r="AA118" s="12"/>
      <c r="AB118" s="12"/>
      <c r="AC118" s="12"/>
      <c r="AD118" s="12"/>
      <c r="AE118" s="68" t="s">
        <v>645</v>
      </c>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69"/>
      <c r="CX118" s="352"/>
      <c r="CY118" s="69"/>
      <c r="CZ118" s="70"/>
      <c r="DA118" s="69"/>
      <c r="DB118" s="70"/>
      <c r="DC118" s="69"/>
      <c r="DD118" s="70"/>
      <c r="DE118" s="71"/>
      <c r="DF118" s="71"/>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row>
    <row r="119" spans="1:130" ht="41.25" hidden="1" customHeight="1" x14ac:dyDescent="0.25">
      <c r="A119" s="615"/>
      <c r="B119" s="724"/>
      <c r="C119" s="108"/>
      <c r="D119" s="620"/>
      <c r="E119" s="28"/>
      <c r="F119" s="620"/>
      <c r="G119" s="64"/>
      <c r="H119" s="15" t="s">
        <v>1417</v>
      </c>
      <c r="I119" s="64" t="s">
        <v>628</v>
      </c>
      <c r="J119" s="64"/>
      <c r="K119" s="16"/>
      <c r="L119" s="16"/>
      <c r="M119" s="11"/>
      <c r="N119" s="11" t="s">
        <v>541</v>
      </c>
      <c r="O119" s="66"/>
      <c r="P119" s="66"/>
      <c r="Q119" s="266"/>
      <c r="R119" s="66"/>
      <c r="S119" s="66"/>
      <c r="T119" s="66"/>
      <c r="U119" s="66"/>
      <c r="V119" s="66"/>
      <c r="W119" s="66"/>
      <c r="X119" s="66"/>
      <c r="Y119" s="67"/>
      <c r="Z119" s="16"/>
      <c r="AA119" s="12"/>
      <c r="AB119" s="12"/>
      <c r="AC119" s="12"/>
      <c r="AD119" s="12"/>
      <c r="AE119" s="68"/>
      <c r="AF119" s="12"/>
      <c r="AG119" s="12" t="s">
        <v>654</v>
      </c>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69"/>
      <c r="CX119" s="352"/>
      <c r="CY119" s="69"/>
      <c r="CZ119" s="70"/>
      <c r="DA119" s="69"/>
      <c r="DB119" s="70"/>
      <c r="DC119" s="69"/>
      <c r="DD119" s="70"/>
      <c r="DE119" s="71"/>
      <c r="DF119" s="71"/>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row>
    <row r="120" spans="1:130" ht="41.25" hidden="1" customHeight="1" x14ac:dyDescent="0.25">
      <c r="A120" s="615"/>
      <c r="B120" s="724"/>
      <c r="C120" s="108"/>
      <c r="D120" s="620"/>
      <c r="E120" s="28"/>
      <c r="F120" s="620"/>
      <c r="G120" s="64"/>
      <c r="H120" s="15" t="s">
        <v>1416</v>
      </c>
      <c r="I120" s="64" t="s">
        <v>628</v>
      </c>
      <c r="J120" s="64"/>
      <c r="K120" s="16"/>
      <c r="L120" s="16"/>
      <c r="M120" s="11"/>
      <c r="N120" s="11" t="s">
        <v>541</v>
      </c>
      <c r="O120" s="66"/>
      <c r="P120" s="66"/>
      <c r="Q120" s="266"/>
      <c r="R120" s="66"/>
      <c r="S120" s="66"/>
      <c r="T120" s="66"/>
      <c r="U120" s="66"/>
      <c r="V120" s="66"/>
      <c r="W120" s="66"/>
      <c r="X120" s="66"/>
      <c r="Y120" s="67"/>
      <c r="Z120" s="16"/>
      <c r="AA120" s="12"/>
      <c r="AB120" s="12"/>
      <c r="AC120" s="12"/>
      <c r="AD120" s="12"/>
      <c r="AE120" s="68"/>
      <c r="AF120" s="12" t="s">
        <v>654</v>
      </c>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69"/>
      <c r="CX120" s="352"/>
      <c r="CY120" s="69"/>
      <c r="CZ120" s="70"/>
      <c r="DA120" s="69"/>
      <c r="DB120" s="70"/>
      <c r="DC120" s="69"/>
      <c r="DD120" s="70"/>
      <c r="DE120" s="71"/>
      <c r="DF120" s="71"/>
      <c r="DG120" s="387"/>
      <c r="DH120" s="387"/>
      <c r="DI120" s="387"/>
      <c r="DJ120" s="387"/>
      <c r="DK120" s="387"/>
      <c r="DL120" s="387"/>
      <c r="DM120" s="387"/>
      <c r="DN120" s="387"/>
      <c r="DO120" s="387"/>
      <c r="DP120" s="387"/>
      <c r="DQ120" s="387"/>
      <c r="DR120" s="387"/>
      <c r="DS120" s="387"/>
      <c r="DT120" s="387"/>
      <c r="DU120" s="387"/>
      <c r="DV120" s="387"/>
      <c r="DW120" s="387"/>
      <c r="DX120" s="387"/>
      <c r="DY120" s="387"/>
      <c r="DZ120" s="387"/>
    </row>
    <row r="121" spans="1:130" ht="41.25" hidden="1" customHeight="1" x14ac:dyDescent="0.25">
      <c r="A121" s="615"/>
      <c r="B121" s="724"/>
      <c r="C121" s="108"/>
      <c r="D121" s="620"/>
      <c r="E121" s="28"/>
      <c r="F121" s="620"/>
      <c r="G121" s="64"/>
      <c r="H121" s="15" t="s">
        <v>1415</v>
      </c>
      <c r="I121" s="64" t="s">
        <v>628</v>
      </c>
      <c r="J121" s="64"/>
      <c r="K121" s="16"/>
      <c r="L121" s="16"/>
      <c r="M121" s="11"/>
      <c r="N121" s="11" t="s">
        <v>541</v>
      </c>
      <c r="O121" s="66"/>
      <c r="P121" s="66"/>
      <c r="Q121" s="266"/>
      <c r="R121" s="66"/>
      <c r="S121" s="66"/>
      <c r="T121" s="66"/>
      <c r="U121" s="66"/>
      <c r="V121" s="66"/>
      <c r="W121" s="66"/>
      <c r="X121" s="66"/>
      <c r="Y121" s="67"/>
      <c r="Z121" s="16"/>
      <c r="AA121" s="12"/>
      <c r="AB121" s="12"/>
      <c r="AC121" s="12"/>
      <c r="AD121" s="12"/>
      <c r="AE121" s="68" t="s">
        <v>654</v>
      </c>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69"/>
      <c r="CX121" s="352"/>
      <c r="CY121" s="69"/>
      <c r="CZ121" s="70"/>
      <c r="DA121" s="69"/>
      <c r="DB121" s="70"/>
      <c r="DC121" s="69"/>
      <c r="DD121" s="70"/>
      <c r="DE121" s="71"/>
      <c r="DF121" s="71"/>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row>
    <row r="122" spans="1:130" ht="41.25" hidden="1" customHeight="1" x14ac:dyDescent="0.25">
      <c r="A122" s="615"/>
      <c r="B122" s="724"/>
      <c r="C122" s="108"/>
      <c r="D122" s="620"/>
      <c r="E122" s="28"/>
      <c r="F122" s="620"/>
      <c r="G122" s="64"/>
      <c r="H122" s="15" t="s">
        <v>1409</v>
      </c>
      <c r="I122" s="64" t="s">
        <v>628</v>
      </c>
      <c r="J122" s="64"/>
      <c r="K122" s="16"/>
      <c r="L122" s="16"/>
      <c r="M122" s="11"/>
      <c r="N122" s="11" t="s">
        <v>542</v>
      </c>
      <c r="O122" s="66"/>
      <c r="P122" s="66"/>
      <c r="Q122" s="266"/>
      <c r="R122" s="66"/>
      <c r="S122" s="66"/>
      <c r="T122" s="66"/>
      <c r="U122" s="66"/>
      <c r="V122" s="66"/>
      <c r="W122" s="66"/>
      <c r="X122" s="66"/>
      <c r="Y122" s="67"/>
      <c r="Z122" s="16"/>
      <c r="AA122" s="12"/>
      <c r="AB122" s="12"/>
      <c r="AC122" s="12"/>
      <c r="AD122" s="12"/>
      <c r="AE122" s="68"/>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69"/>
      <c r="CX122" s="352"/>
      <c r="CY122" s="69"/>
      <c r="CZ122" s="70"/>
      <c r="DA122" s="69"/>
      <c r="DB122" s="70"/>
      <c r="DC122" s="69"/>
      <c r="DD122" s="70"/>
      <c r="DE122" s="71"/>
      <c r="DF122" s="71"/>
      <c r="DG122" s="387"/>
      <c r="DH122" s="387"/>
      <c r="DI122" s="387"/>
      <c r="DJ122" s="387"/>
      <c r="DK122" s="387"/>
      <c r="DL122" s="387"/>
      <c r="DM122" s="387"/>
      <c r="DN122" s="387"/>
      <c r="DO122" s="387"/>
      <c r="DP122" s="387"/>
      <c r="DQ122" s="387"/>
      <c r="DR122" s="387"/>
      <c r="DS122" s="387"/>
      <c r="DT122" s="387"/>
      <c r="DU122" s="387"/>
      <c r="DV122" s="387"/>
      <c r="DW122" s="387"/>
      <c r="DX122" s="387"/>
      <c r="DY122" s="387"/>
      <c r="DZ122" s="387"/>
    </row>
    <row r="123" spans="1:130" ht="41.25" hidden="1" customHeight="1" x14ac:dyDescent="0.25">
      <c r="A123" s="615"/>
      <c r="B123" s="724"/>
      <c r="C123" s="108"/>
      <c r="D123" s="620"/>
      <c r="E123" s="28"/>
      <c r="F123" s="620"/>
      <c r="G123" s="64"/>
      <c r="H123" s="15" t="s">
        <v>1411</v>
      </c>
      <c r="I123" s="64" t="s">
        <v>628</v>
      </c>
      <c r="J123" s="64"/>
      <c r="K123" s="16"/>
      <c r="L123" s="16"/>
      <c r="M123" s="11"/>
      <c r="N123" s="11" t="s">
        <v>541</v>
      </c>
      <c r="O123" s="66"/>
      <c r="P123" s="66"/>
      <c r="Q123" s="266"/>
      <c r="R123" s="66"/>
      <c r="S123" s="66"/>
      <c r="T123" s="66"/>
      <c r="U123" s="66"/>
      <c r="V123" s="66"/>
      <c r="W123" s="66"/>
      <c r="X123" s="66"/>
      <c r="Y123" s="67"/>
      <c r="Z123" s="16"/>
      <c r="AA123" s="12"/>
      <c r="AB123" s="12"/>
      <c r="AC123" s="12"/>
      <c r="AD123" s="12"/>
      <c r="AE123" s="68"/>
      <c r="AF123" s="68"/>
      <c r="AG123" s="68" t="s">
        <v>710</v>
      </c>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69"/>
      <c r="CX123" s="352"/>
      <c r="CY123" s="69"/>
      <c r="CZ123" s="70"/>
      <c r="DA123" s="69"/>
      <c r="DB123" s="70"/>
      <c r="DC123" s="69"/>
      <c r="DD123" s="70"/>
      <c r="DE123" s="71"/>
      <c r="DF123" s="71"/>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row>
    <row r="124" spans="1:130" ht="41.25" hidden="1" customHeight="1" x14ac:dyDescent="0.25">
      <c r="A124" s="615"/>
      <c r="B124" s="724"/>
      <c r="C124" s="108"/>
      <c r="D124" s="620"/>
      <c r="E124" s="28"/>
      <c r="F124" s="620"/>
      <c r="G124" s="64"/>
      <c r="H124" s="15" t="s">
        <v>1420</v>
      </c>
      <c r="I124" s="64" t="s">
        <v>628</v>
      </c>
      <c r="J124" s="64"/>
      <c r="K124" s="16"/>
      <c r="L124" s="16"/>
      <c r="M124" s="11"/>
      <c r="N124" s="11" t="s">
        <v>541</v>
      </c>
      <c r="O124" s="66"/>
      <c r="P124" s="66"/>
      <c r="Q124" s="266"/>
      <c r="R124" s="66"/>
      <c r="S124" s="66"/>
      <c r="T124" s="66"/>
      <c r="U124" s="66"/>
      <c r="V124" s="66"/>
      <c r="W124" s="66"/>
      <c r="X124" s="66"/>
      <c r="Y124" s="67"/>
      <c r="Z124" s="16"/>
      <c r="AA124" s="12"/>
      <c r="AB124" s="12"/>
      <c r="AC124" s="12"/>
      <c r="AD124" s="12"/>
      <c r="AE124" s="68" t="s">
        <v>645</v>
      </c>
      <c r="AF124" s="12" t="s">
        <v>654</v>
      </c>
      <c r="AG124" s="12" t="s">
        <v>654</v>
      </c>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69"/>
      <c r="CX124" s="352"/>
      <c r="CY124" s="69"/>
      <c r="CZ124" s="70"/>
      <c r="DA124" s="69"/>
      <c r="DB124" s="70"/>
      <c r="DC124" s="69"/>
      <c r="DD124" s="70"/>
      <c r="DE124" s="71"/>
      <c r="DF124" s="71"/>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row>
    <row r="125" spans="1:130" ht="41.25" hidden="1" customHeight="1" x14ac:dyDescent="0.25">
      <c r="A125" s="615"/>
      <c r="B125" s="724"/>
      <c r="C125" s="108"/>
      <c r="D125" s="620"/>
      <c r="E125" s="28"/>
      <c r="F125" s="620"/>
      <c r="G125" s="64"/>
      <c r="H125" s="15" t="s">
        <v>1408</v>
      </c>
      <c r="I125" s="64" t="s">
        <v>628</v>
      </c>
      <c r="J125" s="64"/>
      <c r="K125" s="16"/>
      <c r="L125" s="16"/>
      <c r="M125" s="11"/>
      <c r="N125" s="11" t="s">
        <v>541</v>
      </c>
      <c r="O125" s="66"/>
      <c r="P125" s="66"/>
      <c r="Q125" s="266"/>
      <c r="R125" s="66"/>
      <c r="S125" s="66"/>
      <c r="T125" s="66"/>
      <c r="U125" s="66"/>
      <c r="V125" s="66"/>
      <c r="W125" s="66"/>
      <c r="X125" s="66"/>
      <c r="Y125" s="67"/>
      <c r="Z125" s="16"/>
      <c r="AA125" s="12"/>
      <c r="AB125" s="12"/>
      <c r="AC125" s="12"/>
      <c r="AD125" s="12"/>
      <c r="AE125" s="68" t="s">
        <v>645</v>
      </c>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69"/>
      <c r="CX125" s="352"/>
      <c r="CY125" s="69"/>
      <c r="CZ125" s="70"/>
      <c r="DA125" s="69"/>
      <c r="DB125" s="70"/>
      <c r="DC125" s="69"/>
      <c r="DD125" s="70"/>
      <c r="DE125" s="71"/>
      <c r="DF125" s="71"/>
      <c r="DG125" s="387"/>
      <c r="DH125" s="387"/>
      <c r="DI125" s="387"/>
      <c r="DJ125" s="387"/>
      <c r="DK125" s="387"/>
      <c r="DL125" s="387"/>
      <c r="DM125" s="387"/>
      <c r="DN125" s="387"/>
      <c r="DO125" s="387"/>
      <c r="DP125" s="387"/>
      <c r="DQ125" s="387"/>
      <c r="DR125" s="387"/>
      <c r="DS125" s="387"/>
      <c r="DT125" s="387"/>
      <c r="DU125" s="387"/>
      <c r="DV125" s="387"/>
      <c r="DW125" s="387"/>
      <c r="DX125" s="387"/>
      <c r="DY125" s="387"/>
      <c r="DZ125" s="387"/>
    </row>
    <row r="126" spans="1:130" ht="36.75" hidden="1" customHeight="1" x14ac:dyDescent="0.25">
      <c r="A126" s="616"/>
      <c r="B126" s="630"/>
      <c r="C126" s="108">
        <v>185</v>
      </c>
      <c r="D126" s="613"/>
      <c r="E126" s="28" t="s">
        <v>11</v>
      </c>
      <c r="F126" s="613"/>
      <c r="G126" s="64" t="s">
        <v>11</v>
      </c>
      <c r="H126" s="15" t="s">
        <v>1412</v>
      </c>
      <c r="I126" s="64" t="s">
        <v>628</v>
      </c>
      <c r="J126" s="64" t="s">
        <v>14</v>
      </c>
      <c r="K126" s="16" t="s">
        <v>6</v>
      </c>
      <c r="L126" s="16" t="s">
        <v>15</v>
      </c>
      <c r="M126" s="11"/>
      <c r="N126" s="305" t="s">
        <v>541</v>
      </c>
      <c r="O126" s="66"/>
      <c r="P126" s="66" t="s">
        <v>15</v>
      </c>
      <c r="Q126" s="116"/>
      <c r="R126" s="66"/>
      <c r="S126" s="66"/>
      <c r="T126" s="66"/>
      <c r="U126" s="66"/>
      <c r="V126" s="66"/>
      <c r="W126" s="66"/>
      <c r="X126" s="66"/>
      <c r="Y126" s="67">
        <f t="shared" si="29"/>
        <v>1</v>
      </c>
      <c r="Z126" s="16"/>
      <c r="AA126" s="12"/>
      <c r="AB126" s="12"/>
      <c r="AC126" s="12"/>
      <c r="AD126" s="12"/>
      <c r="AE126" s="16" t="s">
        <v>687</v>
      </c>
      <c r="AF126" s="16" t="s">
        <v>687</v>
      </c>
      <c r="AG126" s="16" t="s">
        <v>687</v>
      </c>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6">
        <v>2</v>
      </c>
      <c r="BK126" s="16">
        <v>1</v>
      </c>
      <c r="BL126" s="16">
        <v>2</v>
      </c>
      <c r="BM126" s="16">
        <v>2</v>
      </c>
      <c r="BN126" s="16">
        <v>1</v>
      </c>
      <c r="BO126" s="16">
        <v>2</v>
      </c>
      <c r="BP126" s="16">
        <v>2</v>
      </c>
      <c r="BQ126" s="16">
        <v>2</v>
      </c>
      <c r="BR126" s="16">
        <v>2</v>
      </c>
      <c r="BS126" s="16">
        <v>2</v>
      </c>
      <c r="BT126" s="16">
        <v>2</v>
      </c>
      <c r="BU126" s="16">
        <v>2</v>
      </c>
      <c r="BV126" s="16">
        <v>2</v>
      </c>
      <c r="BW126" s="16">
        <v>2</v>
      </c>
      <c r="BX126" s="16">
        <v>2</v>
      </c>
      <c r="BY126" s="16">
        <v>2</v>
      </c>
      <c r="BZ126" s="16">
        <v>2</v>
      </c>
      <c r="CA126" s="16">
        <v>2</v>
      </c>
      <c r="CB126" s="16">
        <v>2</v>
      </c>
      <c r="CC126" s="16">
        <v>1</v>
      </c>
      <c r="CD126" s="16">
        <v>2</v>
      </c>
      <c r="CE126" s="16">
        <v>2</v>
      </c>
      <c r="CF126" s="16">
        <v>2</v>
      </c>
      <c r="CG126" s="16">
        <v>2</v>
      </c>
      <c r="CH126" s="16">
        <v>2</v>
      </c>
      <c r="CI126" s="16">
        <v>2</v>
      </c>
      <c r="CJ126" s="16">
        <v>2</v>
      </c>
      <c r="CK126" s="16">
        <v>2</v>
      </c>
      <c r="CL126" s="16">
        <v>2</v>
      </c>
      <c r="CM126" s="16">
        <v>2</v>
      </c>
      <c r="CN126" s="16">
        <v>2</v>
      </c>
      <c r="CO126" s="16">
        <v>2</v>
      </c>
      <c r="CP126" s="16">
        <v>1</v>
      </c>
      <c r="CQ126" s="16">
        <v>2</v>
      </c>
      <c r="CR126" s="16">
        <v>2</v>
      </c>
      <c r="CS126" s="16">
        <v>1</v>
      </c>
      <c r="CT126" s="16">
        <v>2</v>
      </c>
      <c r="CU126" s="16">
        <v>2</v>
      </c>
      <c r="CV126" s="16">
        <v>2</v>
      </c>
      <c r="CW126" s="69">
        <f t="shared" si="30"/>
        <v>34</v>
      </c>
      <c r="CX126" s="352">
        <f t="shared" si="31"/>
        <v>0.87179487179487181</v>
      </c>
      <c r="CY126" s="69">
        <f t="shared" si="32"/>
        <v>5</v>
      </c>
      <c r="CZ126" s="70">
        <f t="shared" si="33"/>
        <v>0.12820512820512819</v>
      </c>
      <c r="DA126" s="69">
        <f t="shared" si="34"/>
        <v>0</v>
      </c>
      <c r="DB126" s="70">
        <f t="shared" si="35"/>
        <v>0</v>
      </c>
      <c r="DC126" s="69">
        <f t="shared" si="36"/>
        <v>0</v>
      </c>
      <c r="DD126" s="70">
        <f t="shared" si="37"/>
        <v>0</v>
      </c>
      <c r="DE126" s="71">
        <f t="shared" si="38"/>
        <v>1.8717948717948718</v>
      </c>
      <c r="DF126" s="71" t="str">
        <f t="shared" si="39"/>
        <v>Đạt mục tiêu</v>
      </c>
      <c r="DG126" s="2"/>
      <c r="DH126" s="2"/>
      <c r="DI126" s="2"/>
      <c r="DJ126" s="2"/>
      <c r="DK126" s="2"/>
      <c r="DL126" s="2"/>
      <c r="DM126" s="2"/>
      <c r="DN126" s="2"/>
      <c r="DO126" s="2"/>
      <c r="DP126" s="2"/>
      <c r="DQ126" s="2"/>
      <c r="DR126" s="2"/>
      <c r="DS126" s="2"/>
      <c r="DT126" s="2"/>
      <c r="DU126" s="2"/>
      <c r="DV126" s="2"/>
      <c r="DW126" s="2"/>
      <c r="DX126" s="2"/>
      <c r="DY126" s="2"/>
      <c r="DZ126" s="2"/>
    </row>
    <row r="127" spans="1:130" ht="31.5" hidden="1" customHeight="1" x14ac:dyDescent="0.25">
      <c r="A127" s="49">
        <v>105</v>
      </c>
      <c r="B127" s="112">
        <v>185</v>
      </c>
      <c r="C127" s="113"/>
      <c r="D127" s="8" t="s">
        <v>149</v>
      </c>
      <c r="E127" s="28" t="s">
        <v>11</v>
      </c>
      <c r="F127" s="15" t="s">
        <v>150</v>
      </c>
      <c r="G127" s="64" t="s">
        <v>38</v>
      </c>
      <c r="H127" s="15" t="s">
        <v>707</v>
      </c>
      <c r="I127" s="64" t="s">
        <v>628</v>
      </c>
      <c r="J127" s="64" t="s">
        <v>14</v>
      </c>
      <c r="K127" s="16" t="s">
        <v>6</v>
      </c>
      <c r="L127" s="16" t="s">
        <v>15</v>
      </c>
      <c r="M127" s="11"/>
      <c r="N127" s="304" t="s">
        <v>1200</v>
      </c>
      <c r="O127" s="66" t="s">
        <v>15</v>
      </c>
      <c r="P127" s="66"/>
      <c r="Q127" s="66"/>
      <c r="R127" s="66"/>
      <c r="S127" s="66"/>
      <c r="T127" s="116"/>
      <c r="U127" s="66"/>
      <c r="V127" s="66"/>
      <c r="W127" s="66"/>
      <c r="X127" s="66"/>
      <c r="Y127" s="67">
        <f t="shared" si="29"/>
        <v>1</v>
      </c>
      <c r="Z127" s="16"/>
      <c r="AA127" s="16" t="s">
        <v>687</v>
      </c>
      <c r="AB127" s="16" t="s">
        <v>687</v>
      </c>
      <c r="AC127" s="16" t="s">
        <v>687</v>
      </c>
      <c r="AD127" s="16" t="s">
        <v>687</v>
      </c>
      <c r="AE127" s="68"/>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6">
        <v>2</v>
      </c>
      <c r="BK127" s="16">
        <v>2</v>
      </c>
      <c r="BL127" s="16">
        <v>2</v>
      </c>
      <c r="BM127" s="16">
        <v>2</v>
      </c>
      <c r="BN127" s="16">
        <v>2</v>
      </c>
      <c r="BO127" s="16">
        <v>2</v>
      </c>
      <c r="BP127" s="16">
        <v>2</v>
      </c>
      <c r="BQ127" s="16">
        <v>2</v>
      </c>
      <c r="BR127" s="16">
        <v>2</v>
      </c>
      <c r="BS127" s="16">
        <v>2</v>
      </c>
      <c r="BT127" s="16">
        <v>2</v>
      </c>
      <c r="BU127" s="16">
        <v>2</v>
      </c>
      <c r="BV127" s="16">
        <v>2</v>
      </c>
      <c r="BW127" s="16">
        <v>2</v>
      </c>
      <c r="BX127" s="16">
        <v>2</v>
      </c>
      <c r="BY127" s="16">
        <v>2</v>
      </c>
      <c r="BZ127" s="16">
        <v>2</v>
      </c>
      <c r="CA127" s="16">
        <v>2</v>
      </c>
      <c r="CB127" s="16">
        <v>2</v>
      </c>
      <c r="CC127" s="16">
        <v>2</v>
      </c>
      <c r="CD127" s="16">
        <v>2</v>
      </c>
      <c r="CE127" s="16">
        <v>2</v>
      </c>
      <c r="CF127" s="16">
        <v>2</v>
      </c>
      <c r="CG127" s="16">
        <v>2</v>
      </c>
      <c r="CH127" s="16">
        <v>2</v>
      </c>
      <c r="CI127" s="16">
        <v>2</v>
      </c>
      <c r="CJ127" s="16">
        <v>2</v>
      </c>
      <c r="CK127" s="16">
        <v>2</v>
      </c>
      <c r="CL127" s="16">
        <v>2</v>
      </c>
      <c r="CM127" s="16">
        <v>2</v>
      </c>
      <c r="CN127" s="16">
        <v>2</v>
      </c>
      <c r="CO127" s="16">
        <v>2</v>
      </c>
      <c r="CP127" s="16">
        <v>2</v>
      </c>
      <c r="CQ127" s="16">
        <v>2</v>
      </c>
      <c r="CR127" s="16">
        <v>2</v>
      </c>
      <c r="CS127" s="16">
        <v>2</v>
      </c>
      <c r="CT127" s="16">
        <v>2</v>
      </c>
      <c r="CU127" s="16">
        <v>2</v>
      </c>
      <c r="CV127" s="16">
        <v>2</v>
      </c>
      <c r="CW127" s="69">
        <f t="shared" si="30"/>
        <v>39</v>
      </c>
      <c r="CX127" s="352">
        <f t="shared" si="31"/>
        <v>1</v>
      </c>
      <c r="CY127" s="69">
        <f t="shared" si="32"/>
        <v>0</v>
      </c>
      <c r="CZ127" s="70">
        <f t="shared" si="33"/>
        <v>0</v>
      </c>
      <c r="DA127" s="69">
        <f t="shared" si="34"/>
        <v>0</v>
      </c>
      <c r="DB127" s="70">
        <f t="shared" si="35"/>
        <v>0</v>
      </c>
      <c r="DC127" s="69">
        <f t="shared" si="36"/>
        <v>0</v>
      </c>
      <c r="DD127" s="70">
        <f t="shared" si="37"/>
        <v>0</v>
      </c>
      <c r="DE127" s="71">
        <f t="shared" si="38"/>
        <v>2</v>
      </c>
      <c r="DF127" s="71" t="str">
        <f t="shared" si="39"/>
        <v>Đạt mục tiêu</v>
      </c>
      <c r="DG127" s="2"/>
      <c r="DH127" s="2"/>
      <c r="DI127" s="2"/>
      <c r="DJ127" s="2"/>
      <c r="DK127" s="2"/>
      <c r="DL127" s="2"/>
      <c r="DM127" s="2"/>
      <c r="DN127" s="2"/>
      <c r="DO127" s="2"/>
      <c r="DP127" s="2"/>
      <c r="DQ127" s="2"/>
      <c r="DR127" s="2"/>
      <c r="DS127" s="2"/>
      <c r="DT127" s="2"/>
      <c r="DU127" s="2"/>
      <c r="DV127" s="2"/>
      <c r="DW127" s="2"/>
      <c r="DX127" s="2"/>
      <c r="DY127" s="2"/>
      <c r="DZ127" s="2"/>
    </row>
    <row r="128" spans="1:130" ht="47.25" hidden="1" customHeight="1" x14ac:dyDescent="0.25">
      <c r="A128" s="49">
        <v>106</v>
      </c>
      <c r="B128" s="112">
        <v>185</v>
      </c>
      <c r="C128" s="113"/>
      <c r="D128" s="8" t="s">
        <v>149</v>
      </c>
      <c r="E128" s="28" t="s">
        <v>11</v>
      </c>
      <c r="F128" s="15" t="s">
        <v>148</v>
      </c>
      <c r="G128" s="64" t="s">
        <v>11</v>
      </c>
      <c r="H128" s="15" t="s">
        <v>708</v>
      </c>
      <c r="I128" s="64" t="s">
        <v>628</v>
      </c>
      <c r="J128" s="64" t="s">
        <v>14</v>
      </c>
      <c r="K128" s="16" t="s">
        <v>6</v>
      </c>
      <c r="L128" s="16" t="s">
        <v>15</v>
      </c>
      <c r="M128" s="11"/>
      <c r="N128" s="304" t="s">
        <v>1200</v>
      </c>
      <c r="O128" s="66" t="s">
        <v>15</v>
      </c>
      <c r="P128" s="66"/>
      <c r="Q128" s="66"/>
      <c r="R128" s="66"/>
      <c r="S128" s="66"/>
      <c r="T128" s="66"/>
      <c r="U128" s="66"/>
      <c r="V128" s="66"/>
      <c r="W128" s="66"/>
      <c r="X128" s="66"/>
      <c r="Y128" s="67">
        <f t="shared" si="29"/>
        <v>1</v>
      </c>
      <c r="Z128" s="16"/>
      <c r="AA128" s="16" t="s">
        <v>687</v>
      </c>
      <c r="AB128" s="16" t="s">
        <v>687</v>
      </c>
      <c r="AC128" s="16" t="s">
        <v>687</v>
      </c>
      <c r="AD128" s="16" t="s">
        <v>687</v>
      </c>
      <c r="AE128" s="68"/>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6">
        <v>2</v>
      </c>
      <c r="BK128" s="16">
        <v>2</v>
      </c>
      <c r="BL128" s="16">
        <v>2</v>
      </c>
      <c r="BM128" s="16">
        <v>2</v>
      </c>
      <c r="BN128" s="16">
        <v>2</v>
      </c>
      <c r="BO128" s="16">
        <v>2</v>
      </c>
      <c r="BP128" s="16">
        <v>2</v>
      </c>
      <c r="BQ128" s="16">
        <v>2</v>
      </c>
      <c r="BR128" s="16">
        <v>2</v>
      </c>
      <c r="BS128" s="16">
        <v>2</v>
      </c>
      <c r="BT128" s="16">
        <v>2</v>
      </c>
      <c r="BU128" s="16">
        <v>2</v>
      </c>
      <c r="BV128" s="16">
        <v>2</v>
      </c>
      <c r="BW128" s="16">
        <v>2</v>
      </c>
      <c r="BX128" s="16">
        <v>2</v>
      </c>
      <c r="BY128" s="16">
        <v>2</v>
      </c>
      <c r="BZ128" s="16">
        <v>2</v>
      </c>
      <c r="CA128" s="16">
        <v>2</v>
      </c>
      <c r="CB128" s="16">
        <v>2</v>
      </c>
      <c r="CC128" s="16">
        <v>1</v>
      </c>
      <c r="CD128" s="16">
        <v>1</v>
      </c>
      <c r="CE128" s="16">
        <v>2</v>
      </c>
      <c r="CF128" s="16">
        <v>2</v>
      </c>
      <c r="CG128" s="16">
        <v>2</v>
      </c>
      <c r="CH128" s="16">
        <v>2</v>
      </c>
      <c r="CI128" s="16">
        <v>2</v>
      </c>
      <c r="CJ128" s="16">
        <v>2</v>
      </c>
      <c r="CK128" s="16">
        <v>2</v>
      </c>
      <c r="CL128" s="16">
        <v>2</v>
      </c>
      <c r="CM128" s="16">
        <v>2</v>
      </c>
      <c r="CN128" s="16">
        <v>2</v>
      </c>
      <c r="CO128" s="16">
        <v>2</v>
      </c>
      <c r="CP128" s="16">
        <v>2</v>
      </c>
      <c r="CQ128" s="16">
        <v>2</v>
      </c>
      <c r="CR128" s="16">
        <v>2</v>
      </c>
      <c r="CS128" s="16">
        <v>2</v>
      </c>
      <c r="CT128" s="16">
        <v>2</v>
      </c>
      <c r="CU128" s="16">
        <v>2</v>
      </c>
      <c r="CV128" s="16">
        <v>2</v>
      </c>
      <c r="CW128" s="69">
        <f t="shared" si="30"/>
        <v>37</v>
      </c>
      <c r="CX128" s="352">
        <f t="shared" si="31"/>
        <v>0.94871794871794868</v>
      </c>
      <c r="CY128" s="69">
        <f t="shared" si="32"/>
        <v>2</v>
      </c>
      <c r="CZ128" s="70">
        <f t="shared" si="33"/>
        <v>5.128205128205128E-2</v>
      </c>
      <c r="DA128" s="69">
        <f t="shared" si="34"/>
        <v>0</v>
      </c>
      <c r="DB128" s="70">
        <f t="shared" si="35"/>
        <v>0</v>
      </c>
      <c r="DC128" s="69">
        <f t="shared" si="36"/>
        <v>0</v>
      </c>
      <c r="DD128" s="70">
        <f t="shared" si="37"/>
        <v>0</v>
      </c>
      <c r="DE128" s="71">
        <f t="shared" si="38"/>
        <v>1.9487179487179487</v>
      </c>
      <c r="DF128" s="71" t="str">
        <f t="shared" si="39"/>
        <v>Đạt mục tiêu</v>
      </c>
      <c r="DG128" s="2"/>
      <c r="DH128" s="2"/>
      <c r="DI128" s="2"/>
      <c r="DJ128" s="2"/>
      <c r="DK128" s="2"/>
      <c r="DL128" s="2"/>
      <c r="DM128" s="2"/>
      <c r="DN128" s="2"/>
      <c r="DO128" s="2"/>
      <c r="DP128" s="2"/>
      <c r="DQ128" s="2"/>
      <c r="DR128" s="2"/>
      <c r="DS128" s="2"/>
      <c r="DT128" s="2"/>
      <c r="DU128" s="2"/>
      <c r="DV128" s="2"/>
      <c r="DW128" s="2"/>
      <c r="DX128" s="2"/>
      <c r="DY128" s="2"/>
      <c r="DZ128" s="2"/>
    </row>
    <row r="129" spans="1:130" ht="30" hidden="1" customHeight="1" x14ac:dyDescent="0.25">
      <c r="A129" s="49">
        <v>107</v>
      </c>
      <c r="B129" s="112">
        <v>185</v>
      </c>
      <c r="C129" s="115"/>
      <c r="D129" s="8" t="s">
        <v>149</v>
      </c>
      <c r="E129" s="28" t="s">
        <v>11</v>
      </c>
      <c r="F129" s="15" t="s">
        <v>151</v>
      </c>
      <c r="G129" s="64" t="s">
        <v>11</v>
      </c>
      <c r="H129" s="15" t="s">
        <v>151</v>
      </c>
      <c r="I129" s="64" t="s">
        <v>628</v>
      </c>
      <c r="J129" s="64" t="s">
        <v>14</v>
      </c>
      <c r="K129" s="16" t="s">
        <v>6</v>
      </c>
      <c r="L129" s="16" t="s">
        <v>15</v>
      </c>
      <c r="M129" s="11"/>
      <c r="N129" s="305" t="s">
        <v>544</v>
      </c>
      <c r="O129" s="66"/>
      <c r="P129" s="66"/>
      <c r="Q129" s="66"/>
      <c r="R129" s="66"/>
      <c r="S129" s="66" t="s">
        <v>15</v>
      </c>
      <c r="T129" s="66"/>
      <c r="U129" s="66"/>
      <c r="V129" s="66"/>
      <c r="W129" s="66"/>
      <c r="X129" s="66"/>
      <c r="Y129" s="67">
        <f t="shared" si="29"/>
        <v>1</v>
      </c>
      <c r="Z129" s="16"/>
      <c r="AA129" s="16"/>
      <c r="AB129" s="16"/>
      <c r="AC129" s="16"/>
      <c r="AD129" s="16"/>
      <c r="AE129" s="68"/>
      <c r="AF129" s="12"/>
      <c r="AG129" s="12"/>
      <c r="AH129" s="12"/>
      <c r="AI129" s="12"/>
      <c r="AJ129" s="12"/>
      <c r="AK129" s="12"/>
      <c r="AL129" s="12"/>
      <c r="AM129" s="12"/>
      <c r="AN129" s="12"/>
      <c r="AO129" s="12"/>
      <c r="AP129" s="12"/>
      <c r="AQ129" s="12" t="s">
        <v>687</v>
      </c>
      <c r="AR129" s="12" t="s">
        <v>687</v>
      </c>
      <c r="AS129" s="12" t="s">
        <v>687</v>
      </c>
      <c r="AT129" s="12" t="s">
        <v>687</v>
      </c>
      <c r="AU129" s="12"/>
      <c r="AV129" s="12"/>
      <c r="AW129" s="12"/>
      <c r="AX129" s="12"/>
      <c r="AY129" s="12"/>
      <c r="AZ129" s="12"/>
      <c r="BA129" s="12"/>
      <c r="BB129" s="12"/>
      <c r="BC129" s="12"/>
      <c r="BD129" s="12"/>
      <c r="BE129" s="12"/>
      <c r="BF129" s="12"/>
      <c r="BG129" s="12"/>
      <c r="BH129" s="12"/>
      <c r="BI129" s="12"/>
      <c r="BJ129" s="16">
        <v>2</v>
      </c>
      <c r="BK129" s="16">
        <v>2</v>
      </c>
      <c r="BL129" s="16">
        <v>2</v>
      </c>
      <c r="BM129" s="16">
        <v>2</v>
      </c>
      <c r="BN129" s="16">
        <v>2</v>
      </c>
      <c r="BO129" s="16">
        <v>2</v>
      </c>
      <c r="BP129" s="16">
        <v>2</v>
      </c>
      <c r="BQ129" s="16">
        <v>2</v>
      </c>
      <c r="BR129" s="16">
        <v>2</v>
      </c>
      <c r="BS129" s="16">
        <v>2</v>
      </c>
      <c r="BT129" s="16">
        <v>2</v>
      </c>
      <c r="BU129" s="16">
        <v>2</v>
      </c>
      <c r="BV129" s="16">
        <v>2</v>
      </c>
      <c r="BW129" s="16">
        <v>2</v>
      </c>
      <c r="BX129" s="16">
        <v>2</v>
      </c>
      <c r="BY129" s="16">
        <v>2</v>
      </c>
      <c r="BZ129" s="16">
        <v>2</v>
      </c>
      <c r="CA129" s="16">
        <v>2</v>
      </c>
      <c r="CB129" s="16">
        <v>2</v>
      </c>
      <c r="CC129" s="16">
        <v>2</v>
      </c>
      <c r="CD129" s="16">
        <v>2</v>
      </c>
      <c r="CE129" s="16">
        <v>2</v>
      </c>
      <c r="CF129" s="16">
        <v>2</v>
      </c>
      <c r="CG129" s="16">
        <v>2</v>
      </c>
      <c r="CH129" s="16">
        <v>2</v>
      </c>
      <c r="CI129" s="16">
        <v>2</v>
      </c>
      <c r="CJ129" s="16">
        <v>2</v>
      </c>
      <c r="CK129" s="16">
        <v>2</v>
      </c>
      <c r="CL129" s="16">
        <v>2</v>
      </c>
      <c r="CM129" s="16">
        <v>2</v>
      </c>
      <c r="CN129" s="16">
        <v>2</v>
      </c>
      <c r="CO129" s="16">
        <v>2</v>
      </c>
      <c r="CP129" s="16">
        <v>2</v>
      </c>
      <c r="CQ129" s="16">
        <v>2</v>
      </c>
      <c r="CR129" s="16">
        <v>2</v>
      </c>
      <c r="CS129" s="16">
        <v>2</v>
      </c>
      <c r="CT129" s="16">
        <v>2</v>
      </c>
      <c r="CU129" s="16">
        <v>2</v>
      </c>
      <c r="CV129" s="16">
        <v>2</v>
      </c>
      <c r="CW129" s="69">
        <f t="shared" si="30"/>
        <v>39</v>
      </c>
      <c r="CX129" s="352">
        <f t="shared" si="31"/>
        <v>1</v>
      </c>
      <c r="CY129" s="69">
        <f t="shared" si="32"/>
        <v>0</v>
      </c>
      <c r="CZ129" s="70">
        <f t="shared" si="33"/>
        <v>0</v>
      </c>
      <c r="DA129" s="69">
        <f t="shared" si="34"/>
        <v>0</v>
      </c>
      <c r="DB129" s="70">
        <f t="shared" si="35"/>
        <v>0</v>
      </c>
      <c r="DC129" s="69">
        <f t="shared" si="36"/>
        <v>0</v>
      </c>
      <c r="DD129" s="70">
        <f t="shared" si="37"/>
        <v>0</v>
      </c>
      <c r="DE129" s="71">
        <f t="shared" si="38"/>
        <v>2</v>
      </c>
      <c r="DF129" s="71" t="str">
        <f t="shared" si="39"/>
        <v>Đạt mục tiêu</v>
      </c>
      <c r="DG129" s="2"/>
      <c r="DH129" s="2"/>
      <c r="DI129" s="2"/>
      <c r="DJ129" s="2"/>
      <c r="DK129" s="2"/>
      <c r="DL129" s="2"/>
      <c r="DM129" s="2"/>
      <c r="DN129" s="2"/>
      <c r="DO129" s="2"/>
      <c r="DP129" s="2"/>
      <c r="DQ129" s="2"/>
      <c r="DR129" s="2"/>
      <c r="DS129" s="2"/>
      <c r="DT129" s="2"/>
      <c r="DU129" s="2"/>
      <c r="DV129" s="2"/>
      <c r="DW129" s="2"/>
      <c r="DX129" s="2"/>
      <c r="DY129" s="2"/>
      <c r="DZ129" s="2"/>
    </row>
    <row r="130" spans="1:130" ht="53.25" hidden="1" customHeight="1" x14ac:dyDescent="0.25">
      <c r="A130" s="49">
        <v>108</v>
      </c>
      <c r="B130" s="112">
        <v>185</v>
      </c>
      <c r="C130" s="56">
        <v>186</v>
      </c>
      <c r="D130" s="8" t="s">
        <v>152</v>
      </c>
      <c r="E130" s="281" t="s">
        <v>19</v>
      </c>
      <c r="F130" s="15" t="s">
        <v>153</v>
      </c>
      <c r="G130" s="282" t="s">
        <v>19</v>
      </c>
      <c r="H130" s="8" t="s">
        <v>709</v>
      </c>
      <c r="I130" s="64" t="s">
        <v>628</v>
      </c>
      <c r="J130" s="64" t="s">
        <v>14</v>
      </c>
      <c r="K130" s="16" t="s">
        <v>6</v>
      </c>
      <c r="L130" s="16" t="s">
        <v>15</v>
      </c>
      <c r="M130" s="11">
        <v>1</v>
      </c>
      <c r="N130" s="305" t="s">
        <v>542</v>
      </c>
      <c r="O130" s="66"/>
      <c r="P130" s="66"/>
      <c r="Q130" s="66" t="s">
        <v>15</v>
      </c>
      <c r="R130" s="66"/>
      <c r="S130" s="66"/>
      <c r="T130" s="66"/>
      <c r="U130" s="66"/>
      <c r="V130" s="66"/>
      <c r="W130" s="66"/>
      <c r="X130" s="66"/>
      <c r="Y130" s="67">
        <f t="shared" si="29"/>
        <v>1</v>
      </c>
      <c r="Z130" s="16"/>
      <c r="AA130" s="16"/>
      <c r="AB130" s="16"/>
      <c r="AC130" s="16"/>
      <c r="AD130" s="16"/>
      <c r="AE130" s="68"/>
      <c r="AF130" s="12"/>
      <c r="AG130" s="12"/>
      <c r="AH130" s="16" t="s">
        <v>710</v>
      </c>
      <c r="AI130" s="16" t="s">
        <v>710</v>
      </c>
      <c r="AJ130" s="16" t="s">
        <v>645</v>
      </c>
      <c r="AK130" s="16" t="s">
        <v>645</v>
      </c>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6">
        <v>2</v>
      </c>
      <c r="BK130" s="16">
        <v>2</v>
      </c>
      <c r="BL130" s="16">
        <v>2</v>
      </c>
      <c r="BM130" s="16">
        <v>2</v>
      </c>
      <c r="BN130" s="16">
        <v>2</v>
      </c>
      <c r="BO130" s="16">
        <v>2</v>
      </c>
      <c r="BP130" s="16">
        <v>2</v>
      </c>
      <c r="BQ130" s="16">
        <v>2</v>
      </c>
      <c r="BR130" s="16">
        <v>2</v>
      </c>
      <c r="BS130" s="16">
        <v>2</v>
      </c>
      <c r="BT130" s="16">
        <v>2</v>
      </c>
      <c r="BU130" s="16">
        <v>2</v>
      </c>
      <c r="BV130" s="16">
        <v>2</v>
      </c>
      <c r="BW130" s="16">
        <v>2</v>
      </c>
      <c r="BX130" s="16">
        <v>2</v>
      </c>
      <c r="BY130" s="16">
        <v>2</v>
      </c>
      <c r="BZ130" s="16">
        <v>2</v>
      </c>
      <c r="CA130" s="16">
        <v>2</v>
      </c>
      <c r="CB130" s="16">
        <v>2</v>
      </c>
      <c r="CC130" s="16">
        <v>2</v>
      </c>
      <c r="CD130" s="16">
        <v>2</v>
      </c>
      <c r="CE130" s="16">
        <v>1</v>
      </c>
      <c r="CF130" s="16">
        <v>1</v>
      </c>
      <c r="CG130" s="16">
        <v>1</v>
      </c>
      <c r="CH130" s="16">
        <v>1</v>
      </c>
      <c r="CI130" s="16">
        <v>2</v>
      </c>
      <c r="CJ130" s="16">
        <v>2</v>
      </c>
      <c r="CK130" s="16">
        <v>2</v>
      </c>
      <c r="CL130" s="16">
        <v>2</v>
      </c>
      <c r="CM130" s="16">
        <v>2</v>
      </c>
      <c r="CN130" s="16">
        <v>2</v>
      </c>
      <c r="CO130" s="16">
        <v>2</v>
      </c>
      <c r="CP130" s="16">
        <v>2</v>
      </c>
      <c r="CQ130" s="16">
        <v>2</v>
      </c>
      <c r="CR130" s="16">
        <v>2</v>
      </c>
      <c r="CS130" s="16">
        <v>2</v>
      </c>
      <c r="CT130" s="16">
        <v>2</v>
      </c>
      <c r="CU130" s="16">
        <v>2</v>
      </c>
      <c r="CV130" s="16">
        <v>2</v>
      </c>
      <c r="CW130" s="69">
        <f t="shared" si="30"/>
        <v>35</v>
      </c>
      <c r="CX130" s="352">
        <f t="shared" si="31"/>
        <v>0.89743589743589747</v>
      </c>
      <c r="CY130" s="69">
        <f t="shared" si="32"/>
        <v>4</v>
      </c>
      <c r="CZ130" s="70">
        <f t="shared" si="33"/>
        <v>0.10256410256410256</v>
      </c>
      <c r="DA130" s="69">
        <f t="shared" si="34"/>
        <v>0</v>
      </c>
      <c r="DB130" s="70">
        <f t="shared" si="35"/>
        <v>0</v>
      </c>
      <c r="DC130" s="69">
        <f t="shared" si="36"/>
        <v>0</v>
      </c>
      <c r="DD130" s="70">
        <f t="shared" si="37"/>
        <v>0</v>
      </c>
      <c r="DE130" s="71">
        <f t="shared" si="38"/>
        <v>1.8974358974358974</v>
      </c>
      <c r="DF130" s="71" t="str">
        <f t="shared" si="39"/>
        <v>Đạt mục tiêu</v>
      </c>
      <c r="DG130" s="2"/>
      <c r="DH130" s="2"/>
      <c r="DI130" s="2"/>
      <c r="DJ130" s="2"/>
      <c r="DK130" s="2"/>
      <c r="DL130" s="2"/>
      <c r="DM130" s="2"/>
      <c r="DN130" s="2"/>
      <c r="DO130" s="2"/>
      <c r="DP130" s="2"/>
      <c r="DQ130" s="2"/>
      <c r="DR130" s="2"/>
      <c r="DS130" s="2"/>
      <c r="DT130" s="2"/>
      <c r="DU130" s="2"/>
      <c r="DV130" s="2"/>
      <c r="DW130" s="2"/>
      <c r="DX130" s="2"/>
      <c r="DY130" s="2"/>
      <c r="DZ130" s="2"/>
    </row>
    <row r="131" spans="1:130" ht="70.5" customHeight="1" x14ac:dyDescent="0.25">
      <c r="A131" s="49">
        <v>109</v>
      </c>
      <c r="B131" s="62">
        <v>186</v>
      </c>
      <c r="C131" s="56">
        <v>189</v>
      </c>
      <c r="D131" s="9" t="s">
        <v>154</v>
      </c>
      <c r="E131" s="28" t="s">
        <v>19</v>
      </c>
      <c r="F131" s="15" t="s">
        <v>155</v>
      </c>
      <c r="G131" s="64" t="s">
        <v>19</v>
      </c>
      <c r="H131" s="15" t="s">
        <v>1447</v>
      </c>
      <c r="I131" s="64" t="s">
        <v>628</v>
      </c>
      <c r="J131" s="64" t="s">
        <v>14</v>
      </c>
      <c r="K131" s="16" t="s">
        <v>6</v>
      </c>
      <c r="L131" s="16" t="s">
        <v>15</v>
      </c>
      <c r="M131" s="11"/>
      <c r="N131" s="305" t="s">
        <v>543</v>
      </c>
      <c r="O131" s="66"/>
      <c r="P131" s="66"/>
      <c r="Q131" s="66"/>
      <c r="R131" s="66" t="s">
        <v>15</v>
      </c>
      <c r="S131" s="66"/>
      <c r="T131" s="66"/>
      <c r="U131" s="66"/>
      <c r="V131" s="66"/>
      <c r="W131" s="66"/>
      <c r="X131" s="66"/>
      <c r="Y131" s="67">
        <f t="shared" si="29"/>
        <v>1</v>
      </c>
      <c r="Z131" s="16"/>
      <c r="AA131" s="16"/>
      <c r="AB131" s="16"/>
      <c r="AC131" s="16"/>
      <c r="AD131" s="16"/>
      <c r="AE131" s="68"/>
      <c r="AF131" s="12"/>
      <c r="AG131" s="12"/>
      <c r="AH131" s="12"/>
      <c r="AI131" s="12"/>
      <c r="AJ131" s="12"/>
      <c r="AK131" s="292"/>
      <c r="AL131" s="273" t="s">
        <v>710</v>
      </c>
      <c r="AM131" s="273" t="s">
        <v>710</v>
      </c>
      <c r="AN131" s="273" t="s">
        <v>710</v>
      </c>
      <c r="AO131" s="273" t="s">
        <v>710</v>
      </c>
      <c r="AP131" s="273" t="s">
        <v>710</v>
      </c>
      <c r="AQ131" s="68"/>
      <c r="AR131" s="12"/>
      <c r="AS131" s="12"/>
      <c r="AT131" s="12"/>
      <c r="AU131" s="12"/>
      <c r="AV131" s="12"/>
      <c r="AW131" s="12"/>
      <c r="AX131" s="12"/>
      <c r="AY131" s="12"/>
      <c r="AZ131" s="12"/>
      <c r="BA131" s="12"/>
      <c r="BB131" s="12"/>
      <c r="BC131" s="12"/>
      <c r="BD131" s="12"/>
      <c r="BE131" s="12"/>
      <c r="BF131" s="12"/>
      <c r="BG131" s="12"/>
      <c r="BH131" s="12"/>
      <c r="BI131" s="12"/>
      <c r="BJ131" s="16">
        <v>2</v>
      </c>
      <c r="BK131" s="16">
        <v>2</v>
      </c>
      <c r="BL131" s="16">
        <v>2</v>
      </c>
      <c r="BM131" s="16">
        <v>2</v>
      </c>
      <c r="BN131" s="16">
        <v>2</v>
      </c>
      <c r="BO131" s="16">
        <v>2</v>
      </c>
      <c r="BP131" s="16">
        <v>2</v>
      </c>
      <c r="BQ131" s="16">
        <v>2</v>
      </c>
      <c r="BR131" s="16">
        <v>2</v>
      </c>
      <c r="BS131" s="16">
        <v>2</v>
      </c>
      <c r="BT131" s="16">
        <v>2</v>
      </c>
      <c r="BU131" s="16">
        <v>2</v>
      </c>
      <c r="BV131" s="16">
        <v>2</v>
      </c>
      <c r="BW131" s="16">
        <v>2</v>
      </c>
      <c r="BX131" s="16">
        <v>2</v>
      </c>
      <c r="BY131" s="16">
        <v>2</v>
      </c>
      <c r="BZ131" s="16">
        <v>2</v>
      </c>
      <c r="CA131" s="16">
        <v>2</v>
      </c>
      <c r="CB131" s="16">
        <v>2</v>
      </c>
      <c r="CC131" s="16">
        <v>2</v>
      </c>
      <c r="CD131" s="16">
        <v>2</v>
      </c>
      <c r="CE131" s="16">
        <v>2</v>
      </c>
      <c r="CF131" s="16">
        <v>2</v>
      </c>
      <c r="CG131" s="16">
        <v>2</v>
      </c>
      <c r="CH131" s="16">
        <v>2</v>
      </c>
      <c r="CI131" s="16">
        <v>2</v>
      </c>
      <c r="CJ131" s="16">
        <v>2</v>
      </c>
      <c r="CK131" s="16">
        <v>2</v>
      </c>
      <c r="CL131" s="16">
        <v>2</v>
      </c>
      <c r="CM131" s="16">
        <v>2</v>
      </c>
      <c r="CN131" s="16">
        <v>2</v>
      </c>
      <c r="CO131" s="16">
        <v>2</v>
      </c>
      <c r="CP131" s="16">
        <v>2</v>
      </c>
      <c r="CQ131" s="16">
        <v>2</v>
      </c>
      <c r="CR131" s="16">
        <v>2</v>
      </c>
      <c r="CS131" s="16">
        <v>2</v>
      </c>
      <c r="CT131" s="16">
        <v>2</v>
      </c>
      <c r="CU131" s="16">
        <v>2</v>
      </c>
      <c r="CV131" s="16">
        <v>2</v>
      </c>
      <c r="CW131" s="69">
        <f t="shared" si="30"/>
        <v>39</v>
      </c>
      <c r="CX131" s="352">
        <f t="shared" si="31"/>
        <v>1</v>
      </c>
      <c r="CY131" s="69">
        <f t="shared" si="32"/>
        <v>0</v>
      </c>
      <c r="CZ131" s="70">
        <f t="shared" si="33"/>
        <v>0</v>
      </c>
      <c r="DA131" s="69">
        <f t="shared" si="34"/>
        <v>0</v>
      </c>
      <c r="DB131" s="70">
        <f t="shared" si="35"/>
        <v>0</v>
      </c>
      <c r="DC131" s="69">
        <f t="shared" si="36"/>
        <v>0</v>
      </c>
      <c r="DD131" s="70">
        <f t="shared" si="37"/>
        <v>0</v>
      </c>
      <c r="DE131" s="71">
        <f t="shared" si="38"/>
        <v>2</v>
      </c>
      <c r="DF131" s="71" t="str">
        <f t="shared" si="39"/>
        <v>Đạt mục tiêu</v>
      </c>
      <c r="DG131" s="2"/>
      <c r="DH131" s="2"/>
      <c r="DI131" s="2"/>
      <c r="DJ131" s="2"/>
      <c r="DK131" s="2"/>
      <c r="DL131" s="2"/>
      <c r="DM131" s="2"/>
      <c r="DN131" s="2"/>
      <c r="DO131" s="2"/>
      <c r="DP131" s="2"/>
      <c r="DQ131" s="2"/>
      <c r="DR131" s="2"/>
      <c r="DS131" s="2"/>
      <c r="DT131" s="2"/>
      <c r="DU131" s="2"/>
      <c r="DV131" s="2"/>
      <c r="DW131" s="2"/>
      <c r="DX131" s="2"/>
      <c r="DY131" s="2"/>
      <c r="DZ131" s="2"/>
    </row>
    <row r="132" spans="1:130" ht="53.25" hidden="1" customHeight="1" x14ac:dyDescent="0.25">
      <c r="A132" s="49">
        <v>110</v>
      </c>
      <c r="B132" s="62">
        <v>189</v>
      </c>
      <c r="C132" s="56">
        <v>191</v>
      </c>
      <c r="D132" s="8" t="s">
        <v>156</v>
      </c>
      <c r="E132" s="15" t="s">
        <v>11</v>
      </c>
      <c r="F132" s="15" t="s">
        <v>157</v>
      </c>
      <c r="G132" s="64" t="s">
        <v>19</v>
      </c>
      <c r="H132" s="15" t="s">
        <v>712</v>
      </c>
      <c r="I132" s="64" t="s">
        <v>628</v>
      </c>
      <c r="J132" s="64" t="s">
        <v>14</v>
      </c>
      <c r="K132" s="16" t="s">
        <v>145</v>
      </c>
      <c r="L132" s="16" t="s">
        <v>15</v>
      </c>
      <c r="M132" s="11">
        <v>1</v>
      </c>
      <c r="N132" s="11" t="s">
        <v>545</v>
      </c>
      <c r="O132" s="66"/>
      <c r="P132" s="66"/>
      <c r="Q132" s="66"/>
      <c r="R132" s="66"/>
      <c r="S132" s="66"/>
      <c r="T132" s="66" t="s">
        <v>15</v>
      </c>
      <c r="U132" s="66"/>
      <c r="V132" s="66"/>
      <c r="W132" s="66"/>
      <c r="X132" s="66"/>
      <c r="Y132" s="67">
        <f t="shared" si="29"/>
        <v>1</v>
      </c>
      <c r="Z132" s="16"/>
      <c r="AA132" s="12"/>
      <c r="AB132" s="12"/>
      <c r="AC132" s="12"/>
      <c r="AD132" s="12"/>
      <c r="AE132" s="76"/>
      <c r="AF132" s="16"/>
      <c r="AG132" s="16"/>
      <c r="AH132" s="16"/>
      <c r="AI132" s="16"/>
      <c r="AJ132" s="16"/>
      <c r="AK132" s="16"/>
      <c r="AL132" s="14"/>
      <c r="AM132" s="14"/>
      <c r="AN132" s="14"/>
      <c r="AO132" s="14"/>
      <c r="AP132" s="14"/>
      <c r="AQ132" s="16"/>
      <c r="AR132" s="16"/>
      <c r="AS132" s="16"/>
      <c r="AT132" s="16"/>
      <c r="AU132" s="16"/>
      <c r="AV132" s="16" t="s">
        <v>645</v>
      </c>
      <c r="AW132" s="16"/>
      <c r="AX132" s="16" t="s">
        <v>645</v>
      </c>
      <c r="AY132" s="16"/>
      <c r="AZ132" s="16"/>
      <c r="BA132" s="16"/>
      <c r="BB132" s="16"/>
      <c r="BC132" s="16"/>
      <c r="BD132" s="16"/>
      <c r="BE132" s="16"/>
      <c r="BF132" s="16"/>
      <c r="BG132" s="16"/>
      <c r="BH132" s="16"/>
      <c r="BI132" s="16"/>
      <c r="BJ132" s="345">
        <v>2</v>
      </c>
      <c r="BK132" s="345">
        <v>2</v>
      </c>
      <c r="BL132" s="345">
        <v>2</v>
      </c>
      <c r="BM132" s="345">
        <v>2</v>
      </c>
      <c r="BN132" s="345">
        <v>2</v>
      </c>
      <c r="BO132" s="345">
        <v>2</v>
      </c>
      <c r="BP132" s="345">
        <v>2</v>
      </c>
      <c r="BQ132" s="345">
        <v>2</v>
      </c>
      <c r="BR132" s="345">
        <v>2</v>
      </c>
      <c r="BS132" s="345">
        <v>2</v>
      </c>
      <c r="BT132" s="345">
        <v>2</v>
      </c>
      <c r="BU132" s="345">
        <v>2</v>
      </c>
      <c r="BV132" s="345">
        <v>2</v>
      </c>
      <c r="BW132" s="345">
        <v>2</v>
      </c>
      <c r="BX132" s="345">
        <v>2</v>
      </c>
      <c r="BY132" s="345">
        <v>1</v>
      </c>
      <c r="BZ132" s="345">
        <v>2</v>
      </c>
      <c r="CA132" s="345">
        <v>2</v>
      </c>
      <c r="CB132" s="345">
        <v>2</v>
      </c>
      <c r="CC132" s="345">
        <v>2</v>
      </c>
      <c r="CD132" s="345">
        <v>2</v>
      </c>
      <c r="CE132" s="345">
        <v>1</v>
      </c>
      <c r="CF132" s="345">
        <v>2</v>
      </c>
      <c r="CG132" s="345">
        <v>2</v>
      </c>
      <c r="CH132" s="345">
        <v>2</v>
      </c>
      <c r="CI132" s="345">
        <v>2</v>
      </c>
      <c r="CJ132" s="345">
        <v>2</v>
      </c>
      <c r="CK132" s="345">
        <v>1</v>
      </c>
      <c r="CL132" s="345">
        <v>2</v>
      </c>
      <c r="CM132" s="345">
        <v>2</v>
      </c>
      <c r="CN132" s="345">
        <v>2</v>
      </c>
      <c r="CO132" s="345">
        <v>2</v>
      </c>
      <c r="CP132" s="345">
        <v>1</v>
      </c>
      <c r="CQ132" s="345">
        <v>2</v>
      </c>
      <c r="CR132" s="345">
        <v>2</v>
      </c>
      <c r="CS132" s="345">
        <v>2</v>
      </c>
      <c r="CT132" s="345">
        <v>1</v>
      </c>
      <c r="CU132" s="345">
        <v>2</v>
      </c>
      <c r="CV132" s="345">
        <v>2</v>
      </c>
      <c r="CW132" s="335">
        <f t="shared" si="30"/>
        <v>34</v>
      </c>
      <c r="CX132" s="330">
        <f t="shared" si="31"/>
        <v>0.87179487179487181</v>
      </c>
      <c r="CY132" s="335">
        <f t="shared" si="32"/>
        <v>5</v>
      </c>
      <c r="CZ132" s="339">
        <f t="shared" si="33"/>
        <v>0.12820512820512819</v>
      </c>
      <c r="DA132" s="335">
        <f t="shared" si="34"/>
        <v>0</v>
      </c>
      <c r="DB132" s="339">
        <f t="shared" si="35"/>
        <v>0</v>
      </c>
      <c r="DC132" s="335">
        <f t="shared" si="36"/>
        <v>0</v>
      </c>
      <c r="DD132" s="339">
        <f t="shared" si="37"/>
        <v>0</v>
      </c>
      <c r="DE132" s="71">
        <f t="shared" si="38"/>
        <v>1.8717948717948718</v>
      </c>
      <c r="DF132" s="71" t="str">
        <f t="shared" si="39"/>
        <v>Đạt mục tiêu</v>
      </c>
      <c r="DG132" s="2"/>
      <c r="DH132" s="2"/>
      <c r="DI132" s="2"/>
      <c r="DJ132" s="2"/>
      <c r="DK132" s="2"/>
      <c r="DL132" s="2"/>
      <c r="DM132" s="2"/>
      <c r="DN132" s="2"/>
      <c r="DO132" s="2"/>
      <c r="DP132" s="2"/>
      <c r="DQ132" s="2"/>
      <c r="DR132" s="2"/>
      <c r="DS132" s="2"/>
      <c r="DT132" s="2"/>
      <c r="DU132" s="2"/>
      <c r="DV132" s="2"/>
      <c r="DW132" s="2"/>
      <c r="DX132" s="2"/>
      <c r="DY132" s="2"/>
      <c r="DZ132" s="2"/>
    </row>
    <row r="133" spans="1:130" ht="29.25" customHeight="1" x14ac:dyDescent="0.25">
      <c r="A133" s="49">
        <v>111</v>
      </c>
      <c r="B133" s="55">
        <v>191</v>
      </c>
      <c r="C133" s="56">
        <v>192</v>
      </c>
      <c r="D133" s="706" t="s">
        <v>158</v>
      </c>
      <c r="E133" s="708"/>
      <c r="F133" s="707"/>
      <c r="G133" s="708"/>
      <c r="H133" s="705"/>
      <c r="I133" s="64"/>
      <c r="J133" s="57"/>
      <c r="K133" s="57" t="s">
        <v>8</v>
      </c>
      <c r="L133" s="57" t="s">
        <v>8</v>
      </c>
      <c r="M133" s="57" t="s">
        <v>8</v>
      </c>
      <c r="N133" s="296"/>
      <c r="O133" s="58" t="s">
        <v>609</v>
      </c>
      <c r="P133" s="58" t="s">
        <v>609</v>
      </c>
      <c r="Q133" s="58" t="s">
        <v>609</v>
      </c>
      <c r="R133" s="58" t="s">
        <v>609</v>
      </c>
      <c r="S133" s="58" t="s">
        <v>609</v>
      </c>
      <c r="T133" s="58" t="s">
        <v>609</v>
      </c>
      <c r="U133" s="58" t="s">
        <v>609</v>
      </c>
      <c r="V133" s="58" t="s">
        <v>609</v>
      </c>
      <c r="W133" s="58" t="s">
        <v>609</v>
      </c>
      <c r="X133" s="58" t="s">
        <v>609</v>
      </c>
      <c r="Y133" s="67">
        <f t="shared" si="29"/>
        <v>0</v>
      </c>
      <c r="Z133" s="57" t="s">
        <v>8</v>
      </c>
      <c r="AA133" s="57"/>
      <c r="AB133" s="57"/>
      <c r="AC133" s="57"/>
      <c r="AD133" s="57"/>
      <c r="AE133" s="77"/>
      <c r="AF133" s="78"/>
      <c r="AG133" s="78"/>
      <c r="AH133" s="78"/>
      <c r="AI133" s="78"/>
      <c r="AJ133" s="78"/>
      <c r="AK133" s="78"/>
      <c r="AL133" s="78"/>
      <c r="AM133" s="78"/>
      <c r="AN133" s="78"/>
      <c r="AO133" s="78"/>
      <c r="AP133" s="78"/>
      <c r="AQ133" s="78"/>
      <c r="AR133" s="78"/>
      <c r="AS133" s="78"/>
      <c r="AT133" s="78"/>
      <c r="AU133" s="78"/>
      <c r="AV133" s="78"/>
      <c r="AW133" s="78"/>
      <c r="AX133" s="78"/>
      <c r="AY133" s="57"/>
      <c r="AZ133" s="57"/>
      <c r="BA133" s="57"/>
      <c r="BB133" s="57"/>
      <c r="BC133" s="78"/>
      <c r="BD133" s="78"/>
      <c r="BE133" s="78"/>
      <c r="BF133" s="78"/>
      <c r="BG133" s="78"/>
      <c r="BH133" s="78"/>
      <c r="BI133" s="78"/>
      <c r="BJ133" s="336" t="s">
        <v>8</v>
      </c>
      <c r="BK133" s="336" t="s">
        <v>8</v>
      </c>
      <c r="BL133" s="336" t="s">
        <v>8</v>
      </c>
      <c r="BM133" s="336" t="s">
        <v>8</v>
      </c>
      <c r="BN133" s="336" t="s">
        <v>8</v>
      </c>
      <c r="BO133" s="336" t="s">
        <v>8</v>
      </c>
      <c r="BP133" s="336" t="s">
        <v>8</v>
      </c>
      <c r="BQ133" s="336" t="s">
        <v>8</v>
      </c>
      <c r="BR133" s="336" t="s">
        <v>8</v>
      </c>
      <c r="BS133" s="336"/>
      <c r="BT133" s="336"/>
      <c r="BU133" s="336"/>
      <c r="BV133" s="336"/>
      <c r="BW133" s="336"/>
      <c r="BX133" s="336"/>
      <c r="BY133" s="336"/>
      <c r="BZ133" s="336"/>
      <c r="CA133" s="336"/>
      <c r="CB133" s="336"/>
      <c r="CC133" s="336" t="s">
        <v>8</v>
      </c>
      <c r="CD133" s="336"/>
      <c r="CE133" s="336" t="s">
        <v>8</v>
      </c>
      <c r="CF133" s="336" t="s">
        <v>8</v>
      </c>
      <c r="CG133" s="336" t="s">
        <v>8</v>
      </c>
      <c r="CH133" s="336" t="s">
        <v>8</v>
      </c>
      <c r="CI133" s="336" t="s">
        <v>564</v>
      </c>
      <c r="CJ133" s="336" t="s">
        <v>8</v>
      </c>
      <c r="CK133" s="336" t="s">
        <v>8</v>
      </c>
      <c r="CL133" s="336" t="s">
        <v>8</v>
      </c>
      <c r="CM133" s="336" t="s">
        <v>8</v>
      </c>
      <c r="CN133" s="336" t="s">
        <v>8</v>
      </c>
      <c r="CO133" s="336" t="s">
        <v>8</v>
      </c>
      <c r="CP133" s="336" t="s">
        <v>8</v>
      </c>
      <c r="CQ133" s="336" t="s">
        <v>8</v>
      </c>
      <c r="CR133" s="336" t="s">
        <v>8</v>
      </c>
      <c r="CS133" s="336"/>
      <c r="CT133" s="336" t="s">
        <v>8</v>
      </c>
      <c r="CU133" s="336" t="s">
        <v>8</v>
      </c>
      <c r="CV133" s="336" t="s">
        <v>8</v>
      </c>
      <c r="CW133" s="336" t="s">
        <v>8</v>
      </c>
      <c r="CX133" s="331" t="s">
        <v>8</v>
      </c>
      <c r="CY133" s="336" t="s">
        <v>8</v>
      </c>
      <c r="CZ133" s="336" t="s">
        <v>8</v>
      </c>
      <c r="DA133" s="336" t="s">
        <v>8</v>
      </c>
      <c r="DB133" s="336" t="s">
        <v>8</v>
      </c>
      <c r="DC133" s="336" t="s">
        <v>8</v>
      </c>
      <c r="DD133" s="336" t="s">
        <v>8</v>
      </c>
      <c r="DE133" s="57" t="s">
        <v>8</v>
      </c>
      <c r="DF133" s="57" t="s">
        <v>8</v>
      </c>
      <c r="DG133" s="2"/>
      <c r="DH133" s="2"/>
      <c r="DI133" s="2"/>
      <c r="DJ133" s="2"/>
      <c r="DK133" s="2"/>
      <c r="DL133" s="2"/>
      <c r="DM133" s="2"/>
      <c r="DN133" s="2"/>
      <c r="DO133" s="2"/>
      <c r="DP133" s="2"/>
      <c r="DQ133" s="2"/>
      <c r="DR133" s="2"/>
      <c r="DS133" s="2"/>
      <c r="DT133" s="2"/>
      <c r="DU133" s="2"/>
      <c r="DV133" s="2"/>
      <c r="DW133" s="2"/>
      <c r="DX133" s="2"/>
      <c r="DY133" s="2"/>
      <c r="DZ133" s="2"/>
    </row>
    <row r="134" spans="1:130" ht="38.25" hidden="1" customHeight="1" x14ac:dyDescent="0.25">
      <c r="A134" s="49">
        <v>112</v>
      </c>
      <c r="B134" s="62">
        <v>192</v>
      </c>
      <c r="C134" s="56">
        <v>195</v>
      </c>
      <c r="D134" s="8" t="s">
        <v>160</v>
      </c>
      <c r="E134" s="283" t="s">
        <v>11</v>
      </c>
      <c r="F134" s="9" t="s">
        <v>159</v>
      </c>
      <c r="G134" s="284" t="s">
        <v>19</v>
      </c>
      <c r="H134" s="8" t="s">
        <v>713</v>
      </c>
      <c r="I134" s="64" t="s">
        <v>628</v>
      </c>
      <c r="J134" s="64" t="s">
        <v>14</v>
      </c>
      <c r="K134" s="16" t="s">
        <v>6</v>
      </c>
      <c r="L134" s="16" t="s">
        <v>15</v>
      </c>
      <c r="M134" s="11"/>
      <c r="N134" s="305" t="s">
        <v>542</v>
      </c>
      <c r="O134" s="66"/>
      <c r="P134" s="66"/>
      <c r="Q134" s="66" t="s">
        <v>15</v>
      </c>
      <c r="R134" s="66"/>
      <c r="S134" s="66"/>
      <c r="T134" s="66"/>
      <c r="U134" s="66"/>
      <c r="V134" s="66"/>
      <c r="W134" s="66"/>
      <c r="X134" s="66"/>
      <c r="Y134" s="67">
        <f t="shared" si="29"/>
        <v>1</v>
      </c>
      <c r="Z134" s="16"/>
      <c r="AA134" s="16"/>
      <c r="AB134" s="16"/>
      <c r="AC134" s="16"/>
      <c r="AD134" s="16"/>
      <c r="AE134" s="68"/>
      <c r="AF134" s="12"/>
      <c r="AG134" s="12"/>
      <c r="AH134" s="12" t="s">
        <v>645</v>
      </c>
      <c r="AI134" s="12" t="s">
        <v>654</v>
      </c>
      <c r="AJ134" s="12"/>
      <c r="AK134" s="12" t="s">
        <v>626</v>
      </c>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6">
        <v>2</v>
      </c>
      <c r="BK134" s="16">
        <v>2</v>
      </c>
      <c r="BL134" s="16">
        <v>2</v>
      </c>
      <c r="BM134" s="16">
        <v>2</v>
      </c>
      <c r="BN134" s="16">
        <v>2</v>
      </c>
      <c r="BO134" s="16">
        <v>2</v>
      </c>
      <c r="BP134" s="16">
        <v>2</v>
      </c>
      <c r="BQ134" s="16">
        <v>2</v>
      </c>
      <c r="BR134" s="16">
        <v>2</v>
      </c>
      <c r="BS134" s="16">
        <v>2</v>
      </c>
      <c r="BT134" s="16">
        <v>2</v>
      </c>
      <c r="BU134" s="16">
        <v>2</v>
      </c>
      <c r="BV134" s="16">
        <v>2</v>
      </c>
      <c r="BW134" s="16">
        <v>2</v>
      </c>
      <c r="BX134" s="16">
        <v>2</v>
      </c>
      <c r="BY134" s="16">
        <v>2</v>
      </c>
      <c r="BZ134" s="16">
        <v>2</v>
      </c>
      <c r="CA134" s="16">
        <v>2</v>
      </c>
      <c r="CB134" s="16">
        <v>2</v>
      </c>
      <c r="CC134" s="16">
        <v>2</v>
      </c>
      <c r="CD134" s="16">
        <v>2</v>
      </c>
      <c r="CE134" s="16">
        <v>2</v>
      </c>
      <c r="CF134" s="16">
        <v>2</v>
      </c>
      <c r="CG134" s="16">
        <v>2</v>
      </c>
      <c r="CH134" s="16">
        <v>2</v>
      </c>
      <c r="CI134" s="16">
        <v>2</v>
      </c>
      <c r="CJ134" s="16">
        <v>2</v>
      </c>
      <c r="CK134" s="16">
        <v>2</v>
      </c>
      <c r="CL134" s="16">
        <v>2</v>
      </c>
      <c r="CM134" s="16">
        <v>2</v>
      </c>
      <c r="CN134" s="16">
        <v>2</v>
      </c>
      <c r="CO134" s="16">
        <v>2</v>
      </c>
      <c r="CP134" s="16">
        <v>2</v>
      </c>
      <c r="CQ134" s="16">
        <v>2</v>
      </c>
      <c r="CR134" s="16">
        <v>1</v>
      </c>
      <c r="CS134" s="16">
        <v>1</v>
      </c>
      <c r="CT134" s="16">
        <v>1</v>
      </c>
      <c r="CU134" s="16">
        <v>2</v>
      </c>
      <c r="CV134" s="16">
        <v>2</v>
      </c>
      <c r="CW134" s="69">
        <f>COUNTIF(BJ134:CV134,"2")</f>
        <v>36</v>
      </c>
      <c r="CX134" s="352">
        <f t="shared" ref="CX134:CX143" si="40">CW134/(CW134+CY134+DA134+DC134)</f>
        <v>0.92307692307692313</v>
      </c>
      <c r="CY134" s="69">
        <f>COUNTIF(BJ134:CV134,"1")</f>
        <v>3</v>
      </c>
      <c r="CZ134" s="70">
        <f t="shared" ref="CZ134:CZ143" si="41">CY134/(CW134+CY134+DA134+DC134)</f>
        <v>7.6923076923076927E-2</v>
      </c>
      <c r="DA134" s="69">
        <f>COUNTIF(BJ134:CV134,"0")</f>
        <v>0</v>
      </c>
      <c r="DB134" s="70">
        <f t="shared" ref="DB134:DB143" si="42">DA134/(CW134+CY134+DA134+DC134)</f>
        <v>0</v>
      </c>
      <c r="DC134" s="69">
        <f>COUNTIF(BJ134:CV134,"KĐG")</f>
        <v>0</v>
      </c>
      <c r="DD134" s="70">
        <f t="shared" ref="DD134:DD143" si="43">DC134/(CW134+CY134+DA134+DC134)</f>
        <v>0</v>
      </c>
      <c r="DE134" s="71">
        <f t="shared" ref="DE134:DE143" si="44">(((CW134*2)+(CY134*1)+(DA134*0)))/(CW134+CY134+DA134)</f>
        <v>1.9230769230769231</v>
      </c>
      <c r="DF134" s="71" t="str">
        <f t="shared" ref="DF134:DF143" si="45">IF(DD134&gt;=50%,"KĐG",IF(DE134&gt;=1.6,"Đạt mục tiêu",IF(DE134&gt;=1,"Cần cố gắng","Chưa đạt")))</f>
        <v>Đạt mục tiêu</v>
      </c>
      <c r="DG134" s="2"/>
      <c r="DH134" s="2"/>
      <c r="DI134" s="2"/>
      <c r="DJ134" s="2"/>
      <c r="DK134" s="2"/>
      <c r="DL134" s="2"/>
      <c r="DM134" s="2"/>
      <c r="DN134" s="2"/>
      <c r="DO134" s="2"/>
      <c r="DP134" s="2"/>
      <c r="DQ134" s="2"/>
      <c r="DR134" s="2"/>
      <c r="DS134" s="2"/>
      <c r="DT134" s="2"/>
      <c r="DU134" s="2"/>
      <c r="DV134" s="2"/>
      <c r="DW134" s="2"/>
      <c r="DX134" s="2"/>
      <c r="DY134" s="2"/>
      <c r="DZ134" s="2"/>
    </row>
    <row r="135" spans="1:130" ht="38.25" hidden="1" customHeight="1" x14ac:dyDescent="0.25">
      <c r="A135" s="614">
        <v>113</v>
      </c>
      <c r="B135" s="629">
        <v>195</v>
      </c>
      <c r="C135" s="56"/>
      <c r="D135" s="612" t="s">
        <v>162</v>
      </c>
      <c r="E135" s="283"/>
      <c r="F135" s="612" t="s">
        <v>161</v>
      </c>
      <c r="G135" s="284"/>
      <c r="H135" s="8" t="s">
        <v>1406</v>
      </c>
      <c r="I135" s="64" t="s">
        <v>611</v>
      </c>
      <c r="J135" s="64"/>
      <c r="K135" s="16"/>
      <c r="L135" s="16"/>
      <c r="M135" s="11"/>
      <c r="N135" s="305" t="s">
        <v>541</v>
      </c>
      <c r="O135" s="66"/>
      <c r="P135" s="66"/>
      <c r="Q135" s="66"/>
      <c r="R135" s="66"/>
      <c r="S135" s="66"/>
      <c r="T135" s="66"/>
      <c r="U135" s="66"/>
      <c r="V135" s="66"/>
      <c r="W135" s="66"/>
      <c r="X135" s="66"/>
      <c r="Y135" s="67"/>
      <c r="Z135" s="16"/>
      <c r="AA135" s="16"/>
      <c r="AB135" s="16"/>
      <c r="AC135" s="16"/>
      <c r="AD135" s="16"/>
      <c r="AE135" s="68"/>
      <c r="AF135" s="68"/>
      <c r="AG135" s="68" t="s">
        <v>623</v>
      </c>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69"/>
      <c r="CX135" s="352"/>
      <c r="CY135" s="69"/>
      <c r="CZ135" s="70"/>
      <c r="DA135" s="69"/>
      <c r="DB135" s="70"/>
      <c r="DC135" s="69"/>
      <c r="DD135" s="70"/>
      <c r="DE135" s="71"/>
      <c r="DF135" s="71"/>
      <c r="DG135" s="387"/>
      <c r="DH135" s="387"/>
      <c r="DI135" s="387"/>
      <c r="DJ135" s="387"/>
      <c r="DK135" s="387"/>
      <c r="DL135" s="387"/>
      <c r="DM135" s="387"/>
      <c r="DN135" s="387"/>
      <c r="DO135" s="387"/>
      <c r="DP135" s="387"/>
      <c r="DQ135" s="387"/>
      <c r="DR135" s="387"/>
      <c r="DS135" s="387"/>
      <c r="DT135" s="387"/>
      <c r="DU135" s="387"/>
      <c r="DV135" s="387"/>
      <c r="DW135" s="387"/>
      <c r="DX135" s="387"/>
      <c r="DY135" s="387"/>
      <c r="DZ135" s="387"/>
    </row>
    <row r="136" spans="1:130" ht="35.25" hidden="1" customHeight="1" x14ac:dyDescent="0.25">
      <c r="A136" s="616"/>
      <c r="B136" s="630"/>
      <c r="C136" s="56">
        <v>198</v>
      </c>
      <c r="D136" s="613"/>
      <c r="E136" s="28" t="s">
        <v>11</v>
      </c>
      <c r="F136" s="613"/>
      <c r="G136" s="9" t="s">
        <v>19</v>
      </c>
      <c r="H136" s="8" t="s">
        <v>1398</v>
      </c>
      <c r="I136" s="64" t="s">
        <v>628</v>
      </c>
      <c r="J136" s="64" t="s">
        <v>14</v>
      </c>
      <c r="K136" s="16" t="s">
        <v>6</v>
      </c>
      <c r="L136" s="16" t="s">
        <v>15</v>
      </c>
      <c r="M136" s="11"/>
      <c r="N136" s="305" t="s">
        <v>541</v>
      </c>
      <c r="O136" s="66"/>
      <c r="P136" s="66" t="s">
        <v>15</v>
      </c>
      <c r="Q136" s="66"/>
      <c r="R136" s="66"/>
      <c r="S136" s="66"/>
      <c r="T136" s="66"/>
      <c r="U136" s="66"/>
      <c r="V136" s="66"/>
      <c r="W136" s="66"/>
      <c r="X136" s="66"/>
      <c r="Y136" s="67">
        <f t="shared" ref="Y136:Y199" si="46">COUNTIF(O136:X136,"x")</f>
        <v>1</v>
      </c>
      <c r="Z136" s="16"/>
      <c r="AA136" s="16"/>
      <c r="AB136" s="16"/>
      <c r="AC136" s="16"/>
      <c r="AD136" s="16"/>
      <c r="AE136" s="68" t="s">
        <v>623</v>
      </c>
      <c r="AF136" s="68"/>
      <c r="AG136" s="68"/>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6">
        <v>2</v>
      </c>
      <c r="BK136" s="16">
        <v>1</v>
      </c>
      <c r="BL136" s="16">
        <v>2</v>
      </c>
      <c r="BM136" s="16">
        <v>2</v>
      </c>
      <c r="BN136" s="16">
        <v>2</v>
      </c>
      <c r="BO136" s="16">
        <v>2</v>
      </c>
      <c r="BP136" s="16">
        <v>2</v>
      </c>
      <c r="BQ136" s="16">
        <v>2</v>
      </c>
      <c r="BR136" s="16">
        <v>2</v>
      </c>
      <c r="BS136" s="16">
        <v>2</v>
      </c>
      <c r="BT136" s="16">
        <v>2</v>
      </c>
      <c r="BU136" s="16">
        <v>2</v>
      </c>
      <c r="BV136" s="16">
        <v>2</v>
      </c>
      <c r="BW136" s="16">
        <v>2</v>
      </c>
      <c r="BX136" s="16">
        <v>2</v>
      </c>
      <c r="BY136" s="16">
        <v>2</v>
      </c>
      <c r="BZ136" s="16">
        <v>2</v>
      </c>
      <c r="CA136" s="16">
        <v>2</v>
      </c>
      <c r="CB136" s="16">
        <v>2</v>
      </c>
      <c r="CC136" s="16">
        <v>2</v>
      </c>
      <c r="CD136" s="16">
        <v>1</v>
      </c>
      <c r="CE136" s="16">
        <v>2</v>
      </c>
      <c r="CF136" s="16">
        <v>2</v>
      </c>
      <c r="CG136" s="16">
        <v>2</v>
      </c>
      <c r="CH136" s="16">
        <v>2</v>
      </c>
      <c r="CI136" s="16">
        <v>2</v>
      </c>
      <c r="CJ136" s="16">
        <v>1</v>
      </c>
      <c r="CK136" s="16">
        <v>2</v>
      </c>
      <c r="CL136" s="16">
        <v>2</v>
      </c>
      <c r="CM136" s="16">
        <v>2</v>
      </c>
      <c r="CN136" s="16">
        <v>2</v>
      </c>
      <c r="CO136" s="16">
        <v>2</v>
      </c>
      <c r="CP136" s="16">
        <v>2</v>
      </c>
      <c r="CQ136" s="16">
        <v>1</v>
      </c>
      <c r="CR136" s="16">
        <v>2</v>
      </c>
      <c r="CS136" s="16">
        <v>2</v>
      </c>
      <c r="CT136" s="16">
        <v>1</v>
      </c>
      <c r="CU136" s="16">
        <v>2</v>
      </c>
      <c r="CV136" s="16">
        <v>2</v>
      </c>
      <c r="CW136" s="69">
        <f>COUNTIF(BJ136:CV136,"2")</f>
        <v>34</v>
      </c>
      <c r="CX136" s="352">
        <f t="shared" si="40"/>
        <v>0.87179487179487181</v>
      </c>
      <c r="CY136" s="69">
        <f>COUNTIF(BJ136:CV136,"1")</f>
        <v>5</v>
      </c>
      <c r="CZ136" s="70">
        <f t="shared" si="41"/>
        <v>0.12820512820512819</v>
      </c>
      <c r="DA136" s="69">
        <f>COUNTIF(BJ136:CV136,"0")</f>
        <v>0</v>
      </c>
      <c r="DB136" s="70">
        <f t="shared" si="42"/>
        <v>0</v>
      </c>
      <c r="DC136" s="69">
        <f>COUNTIF(BJ136:CV136,"KĐG")</f>
        <v>0</v>
      </c>
      <c r="DD136" s="70">
        <f t="shared" si="43"/>
        <v>0</v>
      </c>
      <c r="DE136" s="71">
        <f t="shared" si="44"/>
        <v>1.8717948717948718</v>
      </c>
      <c r="DF136" s="71" t="str">
        <f t="shared" si="45"/>
        <v>Đạt mục tiêu</v>
      </c>
      <c r="DG136" s="2"/>
      <c r="DH136" s="2"/>
      <c r="DI136" s="2"/>
      <c r="DJ136" s="2"/>
      <c r="DK136" s="2"/>
      <c r="DL136" s="2"/>
      <c r="DM136" s="2"/>
      <c r="DN136" s="2"/>
      <c r="DO136" s="2"/>
      <c r="DP136" s="2"/>
      <c r="DQ136" s="2"/>
      <c r="DR136" s="2"/>
      <c r="DS136" s="2"/>
      <c r="DT136" s="2"/>
      <c r="DU136" s="2"/>
      <c r="DV136" s="2"/>
      <c r="DW136" s="2"/>
      <c r="DX136" s="2"/>
      <c r="DY136" s="2"/>
      <c r="DZ136" s="2"/>
    </row>
    <row r="137" spans="1:130" ht="125.25" hidden="1" customHeight="1" x14ac:dyDescent="0.25">
      <c r="A137" s="49">
        <v>114</v>
      </c>
      <c r="B137" s="62">
        <v>198</v>
      </c>
      <c r="C137" s="56">
        <v>199</v>
      </c>
      <c r="D137" s="8" t="s">
        <v>163</v>
      </c>
      <c r="E137" s="281" t="s">
        <v>11</v>
      </c>
      <c r="F137" s="20" t="s">
        <v>164</v>
      </c>
      <c r="G137" s="282" t="s">
        <v>19</v>
      </c>
      <c r="H137" s="389" t="s">
        <v>714</v>
      </c>
      <c r="I137" s="64" t="s">
        <v>628</v>
      </c>
      <c r="J137" s="388" t="s">
        <v>14</v>
      </c>
      <c r="K137" s="12" t="s">
        <v>120</v>
      </c>
      <c r="L137" s="12" t="s">
        <v>15</v>
      </c>
      <c r="M137" s="11">
        <v>1</v>
      </c>
      <c r="N137" s="305" t="s">
        <v>542</v>
      </c>
      <c r="O137" s="81"/>
      <c r="P137" s="81"/>
      <c r="Q137" s="81" t="s">
        <v>15</v>
      </c>
      <c r="R137" s="66"/>
      <c r="S137" s="66"/>
      <c r="T137" s="66"/>
      <c r="U137" s="81"/>
      <c r="V137" s="66"/>
      <c r="W137" s="66"/>
      <c r="X137" s="66"/>
      <c r="Y137" s="67">
        <f t="shared" si="46"/>
        <v>1</v>
      </c>
      <c r="Z137" s="16"/>
      <c r="AA137" s="16" t="s">
        <v>623</v>
      </c>
      <c r="AB137" s="16" t="s">
        <v>623</v>
      </c>
      <c r="AC137" s="16" t="s">
        <v>623</v>
      </c>
      <c r="AD137" s="16"/>
      <c r="AE137" s="68"/>
      <c r="AF137" s="12"/>
      <c r="AG137" s="12"/>
      <c r="AH137" s="16" t="s">
        <v>623</v>
      </c>
      <c r="AI137" s="16" t="s">
        <v>645</v>
      </c>
      <c r="AJ137" s="16" t="s">
        <v>645</v>
      </c>
      <c r="AK137" s="16" t="s">
        <v>645</v>
      </c>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6">
        <v>2</v>
      </c>
      <c r="BK137" s="16">
        <v>2</v>
      </c>
      <c r="BL137" s="16">
        <v>2</v>
      </c>
      <c r="BM137" s="16">
        <v>2</v>
      </c>
      <c r="BN137" s="16">
        <v>2</v>
      </c>
      <c r="BO137" s="16">
        <v>2</v>
      </c>
      <c r="BP137" s="16">
        <v>2</v>
      </c>
      <c r="BQ137" s="16">
        <v>2</v>
      </c>
      <c r="BR137" s="16">
        <v>2</v>
      </c>
      <c r="BS137" s="16">
        <v>2</v>
      </c>
      <c r="BT137" s="16">
        <v>2</v>
      </c>
      <c r="BU137" s="16">
        <v>2</v>
      </c>
      <c r="BV137" s="16">
        <v>2</v>
      </c>
      <c r="BW137" s="16">
        <v>2</v>
      </c>
      <c r="BX137" s="16">
        <v>2</v>
      </c>
      <c r="BY137" s="16">
        <v>2</v>
      </c>
      <c r="BZ137" s="16">
        <v>2</v>
      </c>
      <c r="CA137" s="16">
        <v>2</v>
      </c>
      <c r="CB137" s="16">
        <v>2</v>
      </c>
      <c r="CC137" s="16">
        <v>2</v>
      </c>
      <c r="CD137" s="16">
        <v>2</v>
      </c>
      <c r="CE137" s="16">
        <v>2</v>
      </c>
      <c r="CF137" s="16">
        <v>2</v>
      </c>
      <c r="CG137" s="16">
        <v>2</v>
      </c>
      <c r="CH137" s="16">
        <v>2</v>
      </c>
      <c r="CI137" s="16">
        <v>2</v>
      </c>
      <c r="CJ137" s="16">
        <v>2</v>
      </c>
      <c r="CK137" s="16">
        <v>2</v>
      </c>
      <c r="CL137" s="16">
        <v>2</v>
      </c>
      <c r="CM137" s="16">
        <v>2</v>
      </c>
      <c r="CN137" s="16">
        <v>1</v>
      </c>
      <c r="CO137" s="16">
        <v>1</v>
      </c>
      <c r="CP137" s="16">
        <v>1</v>
      </c>
      <c r="CQ137" s="16">
        <v>1</v>
      </c>
      <c r="CR137" s="16">
        <v>2</v>
      </c>
      <c r="CS137" s="16">
        <v>2</v>
      </c>
      <c r="CT137" s="16">
        <v>2</v>
      </c>
      <c r="CU137" s="16">
        <v>2</v>
      </c>
      <c r="CV137" s="16">
        <v>2</v>
      </c>
      <c r="CW137" s="69">
        <f>COUNTIF(BJ137:CV137,"2")</f>
        <v>35</v>
      </c>
      <c r="CX137" s="352">
        <f t="shared" si="40"/>
        <v>0.89743589743589747</v>
      </c>
      <c r="CY137" s="69">
        <f>COUNTIF(BJ137:CV137,"1")</f>
        <v>4</v>
      </c>
      <c r="CZ137" s="70">
        <f t="shared" si="41"/>
        <v>0.10256410256410256</v>
      </c>
      <c r="DA137" s="69">
        <f>COUNTIF(BJ137:CV137,"0")</f>
        <v>0</v>
      </c>
      <c r="DB137" s="70">
        <f t="shared" si="42"/>
        <v>0</v>
      </c>
      <c r="DC137" s="69">
        <f>COUNTIF(BJ137:CV137,"KĐG")</f>
        <v>0</v>
      </c>
      <c r="DD137" s="70">
        <f t="shared" si="43"/>
        <v>0</v>
      </c>
      <c r="DE137" s="71">
        <f t="shared" si="44"/>
        <v>1.8974358974358974</v>
      </c>
      <c r="DF137" s="71" t="str">
        <f t="shared" si="45"/>
        <v>Đạt mục tiêu</v>
      </c>
      <c r="DG137" s="2"/>
      <c r="DH137" s="2"/>
      <c r="DI137" s="2"/>
      <c r="DJ137" s="2"/>
      <c r="DK137" s="2"/>
      <c r="DL137" s="2"/>
      <c r="DM137" s="2"/>
      <c r="DN137" s="2"/>
      <c r="DO137" s="2"/>
      <c r="DP137" s="2"/>
      <c r="DQ137" s="2"/>
      <c r="DR137" s="2"/>
      <c r="DS137" s="2"/>
      <c r="DT137" s="2"/>
      <c r="DU137" s="2"/>
      <c r="DV137" s="2"/>
      <c r="DW137" s="2"/>
      <c r="DX137" s="2"/>
      <c r="DY137" s="2"/>
      <c r="DZ137" s="2"/>
    </row>
    <row r="138" spans="1:130" ht="45" customHeight="1" x14ac:dyDescent="0.25">
      <c r="A138" s="49">
        <v>115</v>
      </c>
      <c r="B138" s="62">
        <v>199</v>
      </c>
      <c r="C138" s="56">
        <v>202</v>
      </c>
      <c r="D138" s="8" t="s">
        <v>166</v>
      </c>
      <c r="E138" s="15" t="s">
        <v>11</v>
      </c>
      <c r="F138" s="15" t="s">
        <v>165</v>
      </c>
      <c r="G138" s="64" t="s">
        <v>19</v>
      </c>
      <c r="H138" s="117" t="s">
        <v>715</v>
      </c>
      <c r="I138" s="64" t="s">
        <v>628</v>
      </c>
      <c r="J138" s="64" t="s">
        <v>14</v>
      </c>
      <c r="K138" s="16" t="s">
        <v>6</v>
      </c>
      <c r="L138" s="16" t="s">
        <v>15</v>
      </c>
      <c r="M138" s="11">
        <v>1</v>
      </c>
      <c r="N138" s="305" t="s">
        <v>543</v>
      </c>
      <c r="O138" s="66"/>
      <c r="P138" s="66"/>
      <c r="Q138" s="66"/>
      <c r="R138" s="66" t="s">
        <v>15</v>
      </c>
      <c r="S138" s="66"/>
      <c r="T138" s="66"/>
      <c r="U138" s="66"/>
      <c r="V138" s="66"/>
      <c r="W138" s="66"/>
      <c r="X138" s="66"/>
      <c r="Y138" s="67">
        <f t="shared" si="46"/>
        <v>1</v>
      </c>
      <c r="Z138" s="16"/>
      <c r="AA138" s="16"/>
      <c r="AB138" s="16"/>
      <c r="AC138" s="16"/>
      <c r="AD138" s="16"/>
      <c r="AE138" s="68"/>
      <c r="AF138" s="12"/>
      <c r="AG138" s="12"/>
      <c r="AH138" s="12"/>
      <c r="AI138" s="12"/>
      <c r="AJ138" s="12"/>
      <c r="AK138" s="12"/>
      <c r="AL138" s="594" t="s">
        <v>710</v>
      </c>
      <c r="AM138" s="594" t="s">
        <v>623</v>
      </c>
      <c r="AN138" s="594" t="s">
        <v>623</v>
      </c>
      <c r="AO138" s="594"/>
      <c r="AP138" s="594" t="s">
        <v>623</v>
      </c>
      <c r="AQ138" s="12"/>
      <c r="AR138" s="12"/>
      <c r="AS138" s="12"/>
      <c r="AT138" s="12"/>
      <c r="AU138" s="12"/>
      <c r="AV138" s="12"/>
      <c r="AW138" s="12"/>
      <c r="AX138" s="12"/>
      <c r="AY138" s="12"/>
      <c r="AZ138" s="12"/>
      <c r="BA138" s="12"/>
      <c r="BB138" s="12"/>
      <c r="BC138" s="12"/>
      <c r="BD138" s="12"/>
      <c r="BE138" s="12"/>
      <c r="BF138" s="12"/>
      <c r="BG138" s="12"/>
      <c r="BH138" s="12"/>
      <c r="BI138" s="12"/>
      <c r="BJ138" s="16">
        <v>2</v>
      </c>
      <c r="BK138" s="16">
        <v>2</v>
      </c>
      <c r="BL138" s="16">
        <v>2</v>
      </c>
      <c r="BM138" s="16">
        <v>2</v>
      </c>
      <c r="BN138" s="16">
        <v>2</v>
      </c>
      <c r="BO138" s="16">
        <v>2</v>
      </c>
      <c r="BP138" s="16">
        <v>2</v>
      </c>
      <c r="BQ138" s="16">
        <v>2</v>
      </c>
      <c r="BR138" s="16">
        <v>2</v>
      </c>
      <c r="BS138" s="16">
        <v>1</v>
      </c>
      <c r="BT138" s="16">
        <v>1</v>
      </c>
      <c r="BU138" s="16">
        <v>1</v>
      </c>
      <c r="BV138" s="16">
        <v>1</v>
      </c>
      <c r="BW138" s="16">
        <v>1</v>
      </c>
      <c r="BX138" s="16">
        <v>1</v>
      </c>
      <c r="BY138" s="16">
        <v>1</v>
      </c>
      <c r="BZ138" s="16">
        <v>1</v>
      </c>
      <c r="CA138" s="16">
        <v>1</v>
      </c>
      <c r="CB138" s="16">
        <v>1</v>
      </c>
      <c r="CC138" s="16">
        <v>2</v>
      </c>
      <c r="CD138" s="16">
        <v>2</v>
      </c>
      <c r="CE138" s="16">
        <v>2</v>
      </c>
      <c r="CF138" s="16">
        <v>2</v>
      </c>
      <c r="CG138" s="16">
        <v>2</v>
      </c>
      <c r="CH138" s="16">
        <v>2</v>
      </c>
      <c r="CI138" s="16">
        <v>2</v>
      </c>
      <c r="CJ138" s="16">
        <v>2</v>
      </c>
      <c r="CK138" s="16">
        <v>2</v>
      </c>
      <c r="CL138" s="16">
        <v>2</v>
      </c>
      <c r="CM138" s="16">
        <v>2</v>
      </c>
      <c r="CN138" s="16">
        <v>2</v>
      </c>
      <c r="CO138" s="16">
        <v>2</v>
      </c>
      <c r="CP138" s="16">
        <v>2</v>
      </c>
      <c r="CQ138" s="16">
        <v>2</v>
      </c>
      <c r="CR138" s="16">
        <v>2</v>
      </c>
      <c r="CS138" s="16">
        <v>2</v>
      </c>
      <c r="CT138" s="16">
        <v>2</v>
      </c>
      <c r="CU138" s="16">
        <v>2</v>
      </c>
      <c r="CV138" s="16">
        <v>2</v>
      </c>
      <c r="CW138" s="69">
        <f>COUNTIF(BJ138:CV138,"2")</f>
        <v>29</v>
      </c>
      <c r="CX138" s="352">
        <f t="shared" si="40"/>
        <v>0.74358974358974361</v>
      </c>
      <c r="CY138" s="69">
        <f>COUNTIF(BJ138:CV138,"1")</f>
        <v>10</v>
      </c>
      <c r="CZ138" s="70">
        <f t="shared" si="41"/>
        <v>0.25641025641025639</v>
      </c>
      <c r="DA138" s="69">
        <f>COUNTIF(BJ138:CV138,"0")</f>
        <v>0</v>
      </c>
      <c r="DB138" s="70">
        <f t="shared" si="42"/>
        <v>0</v>
      </c>
      <c r="DC138" s="69">
        <f>COUNTIF(BJ138:CV138,"KĐG")</f>
        <v>0</v>
      </c>
      <c r="DD138" s="70">
        <f t="shared" si="43"/>
        <v>0</v>
      </c>
      <c r="DE138" s="71">
        <f t="shared" si="44"/>
        <v>1.7435897435897436</v>
      </c>
      <c r="DF138" s="71" t="str">
        <f t="shared" si="45"/>
        <v>Đạt mục tiêu</v>
      </c>
      <c r="DG138" s="2"/>
      <c r="DH138" s="2"/>
      <c r="DI138" s="2"/>
      <c r="DJ138" s="2"/>
      <c r="DK138" s="2"/>
      <c r="DL138" s="2"/>
      <c r="DM138" s="2"/>
      <c r="DN138" s="2"/>
      <c r="DO138" s="2"/>
      <c r="DP138" s="2"/>
      <c r="DQ138" s="2"/>
      <c r="DR138" s="2"/>
      <c r="DS138" s="2"/>
      <c r="DT138" s="2"/>
      <c r="DU138" s="2"/>
      <c r="DV138" s="2"/>
      <c r="DW138" s="2"/>
      <c r="DX138" s="2"/>
      <c r="DY138" s="2"/>
      <c r="DZ138" s="2"/>
    </row>
    <row r="139" spans="1:130" ht="77.25" hidden="1" customHeight="1" x14ac:dyDescent="0.25">
      <c r="A139" s="49">
        <v>116</v>
      </c>
      <c r="B139" s="55">
        <v>202</v>
      </c>
      <c r="C139" s="56">
        <v>203</v>
      </c>
      <c r="D139" s="8" t="s">
        <v>167</v>
      </c>
      <c r="E139" s="15" t="s">
        <v>11</v>
      </c>
      <c r="F139" s="15" t="s">
        <v>168</v>
      </c>
      <c r="G139" s="64" t="s">
        <v>13</v>
      </c>
      <c r="H139" s="15" t="s">
        <v>1431</v>
      </c>
      <c r="I139" s="64" t="s">
        <v>628</v>
      </c>
      <c r="J139" s="64" t="s">
        <v>14</v>
      </c>
      <c r="K139" s="16" t="s">
        <v>6</v>
      </c>
      <c r="L139" s="16" t="s">
        <v>15</v>
      </c>
      <c r="M139" s="11">
        <v>1</v>
      </c>
      <c r="N139" s="305" t="s">
        <v>541</v>
      </c>
      <c r="O139" s="66"/>
      <c r="P139" s="66" t="s">
        <v>15</v>
      </c>
      <c r="Q139" s="66"/>
      <c r="R139" s="66"/>
      <c r="S139" s="66"/>
      <c r="T139" s="66"/>
      <c r="U139" s="66"/>
      <c r="V139" s="66"/>
      <c r="W139" s="66"/>
      <c r="X139" s="66"/>
      <c r="Y139" s="67">
        <f t="shared" si="46"/>
        <v>1</v>
      </c>
      <c r="Z139" s="16"/>
      <c r="AA139" s="16"/>
      <c r="AB139" s="16"/>
      <c r="AC139" s="16"/>
      <c r="AD139" s="16"/>
      <c r="AE139" s="16"/>
      <c r="AF139" s="16" t="s">
        <v>710</v>
      </c>
      <c r="AG139" s="16"/>
      <c r="AH139" s="12"/>
      <c r="AI139" s="12"/>
      <c r="AJ139" s="12"/>
      <c r="AK139" s="12"/>
      <c r="AL139" s="272"/>
      <c r="AM139" s="272"/>
      <c r="AN139" s="272"/>
      <c r="AO139" s="272"/>
      <c r="AP139" s="272"/>
      <c r="AQ139" s="12"/>
      <c r="AR139" s="12"/>
      <c r="AS139" s="12"/>
      <c r="AT139" s="12"/>
      <c r="AU139" s="12"/>
      <c r="AV139" s="12"/>
      <c r="AW139" s="12"/>
      <c r="AX139" s="12"/>
      <c r="AY139" s="12"/>
      <c r="AZ139" s="12"/>
      <c r="BA139" s="12"/>
      <c r="BB139" s="12"/>
      <c r="BC139" s="12"/>
      <c r="BD139" s="12"/>
      <c r="BE139" s="12"/>
      <c r="BF139" s="12"/>
      <c r="BG139" s="12"/>
      <c r="BH139" s="12"/>
      <c r="BI139" s="12"/>
      <c r="BJ139" s="16">
        <v>2</v>
      </c>
      <c r="BK139" s="16">
        <v>2</v>
      </c>
      <c r="BL139" s="16">
        <v>2</v>
      </c>
      <c r="BM139" s="16">
        <v>2</v>
      </c>
      <c r="BN139" s="16">
        <v>1</v>
      </c>
      <c r="BO139" s="16">
        <v>2</v>
      </c>
      <c r="BP139" s="16">
        <v>2</v>
      </c>
      <c r="BQ139" s="16">
        <v>2</v>
      </c>
      <c r="BR139" s="16">
        <v>2</v>
      </c>
      <c r="BS139" s="16">
        <v>2</v>
      </c>
      <c r="BT139" s="16">
        <v>2</v>
      </c>
      <c r="BU139" s="16">
        <v>2</v>
      </c>
      <c r="BV139" s="16">
        <v>2</v>
      </c>
      <c r="BW139" s="16">
        <v>2</v>
      </c>
      <c r="BX139" s="16">
        <v>2</v>
      </c>
      <c r="BY139" s="16">
        <v>2</v>
      </c>
      <c r="BZ139" s="16">
        <v>2</v>
      </c>
      <c r="CA139" s="16">
        <v>2</v>
      </c>
      <c r="CB139" s="16">
        <v>2</v>
      </c>
      <c r="CC139" s="16">
        <v>2</v>
      </c>
      <c r="CD139" s="16">
        <v>2</v>
      </c>
      <c r="CE139" s="16">
        <v>2</v>
      </c>
      <c r="CF139" s="16">
        <v>1</v>
      </c>
      <c r="CG139" s="16">
        <v>2</v>
      </c>
      <c r="CH139" s="16">
        <v>2</v>
      </c>
      <c r="CI139" s="16">
        <v>2</v>
      </c>
      <c r="CJ139" s="16">
        <v>1</v>
      </c>
      <c r="CK139" s="16">
        <v>2</v>
      </c>
      <c r="CL139" s="16">
        <v>2</v>
      </c>
      <c r="CM139" s="16">
        <v>2</v>
      </c>
      <c r="CN139" s="16">
        <v>1</v>
      </c>
      <c r="CO139" s="16">
        <v>2</v>
      </c>
      <c r="CP139" s="16">
        <v>2</v>
      </c>
      <c r="CQ139" s="16">
        <v>2</v>
      </c>
      <c r="CR139" s="16">
        <v>2</v>
      </c>
      <c r="CS139" s="16">
        <v>2</v>
      </c>
      <c r="CT139" s="16">
        <v>2</v>
      </c>
      <c r="CU139" s="16">
        <v>2</v>
      </c>
      <c r="CV139" s="16">
        <v>2</v>
      </c>
      <c r="CW139" s="69">
        <f>COUNTIF(BJ139:CV139,"2")</f>
        <v>35</v>
      </c>
      <c r="CX139" s="352">
        <f t="shared" si="40"/>
        <v>0.89743589743589747</v>
      </c>
      <c r="CY139" s="69">
        <f>COUNTIF(BJ139:CV139,"1")</f>
        <v>4</v>
      </c>
      <c r="CZ139" s="70">
        <f t="shared" si="41"/>
        <v>0.10256410256410256</v>
      </c>
      <c r="DA139" s="69">
        <f>COUNTIF(BJ139:CV139,"0")</f>
        <v>0</v>
      </c>
      <c r="DB139" s="70">
        <f t="shared" si="42"/>
        <v>0</v>
      </c>
      <c r="DC139" s="69">
        <f>COUNTIF(BJ139:CV139,"KĐG")</f>
        <v>0</v>
      </c>
      <c r="DD139" s="70">
        <f t="shared" si="43"/>
        <v>0</v>
      </c>
      <c r="DE139" s="71">
        <f t="shared" si="44"/>
        <v>1.8974358974358974</v>
      </c>
      <c r="DF139" s="71" t="str">
        <f t="shared" si="45"/>
        <v>Đạt mục tiêu</v>
      </c>
      <c r="DG139" s="2"/>
      <c r="DH139" s="2"/>
      <c r="DI139" s="2"/>
      <c r="DJ139" s="2"/>
      <c r="DK139" s="2"/>
      <c r="DL139" s="2"/>
      <c r="DM139" s="2"/>
      <c r="DN139" s="2"/>
      <c r="DO139" s="2"/>
      <c r="DP139" s="2"/>
      <c r="DQ139" s="2"/>
      <c r="DR139" s="2"/>
      <c r="DS139" s="2"/>
      <c r="DT139" s="2"/>
      <c r="DU139" s="2"/>
      <c r="DV139" s="2"/>
      <c r="DW139" s="2"/>
      <c r="DX139" s="2"/>
      <c r="DY139" s="2"/>
      <c r="DZ139" s="2"/>
    </row>
    <row r="140" spans="1:130" ht="82.5" hidden="1" customHeight="1" x14ac:dyDescent="0.25">
      <c r="A140" s="49">
        <v>118</v>
      </c>
      <c r="B140" s="55"/>
      <c r="C140" s="56"/>
      <c r="D140" s="8" t="s">
        <v>167</v>
      </c>
      <c r="E140" s="15" t="s">
        <v>11</v>
      </c>
      <c r="F140" s="15" t="s">
        <v>168</v>
      </c>
      <c r="G140" s="64" t="s">
        <v>13</v>
      </c>
      <c r="H140" s="15" t="s">
        <v>1107</v>
      </c>
      <c r="I140" s="64" t="s">
        <v>628</v>
      </c>
      <c r="J140" s="64" t="s">
        <v>14</v>
      </c>
      <c r="K140" s="16"/>
      <c r="L140" s="16"/>
      <c r="M140" s="11"/>
      <c r="N140" s="11" t="s">
        <v>546</v>
      </c>
      <c r="O140" s="66"/>
      <c r="P140" s="66"/>
      <c r="Q140" s="66"/>
      <c r="R140" s="66"/>
      <c r="S140" s="66"/>
      <c r="T140" s="66"/>
      <c r="U140" s="66" t="s">
        <v>15</v>
      </c>
      <c r="V140" s="66"/>
      <c r="W140" s="66"/>
      <c r="X140" s="66"/>
      <c r="Y140" s="67">
        <f t="shared" si="46"/>
        <v>1</v>
      </c>
      <c r="Z140" s="16"/>
      <c r="AA140" s="16"/>
      <c r="AB140" s="16"/>
      <c r="AC140" s="16"/>
      <c r="AD140" s="16"/>
      <c r="AE140" s="68"/>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6">
        <v>2</v>
      </c>
      <c r="BK140" s="16">
        <v>2</v>
      </c>
      <c r="BL140" s="16">
        <v>2</v>
      </c>
      <c r="BM140" s="16">
        <v>2</v>
      </c>
      <c r="BN140" s="16">
        <v>2</v>
      </c>
      <c r="BO140" s="16">
        <v>2</v>
      </c>
      <c r="BP140" s="16">
        <v>2</v>
      </c>
      <c r="BQ140" s="16">
        <v>2</v>
      </c>
      <c r="BR140" s="16">
        <v>2</v>
      </c>
      <c r="BS140" s="16">
        <v>2</v>
      </c>
      <c r="BT140" s="16">
        <v>2</v>
      </c>
      <c r="BU140" s="16">
        <v>2</v>
      </c>
      <c r="BV140" s="16">
        <v>2</v>
      </c>
      <c r="BW140" s="16">
        <v>2</v>
      </c>
      <c r="BX140" s="16">
        <v>2</v>
      </c>
      <c r="BY140" s="16">
        <v>2</v>
      </c>
      <c r="BZ140" s="16">
        <v>2</v>
      </c>
      <c r="CA140" s="16">
        <v>2</v>
      </c>
      <c r="CB140" s="16">
        <v>2</v>
      </c>
      <c r="CC140" s="16">
        <v>2</v>
      </c>
      <c r="CD140" s="16">
        <v>2</v>
      </c>
      <c r="CE140" s="16">
        <v>2</v>
      </c>
      <c r="CF140" s="16">
        <v>2</v>
      </c>
      <c r="CG140" s="16">
        <v>2</v>
      </c>
      <c r="CH140" s="16">
        <v>2</v>
      </c>
      <c r="CI140" s="16">
        <v>2</v>
      </c>
      <c r="CJ140" s="16">
        <v>2</v>
      </c>
      <c r="CK140" s="16">
        <v>2</v>
      </c>
      <c r="CL140" s="16">
        <v>2</v>
      </c>
      <c r="CM140" s="16">
        <v>2</v>
      </c>
      <c r="CN140" s="16">
        <v>2</v>
      </c>
      <c r="CO140" s="16">
        <v>2</v>
      </c>
      <c r="CP140" s="16">
        <v>2</v>
      </c>
      <c r="CQ140" s="16">
        <v>2</v>
      </c>
      <c r="CR140" s="16">
        <v>2</v>
      </c>
      <c r="CS140" s="16">
        <v>2</v>
      </c>
      <c r="CT140" s="16">
        <v>2</v>
      </c>
      <c r="CU140" s="16">
        <v>2</v>
      </c>
      <c r="CV140" s="16">
        <v>2</v>
      </c>
      <c r="CW140" s="69"/>
      <c r="CX140" s="352"/>
      <c r="CY140" s="69"/>
      <c r="CZ140" s="70"/>
      <c r="DA140" s="69"/>
      <c r="DB140" s="70"/>
      <c r="DC140" s="69"/>
      <c r="DD140" s="70"/>
      <c r="DE140" s="71"/>
      <c r="DF140" s="71"/>
      <c r="DG140" s="387"/>
      <c r="DH140" s="387"/>
      <c r="DI140" s="387"/>
      <c r="DJ140" s="387"/>
      <c r="DK140" s="387"/>
      <c r="DL140" s="387"/>
      <c r="DM140" s="387"/>
      <c r="DN140" s="387"/>
      <c r="DO140" s="387"/>
      <c r="DP140" s="387"/>
      <c r="DQ140" s="387"/>
      <c r="DR140" s="387"/>
      <c r="DS140" s="387"/>
      <c r="DT140" s="387"/>
      <c r="DU140" s="387"/>
      <c r="DV140" s="387"/>
      <c r="DW140" s="387"/>
      <c r="DX140" s="387"/>
      <c r="DY140" s="387"/>
      <c r="DZ140" s="387"/>
    </row>
    <row r="141" spans="1:130" ht="60" hidden="1" customHeight="1" x14ac:dyDescent="0.25">
      <c r="A141" s="49">
        <v>119</v>
      </c>
      <c r="B141" s="62">
        <v>203</v>
      </c>
      <c r="C141" s="56">
        <v>204</v>
      </c>
      <c r="D141" s="8" t="s">
        <v>169</v>
      </c>
      <c r="E141" s="15" t="s">
        <v>11</v>
      </c>
      <c r="F141" s="15" t="s">
        <v>170</v>
      </c>
      <c r="G141" s="64" t="s">
        <v>38</v>
      </c>
      <c r="H141" s="117" t="s">
        <v>716</v>
      </c>
      <c r="I141" s="64" t="s">
        <v>628</v>
      </c>
      <c r="J141" s="64" t="s">
        <v>14</v>
      </c>
      <c r="K141" s="16" t="s">
        <v>6</v>
      </c>
      <c r="L141" s="16" t="s">
        <v>15</v>
      </c>
      <c r="M141" s="11">
        <v>1</v>
      </c>
      <c r="N141" s="11" t="s">
        <v>546</v>
      </c>
      <c r="O141" s="66"/>
      <c r="P141" s="66"/>
      <c r="Q141" s="66"/>
      <c r="R141" s="66"/>
      <c r="S141" s="66"/>
      <c r="T141" s="66"/>
      <c r="U141" s="66" t="s">
        <v>15</v>
      </c>
      <c r="V141" s="66"/>
      <c r="W141" s="66"/>
      <c r="X141" s="66"/>
      <c r="Y141" s="67">
        <f t="shared" si="46"/>
        <v>1</v>
      </c>
      <c r="Z141" s="16"/>
      <c r="AA141" s="16"/>
      <c r="AB141" s="16"/>
      <c r="AC141" s="16"/>
      <c r="AD141" s="16"/>
      <c r="AE141" s="68"/>
      <c r="AF141" s="12"/>
      <c r="AG141" s="12"/>
      <c r="AH141" s="12"/>
      <c r="AI141" s="12"/>
      <c r="AJ141" s="12"/>
      <c r="AK141" s="12"/>
      <c r="AL141" s="12"/>
      <c r="AM141" s="12"/>
      <c r="AN141" s="12"/>
      <c r="AO141" s="12"/>
      <c r="AP141" s="12"/>
      <c r="AQ141" s="12"/>
      <c r="AR141" s="12"/>
      <c r="AS141" s="12"/>
      <c r="AT141" s="12"/>
      <c r="AU141" s="12"/>
      <c r="AV141" s="12"/>
      <c r="AW141" s="12"/>
      <c r="AX141" s="12"/>
      <c r="AY141" s="12" t="s">
        <v>645</v>
      </c>
      <c r="AZ141" s="12"/>
      <c r="BA141" s="12"/>
      <c r="BB141" s="12"/>
      <c r="BC141" s="12"/>
      <c r="BD141" s="12"/>
      <c r="BE141" s="12"/>
      <c r="BF141" s="12"/>
      <c r="BG141" s="12"/>
      <c r="BH141" s="12"/>
      <c r="BI141" s="12"/>
      <c r="BJ141" s="16">
        <v>2</v>
      </c>
      <c r="BK141" s="16">
        <v>2</v>
      </c>
      <c r="BL141" s="16">
        <v>2</v>
      </c>
      <c r="BM141" s="16">
        <v>2</v>
      </c>
      <c r="BN141" s="16">
        <v>2</v>
      </c>
      <c r="BO141" s="16">
        <v>2</v>
      </c>
      <c r="BP141" s="16">
        <v>2</v>
      </c>
      <c r="BQ141" s="16">
        <v>2</v>
      </c>
      <c r="BR141" s="16">
        <v>2</v>
      </c>
      <c r="BS141" s="16">
        <v>2</v>
      </c>
      <c r="BT141" s="16">
        <v>2</v>
      </c>
      <c r="BU141" s="16">
        <v>2</v>
      </c>
      <c r="BV141" s="16">
        <v>2</v>
      </c>
      <c r="BW141" s="16">
        <v>2</v>
      </c>
      <c r="BX141" s="16">
        <v>2</v>
      </c>
      <c r="BY141" s="16">
        <v>2</v>
      </c>
      <c r="BZ141" s="16">
        <v>2</v>
      </c>
      <c r="CA141" s="16">
        <v>2</v>
      </c>
      <c r="CB141" s="16">
        <v>2</v>
      </c>
      <c r="CC141" s="16">
        <v>2</v>
      </c>
      <c r="CD141" s="16">
        <v>2</v>
      </c>
      <c r="CE141" s="16">
        <v>2</v>
      </c>
      <c r="CF141" s="16">
        <v>2</v>
      </c>
      <c r="CG141" s="16">
        <v>2</v>
      </c>
      <c r="CH141" s="16">
        <v>2</v>
      </c>
      <c r="CI141" s="16">
        <v>2</v>
      </c>
      <c r="CJ141" s="16">
        <v>2</v>
      </c>
      <c r="CK141" s="16">
        <v>2</v>
      </c>
      <c r="CL141" s="16">
        <v>2</v>
      </c>
      <c r="CM141" s="16">
        <v>2</v>
      </c>
      <c r="CN141" s="16">
        <v>2</v>
      </c>
      <c r="CO141" s="16">
        <v>2</v>
      </c>
      <c r="CP141" s="16">
        <v>2</v>
      </c>
      <c r="CQ141" s="16">
        <v>2</v>
      </c>
      <c r="CR141" s="16">
        <v>2</v>
      </c>
      <c r="CS141" s="16">
        <v>2</v>
      </c>
      <c r="CT141" s="16">
        <v>2</v>
      </c>
      <c r="CU141" s="16">
        <v>2</v>
      </c>
      <c r="CV141" s="16">
        <v>2</v>
      </c>
      <c r="CW141" s="69">
        <f>COUNTIF(BJ141:CV141,"2")</f>
        <v>39</v>
      </c>
      <c r="CX141" s="352">
        <f t="shared" si="40"/>
        <v>1</v>
      </c>
      <c r="CY141" s="69">
        <f>COUNTIF(BJ141:CV141,"1")</f>
        <v>0</v>
      </c>
      <c r="CZ141" s="70">
        <f t="shared" si="41"/>
        <v>0</v>
      </c>
      <c r="DA141" s="69">
        <f>COUNTIF(BJ141:CV141,"0")</f>
        <v>0</v>
      </c>
      <c r="DB141" s="70">
        <f t="shared" si="42"/>
        <v>0</v>
      </c>
      <c r="DC141" s="69">
        <f>COUNTIF(BJ141:CV141,"KĐG")</f>
        <v>0</v>
      </c>
      <c r="DD141" s="70">
        <f t="shared" si="43"/>
        <v>0</v>
      </c>
      <c r="DE141" s="71">
        <f t="shared" si="44"/>
        <v>2</v>
      </c>
      <c r="DF141" s="71" t="str">
        <f t="shared" si="45"/>
        <v>Đạt mục tiêu</v>
      </c>
      <c r="DG141" s="2"/>
      <c r="DH141" s="2"/>
      <c r="DI141" s="2"/>
      <c r="DJ141" s="2"/>
      <c r="DK141" s="2"/>
      <c r="DL141" s="2"/>
      <c r="DM141" s="2"/>
      <c r="DN141" s="2"/>
      <c r="DO141" s="2"/>
      <c r="DP141" s="2"/>
      <c r="DQ141" s="2"/>
      <c r="DR141" s="2"/>
      <c r="DS141" s="2"/>
      <c r="DT141" s="2"/>
      <c r="DU141" s="2"/>
      <c r="DV141" s="2"/>
      <c r="DW141" s="2"/>
      <c r="DX141" s="2"/>
      <c r="DY141" s="2"/>
      <c r="DZ141" s="2"/>
    </row>
    <row r="142" spans="1:130" ht="47.25" hidden="1" x14ac:dyDescent="0.25">
      <c r="A142" s="49">
        <v>120</v>
      </c>
      <c r="B142" s="62">
        <v>204</v>
      </c>
      <c r="C142" s="56">
        <v>207</v>
      </c>
      <c r="D142" s="8" t="s">
        <v>171</v>
      </c>
      <c r="E142" s="15" t="s">
        <v>11</v>
      </c>
      <c r="F142" s="15" t="s">
        <v>172</v>
      </c>
      <c r="G142" s="64" t="s">
        <v>11</v>
      </c>
      <c r="H142" s="15" t="s">
        <v>717</v>
      </c>
      <c r="I142" s="64" t="s">
        <v>628</v>
      </c>
      <c r="J142" s="9" t="s">
        <v>14</v>
      </c>
      <c r="K142" s="16" t="s">
        <v>6</v>
      </c>
      <c r="L142" s="12" t="s">
        <v>15</v>
      </c>
      <c r="M142" s="11"/>
      <c r="N142" s="11" t="s">
        <v>1268</v>
      </c>
      <c r="O142" s="66"/>
      <c r="P142" s="66"/>
      <c r="Q142" s="66"/>
      <c r="R142" s="66"/>
      <c r="S142" s="66"/>
      <c r="T142" s="66"/>
      <c r="U142" s="66"/>
      <c r="V142" s="66" t="s">
        <v>15</v>
      </c>
      <c r="W142" s="66"/>
      <c r="X142" s="66"/>
      <c r="Y142" s="67">
        <f t="shared" si="46"/>
        <v>1</v>
      </c>
      <c r="Z142" s="16"/>
      <c r="AA142" s="16"/>
      <c r="AB142" s="16" t="s">
        <v>654</v>
      </c>
      <c r="AC142" s="16"/>
      <c r="AD142" s="16" t="s">
        <v>654</v>
      </c>
      <c r="AE142" s="68"/>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t="s">
        <v>623</v>
      </c>
      <c r="BD142" s="12" t="s">
        <v>623</v>
      </c>
      <c r="BE142" s="12" t="s">
        <v>645</v>
      </c>
      <c r="BF142" s="12"/>
      <c r="BG142" s="12"/>
      <c r="BH142" s="12"/>
      <c r="BI142" s="12"/>
      <c r="BJ142" s="16">
        <v>2</v>
      </c>
      <c r="BK142" s="16">
        <v>2</v>
      </c>
      <c r="BL142" s="16">
        <v>2</v>
      </c>
      <c r="BM142" s="16">
        <v>2</v>
      </c>
      <c r="BN142" s="16">
        <v>2</v>
      </c>
      <c r="BO142" s="16">
        <v>2</v>
      </c>
      <c r="BP142" s="16">
        <v>2</v>
      </c>
      <c r="BQ142" s="16">
        <v>2</v>
      </c>
      <c r="BR142" s="16">
        <v>2</v>
      </c>
      <c r="BS142" s="16"/>
      <c r="BT142" s="16"/>
      <c r="BU142" s="16"/>
      <c r="BV142" s="16"/>
      <c r="BW142" s="16"/>
      <c r="BX142" s="16"/>
      <c r="BY142" s="16"/>
      <c r="BZ142" s="16"/>
      <c r="CA142" s="16"/>
      <c r="CB142" s="16"/>
      <c r="CC142" s="16">
        <v>2</v>
      </c>
      <c r="CD142" s="16"/>
      <c r="CE142" s="16">
        <v>2</v>
      </c>
      <c r="CF142" s="16">
        <v>2</v>
      </c>
      <c r="CG142" s="16">
        <v>2</v>
      </c>
      <c r="CH142" s="16">
        <v>2</v>
      </c>
      <c r="CI142" s="16">
        <v>2</v>
      </c>
      <c r="CJ142" s="16">
        <v>2</v>
      </c>
      <c r="CK142" s="16">
        <v>2</v>
      </c>
      <c r="CL142" s="16">
        <v>2</v>
      </c>
      <c r="CM142" s="16">
        <v>2</v>
      </c>
      <c r="CN142" s="16">
        <v>2</v>
      </c>
      <c r="CO142" s="16">
        <v>2</v>
      </c>
      <c r="CP142" s="16">
        <v>2</v>
      </c>
      <c r="CQ142" s="16">
        <v>2</v>
      </c>
      <c r="CR142" s="16">
        <v>2</v>
      </c>
      <c r="CS142" s="16"/>
      <c r="CT142" s="16">
        <v>2</v>
      </c>
      <c r="CU142" s="16">
        <v>2</v>
      </c>
      <c r="CV142" s="16">
        <v>2</v>
      </c>
      <c r="CW142" s="69">
        <f>COUNTIF(BJ142:CV142,"2")</f>
        <v>27</v>
      </c>
      <c r="CX142" s="352">
        <f t="shared" si="40"/>
        <v>1</v>
      </c>
      <c r="CY142" s="69">
        <f>COUNTIF(BJ142:CV142,"1")</f>
        <v>0</v>
      </c>
      <c r="CZ142" s="70">
        <f t="shared" si="41"/>
        <v>0</v>
      </c>
      <c r="DA142" s="69">
        <f>COUNTIF(BJ142:CV142,"0")</f>
        <v>0</v>
      </c>
      <c r="DB142" s="70">
        <f t="shared" si="42"/>
        <v>0</v>
      </c>
      <c r="DC142" s="69">
        <f>COUNTIF(BJ142:CV142,"KĐG")</f>
        <v>0</v>
      </c>
      <c r="DD142" s="70">
        <f t="shared" si="43"/>
        <v>0</v>
      </c>
      <c r="DE142" s="71">
        <f t="shared" si="44"/>
        <v>2</v>
      </c>
      <c r="DF142" s="71" t="str">
        <f t="shared" si="45"/>
        <v>Đạt mục tiêu</v>
      </c>
      <c r="DG142" s="2"/>
      <c r="DH142" s="2"/>
      <c r="DI142" s="2"/>
      <c r="DJ142" s="2"/>
      <c r="DK142" s="2"/>
      <c r="DL142" s="2"/>
      <c r="DM142" s="2"/>
      <c r="DN142" s="2"/>
      <c r="DO142" s="2"/>
      <c r="DP142" s="2"/>
      <c r="DQ142" s="2"/>
      <c r="DR142" s="2"/>
      <c r="DS142" s="2"/>
      <c r="DT142" s="2"/>
      <c r="DU142" s="2"/>
      <c r="DV142" s="2"/>
      <c r="DW142" s="2"/>
      <c r="DX142" s="2"/>
      <c r="DY142" s="2"/>
      <c r="DZ142" s="2"/>
    </row>
    <row r="143" spans="1:130" ht="98.25" hidden="1" customHeight="1" x14ac:dyDescent="0.25">
      <c r="A143" s="49">
        <v>121</v>
      </c>
      <c r="B143" s="62">
        <v>207</v>
      </c>
      <c r="C143" s="56">
        <v>208</v>
      </c>
      <c r="D143" s="8" t="s">
        <v>173</v>
      </c>
      <c r="E143" s="15" t="s">
        <v>11</v>
      </c>
      <c r="F143" s="15" t="s">
        <v>174</v>
      </c>
      <c r="G143" s="64" t="s">
        <v>11</v>
      </c>
      <c r="H143" s="8" t="s">
        <v>1109</v>
      </c>
      <c r="I143" s="64" t="s">
        <v>628</v>
      </c>
      <c r="J143" s="64" t="s">
        <v>14</v>
      </c>
      <c r="K143" s="16" t="s">
        <v>6</v>
      </c>
      <c r="L143" s="16" t="s">
        <v>15</v>
      </c>
      <c r="M143" s="11">
        <v>1</v>
      </c>
      <c r="N143" s="297" t="s">
        <v>1200</v>
      </c>
      <c r="O143" s="66" t="s">
        <v>15</v>
      </c>
      <c r="P143" s="66"/>
      <c r="Q143" s="66"/>
      <c r="R143" s="66"/>
      <c r="S143" s="66"/>
      <c r="T143" s="81"/>
      <c r="U143" s="66"/>
      <c r="V143" s="66"/>
      <c r="W143" s="66"/>
      <c r="X143" s="66"/>
      <c r="Y143" s="67">
        <f t="shared" si="46"/>
        <v>1</v>
      </c>
      <c r="Z143" s="16"/>
      <c r="AA143" s="16" t="s">
        <v>623</v>
      </c>
      <c r="AB143" s="16"/>
      <c r="AC143" s="16"/>
      <c r="AD143" s="16" t="s">
        <v>626</v>
      </c>
      <c r="AE143" s="7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v>1</v>
      </c>
      <c r="BK143" s="16">
        <v>1</v>
      </c>
      <c r="BL143" s="16">
        <v>1</v>
      </c>
      <c r="BM143" s="16">
        <v>1</v>
      </c>
      <c r="BN143" s="16">
        <v>2</v>
      </c>
      <c r="BO143" s="16">
        <v>2</v>
      </c>
      <c r="BP143" s="16">
        <v>2</v>
      </c>
      <c r="BQ143" s="16">
        <v>2</v>
      </c>
      <c r="BR143" s="16">
        <v>2</v>
      </c>
      <c r="BS143" s="16"/>
      <c r="BT143" s="16"/>
      <c r="BU143" s="16"/>
      <c r="BV143" s="16"/>
      <c r="BW143" s="16"/>
      <c r="BX143" s="16"/>
      <c r="BY143" s="16"/>
      <c r="BZ143" s="16"/>
      <c r="CA143" s="16"/>
      <c r="CB143" s="16"/>
      <c r="CC143" s="16">
        <v>2</v>
      </c>
      <c r="CD143" s="16">
        <v>2</v>
      </c>
      <c r="CE143" s="16">
        <v>2</v>
      </c>
      <c r="CF143" s="16">
        <v>2</v>
      </c>
      <c r="CG143" s="16">
        <v>2</v>
      </c>
      <c r="CH143" s="16">
        <v>2</v>
      </c>
      <c r="CI143" s="16">
        <v>2</v>
      </c>
      <c r="CJ143" s="16">
        <v>2</v>
      </c>
      <c r="CK143" s="16">
        <v>2</v>
      </c>
      <c r="CL143" s="16">
        <v>2</v>
      </c>
      <c r="CM143" s="16">
        <v>2</v>
      </c>
      <c r="CN143" s="16">
        <v>2</v>
      </c>
      <c r="CO143" s="16">
        <v>2</v>
      </c>
      <c r="CP143" s="16">
        <v>2</v>
      </c>
      <c r="CQ143" s="16">
        <v>2</v>
      </c>
      <c r="CR143" s="16">
        <v>2</v>
      </c>
      <c r="CS143" s="16">
        <v>2</v>
      </c>
      <c r="CT143" s="16">
        <v>2</v>
      </c>
      <c r="CU143" s="16">
        <v>2</v>
      </c>
      <c r="CV143" s="16">
        <v>2</v>
      </c>
      <c r="CW143" s="69">
        <f>COUNTIF(BJ143:CV143,"2")</f>
        <v>25</v>
      </c>
      <c r="CX143" s="352">
        <f t="shared" si="40"/>
        <v>0.86206896551724133</v>
      </c>
      <c r="CY143" s="69">
        <f>COUNTIF(BJ143:CV143,"1")</f>
        <v>4</v>
      </c>
      <c r="CZ143" s="70">
        <f t="shared" si="41"/>
        <v>0.13793103448275862</v>
      </c>
      <c r="DA143" s="69">
        <f>COUNTIF(BJ143:CV143,"0")</f>
        <v>0</v>
      </c>
      <c r="DB143" s="70">
        <f t="shared" si="42"/>
        <v>0</v>
      </c>
      <c r="DC143" s="69">
        <f>COUNTIF(BJ143:CV143,"KĐG")</f>
        <v>0</v>
      </c>
      <c r="DD143" s="70">
        <f t="shared" si="43"/>
        <v>0</v>
      </c>
      <c r="DE143" s="71">
        <f t="shared" si="44"/>
        <v>1.8620689655172413</v>
      </c>
      <c r="DF143" s="71" t="str">
        <f t="shared" si="45"/>
        <v>Đạt mục tiêu</v>
      </c>
      <c r="DG143" s="2"/>
      <c r="DH143" s="2"/>
      <c r="DI143" s="2"/>
      <c r="DJ143" s="2"/>
      <c r="DK143" s="2"/>
      <c r="DL143" s="2"/>
      <c r="DM143" s="2"/>
      <c r="DN143" s="2"/>
      <c r="DO143" s="2"/>
      <c r="DP143" s="2"/>
      <c r="DQ143" s="2"/>
      <c r="DR143" s="2"/>
      <c r="DS143" s="2"/>
      <c r="DT143" s="2"/>
      <c r="DU143" s="2"/>
      <c r="DV143" s="2"/>
      <c r="DW143" s="2"/>
      <c r="DX143" s="2"/>
      <c r="DY143" s="2"/>
      <c r="DZ143" s="2"/>
    </row>
    <row r="144" spans="1:130" ht="15.75" customHeight="1" x14ac:dyDescent="0.25">
      <c r="A144" s="49">
        <v>122</v>
      </c>
      <c r="B144" s="55">
        <v>208</v>
      </c>
      <c r="C144" s="56">
        <v>209</v>
      </c>
      <c r="D144" s="706" t="s">
        <v>718</v>
      </c>
      <c r="E144" s="708"/>
      <c r="F144" s="707"/>
      <c r="G144" s="708"/>
      <c r="H144" s="705"/>
      <c r="I144" s="64"/>
      <c r="J144" s="57"/>
      <c r="K144" s="57" t="s">
        <v>8</v>
      </c>
      <c r="L144" s="57" t="s">
        <v>8</v>
      </c>
      <c r="M144" s="57" t="s">
        <v>8</v>
      </c>
      <c r="N144" s="296"/>
      <c r="O144" s="58" t="s">
        <v>609</v>
      </c>
      <c r="P144" s="58" t="s">
        <v>609</v>
      </c>
      <c r="Q144" s="58" t="s">
        <v>609</v>
      </c>
      <c r="R144" s="604" t="s">
        <v>609</v>
      </c>
      <c r="S144" s="58" t="s">
        <v>609</v>
      </c>
      <c r="T144" s="58" t="s">
        <v>609</v>
      </c>
      <c r="U144" s="58" t="s">
        <v>609</v>
      </c>
      <c r="V144" s="58" t="s">
        <v>609</v>
      </c>
      <c r="W144" s="58" t="s">
        <v>609</v>
      </c>
      <c r="X144" s="58" t="s">
        <v>609</v>
      </c>
      <c r="Y144" s="67">
        <f t="shared" si="46"/>
        <v>0</v>
      </c>
      <c r="Z144" s="57"/>
      <c r="AA144" s="57"/>
      <c r="AB144" s="57"/>
      <c r="AC144" s="57"/>
      <c r="AD144" s="57"/>
      <c r="AE144" s="77"/>
      <c r="AF144" s="78"/>
      <c r="AG144" s="78"/>
      <c r="AH144" s="78"/>
      <c r="AI144" s="78"/>
      <c r="AJ144" s="78"/>
      <c r="AK144" s="78"/>
      <c r="AL144" s="78"/>
      <c r="AM144" s="78"/>
      <c r="AN144" s="78"/>
      <c r="AO144" s="78"/>
      <c r="AP144" s="78"/>
      <c r="AQ144" s="78"/>
      <c r="AR144" s="78"/>
      <c r="AS144" s="78"/>
      <c r="AT144" s="78"/>
      <c r="AU144" s="78"/>
      <c r="AV144" s="78"/>
      <c r="AW144" s="78"/>
      <c r="AX144" s="78"/>
      <c r="AY144" s="57"/>
      <c r="AZ144" s="57"/>
      <c r="BA144" s="57"/>
      <c r="BB144" s="57"/>
      <c r="BC144" s="78"/>
      <c r="BD144" s="78"/>
      <c r="BE144" s="78"/>
      <c r="BF144" s="78"/>
      <c r="BG144" s="78"/>
      <c r="BH144" s="78"/>
      <c r="BI144" s="78"/>
      <c r="BJ144" s="336" t="s">
        <v>8</v>
      </c>
      <c r="BK144" s="336" t="s">
        <v>8</v>
      </c>
      <c r="BL144" s="336" t="s">
        <v>8</v>
      </c>
      <c r="BM144" s="336" t="s">
        <v>8</v>
      </c>
      <c r="BN144" s="336" t="s">
        <v>8</v>
      </c>
      <c r="BO144" s="336" t="s">
        <v>8</v>
      </c>
      <c r="BP144" s="336" t="s">
        <v>8</v>
      </c>
      <c r="BQ144" s="336" t="s">
        <v>8</v>
      </c>
      <c r="BR144" s="336" t="s">
        <v>8</v>
      </c>
      <c r="BS144" s="336" t="s">
        <v>8</v>
      </c>
      <c r="BT144" s="336" t="s">
        <v>8</v>
      </c>
      <c r="BU144" s="336" t="s">
        <v>8</v>
      </c>
      <c r="BV144" s="336" t="s">
        <v>8</v>
      </c>
      <c r="BW144" s="336" t="s">
        <v>8</v>
      </c>
      <c r="BX144" s="336" t="s">
        <v>8</v>
      </c>
      <c r="BY144" s="336" t="s">
        <v>8</v>
      </c>
      <c r="BZ144" s="336" t="s">
        <v>8</v>
      </c>
      <c r="CA144" s="336" t="s">
        <v>8</v>
      </c>
      <c r="CB144" s="336" t="s">
        <v>8</v>
      </c>
      <c r="CC144" s="336" t="s">
        <v>8</v>
      </c>
      <c r="CD144" s="336" t="s">
        <v>8</v>
      </c>
      <c r="CE144" s="336" t="s">
        <v>8</v>
      </c>
      <c r="CF144" s="336" t="s">
        <v>8</v>
      </c>
      <c r="CG144" s="336" t="s">
        <v>8</v>
      </c>
      <c r="CH144" s="336" t="s">
        <v>8</v>
      </c>
      <c r="CI144" s="336" t="s">
        <v>8</v>
      </c>
      <c r="CJ144" s="336" t="s">
        <v>8</v>
      </c>
      <c r="CK144" s="336" t="s">
        <v>8</v>
      </c>
      <c r="CL144" s="336" t="s">
        <v>8</v>
      </c>
      <c r="CM144" s="336" t="s">
        <v>8</v>
      </c>
      <c r="CN144" s="336" t="s">
        <v>8</v>
      </c>
      <c r="CO144" s="336" t="s">
        <v>8</v>
      </c>
      <c r="CP144" s="336" t="s">
        <v>8</v>
      </c>
      <c r="CQ144" s="336" t="s">
        <v>8</v>
      </c>
      <c r="CR144" s="336" t="s">
        <v>8</v>
      </c>
      <c r="CS144" s="336"/>
      <c r="CT144" s="336" t="s">
        <v>8</v>
      </c>
      <c r="CU144" s="336" t="s">
        <v>8</v>
      </c>
      <c r="CV144" s="336" t="s">
        <v>8</v>
      </c>
      <c r="CW144" s="336" t="s">
        <v>8</v>
      </c>
      <c r="CX144" s="331" t="s">
        <v>8</v>
      </c>
      <c r="CY144" s="336" t="s">
        <v>8</v>
      </c>
      <c r="CZ144" s="336" t="s">
        <v>8</v>
      </c>
      <c r="DA144" s="336" t="s">
        <v>8</v>
      </c>
      <c r="DB144" s="336" t="s">
        <v>8</v>
      </c>
      <c r="DC144" s="336" t="s">
        <v>8</v>
      </c>
      <c r="DD144" s="336" t="s">
        <v>8</v>
      </c>
      <c r="DE144" s="57" t="s">
        <v>8</v>
      </c>
      <c r="DF144" s="57" t="s">
        <v>8</v>
      </c>
      <c r="DG144" s="2"/>
      <c r="DH144" s="2"/>
      <c r="DI144" s="2"/>
      <c r="DJ144" s="2"/>
      <c r="DK144" s="2"/>
      <c r="DL144" s="2"/>
      <c r="DM144" s="2"/>
      <c r="DN144" s="2"/>
      <c r="DO144" s="2"/>
      <c r="DP144" s="2"/>
      <c r="DQ144" s="2"/>
      <c r="DR144" s="2"/>
      <c r="DS144" s="2"/>
      <c r="DT144" s="2"/>
      <c r="DU144" s="2"/>
      <c r="DV144" s="2"/>
      <c r="DW144" s="2"/>
      <c r="DX144" s="2"/>
      <c r="DY144" s="2"/>
      <c r="DZ144" s="2"/>
    </row>
    <row r="145" spans="1:130" ht="15.75" hidden="1" customHeight="1" x14ac:dyDescent="0.25">
      <c r="A145" s="49">
        <v>123</v>
      </c>
      <c r="B145" s="55">
        <v>209</v>
      </c>
      <c r="C145" s="56">
        <v>210</v>
      </c>
      <c r="D145" s="85" t="s">
        <v>175</v>
      </c>
      <c r="E145" s="86"/>
      <c r="F145" s="87"/>
      <c r="G145" s="57"/>
      <c r="H145" s="57"/>
      <c r="I145" s="78"/>
      <c r="J145" s="57"/>
      <c r="K145" s="57" t="s">
        <v>8</v>
      </c>
      <c r="L145" s="57" t="s">
        <v>8</v>
      </c>
      <c r="M145" s="57" t="s">
        <v>8</v>
      </c>
      <c r="N145" s="296"/>
      <c r="O145" s="58" t="s">
        <v>609</v>
      </c>
      <c r="P145" s="58" t="s">
        <v>609</v>
      </c>
      <c r="Q145" s="58" t="s">
        <v>609</v>
      </c>
      <c r="R145" s="58" t="s">
        <v>609</v>
      </c>
      <c r="S145" s="58" t="s">
        <v>609</v>
      </c>
      <c r="T145" s="58" t="s">
        <v>609</v>
      </c>
      <c r="U145" s="58" t="s">
        <v>609</v>
      </c>
      <c r="V145" s="58" t="s">
        <v>609</v>
      </c>
      <c r="W145" s="58" t="s">
        <v>609</v>
      </c>
      <c r="X145" s="58" t="s">
        <v>609</v>
      </c>
      <c r="Y145" s="67">
        <f t="shared" si="46"/>
        <v>0</v>
      </c>
      <c r="Z145" s="57"/>
      <c r="AA145" s="57"/>
      <c r="AB145" s="57"/>
      <c r="AC145" s="57"/>
      <c r="AD145" s="57"/>
      <c r="AE145" s="79"/>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336" t="s">
        <v>8</v>
      </c>
      <c r="BK145" s="336" t="s">
        <v>8</v>
      </c>
      <c r="BL145" s="336" t="s">
        <v>8</v>
      </c>
      <c r="BM145" s="336" t="s">
        <v>8</v>
      </c>
      <c r="BN145" s="336" t="s">
        <v>8</v>
      </c>
      <c r="BO145" s="336" t="s">
        <v>8</v>
      </c>
      <c r="BP145" s="336" t="s">
        <v>8</v>
      </c>
      <c r="BQ145" s="336" t="s">
        <v>8</v>
      </c>
      <c r="BR145" s="336" t="s">
        <v>8</v>
      </c>
      <c r="BS145" s="336" t="s">
        <v>8</v>
      </c>
      <c r="BT145" s="336" t="s">
        <v>8</v>
      </c>
      <c r="BU145" s="336" t="s">
        <v>8</v>
      </c>
      <c r="BV145" s="336" t="s">
        <v>8</v>
      </c>
      <c r="BW145" s="336" t="s">
        <v>8</v>
      </c>
      <c r="BX145" s="336" t="s">
        <v>8</v>
      </c>
      <c r="BY145" s="336" t="s">
        <v>8</v>
      </c>
      <c r="BZ145" s="336" t="s">
        <v>8</v>
      </c>
      <c r="CA145" s="336" t="s">
        <v>8</v>
      </c>
      <c r="CB145" s="336" t="s">
        <v>8</v>
      </c>
      <c r="CC145" s="336" t="s">
        <v>8</v>
      </c>
      <c r="CD145" s="336" t="s">
        <v>8</v>
      </c>
      <c r="CE145" s="336" t="s">
        <v>8</v>
      </c>
      <c r="CF145" s="336" t="s">
        <v>8</v>
      </c>
      <c r="CG145" s="336" t="s">
        <v>8</v>
      </c>
      <c r="CH145" s="336" t="s">
        <v>8</v>
      </c>
      <c r="CI145" s="336" t="s">
        <v>8</v>
      </c>
      <c r="CJ145" s="336" t="s">
        <v>8</v>
      </c>
      <c r="CK145" s="336" t="s">
        <v>8</v>
      </c>
      <c r="CL145" s="336" t="s">
        <v>8</v>
      </c>
      <c r="CM145" s="336" t="s">
        <v>8</v>
      </c>
      <c r="CN145" s="336" t="s">
        <v>8</v>
      </c>
      <c r="CO145" s="336" t="s">
        <v>8</v>
      </c>
      <c r="CP145" s="336" t="s">
        <v>8</v>
      </c>
      <c r="CQ145" s="336" t="s">
        <v>8</v>
      </c>
      <c r="CR145" s="336" t="s">
        <v>8</v>
      </c>
      <c r="CS145" s="336"/>
      <c r="CT145" s="336" t="s">
        <v>8</v>
      </c>
      <c r="CU145" s="336" t="s">
        <v>8</v>
      </c>
      <c r="CV145" s="336" t="s">
        <v>8</v>
      </c>
      <c r="CW145" s="336" t="s">
        <v>8</v>
      </c>
      <c r="CX145" s="331" t="s">
        <v>8</v>
      </c>
      <c r="CY145" s="336" t="s">
        <v>8</v>
      </c>
      <c r="CZ145" s="336" t="s">
        <v>8</v>
      </c>
      <c r="DA145" s="336" t="s">
        <v>8</v>
      </c>
      <c r="DB145" s="336" t="s">
        <v>8</v>
      </c>
      <c r="DC145" s="336" t="s">
        <v>8</v>
      </c>
      <c r="DD145" s="336" t="s">
        <v>8</v>
      </c>
      <c r="DE145" s="57" t="s">
        <v>8</v>
      </c>
      <c r="DF145" s="57" t="s">
        <v>8</v>
      </c>
      <c r="DG145" s="2"/>
      <c r="DH145" s="2"/>
      <c r="DI145" s="2"/>
      <c r="DJ145" s="2"/>
      <c r="DK145" s="2"/>
      <c r="DL145" s="2"/>
      <c r="DM145" s="2"/>
      <c r="DN145" s="2"/>
      <c r="DO145" s="2"/>
      <c r="DP145" s="2"/>
      <c r="DQ145" s="2"/>
      <c r="DR145" s="2"/>
      <c r="DS145" s="2"/>
      <c r="DT145" s="2"/>
      <c r="DU145" s="2"/>
      <c r="DV145" s="2"/>
      <c r="DW145" s="2"/>
      <c r="DX145" s="2"/>
      <c r="DY145" s="2"/>
      <c r="DZ145" s="2"/>
    </row>
    <row r="146" spans="1:130" ht="15.75" hidden="1" customHeight="1" x14ac:dyDescent="0.25">
      <c r="A146" s="49">
        <v>124</v>
      </c>
      <c r="B146" s="55">
        <v>210</v>
      </c>
      <c r="C146" s="56">
        <v>211</v>
      </c>
      <c r="D146" s="706" t="s">
        <v>176</v>
      </c>
      <c r="E146" s="707"/>
      <c r="F146" s="707"/>
      <c r="G146" s="707"/>
      <c r="H146" s="705"/>
      <c r="I146" s="57"/>
      <c r="J146" s="57"/>
      <c r="K146" s="57" t="s">
        <v>8</v>
      </c>
      <c r="L146" s="57" t="s">
        <v>8</v>
      </c>
      <c r="M146" s="57" t="s">
        <v>8</v>
      </c>
      <c r="N146" s="296"/>
      <c r="O146" s="58" t="s">
        <v>609</v>
      </c>
      <c r="P146" s="58" t="s">
        <v>609</v>
      </c>
      <c r="Q146" s="58" t="s">
        <v>609</v>
      </c>
      <c r="R146" s="58" t="s">
        <v>609</v>
      </c>
      <c r="S146" s="58" t="s">
        <v>609</v>
      </c>
      <c r="T146" s="58" t="s">
        <v>609</v>
      </c>
      <c r="U146" s="58" t="s">
        <v>609</v>
      </c>
      <c r="V146" s="58" t="s">
        <v>609</v>
      </c>
      <c r="W146" s="58" t="s">
        <v>609</v>
      </c>
      <c r="X146" s="58" t="s">
        <v>609</v>
      </c>
      <c r="Y146" s="67">
        <f t="shared" si="46"/>
        <v>0</v>
      </c>
      <c r="Z146" s="57"/>
      <c r="AA146" s="57"/>
      <c r="AB146" s="57"/>
      <c r="AC146" s="57"/>
      <c r="AD146" s="57"/>
      <c r="AE146" s="79"/>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336" t="s">
        <v>8</v>
      </c>
      <c r="BK146" s="336" t="s">
        <v>8</v>
      </c>
      <c r="BL146" s="336" t="s">
        <v>8</v>
      </c>
      <c r="BM146" s="336" t="s">
        <v>8</v>
      </c>
      <c r="BN146" s="336" t="s">
        <v>8</v>
      </c>
      <c r="BO146" s="336" t="s">
        <v>8</v>
      </c>
      <c r="BP146" s="336" t="s">
        <v>8</v>
      </c>
      <c r="BQ146" s="336" t="s">
        <v>8</v>
      </c>
      <c r="BR146" s="336" t="s">
        <v>8</v>
      </c>
      <c r="BS146" s="336" t="s">
        <v>8</v>
      </c>
      <c r="BT146" s="336" t="s">
        <v>8</v>
      </c>
      <c r="BU146" s="336" t="s">
        <v>8</v>
      </c>
      <c r="BV146" s="336" t="s">
        <v>8</v>
      </c>
      <c r="BW146" s="336" t="s">
        <v>8</v>
      </c>
      <c r="BX146" s="336" t="s">
        <v>8</v>
      </c>
      <c r="BY146" s="336" t="s">
        <v>8</v>
      </c>
      <c r="BZ146" s="336" t="s">
        <v>8</v>
      </c>
      <c r="CA146" s="336" t="s">
        <v>8</v>
      </c>
      <c r="CB146" s="336" t="s">
        <v>8</v>
      </c>
      <c r="CC146" s="336" t="s">
        <v>8</v>
      </c>
      <c r="CD146" s="336" t="s">
        <v>8</v>
      </c>
      <c r="CE146" s="336" t="s">
        <v>8</v>
      </c>
      <c r="CF146" s="336" t="s">
        <v>8</v>
      </c>
      <c r="CG146" s="336" t="s">
        <v>8</v>
      </c>
      <c r="CH146" s="336" t="s">
        <v>8</v>
      </c>
      <c r="CI146" s="336" t="s">
        <v>8</v>
      </c>
      <c r="CJ146" s="336" t="s">
        <v>8</v>
      </c>
      <c r="CK146" s="336" t="s">
        <v>8</v>
      </c>
      <c r="CL146" s="336" t="s">
        <v>8</v>
      </c>
      <c r="CM146" s="336" t="s">
        <v>8</v>
      </c>
      <c r="CN146" s="336" t="s">
        <v>8</v>
      </c>
      <c r="CO146" s="336" t="s">
        <v>8</v>
      </c>
      <c r="CP146" s="336" t="s">
        <v>8</v>
      </c>
      <c r="CQ146" s="336" t="s">
        <v>8</v>
      </c>
      <c r="CR146" s="336" t="s">
        <v>8</v>
      </c>
      <c r="CS146" s="336"/>
      <c r="CT146" s="336" t="s">
        <v>8</v>
      </c>
      <c r="CU146" s="336" t="s">
        <v>8</v>
      </c>
      <c r="CV146" s="336" t="s">
        <v>8</v>
      </c>
      <c r="CW146" s="336" t="s">
        <v>8</v>
      </c>
      <c r="CX146" s="331" t="s">
        <v>8</v>
      </c>
      <c r="CY146" s="336" t="s">
        <v>8</v>
      </c>
      <c r="CZ146" s="336" t="s">
        <v>8</v>
      </c>
      <c r="DA146" s="336" t="s">
        <v>8</v>
      </c>
      <c r="DB146" s="336" t="s">
        <v>8</v>
      </c>
      <c r="DC146" s="336" t="s">
        <v>8</v>
      </c>
      <c r="DD146" s="336" t="s">
        <v>8</v>
      </c>
      <c r="DE146" s="57" t="s">
        <v>8</v>
      </c>
      <c r="DF146" s="57" t="s">
        <v>8</v>
      </c>
      <c r="DG146" s="2"/>
      <c r="DH146" s="2"/>
      <c r="DI146" s="2"/>
      <c r="DJ146" s="2"/>
      <c r="DK146" s="2"/>
      <c r="DL146" s="2"/>
      <c r="DM146" s="2"/>
      <c r="DN146" s="2"/>
      <c r="DO146" s="2"/>
      <c r="DP146" s="2"/>
      <c r="DQ146" s="2"/>
      <c r="DR146" s="2"/>
      <c r="DS146" s="2"/>
      <c r="DT146" s="2"/>
      <c r="DU146" s="2"/>
      <c r="DV146" s="2"/>
      <c r="DW146" s="2"/>
      <c r="DX146" s="2"/>
      <c r="DY146" s="2"/>
      <c r="DZ146" s="2"/>
    </row>
    <row r="147" spans="1:130" ht="63.75" hidden="1" customHeight="1" x14ac:dyDescent="0.25">
      <c r="A147" s="49">
        <v>125</v>
      </c>
      <c r="B147" s="55">
        <v>211</v>
      </c>
      <c r="C147" s="56">
        <v>212</v>
      </c>
      <c r="D147" s="8" t="s">
        <v>177</v>
      </c>
      <c r="E147" s="15" t="s">
        <v>11</v>
      </c>
      <c r="F147" s="15" t="s">
        <v>178</v>
      </c>
      <c r="G147" s="64" t="s">
        <v>19</v>
      </c>
      <c r="H147" s="8" t="s">
        <v>1386</v>
      </c>
      <c r="I147" s="64" t="s">
        <v>628</v>
      </c>
      <c r="J147" s="64" t="s">
        <v>179</v>
      </c>
      <c r="K147" s="16" t="s">
        <v>120</v>
      </c>
      <c r="L147" s="16" t="s">
        <v>15</v>
      </c>
      <c r="M147" s="11"/>
      <c r="N147" s="305" t="s">
        <v>541</v>
      </c>
      <c r="O147" s="66"/>
      <c r="P147" s="80" t="s">
        <v>15</v>
      </c>
      <c r="Q147" s="66"/>
      <c r="R147" s="66"/>
      <c r="S147" s="66"/>
      <c r="T147" s="66"/>
      <c r="U147" s="66"/>
      <c r="V147" s="66"/>
      <c r="W147" s="66"/>
      <c r="X147" s="66"/>
      <c r="Y147" s="67">
        <f t="shared" si="46"/>
        <v>1</v>
      </c>
      <c r="Z147" s="16"/>
      <c r="AA147" s="12"/>
      <c r="AB147" s="12"/>
      <c r="AC147" s="12"/>
      <c r="AD147" s="12"/>
      <c r="AE147" s="68" t="s">
        <v>626</v>
      </c>
      <c r="AF147" s="12" t="s">
        <v>654</v>
      </c>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6">
        <v>2</v>
      </c>
      <c r="BK147" s="16">
        <v>2</v>
      </c>
      <c r="BL147" s="16">
        <v>1</v>
      </c>
      <c r="BM147" s="16">
        <v>1</v>
      </c>
      <c r="BN147" s="16">
        <v>1</v>
      </c>
      <c r="BO147" s="16">
        <v>2</v>
      </c>
      <c r="BP147" s="16">
        <v>2</v>
      </c>
      <c r="BQ147" s="16">
        <v>2</v>
      </c>
      <c r="BR147" s="16">
        <v>2</v>
      </c>
      <c r="BS147" s="16">
        <v>2</v>
      </c>
      <c r="BT147" s="16">
        <v>2</v>
      </c>
      <c r="BU147" s="16">
        <v>2</v>
      </c>
      <c r="BV147" s="16">
        <v>2</v>
      </c>
      <c r="BW147" s="16">
        <v>2</v>
      </c>
      <c r="BX147" s="16">
        <v>2</v>
      </c>
      <c r="BY147" s="16">
        <v>2</v>
      </c>
      <c r="BZ147" s="16">
        <v>2</v>
      </c>
      <c r="CA147" s="16">
        <v>2</v>
      </c>
      <c r="CB147" s="16">
        <v>2</v>
      </c>
      <c r="CC147" s="16">
        <v>2</v>
      </c>
      <c r="CD147" s="16">
        <v>2</v>
      </c>
      <c r="CE147" s="16">
        <v>2</v>
      </c>
      <c r="CF147" s="16">
        <v>2</v>
      </c>
      <c r="CG147" s="16">
        <v>2</v>
      </c>
      <c r="CH147" s="16">
        <v>2</v>
      </c>
      <c r="CI147" s="16">
        <v>2</v>
      </c>
      <c r="CJ147" s="16">
        <v>2</v>
      </c>
      <c r="CK147" s="16">
        <v>2</v>
      </c>
      <c r="CL147" s="16">
        <v>2</v>
      </c>
      <c r="CM147" s="16">
        <v>2</v>
      </c>
      <c r="CN147" s="16">
        <v>2</v>
      </c>
      <c r="CO147" s="16">
        <v>1</v>
      </c>
      <c r="CP147" s="16">
        <v>1</v>
      </c>
      <c r="CQ147" s="16">
        <v>2</v>
      </c>
      <c r="CR147" s="16">
        <v>2</v>
      </c>
      <c r="CS147" s="16">
        <v>2</v>
      </c>
      <c r="CT147" s="16">
        <v>2</v>
      </c>
      <c r="CU147" s="16">
        <v>2</v>
      </c>
      <c r="CV147" s="16">
        <v>2</v>
      </c>
      <c r="CW147" s="69">
        <f>COUNTIF(BJ147:CV147,"2")</f>
        <v>34</v>
      </c>
      <c r="CX147" s="352">
        <f>CW147/(CW147+CY147+DA147+DC147)</f>
        <v>0.87179487179487181</v>
      </c>
      <c r="CY147" s="69">
        <f>COUNTIF(BJ147:CV147,"1")</f>
        <v>5</v>
      </c>
      <c r="CZ147" s="70">
        <f>CY147/(CW147+CY147+DA147+DC147)</f>
        <v>0.12820512820512819</v>
      </c>
      <c r="DA147" s="69">
        <f>COUNTIF(BJ147:CV147,"0")</f>
        <v>0</v>
      </c>
      <c r="DB147" s="70">
        <f>DA147/(CW147+CY147+DA147+DC147)</f>
        <v>0</v>
      </c>
      <c r="DC147" s="69">
        <f>COUNTIF(BJ147:CV147,"KĐG")</f>
        <v>0</v>
      </c>
      <c r="DD147" s="70">
        <f>DC147/(CW147+CY147+DA147+DC147)</f>
        <v>0</v>
      </c>
      <c r="DE147" s="71">
        <f>(((CW147*2)+(CY147*1)+(DA147*0)))/(CW147+CY147+DA147)</f>
        <v>1.8717948717948718</v>
      </c>
      <c r="DF147" s="71" t="str">
        <f>IF(DD147&gt;=50%,"KĐG",IF(DE147&gt;=1.6,"Đạt mục tiêu",IF(DE147&gt;=1,"Cần cố gắng","Chưa đạt")))</f>
        <v>Đạt mục tiêu</v>
      </c>
      <c r="DG147" s="2"/>
      <c r="DH147" s="2"/>
      <c r="DI147" s="2"/>
      <c r="DJ147" s="2"/>
      <c r="DK147" s="2"/>
      <c r="DL147" s="2"/>
      <c r="DM147" s="2"/>
      <c r="DN147" s="2"/>
      <c r="DO147" s="2"/>
      <c r="DP147" s="2"/>
      <c r="DQ147" s="2"/>
      <c r="DR147" s="2"/>
      <c r="DS147" s="2"/>
      <c r="DT147" s="2"/>
      <c r="DU147" s="2"/>
      <c r="DV147" s="2"/>
      <c r="DW147" s="2"/>
      <c r="DX147" s="2"/>
      <c r="DY147" s="2"/>
      <c r="DZ147" s="2"/>
    </row>
    <row r="148" spans="1:130" ht="63.75" hidden="1" customHeight="1" x14ac:dyDescent="0.25">
      <c r="A148" s="614">
        <v>126</v>
      </c>
      <c r="B148" s="629">
        <v>212</v>
      </c>
      <c r="C148" s="56"/>
      <c r="D148" s="612" t="s">
        <v>180</v>
      </c>
      <c r="E148" s="15"/>
      <c r="F148" s="612" t="s">
        <v>181</v>
      </c>
      <c r="G148" s="64"/>
      <c r="H148" s="8" t="s">
        <v>1404</v>
      </c>
      <c r="I148" s="64" t="s">
        <v>611</v>
      </c>
      <c r="J148" s="64"/>
      <c r="K148" s="16"/>
      <c r="L148" s="16"/>
      <c r="M148" s="11"/>
      <c r="N148" s="305" t="s">
        <v>541</v>
      </c>
      <c r="O148" s="66"/>
      <c r="P148" s="80" t="s">
        <v>15</v>
      </c>
      <c r="Q148" s="66"/>
      <c r="R148" s="66"/>
      <c r="S148" s="66"/>
      <c r="T148" s="66"/>
      <c r="U148" s="66"/>
      <c r="V148" s="66"/>
      <c r="W148" s="66"/>
      <c r="X148" s="66"/>
      <c r="Y148" s="67">
        <f t="shared" si="46"/>
        <v>1</v>
      </c>
      <c r="Z148" s="16"/>
      <c r="AA148" s="12"/>
      <c r="AB148" s="12"/>
      <c r="AC148" s="12"/>
      <c r="AD148" s="12"/>
      <c r="AE148" s="68"/>
      <c r="AF148" s="12" t="s">
        <v>623</v>
      </c>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69"/>
      <c r="CX148" s="352"/>
      <c r="CY148" s="69"/>
      <c r="CZ148" s="70"/>
      <c r="DA148" s="69"/>
      <c r="DB148" s="70"/>
      <c r="DC148" s="69"/>
      <c r="DD148" s="70"/>
      <c r="DE148" s="71"/>
      <c r="DF148" s="71"/>
      <c r="DG148" s="387"/>
      <c r="DH148" s="387"/>
      <c r="DI148" s="387"/>
      <c r="DJ148" s="387"/>
      <c r="DK148" s="387"/>
      <c r="DL148" s="387"/>
      <c r="DM148" s="387"/>
      <c r="DN148" s="387"/>
      <c r="DO148" s="387"/>
      <c r="DP148" s="387"/>
      <c r="DQ148" s="387"/>
      <c r="DR148" s="387"/>
      <c r="DS148" s="387"/>
      <c r="DT148" s="387"/>
      <c r="DU148" s="387"/>
      <c r="DV148" s="387"/>
      <c r="DW148" s="387"/>
      <c r="DX148" s="387"/>
      <c r="DY148" s="387"/>
      <c r="DZ148" s="387"/>
    </row>
    <row r="149" spans="1:130" ht="63" hidden="1" customHeight="1" x14ac:dyDescent="0.25">
      <c r="A149" s="616"/>
      <c r="B149" s="630"/>
      <c r="C149" s="56">
        <v>215</v>
      </c>
      <c r="D149" s="613"/>
      <c r="E149" s="15" t="s">
        <v>13</v>
      </c>
      <c r="F149" s="613"/>
      <c r="G149" s="64" t="s">
        <v>13</v>
      </c>
      <c r="H149" s="8" t="s">
        <v>1399</v>
      </c>
      <c r="I149" s="64" t="s">
        <v>628</v>
      </c>
      <c r="J149" s="64" t="s">
        <v>179</v>
      </c>
      <c r="K149" s="16" t="s">
        <v>6</v>
      </c>
      <c r="L149" s="16" t="s">
        <v>15</v>
      </c>
      <c r="M149" s="11"/>
      <c r="N149" s="305" t="s">
        <v>541</v>
      </c>
      <c r="O149" s="66"/>
      <c r="P149" s="66" t="s">
        <v>15</v>
      </c>
      <c r="Q149" s="66"/>
      <c r="R149" s="66"/>
      <c r="S149" s="66"/>
      <c r="T149" s="66"/>
      <c r="U149" s="66"/>
      <c r="V149" s="66"/>
      <c r="W149" s="66"/>
      <c r="X149" s="66"/>
      <c r="Y149" s="67">
        <f t="shared" si="46"/>
        <v>1</v>
      </c>
      <c r="Z149" s="16"/>
      <c r="AA149" s="12"/>
      <c r="AB149" s="12"/>
      <c r="AC149" s="12"/>
      <c r="AD149" s="12"/>
      <c r="AE149" s="76" t="s">
        <v>623</v>
      </c>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v>2</v>
      </c>
      <c r="BK149" s="16">
        <v>2</v>
      </c>
      <c r="BL149" s="16">
        <v>2</v>
      </c>
      <c r="BM149" s="16">
        <v>2</v>
      </c>
      <c r="BN149" s="16">
        <v>2</v>
      </c>
      <c r="BO149" s="16">
        <v>2</v>
      </c>
      <c r="BP149" s="16">
        <v>2</v>
      </c>
      <c r="BQ149" s="16">
        <v>2</v>
      </c>
      <c r="BR149" s="16">
        <v>2</v>
      </c>
      <c r="BS149" s="16">
        <v>2</v>
      </c>
      <c r="BT149" s="16">
        <v>2</v>
      </c>
      <c r="BU149" s="16">
        <v>2</v>
      </c>
      <c r="BV149" s="16">
        <v>2</v>
      </c>
      <c r="BW149" s="16">
        <v>2</v>
      </c>
      <c r="BX149" s="16">
        <v>2</v>
      </c>
      <c r="BY149" s="16">
        <v>2</v>
      </c>
      <c r="BZ149" s="16">
        <v>2</v>
      </c>
      <c r="CA149" s="16">
        <v>2</v>
      </c>
      <c r="CB149" s="16">
        <v>2</v>
      </c>
      <c r="CC149" s="16">
        <v>2</v>
      </c>
      <c r="CD149" s="16">
        <v>2</v>
      </c>
      <c r="CE149" s="16">
        <v>2</v>
      </c>
      <c r="CF149" s="16">
        <v>2</v>
      </c>
      <c r="CG149" s="16">
        <v>2</v>
      </c>
      <c r="CH149" s="16">
        <v>2</v>
      </c>
      <c r="CI149" s="16">
        <v>2</v>
      </c>
      <c r="CJ149" s="16">
        <v>2</v>
      </c>
      <c r="CK149" s="16">
        <v>1</v>
      </c>
      <c r="CL149" s="16">
        <v>1</v>
      </c>
      <c r="CM149" s="16">
        <v>1</v>
      </c>
      <c r="CN149" s="16">
        <v>2</v>
      </c>
      <c r="CO149" s="16">
        <v>2</v>
      </c>
      <c r="CP149" s="16">
        <v>2</v>
      </c>
      <c r="CQ149" s="16">
        <v>2</v>
      </c>
      <c r="CR149" s="16">
        <v>2</v>
      </c>
      <c r="CS149" s="16">
        <v>2</v>
      </c>
      <c r="CT149" s="16">
        <v>2</v>
      </c>
      <c r="CU149" s="16">
        <v>2</v>
      </c>
      <c r="CV149" s="16">
        <v>2</v>
      </c>
      <c r="CW149" s="69">
        <f>COUNTIF(BJ149:CV149,"2")</f>
        <v>36</v>
      </c>
      <c r="CX149" s="352">
        <f>CW149/(CW149+CY149+DA149+DC149)</f>
        <v>0.92307692307692313</v>
      </c>
      <c r="CY149" s="69">
        <f>COUNTIF(BJ149:CV149,"1")</f>
        <v>3</v>
      </c>
      <c r="CZ149" s="70">
        <f>CY149/(CW149+CY149+DA149+DC149)</f>
        <v>7.6923076923076927E-2</v>
      </c>
      <c r="DA149" s="69">
        <f>COUNTIF(BJ149:CV149,"0")</f>
        <v>0</v>
      </c>
      <c r="DB149" s="70">
        <f>DA149/(CW149+CY149+DA149+DC149)</f>
        <v>0</v>
      </c>
      <c r="DC149" s="69">
        <f>COUNTIF(BJ149:CV149,"KĐG")</f>
        <v>0</v>
      </c>
      <c r="DD149" s="70">
        <f>DC149/(CW149+CY149+DA149+DC149)</f>
        <v>0</v>
      </c>
      <c r="DE149" s="71">
        <f>(((CW149*2)+(CY149*1)+(DA149*0)))/(CW149+CY149+DA149)</f>
        <v>1.9230769230769231</v>
      </c>
      <c r="DF149" s="71" t="str">
        <f>IF(DD149&gt;=50%,"KĐG",IF(DE149&gt;=1.6,"Đạt mục tiêu",IF(DE149&gt;=1,"Cần cố gắng","Chưa đạt")))</f>
        <v>Đạt mục tiêu</v>
      </c>
      <c r="DG149" s="2"/>
      <c r="DH149" s="2"/>
      <c r="DI149" s="2"/>
      <c r="DJ149" s="2"/>
      <c r="DK149" s="2"/>
      <c r="DL149" s="2"/>
      <c r="DM149" s="2"/>
      <c r="DN149" s="2"/>
      <c r="DO149" s="2"/>
      <c r="DP149" s="2"/>
      <c r="DQ149" s="2"/>
      <c r="DR149" s="2"/>
      <c r="DS149" s="2"/>
      <c r="DT149" s="2"/>
      <c r="DU149" s="2"/>
      <c r="DV149" s="2"/>
      <c r="DW149" s="2"/>
      <c r="DX149" s="2"/>
      <c r="DY149" s="2"/>
      <c r="DZ149" s="2"/>
    </row>
    <row r="150" spans="1:130" ht="15.75" hidden="1" customHeight="1" x14ac:dyDescent="0.25">
      <c r="A150" s="49">
        <v>127</v>
      </c>
      <c r="B150" s="55">
        <v>215</v>
      </c>
      <c r="C150" s="56">
        <v>216</v>
      </c>
      <c r="D150" s="85" t="s">
        <v>182</v>
      </c>
      <c r="E150" s="86"/>
      <c r="F150" s="87"/>
      <c r="G150" s="57"/>
      <c r="H150" s="8"/>
      <c r="I150" s="64"/>
      <c r="J150" s="57"/>
      <c r="K150" s="57" t="s">
        <v>8</v>
      </c>
      <c r="L150" s="57" t="s">
        <v>8</v>
      </c>
      <c r="M150" s="57" t="s">
        <v>8</v>
      </c>
      <c r="N150" s="296"/>
      <c r="O150" s="58" t="s">
        <v>609</v>
      </c>
      <c r="P150" s="58" t="s">
        <v>609</v>
      </c>
      <c r="Q150" s="58" t="s">
        <v>609</v>
      </c>
      <c r="R150" s="58" t="s">
        <v>609</v>
      </c>
      <c r="S150" s="58" t="s">
        <v>609</v>
      </c>
      <c r="T150" s="58" t="s">
        <v>609</v>
      </c>
      <c r="U150" s="58" t="s">
        <v>609</v>
      </c>
      <c r="V150" s="58" t="s">
        <v>609</v>
      </c>
      <c r="W150" s="58" t="s">
        <v>609</v>
      </c>
      <c r="X150" s="58" t="s">
        <v>609</v>
      </c>
      <c r="Y150" s="67">
        <f t="shared" si="46"/>
        <v>0</v>
      </c>
      <c r="Z150" s="57"/>
      <c r="AA150" s="57"/>
      <c r="AB150" s="57"/>
      <c r="AC150" s="57"/>
      <c r="AD150" s="57"/>
      <c r="AE150" s="77"/>
      <c r="AF150" s="78"/>
      <c r="AG150" s="78"/>
      <c r="AH150" s="78"/>
      <c r="AI150" s="78"/>
      <c r="AJ150" s="78"/>
      <c r="AK150" s="78"/>
      <c r="AL150" s="78"/>
      <c r="AM150" s="78"/>
      <c r="AN150" s="78"/>
      <c r="AO150" s="78"/>
      <c r="AP150" s="78"/>
      <c r="AQ150" s="78"/>
      <c r="AR150" s="78"/>
      <c r="AS150" s="78"/>
      <c r="AT150" s="78"/>
      <c r="AU150" s="78"/>
      <c r="AV150" s="78"/>
      <c r="AW150" s="78"/>
      <c r="AX150" s="78"/>
      <c r="AY150" s="78"/>
      <c r="AZ150" s="78"/>
      <c r="BA150" s="78"/>
      <c r="BB150" s="78"/>
      <c r="BC150" s="78"/>
      <c r="BD150" s="78"/>
      <c r="BE150" s="78"/>
      <c r="BF150" s="78"/>
      <c r="BG150" s="78"/>
      <c r="BH150" s="78"/>
      <c r="BI150" s="78"/>
      <c r="BJ150" s="336" t="s">
        <v>8</v>
      </c>
      <c r="BK150" s="336" t="s">
        <v>8</v>
      </c>
      <c r="BL150" s="336" t="s">
        <v>8</v>
      </c>
      <c r="BM150" s="336" t="s">
        <v>8</v>
      </c>
      <c r="BN150" s="336" t="s">
        <v>8</v>
      </c>
      <c r="BO150" s="336" t="s">
        <v>8</v>
      </c>
      <c r="BP150" s="336" t="s">
        <v>8</v>
      </c>
      <c r="BQ150" s="336" t="s">
        <v>8</v>
      </c>
      <c r="BR150" s="336" t="s">
        <v>8</v>
      </c>
      <c r="BS150" s="336" t="s">
        <v>8</v>
      </c>
      <c r="BT150" s="336" t="s">
        <v>8</v>
      </c>
      <c r="BU150" s="336" t="s">
        <v>8</v>
      </c>
      <c r="BV150" s="336" t="s">
        <v>8</v>
      </c>
      <c r="BW150" s="336" t="s">
        <v>8</v>
      </c>
      <c r="BX150" s="336" t="s">
        <v>8</v>
      </c>
      <c r="BY150" s="336" t="s">
        <v>8</v>
      </c>
      <c r="BZ150" s="336" t="s">
        <v>8</v>
      </c>
      <c r="CA150" s="336" t="s">
        <v>8</v>
      </c>
      <c r="CB150" s="336" t="s">
        <v>8</v>
      </c>
      <c r="CC150" s="336" t="s">
        <v>8</v>
      </c>
      <c r="CD150" s="336" t="s">
        <v>8</v>
      </c>
      <c r="CE150" s="336" t="s">
        <v>8</v>
      </c>
      <c r="CF150" s="336" t="s">
        <v>8</v>
      </c>
      <c r="CG150" s="336" t="s">
        <v>8</v>
      </c>
      <c r="CH150" s="336" t="s">
        <v>8</v>
      </c>
      <c r="CI150" s="336" t="s">
        <v>8</v>
      </c>
      <c r="CJ150" s="336" t="s">
        <v>8</v>
      </c>
      <c r="CK150" s="336" t="s">
        <v>8</v>
      </c>
      <c r="CL150" s="336" t="s">
        <v>8</v>
      </c>
      <c r="CM150" s="336" t="s">
        <v>8</v>
      </c>
      <c r="CN150" s="336" t="s">
        <v>8</v>
      </c>
      <c r="CO150" s="336" t="s">
        <v>8</v>
      </c>
      <c r="CP150" s="336" t="s">
        <v>8</v>
      </c>
      <c r="CQ150" s="336" t="s">
        <v>8</v>
      </c>
      <c r="CR150" s="336" t="s">
        <v>8</v>
      </c>
      <c r="CS150" s="336"/>
      <c r="CT150" s="336" t="s">
        <v>8</v>
      </c>
      <c r="CU150" s="336" t="s">
        <v>8</v>
      </c>
      <c r="CV150" s="336" t="s">
        <v>8</v>
      </c>
      <c r="CW150" s="336" t="s">
        <v>8</v>
      </c>
      <c r="CX150" s="331" t="s">
        <v>8</v>
      </c>
      <c r="CY150" s="336" t="s">
        <v>8</v>
      </c>
      <c r="CZ150" s="336" t="s">
        <v>8</v>
      </c>
      <c r="DA150" s="336" t="s">
        <v>8</v>
      </c>
      <c r="DB150" s="336" t="s">
        <v>8</v>
      </c>
      <c r="DC150" s="336" t="s">
        <v>8</v>
      </c>
      <c r="DD150" s="336" t="s">
        <v>8</v>
      </c>
      <c r="DE150" s="57" t="s">
        <v>8</v>
      </c>
      <c r="DF150" s="57" t="s">
        <v>8</v>
      </c>
      <c r="DG150" s="2"/>
      <c r="DH150" s="2"/>
      <c r="DI150" s="2"/>
      <c r="DJ150" s="2"/>
      <c r="DK150" s="2"/>
      <c r="DL150" s="2"/>
      <c r="DM150" s="2"/>
      <c r="DN150" s="2"/>
      <c r="DO150" s="2"/>
      <c r="DP150" s="2"/>
      <c r="DQ150" s="2"/>
      <c r="DR150" s="2"/>
      <c r="DS150" s="2"/>
      <c r="DT150" s="2"/>
      <c r="DU150" s="2"/>
      <c r="DV150" s="2"/>
      <c r="DW150" s="2"/>
      <c r="DX150" s="2"/>
      <c r="DY150" s="2"/>
      <c r="DZ150" s="2"/>
    </row>
    <row r="151" spans="1:130" ht="15.75" hidden="1" customHeight="1" x14ac:dyDescent="0.25">
      <c r="A151" s="49">
        <v>128</v>
      </c>
      <c r="B151" s="55">
        <v>216</v>
      </c>
      <c r="C151" s="56">
        <v>217</v>
      </c>
      <c r="D151" s="85" t="s">
        <v>183</v>
      </c>
      <c r="E151" s="86"/>
      <c r="F151" s="87"/>
      <c r="G151" s="57"/>
      <c r="H151" s="57"/>
      <c r="I151" s="118"/>
      <c r="J151" s="57"/>
      <c r="K151" s="57" t="s">
        <v>8</v>
      </c>
      <c r="L151" s="57" t="s">
        <v>8</v>
      </c>
      <c r="M151" s="57" t="s">
        <v>8</v>
      </c>
      <c r="N151" s="296"/>
      <c r="O151" s="58" t="s">
        <v>609</v>
      </c>
      <c r="P151" s="58" t="s">
        <v>609</v>
      </c>
      <c r="Q151" s="58" t="s">
        <v>609</v>
      </c>
      <c r="R151" s="58" t="s">
        <v>609</v>
      </c>
      <c r="S151" s="58" t="s">
        <v>609</v>
      </c>
      <c r="T151" s="58" t="s">
        <v>609</v>
      </c>
      <c r="U151" s="58" t="s">
        <v>609</v>
      </c>
      <c r="V151" s="58" t="s">
        <v>609</v>
      </c>
      <c r="W151" s="58" t="s">
        <v>609</v>
      </c>
      <c r="X151" s="58" t="s">
        <v>609</v>
      </c>
      <c r="Y151" s="67">
        <f t="shared" si="46"/>
        <v>0</v>
      </c>
      <c r="Z151" s="57"/>
      <c r="AA151" s="57"/>
      <c r="AB151" s="57"/>
      <c r="AC151" s="57"/>
      <c r="AD151" s="57"/>
      <c r="AE151" s="79"/>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336" t="s">
        <v>8</v>
      </c>
      <c r="BK151" s="336" t="s">
        <v>8</v>
      </c>
      <c r="BL151" s="336" t="s">
        <v>8</v>
      </c>
      <c r="BM151" s="336" t="s">
        <v>8</v>
      </c>
      <c r="BN151" s="336" t="s">
        <v>8</v>
      </c>
      <c r="BO151" s="336" t="s">
        <v>8</v>
      </c>
      <c r="BP151" s="336" t="s">
        <v>8</v>
      </c>
      <c r="BQ151" s="336" t="s">
        <v>8</v>
      </c>
      <c r="BR151" s="336" t="s">
        <v>8</v>
      </c>
      <c r="BS151" s="336" t="s">
        <v>8</v>
      </c>
      <c r="BT151" s="336" t="s">
        <v>8</v>
      </c>
      <c r="BU151" s="336" t="s">
        <v>8</v>
      </c>
      <c r="BV151" s="336" t="s">
        <v>8</v>
      </c>
      <c r="BW151" s="336" t="s">
        <v>8</v>
      </c>
      <c r="BX151" s="336" t="s">
        <v>8</v>
      </c>
      <c r="BY151" s="336" t="s">
        <v>8</v>
      </c>
      <c r="BZ151" s="336" t="s">
        <v>8</v>
      </c>
      <c r="CA151" s="336" t="s">
        <v>8</v>
      </c>
      <c r="CB151" s="336" t="s">
        <v>8</v>
      </c>
      <c r="CC151" s="336" t="s">
        <v>8</v>
      </c>
      <c r="CD151" s="336" t="s">
        <v>8</v>
      </c>
      <c r="CE151" s="336" t="s">
        <v>8</v>
      </c>
      <c r="CF151" s="336" t="s">
        <v>8</v>
      </c>
      <c r="CG151" s="336" t="s">
        <v>8</v>
      </c>
      <c r="CH151" s="336" t="s">
        <v>8</v>
      </c>
      <c r="CI151" s="336" t="s">
        <v>8</v>
      </c>
      <c r="CJ151" s="336" t="s">
        <v>8</v>
      </c>
      <c r="CK151" s="336" t="s">
        <v>8</v>
      </c>
      <c r="CL151" s="336" t="s">
        <v>8</v>
      </c>
      <c r="CM151" s="336" t="s">
        <v>8</v>
      </c>
      <c r="CN151" s="336" t="s">
        <v>8</v>
      </c>
      <c r="CO151" s="336" t="s">
        <v>8</v>
      </c>
      <c r="CP151" s="336" t="s">
        <v>8</v>
      </c>
      <c r="CQ151" s="336" t="s">
        <v>8</v>
      </c>
      <c r="CR151" s="336" t="s">
        <v>8</v>
      </c>
      <c r="CS151" s="336"/>
      <c r="CT151" s="336" t="s">
        <v>8</v>
      </c>
      <c r="CU151" s="336" t="s">
        <v>8</v>
      </c>
      <c r="CV151" s="336" t="s">
        <v>8</v>
      </c>
      <c r="CW151" s="336" t="s">
        <v>8</v>
      </c>
      <c r="CX151" s="331" t="s">
        <v>8</v>
      </c>
      <c r="CY151" s="336" t="s">
        <v>8</v>
      </c>
      <c r="CZ151" s="336" t="s">
        <v>8</v>
      </c>
      <c r="DA151" s="336" t="s">
        <v>8</v>
      </c>
      <c r="DB151" s="336" t="s">
        <v>8</v>
      </c>
      <c r="DC151" s="336" t="s">
        <v>8</v>
      </c>
      <c r="DD151" s="336" t="s">
        <v>8</v>
      </c>
      <c r="DE151" s="57" t="s">
        <v>8</v>
      </c>
      <c r="DF151" s="57" t="s">
        <v>8</v>
      </c>
      <c r="DG151" s="2"/>
      <c r="DH151" s="2"/>
      <c r="DI151" s="2"/>
      <c r="DJ151" s="2"/>
      <c r="DK151" s="2"/>
      <c r="DL151" s="2"/>
      <c r="DM151" s="2"/>
      <c r="DN151" s="2"/>
      <c r="DO151" s="2"/>
      <c r="DP151" s="2"/>
      <c r="DQ151" s="2"/>
      <c r="DR151" s="2"/>
      <c r="DS151" s="2"/>
      <c r="DT151" s="2"/>
      <c r="DU151" s="2"/>
      <c r="DV151" s="2"/>
      <c r="DW151" s="2"/>
      <c r="DX151" s="2"/>
      <c r="DY151" s="2"/>
      <c r="DZ151" s="2"/>
    </row>
    <row r="152" spans="1:130" ht="38.25" hidden="1" customHeight="1" x14ac:dyDescent="0.25">
      <c r="A152" s="49">
        <v>129</v>
      </c>
      <c r="B152" s="62">
        <v>217</v>
      </c>
      <c r="C152" s="56">
        <v>218</v>
      </c>
      <c r="D152" s="8" t="s">
        <v>184</v>
      </c>
      <c r="E152" s="15" t="s">
        <v>19</v>
      </c>
      <c r="F152" s="15" t="s">
        <v>185</v>
      </c>
      <c r="G152" s="64" t="s">
        <v>19</v>
      </c>
      <c r="H152" s="389" t="s">
        <v>1338</v>
      </c>
      <c r="I152" s="64" t="s">
        <v>628</v>
      </c>
      <c r="J152" s="9" t="s">
        <v>179</v>
      </c>
      <c r="K152" s="12" t="s">
        <v>120</v>
      </c>
      <c r="L152" s="12" t="s">
        <v>15</v>
      </c>
      <c r="M152" s="11"/>
      <c r="N152" s="297" t="s">
        <v>1200</v>
      </c>
      <c r="O152" s="80" t="s">
        <v>15</v>
      </c>
      <c r="P152" s="66"/>
      <c r="Q152" s="81"/>
      <c r="R152" s="81"/>
      <c r="S152" s="66"/>
      <c r="T152" s="66"/>
      <c r="U152" s="66"/>
      <c r="V152" s="66"/>
      <c r="W152" s="66"/>
      <c r="X152" s="66"/>
      <c r="Y152" s="67">
        <f t="shared" si="46"/>
        <v>1</v>
      </c>
      <c r="Z152" s="23"/>
      <c r="AA152" s="16"/>
      <c r="AB152" s="16" t="s">
        <v>654</v>
      </c>
      <c r="AC152" s="16" t="s">
        <v>626</v>
      </c>
      <c r="AD152" s="16" t="s">
        <v>654</v>
      </c>
      <c r="AE152" s="68"/>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6">
        <v>2</v>
      </c>
      <c r="BK152" s="16">
        <v>2</v>
      </c>
      <c r="BL152" s="16">
        <v>2</v>
      </c>
      <c r="BM152" s="16">
        <v>2</v>
      </c>
      <c r="BN152" s="16">
        <v>2</v>
      </c>
      <c r="BO152" s="16">
        <v>2</v>
      </c>
      <c r="BP152" s="16">
        <v>2</v>
      </c>
      <c r="BQ152" s="16">
        <v>2</v>
      </c>
      <c r="BR152" s="16">
        <v>2</v>
      </c>
      <c r="BS152" s="16">
        <v>2</v>
      </c>
      <c r="BT152" s="16">
        <v>2</v>
      </c>
      <c r="BU152" s="16">
        <v>2</v>
      </c>
      <c r="BV152" s="16">
        <v>2</v>
      </c>
      <c r="BW152" s="16">
        <v>2</v>
      </c>
      <c r="BX152" s="16">
        <v>2</v>
      </c>
      <c r="BY152" s="16">
        <v>2</v>
      </c>
      <c r="BZ152" s="16">
        <v>2</v>
      </c>
      <c r="CA152" s="16">
        <v>2</v>
      </c>
      <c r="CB152" s="16">
        <v>2</v>
      </c>
      <c r="CC152" s="16">
        <v>2</v>
      </c>
      <c r="CD152" s="16">
        <v>2</v>
      </c>
      <c r="CE152" s="16">
        <v>2</v>
      </c>
      <c r="CF152" s="16">
        <v>2</v>
      </c>
      <c r="CG152" s="16">
        <v>2</v>
      </c>
      <c r="CH152" s="16">
        <v>2</v>
      </c>
      <c r="CI152" s="16">
        <v>2</v>
      </c>
      <c r="CJ152" s="16">
        <v>2</v>
      </c>
      <c r="CK152" s="16">
        <v>2</v>
      </c>
      <c r="CL152" s="16">
        <v>2</v>
      </c>
      <c r="CM152" s="16">
        <v>2</v>
      </c>
      <c r="CN152" s="16">
        <v>2</v>
      </c>
      <c r="CO152" s="16">
        <v>2</v>
      </c>
      <c r="CP152" s="16">
        <v>2</v>
      </c>
      <c r="CQ152" s="16">
        <v>2</v>
      </c>
      <c r="CR152" s="16">
        <v>2</v>
      </c>
      <c r="CS152" s="16">
        <v>2</v>
      </c>
      <c r="CT152" s="16">
        <v>2</v>
      </c>
      <c r="CU152" s="16">
        <v>2</v>
      </c>
      <c r="CV152" s="16">
        <v>2</v>
      </c>
      <c r="CW152" s="69">
        <f t="shared" ref="CW152:CW157" si="47">COUNTIF(BJ152:CV152,"2")</f>
        <v>39</v>
      </c>
      <c r="CX152" s="352">
        <f t="shared" ref="CX152:CX157" si="48">CW152/(CW152+CY152+DA152+DC152)</f>
        <v>1</v>
      </c>
      <c r="CY152" s="69">
        <f t="shared" ref="CY152:CY157" si="49">COUNTIF(BJ152:CV152,"1")</f>
        <v>0</v>
      </c>
      <c r="CZ152" s="70">
        <f t="shared" ref="CZ152:CZ157" si="50">CY152/(CW152+CY152+DA152+DC152)</f>
        <v>0</v>
      </c>
      <c r="DA152" s="69">
        <f t="shared" ref="DA152:DA157" si="51">COUNTIF(BJ152:CV152,"0")</f>
        <v>0</v>
      </c>
      <c r="DB152" s="70">
        <f t="shared" ref="DB152:DB157" si="52">DA152/(CW152+CY152+DA152+DC152)</f>
        <v>0</v>
      </c>
      <c r="DC152" s="69">
        <f t="shared" ref="DC152:DC157" si="53">COUNTIF(BJ152:CV152,"KĐG")</f>
        <v>0</v>
      </c>
      <c r="DD152" s="70">
        <f t="shared" ref="DD152:DD157" si="54">DC152/(CW152+CY152+DA152+DC152)</f>
        <v>0</v>
      </c>
      <c r="DE152" s="71">
        <f t="shared" ref="DE152:DE157" si="55">(((CW152*2)+(CY152*1)+(DA152*0)))/(CW152+CY152+DA152)</f>
        <v>2</v>
      </c>
      <c r="DF152" s="71" t="str">
        <f t="shared" ref="DF152:DF157" si="56">IF(DD152&gt;=50%,"KĐG",IF(DE152&gt;=1.6,"Đạt mục tiêu",IF(DE152&gt;=1,"Cần cố gắng","Chưa đạt")))</f>
        <v>Đạt mục tiêu</v>
      </c>
      <c r="DG152" s="2"/>
      <c r="DH152" s="2"/>
      <c r="DI152" s="2"/>
      <c r="DJ152" s="2"/>
      <c r="DK152" s="2"/>
      <c r="DL152" s="2"/>
      <c r="DM152" s="2"/>
      <c r="DN152" s="2"/>
      <c r="DO152" s="2"/>
      <c r="DP152" s="2"/>
      <c r="DQ152" s="2"/>
      <c r="DR152" s="2"/>
      <c r="DS152" s="2"/>
      <c r="DT152" s="2"/>
      <c r="DU152" s="2"/>
      <c r="DV152" s="2"/>
      <c r="DW152" s="2"/>
      <c r="DX152" s="2"/>
      <c r="DY152" s="2"/>
      <c r="DZ152" s="2"/>
    </row>
    <row r="153" spans="1:130" ht="59.25" hidden="1" customHeight="1" x14ac:dyDescent="0.25">
      <c r="A153" s="49">
        <v>130</v>
      </c>
      <c r="B153" s="62">
        <v>218</v>
      </c>
      <c r="C153" s="56">
        <v>219</v>
      </c>
      <c r="D153" s="8" t="s">
        <v>186</v>
      </c>
      <c r="E153" s="15" t="s">
        <v>19</v>
      </c>
      <c r="F153" s="15" t="s">
        <v>187</v>
      </c>
      <c r="G153" s="64" t="s">
        <v>19</v>
      </c>
      <c r="H153" s="20" t="s">
        <v>719</v>
      </c>
      <c r="I153" s="64" t="s">
        <v>628</v>
      </c>
      <c r="J153" s="8" t="s">
        <v>179</v>
      </c>
      <c r="K153" s="12" t="s">
        <v>145</v>
      </c>
      <c r="L153" s="12" t="s">
        <v>15</v>
      </c>
      <c r="M153" s="11"/>
      <c r="N153" s="297" t="s">
        <v>1200</v>
      </c>
      <c r="O153" s="81" t="s">
        <v>15</v>
      </c>
      <c r="P153" s="66"/>
      <c r="Q153" s="81"/>
      <c r="R153" s="81"/>
      <c r="S153" s="66"/>
      <c r="T153" s="66"/>
      <c r="U153" s="66"/>
      <c r="V153" s="66"/>
      <c r="W153" s="66"/>
      <c r="X153" s="80"/>
      <c r="Y153" s="67">
        <f t="shared" si="46"/>
        <v>1</v>
      </c>
      <c r="Z153" s="23"/>
      <c r="AA153" s="16"/>
      <c r="AB153" s="16"/>
      <c r="AC153" s="16" t="s">
        <v>654</v>
      </c>
      <c r="AD153" s="16"/>
      <c r="AE153" s="68"/>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6">
        <v>2</v>
      </c>
      <c r="BK153" s="16">
        <v>2</v>
      </c>
      <c r="BL153" s="16">
        <v>2</v>
      </c>
      <c r="BM153" s="16">
        <v>2</v>
      </c>
      <c r="BN153" s="16">
        <v>2</v>
      </c>
      <c r="BO153" s="16">
        <v>2</v>
      </c>
      <c r="BP153" s="16">
        <v>1</v>
      </c>
      <c r="BQ153" s="16">
        <v>1</v>
      </c>
      <c r="BR153" s="16">
        <v>2</v>
      </c>
      <c r="BS153" s="16">
        <v>2</v>
      </c>
      <c r="BT153" s="16">
        <v>2</v>
      </c>
      <c r="BU153" s="16">
        <v>2</v>
      </c>
      <c r="BV153" s="16">
        <v>2</v>
      </c>
      <c r="BW153" s="16">
        <v>2</v>
      </c>
      <c r="BX153" s="16">
        <v>2</v>
      </c>
      <c r="BY153" s="16">
        <v>2</v>
      </c>
      <c r="BZ153" s="16">
        <v>2</v>
      </c>
      <c r="CA153" s="16">
        <v>2</v>
      </c>
      <c r="CB153" s="16">
        <v>2</v>
      </c>
      <c r="CC153" s="16">
        <v>1</v>
      </c>
      <c r="CD153" s="16">
        <v>1</v>
      </c>
      <c r="CE153" s="16">
        <v>1</v>
      </c>
      <c r="CF153" s="16">
        <v>1</v>
      </c>
      <c r="CG153" s="16">
        <v>1</v>
      </c>
      <c r="CH153" s="16">
        <v>1</v>
      </c>
      <c r="CI153" s="16">
        <v>2</v>
      </c>
      <c r="CJ153" s="16">
        <v>2</v>
      </c>
      <c r="CK153" s="16">
        <v>2</v>
      </c>
      <c r="CL153" s="16">
        <v>2</v>
      </c>
      <c r="CM153" s="16">
        <v>2</v>
      </c>
      <c r="CN153" s="16">
        <v>2</v>
      </c>
      <c r="CO153" s="16">
        <v>2</v>
      </c>
      <c r="CP153" s="16">
        <v>2</v>
      </c>
      <c r="CQ153" s="16">
        <v>2</v>
      </c>
      <c r="CR153" s="16">
        <v>2</v>
      </c>
      <c r="CS153" s="16">
        <v>2</v>
      </c>
      <c r="CT153" s="16">
        <v>2</v>
      </c>
      <c r="CU153" s="16">
        <v>2</v>
      </c>
      <c r="CV153" s="16">
        <v>2</v>
      </c>
      <c r="CW153" s="69">
        <f t="shared" si="47"/>
        <v>31</v>
      </c>
      <c r="CX153" s="352">
        <f t="shared" si="48"/>
        <v>0.79487179487179482</v>
      </c>
      <c r="CY153" s="69">
        <f t="shared" si="49"/>
        <v>8</v>
      </c>
      <c r="CZ153" s="70">
        <f t="shared" si="50"/>
        <v>0.20512820512820512</v>
      </c>
      <c r="DA153" s="69">
        <f t="shared" si="51"/>
        <v>0</v>
      </c>
      <c r="DB153" s="70">
        <f t="shared" si="52"/>
        <v>0</v>
      </c>
      <c r="DC153" s="69">
        <f t="shared" si="53"/>
        <v>0</v>
      </c>
      <c r="DD153" s="70">
        <f t="shared" si="54"/>
        <v>0</v>
      </c>
      <c r="DE153" s="71">
        <f t="shared" si="55"/>
        <v>1.7948717948717949</v>
      </c>
      <c r="DF153" s="71" t="str">
        <f t="shared" si="56"/>
        <v>Đạt mục tiêu</v>
      </c>
      <c r="DG153" s="2"/>
      <c r="DH153" s="2"/>
      <c r="DI153" s="2"/>
      <c r="DJ153" s="2"/>
      <c r="DK153" s="2"/>
      <c r="DL153" s="2"/>
      <c r="DM153" s="2"/>
      <c r="DN153" s="2"/>
      <c r="DO153" s="2"/>
      <c r="DP153" s="2"/>
      <c r="DQ153" s="2"/>
      <c r="DR153" s="2"/>
      <c r="DS153" s="2"/>
      <c r="DT153" s="2"/>
      <c r="DU153" s="2"/>
      <c r="DV153" s="2"/>
      <c r="DW153" s="2"/>
      <c r="DX153" s="2"/>
      <c r="DY153" s="2"/>
      <c r="DZ153" s="2"/>
    </row>
    <row r="154" spans="1:130" ht="69" hidden="1" customHeight="1" x14ac:dyDescent="0.25">
      <c r="A154" s="49">
        <v>131</v>
      </c>
      <c r="B154" s="62">
        <v>219</v>
      </c>
      <c r="C154" s="56">
        <v>219</v>
      </c>
      <c r="D154" s="8" t="s">
        <v>186</v>
      </c>
      <c r="E154" s="15" t="s">
        <v>19</v>
      </c>
      <c r="F154" s="15" t="s">
        <v>187</v>
      </c>
      <c r="G154" s="64" t="s">
        <v>19</v>
      </c>
      <c r="H154" s="19" t="s">
        <v>720</v>
      </c>
      <c r="I154" s="64" t="s">
        <v>628</v>
      </c>
      <c r="J154" s="8"/>
      <c r="K154" s="14"/>
      <c r="L154" s="14"/>
      <c r="M154" s="11"/>
      <c r="N154" s="297" t="s">
        <v>1200</v>
      </c>
      <c r="O154" s="81" t="s">
        <v>15</v>
      </c>
      <c r="P154" s="66"/>
      <c r="Q154" s="81"/>
      <c r="R154" s="81"/>
      <c r="S154" s="66"/>
      <c r="T154" s="66"/>
      <c r="U154" s="66"/>
      <c r="V154" s="66"/>
      <c r="W154" s="66"/>
      <c r="X154" s="80"/>
      <c r="Y154" s="67">
        <f t="shared" si="46"/>
        <v>1</v>
      </c>
      <c r="Z154" s="23"/>
      <c r="AA154" s="16" t="s">
        <v>654</v>
      </c>
      <c r="AB154" s="16" t="s">
        <v>654</v>
      </c>
      <c r="AC154" s="16" t="s">
        <v>654</v>
      </c>
      <c r="AD154" s="16" t="s">
        <v>654</v>
      </c>
      <c r="AE154" s="68"/>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6">
        <v>2</v>
      </c>
      <c r="BK154" s="16">
        <v>2</v>
      </c>
      <c r="BL154" s="16">
        <v>2</v>
      </c>
      <c r="BM154" s="16">
        <v>2</v>
      </c>
      <c r="BN154" s="16">
        <v>2</v>
      </c>
      <c r="BO154" s="16">
        <v>2</v>
      </c>
      <c r="BP154" s="16">
        <v>2</v>
      </c>
      <c r="BQ154" s="16">
        <v>2</v>
      </c>
      <c r="BR154" s="16">
        <v>2</v>
      </c>
      <c r="BS154" s="16">
        <v>2</v>
      </c>
      <c r="BT154" s="16">
        <v>2</v>
      </c>
      <c r="BU154" s="16">
        <v>2</v>
      </c>
      <c r="BV154" s="16">
        <v>2</v>
      </c>
      <c r="BW154" s="16">
        <v>2</v>
      </c>
      <c r="BX154" s="16">
        <v>2</v>
      </c>
      <c r="BY154" s="16">
        <v>2</v>
      </c>
      <c r="BZ154" s="16">
        <v>2</v>
      </c>
      <c r="CA154" s="16">
        <v>2</v>
      </c>
      <c r="CB154" s="16">
        <v>2</v>
      </c>
      <c r="CC154" s="16">
        <v>2</v>
      </c>
      <c r="CD154" s="16">
        <v>2</v>
      </c>
      <c r="CE154" s="16">
        <v>2</v>
      </c>
      <c r="CF154" s="16">
        <v>2</v>
      </c>
      <c r="CG154" s="16">
        <v>2</v>
      </c>
      <c r="CH154" s="16">
        <v>2</v>
      </c>
      <c r="CI154" s="16">
        <v>2</v>
      </c>
      <c r="CJ154" s="16">
        <v>1</v>
      </c>
      <c r="CK154" s="16">
        <v>1</v>
      </c>
      <c r="CL154" s="16">
        <v>1</v>
      </c>
      <c r="CM154" s="16">
        <v>1</v>
      </c>
      <c r="CN154" s="16">
        <v>1</v>
      </c>
      <c r="CO154" s="16">
        <v>2</v>
      </c>
      <c r="CP154" s="16">
        <v>2</v>
      </c>
      <c r="CQ154" s="16">
        <v>2</v>
      </c>
      <c r="CR154" s="16">
        <v>2</v>
      </c>
      <c r="CS154" s="16">
        <v>2</v>
      </c>
      <c r="CT154" s="16">
        <v>2</v>
      </c>
      <c r="CU154" s="16">
        <v>2</v>
      </c>
      <c r="CV154" s="16">
        <v>2</v>
      </c>
      <c r="CW154" s="69">
        <f t="shared" si="47"/>
        <v>34</v>
      </c>
      <c r="CX154" s="352">
        <f t="shared" si="48"/>
        <v>0.87179487179487181</v>
      </c>
      <c r="CY154" s="69">
        <f t="shared" si="49"/>
        <v>5</v>
      </c>
      <c r="CZ154" s="70">
        <f t="shared" si="50"/>
        <v>0.12820512820512819</v>
      </c>
      <c r="DA154" s="69">
        <f t="shared" si="51"/>
        <v>0</v>
      </c>
      <c r="DB154" s="70">
        <f t="shared" si="52"/>
        <v>0</v>
      </c>
      <c r="DC154" s="69">
        <f t="shared" si="53"/>
        <v>0</v>
      </c>
      <c r="DD154" s="70">
        <f t="shared" si="54"/>
        <v>0</v>
      </c>
      <c r="DE154" s="71">
        <f t="shared" si="55"/>
        <v>1.8717948717948718</v>
      </c>
      <c r="DF154" s="71" t="str">
        <f t="shared" si="56"/>
        <v>Đạt mục tiêu</v>
      </c>
      <c r="DG154" s="2"/>
      <c r="DH154" s="2"/>
      <c r="DI154" s="2"/>
      <c r="DJ154" s="2"/>
      <c r="DK154" s="2"/>
      <c r="DL154" s="2"/>
      <c r="DM154" s="2"/>
      <c r="DN154" s="2"/>
      <c r="DO154" s="2"/>
      <c r="DP154" s="2"/>
      <c r="DQ154" s="2"/>
      <c r="DR154" s="2"/>
      <c r="DS154" s="2"/>
      <c r="DT154" s="2"/>
      <c r="DU154" s="2"/>
      <c r="DV154" s="2"/>
      <c r="DW154" s="2"/>
      <c r="DX154" s="2"/>
      <c r="DY154" s="2"/>
      <c r="DZ154" s="2"/>
    </row>
    <row r="155" spans="1:130" ht="59.25" hidden="1" customHeight="1" x14ac:dyDescent="0.25">
      <c r="A155" s="49">
        <v>132</v>
      </c>
      <c r="B155" s="62">
        <v>219</v>
      </c>
      <c r="C155" s="56">
        <v>220</v>
      </c>
      <c r="D155" s="8" t="s">
        <v>188</v>
      </c>
      <c r="E155" s="281" t="s">
        <v>19</v>
      </c>
      <c r="F155" s="15" t="s">
        <v>189</v>
      </c>
      <c r="G155" s="282" t="s">
        <v>19</v>
      </c>
      <c r="H155" s="15" t="s">
        <v>721</v>
      </c>
      <c r="I155" s="64" t="s">
        <v>628</v>
      </c>
      <c r="J155" s="8" t="s">
        <v>179</v>
      </c>
      <c r="K155" s="12" t="s">
        <v>145</v>
      </c>
      <c r="L155" s="12" t="s">
        <v>15</v>
      </c>
      <c r="M155" s="11"/>
      <c r="N155" s="305" t="s">
        <v>542</v>
      </c>
      <c r="O155" s="66"/>
      <c r="P155" s="66"/>
      <c r="Q155" s="81" t="s">
        <v>15</v>
      </c>
      <c r="R155" s="81"/>
      <c r="S155" s="66"/>
      <c r="T155" s="66"/>
      <c r="U155" s="66"/>
      <c r="V155" s="66"/>
      <c r="W155" s="66"/>
      <c r="X155" s="81"/>
      <c r="Y155" s="67">
        <f t="shared" si="46"/>
        <v>1</v>
      </c>
      <c r="Z155" s="23"/>
      <c r="AA155" s="23"/>
      <c r="AB155" s="23"/>
      <c r="AC155" s="23"/>
      <c r="AD155" s="23"/>
      <c r="AE155" s="68"/>
      <c r="AF155" s="12"/>
      <c r="AG155" s="12"/>
      <c r="AH155" s="12"/>
      <c r="AI155" s="12"/>
      <c r="AJ155" s="12" t="s">
        <v>626</v>
      </c>
      <c r="AK155" s="12" t="s">
        <v>654</v>
      </c>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6">
        <v>2</v>
      </c>
      <c r="BK155" s="16">
        <v>2</v>
      </c>
      <c r="BL155" s="16">
        <v>2</v>
      </c>
      <c r="BM155" s="16">
        <v>2</v>
      </c>
      <c r="BN155" s="16">
        <v>2</v>
      </c>
      <c r="BO155" s="16">
        <v>2</v>
      </c>
      <c r="BP155" s="16">
        <v>2</v>
      </c>
      <c r="BQ155" s="16">
        <v>2</v>
      </c>
      <c r="BR155" s="16">
        <v>2</v>
      </c>
      <c r="BS155" s="16">
        <v>2</v>
      </c>
      <c r="BT155" s="16">
        <v>2</v>
      </c>
      <c r="BU155" s="16">
        <v>2</v>
      </c>
      <c r="BV155" s="16">
        <v>2</v>
      </c>
      <c r="BW155" s="16">
        <v>2</v>
      </c>
      <c r="BX155" s="16">
        <v>2</v>
      </c>
      <c r="BY155" s="16">
        <v>2</v>
      </c>
      <c r="BZ155" s="16">
        <v>2</v>
      </c>
      <c r="CA155" s="16">
        <v>2</v>
      </c>
      <c r="CB155" s="16">
        <v>2</v>
      </c>
      <c r="CC155" s="16">
        <v>2</v>
      </c>
      <c r="CD155" s="16">
        <v>2</v>
      </c>
      <c r="CE155" s="16">
        <v>2</v>
      </c>
      <c r="CF155" s="16">
        <v>2</v>
      </c>
      <c r="CG155" s="16">
        <v>2</v>
      </c>
      <c r="CH155" s="16">
        <v>2</v>
      </c>
      <c r="CI155" s="16">
        <v>1</v>
      </c>
      <c r="CJ155" s="16">
        <v>1</v>
      </c>
      <c r="CK155" s="16">
        <v>1</v>
      </c>
      <c r="CL155" s="16">
        <v>1</v>
      </c>
      <c r="CM155" s="16">
        <v>2</v>
      </c>
      <c r="CN155" s="16">
        <v>2</v>
      </c>
      <c r="CO155" s="16">
        <v>2</v>
      </c>
      <c r="CP155" s="16">
        <v>2</v>
      </c>
      <c r="CQ155" s="16">
        <v>2</v>
      </c>
      <c r="CR155" s="16">
        <v>2</v>
      </c>
      <c r="CS155" s="16">
        <v>2</v>
      </c>
      <c r="CT155" s="16">
        <v>2</v>
      </c>
      <c r="CU155" s="16">
        <v>2</v>
      </c>
      <c r="CV155" s="16">
        <v>2</v>
      </c>
      <c r="CW155" s="69">
        <f t="shared" si="47"/>
        <v>35</v>
      </c>
      <c r="CX155" s="352">
        <f t="shared" si="48"/>
        <v>0.89743589743589747</v>
      </c>
      <c r="CY155" s="69">
        <f t="shared" si="49"/>
        <v>4</v>
      </c>
      <c r="CZ155" s="70">
        <f t="shared" si="50"/>
        <v>0.10256410256410256</v>
      </c>
      <c r="DA155" s="69">
        <f t="shared" si="51"/>
        <v>0</v>
      </c>
      <c r="DB155" s="70">
        <f t="shared" si="52"/>
        <v>0</v>
      </c>
      <c r="DC155" s="69">
        <f t="shared" si="53"/>
        <v>0</v>
      </c>
      <c r="DD155" s="70">
        <f t="shared" si="54"/>
        <v>0</v>
      </c>
      <c r="DE155" s="71">
        <f t="shared" si="55"/>
        <v>1.8974358974358974</v>
      </c>
      <c r="DF155" s="71" t="str">
        <f t="shared" si="56"/>
        <v>Đạt mục tiêu</v>
      </c>
      <c r="DG155" s="2"/>
      <c r="DH155" s="2"/>
      <c r="DI155" s="2"/>
      <c r="DJ155" s="2"/>
      <c r="DK155" s="2"/>
      <c r="DL155" s="2"/>
      <c r="DM155" s="2"/>
      <c r="DN155" s="2"/>
      <c r="DO155" s="2"/>
      <c r="DP155" s="2"/>
      <c r="DQ155" s="2"/>
      <c r="DR155" s="2"/>
      <c r="DS155" s="2"/>
      <c r="DT155" s="2"/>
      <c r="DU155" s="2"/>
      <c r="DV155" s="2"/>
      <c r="DW155" s="2"/>
      <c r="DX155" s="2"/>
      <c r="DY155" s="2"/>
      <c r="DZ155" s="2"/>
    </row>
    <row r="156" spans="1:130" ht="46.5" hidden="1" customHeight="1" x14ac:dyDescent="0.25">
      <c r="A156" s="49">
        <v>133</v>
      </c>
      <c r="B156" s="62">
        <v>220</v>
      </c>
      <c r="C156" s="56">
        <v>220</v>
      </c>
      <c r="D156" s="8" t="s">
        <v>188</v>
      </c>
      <c r="E156" s="15" t="s">
        <v>19</v>
      </c>
      <c r="F156" s="15" t="s">
        <v>189</v>
      </c>
      <c r="G156" s="64" t="s">
        <v>19</v>
      </c>
      <c r="H156" s="15" t="s">
        <v>722</v>
      </c>
      <c r="I156" s="64" t="s">
        <v>628</v>
      </c>
      <c r="J156" s="8" t="s">
        <v>179</v>
      </c>
      <c r="K156" s="14"/>
      <c r="L156" s="14"/>
      <c r="M156" s="11"/>
      <c r="N156" s="297" t="s">
        <v>1200</v>
      </c>
      <c r="O156" s="66" t="s">
        <v>15</v>
      </c>
      <c r="P156" s="66"/>
      <c r="Q156" s="81"/>
      <c r="R156" s="81"/>
      <c r="S156" s="66"/>
      <c r="T156" s="66"/>
      <c r="U156" s="66"/>
      <c r="V156" s="66"/>
      <c r="W156" s="66"/>
      <c r="X156" s="81"/>
      <c r="Y156" s="67">
        <f t="shared" si="46"/>
        <v>1</v>
      </c>
      <c r="Z156" s="23"/>
      <c r="AA156" s="16" t="s">
        <v>654</v>
      </c>
      <c r="AB156" s="16" t="s">
        <v>654</v>
      </c>
      <c r="AC156" s="16" t="s">
        <v>654</v>
      </c>
      <c r="AD156" s="16" t="s">
        <v>654</v>
      </c>
      <c r="AE156" s="68"/>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6">
        <v>2</v>
      </c>
      <c r="BK156" s="16">
        <v>2</v>
      </c>
      <c r="BL156" s="16">
        <v>2</v>
      </c>
      <c r="BM156" s="16">
        <v>2</v>
      </c>
      <c r="BN156" s="16">
        <v>1</v>
      </c>
      <c r="BO156" s="16">
        <v>1</v>
      </c>
      <c r="BP156" s="16">
        <v>1</v>
      </c>
      <c r="BQ156" s="16">
        <v>1</v>
      </c>
      <c r="BR156" s="16">
        <v>2</v>
      </c>
      <c r="BS156" s="16">
        <v>2</v>
      </c>
      <c r="BT156" s="16">
        <v>2</v>
      </c>
      <c r="BU156" s="16">
        <v>2</v>
      </c>
      <c r="BV156" s="16">
        <v>2</v>
      </c>
      <c r="BW156" s="16">
        <v>2</v>
      </c>
      <c r="BX156" s="16">
        <v>2</v>
      </c>
      <c r="BY156" s="16">
        <v>2</v>
      </c>
      <c r="BZ156" s="16">
        <v>2</v>
      </c>
      <c r="CA156" s="16">
        <v>2</v>
      </c>
      <c r="CB156" s="16">
        <v>2</v>
      </c>
      <c r="CC156" s="16">
        <v>2</v>
      </c>
      <c r="CD156" s="16">
        <v>2</v>
      </c>
      <c r="CE156" s="16">
        <v>2</v>
      </c>
      <c r="CF156" s="16">
        <v>2</v>
      </c>
      <c r="CG156" s="16">
        <v>2</v>
      </c>
      <c r="CH156" s="16">
        <v>2</v>
      </c>
      <c r="CI156" s="16">
        <v>2</v>
      </c>
      <c r="CJ156" s="16">
        <v>2</v>
      </c>
      <c r="CK156" s="16">
        <v>2</v>
      </c>
      <c r="CL156" s="16">
        <v>2</v>
      </c>
      <c r="CM156" s="16">
        <v>2</v>
      </c>
      <c r="CN156" s="16">
        <v>2</v>
      </c>
      <c r="CO156" s="16">
        <v>2</v>
      </c>
      <c r="CP156" s="16">
        <v>2</v>
      </c>
      <c r="CQ156" s="16">
        <v>2</v>
      </c>
      <c r="CR156" s="16">
        <v>2</v>
      </c>
      <c r="CS156" s="16">
        <v>2</v>
      </c>
      <c r="CT156" s="16">
        <v>2</v>
      </c>
      <c r="CU156" s="16">
        <v>2</v>
      </c>
      <c r="CV156" s="16">
        <v>2</v>
      </c>
      <c r="CW156" s="69">
        <f t="shared" si="47"/>
        <v>35</v>
      </c>
      <c r="CX156" s="352">
        <f t="shared" si="48"/>
        <v>0.89743589743589747</v>
      </c>
      <c r="CY156" s="69">
        <f t="shared" si="49"/>
        <v>4</v>
      </c>
      <c r="CZ156" s="70">
        <f t="shared" si="50"/>
        <v>0.10256410256410256</v>
      </c>
      <c r="DA156" s="69">
        <f t="shared" si="51"/>
        <v>0</v>
      </c>
      <c r="DB156" s="70">
        <f t="shared" si="52"/>
        <v>0</v>
      </c>
      <c r="DC156" s="69">
        <f t="shared" si="53"/>
        <v>0</v>
      </c>
      <c r="DD156" s="70">
        <f t="shared" si="54"/>
        <v>0</v>
      </c>
      <c r="DE156" s="71">
        <f t="shared" si="55"/>
        <v>1.8974358974358974</v>
      </c>
      <c r="DF156" s="71" t="str">
        <f t="shared" si="56"/>
        <v>Đạt mục tiêu</v>
      </c>
      <c r="DG156" s="2"/>
      <c r="DH156" s="2"/>
      <c r="DI156" s="2"/>
      <c r="DJ156" s="2"/>
      <c r="DK156" s="2"/>
      <c r="DL156" s="2"/>
      <c r="DM156" s="2"/>
      <c r="DN156" s="2"/>
      <c r="DO156" s="2"/>
      <c r="DP156" s="2"/>
      <c r="DQ156" s="2"/>
      <c r="DR156" s="2"/>
      <c r="DS156" s="2"/>
      <c r="DT156" s="2"/>
      <c r="DU156" s="2"/>
      <c r="DV156" s="2"/>
      <c r="DW156" s="2"/>
      <c r="DX156" s="2"/>
      <c r="DY156" s="2"/>
      <c r="DZ156" s="2"/>
    </row>
    <row r="157" spans="1:130" ht="41.25" hidden="1" customHeight="1" x14ac:dyDescent="0.25">
      <c r="A157" s="49">
        <v>134</v>
      </c>
      <c r="B157" s="62">
        <v>220</v>
      </c>
      <c r="C157" s="119">
        <v>222</v>
      </c>
      <c r="D157" s="8" t="s">
        <v>190</v>
      </c>
      <c r="E157" s="15" t="s">
        <v>19</v>
      </c>
      <c r="F157" s="15" t="s">
        <v>191</v>
      </c>
      <c r="G157" s="64" t="s">
        <v>19</v>
      </c>
      <c r="H157" s="28" t="s">
        <v>723</v>
      </c>
      <c r="I157" s="64" t="s">
        <v>628</v>
      </c>
      <c r="J157" s="388" t="s">
        <v>179</v>
      </c>
      <c r="K157" s="12" t="s">
        <v>6</v>
      </c>
      <c r="L157" s="12" t="s">
        <v>15</v>
      </c>
      <c r="M157" s="120">
        <v>1</v>
      </c>
      <c r="N157" s="299" t="s">
        <v>1200</v>
      </c>
      <c r="O157" s="66" t="s">
        <v>15</v>
      </c>
      <c r="P157" s="66"/>
      <c r="Q157" s="81"/>
      <c r="R157" s="81"/>
      <c r="S157" s="66"/>
      <c r="T157" s="66"/>
      <c r="U157" s="66"/>
      <c r="V157" s="66"/>
      <c r="W157" s="66"/>
      <c r="X157" s="66"/>
      <c r="Y157" s="67">
        <f t="shared" si="46"/>
        <v>1</v>
      </c>
      <c r="Z157" s="121"/>
      <c r="AA157" s="16" t="s">
        <v>654</v>
      </c>
      <c r="AB157" s="16"/>
      <c r="AC157" s="16" t="s">
        <v>654</v>
      </c>
      <c r="AD157" s="16" t="s">
        <v>654</v>
      </c>
      <c r="AE157" s="10"/>
      <c r="AF157" s="10"/>
      <c r="AG157" s="10"/>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6">
        <v>2</v>
      </c>
      <c r="BK157" s="16">
        <v>2</v>
      </c>
      <c r="BL157" s="16">
        <v>2</v>
      </c>
      <c r="BM157" s="16">
        <v>2</v>
      </c>
      <c r="BN157" s="16">
        <v>2</v>
      </c>
      <c r="BO157" s="16">
        <v>2</v>
      </c>
      <c r="BP157" s="16">
        <v>2</v>
      </c>
      <c r="BQ157" s="16">
        <v>2</v>
      </c>
      <c r="BR157" s="16">
        <v>2</v>
      </c>
      <c r="BS157" s="16">
        <v>2</v>
      </c>
      <c r="BT157" s="16">
        <v>2</v>
      </c>
      <c r="BU157" s="16">
        <v>2</v>
      </c>
      <c r="BV157" s="16">
        <v>2</v>
      </c>
      <c r="BW157" s="16">
        <v>2</v>
      </c>
      <c r="BX157" s="16">
        <v>2</v>
      </c>
      <c r="BY157" s="16">
        <v>2</v>
      </c>
      <c r="BZ157" s="16">
        <v>2</v>
      </c>
      <c r="CA157" s="16">
        <v>2</v>
      </c>
      <c r="CB157" s="16">
        <v>2</v>
      </c>
      <c r="CC157" s="16">
        <v>2</v>
      </c>
      <c r="CD157" s="16">
        <v>2</v>
      </c>
      <c r="CE157" s="16">
        <v>2</v>
      </c>
      <c r="CF157" s="16">
        <v>2</v>
      </c>
      <c r="CG157" s="16">
        <v>2</v>
      </c>
      <c r="CH157" s="16">
        <v>2</v>
      </c>
      <c r="CI157" s="16">
        <v>2</v>
      </c>
      <c r="CJ157" s="16">
        <v>2</v>
      </c>
      <c r="CK157" s="16">
        <v>2</v>
      </c>
      <c r="CL157" s="16">
        <v>2</v>
      </c>
      <c r="CM157" s="16">
        <v>2</v>
      </c>
      <c r="CN157" s="16">
        <v>2</v>
      </c>
      <c r="CO157" s="16">
        <v>2</v>
      </c>
      <c r="CP157" s="16">
        <v>2</v>
      </c>
      <c r="CQ157" s="16">
        <v>2</v>
      </c>
      <c r="CR157" s="16">
        <v>2</v>
      </c>
      <c r="CS157" s="16">
        <v>2</v>
      </c>
      <c r="CT157" s="16">
        <v>2</v>
      </c>
      <c r="CU157" s="16">
        <v>2</v>
      </c>
      <c r="CV157" s="16">
        <v>2</v>
      </c>
      <c r="CW157" s="123">
        <f t="shared" si="47"/>
        <v>39</v>
      </c>
      <c r="CX157" s="354">
        <f t="shared" si="48"/>
        <v>1</v>
      </c>
      <c r="CY157" s="123">
        <f t="shared" si="49"/>
        <v>0</v>
      </c>
      <c r="CZ157" s="124">
        <f t="shared" si="50"/>
        <v>0</v>
      </c>
      <c r="DA157" s="123">
        <f t="shared" si="51"/>
        <v>0</v>
      </c>
      <c r="DB157" s="124">
        <f t="shared" si="52"/>
        <v>0</v>
      </c>
      <c r="DC157" s="123">
        <f t="shared" si="53"/>
        <v>0</v>
      </c>
      <c r="DD157" s="124">
        <f t="shared" si="54"/>
        <v>0</v>
      </c>
      <c r="DE157" s="125">
        <f t="shared" si="55"/>
        <v>2</v>
      </c>
      <c r="DF157" s="125" t="str">
        <f t="shared" si="56"/>
        <v>Đạt mục tiêu</v>
      </c>
      <c r="DG157" s="2"/>
      <c r="DH157" s="2"/>
      <c r="DI157" s="2"/>
      <c r="DJ157" s="2"/>
      <c r="DK157" s="2"/>
      <c r="DL157" s="2"/>
      <c r="DM157" s="2"/>
      <c r="DN157" s="2"/>
      <c r="DO157" s="2"/>
      <c r="DP157" s="2"/>
      <c r="DQ157" s="2"/>
      <c r="DR157" s="2"/>
      <c r="DS157" s="2"/>
      <c r="DT157" s="2"/>
      <c r="DU157" s="2"/>
      <c r="DV157" s="2"/>
      <c r="DW157" s="2"/>
      <c r="DX157" s="2"/>
      <c r="DY157" s="2"/>
      <c r="DZ157" s="2"/>
    </row>
    <row r="158" spans="1:130" ht="15.75" hidden="1" customHeight="1" x14ac:dyDescent="0.25">
      <c r="A158" s="49">
        <v>135</v>
      </c>
      <c r="B158" s="126">
        <v>222</v>
      </c>
      <c r="C158" s="56">
        <v>223</v>
      </c>
      <c r="D158" s="706" t="s">
        <v>192</v>
      </c>
      <c r="E158" s="707"/>
      <c r="F158" s="707"/>
      <c r="G158" s="707"/>
      <c r="H158" s="705"/>
      <c r="I158" s="64"/>
      <c r="J158" s="57"/>
      <c r="K158" s="57" t="s">
        <v>8</v>
      </c>
      <c r="L158" s="57" t="s">
        <v>8</v>
      </c>
      <c r="M158" s="57" t="s">
        <v>8</v>
      </c>
      <c r="N158" s="296"/>
      <c r="O158" s="58" t="s">
        <v>609</v>
      </c>
      <c r="P158" s="58" t="s">
        <v>609</v>
      </c>
      <c r="Q158" s="58" t="s">
        <v>609</v>
      </c>
      <c r="R158" s="58" t="s">
        <v>609</v>
      </c>
      <c r="S158" s="58" t="s">
        <v>609</v>
      </c>
      <c r="T158" s="58" t="s">
        <v>609</v>
      </c>
      <c r="U158" s="58" t="s">
        <v>609</v>
      </c>
      <c r="V158" s="58" t="s">
        <v>609</v>
      </c>
      <c r="W158" s="58" t="s">
        <v>609</v>
      </c>
      <c r="X158" s="58" t="s">
        <v>609</v>
      </c>
      <c r="Y158" s="67">
        <f t="shared" si="46"/>
        <v>0</v>
      </c>
      <c r="Z158" s="57"/>
      <c r="AA158" s="57"/>
      <c r="AB158" s="57"/>
      <c r="AC158" s="57"/>
      <c r="AD158" s="57"/>
      <c r="AE158" s="77"/>
      <c r="AF158" s="78"/>
      <c r="AG158" s="78"/>
      <c r="AH158" s="57"/>
      <c r="AI158" s="57"/>
      <c r="AJ158" s="57"/>
      <c r="AK158" s="57"/>
      <c r="AL158" s="78"/>
      <c r="AM158" s="78"/>
      <c r="AN158" s="78"/>
      <c r="AO158" s="78"/>
      <c r="AP158" s="78"/>
      <c r="AQ158" s="78"/>
      <c r="AR158" s="78"/>
      <c r="AS158" s="78"/>
      <c r="AT158" s="78"/>
      <c r="AU158" s="78"/>
      <c r="AV158" s="78"/>
      <c r="AW158" s="78"/>
      <c r="AX158" s="78"/>
      <c r="AY158" s="78"/>
      <c r="AZ158" s="78"/>
      <c r="BA158" s="78"/>
      <c r="BB158" s="78"/>
      <c r="BC158" s="78"/>
      <c r="BD158" s="78"/>
      <c r="BE158" s="78"/>
      <c r="BF158" s="78"/>
      <c r="BG158" s="78"/>
      <c r="BH158" s="78"/>
      <c r="BI158" s="78"/>
      <c r="BJ158" s="336" t="s">
        <v>8</v>
      </c>
      <c r="BK158" s="336" t="s">
        <v>8</v>
      </c>
      <c r="BL158" s="336" t="s">
        <v>8</v>
      </c>
      <c r="BM158" s="336" t="s">
        <v>8</v>
      </c>
      <c r="BN158" s="336" t="s">
        <v>8</v>
      </c>
      <c r="BO158" s="336" t="s">
        <v>8</v>
      </c>
      <c r="BP158" s="336" t="s">
        <v>8</v>
      </c>
      <c r="BQ158" s="336" t="s">
        <v>8</v>
      </c>
      <c r="BR158" s="336" t="s">
        <v>8</v>
      </c>
      <c r="BS158" s="336" t="s">
        <v>8</v>
      </c>
      <c r="BT158" s="336" t="s">
        <v>8</v>
      </c>
      <c r="BU158" s="336" t="s">
        <v>8</v>
      </c>
      <c r="BV158" s="336" t="s">
        <v>8</v>
      </c>
      <c r="BW158" s="336" t="s">
        <v>8</v>
      </c>
      <c r="BX158" s="336" t="s">
        <v>8</v>
      </c>
      <c r="BY158" s="336" t="s">
        <v>8</v>
      </c>
      <c r="BZ158" s="336" t="s">
        <v>8</v>
      </c>
      <c r="CA158" s="336" t="s">
        <v>8</v>
      </c>
      <c r="CB158" s="336" t="s">
        <v>8</v>
      </c>
      <c r="CC158" s="336" t="s">
        <v>8</v>
      </c>
      <c r="CD158" s="336" t="s">
        <v>8</v>
      </c>
      <c r="CE158" s="336" t="s">
        <v>8</v>
      </c>
      <c r="CF158" s="336" t="s">
        <v>8</v>
      </c>
      <c r="CG158" s="336" t="s">
        <v>8</v>
      </c>
      <c r="CH158" s="336" t="s">
        <v>8</v>
      </c>
      <c r="CI158" s="336" t="s">
        <v>8</v>
      </c>
      <c r="CJ158" s="336" t="s">
        <v>8</v>
      </c>
      <c r="CK158" s="336" t="s">
        <v>8</v>
      </c>
      <c r="CL158" s="336" t="s">
        <v>8</v>
      </c>
      <c r="CM158" s="336" t="s">
        <v>8</v>
      </c>
      <c r="CN158" s="336" t="s">
        <v>8</v>
      </c>
      <c r="CO158" s="336" t="s">
        <v>8</v>
      </c>
      <c r="CP158" s="336" t="s">
        <v>8</v>
      </c>
      <c r="CQ158" s="336" t="s">
        <v>8</v>
      </c>
      <c r="CR158" s="336" t="s">
        <v>8</v>
      </c>
      <c r="CS158" s="336"/>
      <c r="CT158" s="336" t="s">
        <v>8</v>
      </c>
      <c r="CU158" s="336" t="s">
        <v>8</v>
      </c>
      <c r="CV158" s="336" t="s">
        <v>8</v>
      </c>
      <c r="CW158" s="336" t="s">
        <v>8</v>
      </c>
      <c r="CX158" s="331" t="s">
        <v>8</v>
      </c>
      <c r="CY158" s="336" t="s">
        <v>8</v>
      </c>
      <c r="CZ158" s="336" t="s">
        <v>8</v>
      </c>
      <c r="DA158" s="336" t="s">
        <v>8</v>
      </c>
      <c r="DB158" s="336" t="s">
        <v>8</v>
      </c>
      <c r="DC158" s="336" t="s">
        <v>8</v>
      </c>
      <c r="DD158" s="336" t="s">
        <v>8</v>
      </c>
      <c r="DE158" s="57" t="s">
        <v>8</v>
      </c>
      <c r="DF158" s="57" t="s">
        <v>8</v>
      </c>
      <c r="DG158" s="2"/>
      <c r="DH158" s="2"/>
      <c r="DI158" s="2"/>
      <c r="DJ158" s="2"/>
      <c r="DK158" s="2"/>
      <c r="DL158" s="2"/>
      <c r="DM158" s="2"/>
      <c r="DN158" s="2"/>
      <c r="DO158" s="2"/>
      <c r="DP158" s="2"/>
      <c r="DQ158" s="2"/>
      <c r="DR158" s="2"/>
      <c r="DS158" s="2"/>
      <c r="DT158" s="2"/>
      <c r="DU158" s="2"/>
      <c r="DV158" s="2"/>
      <c r="DW158" s="2"/>
      <c r="DX158" s="2"/>
      <c r="DY158" s="2"/>
      <c r="DZ158" s="2"/>
    </row>
    <row r="159" spans="1:130" ht="48.75" hidden="1" customHeight="1" x14ac:dyDescent="0.25">
      <c r="A159" s="49">
        <v>136</v>
      </c>
      <c r="B159" s="62">
        <v>223</v>
      </c>
      <c r="C159" s="56">
        <v>226</v>
      </c>
      <c r="D159" s="8" t="s">
        <v>193</v>
      </c>
      <c r="E159" s="15" t="s">
        <v>19</v>
      </c>
      <c r="F159" s="15" t="s">
        <v>194</v>
      </c>
      <c r="G159" s="64" t="s">
        <v>19</v>
      </c>
      <c r="H159" s="8" t="s">
        <v>724</v>
      </c>
      <c r="I159" s="64" t="s">
        <v>628</v>
      </c>
      <c r="J159" s="64" t="s">
        <v>179</v>
      </c>
      <c r="K159" s="16" t="s">
        <v>6</v>
      </c>
      <c r="L159" s="16" t="s">
        <v>15</v>
      </c>
      <c r="M159" s="11">
        <v>1</v>
      </c>
      <c r="N159" s="11" t="s">
        <v>546</v>
      </c>
      <c r="O159" s="66"/>
      <c r="P159" s="66"/>
      <c r="Q159" s="66"/>
      <c r="R159" s="66"/>
      <c r="S159" s="66"/>
      <c r="T159" s="80"/>
      <c r="U159" s="66" t="s">
        <v>15</v>
      </c>
      <c r="V159" s="66"/>
      <c r="W159" s="66"/>
      <c r="X159" s="66"/>
      <c r="Y159" s="67">
        <f t="shared" si="46"/>
        <v>1</v>
      </c>
      <c r="Z159" s="16"/>
      <c r="AA159" s="16"/>
      <c r="AB159" s="16"/>
      <c r="AC159" s="16"/>
      <c r="AD159" s="16"/>
      <c r="AE159" s="76"/>
      <c r="AF159" s="16"/>
      <c r="AG159" s="16"/>
      <c r="AH159" s="16"/>
      <c r="AI159" s="16"/>
      <c r="AJ159" s="16"/>
      <c r="AK159" s="16"/>
      <c r="AL159" s="16"/>
      <c r="AM159" s="16"/>
      <c r="AN159" s="16"/>
      <c r="AO159" s="16"/>
      <c r="AP159" s="16"/>
      <c r="AQ159" s="16"/>
      <c r="AR159" s="16"/>
      <c r="AS159" s="16"/>
      <c r="AT159" s="16"/>
      <c r="AU159" s="16"/>
      <c r="AV159" s="16"/>
      <c r="AW159" s="16"/>
      <c r="AX159" s="16"/>
      <c r="AY159" s="16" t="s">
        <v>626</v>
      </c>
      <c r="AZ159" s="16"/>
      <c r="BA159" s="16" t="s">
        <v>623</v>
      </c>
      <c r="BB159" s="16"/>
      <c r="BC159" s="16"/>
      <c r="BD159" s="16"/>
      <c r="BE159" s="16"/>
      <c r="BF159" s="16"/>
      <c r="BG159" s="16"/>
      <c r="BH159" s="16"/>
      <c r="BI159" s="16"/>
      <c r="BJ159" s="16">
        <v>2</v>
      </c>
      <c r="BK159" s="16">
        <v>2</v>
      </c>
      <c r="BL159" s="16">
        <v>2</v>
      </c>
      <c r="BM159" s="16">
        <v>2</v>
      </c>
      <c r="BN159" s="16">
        <v>2</v>
      </c>
      <c r="BO159" s="16">
        <v>2</v>
      </c>
      <c r="BP159" s="16">
        <v>2</v>
      </c>
      <c r="BQ159" s="16">
        <v>2</v>
      </c>
      <c r="BR159" s="16">
        <v>2</v>
      </c>
      <c r="BS159" s="16">
        <v>2</v>
      </c>
      <c r="BT159" s="16">
        <v>2</v>
      </c>
      <c r="BU159" s="16">
        <v>2</v>
      </c>
      <c r="BV159" s="16">
        <v>2</v>
      </c>
      <c r="BW159" s="16">
        <v>2</v>
      </c>
      <c r="BX159" s="16">
        <v>2</v>
      </c>
      <c r="BY159" s="16">
        <v>2</v>
      </c>
      <c r="BZ159" s="16">
        <v>2</v>
      </c>
      <c r="CA159" s="16">
        <v>2</v>
      </c>
      <c r="CB159" s="16">
        <v>2</v>
      </c>
      <c r="CC159" s="16">
        <v>2</v>
      </c>
      <c r="CD159" s="16">
        <v>2</v>
      </c>
      <c r="CE159" s="16">
        <v>2</v>
      </c>
      <c r="CF159" s="16">
        <v>2</v>
      </c>
      <c r="CG159" s="16">
        <v>2</v>
      </c>
      <c r="CH159" s="16">
        <v>2</v>
      </c>
      <c r="CI159" s="16">
        <v>2</v>
      </c>
      <c r="CJ159" s="16">
        <v>2</v>
      </c>
      <c r="CK159" s="16">
        <v>2</v>
      </c>
      <c r="CL159" s="16">
        <v>2</v>
      </c>
      <c r="CM159" s="16">
        <v>2</v>
      </c>
      <c r="CN159" s="16">
        <v>2</v>
      </c>
      <c r="CO159" s="16">
        <v>2</v>
      </c>
      <c r="CP159" s="16">
        <v>2</v>
      </c>
      <c r="CQ159" s="16">
        <v>2</v>
      </c>
      <c r="CR159" s="16">
        <v>2</v>
      </c>
      <c r="CS159" s="16">
        <v>2</v>
      </c>
      <c r="CT159" s="16">
        <v>2</v>
      </c>
      <c r="CU159" s="16">
        <v>2</v>
      </c>
      <c r="CV159" s="16">
        <v>2</v>
      </c>
      <c r="CW159" s="69">
        <f>COUNTIF(BJ159:CV159,"2")</f>
        <v>39</v>
      </c>
      <c r="CX159" s="352">
        <f>CW159/(CW159+CY159+DA159+DC159)</f>
        <v>1</v>
      </c>
      <c r="CY159" s="69">
        <f>COUNTIF(BJ159:CV159,"1")</f>
        <v>0</v>
      </c>
      <c r="CZ159" s="70">
        <f>CY159/(CW159+CY159+DA159+DC159)</f>
        <v>0</v>
      </c>
      <c r="DA159" s="69">
        <f>COUNTIF(BJ159:CV159,"0")</f>
        <v>0</v>
      </c>
      <c r="DB159" s="70">
        <f>DA159/(CW159+CY159+DA159+DC159)</f>
        <v>0</v>
      </c>
      <c r="DC159" s="69">
        <f>COUNTIF(BJ159:CV159,"KĐG")</f>
        <v>0</v>
      </c>
      <c r="DD159" s="70">
        <f>DC159/(CW159+CY159+DA159+DC159)</f>
        <v>0</v>
      </c>
      <c r="DE159" s="71">
        <f>(((CW159*2)+(CY159*1)+(DA159*0)))/(CW159+CY159+DA159)</f>
        <v>2</v>
      </c>
      <c r="DF159" s="71" t="str">
        <f>IF(DD159&gt;=50%,"KĐG",IF(DE159&gt;=1.6,"Đạt mục tiêu",IF(DE159&gt;=1,"Cần cố gắng","Chưa đạt")))</f>
        <v>Đạt mục tiêu</v>
      </c>
      <c r="DG159" s="2"/>
      <c r="DH159" s="2"/>
      <c r="DI159" s="2"/>
      <c r="DJ159" s="2"/>
      <c r="DK159" s="2"/>
      <c r="DL159" s="2"/>
      <c r="DM159" s="2"/>
      <c r="DN159" s="2"/>
      <c r="DO159" s="2"/>
      <c r="DP159" s="2"/>
      <c r="DQ159" s="2"/>
      <c r="DR159" s="2"/>
      <c r="DS159" s="2"/>
      <c r="DT159" s="2"/>
      <c r="DU159" s="2"/>
      <c r="DV159" s="2"/>
      <c r="DW159" s="2"/>
      <c r="DX159" s="2"/>
      <c r="DY159" s="2"/>
      <c r="DZ159" s="2"/>
    </row>
    <row r="160" spans="1:130" ht="15.75" hidden="1" customHeight="1" x14ac:dyDescent="0.25">
      <c r="A160" s="49">
        <v>137</v>
      </c>
      <c r="B160" s="55">
        <v>226</v>
      </c>
      <c r="C160" s="56">
        <v>227</v>
      </c>
      <c r="D160" s="706" t="s">
        <v>195</v>
      </c>
      <c r="E160" s="707"/>
      <c r="F160" s="722"/>
      <c r="G160" s="707"/>
      <c r="H160" s="723"/>
      <c r="I160" s="64"/>
      <c r="J160" s="57"/>
      <c r="K160" s="57" t="s">
        <v>8</v>
      </c>
      <c r="L160" s="57" t="s">
        <v>8</v>
      </c>
      <c r="M160" s="57" t="s">
        <v>8</v>
      </c>
      <c r="N160" s="296"/>
      <c r="O160" s="58" t="s">
        <v>609</v>
      </c>
      <c r="P160" s="58" t="s">
        <v>609</v>
      </c>
      <c r="Q160" s="58" t="s">
        <v>609</v>
      </c>
      <c r="R160" s="58" t="s">
        <v>609</v>
      </c>
      <c r="S160" s="58" t="s">
        <v>609</v>
      </c>
      <c r="T160" s="58" t="s">
        <v>609</v>
      </c>
      <c r="U160" s="58" t="s">
        <v>609</v>
      </c>
      <c r="V160" s="58" t="s">
        <v>609</v>
      </c>
      <c r="W160" s="58" t="s">
        <v>609</v>
      </c>
      <c r="X160" s="58" t="s">
        <v>609</v>
      </c>
      <c r="Y160" s="67">
        <f t="shared" si="46"/>
        <v>0</v>
      </c>
      <c r="Z160" s="57" t="s">
        <v>8</v>
      </c>
      <c r="AA160" s="57"/>
      <c r="AB160" s="57"/>
      <c r="AC160" s="57"/>
      <c r="AD160" s="57"/>
      <c r="AE160" s="77"/>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c r="BE160" s="78"/>
      <c r="BF160" s="78"/>
      <c r="BG160" s="78"/>
      <c r="BH160" s="78"/>
      <c r="BI160" s="78"/>
      <c r="BJ160" s="336" t="s">
        <v>8</v>
      </c>
      <c r="BK160" s="336" t="s">
        <v>8</v>
      </c>
      <c r="BL160" s="336" t="s">
        <v>8</v>
      </c>
      <c r="BM160" s="336" t="s">
        <v>8</v>
      </c>
      <c r="BN160" s="336" t="s">
        <v>8</v>
      </c>
      <c r="BO160" s="336" t="s">
        <v>8</v>
      </c>
      <c r="BP160" s="336" t="s">
        <v>8</v>
      </c>
      <c r="BQ160" s="336" t="s">
        <v>8</v>
      </c>
      <c r="BR160" s="336" t="s">
        <v>8</v>
      </c>
      <c r="BS160" s="336" t="s">
        <v>8</v>
      </c>
      <c r="BT160" s="336" t="s">
        <v>8</v>
      </c>
      <c r="BU160" s="336" t="s">
        <v>8</v>
      </c>
      <c r="BV160" s="336" t="s">
        <v>8</v>
      </c>
      <c r="BW160" s="336" t="s">
        <v>8</v>
      </c>
      <c r="BX160" s="336" t="s">
        <v>8</v>
      </c>
      <c r="BY160" s="336" t="s">
        <v>8</v>
      </c>
      <c r="BZ160" s="336" t="s">
        <v>8</v>
      </c>
      <c r="CA160" s="336" t="s">
        <v>8</v>
      </c>
      <c r="CB160" s="336" t="s">
        <v>8</v>
      </c>
      <c r="CC160" s="336" t="s">
        <v>8</v>
      </c>
      <c r="CD160" s="336" t="s">
        <v>8</v>
      </c>
      <c r="CE160" s="336" t="s">
        <v>8</v>
      </c>
      <c r="CF160" s="336" t="s">
        <v>8</v>
      </c>
      <c r="CG160" s="336" t="s">
        <v>8</v>
      </c>
      <c r="CH160" s="336" t="s">
        <v>8</v>
      </c>
      <c r="CI160" s="336" t="s">
        <v>8</v>
      </c>
      <c r="CJ160" s="336" t="s">
        <v>8</v>
      </c>
      <c r="CK160" s="336" t="s">
        <v>8</v>
      </c>
      <c r="CL160" s="336" t="s">
        <v>8</v>
      </c>
      <c r="CM160" s="336" t="s">
        <v>8</v>
      </c>
      <c r="CN160" s="336" t="s">
        <v>8</v>
      </c>
      <c r="CO160" s="336" t="s">
        <v>8</v>
      </c>
      <c r="CP160" s="336" t="s">
        <v>8</v>
      </c>
      <c r="CQ160" s="336" t="s">
        <v>8</v>
      </c>
      <c r="CR160" s="336" t="s">
        <v>8</v>
      </c>
      <c r="CS160" s="336"/>
      <c r="CT160" s="336" t="s">
        <v>8</v>
      </c>
      <c r="CU160" s="336" t="s">
        <v>8</v>
      </c>
      <c r="CV160" s="336" t="s">
        <v>8</v>
      </c>
      <c r="CW160" s="336" t="s">
        <v>8</v>
      </c>
      <c r="CX160" s="331" t="s">
        <v>8</v>
      </c>
      <c r="CY160" s="336" t="s">
        <v>8</v>
      </c>
      <c r="CZ160" s="336" t="s">
        <v>8</v>
      </c>
      <c r="DA160" s="336" t="s">
        <v>8</v>
      </c>
      <c r="DB160" s="336" t="s">
        <v>8</v>
      </c>
      <c r="DC160" s="336" t="s">
        <v>8</v>
      </c>
      <c r="DD160" s="336" t="s">
        <v>8</v>
      </c>
      <c r="DE160" s="57" t="s">
        <v>8</v>
      </c>
      <c r="DF160" s="57" t="s">
        <v>8</v>
      </c>
      <c r="DG160" s="2"/>
      <c r="DH160" s="2"/>
      <c r="DI160" s="2"/>
      <c r="DJ160" s="2"/>
      <c r="DK160" s="2"/>
      <c r="DL160" s="2"/>
      <c r="DM160" s="2"/>
      <c r="DN160" s="2"/>
      <c r="DO160" s="2"/>
      <c r="DP160" s="2"/>
      <c r="DQ160" s="2"/>
      <c r="DR160" s="2"/>
      <c r="DS160" s="2"/>
      <c r="DT160" s="2"/>
      <c r="DU160" s="2"/>
      <c r="DV160" s="2"/>
      <c r="DW160" s="2"/>
      <c r="DX160" s="2"/>
      <c r="DY160" s="2"/>
      <c r="DZ160" s="2"/>
    </row>
    <row r="161" spans="1:130" ht="50.25" hidden="1" customHeight="1" x14ac:dyDescent="0.25">
      <c r="A161" s="614">
        <v>138</v>
      </c>
      <c r="B161" s="617">
        <v>227</v>
      </c>
      <c r="C161" s="56"/>
      <c r="D161" s="709" t="s">
        <v>196</v>
      </c>
      <c r="E161" s="547"/>
      <c r="F161" s="631" t="s">
        <v>197</v>
      </c>
      <c r="G161" s="547"/>
      <c r="H161" s="565" t="s">
        <v>1403</v>
      </c>
      <c r="I161" s="562" t="s">
        <v>611</v>
      </c>
      <c r="J161" s="57"/>
      <c r="K161" s="57"/>
      <c r="L161" s="57"/>
      <c r="M161" s="61"/>
      <c r="N161" s="563" t="s">
        <v>541</v>
      </c>
      <c r="O161" s="58"/>
      <c r="P161" s="58"/>
      <c r="Q161" s="58"/>
      <c r="R161" s="58"/>
      <c r="S161" s="58"/>
      <c r="T161" s="58"/>
      <c r="U161" s="58"/>
      <c r="V161" s="58"/>
      <c r="W161" s="58"/>
      <c r="X161" s="58"/>
      <c r="Y161" s="67"/>
      <c r="Z161" s="57"/>
      <c r="AA161" s="57"/>
      <c r="AB161" s="57"/>
      <c r="AC161" s="57"/>
      <c r="AD161" s="57"/>
      <c r="AE161" s="68"/>
      <c r="AF161" s="68"/>
      <c r="AG161" s="68" t="s">
        <v>623</v>
      </c>
      <c r="AH161" s="561"/>
      <c r="AI161" s="561"/>
      <c r="AJ161" s="561"/>
      <c r="AK161" s="561"/>
      <c r="AL161" s="561"/>
      <c r="AM161" s="561"/>
      <c r="AN161" s="561"/>
      <c r="AO161" s="561"/>
      <c r="AP161" s="561"/>
      <c r="AQ161" s="561"/>
      <c r="AR161" s="561"/>
      <c r="AS161" s="561"/>
      <c r="AT161" s="561"/>
      <c r="AU161" s="561"/>
      <c r="AV161" s="561"/>
      <c r="AW161" s="561"/>
      <c r="AX161" s="561"/>
      <c r="AY161" s="561"/>
      <c r="AZ161" s="561"/>
      <c r="BA161" s="561"/>
      <c r="BB161" s="561"/>
      <c r="BC161" s="561"/>
      <c r="BD161" s="561"/>
      <c r="BE161" s="561"/>
      <c r="BF161" s="561"/>
      <c r="BG161" s="561"/>
      <c r="BH161" s="561"/>
      <c r="BI161" s="561"/>
      <c r="BJ161" s="336"/>
      <c r="BK161" s="336"/>
      <c r="BL161" s="336"/>
      <c r="BM161" s="336"/>
      <c r="BN161" s="336"/>
      <c r="BO161" s="336"/>
      <c r="BP161" s="336"/>
      <c r="BQ161" s="336"/>
      <c r="BR161" s="336"/>
      <c r="BS161" s="336"/>
      <c r="BT161" s="336"/>
      <c r="BU161" s="336"/>
      <c r="BV161" s="336"/>
      <c r="BW161" s="336"/>
      <c r="BX161" s="336"/>
      <c r="BY161" s="336"/>
      <c r="BZ161" s="336"/>
      <c r="CA161" s="336"/>
      <c r="CB161" s="336"/>
      <c r="CC161" s="336"/>
      <c r="CD161" s="336"/>
      <c r="CE161" s="336"/>
      <c r="CF161" s="336"/>
      <c r="CG161" s="336"/>
      <c r="CH161" s="336"/>
      <c r="CI161" s="336"/>
      <c r="CJ161" s="336"/>
      <c r="CK161" s="336"/>
      <c r="CL161" s="336"/>
      <c r="CM161" s="336"/>
      <c r="CN161" s="336"/>
      <c r="CO161" s="336"/>
      <c r="CP161" s="336"/>
      <c r="CQ161" s="336"/>
      <c r="CR161" s="336"/>
      <c r="CS161" s="336"/>
      <c r="CT161" s="336"/>
      <c r="CU161" s="336"/>
      <c r="CV161" s="336"/>
      <c r="CW161" s="336"/>
      <c r="CX161" s="331"/>
      <c r="CY161" s="336"/>
      <c r="CZ161" s="336"/>
      <c r="DA161" s="336"/>
      <c r="DB161" s="336"/>
      <c r="DC161" s="336"/>
      <c r="DD161" s="336"/>
      <c r="DE161" s="57"/>
      <c r="DF161" s="57"/>
      <c r="DG161" s="387"/>
      <c r="DH161" s="387"/>
      <c r="DI161" s="387"/>
      <c r="DJ161" s="387"/>
      <c r="DK161" s="387"/>
      <c r="DL161" s="387"/>
      <c r="DM161" s="387"/>
      <c r="DN161" s="387"/>
      <c r="DO161" s="387"/>
      <c r="DP161" s="387"/>
      <c r="DQ161" s="387"/>
      <c r="DR161" s="387"/>
      <c r="DS161" s="387"/>
      <c r="DT161" s="387"/>
      <c r="DU161" s="387"/>
      <c r="DV161" s="387"/>
      <c r="DW161" s="387"/>
      <c r="DX161" s="387"/>
      <c r="DY161" s="387"/>
      <c r="DZ161" s="387"/>
    </row>
    <row r="162" spans="1:130" ht="65.25" hidden="1" customHeight="1" x14ac:dyDescent="0.25">
      <c r="A162" s="616"/>
      <c r="B162" s="619"/>
      <c r="C162" s="56">
        <v>236</v>
      </c>
      <c r="D162" s="710"/>
      <c r="E162" s="564" t="s">
        <v>19</v>
      </c>
      <c r="F162" s="631"/>
      <c r="G162" s="562" t="s">
        <v>19</v>
      </c>
      <c r="H162" s="18" t="s">
        <v>725</v>
      </c>
      <c r="I162" s="64" t="s">
        <v>628</v>
      </c>
      <c r="J162" s="64" t="s">
        <v>179</v>
      </c>
      <c r="K162" s="16" t="s">
        <v>6</v>
      </c>
      <c r="L162" s="16" t="s">
        <v>15</v>
      </c>
      <c r="M162" s="24">
        <v>1</v>
      </c>
      <c r="N162" s="312" t="s">
        <v>544</v>
      </c>
      <c r="O162" s="66"/>
      <c r="P162" s="66"/>
      <c r="Q162" s="66"/>
      <c r="R162" s="66"/>
      <c r="S162" s="127" t="s">
        <v>15</v>
      </c>
      <c r="T162" s="66"/>
      <c r="U162" s="66"/>
      <c r="V162" s="66"/>
      <c r="W162" s="66"/>
      <c r="X162" s="66"/>
      <c r="Y162" s="67">
        <f t="shared" si="46"/>
        <v>1</v>
      </c>
      <c r="Z162" s="16"/>
      <c r="AA162" s="16"/>
      <c r="AB162" s="16"/>
      <c r="AC162" s="16"/>
      <c r="AD162" s="16"/>
      <c r="AE162" s="68"/>
      <c r="AF162" s="12"/>
      <c r="AG162" s="12"/>
      <c r="AH162" s="12"/>
      <c r="AI162" s="12"/>
      <c r="AJ162" s="12"/>
      <c r="AK162" s="12"/>
      <c r="AL162" s="12"/>
      <c r="AM162" s="12"/>
      <c r="AN162" s="12"/>
      <c r="AO162" s="12"/>
      <c r="AP162" s="12"/>
      <c r="AQ162" s="12" t="s">
        <v>626</v>
      </c>
      <c r="AR162" s="12" t="s">
        <v>654</v>
      </c>
      <c r="AS162" s="12" t="s">
        <v>654</v>
      </c>
      <c r="AT162" s="12" t="s">
        <v>654</v>
      </c>
      <c r="AU162" s="12"/>
      <c r="AV162" s="12"/>
      <c r="AW162" s="12"/>
      <c r="AX162" s="12"/>
      <c r="AY162" s="12"/>
      <c r="AZ162" s="12"/>
      <c r="BA162" s="12"/>
      <c r="BB162" s="12"/>
      <c r="BC162" s="12"/>
      <c r="BD162" s="12"/>
      <c r="BE162" s="12"/>
      <c r="BF162" s="12"/>
      <c r="BG162" s="12"/>
      <c r="BH162" s="12"/>
      <c r="BI162" s="12"/>
      <c r="BJ162" s="16">
        <v>2</v>
      </c>
      <c r="BK162" s="16">
        <v>2</v>
      </c>
      <c r="BL162" s="16">
        <v>2</v>
      </c>
      <c r="BM162" s="16">
        <v>2</v>
      </c>
      <c r="BN162" s="16">
        <v>2</v>
      </c>
      <c r="BO162" s="16">
        <v>2</v>
      </c>
      <c r="BP162" s="16">
        <v>2</v>
      </c>
      <c r="BQ162" s="16">
        <v>2</v>
      </c>
      <c r="BR162" s="16">
        <v>2</v>
      </c>
      <c r="BS162" s="16">
        <v>2</v>
      </c>
      <c r="BT162" s="16">
        <v>2</v>
      </c>
      <c r="BU162" s="16">
        <v>2</v>
      </c>
      <c r="BV162" s="16">
        <v>2</v>
      </c>
      <c r="BW162" s="16">
        <v>2</v>
      </c>
      <c r="BX162" s="16">
        <v>2</v>
      </c>
      <c r="BY162" s="16">
        <v>2</v>
      </c>
      <c r="BZ162" s="16">
        <v>2</v>
      </c>
      <c r="CA162" s="16">
        <v>2</v>
      </c>
      <c r="CB162" s="16">
        <v>2</v>
      </c>
      <c r="CC162" s="16">
        <v>2</v>
      </c>
      <c r="CD162" s="16">
        <v>2</v>
      </c>
      <c r="CE162" s="16">
        <v>2</v>
      </c>
      <c r="CF162" s="16">
        <v>2</v>
      </c>
      <c r="CG162" s="16">
        <v>2</v>
      </c>
      <c r="CH162" s="16">
        <v>2</v>
      </c>
      <c r="CI162" s="16">
        <v>2</v>
      </c>
      <c r="CJ162" s="16">
        <v>2</v>
      </c>
      <c r="CK162" s="16">
        <v>2</v>
      </c>
      <c r="CL162" s="16">
        <v>2</v>
      </c>
      <c r="CM162" s="16">
        <v>2</v>
      </c>
      <c r="CN162" s="16">
        <v>2</v>
      </c>
      <c r="CO162" s="16">
        <v>2</v>
      </c>
      <c r="CP162" s="16">
        <v>2</v>
      </c>
      <c r="CQ162" s="16">
        <v>2</v>
      </c>
      <c r="CR162" s="16">
        <v>2</v>
      </c>
      <c r="CS162" s="16">
        <v>2</v>
      </c>
      <c r="CT162" s="16">
        <v>2</v>
      </c>
      <c r="CU162" s="16">
        <v>2</v>
      </c>
      <c r="CV162" s="16">
        <v>2</v>
      </c>
      <c r="CW162" s="69">
        <f t="shared" ref="CW162:CW171" si="57">COUNTIF(BJ162:CV162,"2")</f>
        <v>39</v>
      </c>
      <c r="CX162" s="352">
        <f t="shared" ref="CX162:CX171" si="58">CW162/(CW162+CY162+DA162+DC162)</f>
        <v>1</v>
      </c>
      <c r="CY162" s="69">
        <f t="shared" ref="CY162:CY171" si="59">COUNTIF(BJ162:CV162,"1")</f>
        <v>0</v>
      </c>
      <c r="CZ162" s="70">
        <f t="shared" ref="CZ162:CZ171" si="60">CY162/(CW162+CY162+DA162+DC162)</f>
        <v>0</v>
      </c>
      <c r="DA162" s="69">
        <f t="shared" ref="DA162:DA171" si="61">COUNTIF(BJ162:CV162,"0")</f>
        <v>0</v>
      </c>
      <c r="DB162" s="70">
        <f t="shared" ref="DB162:DB171" si="62">DA162/(CW162+CY162+DA162+DC162)</f>
        <v>0</v>
      </c>
      <c r="DC162" s="69">
        <f t="shared" ref="DC162:DC171" si="63">COUNTIF(BJ162:CV162,"KĐG")</f>
        <v>0</v>
      </c>
      <c r="DD162" s="70">
        <f t="shared" ref="DD162:DD171" si="64">DC162/(CW162+CY162+DA162+DC162)</f>
        <v>0</v>
      </c>
      <c r="DE162" s="71">
        <f t="shared" ref="DE162:DE171" si="65">(((CW162*2)+(CY162*1)+(DA162*0)))/(CW162+CY162+DA162)</f>
        <v>2</v>
      </c>
      <c r="DF162" s="71" t="str">
        <f t="shared" ref="DF162:DF171" si="66">IF(DD162&gt;=50%,"KĐG",IF(DE162&gt;=1.6,"Đạt mục tiêu",IF(DE162&gt;=1,"Cần cố gắng","Chưa đạt")))</f>
        <v>Đạt mục tiêu</v>
      </c>
      <c r="DG162" s="2"/>
      <c r="DH162" s="2"/>
      <c r="DI162" s="2"/>
      <c r="DJ162" s="2"/>
      <c r="DK162" s="2"/>
      <c r="DL162" s="2"/>
      <c r="DM162" s="2"/>
      <c r="DN162" s="2"/>
      <c r="DO162" s="2"/>
      <c r="DP162" s="2"/>
      <c r="DQ162" s="2"/>
      <c r="DR162" s="2"/>
      <c r="DS162" s="2"/>
      <c r="DT162" s="2"/>
      <c r="DU162" s="2"/>
      <c r="DV162" s="2"/>
      <c r="DW162" s="2"/>
      <c r="DX162" s="2"/>
      <c r="DY162" s="2"/>
      <c r="DZ162" s="2"/>
    </row>
    <row r="163" spans="1:130" ht="51" hidden="1" customHeight="1" x14ac:dyDescent="0.25">
      <c r="A163" s="614">
        <v>139</v>
      </c>
      <c r="B163" s="617">
        <v>236</v>
      </c>
      <c r="C163" s="56"/>
      <c r="D163" s="612" t="s">
        <v>198</v>
      </c>
      <c r="E163" s="15"/>
      <c r="F163" s="620" t="s">
        <v>199</v>
      </c>
      <c r="G163" s="64"/>
      <c r="H163" s="8" t="s">
        <v>1401</v>
      </c>
      <c r="I163" s="64" t="s">
        <v>611</v>
      </c>
      <c r="J163" s="64"/>
      <c r="K163" s="16"/>
      <c r="L163" s="16"/>
      <c r="M163" s="559"/>
      <c r="N163" s="560" t="s">
        <v>541</v>
      </c>
      <c r="O163" s="67"/>
      <c r="P163" s="66"/>
      <c r="Q163" s="66"/>
      <c r="R163" s="66"/>
      <c r="S163" s="127"/>
      <c r="T163" s="66"/>
      <c r="U163" s="66"/>
      <c r="V163" s="66"/>
      <c r="W163" s="66"/>
      <c r="X163" s="66"/>
      <c r="Y163" s="67"/>
      <c r="Z163" s="16"/>
      <c r="AA163" s="16"/>
      <c r="AB163" s="16"/>
      <c r="AC163" s="16"/>
      <c r="AD163" s="16"/>
      <c r="AE163" s="68"/>
      <c r="AF163" s="12" t="s">
        <v>623</v>
      </c>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69"/>
      <c r="CX163" s="352"/>
      <c r="CY163" s="69"/>
      <c r="CZ163" s="70"/>
      <c r="DA163" s="69"/>
      <c r="DB163" s="70"/>
      <c r="DC163" s="69"/>
      <c r="DD163" s="70"/>
      <c r="DE163" s="71"/>
      <c r="DF163" s="71"/>
      <c r="DG163" s="387"/>
      <c r="DH163" s="387"/>
      <c r="DI163" s="387"/>
      <c r="DJ163" s="387"/>
      <c r="DK163" s="387"/>
      <c r="DL163" s="387"/>
      <c r="DM163" s="387"/>
      <c r="DN163" s="387"/>
      <c r="DO163" s="387"/>
      <c r="DP163" s="387"/>
      <c r="DQ163" s="387"/>
      <c r="DR163" s="387"/>
      <c r="DS163" s="387"/>
      <c r="DT163" s="387"/>
      <c r="DU163" s="387"/>
      <c r="DV163" s="387"/>
      <c r="DW163" s="387"/>
      <c r="DX163" s="387"/>
      <c r="DY163" s="387"/>
      <c r="DZ163" s="387"/>
    </row>
    <row r="164" spans="1:130" ht="41.25" hidden="1" customHeight="1" x14ac:dyDescent="0.25">
      <c r="A164" s="616"/>
      <c r="B164" s="619"/>
      <c r="C164" s="56">
        <v>237</v>
      </c>
      <c r="D164" s="613"/>
      <c r="E164" s="15" t="s">
        <v>19</v>
      </c>
      <c r="F164" s="613"/>
      <c r="G164" s="64" t="s">
        <v>19</v>
      </c>
      <c r="H164" s="8" t="s">
        <v>726</v>
      </c>
      <c r="I164" s="64" t="s">
        <v>628</v>
      </c>
      <c r="J164" s="64" t="s">
        <v>179</v>
      </c>
      <c r="K164" s="16" t="s">
        <v>6</v>
      </c>
      <c r="L164" s="16" t="s">
        <v>15</v>
      </c>
      <c r="M164" s="25"/>
      <c r="N164" s="306" t="s">
        <v>544</v>
      </c>
      <c r="O164" s="67"/>
      <c r="P164" s="66"/>
      <c r="Q164" s="66"/>
      <c r="R164" s="66"/>
      <c r="S164" s="66" t="s">
        <v>15</v>
      </c>
      <c r="T164" s="66"/>
      <c r="U164" s="66"/>
      <c r="V164" s="66"/>
      <c r="W164" s="66"/>
      <c r="X164" s="66"/>
      <c r="Y164" s="67">
        <f t="shared" si="46"/>
        <v>1</v>
      </c>
      <c r="Z164" s="16"/>
      <c r="AA164" s="16"/>
      <c r="AB164" s="16"/>
      <c r="AC164" s="16"/>
      <c r="AD164" s="16"/>
      <c r="AE164" s="68"/>
      <c r="AF164" s="12"/>
      <c r="AG164" s="12"/>
      <c r="AH164" s="12"/>
      <c r="AI164" s="12"/>
      <c r="AJ164" s="12"/>
      <c r="AK164" s="12"/>
      <c r="AL164" s="12"/>
      <c r="AM164" s="12"/>
      <c r="AN164" s="12"/>
      <c r="AO164" s="12"/>
      <c r="AP164" s="12"/>
      <c r="AQ164" s="12"/>
      <c r="AR164" s="12" t="s">
        <v>710</v>
      </c>
      <c r="AS164" s="12" t="s">
        <v>710</v>
      </c>
      <c r="AT164" s="12"/>
      <c r="AU164" s="12"/>
      <c r="AV164" s="12"/>
      <c r="AW164" s="12"/>
      <c r="AX164" s="12"/>
      <c r="AY164" s="12"/>
      <c r="AZ164" s="12"/>
      <c r="BA164" s="12"/>
      <c r="BB164" s="12"/>
      <c r="BC164" s="12"/>
      <c r="BD164" s="12"/>
      <c r="BE164" s="12"/>
      <c r="BF164" s="12"/>
      <c r="BG164" s="12"/>
      <c r="BH164" s="12"/>
      <c r="BI164" s="12"/>
      <c r="BJ164" s="16">
        <v>2</v>
      </c>
      <c r="BK164" s="16">
        <v>2</v>
      </c>
      <c r="BL164" s="16">
        <v>2</v>
      </c>
      <c r="BM164" s="16">
        <v>2</v>
      </c>
      <c r="BN164" s="16">
        <v>2</v>
      </c>
      <c r="BO164" s="16">
        <v>2</v>
      </c>
      <c r="BP164" s="16">
        <v>2</v>
      </c>
      <c r="BQ164" s="16">
        <v>2</v>
      </c>
      <c r="BR164" s="16">
        <v>2</v>
      </c>
      <c r="BS164" s="16">
        <v>2</v>
      </c>
      <c r="BT164" s="16">
        <v>2</v>
      </c>
      <c r="BU164" s="16">
        <v>2</v>
      </c>
      <c r="BV164" s="16">
        <v>2</v>
      </c>
      <c r="BW164" s="16">
        <v>2</v>
      </c>
      <c r="BX164" s="16">
        <v>2</v>
      </c>
      <c r="BY164" s="16">
        <v>2</v>
      </c>
      <c r="BZ164" s="16">
        <v>2</v>
      </c>
      <c r="CA164" s="16">
        <v>2</v>
      </c>
      <c r="CB164" s="16">
        <v>2</v>
      </c>
      <c r="CC164" s="16">
        <v>2</v>
      </c>
      <c r="CD164" s="16">
        <v>2</v>
      </c>
      <c r="CE164" s="16">
        <v>2</v>
      </c>
      <c r="CF164" s="16">
        <v>2</v>
      </c>
      <c r="CG164" s="16">
        <v>2</v>
      </c>
      <c r="CH164" s="16">
        <v>2</v>
      </c>
      <c r="CI164" s="16">
        <v>2</v>
      </c>
      <c r="CJ164" s="16">
        <v>2</v>
      </c>
      <c r="CK164" s="16">
        <v>2</v>
      </c>
      <c r="CL164" s="16">
        <v>2</v>
      </c>
      <c r="CM164" s="16">
        <v>2</v>
      </c>
      <c r="CN164" s="16">
        <v>2</v>
      </c>
      <c r="CO164" s="16">
        <v>2</v>
      </c>
      <c r="CP164" s="16">
        <v>2</v>
      </c>
      <c r="CQ164" s="16">
        <v>2</v>
      </c>
      <c r="CR164" s="16">
        <v>2</v>
      </c>
      <c r="CS164" s="16">
        <v>2</v>
      </c>
      <c r="CT164" s="16">
        <v>2</v>
      </c>
      <c r="CU164" s="16">
        <v>2</v>
      </c>
      <c r="CV164" s="16">
        <v>2</v>
      </c>
      <c r="CW164" s="69">
        <f t="shared" si="57"/>
        <v>39</v>
      </c>
      <c r="CX164" s="352">
        <f t="shared" si="58"/>
        <v>1</v>
      </c>
      <c r="CY164" s="69">
        <f t="shared" si="59"/>
        <v>0</v>
      </c>
      <c r="CZ164" s="70">
        <f t="shared" si="60"/>
        <v>0</v>
      </c>
      <c r="DA164" s="69">
        <f t="shared" si="61"/>
        <v>0</v>
      </c>
      <c r="DB164" s="70">
        <f t="shared" si="62"/>
        <v>0</v>
      </c>
      <c r="DC164" s="69">
        <f t="shared" si="63"/>
        <v>0</v>
      </c>
      <c r="DD164" s="70">
        <f t="shared" si="64"/>
        <v>0</v>
      </c>
      <c r="DE164" s="71">
        <f t="shared" si="65"/>
        <v>2</v>
      </c>
      <c r="DF164" s="71" t="str">
        <f t="shared" si="66"/>
        <v>Đạt mục tiêu</v>
      </c>
      <c r="DG164" s="2"/>
      <c r="DH164" s="2"/>
      <c r="DI164" s="2"/>
      <c r="DJ164" s="2"/>
      <c r="DK164" s="2"/>
      <c r="DL164" s="2"/>
      <c r="DM164" s="2"/>
      <c r="DN164" s="2"/>
      <c r="DO164" s="2"/>
      <c r="DP164" s="2"/>
      <c r="DQ164" s="2"/>
      <c r="DR164" s="2"/>
      <c r="DS164" s="2"/>
      <c r="DT164" s="2"/>
      <c r="DU164" s="2"/>
      <c r="DV164" s="2"/>
      <c r="DW164" s="2"/>
      <c r="DX164" s="2"/>
      <c r="DY164" s="2"/>
      <c r="DZ164" s="2"/>
    </row>
    <row r="165" spans="1:130" ht="65.25" hidden="1" customHeight="1" x14ac:dyDescent="0.25">
      <c r="A165" s="49">
        <v>140</v>
      </c>
      <c r="B165" s="62">
        <v>237</v>
      </c>
      <c r="C165" s="56">
        <v>238</v>
      </c>
      <c r="D165" s="8" t="s">
        <v>200</v>
      </c>
      <c r="E165" s="15" t="s">
        <v>19</v>
      </c>
      <c r="F165" s="15" t="s">
        <v>201</v>
      </c>
      <c r="G165" s="64" t="s">
        <v>19</v>
      </c>
      <c r="H165" s="8" t="s">
        <v>727</v>
      </c>
      <c r="I165" s="64" t="s">
        <v>628</v>
      </c>
      <c r="J165" s="64" t="s">
        <v>179</v>
      </c>
      <c r="K165" s="16" t="s">
        <v>6</v>
      </c>
      <c r="L165" s="16" t="s">
        <v>15</v>
      </c>
      <c r="M165" s="24">
        <v>1</v>
      </c>
      <c r="N165" s="306" t="s">
        <v>545</v>
      </c>
      <c r="O165" s="66"/>
      <c r="P165" s="66"/>
      <c r="Q165" s="66"/>
      <c r="R165" s="66"/>
      <c r="S165" s="66"/>
      <c r="T165" s="66" t="s">
        <v>15</v>
      </c>
      <c r="U165" s="80"/>
      <c r="V165" s="66"/>
      <c r="W165" s="66"/>
      <c r="X165" s="66"/>
      <c r="Y165" s="67">
        <f t="shared" si="46"/>
        <v>1</v>
      </c>
      <c r="Z165" s="16"/>
      <c r="AA165" s="16"/>
      <c r="AB165" s="16"/>
      <c r="AC165" s="16"/>
      <c r="AD165" s="16"/>
      <c r="AE165" s="68"/>
      <c r="AF165" s="12"/>
      <c r="AG165" s="12"/>
      <c r="AH165" s="12"/>
      <c r="AI165" s="12"/>
      <c r="AJ165" s="12"/>
      <c r="AK165" s="12"/>
      <c r="AL165" s="12"/>
      <c r="AM165" s="12"/>
      <c r="AN165" s="12"/>
      <c r="AO165" s="12"/>
      <c r="AP165" s="12"/>
      <c r="AQ165" s="12"/>
      <c r="AR165" s="12"/>
      <c r="AS165" s="12"/>
      <c r="AT165" s="12"/>
      <c r="AU165" s="12" t="s">
        <v>626</v>
      </c>
      <c r="AV165" s="12" t="s">
        <v>626</v>
      </c>
      <c r="AW165" s="12" t="s">
        <v>626</v>
      </c>
      <c r="AX165" s="12"/>
      <c r="AY165" s="12"/>
      <c r="AZ165" s="12"/>
      <c r="BA165" s="12"/>
      <c r="BB165" s="12"/>
      <c r="BC165" s="12"/>
      <c r="BD165" s="12"/>
      <c r="BE165" s="12"/>
      <c r="BF165" s="12"/>
      <c r="BG165" s="12"/>
      <c r="BH165" s="12"/>
      <c r="BI165" s="12"/>
      <c r="BJ165" s="345">
        <v>2</v>
      </c>
      <c r="BK165" s="345">
        <v>2</v>
      </c>
      <c r="BL165" s="345">
        <v>2</v>
      </c>
      <c r="BM165" s="345">
        <v>2</v>
      </c>
      <c r="BN165" s="345">
        <v>2</v>
      </c>
      <c r="BO165" s="345">
        <v>2</v>
      </c>
      <c r="BP165" s="345">
        <v>2</v>
      </c>
      <c r="BQ165" s="345">
        <v>1</v>
      </c>
      <c r="BR165" s="345">
        <v>2</v>
      </c>
      <c r="BS165" s="345">
        <v>2</v>
      </c>
      <c r="BT165" s="345">
        <v>2</v>
      </c>
      <c r="BU165" s="345">
        <v>2</v>
      </c>
      <c r="BV165" s="345">
        <v>1</v>
      </c>
      <c r="BW165" s="345">
        <v>2</v>
      </c>
      <c r="BX165" s="345">
        <v>2</v>
      </c>
      <c r="BY165" s="345">
        <v>2</v>
      </c>
      <c r="BZ165" s="345">
        <v>2</v>
      </c>
      <c r="CA165" s="345">
        <v>2</v>
      </c>
      <c r="CB165" s="345">
        <v>2</v>
      </c>
      <c r="CC165" s="345">
        <v>2</v>
      </c>
      <c r="CD165" s="345">
        <v>1</v>
      </c>
      <c r="CE165" s="345">
        <v>2</v>
      </c>
      <c r="CF165" s="345">
        <v>2</v>
      </c>
      <c r="CG165" s="345">
        <v>2</v>
      </c>
      <c r="CH165" s="345">
        <v>1</v>
      </c>
      <c r="CI165" s="345">
        <v>2</v>
      </c>
      <c r="CJ165" s="345">
        <v>2</v>
      </c>
      <c r="CK165" s="345">
        <v>2</v>
      </c>
      <c r="CL165" s="345">
        <v>2</v>
      </c>
      <c r="CM165" s="345">
        <v>2</v>
      </c>
      <c r="CN165" s="345">
        <v>1</v>
      </c>
      <c r="CO165" s="345">
        <v>2</v>
      </c>
      <c r="CP165" s="345">
        <v>2</v>
      </c>
      <c r="CQ165" s="345">
        <v>2</v>
      </c>
      <c r="CR165" s="345">
        <v>2</v>
      </c>
      <c r="CS165" s="345">
        <v>2</v>
      </c>
      <c r="CT165" s="345">
        <v>2</v>
      </c>
      <c r="CU165" s="345">
        <v>2</v>
      </c>
      <c r="CV165" s="345">
        <v>2</v>
      </c>
      <c r="CW165" s="335">
        <f t="shared" si="57"/>
        <v>34</v>
      </c>
      <c r="CX165" s="330">
        <f t="shared" si="58"/>
        <v>0.87179487179487181</v>
      </c>
      <c r="CY165" s="335">
        <f t="shared" si="59"/>
        <v>5</v>
      </c>
      <c r="CZ165" s="339">
        <f t="shared" si="60"/>
        <v>0.12820512820512819</v>
      </c>
      <c r="DA165" s="335">
        <f t="shared" si="61"/>
        <v>0</v>
      </c>
      <c r="DB165" s="339">
        <f t="shared" si="62"/>
        <v>0</v>
      </c>
      <c r="DC165" s="335">
        <f t="shared" si="63"/>
        <v>0</v>
      </c>
      <c r="DD165" s="339">
        <f t="shared" si="64"/>
        <v>0</v>
      </c>
      <c r="DE165" s="71">
        <f t="shared" si="65"/>
        <v>1.8717948717948718</v>
      </c>
      <c r="DF165" s="71" t="str">
        <f t="shared" si="66"/>
        <v>Đạt mục tiêu</v>
      </c>
      <c r="DG165" s="2"/>
      <c r="DH165" s="2"/>
      <c r="DI165" s="2"/>
      <c r="DJ165" s="2"/>
      <c r="DK165" s="2"/>
      <c r="DL165" s="2"/>
      <c r="DM165" s="2"/>
      <c r="DN165" s="2"/>
      <c r="DO165" s="2"/>
      <c r="DP165" s="2"/>
      <c r="DQ165" s="2"/>
      <c r="DR165" s="2"/>
      <c r="DS165" s="2"/>
      <c r="DT165" s="2"/>
      <c r="DU165" s="2"/>
      <c r="DV165" s="2"/>
      <c r="DW165" s="2"/>
      <c r="DX165" s="2"/>
      <c r="DY165" s="2"/>
      <c r="DZ165" s="2"/>
    </row>
    <row r="166" spans="1:130" ht="36.75" hidden="1" customHeight="1" x14ac:dyDescent="0.25">
      <c r="A166" s="49">
        <v>141</v>
      </c>
      <c r="B166" s="62">
        <v>238</v>
      </c>
      <c r="C166" s="56">
        <v>239</v>
      </c>
      <c r="D166" s="8" t="s">
        <v>202</v>
      </c>
      <c r="E166" s="15" t="s">
        <v>19</v>
      </c>
      <c r="F166" s="15" t="s">
        <v>203</v>
      </c>
      <c r="G166" s="64" t="s">
        <v>19</v>
      </c>
      <c r="H166" s="8" t="s">
        <v>728</v>
      </c>
      <c r="I166" s="64" t="s">
        <v>628</v>
      </c>
      <c r="J166" s="64" t="s">
        <v>179</v>
      </c>
      <c r="K166" s="16" t="s">
        <v>6</v>
      </c>
      <c r="L166" s="16" t="s">
        <v>15</v>
      </c>
      <c r="M166" s="25"/>
      <c r="N166" s="25" t="s">
        <v>546</v>
      </c>
      <c r="O166" s="67"/>
      <c r="P166" s="66"/>
      <c r="Q166" s="66"/>
      <c r="R166" s="66"/>
      <c r="S166" s="66"/>
      <c r="T166" s="66"/>
      <c r="U166" s="66" t="s">
        <v>15</v>
      </c>
      <c r="V166" s="66"/>
      <c r="W166" s="66"/>
      <c r="X166" s="66"/>
      <c r="Y166" s="67">
        <f t="shared" si="46"/>
        <v>1</v>
      </c>
      <c r="Z166" s="16"/>
      <c r="AA166" s="16"/>
      <c r="AB166" s="16"/>
      <c r="AC166" s="16"/>
      <c r="AD166" s="16"/>
      <c r="AE166" s="68"/>
      <c r="AF166" s="12"/>
      <c r="AG166" s="12"/>
      <c r="AH166" s="12"/>
      <c r="AI166" s="12"/>
      <c r="AJ166" s="12"/>
      <c r="AK166" s="12"/>
      <c r="AL166" s="12"/>
      <c r="AM166" s="12"/>
      <c r="AN166" s="12"/>
      <c r="AO166" s="12"/>
      <c r="AP166" s="12"/>
      <c r="AQ166" s="12"/>
      <c r="AR166" s="12"/>
      <c r="AS166" s="12"/>
      <c r="AT166" s="12"/>
      <c r="AU166" s="12"/>
      <c r="AV166" s="12"/>
      <c r="AW166" s="12"/>
      <c r="AX166" s="12"/>
      <c r="AY166" s="12" t="s">
        <v>654</v>
      </c>
      <c r="AZ166" s="12"/>
      <c r="BA166" s="12"/>
      <c r="BB166" s="12" t="s">
        <v>623</v>
      </c>
      <c r="BC166" s="12"/>
      <c r="BD166" s="12"/>
      <c r="BE166" s="12"/>
      <c r="BF166" s="12"/>
      <c r="BG166" s="12"/>
      <c r="BH166" s="12"/>
      <c r="BI166" s="12"/>
      <c r="BJ166" s="16">
        <v>2</v>
      </c>
      <c r="BK166" s="16">
        <v>2</v>
      </c>
      <c r="BL166" s="16">
        <v>2</v>
      </c>
      <c r="BM166" s="16">
        <v>2</v>
      </c>
      <c r="BN166" s="16">
        <v>2</v>
      </c>
      <c r="BO166" s="16">
        <v>2</v>
      </c>
      <c r="BP166" s="16">
        <v>2</v>
      </c>
      <c r="BQ166" s="16">
        <v>2</v>
      </c>
      <c r="BR166" s="16">
        <v>2</v>
      </c>
      <c r="BS166" s="16">
        <v>2</v>
      </c>
      <c r="BT166" s="16">
        <v>2</v>
      </c>
      <c r="BU166" s="16">
        <v>2</v>
      </c>
      <c r="BV166" s="16">
        <v>2</v>
      </c>
      <c r="BW166" s="16">
        <v>2</v>
      </c>
      <c r="BX166" s="16">
        <v>2</v>
      </c>
      <c r="BY166" s="16">
        <v>2</v>
      </c>
      <c r="BZ166" s="16">
        <v>2</v>
      </c>
      <c r="CA166" s="16">
        <v>2</v>
      </c>
      <c r="CB166" s="16">
        <v>2</v>
      </c>
      <c r="CC166" s="16">
        <v>2</v>
      </c>
      <c r="CD166" s="16">
        <v>2</v>
      </c>
      <c r="CE166" s="16">
        <v>2</v>
      </c>
      <c r="CF166" s="16">
        <v>2</v>
      </c>
      <c r="CG166" s="16">
        <v>2</v>
      </c>
      <c r="CH166" s="16">
        <v>2</v>
      </c>
      <c r="CI166" s="16">
        <v>2</v>
      </c>
      <c r="CJ166" s="16">
        <v>2</v>
      </c>
      <c r="CK166" s="16">
        <v>2</v>
      </c>
      <c r="CL166" s="16">
        <v>2</v>
      </c>
      <c r="CM166" s="16">
        <v>2</v>
      </c>
      <c r="CN166" s="16">
        <v>2</v>
      </c>
      <c r="CO166" s="16">
        <v>2</v>
      </c>
      <c r="CP166" s="16">
        <v>2</v>
      </c>
      <c r="CQ166" s="16">
        <v>2</v>
      </c>
      <c r="CR166" s="16">
        <v>2</v>
      </c>
      <c r="CS166" s="16">
        <v>2</v>
      </c>
      <c r="CT166" s="16">
        <v>2</v>
      </c>
      <c r="CU166" s="16">
        <v>2</v>
      </c>
      <c r="CV166" s="16">
        <v>2</v>
      </c>
      <c r="CW166" s="69">
        <f t="shared" si="57"/>
        <v>39</v>
      </c>
      <c r="CX166" s="352">
        <f t="shared" si="58"/>
        <v>1</v>
      </c>
      <c r="CY166" s="69">
        <f t="shared" si="59"/>
        <v>0</v>
      </c>
      <c r="CZ166" s="70">
        <f t="shared" si="60"/>
        <v>0</v>
      </c>
      <c r="DA166" s="69">
        <f t="shared" si="61"/>
        <v>0</v>
      </c>
      <c r="DB166" s="70">
        <f t="shared" si="62"/>
        <v>0</v>
      </c>
      <c r="DC166" s="69">
        <f t="shared" si="63"/>
        <v>0</v>
      </c>
      <c r="DD166" s="70">
        <f t="shared" si="64"/>
        <v>0</v>
      </c>
      <c r="DE166" s="71">
        <f t="shared" si="65"/>
        <v>2</v>
      </c>
      <c r="DF166" s="71" t="str">
        <f t="shared" si="66"/>
        <v>Đạt mục tiêu</v>
      </c>
      <c r="DG166" s="2"/>
      <c r="DH166" s="2"/>
      <c r="DI166" s="2"/>
      <c r="DJ166" s="2"/>
      <c r="DK166" s="2"/>
      <c r="DL166" s="2"/>
      <c r="DM166" s="2"/>
      <c r="DN166" s="2"/>
      <c r="DO166" s="2"/>
      <c r="DP166" s="2"/>
      <c r="DQ166" s="2"/>
      <c r="DR166" s="2"/>
      <c r="DS166" s="2"/>
      <c r="DT166" s="2"/>
      <c r="DU166" s="2"/>
      <c r="DV166" s="2"/>
      <c r="DW166" s="2"/>
      <c r="DX166" s="2"/>
      <c r="DY166" s="2"/>
      <c r="DZ166" s="2"/>
    </row>
    <row r="167" spans="1:130" ht="36.75" hidden="1" customHeight="1" x14ac:dyDescent="0.25">
      <c r="A167" s="614">
        <v>142</v>
      </c>
      <c r="B167" s="617">
        <v>239</v>
      </c>
      <c r="C167" s="56"/>
      <c r="D167" s="612" t="s">
        <v>205</v>
      </c>
      <c r="E167" s="15"/>
      <c r="F167" s="612" t="s">
        <v>204</v>
      </c>
      <c r="G167" s="64"/>
      <c r="H167" s="8" t="s">
        <v>1402</v>
      </c>
      <c r="I167" s="64" t="s">
        <v>611</v>
      </c>
      <c r="J167" s="388"/>
      <c r="K167" s="12"/>
      <c r="L167" s="12"/>
      <c r="M167" s="25"/>
      <c r="N167" s="25" t="s">
        <v>541</v>
      </c>
      <c r="O167" s="67"/>
      <c r="P167" s="66"/>
      <c r="Q167" s="66"/>
      <c r="R167" s="66"/>
      <c r="S167" s="66"/>
      <c r="T167" s="66"/>
      <c r="U167" s="66"/>
      <c r="V167" s="66"/>
      <c r="W167" s="66"/>
      <c r="X167" s="66"/>
      <c r="Y167" s="67"/>
      <c r="Z167" s="16"/>
      <c r="AA167" s="16"/>
      <c r="AB167" s="16"/>
      <c r="AC167" s="16"/>
      <c r="AD167" s="16"/>
      <c r="AE167" s="68"/>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69"/>
      <c r="CX167" s="352"/>
      <c r="CY167" s="69"/>
      <c r="CZ167" s="70"/>
      <c r="DA167" s="69"/>
      <c r="DB167" s="70"/>
      <c r="DC167" s="69"/>
      <c r="DD167" s="70"/>
      <c r="DE167" s="71"/>
      <c r="DF167" s="71"/>
      <c r="DG167" s="387"/>
      <c r="DH167" s="387"/>
      <c r="DI167" s="387"/>
      <c r="DJ167" s="387"/>
      <c r="DK167" s="387"/>
      <c r="DL167" s="387"/>
      <c r="DM167" s="387"/>
      <c r="DN167" s="387"/>
      <c r="DO167" s="387"/>
      <c r="DP167" s="387"/>
      <c r="DQ167" s="387"/>
      <c r="DR167" s="387"/>
      <c r="DS167" s="387"/>
      <c r="DT167" s="387"/>
      <c r="DU167" s="387"/>
      <c r="DV167" s="387"/>
      <c r="DW167" s="387"/>
      <c r="DX167" s="387"/>
      <c r="DY167" s="387"/>
      <c r="DZ167" s="387"/>
    </row>
    <row r="168" spans="1:130" ht="68.25" hidden="1" customHeight="1" x14ac:dyDescent="0.25">
      <c r="A168" s="616"/>
      <c r="B168" s="619"/>
      <c r="C168" s="56">
        <v>241</v>
      </c>
      <c r="D168" s="613"/>
      <c r="E168" s="15" t="s">
        <v>19</v>
      </c>
      <c r="F168" s="613"/>
      <c r="G168" s="64" t="s">
        <v>19</v>
      </c>
      <c r="H168" s="8" t="s">
        <v>729</v>
      </c>
      <c r="I168" s="64" t="s">
        <v>628</v>
      </c>
      <c r="J168" s="388" t="s">
        <v>179</v>
      </c>
      <c r="K168" s="12" t="s">
        <v>6</v>
      </c>
      <c r="L168" s="12" t="s">
        <v>15</v>
      </c>
      <c r="M168" s="11">
        <v>1</v>
      </c>
      <c r="N168" s="305" t="s">
        <v>544</v>
      </c>
      <c r="O168" s="66"/>
      <c r="P168" s="66"/>
      <c r="Q168" s="66"/>
      <c r="R168" s="66"/>
      <c r="S168" s="66" t="s">
        <v>15</v>
      </c>
      <c r="T168" s="66"/>
      <c r="U168" s="66"/>
      <c r="V168" s="66"/>
      <c r="W168" s="66"/>
      <c r="X168" s="66"/>
      <c r="Y168" s="67">
        <f t="shared" si="46"/>
        <v>1</v>
      </c>
      <c r="Z168" s="16"/>
      <c r="AA168" s="16"/>
      <c r="AB168" s="16"/>
      <c r="AC168" s="16"/>
      <c r="AD168" s="16"/>
      <c r="AE168" s="68"/>
      <c r="AF168" s="12"/>
      <c r="AG168" s="12"/>
      <c r="AH168" s="12"/>
      <c r="AI168" s="12"/>
      <c r="AJ168" s="12"/>
      <c r="AK168" s="12"/>
      <c r="AL168" s="12"/>
      <c r="AM168" s="12"/>
      <c r="AN168" s="12"/>
      <c r="AO168" s="12"/>
      <c r="AP168" s="12"/>
      <c r="AQ168" s="12" t="s">
        <v>623</v>
      </c>
      <c r="AR168" s="12" t="s">
        <v>623</v>
      </c>
      <c r="AS168" s="12" t="s">
        <v>623</v>
      </c>
      <c r="AT168" s="12" t="s">
        <v>623</v>
      </c>
      <c r="AU168" s="12"/>
      <c r="AV168" s="12"/>
      <c r="AW168" s="12"/>
      <c r="AX168" s="12"/>
      <c r="AY168" s="12"/>
      <c r="AZ168" s="12"/>
      <c r="BA168" s="12"/>
      <c r="BB168" s="12"/>
      <c r="BC168" s="12"/>
      <c r="BD168" s="12"/>
      <c r="BE168" s="12"/>
      <c r="BF168" s="12"/>
      <c r="BG168" s="12"/>
      <c r="BH168" s="12"/>
      <c r="BI168" s="12"/>
      <c r="BJ168" s="16">
        <v>2</v>
      </c>
      <c r="BK168" s="16">
        <v>2</v>
      </c>
      <c r="BL168" s="16">
        <v>2</v>
      </c>
      <c r="BM168" s="16">
        <v>2</v>
      </c>
      <c r="BN168" s="16">
        <v>2</v>
      </c>
      <c r="BO168" s="16">
        <v>2</v>
      </c>
      <c r="BP168" s="16">
        <v>2</v>
      </c>
      <c r="BQ168" s="16">
        <v>2</v>
      </c>
      <c r="BR168" s="16">
        <v>2</v>
      </c>
      <c r="BS168" s="16">
        <v>2</v>
      </c>
      <c r="BT168" s="16">
        <v>2</v>
      </c>
      <c r="BU168" s="16">
        <v>2</v>
      </c>
      <c r="BV168" s="16">
        <v>2</v>
      </c>
      <c r="BW168" s="16">
        <v>2</v>
      </c>
      <c r="BX168" s="16">
        <v>2</v>
      </c>
      <c r="BY168" s="16">
        <v>2</v>
      </c>
      <c r="BZ168" s="16">
        <v>2</v>
      </c>
      <c r="CA168" s="16">
        <v>2</v>
      </c>
      <c r="CB168" s="16">
        <v>2</v>
      </c>
      <c r="CC168" s="16">
        <v>2</v>
      </c>
      <c r="CD168" s="16">
        <v>2</v>
      </c>
      <c r="CE168" s="16">
        <v>2</v>
      </c>
      <c r="CF168" s="16">
        <v>2</v>
      </c>
      <c r="CG168" s="16">
        <v>2</v>
      </c>
      <c r="CH168" s="16">
        <v>2</v>
      </c>
      <c r="CI168" s="16">
        <v>2</v>
      </c>
      <c r="CJ168" s="16">
        <v>2</v>
      </c>
      <c r="CK168" s="16">
        <v>2</v>
      </c>
      <c r="CL168" s="16">
        <v>2</v>
      </c>
      <c r="CM168" s="16">
        <v>2</v>
      </c>
      <c r="CN168" s="16">
        <v>2</v>
      </c>
      <c r="CO168" s="16">
        <v>2</v>
      </c>
      <c r="CP168" s="16">
        <v>2</v>
      </c>
      <c r="CQ168" s="16">
        <v>2</v>
      </c>
      <c r="CR168" s="16">
        <v>2</v>
      </c>
      <c r="CS168" s="16">
        <v>2</v>
      </c>
      <c r="CT168" s="16">
        <v>2</v>
      </c>
      <c r="CU168" s="16">
        <v>2</v>
      </c>
      <c r="CV168" s="16">
        <v>2</v>
      </c>
      <c r="CW168" s="69">
        <f t="shared" si="57"/>
        <v>39</v>
      </c>
      <c r="CX168" s="352">
        <f t="shared" si="58"/>
        <v>1</v>
      </c>
      <c r="CY168" s="69">
        <f t="shared" si="59"/>
        <v>0</v>
      </c>
      <c r="CZ168" s="70">
        <f t="shared" si="60"/>
        <v>0</v>
      </c>
      <c r="DA168" s="69">
        <f t="shared" si="61"/>
        <v>0</v>
      </c>
      <c r="DB168" s="70">
        <f t="shared" si="62"/>
        <v>0</v>
      </c>
      <c r="DC168" s="69">
        <f t="shared" si="63"/>
        <v>0</v>
      </c>
      <c r="DD168" s="70">
        <f t="shared" si="64"/>
        <v>0</v>
      </c>
      <c r="DE168" s="71">
        <f t="shared" si="65"/>
        <v>2</v>
      </c>
      <c r="DF168" s="71" t="str">
        <f t="shared" si="66"/>
        <v>Đạt mục tiêu</v>
      </c>
      <c r="DG168" s="2"/>
      <c r="DH168" s="2"/>
      <c r="DI168" s="2"/>
      <c r="DJ168" s="2"/>
      <c r="DK168" s="2"/>
      <c r="DL168" s="2"/>
      <c r="DM168" s="2"/>
      <c r="DN168" s="2"/>
      <c r="DO168" s="2"/>
      <c r="DP168" s="2"/>
      <c r="DQ168" s="2"/>
      <c r="DR168" s="2"/>
      <c r="DS168" s="2"/>
      <c r="DT168" s="2"/>
      <c r="DU168" s="2"/>
      <c r="DV168" s="2"/>
      <c r="DW168" s="2"/>
      <c r="DX168" s="2"/>
      <c r="DY168" s="2"/>
      <c r="DZ168" s="2"/>
    </row>
    <row r="169" spans="1:130" ht="68.25" hidden="1" customHeight="1" x14ac:dyDescent="0.25">
      <c r="A169" s="614">
        <v>143</v>
      </c>
      <c r="B169" s="617">
        <v>241</v>
      </c>
      <c r="C169" s="56"/>
      <c r="D169" s="612" t="s">
        <v>205</v>
      </c>
      <c r="E169" s="15"/>
      <c r="F169" s="612" t="s">
        <v>204</v>
      </c>
      <c r="G169" s="64"/>
      <c r="H169" s="8" t="s">
        <v>1397</v>
      </c>
      <c r="I169" s="64" t="s">
        <v>611</v>
      </c>
      <c r="J169" s="495"/>
      <c r="K169" s="272"/>
      <c r="L169" s="272"/>
      <c r="M169" s="11"/>
      <c r="N169" s="306" t="s">
        <v>541</v>
      </c>
      <c r="O169" s="66"/>
      <c r="P169" s="66" t="s">
        <v>15</v>
      </c>
      <c r="Q169" s="66"/>
      <c r="R169" s="66"/>
      <c r="S169" s="66"/>
      <c r="T169" s="66"/>
      <c r="U169" s="66"/>
      <c r="V169" s="66"/>
      <c r="W169" s="66"/>
      <c r="X169" s="66"/>
      <c r="Y169" s="67"/>
      <c r="Z169" s="16"/>
      <c r="AA169" s="16"/>
      <c r="AB169" s="16"/>
      <c r="AC169" s="16"/>
      <c r="AD169" s="16"/>
      <c r="AE169" s="68" t="s">
        <v>623</v>
      </c>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69"/>
      <c r="CX169" s="352"/>
      <c r="CY169" s="69"/>
      <c r="CZ169" s="70"/>
      <c r="DA169" s="69"/>
      <c r="DB169" s="70"/>
      <c r="DC169" s="69"/>
      <c r="DD169" s="70"/>
      <c r="DE169" s="71"/>
      <c r="DF169" s="71"/>
      <c r="DG169" s="387"/>
      <c r="DH169" s="387"/>
      <c r="DI169" s="387"/>
      <c r="DJ169" s="387"/>
      <c r="DK169" s="387"/>
      <c r="DL169" s="387"/>
      <c r="DM169" s="387"/>
      <c r="DN169" s="387"/>
      <c r="DO169" s="387"/>
      <c r="DP169" s="387"/>
      <c r="DQ169" s="387"/>
      <c r="DR169" s="387"/>
      <c r="DS169" s="387"/>
      <c r="DT169" s="387"/>
      <c r="DU169" s="387"/>
      <c r="DV169" s="387"/>
      <c r="DW169" s="387"/>
      <c r="DX169" s="387"/>
      <c r="DY169" s="387"/>
      <c r="DZ169" s="387"/>
    </row>
    <row r="170" spans="1:130" ht="70.5" hidden="1" customHeight="1" x14ac:dyDescent="0.25">
      <c r="A170" s="616"/>
      <c r="B170" s="619"/>
      <c r="C170" s="56">
        <v>241</v>
      </c>
      <c r="D170" s="613"/>
      <c r="E170" s="15" t="s">
        <v>19</v>
      </c>
      <c r="F170" s="613"/>
      <c r="G170" s="64" t="s">
        <v>19</v>
      </c>
      <c r="H170" s="8" t="s">
        <v>730</v>
      </c>
      <c r="I170" s="64" t="s">
        <v>628</v>
      </c>
      <c r="J170" s="389"/>
      <c r="K170" s="14"/>
      <c r="L170" s="14"/>
      <c r="M170" s="11"/>
      <c r="N170" s="306" t="s">
        <v>545</v>
      </c>
      <c r="O170" s="66"/>
      <c r="P170" s="66"/>
      <c r="Q170" s="66"/>
      <c r="R170" s="66"/>
      <c r="S170" s="66"/>
      <c r="T170" s="66" t="s">
        <v>15</v>
      </c>
      <c r="U170" s="66"/>
      <c r="V170" s="66"/>
      <c r="W170" s="66"/>
      <c r="X170" s="66"/>
      <c r="Y170" s="67">
        <f t="shared" si="46"/>
        <v>1</v>
      </c>
      <c r="Z170" s="16"/>
      <c r="AA170" s="16"/>
      <c r="AB170" s="16"/>
      <c r="AC170" s="16"/>
      <c r="AD170" s="16"/>
      <c r="AE170" s="68"/>
      <c r="AF170" s="12"/>
      <c r="AG170" s="12"/>
      <c r="AH170" s="12"/>
      <c r="AI170" s="12"/>
      <c r="AJ170" s="12"/>
      <c r="AK170" s="12"/>
      <c r="AL170" s="12"/>
      <c r="AM170" s="12"/>
      <c r="AN170" s="12"/>
      <c r="AO170" s="12"/>
      <c r="AP170" s="12"/>
      <c r="AQ170" s="12"/>
      <c r="AR170" s="12"/>
      <c r="AS170" s="12"/>
      <c r="AT170" s="12"/>
      <c r="AU170" s="12"/>
      <c r="AV170" s="12" t="s">
        <v>645</v>
      </c>
      <c r="AW170" s="12" t="s">
        <v>710</v>
      </c>
      <c r="AX170" s="12" t="s">
        <v>645</v>
      </c>
      <c r="AY170" s="12"/>
      <c r="AZ170" s="12"/>
      <c r="BA170" s="12"/>
      <c r="BB170" s="12"/>
      <c r="BC170" s="12"/>
      <c r="BD170" s="12"/>
      <c r="BE170" s="12"/>
      <c r="BF170" s="12"/>
      <c r="BG170" s="12"/>
      <c r="BH170" s="12"/>
      <c r="BI170" s="12"/>
      <c r="BJ170" s="345">
        <v>2</v>
      </c>
      <c r="BK170" s="345">
        <v>2</v>
      </c>
      <c r="BL170" s="345">
        <v>2</v>
      </c>
      <c r="BM170" s="345">
        <v>2</v>
      </c>
      <c r="BN170" s="345">
        <v>2</v>
      </c>
      <c r="BO170" s="345">
        <v>1</v>
      </c>
      <c r="BP170" s="345">
        <v>2</v>
      </c>
      <c r="BQ170" s="345">
        <v>2</v>
      </c>
      <c r="BR170" s="345">
        <v>2</v>
      </c>
      <c r="BS170" s="345">
        <v>2</v>
      </c>
      <c r="BT170" s="345">
        <v>2</v>
      </c>
      <c r="BU170" s="345">
        <v>2</v>
      </c>
      <c r="BV170" s="345">
        <v>1</v>
      </c>
      <c r="BW170" s="345">
        <v>2</v>
      </c>
      <c r="BX170" s="345">
        <v>2</v>
      </c>
      <c r="BY170" s="345">
        <v>2</v>
      </c>
      <c r="BZ170" s="345">
        <v>2</v>
      </c>
      <c r="CA170" s="345">
        <v>1</v>
      </c>
      <c r="CB170" s="345">
        <v>2</v>
      </c>
      <c r="CC170" s="345">
        <v>2</v>
      </c>
      <c r="CD170" s="345">
        <v>2</v>
      </c>
      <c r="CE170" s="345">
        <v>2</v>
      </c>
      <c r="CF170" s="345">
        <v>2</v>
      </c>
      <c r="CG170" s="345">
        <v>2</v>
      </c>
      <c r="CH170" s="345">
        <v>2</v>
      </c>
      <c r="CI170" s="345">
        <v>2</v>
      </c>
      <c r="CJ170" s="345">
        <v>2</v>
      </c>
      <c r="CK170" s="345">
        <v>2</v>
      </c>
      <c r="CL170" s="345">
        <v>2</v>
      </c>
      <c r="CM170" s="345">
        <v>2</v>
      </c>
      <c r="CN170" s="345">
        <v>2</v>
      </c>
      <c r="CO170" s="345">
        <v>2</v>
      </c>
      <c r="CP170" s="345">
        <v>2</v>
      </c>
      <c r="CQ170" s="345">
        <v>2</v>
      </c>
      <c r="CR170" s="345">
        <v>2</v>
      </c>
      <c r="CS170" s="345">
        <v>2</v>
      </c>
      <c r="CT170" s="345">
        <v>2</v>
      </c>
      <c r="CU170" s="345">
        <v>2</v>
      </c>
      <c r="CV170" s="345">
        <v>2</v>
      </c>
      <c r="CW170" s="335">
        <f t="shared" si="57"/>
        <v>36</v>
      </c>
      <c r="CX170" s="330">
        <f t="shared" si="58"/>
        <v>0.92307692307692313</v>
      </c>
      <c r="CY170" s="335">
        <f t="shared" si="59"/>
        <v>3</v>
      </c>
      <c r="CZ170" s="339">
        <f t="shared" si="60"/>
        <v>7.6923076923076927E-2</v>
      </c>
      <c r="DA170" s="335">
        <f t="shared" si="61"/>
        <v>0</v>
      </c>
      <c r="DB170" s="339">
        <f t="shared" si="62"/>
        <v>0</v>
      </c>
      <c r="DC170" s="335">
        <f t="shared" si="63"/>
        <v>0</v>
      </c>
      <c r="DD170" s="339">
        <f t="shared" si="64"/>
        <v>0</v>
      </c>
      <c r="DE170" s="71">
        <f t="shared" si="65"/>
        <v>1.9230769230769231</v>
      </c>
      <c r="DF170" s="71" t="str">
        <f t="shared" si="66"/>
        <v>Đạt mục tiêu</v>
      </c>
      <c r="DG170" s="2"/>
      <c r="DH170" s="2"/>
      <c r="DI170" s="2"/>
      <c r="DJ170" s="2"/>
      <c r="DK170" s="2"/>
      <c r="DL170" s="2"/>
      <c r="DM170" s="2"/>
      <c r="DN170" s="2"/>
      <c r="DO170" s="2"/>
      <c r="DP170" s="2"/>
      <c r="DQ170" s="2"/>
      <c r="DR170" s="2"/>
      <c r="DS170" s="2"/>
      <c r="DT170" s="2"/>
      <c r="DU170" s="2"/>
      <c r="DV170" s="2"/>
      <c r="DW170" s="2"/>
      <c r="DX170" s="2"/>
      <c r="DY170" s="2"/>
      <c r="DZ170" s="2"/>
    </row>
    <row r="171" spans="1:130" ht="34.5" hidden="1" customHeight="1" x14ac:dyDescent="0.25">
      <c r="A171" s="49">
        <v>144</v>
      </c>
      <c r="B171" s="62">
        <v>241</v>
      </c>
      <c r="C171" s="56">
        <v>242</v>
      </c>
      <c r="D171" s="8" t="s">
        <v>206</v>
      </c>
      <c r="E171" s="15" t="s">
        <v>38</v>
      </c>
      <c r="F171" s="15" t="s">
        <v>207</v>
      </c>
      <c r="G171" s="64" t="s">
        <v>38</v>
      </c>
      <c r="H171" s="8" t="s">
        <v>731</v>
      </c>
      <c r="I171" s="64" t="s">
        <v>628</v>
      </c>
      <c r="J171" s="64" t="s">
        <v>179</v>
      </c>
      <c r="K171" s="16" t="s">
        <v>145</v>
      </c>
      <c r="L171" s="16" t="s">
        <v>15</v>
      </c>
      <c r="M171" s="11"/>
      <c r="N171" s="306" t="s">
        <v>545</v>
      </c>
      <c r="O171" s="66"/>
      <c r="P171" s="66"/>
      <c r="Q171" s="66"/>
      <c r="R171" s="66"/>
      <c r="S171" s="66"/>
      <c r="T171" s="66" t="s">
        <v>15</v>
      </c>
      <c r="U171" s="66"/>
      <c r="V171" s="66"/>
      <c r="W171" s="66"/>
      <c r="X171" s="66"/>
      <c r="Y171" s="67">
        <f t="shared" si="46"/>
        <v>1</v>
      </c>
      <c r="Z171" s="16"/>
      <c r="AA171" s="16"/>
      <c r="AB171" s="16"/>
      <c r="AC171" s="16"/>
      <c r="AD171" s="16"/>
      <c r="AE171" s="76"/>
      <c r="AF171" s="16"/>
      <c r="AG171" s="16"/>
      <c r="AH171" s="16"/>
      <c r="AI171" s="16"/>
      <c r="AJ171" s="16"/>
      <c r="AK171" s="16"/>
      <c r="AL171" s="16"/>
      <c r="AM171" s="16"/>
      <c r="AN171" s="16"/>
      <c r="AO171" s="16"/>
      <c r="AP171" s="16"/>
      <c r="AQ171" s="16"/>
      <c r="AR171" s="16"/>
      <c r="AS171" s="16"/>
      <c r="AT171" s="16"/>
      <c r="AU171" s="16" t="s">
        <v>710</v>
      </c>
      <c r="AV171" s="16"/>
      <c r="AW171" s="16"/>
      <c r="AX171" s="16" t="s">
        <v>710</v>
      </c>
      <c r="AY171" s="16"/>
      <c r="AZ171" s="16"/>
      <c r="BA171" s="16"/>
      <c r="BB171" s="16"/>
      <c r="BC171" s="16"/>
      <c r="BD171" s="16"/>
      <c r="BE171" s="16"/>
      <c r="BF171" s="16"/>
      <c r="BG171" s="16"/>
      <c r="BH171" s="16"/>
      <c r="BI171" s="16"/>
      <c r="BJ171" s="345">
        <v>2</v>
      </c>
      <c r="BK171" s="345">
        <v>2</v>
      </c>
      <c r="BL171" s="345">
        <v>2</v>
      </c>
      <c r="BM171" s="345">
        <v>2</v>
      </c>
      <c r="BN171" s="345">
        <v>2</v>
      </c>
      <c r="BO171" s="345">
        <v>2</v>
      </c>
      <c r="BP171" s="345">
        <v>2</v>
      </c>
      <c r="BQ171" s="345">
        <v>2</v>
      </c>
      <c r="BR171" s="345">
        <v>2</v>
      </c>
      <c r="BS171" s="345">
        <v>2</v>
      </c>
      <c r="BT171" s="345">
        <v>2</v>
      </c>
      <c r="BU171" s="345">
        <v>2</v>
      </c>
      <c r="BV171" s="345">
        <v>2</v>
      </c>
      <c r="BW171" s="345">
        <v>2</v>
      </c>
      <c r="BX171" s="345">
        <v>2</v>
      </c>
      <c r="BY171" s="345">
        <v>2</v>
      </c>
      <c r="BZ171" s="345">
        <v>2</v>
      </c>
      <c r="CA171" s="345">
        <v>2</v>
      </c>
      <c r="CB171" s="345">
        <v>2</v>
      </c>
      <c r="CC171" s="345">
        <v>2</v>
      </c>
      <c r="CD171" s="345">
        <v>2</v>
      </c>
      <c r="CE171" s="345">
        <v>2</v>
      </c>
      <c r="CF171" s="345">
        <v>2</v>
      </c>
      <c r="CG171" s="345">
        <v>2</v>
      </c>
      <c r="CH171" s="345">
        <v>2</v>
      </c>
      <c r="CI171" s="345">
        <v>2</v>
      </c>
      <c r="CJ171" s="345">
        <v>2</v>
      </c>
      <c r="CK171" s="345">
        <v>2</v>
      </c>
      <c r="CL171" s="345">
        <v>2</v>
      </c>
      <c r="CM171" s="345">
        <v>2</v>
      </c>
      <c r="CN171" s="345">
        <v>2</v>
      </c>
      <c r="CO171" s="345">
        <v>2</v>
      </c>
      <c r="CP171" s="345">
        <v>2</v>
      </c>
      <c r="CQ171" s="345">
        <v>2</v>
      </c>
      <c r="CR171" s="345">
        <v>2</v>
      </c>
      <c r="CS171" s="345">
        <v>2</v>
      </c>
      <c r="CT171" s="345">
        <v>2</v>
      </c>
      <c r="CU171" s="345">
        <v>2</v>
      </c>
      <c r="CV171" s="345">
        <v>2</v>
      </c>
      <c r="CW171" s="335">
        <f t="shared" si="57"/>
        <v>39</v>
      </c>
      <c r="CX171" s="330">
        <f t="shared" si="58"/>
        <v>1</v>
      </c>
      <c r="CY171" s="335">
        <f t="shared" si="59"/>
        <v>0</v>
      </c>
      <c r="CZ171" s="339">
        <f t="shared" si="60"/>
        <v>0</v>
      </c>
      <c r="DA171" s="335">
        <f t="shared" si="61"/>
        <v>0</v>
      </c>
      <c r="DB171" s="339">
        <f t="shared" si="62"/>
        <v>0</v>
      </c>
      <c r="DC171" s="335">
        <f t="shared" si="63"/>
        <v>0</v>
      </c>
      <c r="DD171" s="339">
        <f t="shared" si="64"/>
        <v>0</v>
      </c>
      <c r="DE171" s="71">
        <f t="shared" si="65"/>
        <v>2</v>
      </c>
      <c r="DF171" s="71" t="str">
        <f t="shared" si="66"/>
        <v>Đạt mục tiêu</v>
      </c>
      <c r="DG171" s="2"/>
      <c r="DH171" s="2"/>
      <c r="DI171" s="2"/>
      <c r="DJ171" s="2"/>
      <c r="DK171" s="2"/>
      <c r="DL171" s="2"/>
      <c r="DM171" s="2"/>
      <c r="DN171" s="2"/>
      <c r="DO171" s="2"/>
      <c r="DP171" s="2"/>
      <c r="DQ171" s="2"/>
      <c r="DR171" s="2"/>
      <c r="DS171" s="2"/>
      <c r="DT171" s="2"/>
      <c r="DU171" s="2"/>
      <c r="DV171" s="2"/>
      <c r="DW171" s="2"/>
      <c r="DX171" s="2"/>
      <c r="DY171" s="2"/>
      <c r="DZ171" s="2"/>
    </row>
    <row r="172" spans="1:130" ht="15.75" hidden="1" customHeight="1" x14ac:dyDescent="0.25">
      <c r="A172" s="49">
        <v>145</v>
      </c>
      <c r="B172" s="55">
        <v>242</v>
      </c>
      <c r="C172" s="56">
        <v>243</v>
      </c>
      <c r="D172" s="706" t="s">
        <v>732</v>
      </c>
      <c r="E172" s="707"/>
      <c r="F172" s="707"/>
      <c r="G172" s="707"/>
      <c r="H172" s="705"/>
      <c r="I172" s="64"/>
      <c r="J172" s="57"/>
      <c r="K172" s="57" t="s">
        <v>8</v>
      </c>
      <c r="L172" s="57" t="s">
        <v>8</v>
      </c>
      <c r="M172" s="57" t="s">
        <v>8</v>
      </c>
      <c r="N172" s="296"/>
      <c r="O172" s="58" t="s">
        <v>609</v>
      </c>
      <c r="P172" s="58" t="s">
        <v>609</v>
      </c>
      <c r="Q172" s="58" t="s">
        <v>609</v>
      </c>
      <c r="R172" s="58" t="s">
        <v>609</v>
      </c>
      <c r="S172" s="58" t="s">
        <v>609</v>
      </c>
      <c r="T172" s="58" t="s">
        <v>609</v>
      </c>
      <c r="U172" s="58" t="s">
        <v>609</v>
      </c>
      <c r="V172" s="58" t="s">
        <v>609</v>
      </c>
      <c r="W172" s="58" t="s">
        <v>609</v>
      </c>
      <c r="X172" s="58" t="s">
        <v>609</v>
      </c>
      <c r="Y172" s="67">
        <f t="shared" si="46"/>
        <v>0</v>
      </c>
      <c r="Z172" s="57" t="s">
        <v>8</v>
      </c>
      <c r="AA172" s="57"/>
      <c r="AB172" s="57"/>
      <c r="AC172" s="57"/>
      <c r="AD172" s="57"/>
      <c r="AE172" s="77"/>
      <c r="AF172" s="78"/>
      <c r="AG172" s="78"/>
      <c r="AH172" s="78"/>
      <c r="AI172" s="78"/>
      <c r="AJ172" s="78"/>
      <c r="AK172" s="78"/>
      <c r="AL172" s="78"/>
      <c r="AM172" s="78"/>
      <c r="AN172" s="78"/>
      <c r="AO172" s="78"/>
      <c r="AP172" s="78"/>
      <c r="AQ172" s="78"/>
      <c r="AR172" s="78"/>
      <c r="AS172" s="78"/>
      <c r="AT172" s="78"/>
      <c r="AU172" s="57"/>
      <c r="AV172" s="57"/>
      <c r="AW172" s="57"/>
      <c r="AX172" s="57"/>
      <c r="AY172" s="57"/>
      <c r="AZ172" s="57"/>
      <c r="BA172" s="57"/>
      <c r="BB172" s="57"/>
      <c r="BC172" s="78"/>
      <c r="BD172" s="78"/>
      <c r="BE172" s="78"/>
      <c r="BF172" s="78"/>
      <c r="BG172" s="78"/>
      <c r="BH172" s="78"/>
      <c r="BI172" s="78"/>
      <c r="BJ172" s="336" t="s">
        <v>8</v>
      </c>
      <c r="BK172" s="336" t="s">
        <v>8</v>
      </c>
      <c r="BL172" s="336" t="s">
        <v>8</v>
      </c>
      <c r="BM172" s="336" t="s">
        <v>8</v>
      </c>
      <c r="BN172" s="336" t="s">
        <v>8</v>
      </c>
      <c r="BO172" s="336" t="s">
        <v>8</v>
      </c>
      <c r="BP172" s="336" t="s">
        <v>8</v>
      </c>
      <c r="BQ172" s="336" t="s">
        <v>8</v>
      </c>
      <c r="BR172" s="336" t="s">
        <v>8</v>
      </c>
      <c r="BS172" s="336" t="s">
        <v>8</v>
      </c>
      <c r="BT172" s="336" t="s">
        <v>8</v>
      </c>
      <c r="BU172" s="336" t="s">
        <v>8</v>
      </c>
      <c r="BV172" s="336" t="s">
        <v>8</v>
      </c>
      <c r="BW172" s="336" t="s">
        <v>8</v>
      </c>
      <c r="BX172" s="336" t="s">
        <v>8</v>
      </c>
      <c r="BY172" s="336" t="s">
        <v>8</v>
      </c>
      <c r="BZ172" s="336" t="s">
        <v>8</v>
      </c>
      <c r="CA172" s="336" t="s">
        <v>8</v>
      </c>
      <c r="CB172" s="336" t="s">
        <v>8</v>
      </c>
      <c r="CC172" s="336" t="s">
        <v>8</v>
      </c>
      <c r="CD172" s="336" t="s">
        <v>8</v>
      </c>
      <c r="CE172" s="336" t="s">
        <v>8</v>
      </c>
      <c r="CF172" s="336" t="s">
        <v>8</v>
      </c>
      <c r="CG172" s="336" t="s">
        <v>8</v>
      </c>
      <c r="CH172" s="336" t="s">
        <v>8</v>
      </c>
      <c r="CI172" s="336" t="s">
        <v>8</v>
      </c>
      <c r="CJ172" s="336" t="s">
        <v>8</v>
      </c>
      <c r="CK172" s="336" t="s">
        <v>8</v>
      </c>
      <c r="CL172" s="336" t="s">
        <v>8</v>
      </c>
      <c r="CM172" s="336" t="s">
        <v>8</v>
      </c>
      <c r="CN172" s="336" t="s">
        <v>8</v>
      </c>
      <c r="CO172" s="336" t="s">
        <v>8</v>
      </c>
      <c r="CP172" s="336" t="s">
        <v>8</v>
      </c>
      <c r="CQ172" s="336" t="s">
        <v>8</v>
      </c>
      <c r="CR172" s="336" t="s">
        <v>8</v>
      </c>
      <c r="CS172" s="336"/>
      <c r="CT172" s="336" t="s">
        <v>8</v>
      </c>
      <c r="CU172" s="336" t="s">
        <v>8</v>
      </c>
      <c r="CV172" s="336" t="s">
        <v>8</v>
      </c>
      <c r="CW172" s="336" t="s">
        <v>8</v>
      </c>
      <c r="CX172" s="331" t="s">
        <v>8</v>
      </c>
      <c r="CY172" s="336" t="s">
        <v>8</v>
      </c>
      <c r="CZ172" s="336" t="s">
        <v>8</v>
      </c>
      <c r="DA172" s="336" t="s">
        <v>8</v>
      </c>
      <c r="DB172" s="336" t="s">
        <v>8</v>
      </c>
      <c r="DC172" s="336" t="s">
        <v>8</v>
      </c>
      <c r="DD172" s="336" t="s">
        <v>8</v>
      </c>
      <c r="DE172" s="57" t="s">
        <v>8</v>
      </c>
      <c r="DF172" s="57" t="s">
        <v>8</v>
      </c>
      <c r="DG172" s="2"/>
      <c r="DH172" s="2"/>
      <c r="DI172" s="2"/>
      <c r="DJ172" s="2"/>
      <c r="DK172" s="2"/>
      <c r="DL172" s="2"/>
      <c r="DM172" s="2"/>
      <c r="DN172" s="2"/>
      <c r="DO172" s="2"/>
      <c r="DP172" s="2"/>
      <c r="DQ172" s="2"/>
      <c r="DR172" s="2"/>
      <c r="DS172" s="2"/>
      <c r="DT172" s="2"/>
      <c r="DU172" s="2"/>
      <c r="DV172" s="2"/>
      <c r="DW172" s="2"/>
      <c r="DX172" s="2"/>
      <c r="DY172" s="2"/>
      <c r="DZ172" s="2"/>
    </row>
    <row r="173" spans="1:130" ht="15.75" hidden="1" customHeight="1" x14ac:dyDescent="0.25">
      <c r="A173" s="49">
        <v>146</v>
      </c>
      <c r="B173" s="55">
        <v>243</v>
      </c>
      <c r="C173" s="56">
        <v>244</v>
      </c>
      <c r="D173" s="706" t="s">
        <v>208</v>
      </c>
      <c r="E173" s="707"/>
      <c r="F173" s="705"/>
      <c r="G173" s="57"/>
      <c r="H173" s="57"/>
      <c r="I173" s="78"/>
      <c r="J173" s="57"/>
      <c r="K173" s="57" t="s">
        <v>8</v>
      </c>
      <c r="L173" s="57" t="s">
        <v>8</v>
      </c>
      <c r="M173" s="57" t="s">
        <v>8</v>
      </c>
      <c r="N173" s="296"/>
      <c r="O173" s="58" t="s">
        <v>609</v>
      </c>
      <c r="P173" s="58" t="s">
        <v>609</v>
      </c>
      <c r="Q173" s="58" t="s">
        <v>609</v>
      </c>
      <c r="R173" s="58" t="s">
        <v>609</v>
      </c>
      <c r="S173" s="58" t="s">
        <v>609</v>
      </c>
      <c r="T173" s="58" t="s">
        <v>609</v>
      </c>
      <c r="U173" s="58" t="s">
        <v>609</v>
      </c>
      <c r="V173" s="58" t="s">
        <v>609</v>
      </c>
      <c r="W173" s="58" t="s">
        <v>609</v>
      </c>
      <c r="X173" s="58" t="s">
        <v>609</v>
      </c>
      <c r="Y173" s="67">
        <f t="shared" si="46"/>
        <v>0</v>
      </c>
      <c r="Z173" s="57" t="s">
        <v>8</v>
      </c>
      <c r="AA173" s="57"/>
      <c r="AB173" s="57"/>
      <c r="AC173" s="57"/>
      <c r="AD173" s="57"/>
      <c r="AE173" s="79"/>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336" t="s">
        <v>8</v>
      </c>
      <c r="BK173" s="336" t="s">
        <v>8</v>
      </c>
      <c r="BL173" s="336" t="s">
        <v>8</v>
      </c>
      <c r="BM173" s="336" t="s">
        <v>8</v>
      </c>
      <c r="BN173" s="336" t="s">
        <v>8</v>
      </c>
      <c r="BO173" s="336" t="s">
        <v>8</v>
      </c>
      <c r="BP173" s="336" t="s">
        <v>8</v>
      </c>
      <c r="BQ173" s="336" t="s">
        <v>8</v>
      </c>
      <c r="BR173" s="336" t="s">
        <v>8</v>
      </c>
      <c r="BS173" s="336" t="s">
        <v>8</v>
      </c>
      <c r="BT173" s="336" t="s">
        <v>8</v>
      </c>
      <c r="BU173" s="336" t="s">
        <v>8</v>
      </c>
      <c r="BV173" s="336" t="s">
        <v>8</v>
      </c>
      <c r="BW173" s="336" t="s">
        <v>8</v>
      </c>
      <c r="BX173" s="336" t="s">
        <v>8</v>
      </c>
      <c r="BY173" s="336" t="s">
        <v>8</v>
      </c>
      <c r="BZ173" s="336" t="s">
        <v>8</v>
      </c>
      <c r="CA173" s="336" t="s">
        <v>8</v>
      </c>
      <c r="CB173" s="336" t="s">
        <v>8</v>
      </c>
      <c r="CC173" s="336" t="s">
        <v>8</v>
      </c>
      <c r="CD173" s="336" t="s">
        <v>8</v>
      </c>
      <c r="CE173" s="336" t="s">
        <v>8</v>
      </c>
      <c r="CF173" s="336" t="s">
        <v>8</v>
      </c>
      <c r="CG173" s="336" t="s">
        <v>8</v>
      </c>
      <c r="CH173" s="336" t="s">
        <v>8</v>
      </c>
      <c r="CI173" s="336" t="s">
        <v>8</v>
      </c>
      <c r="CJ173" s="336" t="s">
        <v>8</v>
      </c>
      <c r="CK173" s="336" t="s">
        <v>8</v>
      </c>
      <c r="CL173" s="336" t="s">
        <v>8</v>
      </c>
      <c r="CM173" s="336" t="s">
        <v>8</v>
      </c>
      <c r="CN173" s="336" t="s">
        <v>8</v>
      </c>
      <c r="CO173" s="336" t="s">
        <v>8</v>
      </c>
      <c r="CP173" s="336" t="s">
        <v>8</v>
      </c>
      <c r="CQ173" s="336" t="s">
        <v>8</v>
      </c>
      <c r="CR173" s="336" t="s">
        <v>8</v>
      </c>
      <c r="CS173" s="336"/>
      <c r="CT173" s="336" t="s">
        <v>8</v>
      </c>
      <c r="CU173" s="336" t="s">
        <v>8</v>
      </c>
      <c r="CV173" s="336" t="s">
        <v>8</v>
      </c>
      <c r="CW173" s="336" t="s">
        <v>8</v>
      </c>
      <c r="CX173" s="331" t="s">
        <v>8</v>
      </c>
      <c r="CY173" s="336" t="s">
        <v>8</v>
      </c>
      <c r="CZ173" s="336" t="s">
        <v>8</v>
      </c>
      <c r="DA173" s="336" t="s">
        <v>8</v>
      </c>
      <c r="DB173" s="336" t="s">
        <v>8</v>
      </c>
      <c r="DC173" s="336" t="s">
        <v>8</v>
      </c>
      <c r="DD173" s="336" t="s">
        <v>8</v>
      </c>
      <c r="DE173" s="57" t="s">
        <v>8</v>
      </c>
      <c r="DF173" s="57" t="s">
        <v>8</v>
      </c>
      <c r="DG173" s="2"/>
      <c r="DH173" s="2"/>
      <c r="DI173" s="2"/>
      <c r="DJ173" s="2"/>
      <c r="DK173" s="2"/>
      <c r="DL173" s="2"/>
      <c r="DM173" s="2"/>
      <c r="DN173" s="2"/>
      <c r="DO173" s="2"/>
      <c r="DP173" s="2"/>
      <c r="DQ173" s="2"/>
      <c r="DR173" s="2"/>
      <c r="DS173" s="2"/>
      <c r="DT173" s="2"/>
      <c r="DU173" s="2"/>
      <c r="DV173" s="2"/>
      <c r="DW173" s="2"/>
      <c r="DX173" s="2"/>
      <c r="DY173" s="2"/>
      <c r="DZ173" s="2"/>
    </row>
    <row r="174" spans="1:130" ht="37.5" hidden="1" customHeight="1" x14ac:dyDescent="0.25">
      <c r="A174" s="49">
        <v>147</v>
      </c>
      <c r="B174" s="62">
        <v>244</v>
      </c>
      <c r="C174" s="56">
        <v>247</v>
      </c>
      <c r="D174" s="8" t="s">
        <v>209</v>
      </c>
      <c r="E174" s="15" t="s">
        <v>36</v>
      </c>
      <c r="F174" s="15" t="s">
        <v>210</v>
      </c>
      <c r="G174" s="64" t="s">
        <v>36</v>
      </c>
      <c r="H174" s="15" t="s">
        <v>733</v>
      </c>
      <c r="I174" s="61"/>
      <c r="J174" s="64" t="s">
        <v>179</v>
      </c>
      <c r="K174" s="16" t="s">
        <v>6</v>
      </c>
      <c r="L174" s="16" t="s">
        <v>15</v>
      </c>
      <c r="M174" s="24">
        <v>1</v>
      </c>
      <c r="N174" s="24" t="s">
        <v>1268</v>
      </c>
      <c r="O174" s="66"/>
      <c r="P174" s="66"/>
      <c r="Q174" s="66"/>
      <c r="R174" s="66"/>
      <c r="S174" s="66"/>
      <c r="T174" s="66"/>
      <c r="U174" s="66"/>
      <c r="V174" s="81" t="s">
        <v>15</v>
      </c>
      <c r="W174" s="81"/>
      <c r="X174" s="66"/>
      <c r="Y174" s="67">
        <f t="shared" si="46"/>
        <v>1</v>
      </c>
      <c r="Z174" s="16"/>
      <c r="AA174" s="16"/>
      <c r="AB174" s="16"/>
      <c r="AC174" s="16"/>
      <c r="AD174" s="16"/>
      <c r="AE174" s="68"/>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t="s">
        <v>710</v>
      </c>
      <c r="BD174" s="12" t="s">
        <v>710</v>
      </c>
      <c r="BE174" s="12" t="s">
        <v>710</v>
      </c>
      <c r="BF174" s="12"/>
      <c r="BG174" s="12"/>
      <c r="BH174" s="12"/>
      <c r="BI174" s="12"/>
      <c r="BJ174" s="16">
        <v>2</v>
      </c>
      <c r="BK174" s="16">
        <v>2</v>
      </c>
      <c r="BL174" s="16">
        <v>2</v>
      </c>
      <c r="BM174" s="16">
        <v>2</v>
      </c>
      <c r="BN174" s="16">
        <v>2</v>
      </c>
      <c r="BO174" s="16">
        <v>2</v>
      </c>
      <c r="BP174" s="16">
        <v>2</v>
      </c>
      <c r="BQ174" s="16">
        <v>2</v>
      </c>
      <c r="BR174" s="16">
        <v>2</v>
      </c>
      <c r="BS174" s="16">
        <v>2</v>
      </c>
      <c r="BT174" s="16">
        <v>2</v>
      </c>
      <c r="BU174" s="16">
        <v>2</v>
      </c>
      <c r="BV174" s="16">
        <v>2</v>
      </c>
      <c r="BW174" s="16">
        <v>2</v>
      </c>
      <c r="BX174" s="16">
        <v>2</v>
      </c>
      <c r="BY174" s="16">
        <v>2</v>
      </c>
      <c r="BZ174" s="16">
        <v>2</v>
      </c>
      <c r="CA174" s="16">
        <v>2</v>
      </c>
      <c r="CB174" s="16">
        <v>2</v>
      </c>
      <c r="CC174" s="16">
        <v>2</v>
      </c>
      <c r="CD174" s="16">
        <v>2</v>
      </c>
      <c r="CE174" s="16">
        <v>2</v>
      </c>
      <c r="CF174" s="16">
        <v>2</v>
      </c>
      <c r="CG174" s="16">
        <v>2</v>
      </c>
      <c r="CH174" s="16">
        <v>2</v>
      </c>
      <c r="CI174" s="16">
        <v>2</v>
      </c>
      <c r="CJ174" s="16">
        <v>2</v>
      </c>
      <c r="CK174" s="16">
        <v>2</v>
      </c>
      <c r="CL174" s="16">
        <v>2</v>
      </c>
      <c r="CM174" s="16">
        <v>2</v>
      </c>
      <c r="CN174" s="16">
        <v>2</v>
      </c>
      <c r="CO174" s="16">
        <v>2</v>
      </c>
      <c r="CP174" s="16">
        <v>2</v>
      </c>
      <c r="CQ174" s="16">
        <v>2</v>
      </c>
      <c r="CR174" s="16">
        <v>2</v>
      </c>
      <c r="CS174" s="16">
        <v>2</v>
      </c>
      <c r="CT174" s="16">
        <v>2</v>
      </c>
      <c r="CU174" s="16">
        <v>2</v>
      </c>
      <c r="CV174" s="16">
        <v>2</v>
      </c>
      <c r="CW174" s="69">
        <f>COUNTIF(BJ174:CV174,"2")</f>
        <v>39</v>
      </c>
      <c r="CX174" s="352">
        <f>CW174/(CW174+CY174+DA174+DC174)</f>
        <v>1</v>
      </c>
      <c r="CY174" s="69">
        <f>COUNTIF(BJ174:CV174,"1")</f>
        <v>0</v>
      </c>
      <c r="CZ174" s="70">
        <f>CY174/(CW174+CY174+DA174+DC174)</f>
        <v>0</v>
      </c>
      <c r="DA174" s="69">
        <f>COUNTIF(BJ174:CV174,"0")</f>
        <v>0</v>
      </c>
      <c r="DB174" s="70">
        <f>DA174/(CW174+CY174+DA174+DC174)</f>
        <v>0</v>
      </c>
      <c r="DC174" s="69">
        <f>COUNTIF(BJ174:CV174,"KĐG")</f>
        <v>0</v>
      </c>
      <c r="DD174" s="70">
        <f>DC174/(CW174+CY174+DA174+DC174)</f>
        <v>0</v>
      </c>
      <c r="DE174" s="71">
        <f>(((CW174*2)+(CY174*1)+(DA174*0)))/(CW174+CY174+DA174)</f>
        <v>2</v>
      </c>
      <c r="DF174" s="71" t="str">
        <f>IF(DD174&gt;=50%,"KĐG",IF(DE174&gt;=1.6,"Đạt mục tiêu",IF(DE174&gt;=1,"Cần cố gắng","Chưa đạt")))</f>
        <v>Đạt mục tiêu</v>
      </c>
      <c r="DG174" s="2"/>
      <c r="DH174" s="2"/>
      <c r="DI174" s="2"/>
      <c r="DJ174" s="2"/>
      <c r="DK174" s="2"/>
      <c r="DL174" s="2"/>
      <c r="DM174" s="2"/>
      <c r="DN174" s="2"/>
      <c r="DO174" s="2"/>
      <c r="DP174" s="2"/>
      <c r="DQ174" s="2"/>
      <c r="DR174" s="2"/>
      <c r="DS174" s="2"/>
      <c r="DT174" s="2"/>
      <c r="DU174" s="2"/>
      <c r="DV174" s="2"/>
      <c r="DW174" s="2"/>
      <c r="DX174" s="2"/>
      <c r="DY174" s="2"/>
      <c r="DZ174" s="2"/>
    </row>
    <row r="175" spans="1:130" ht="42.75" hidden="1" customHeight="1" x14ac:dyDescent="0.25">
      <c r="A175" s="49">
        <v>148</v>
      </c>
      <c r="B175" s="62">
        <v>247</v>
      </c>
      <c r="C175" s="56">
        <v>248</v>
      </c>
      <c r="D175" s="8" t="s">
        <v>211</v>
      </c>
      <c r="E175" s="15" t="s">
        <v>19</v>
      </c>
      <c r="F175" s="15" t="s">
        <v>212</v>
      </c>
      <c r="G175" s="64" t="s">
        <v>19</v>
      </c>
      <c r="H175" s="15" t="s">
        <v>734</v>
      </c>
      <c r="I175" s="64" t="s">
        <v>628</v>
      </c>
      <c r="J175" s="64" t="s">
        <v>179</v>
      </c>
      <c r="K175" s="16" t="s">
        <v>6</v>
      </c>
      <c r="L175" s="16" t="s">
        <v>15</v>
      </c>
      <c r="M175" s="25"/>
      <c r="N175" s="25" t="s">
        <v>547</v>
      </c>
      <c r="O175" s="67"/>
      <c r="P175" s="66"/>
      <c r="Q175" s="66"/>
      <c r="R175" s="66"/>
      <c r="S175" s="66"/>
      <c r="T175" s="66"/>
      <c r="U175" s="66"/>
      <c r="V175" s="81"/>
      <c r="W175" s="81" t="s">
        <v>15</v>
      </c>
      <c r="X175" s="66"/>
      <c r="Y175" s="67">
        <f t="shared" si="46"/>
        <v>1</v>
      </c>
      <c r="Z175" s="16"/>
      <c r="AA175" s="16"/>
      <c r="AB175" s="16"/>
      <c r="AC175" s="16"/>
      <c r="AD175" s="16"/>
      <c r="AE175" s="68"/>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t="s">
        <v>710</v>
      </c>
      <c r="BG175" s="12" t="s">
        <v>710</v>
      </c>
      <c r="BH175" s="12" t="s">
        <v>710</v>
      </c>
      <c r="BI175" s="12"/>
      <c r="BJ175" s="16">
        <v>2</v>
      </c>
      <c r="BK175" s="16">
        <v>2</v>
      </c>
      <c r="BL175" s="16">
        <v>2</v>
      </c>
      <c r="BM175" s="16">
        <v>2</v>
      </c>
      <c r="BN175" s="16">
        <v>2</v>
      </c>
      <c r="BO175" s="16">
        <v>2</v>
      </c>
      <c r="BP175" s="16">
        <v>2</v>
      </c>
      <c r="BQ175" s="16">
        <v>2</v>
      </c>
      <c r="BR175" s="16">
        <v>2</v>
      </c>
      <c r="BS175" s="16">
        <v>2</v>
      </c>
      <c r="BT175" s="16">
        <v>2</v>
      </c>
      <c r="BU175" s="16">
        <v>2</v>
      </c>
      <c r="BV175" s="16">
        <v>2</v>
      </c>
      <c r="BW175" s="16">
        <v>2</v>
      </c>
      <c r="BX175" s="16">
        <v>2</v>
      </c>
      <c r="BY175" s="16">
        <v>2</v>
      </c>
      <c r="BZ175" s="16">
        <v>2</v>
      </c>
      <c r="CA175" s="16">
        <v>2</v>
      </c>
      <c r="CB175" s="16">
        <v>2</v>
      </c>
      <c r="CC175" s="16">
        <v>2</v>
      </c>
      <c r="CD175" s="16">
        <v>2</v>
      </c>
      <c r="CE175" s="16">
        <v>2</v>
      </c>
      <c r="CF175" s="16">
        <v>2</v>
      </c>
      <c r="CG175" s="16">
        <v>2</v>
      </c>
      <c r="CH175" s="16">
        <v>2</v>
      </c>
      <c r="CI175" s="16">
        <v>2</v>
      </c>
      <c r="CJ175" s="16">
        <v>2</v>
      </c>
      <c r="CK175" s="16">
        <v>2</v>
      </c>
      <c r="CL175" s="16">
        <v>2</v>
      </c>
      <c r="CM175" s="16">
        <v>2</v>
      </c>
      <c r="CN175" s="16">
        <v>2</v>
      </c>
      <c r="CO175" s="16">
        <v>2</v>
      </c>
      <c r="CP175" s="16">
        <v>2</v>
      </c>
      <c r="CQ175" s="16">
        <v>2</v>
      </c>
      <c r="CR175" s="16">
        <v>2</v>
      </c>
      <c r="CS175" s="16">
        <v>2</v>
      </c>
      <c r="CT175" s="16">
        <v>2</v>
      </c>
      <c r="CU175" s="16">
        <v>2</v>
      </c>
      <c r="CV175" s="16">
        <v>2</v>
      </c>
      <c r="CW175" s="69">
        <f>COUNTIF(BJ175:CV175,"2")</f>
        <v>39</v>
      </c>
      <c r="CX175" s="352">
        <f>CW175/(CW175+CY175+DA175+DC175)</f>
        <v>1</v>
      </c>
      <c r="CY175" s="69">
        <f>COUNTIF(BJ175:CV175,"1")</f>
        <v>0</v>
      </c>
      <c r="CZ175" s="70">
        <f>CY175/(CW175+CY175+DA175+DC175)</f>
        <v>0</v>
      </c>
      <c r="DA175" s="69">
        <f>COUNTIF(BJ175:CV175,"0")</f>
        <v>0</v>
      </c>
      <c r="DB175" s="70">
        <f>DA175/(CW175+CY175+DA175+DC175)</f>
        <v>0</v>
      </c>
      <c r="DC175" s="69">
        <f>COUNTIF(BJ175:CV175,"KĐG")</f>
        <v>0</v>
      </c>
      <c r="DD175" s="70">
        <f>DC175/(CW175+CY175+DA175+DC175)</f>
        <v>0</v>
      </c>
      <c r="DE175" s="71">
        <f>(((CW175*2)+(CY175*1)+(DA175*0)))/(CW175+CY175+DA175)</f>
        <v>2</v>
      </c>
      <c r="DF175" s="71" t="str">
        <f>IF(DD175&gt;=50%,"KĐG",IF(DE175&gt;=1.6,"Đạt mục tiêu",IF(DE175&gt;=1,"Cần cố gắng","Chưa đạt")))</f>
        <v>Đạt mục tiêu</v>
      </c>
      <c r="DG175" s="2"/>
      <c r="DH175" s="2"/>
      <c r="DI175" s="2"/>
      <c r="DJ175" s="2"/>
      <c r="DK175" s="2"/>
      <c r="DL175" s="2"/>
      <c r="DM175" s="2"/>
      <c r="DN175" s="2"/>
      <c r="DO175" s="2"/>
      <c r="DP175" s="2"/>
      <c r="DQ175" s="2"/>
      <c r="DR175" s="2"/>
      <c r="DS175" s="2"/>
      <c r="DT175" s="2"/>
      <c r="DU175" s="2"/>
      <c r="DV175" s="2"/>
      <c r="DW175" s="2"/>
      <c r="DX175" s="2"/>
      <c r="DY175" s="2"/>
      <c r="DZ175" s="2"/>
    </row>
    <row r="176" spans="1:130" ht="42.75" hidden="1" customHeight="1" x14ac:dyDescent="0.25">
      <c r="A176" s="614">
        <v>149</v>
      </c>
      <c r="B176" s="617">
        <v>248</v>
      </c>
      <c r="C176" s="56"/>
      <c r="D176" s="612" t="s">
        <v>213</v>
      </c>
      <c r="E176" s="15"/>
      <c r="F176" s="612" t="s">
        <v>214</v>
      </c>
      <c r="G176" s="64"/>
      <c r="H176" s="15" t="s">
        <v>1400</v>
      </c>
      <c r="I176" s="64" t="s">
        <v>611</v>
      </c>
      <c r="J176" s="388"/>
      <c r="K176" s="12"/>
      <c r="L176" s="12"/>
      <c r="M176" s="25"/>
      <c r="N176" s="25" t="s">
        <v>541</v>
      </c>
      <c r="O176" s="67"/>
      <c r="P176" s="66" t="s">
        <v>15</v>
      </c>
      <c r="Q176" s="66"/>
      <c r="R176" s="66"/>
      <c r="S176" s="66"/>
      <c r="T176" s="66"/>
      <c r="U176" s="66"/>
      <c r="V176" s="81"/>
      <c r="W176" s="81"/>
      <c r="X176" s="66"/>
      <c r="Y176" s="67"/>
      <c r="Z176" s="16"/>
      <c r="AA176" s="16"/>
      <c r="AB176" s="16"/>
      <c r="AC176" s="16"/>
      <c r="AD176" s="16"/>
      <c r="AE176" s="68"/>
      <c r="AF176" s="12" t="s">
        <v>623</v>
      </c>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69"/>
      <c r="CX176" s="352"/>
      <c r="CY176" s="69"/>
      <c r="CZ176" s="70"/>
      <c r="DA176" s="69"/>
      <c r="DB176" s="70"/>
      <c r="DC176" s="69"/>
      <c r="DD176" s="70"/>
      <c r="DE176" s="71"/>
      <c r="DF176" s="71"/>
      <c r="DG176" s="387"/>
      <c r="DH176" s="387"/>
      <c r="DI176" s="387"/>
      <c r="DJ176" s="387"/>
      <c r="DK176" s="387"/>
      <c r="DL176" s="387"/>
      <c r="DM176" s="387"/>
      <c r="DN176" s="387"/>
      <c r="DO176" s="387"/>
      <c r="DP176" s="387"/>
      <c r="DQ176" s="387"/>
      <c r="DR176" s="387"/>
      <c r="DS176" s="387"/>
      <c r="DT176" s="387"/>
      <c r="DU176" s="387"/>
      <c r="DV176" s="387"/>
      <c r="DW176" s="387"/>
      <c r="DX176" s="387"/>
      <c r="DY176" s="387"/>
      <c r="DZ176" s="387"/>
    </row>
    <row r="177" spans="1:130" ht="50.25" hidden="1" customHeight="1" x14ac:dyDescent="0.25">
      <c r="A177" s="616"/>
      <c r="B177" s="619"/>
      <c r="C177" s="56">
        <v>249</v>
      </c>
      <c r="D177" s="613"/>
      <c r="E177" s="15" t="s">
        <v>19</v>
      </c>
      <c r="F177" s="613"/>
      <c r="G177" s="64" t="s">
        <v>19</v>
      </c>
      <c r="H177" s="15" t="s">
        <v>735</v>
      </c>
      <c r="I177" s="64" t="s">
        <v>628</v>
      </c>
      <c r="J177" s="388" t="s">
        <v>179</v>
      </c>
      <c r="K177" s="12" t="s">
        <v>6</v>
      </c>
      <c r="L177" s="12" t="s">
        <v>15</v>
      </c>
      <c r="M177" s="11">
        <v>1</v>
      </c>
      <c r="N177" s="306" t="s">
        <v>545</v>
      </c>
      <c r="O177" s="66"/>
      <c r="P177" s="66"/>
      <c r="Q177" s="66"/>
      <c r="R177" s="66"/>
      <c r="S177" s="66"/>
      <c r="T177" s="66" t="s">
        <v>15</v>
      </c>
      <c r="U177" s="66"/>
      <c r="V177" s="66"/>
      <c r="W177" s="66"/>
      <c r="X177" s="66"/>
      <c r="Y177" s="67">
        <f t="shared" si="46"/>
        <v>1</v>
      </c>
      <c r="Z177" s="16"/>
      <c r="AA177" s="16"/>
      <c r="AB177" s="16"/>
      <c r="AC177" s="16"/>
      <c r="AD177" s="16"/>
      <c r="AE177" s="68" t="s">
        <v>623</v>
      </c>
      <c r="AF177" s="12"/>
      <c r="AG177" s="12"/>
      <c r="AH177" s="12"/>
      <c r="AI177" s="12"/>
      <c r="AJ177" s="12"/>
      <c r="AK177" s="12"/>
      <c r="AL177" s="12"/>
      <c r="AM177" s="12"/>
      <c r="AN177" s="12"/>
      <c r="AO177" s="12"/>
      <c r="AP177" s="12"/>
      <c r="AQ177" s="12"/>
      <c r="AR177" s="12"/>
      <c r="AS177" s="12"/>
      <c r="AT177" s="12"/>
      <c r="AU177" s="12"/>
      <c r="AV177" s="12" t="s">
        <v>623</v>
      </c>
      <c r="AW177" s="12"/>
      <c r="AX177" s="12" t="s">
        <v>623</v>
      </c>
      <c r="AY177" s="12"/>
      <c r="AZ177" s="12"/>
      <c r="BA177" s="12"/>
      <c r="BB177" s="12"/>
      <c r="BC177" s="12"/>
      <c r="BD177" s="12"/>
      <c r="BE177" s="12"/>
      <c r="BF177" s="12"/>
      <c r="BG177" s="12"/>
      <c r="BH177" s="12"/>
      <c r="BI177" s="12"/>
      <c r="BJ177" s="345">
        <v>2</v>
      </c>
      <c r="BK177" s="345">
        <v>2</v>
      </c>
      <c r="BL177" s="345">
        <v>2</v>
      </c>
      <c r="BM177" s="345">
        <v>2</v>
      </c>
      <c r="BN177" s="345">
        <v>2</v>
      </c>
      <c r="BO177" s="345">
        <v>1</v>
      </c>
      <c r="BP177" s="345">
        <v>2</v>
      </c>
      <c r="BQ177" s="345">
        <v>2</v>
      </c>
      <c r="BR177" s="345">
        <v>2</v>
      </c>
      <c r="BS177" s="345">
        <v>2</v>
      </c>
      <c r="BT177" s="345">
        <v>2</v>
      </c>
      <c r="BU177" s="345">
        <v>2</v>
      </c>
      <c r="BV177" s="345">
        <v>2</v>
      </c>
      <c r="BW177" s="345">
        <v>1</v>
      </c>
      <c r="BX177" s="345">
        <v>2</v>
      </c>
      <c r="BY177" s="345">
        <v>2</v>
      </c>
      <c r="BZ177" s="345">
        <v>2</v>
      </c>
      <c r="CA177" s="345">
        <v>2</v>
      </c>
      <c r="CB177" s="345">
        <v>2</v>
      </c>
      <c r="CC177" s="345">
        <v>2</v>
      </c>
      <c r="CD177" s="345">
        <v>2</v>
      </c>
      <c r="CE177" s="345">
        <v>2</v>
      </c>
      <c r="CF177" s="345">
        <v>2</v>
      </c>
      <c r="CG177" s="345">
        <v>2</v>
      </c>
      <c r="CH177" s="345">
        <v>1</v>
      </c>
      <c r="CI177" s="345">
        <v>2</v>
      </c>
      <c r="CJ177" s="345">
        <v>2</v>
      </c>
      <c r="CK177" s="345">
        <v>2</v>
      </c>
      <c r="CL177" s="345">
        <v>2</v>
      </c>
      <c r="CM177" s="345">
        <v>2</v>
      </c>
      <c r="CN177" s="345">
        <v>2</v>
      </c>
      <c r="CO177" s="345">
        <v>2</v>
      </c>
      <c r="CP177" s="345">
        <v>2</v>
      </c>
      <c r="CQ177" s="345">
        <v>2</v>
      </c>
      <c r="CR177" s="345">
        <v>2</v>
      </c>
      <c r="CS177" s="345">
        <v>2</v>
      </c>
      <c r="CT177" s="345">
        <v>2</v>
      </c>
      <c r="CU177" s="345">
        <v>2</v>
      </c>
      <c r="CV177" s="345">
        <v>2</v>
      </c>
      <c r="CW177" s="335">
        <f>COUNTIF(BJ177:CV177,"2")</f>
        <v>36</v>
      </c>
      <c r="CX177" s="330">
        <f>CW177/(CW177+CY177+DA177+DC177)</f>
        <v>0.92307692307692313</v>
      </c>
      <c r="CY177" s="335">
        <f>COUNTIF(BJ177:CV177,"1")</f>
        <v>3</v>
      </c>
      <c r="CZ177" s="339">
        <f>CY177/(CW177+CY177+DA177+DC177)</f>
        <v>7.6923076923076927E-2</v>
      </c>
      <c r="DA177" s="335">
        <f>COUNTIF(BJ177:CV177,"0")</f>
        <v>0</v>
      </c>
      <c r="DB177" s="339">
        <f>DA177/(CW177+CY177+DA177+DC177)</f>
        <v>0</v>
      </c>
      <c r="DC177" s="335">
        <f>COUNTIF(BJ177:CV177,"KĐG")</f>
        <v>0</v>
      </c>
      <c r="DD177" s="339">
        <f>DC177/(CW177+CY177+DA177+DC177)</f>
        <v>0</v>
      </c>
      <c r="DE177" s="71">
        <f>(((CW177*2)+(CY177*1)+(DA177*0)))/(CW177+CY177+DA177)</f>
        <v>1.9230769230769231</v>
      </c>
      <c r="DF177" s="71" t="str">
        <f>IF(DD177&gt;=50%,"KĐG",IF(DE177&gt;=1.6,"Đạt mục tiêu",IF(DE177&gt;=1,"Cần cố gắng","Chưa đạt")))</f>
        <v>Đạt mục tiêu</v>
      </c>
      <c r="DG177" s="2"/>
      <c r="DH177" s="2"/>
      <c r="DI177" s="2"/>
      <c r="DJ177" s="2"/>
      <c r="DK177" s="2"/>
      <c r="DL177" s="2"/>
      <c r="DM177" s="2"/>
      <c r="DN177" s="2"/>
      <c r="DO177" s="2"/>
      <c r="DP177" s="2"/>
      <c r="DQ177" s="2"/>
      <c r="DR177" s="2"/>
      <c r="DS177" s="2"/>
      <c r="DT177" s="2"/>
      <c r="DU177" s="2"/>
      <c r="DV177" s="2"/>
      <c r="DW177" s="2"/>
      <c r="DX177" s="2"/>
      <c r="DY177" s="2"/>
      <c r="DZ177" s="2"/>
    </row>
    <row r="178" spans="1:130" ht="50.25" hidden="1" customHeight="1" x14ac:dyDescent="0.25">
      <c r="A178" s="614">
        <v>150</v>
      </c>
      <c r="B178" s="617">
        <v>249</v>
      </c>
      <c r="C178" s="56"/>
      <c r="D178" s="612" t="s">
        <v>213</v>
      </c>
      <c r="E178" s="15"/>
      <c r="F178" s="612" t="s">
        <v>214</v>
      </c>
      <c r="G178" s="64"/>
      <c r="H178" s="15" t="s">
        <v>1396</v>
      </c>
      <c r="I178" s="64" t="s">
        <v>611</v>
      </c>
      <c r="J178" s="495"/>
      <c r="K178" s="272"/>
      <c r="L178" s="272"/>
      <c r="M178" s="11"/>
      <c r="N178" s="306" t="s">
        <v>541</v>
      </c>
      <c r="O178" s="66"/>
      <c r="P178" s="66" t="s">
        <v>15</v>
      </c>
      <c r="Q178" s="66"/>
      <c r="R178" s="66"/>
      <c r="S178" s="66"/>
      <c r="T178" s="66"/>
      <c r="U178" s="66"/>
      <c r="V178" s="66"/>
      <c r="W178" s="66"/>
      <c r="X178" s="66"/>
      <c r="Y178" s="67"/>
      <c r="Z178" s="16"/>
      <c r="AA178" s="16"/>
      <c r="AB178" s="16"/>
      <c r="AC178" s="16"/>
      <c r="AD178" s="16"/>
      <c r="AE178" s="68"/>
      <c r="AF178" s="12"/>
      <c r="AG178" s="12" t="s">
        <v>623</v>
      </c>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345"/>
      <c r="BK178" s="345"/>
      <c r="BL178" s="345"/>
      <c r="BM178" s="345"/>
      <c r="BN178" s="345"/>
      <c r="BO178" s="345"/>
      <c r="BP178" s="345"/>
      <c r="BQ178" s="345"/>
      <c r="BR178" s="345"/>
      <c r="BS178" s="345"/>
      <c r="BT178" s="345"/>
      <c r="BU178" s="345"/>
      <c r="BV178" s="345"/>
      <c r="BW178" s="345"/>
      <c r="BX178" s="345"/>
      <c r="BY178" s="345"/>
      <c r="BZ178" s="345"/>
      <c r="CA178" s="345"/>
      <c r="CB178" s="345"/>
      <c r="CC178" s="345"/>
      <c r="CD178" s="345"/>
      <c r="CE178" s="345"/>
      <c r="CF178" s="345"/>
      <c r="CG178" s="345"/>
      <c r="CH178" s="345"/>
      <c r="CI178" s="345"/>
      <c r="CJ178" s="345"/>
      <c r="CK178" s="345"/>
      <c r="CL178" s="345"/>
      <c r="CM178" s="345"/>
      <c r="CN178" s="345"/>
      <c r="CO178" s="345"/>
      <c r="CP178" s="345"/>
      <c r="CQ178" s="345"/>
      <c r="CR178" s="345"/>
      <c r="CS178" s="345"/>
      <c r="CT178" s="345"/>
      <c r="CU178" s="345"/>
      <c r="CV178" s="345"/>
      <c r="CW178" s="335"/>
      <c r="CX178" s="330"/>
      <c r="CY178" s="335"/>
      <c r="CZ178" s="339"/>
      <c r="DA178" s="335"/>
      <c r="DB178" s="339"/>
      <c r="DC178" s="335"/>
      <c r="DD178" s="339"/>
      <c r="DE178" s="71"/>
      <c r="DF178" s="71"/>
      <c r="DG178" s="387"/>
      <c r="DH178" s="387"/>
      <c r="DI178" s="387"/>
      <c r="DJ178" s="387"/>
      <c r="DK178" s="387"/>
      <c r="DL178" s="387"/>
      <c r="DM178" s="387"/>
      <c r="DN178" s="387"/>
      <c r="DO178" s="387"/>
      <c r="DP178" s="387"/>
      <c r="DQ178" s="387"/>
      <c r="DR178" s="387"/>
      <c r="DS178" s="387"/>
      <c r="DT178" s="387"/>
      <c r="DU178" s="387"/>
      <c r="DV178" s="387"/>
      <c r="DW178" s="387"/>
      <c r="DX178" s="387"/>
      <c r="DY178" s="387"/>
      <c r="DZ178" s="387"/>
    </row>
    <row r="179" spans="1:130" ht="59.25" hidden="1" customHeight="1" x14ac:dyDescent="0.25">
      <c r="A179" s="616"/>
      <c r="B179" s="619"/>
      <c r="C179" s="56">
        <v>249</v>
      </c>
      <c r="D179" s="613"/>
      <c r="E179" s="15" t="s">
        <v>19</v>
      </c>
      <c r="F179" s="613"/>
      <c r="G179" s="64" t="s">
        <v>19</v>
      </c>
      <c r="H179" s="15" t="s">
        <v>735</v>
      </c>
      <c r="I179" s="64" t="s">
        <v>611</v>
      </c>
      <c r="J179" s="389"/>
      <c r="K179" s="14"/>
      <c r="L179" s="14"/>
      <c r="M179" s="11"/>
      <c r="N179" s="11" t="s">
        <v>546</v>
      </c>
      <c r="O179" s="66"/>
      <c r="P179" s="66"/>
      <c r="Q179" s="66"/>
      <c r="R179" s="66"/>
      <c r="S179" s="66"/>
      <c r="T179" s="66"/>
      <c r="U179" s="66" t="s">
        <v>15</v>
      </c>
      <c r="V179" s="66"/>
      <c r="W179" s="66"/>
      <c r="X179" s="66"/>
      <c r="Y179" s="67">
        <f t="shared" si="46"/>
        <v>1</v>
      </c>
      <c r="Z179" s="16"/>
      <c r="AA179" s="16"/>
      <c r="AB179" s="16"/>
      <c r="AC179" s="16"/>
      <c r="AD179" s="16"/>
      <c r="AE179" s="68"/>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t="s">
        <v>623</v>
      </c>
      <c r="BB179" s="12"/>
      <c r="BC179" s="12"/>
      <c r="BD179" s="12"/>
      <c r="BE179" s="12"/>
      <c r="BF179" s="12"/>
      <c r="BG179" s="12"/>
      <c r="BH179" s="12"/>
      <c r="BI179" s="12"/>
      <c r="BJ179" s="16">
        <v>2</v>
      </c>
      <c r="BK179" s="16">
        <v>2</v>
      </c>
      <c r="BL179" s="16">
        <v>2</v>
      </c>
      <c r="BM179" s="16">
        <v>2</v>
      </c>
      <c r="BN179" s="16">
        <v>2</v>
      </c>
      <c r="BO179" s="16">
        <v>2</v>
      </c>
      <c r="BP179" s="16">
        <v>2</v>
      </c>
      <c r="BQ179" s="16">
        <v>2</v>
      </c>
      <c r="BR179" s="16">
        <v>2</v>
      </c>
      <c r="BS179" s="16">
        <v>2</v>
      </c>
      <c r="BT179" s="16">
        <v>2</v>
      </c>
      <c r="BU179" s="16">
        <v>2</v>
      </c>
      <c r="BV179" s="16">
        <v>2</v>
      </c>
      <c r="BW179" s="16">
        <v>2</v>
      </c>
      <c r="BX179" s="16">
        <v>2</v>
      </c>
      <c r="BY179" s="16">
        <v>2</v>
      </c>
      <c r="BZ179" s="16">
        <v>2</v>
      </c>
      <c r="CA179" s="16">
        <v>2</v>
      </c>
      <c r="CB179" s="16">
        <v>2</v>
      </c>
      <c r="CC179" s="16">
        <v>2</v>
      </c>
      <c r="CD179" s="16">
        <v>2</v>
      </c>
      <c r="CE179" s="16">
        <v>2</v>
      </c>
      <c r="CF179" s="16">
        <v>2</v>
      </c>
      <c r="CG179" s="16">
        <v>2</v>
      </c>
      <c r="CH179" s="16">
        <v>2</v>
      </c>
      <c r="CI179" s="16">
        <v>2</v>
      </c>
      <c r="CJ179" s="16">
        <v>2</v>
      </c>
      <c r="CK179" s="16">
        <v>2</v>
      </c>
      <c r="CL179" s="16">
        <v>2</v>
      </c>
      <c r="CM179" s="16">
        <v>2</v>
      </c>
      <c r="CN179" s="16">
        <v>2</v>
      </c>
      <c r="CO179" s="16">
        <v>2</v>
      </c>
      <c r="CP179" s="16">
        <v>2</v>
      </c>
      <c r="CQ179" s="16">
        <v>2</v>
      </c>
      <c r="CR179" s="16">
        <v>2</v>
      </c>
      <c r="CS179" s="16">
        <v>2</v>
      </c>
      <c r="CT179" s="16">
        <v>2</v>
      </c>
      <c r="CU179" s="16">
        <v>2</v>
      </c>
      <c r="CV179" s="16">
        <v>2</v>
      </c>
      <c r="CW179" s="69">
        <f>COUNTIF(BJ179:CV179,"2")</f>
        <v>39</v>
      </c>
      <c r="CX179" s="352">
        <f>CW179/(CW179+CY179+DA179+DC179)</f>
        <v>1</v>
      </c>
      <c r="CY179" s="69">
        <f>COUNTIF(BJ179:CV179,"1")</f>
        <v>0</v>
      </c>
      <c r="CZ179" s="70">
        <f>CY179/(CW179+CY179+DA179+DC179)</f>
        <v>0</v>
      </c>
      <c r="DA179" s="69">
        <f>COUNTIF(BJ179:CV179,"0")</f>
        <v>0</v>
      </c>
      <c r="DB179" s="70">
        <f>DA179/(CW179+CY179+DA179+DC179)</f>
        <v>0</v>
      </c>
      <c r="DC179" s="69">
        <f>COUNTIF(BJ179:CV179,"KĐG")</f>
        <v>0</v>
      </c>
      <c r="DD179" s="70">
        <f>DC179/(CW179+CY179+DA179+DC179)</f>
        <v>0</v>
      </c>
      <c r="DE179" s="71">
        <f>(((CW179*2)+(CY179*1)+(DA179*0)))/(CW179+CY179+DA179)</f>
        <v>2</v>
      </c>
      <c r="DF179" s="71" t="str">
        <f>IF(DD179&gt;=50%,"KĐG",IF(DE179&gt;=1.6,"Đạt mục tiêu",IF(DE179&gt;=1,"Cần cố gắng","Chưa đạt")))</f>
        <v>Đạt mục tiêu</v>
      </c>
      <c r="DG179" s="2"/>
      <c r="DH179" s="2"/>
      <c r="DI179" s="2"/>
      <c r="DJ179" s="2"/>
      <c r="DK179" s="2"/>
      <c r="DL179" s="2"/>
      <c r="DM179" s="2"/>
      <c r="DN179" s="2"/>
      <c r="DO179" s="2"/>
      <c r="DP179" s="2"/>
      <c r="DQ179" s="2"/>
      <c r="DR179" s="2"/>
      <c r="DS179" s="2"/>
      <c r="DT179" s="2"/>
      <c r="DU179" s="2"/>
      <c r="DV179" s="2"/>
      <c r="DW179" s="2"/>
      <c r="DX179" s="2"/>
      <c r="DY179" s="2"/>
      <c r="DZ179" s="2"/>
    </row>
    <row r="180" spans="1:130" ht="41.25" hidden="1" customHeight="1" x14ac:dyDescent="0.25">
      <c r="A180" s="49">
        <v>151</v>
      </c>
      <c r="B180" s="62">
        <v>249</v>
      </c>
      <c r="C180" s="56">
        <v>250</v>
      </c>
      <c r="D180" s="8" t="s">
        <v>215</v>
      </c>
      <c r="E180" s="15" t="s">
        <v>36</v>
      </c>
      <c r="F180" s="15" t="s">
        <v>216</v>
      </c>
      <c r="G180" s="64" t="s">
        <v>36</v>
      </c>
      <c r="H180" s="102" t="s">
        <v>736</v>
      </c>
      <c r="I180" s="64" t="s">
        <v>611</v>
      </c>
      <c r="J180" s="64" t="s">
        <v>179</v>
      </c>
      <c r="K180" s="16" t="s">
        <v>6</v>
      </c>
      <c r="L180" s="16" t="s">
        <v>15</v>
      </c>
      <c r="M180" s="11">
        <v>1</v>
      </c>
      <c r="N180" s="11" t="s">
        <v>1270</v>
      </c>
      <c r="O180" s="66"/>
      <c r="P180" s="66"/>
      <c r="Q180" s="66"/>
      <c r="R180" s="66"/>
      <c r="S180" s="66"/>
      <c r="T180" s="66"/>
      <c r="U180" s="66"/>
      <c r="V180" s="80" t="s">
        <v>15</v>
      </c>
      <c r="W180" s="80"/>
      <c r="X180" s="66"/>
      <c r="Y180" s="67">
        <f t="shared" si="46"/>
        <v>1</v>
      </c>
      <c r="Z180" s="16"/>
      <c r="AA180" s="16"/>
      <c r="AB180" s="16"/>
      <c r="AC180" s="16"/>
      <c r="AD180" s="16"/>
      <c r="AE180" s="7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t="s">
        <v>645</v>
      </c>
      <c r="BD180" s="16" t="s">
        <v>645</v>
      </c>
      <c r="BE180" s="16"/>
      <c r="BF180" s="16"/>
      <c r="BG180" s="16"/>
      <c r="BH180" s="16"/>
      <c r="BI180" s="16"/>
      <c r="BJ180" s="16">
        <v>2</v>
      </c>
      <c r="BK180" s="16">
        <v>2</v>
      </c>
      <c r="BL180" s="16">
        <v>2</v>
      </c>
      <c r="BM180" s="16">
        <v>2</v>
      </c>
      <c r="BN180" s="16">
        <v>2</v>
      </c>
      <c r="BO180" s="16">
        <v>2</v>
      </c>
      <c r="BP180" s="16">
        <v>2</v>
      </c>
      <c r="BQ180" s="16">
        <v>2</v>
      </c>
      <c r="BR180" s="16">
        <v>2</v>
      </c>
      <c r="BS180" s="16">
        <v>2</v>
      </c>
      <c r="BT180" s="16">
        <v>2</v>
      </c>
      <c r="BU180" s="16">
        <v>2</v>
      </c>
      <c r="BV180" s="16">
        <v>2</v>
      </c>
      <c r="BW180" s="16">
        <v>2</v>
      </c>
      <c r="BX180" s="16">
        <v>2</v>
      </c>
      <c r="BY180" s="16">
        <v>2</v>
      </c>
      <c r="BZ180" s="16">
        <v>2</v>
      </c>
      <c r="CA180" s="16">
        <v>2</v>
      </c>
      <c r="CB180" s="16">
        <v>2</v>
      </c>
      <c r="CC180" s="16">
        <v>2</v>
      </c>
      <c r="CD180" s="16">
        <v>2</v>
      </c>
      <c r="CE180" s="16">
        <v>2</v>
      </c>
      <c r="CF180" s="16">
        <v>2</v>
      </c>
      <c r="CG180" s="16">
        <v>2</v>
      </c>
      <c r="CH180" s="16">
        <v>2</v>
      </c>
      <c r="CI180" s="16">
        <v>2</v>
      </c>
      <c r="CJ180" s="16">
        <v>2</v>
      </c>
      <c r="CK180" s="16">
        <v>2</v>
      </c>
      <c r="CL180" s="16">
        <v>2</v>
      </c>
      <c r="CM180" s="16">
        <v>2</v>
      </c>
      <c r="CN180" s="16">
        <v>2</v>
      </c>
      <c r="CO180" s="16">
        <v>2</v>
      </c>
      <c r="CP180" s="16">
        <v>2</v>
      </c>
      <c r="CQ180" s="16">
        <v>2</v>
      </c>
      <c r="CR180" s="16">
        <v>2</v>
      </c>
      <c r="CS180" s="16">
        <v>2</v>
      </c>
      <c r="CT180" s="16">
        <v>2</v>
      </c>
      <c r="CU180" s="16">
        <v>2</v>
      </c>
      <c r="CV180" s="16">
        <v>2</v>
      </c>
      <c r="CW180" s="69">
        <f>COUNTIF(BJ180:CV180,"2")</f>
        <v>39</v>
      </c>
      <c r="CX180" s="352">
        <f>CW180/(CW180+CY180+DA180+DC180)</f>
        <v>1</v>
      </c>
      <c r="CY180" s="69">
        <f>COUNTIF(BJ180:CV180,"1")</f>
        <v>0</v>
      </c>
      <c r="CZ180" s="70">
        <f>CY180/(CW180+CY180+DA180+DC180)</f>
        <v>0</v>
      </c>
      <c r="DA180" s="69">
        <f>COUNTIF(BJ180:CV180,"0")</f>
        <v>0</v>
      </c>
      <c r="DB180" s="70">
        <f>DA180/(CW180+CY180+DA180+DC180)</f>
        <v>0</v>
      </c>
      <c r="DC180" s="69">
        <f>COUNTIF(BJ180:CV180,"KĐG")</f>
        <v>0</v>
      </c>
      <c r="DD180" s="70">
        <f>DC180/(CW180+CY180+DA180+DC180)</f>
        <v>0</v>
      </c>
      <c r="DE180" s="71">
        <f>(((CW180*2)+(CY180*1)+(DA180*0)))/(CW180+CY180+DA180)</f>
        <v>2</v>
      </c>
      <c r="DF180" s="71" t="str">
        <f>IF(DD180&gt;=50%,"KĐG",IF(DE180&gt;=1.6,"Đạt mục tiêu",IF(DE180&gt;=1,"Cần cố gắng","Chưa đạt")))</f>
        <v>Đạt mục tiêu</v>
      </c>
      <c r="DG180" s="2"/>
      <c r="DH180" s="2"/>
      <c r="DI180" s="2"/>
      <c r="DJ180" s="2"/>
      <c r="DK180" s="2"/>
      <c r="DL180" s="2"/>
      <c r="DM180" s="2"/>
      <c r="DN180" s="2"/>
      <c r="DO180" s="2"/>
      <c r="DP180" s="2"/>
      <c r="DQ180" s="2"/>
      <c r="DR180" s="2"/>
      <c r="DS180" s="2"/>
      <c r="DT180" s="2"/>
      <c r="DU180" s="2"/>
      <c r="DV180" s="2"/>
      <c r="DW180" s="2"/>
      <c r="DX180" s="2"/>
      <c r="DY180" s="2"/>
      <c r="DZ180" s="2"/>
    </row>
    <row r="181" spans="1:130" ht="15.75" hidden="1" customHeight="1" x14ac:dyDescent="0.25">
      <c r="A181" s="49">
        <v>152</v>
      </c>
      <c r="B181" s="55">
        <v>250</v>
      </c>
      <c r="C181" s="56">
        <v>251</v>
      </c>
      <c r="D181" s="706" t="s">
        <v>217</v>
      </c>
      <c r="E181" s="707"/>
      <c r="F181" s="707"/>
      <c r="G181" s="707"/>
      <c r="H181" s="705"/>
      <c r="I181" s="64"/>
      <c r="J181" s="57"/>
      <c r="K181" s="57" t="s">
        <v>8</v>
      </c>
      <c r="L181" s="57" t="s">
        <v>8</v>
      </c>
      <c r="M181" s="57" t="s">
        <v>8</v>
      </c>
      <c r="N181" s="296"/>
      <c r="O181" s="58" t="s">
        <v>609</v>
      </c>
      <c r="P181" s="58" t="s">
        <v>609</v>
      </c>
      <c r="Q181" s="58" t="s">
        <v>609</v>
      </c>
      <c r="R181" s="58" t="s">
        <v>609</v>
      </c>
      <c r="S181" s="58" t="s">
        <v>609</v>
      </c>
      <c r="T181" s="58" t="s">
        <v>609</v>
      </c>
      <c r="U181" s="58" t="s">
        <v>609</v>
      </c>
      <c r="V181" s="58" t="s">
        <v>609</v>
      </c>
      <c r="W181" s="58" t="s">
        <v>609</v>
      </c>
      <c r="X181" s="58" t="s">
        <v>609</v>
      </c>
      <c r="Y181" s="67">
        <f t="shared" si="46"/>
        <v>0</v>
      </c>
      <c r="Z181" s="57"/>
      <c r="AA181" s="57"/>
      <c r="AB181" s="57"/>
      <c r="AC181" s="57"/>
      <c r="AD181" s="57"/>
      <c r="AE181" s="77"/>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336" t="s">
        <v>8</v>
      </c>
      <c r="BK181" s="336" t="s">
        <v>8</v>
      </c>
      <c r="BL181" s="336" t="s">
        <v>8</v>
      </c>
      <c r="BM181" s="336" t="s">
        <v>8</v>
      </c>
      <c r="BN181" s="336" t="s">
        <v>8</v>
      </c>
      <c r="BO181" s="336" t="s">
        <v>8</v>
      </c>
      <c r="BP181" s="336" t="s">
        <v>8</v>
      </c>
      <c r="BQ181" s="336" t="s">
        <v>8</v>
      </c>
      <c r="BR181" s="336" t="s">
        <v>8</v>
      </c>
      <c r="BS181" s="336" t="s">
        <v>8</v>
      </c>
      <c r="BT181" s="336" t="s">
        <v>8</v>
      </c>
      <c r="BU181" s="336" t="s">
        <v>8</v>
      </c>
      <c r="BV181" s="336" t="s">
        <v>8</v>
      </c>
      <c r="BW181" s="336" t="s">
        <v>8</v>
      </c>
      <c r="BX181" s="336" t="s">
        <v>8</v>
      </c>
      <c r="BY181" s="336" t="s">
        <v>8</v>
      </c>
      <c r="BZ181" s="336" t="s">
        <v>8</v>
      </c>
      <c r="CA181" s="336" t="s">
        <v>8</v>
      </c>
      <c r="CB181" s="336" t="s">
        <v>8</v>
      </c>
      <c r="CC181" s="336" t="s">
        <v>8</v>
      </c>
      <c r="CD181" s="336" t="s">
        <v>8</v>
      </c>
      <c r="CE181" s="336" t="s">
        <v>8</v>
      </c>
      <c r="CF181" s="336" t="s">
        <v>8</v>
      </c>
      <c r="CG181" s="336" t="s">
        <v>8</v>
      </c>
      <c r="CH181" s="336" t="s">
        <v>8</v>
      </c>
      <c r="CI181" s="336" t="s">
        <v>8</v>
      </c>
      <c r="CJ181" s="336" t="s">
        <v>8</v>
      </c>
      <c r="CK181" s="336" t="s">
        <v>8</v>
      </c>
      <c r="CL181" s="336" t="s">
        <v>8</v>
      </c>
      <c r="CM181" s="336" t="s">
        <v>8</v>
      </c>
      <c r="CN181" s="336" t="s">
        <v>8</v>
      </c>
      <c r="CO181" s="336" t="s">
        <v>8</v>
      </c>
      <c r="CP181" s="336" t="s">
        <v>8</v>
      </c>
      <c r="CQ181" s="336" t="s">
        <v>8</v>
      </c>
      <c r="CR181" s="336" t="s">
        <v>8</v>
      </c>
      <c r="CS181" s="336"/>
      <c r="CT181" s="336" t="s">
        <v>8</v>
      </c>
      <c r="CU181" s="336" t="s">
        <v>8</v>
      </c>
      <c r="CV181" s="336" t="s">
        <v>8</v>
      </c>
      <c r="CW181" s="336" t="s">
        <v>8</v>
      </c>
      <c r="CX181" s="331" t="s">
        <v>8</v>
      </c>
      <c r="CY181" s="336" t="s">
        <v>8</v>
      </c>
      <c r="CZ181" s="336" t="s">
        <v>8</v>
      </c>
      <c r="DA181" s="336" t="s">
        <v>8</v>
      </c>
      <c r="DB181" s="336" t="s">
        <v>8</v>
      </c>
      <c r="DC181" s="336" t="s">
        <v>8</v>
      </c>
      <c r="DD181" s="336" t="s">
        <v>8</v>
      </c>
      <c r="DE181" s="57" t="s">
        <v>8</v>
      </c>
      <c r="DF181" s="57" t="s">
        <v>8</v>
      </c>
      <c r="DG181" s="2"/>
      <c r="DH181" s="2"/>
      <c r="DI181" s="2"/>
      <c r="DJ181" s="2"/>
      <c r="DK181" s="2"/>
      <c r="DL181" s="2"/>
      <c r="DM181" s="2"/>
      <c r="DN181" s="2"/>
      <c r="DO181" s="2"/>
      <c r="DP181" s="2"/>
      <c r="DQ181" s="2"/>
      <c r="DR181" s="2"/>
      <c r="DS181" s="2"/>
      <c r="DT181" s="2"/>
      <c r="DU181" s="2"/>
      <c r="DV181" s="2"/>
      <c r="DW181" s="2"/>
      <c r="DX181" s="2"/>
      <c r="DY181" s="2"/>
      <c r="DZ181" s="2"/>
    </row>
    <row r="182" spans="1:130" ht="44.25" hidden="1" customHeight="1" x14ac:dyDescent="0.25">
      <c r="A182" s="49">
        <v>153</v>
      </c>
      <c r="B182" s="62">
        <v>251</v>
      </c>
      <c r="C182" s="56">
        <v>254</v>
      </c>
      <c r="D182" s="8" t="s">
        <v>218</v>
      </c>
      <c r="E182" s="15" t="s">
        <v>19</v>
      </c>
      <c r="F182" s="15" t="s">
        <v>219</v>
      </c>
      <c r="G182" s="64" t="s">
        <v>19</v>
      </c>
      <c r="H182" s="8" t="s">
        <v>737</v>
      </c>
      <c r="I182" s="64" t="s">
        <v>628</v>
      </c>
      <c r="J182" s="64" t="s">
        <v>179</v>
      </c>
      <c r="K182" s="16" t="s">
        <v>6</v>
      </c>
      <c r="L182" s="16" t="s">
        <v>15</v>
      </c>
      <c r="M182" s="11">
        <v>1</v>
      </c>
      <c r="N182" s="11" t="s">
        <v>1268</v>
      </c>
      <c r="O182" s="66"/>
      <c r="P182" s="66"/>
      <c r="Q182" s="66"/>
      <c r="R182" s="66"/>
      <c r="S182" s="66"/>
      <c r="T182" s="66"/>
      <c r="U182" s="66"/>
      <c r="V182" s="66" t="s">
        <v>15</v>
      </c>
      <c r="W182" s="66"/>
      <c r="X182" s="66"/>
      <c r="Y182" s="67">
        <f t="shared" si="46"/>
        <v>1</v>
      </c>
      <c r="Z182" s="16"/>
      <c r="AA182" s="16"/>
      <c r="AB182" s="16"/>
      <c r="AC182" s="16"/>
      <c r="AD182" s="16"/>
      <c r="AE182" s="7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t="s">
        <v>710</v>
      </c>
      <c r="BF182" s="16"/>
      <c r="BG182" s="16"/>
      <c r="BH182" s="16"/>
      <c r="BI182" s="16"/>
      <c r="BJ182" s="16">
        <v>2</v>
      </c>
      <c r="BK182" s="16">
        <v>2</v>
      </c>
      <c r="BL182" s="16">
        <v>2</v>
      </c>
      <c r="BM182" s="16">
        <v>2</v>
      </c>
      <c r="BN182" s="16">
        <v>2</v>
      </c>
      <c r="BO182" s="16">
        <v>2</v>
      </c>
      <c r="BP182" s="16">
        <v>2</v>
      </c>
      <c r="BQ182" s="16">
        <v>2</v>
      </c>
      <c r="BR182" s="16">
        <v>2</v>
      </c>
      <c r="BS182" s="16">
        <v>2</v>
      </c>
      <c r="BT182" s="16">
        <v>2</v>
      </c>
      <c r="BU182" s="16">
        <v>2</v>
      </c>
      <c r="BV182" s="16">
        <v>2</v>
      </c>
      <c r="BW182" s="16">
        <v>2</v>
      </c>
      <c r="BX182" s="16">
        <v>2</v>
      </c>
      <c r="BY182" s="16">
        <v>2</v>
      </c>
      <c r="BZ182" s="16">
        <v>2</v>
      </c>
      <c r="CA182" s="16">
        <v>2</v>
      </c>
      <c r="CB182" s="16">
        <v>2</v>
      </c>
      <c r="CC182" s="16">
        <v>2</v>
      </c>
      <c r="CD182" s="16">
        <v>2</v>
      </c>
      <c r="CE182" s="16">
        <v>2</v>
      </c>
      <c r="CF182" s="16">
        <v>2</v>
      </c>
      <c r="CG182" s="16">
        <v>2</v>
      </c>
      <c r="CH182" s="16">
        <v>2</v>
      </c>
      <c r="CI182" s="16">
        <v>2</v>
      </c>
      <c r="CJ182" s="16">
        <v>2</v>
      </c>
      <c r="CK182" s="16">
        <v>2</v>
      </c>
      <c r="CL182" s="16">
        <v>2</v>
      </c>
      <c r="CM182" s="16">
        <v>2</v>
      </c>
      <c r="CN182" s="16">
        <v>2</v>
      </c>
      <c r="CO182" s="16">
        <v>2</v>
      </c>
      <c r="CP182" s="16">
        <v>2</v>
      </c>
      <c r="CQ182" s="16">
        <v>2</v>
      </c>
      <c r="CR182" s="16">
        <v>2</v>
      </c>
      <c r="CS182" s="16">
        <v>2</v>
      </c>
      <c r="CT182" s="16">
        <v>2</v>
      </c>
      <c r="CU182" s="16">
        <v>2</v>
      </c>
      <c r="CV182" s="16">
        <v>2</v>
      </c>
      <c r="CW182" s="69">
        <f>COUNTIF(BJ182:CV182,"2")</f>
        <v>39</v>
      </c>
      <c r="CX182" s="352">
        <f>CW182/(CW182+CY182+DA182+DC182)</f>
        <v>1</v>
      </c>
      <c r="CY182" s="69">
        <f>COUNTIF(BJ182:CV182,"1")</f>
        <v>0</v>
      </c>
      <c r="CZ182" s="70">
        <f>CY182/(CW182+CY182+DA182+DC182)</f>
        <v>0</v>
      </c>
      <c r="DA182" s="69">
        <f>COUNTIF(BJ182:CV182,"0")</f>
        <v>0</v>
      </c>
      <c r="DB182" s="70">
        <f>DA182/(CW182+CY182+DA182+DC182)</f>
        <v>0</v>
      </c>
      <c r="DC182" s="69">
        <f>COUNTIF(BJ182:CV182,"KĐG")</f>
        <v>0</v>
      </c>
      <c r="DD182" s="70">
        <f>DC182/(CW182+CY182+DA182+DC182)</f>
        <v>0</v>
      </c>
      <c r="DE182" s="71">
        <f>(((CW182*2)+(CY182*1)+(DA182*0)))/(CW182+CY182+DA182)</f>
        <v>2</v>
      </c>
      <c r="DF182" s="71" t="str">
        <f>IF(DD182&gt;=50%,"KĐG",IF(DE182&gt;=1.6,"Đạt mục tiêu",IF(DE182&gt;=1,"Cần cố gắng","Chưa đạt")))</f>
        <v>Đạt mục tiêu</v>
      </c>
      <c r="DG182" s="2"/>
      <c r="DH182" s="2"/>
      <c r="DI182" s="2"/>
      <c r="DJ182" s="2"/>
      <c r="DK182" s="2"/>
      <c r="DL182" s="2"/>
      <c r="DM182" s="2"/>
      <c r="DN182" s="2"/>
      <c r="DO182" s="2"/>
      <c r="DP182" s="2"/>
      <c r="DQ182" s="2"/>
      <c r="DR182" s="2"/>
      <c r="DS182" s="2"/>
      <c r="DT182" s="2"/>
      <c r="DU182" s="2"/>
      <c r="DV182" s="2"/>
      <c r="DW182" s="2"/>
      <c r="DX182" s="2"/>
      <c r="DY182" s="2"/>
      <c r="DZ182" s="2"/>
    </row>
    <row r="183" spans="1:130" ht="15.75" hidden="1" customHeight="1" x14ac:dyDescent="0.25">
      <c r="A183" s="49">
        <v>154</v>
      </c>
      <c r="B183" s="55">
        <v>254</v>
      </c>
      <c r="C183" s="56">
        <v>255</v>
      </c>
      <c r="D183" s="85" t="s">
        <v>220</v>
      </c>
      <c r="E183" s="86"/>
      <c r="F183" s="87"/>
      <c r="G183" s="57"/>
      <c r="H183" s="57"/>
      <c r="I183" s="64"/>
      <c r="J183" s="57"/>
      <c r="K183" s="57" t="s">
        <v>8</v>
      </c>
      <c r="L183" s="57" t="s">
        <v>8</v>
      </c>
      <c r="M183" s="57" t="s">
        <v>8</v>
      </c>
      <c r="N183" s="296"/>
      <c r="O183" s="58" t="s">
        <v>609</v>
      </c>
      <c r="P183" s="58" t="s">
        <v>609</v>
      </c>
      <c r="Q183" s="58" t="s">
        <v>609</v>
      </c>
      <c r="R183" s="58" t="s">
        <v>609</v>
      </c>
      <c r="S183" s="58" t="s">
        <v>609</v>
      </c>
      <c r="T183" s="58" t="s">
        <v>609</v>
      </c>
      <c r="U183" s="58" t="s">
        <v>609</v>
      </c>
      <c r="V183" s="58" t="s">
        <v>609</v>
      </c>
      <c r="W183" s="58" t="s">
        <v>609</v>
      </c>
      <c r="X183" s="58" t="s">
        <v>609</v>
      </c>
      <c r="Y183" s="67">
        <f t="shared" si="46"/>
        <v>0</v>
      </c>
      <c r="Z183" s="57"/>
      <c r="AA183" s="57"/>
      <c r="AB183" s="57"/>
      <c r="AC183" s="57"/>
      <c r="AD183" s="57"/>
      <c r="AE183" s="77"/>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336" t="s">
        <v>8</v>
      </c>
      <c r="BK183" s="336" t="s">
        <v>8</v>
      </c>
      <c r="BL183" s="336" t="s">
        <v>8</v>
      </c>
      <c r="BM183" s="336" t="s">
        <v>8</v>
      </c>
      <c r="BN183" s="336" t="s">
        <v>8</v>
      </c>
      <c r="BO183" s="336" t="s">
        <v>8</v>
      </c>
      <c r="BP183" s="336" t="s">
        <v>8</v>
      </c>
      <c r="BQ183" s="336" t="s">
        <v>8</v>
      </c>
      <c r="BR183" s="336" t="s">
        <v>8</v>
      </c>
      <c r="BS183" s="336" t="s">
        <v>8</v>
      </c>
      <c r="BT183" s="336" t="s">
        <v>8</v>
      </c>
      <c r="BU183" s="336" t="s">
        <v>8</v>
      </c>
      <c r="BV183" s="336" t="s">
        <v>8</v>
      </c>
      <c r="BW183" s="336" t="s">
        <v>8</v>
      </c>
      <c r="BX183" s="336" t="s">
        <v>8</v>
      </c>
      <c r="BY183" s="336" t="s">
        <v>8</v>
      </c>
      <c r="BZ183" s="336" t="s">
        <v>8</v>
      </c>
      <c r="CA183" s="336" t="s">
        <v>8</v>
      </c>
      <c r="CB183" s="336" t="s">
        <v>8</v>
      </c>
      <c r="CC183" s="336" t="s">
        <v>8</v>
      </c>
      <c r="CD183" s="336" t="s">
        <v>8</v>
      </c>
      <c r="CE183" s="336" t="s">
        <v>8</v>
      </c>
      <c r="CF183" s="336" t="s">
        <v>8</v>
      </c>
      <c r="CG183" s="336" t="s">
        <v>8</v>
      </c>
      <c r="CH183" s="336" t="s">
        <v>8</v>
      </c>
      <c r="CI183" s="336" t="s">
        <v>8</v>
      </c>
      <c r="CJ183" s="336" t="s">
        <v>8</v>
      </c>
      <c r="CK183" s="336" t="s">
        <v>8</v>
      </c>
      <c r="CL183" s="336" t="s">
        <v>8</v>
      </c>
      <c r="CM183" s="336" t="s">
        <v>8</v>
      </c>
      <c r="CN183" s="336" t="s">
        <v>8</v>
      </c>
      <c r="CO183" s="336" t="s">
        <v>8</v>
      </c>
      <c r="CP183" s="336" t="s">
        <v>8</v>
      </c>
      <c r="CQ183" s="336" t="s">
        <v>8</v>
      </c>
      <c r="CR183" s="336" t="s">
        <v>8</v>
      </c>
      <c r="CS183" s="336"/>
      <c r="CT183" s="336" t="s">
        <v>8</v>
      </c>
      <c r="CU183" s="336" t="s">
        <v>8</v>
      </c>
      <c r="CV183" s="336" t="s">
        <v>8</v>
      </c>
      <c r="CW183" s="336" t="s">
        <v>8</v>
      </c>
      <c r="CX183" s="331" t="s">
        <v>8</v>
      </c>
      <c r="CY183" s="336" t="s">
        <v>8</v>
      </c>
      <c r="CZ183" s="336" t="s">
        <v>8</v>
      </c>
      <c r="DA183" s="336" t="s">
        <v>8</v>
      </c>
      <c r="DB183" s="336" t="s">
        <v>8</v>
      </c>
      <c r="DC183" s="336" t="s">
        <v>8</v>
      </c>
      <c r="DD183" s="336" t="s">
        <v>8</v>
      </c>
      <c r="DE183" s="57" t="s">
        <v>8</v>
      </c>
      <c r="DF183" s="57" t="s">
        <v>8</v>
      </c>
      <c r="DG183" s="2"/>
      <c r="DH183" s="2"/>
      <c r="DI183" s="2"/>
      <c r="DJ183" s="2"/>
      <c r="DK183" s="2"/>
      <c r="DL183" s="2"/>
      <c r="DM183" s="2"/>
      <c r="DN183" s="2"/>
      <c r="DO183" s="2"/>
      <c r="DP183" s="2"/>
      <c r="DQ183" s="2"/>
      <c r="DR183" s="2"/>
      <c r="DS183" s="2"/>
      <c r="DT183" s="2"/>
      <c r="DU183" s="2"/>
      <c r="DV183" s="2"/>
      <c r="DW183" s="2"/>
      <c r="DX183" s="2"/>
      <c r="DY183" s="2"/>
      <c r="DZ183" s="2"/>
    </row>
    <row r="184" spans="1:130" ht="78.75" hidden="1" customHeight="1" x14ac:dyDescent="0.25">
      <c r="A184" s="49">
        <v>155</v>
      </c>
      <c r="B184" s="62">
        <v>255</v>
      </c>
      <c r="C184" s="108">
        <v>258</v>
      </c>
      <c r="D184" s="8" t="s">
        <v>221</v>
      </c>
      <c r="E184" s="28" t="s">
        <v>19</v>
      </c>
      <c r="F184" s="15" t="s">
        <v>222</v>
      </c>
      <c r="G184" s="64" t="s">
        <v>19</v>
      </c>
      <c r="H184" s="15" t="s">
        <v>738</v>
      </c>
      <c r="I184" s="64" t="s">
        <v>628</v>
      </c>
      <c r="J184" s="64" t="s">
        <v>179</v>
      </c>
      <c r="K184" s="16" t="s">
        <v>6</v>
      </c>
      <c r="L184" s="16" t="s">
        <v>15</v>
      </c>
      <c r="M184" s="11"/>
      <c r="N184" s="11" t="s">
        <v>1268</v>
      </c>
      <c r="O184" s="66"/>
      <c r="P184" s="66"/>
      <c r="Q184" s="66"/>
      <c r="R184" s="66"/>
      <c r="S184" s="66"/>
      <c r="T184" s="66"/>
      <c r="U184" s="66"/>
      <c r="V184" s="66" t="s">
        <v>15</v>
      </c>
      <c r="W184" s="66"/>
      <c r="X184" s="66"/>
      <c r="Y184" s="67">
        <f t="shared" si="46"/>
        <v>1</v>
      </c>
      <c r="Z184" s="16"/>
      <c r="AA184" s="16"/>
      <c r="AB184" s="16"/>
      <c r="AC184" s="16"/>
      <c r="AD184" s="16"/>
      <c r="AE184" s="68"/>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t="s">
        <v>645</v>
      </c>
      <c r="BE184" s="12"/>
      <c r="BF184" s="12"/>
      <c r="BG184" s="12"/>
      <c r="BH184" s="12"/>
      <c r="BI184" s="12"/>
      <c r="BJ184" s="16">
        <v>2</v>
      </c>
      <c r="BK184" s="16">
        <v>2</v>
      </c>
      <c r="BL184" s="16">
        <v>2</v>
      </c>
      <c r="BM184" s="16">
        <v>2</v>
      </c>
      <c r="BN184" s="16">
        <v>2</v>
      </c>
      <c r="BO184" s="16">
        <v>2</v>
      </c>
      <c r="BP184" s="16">
        <v>2</v>
      </c>
      <c r="BQ184" s="16">
        <v>2</v>
      </c>
      <c r="BR184" s="16">
        <v>2</v>
      </c>
      <c r="BS184" s="16">
        <v>2</v>
      </c>
      <c r="BT184" s="16">
        <v>2</v>
      </c>
      <c r="BU184" s="16">
        <v>2</v>
      </c>
      <c r="BV184" s="16">
        <v>2</v>
      </c>
      <c r="BW184" s="16">
        <v>2</v>
      </c>
      <c r="BX184" s="16">
        <v>2</v>
      </c>
      <c r="BY184" s="16">
        <v>2</v>
      </c>
      <c r="BZ184" s="16">
        <v>2</v>
      </c>
      <c r="CA184" s="16">
        <v>2</v>
      </c>
      <c r="CB184" s="16">
        <v>2</v>
      </c>
      <c r="CC184" s="16">
        <v>2</v>
      </c>
      <c r="CD184" s="16">
        <v>2</v>
      </c>
      <c r="CE184" s="16">
        <v>2</v>
      </c>
      <c r="CF184" s="16">
        <v>2</v>
      </c>
      <c r="CG184" s="16">
        <v>2</v>
      </c>
      <c r="CH184" s="16">
        <v>2</v>
      </c>
      <c r="CI184" s="16">
        <v>2</v>
      </c>
      <c r="CJ184" s="16">
        <v>2</v>
      </c>
      <c r="CK184" s="16">
        <v>2</v>
      </c>
      <c r="CL184" s="16">
        <v>2</v>
      </c>
      <c r="CM184" s="16">
        <v>2</v>
      </c>
      <c r="CN184" s="16">
        <v>2</v>
      </c>
      <c r="CO184" s="16">
        <v>2</v>
      </c>
      <c r="CP184" s="16">
        <v>2</v>
      </c>
      <c r="CQ184" s="16">
        <v>2</v>
      </c>
      <c r="CR184" s="16">
        <v>2</v>
      </c>
      <c r="CS184" s="16">
        <v>2</v>
      </c>
      <c r="CT184" s="16">
        <v>2</v>
      </c>
      <c r="CU184" s="16">
        <v>2</v>
      </c>
      <c r="CV184" s="16">
        <v>2</v>
      </c>
      <c r="CW184" s="69">
        <f>COUNTIF(BJ184:CV184,"2")</f>
        <v>39</v>
      </c>
      <c r="CX184" s="352">
        <f>CW184/(CW184+CY184+DA184+DC184)</f>
        <v>1</v>
      </c>
      <c r="CY184" s="69">
        <f>COUNTIF(BJ184:CV184,"1")</f>
        <v>0</v>
      </c>
      <c r="CZ184" s="70">
        <f>CY184/(CW184+CY184+DA184+DC184)</f>
        <v>0</v>
      </c>
      <c r="DA184" s="69">
        <f>COUNTIF(BJ184:CV184,"0")</f>
        <v>0</v>
      </c>
      <c r="DB184" s="70">
        <f>DA184/(CW184+CY184+DA184+DC184)</f>
        <v>0</v>
      </c>
      <c r="DC184" s="69">
        <f>COUNTIF(BJ184:CV184,"KĐG")</f>
        <v>0</v>
      </c>
      <c r="DD184" s="70">
        <f>DC184/(CW184+CY184+DA184+DC184)</f>
        <v>0</v>
      </c>
      <c r="DE184" s="71">
        <f>(((CW184*2)+(CY184*1)+(DA184*0)))/(CW184+CY184+DA184)</f>
        <v>2</v>
      </c>
      <c r="DF184" s="71" t="str">
        <f>IF(DD184&gt;=50%,"KĐG",IF(DE184&gt;=1.6,"Đạt mục tiêu",IF(DE184&gt;=1,"Cần cố gắng","Chưa đạt")))</f>
        <v>Đạt mục tiêu</v>
      </c>
      <c r="DG184" s="2"/>
      <c r="DH184" s="2"/>
      <c r="DI184" s="2"/>
      <c r="DJ184" s="2"/>
      <c r="DK184" s="2"/>
      <c r="DL184" s="2"/>
      <c r="DM184" s="2"/>
      <c r="DN184" s="2"/>
      <c r="DO184" s="2"/>
      <c r="DP184" s="2"/>
      <c r="DQ184" s="2"/>
      <c r="DR184" s="2"/>
      <c r="DS184" s="2"/>
      <c r="DT184" s="2"/>
      <c r="DU184" s="2"/>
      <c r="DV184" s="2"/>
      <c r="DW184" s="2"/>
      <c r="DX184" s="2"/>
      <c r="DY184" s="2"/>
      <c r="DZ184" s="2"/>
    </row>
    <row r="185" spans="1:130" ht="61.5" hidden="1" customHeight="1" x14ac:dyDescent="0.25">
      <c r="A185" s="614">
        <v>156</v>
      </c>
      <c r="B185" s="617">
        <v>258</v>
      </c>
      <c r="C185" s="567"/>
      <c r="D185" s="612" t="s">
        <v>221</v>
      </c>
      <c r="E185" s="28"/>
      <c r="F185" s="612" t="s">
        <v>223</v>
      </c>
      <c r="G185" s="64"/>
      <c r="H185" s="15" t="s">
        <v>1405</v>
      </c>
      <c r="I185" s="64" t="s">
        <v>611</v>
      </c>
      <c r="J185" s="64"/>
      <c r="K185" s="16"/>
      <c r="L185" s="16"/>
      <c r="M185" s="11"/>
      <c r="N185" s="11" t="s">
        <v>541</v>
      </c>
      <c r="O185" s="66"/>
      <c r="P185" s="66"/>
      <c r="Q185" s="66"/>
      <c r="R185" s="66"/>
      <c r="S185" s="66"/>
      <c r="T185" s="66"/>
      <c r="U185" s="266"/>
      <c r="V185" s="66"/>
      <c r="W185" s="66"/>
      <c r="X185" s="66"/>
      <c r="Y185" s="67"/>
      <c r="Z185" s="16"/>
      <c r="AA185" s="16"/>
      <c r="AB185" s="16"/>
      <c r="AC185" s="16"/>
      <c r="AD185" s="566"/>
      <c r="AE185" s="273"/>
      <c r="AF185" s="273"/>
      <c r="AG185" s="273" t="s">
        <v>623</v>
      </c>
      <c r="AH185" s="68"/>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69"/>
      <c r="CX185" s="352"/>
      <c r="CY185" s="69"/>
      <c r="CZ185" s="70"/>
      <c r="DA185" s="69"/>
      <c r="DB185" s="70"/>
      <c r="DC185" s="69"/>
      <c r="DD185" s="70"/>
      <c r="DE185" s="71"/>
      <c r="DF185" s="71"/>
      <c r="DG185" s="387"/>
      <c r="DH185" s="387"/>
      <c r="DI185" s="387"/>
      <c r="DJ185" s="387"/>
      <c r="DK185" s="387"/>
      <c r="DL185" s="387"/>
      <c r="DM185" s="387"/>
      <c r="DN185" s="387"/>
      <c r="DO185" s="387"/>
      <c r="DP185" s="387"/>
      <c r="DQ185" s="387"/>
      <c r="DR185" s="387"/>
      <c r="DS185" s="387"/>
      <c r="DT185" s="387"/>
      <c r="DU185" s="387"/>
      <c r="DV185" s="387"/>
      <c r="DW185" s="387"/>
      <c r="DX185" s="387"/>
      <c r="DY185" s="387"/>
      <c r="DZ185" s="387"/>
    </row>
    <row r="186" spans="1:130" ht="54.75" hidden="1" customHeight="1" x14ac:dyDescent="0.25">
      <c r="A186" s="616"/>
      <c r="B186" s="619"/>
      <c r="C186" s="113"/>
      <c r="D186" s="613"/>
      <c r="E186" s="283" t="s">
        <v>19</v>
      </c>
      <c r="F186" s="613"/>
      <c r="G186" s="282" t="s">
        <v>19</v>
      </c>
      <c r="H186" s="15" t="s">
        <v>739</v>
      </c>
      <c r="I186" s="64" t="s">
        <v>628</v>
      </c>
      <c r="J186" s="64" t="s">
        <v>179</v>
      </c>
      <c r="K186" s="16" t="s">
        <v>6</v>
      </c>
      <c r="L186" s="16" t="s">
        <v>15</v>
      </c>
      <c r="M186" s="11"/>
      <c r="N186" s="305" t="s">
        <v>542</v>
      </c>
      <c r="O186" s="66"/>
      <c r="P186" s="66"/>
      <c r="Q186" s="66" t="s">
        <v>15</v>
      </c>
      <c r="R186" s="66"/>
      <c r="S186" s="66"/>
      <c r="T186" s="66"/>
      <c r="U186" s="116"/>
      <c r="V186" s="66"/>
      <c r="W186" s="66"/>
      <c r="X186" s="66"/>
      <c r="Y186" s="67">
        <f t="shared" si="46"/>
        <v>1</v>
      </c>
      <c r="Z186" s="16"/>
      <c r="AA186" s="16"/>
      <c r="AB186" s="16"/>
      <c r="AC186" s="16"/>
      <c r="AD186" s="16"/>
      <c r="AE186" s="546"/>
      <c r="AF186" s="272"/>
      <c r="AG186" s="272"/>
      <c r="AH186" s="12" t="s">
        <v>645</v>
      </c>
      <c r="AI186" s="12" t="s">
        <v>645</v>
      </c>
      <c r="AJ186" s="12" t="s">
        <v>645</v>
      </c>
      <c r="AK186" s="12" t="s">
        <v>645</v>
      </c>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6">
        <v>2</v>
      </c>
      <c r="BK186" s="16">
        <v>2</v>
      </c>
      <c r="BL186" s="16">
        <v>2</v>
      </c>
      <c r="BM186" s="16">
        <v>2</v>
      </c>
      <c r="BN186" s="16">
        <v>2</v>
      </c>
      <c r="BO186" s="16">
        <v>2</v>
      </c>
      <c r="BP186" s="16">
        <v>2</v>
      </c>
      <c r="BQ186" s="16">
        <v>2</v>
      </c>
      <c r="BR186" s="16">
        <v>2</v>
      </c>
      <c r="BS186" s="16">
        <v>2</v>
      </c>
      <c r="BT186" s="16">
        <v>2</v>
      </c>
      <c r="BU186" s="16">
        <v>2</v>
      </c>
      <c r="BV186" s="16">
        <v>2</v>
      </c>
      <c r="BW186" s="16">
        <v>2</v>
      </c>
      <c r="BX186" s="16">
        <v>2</v>
      </c>
      <c r="BY186" s="16">
        <v>2</v>
      </c>
      <c r="BZ186" s="16">
        <v>2</v>
      </c>
      <c r="CA186" s="16">
        <v>2</v>
      </c>
      <c r="CB186" s="16">
        <v>2</v>
      </c>
      <c r="CC186" s="16">
        <v>2</v>
      </c>
      <c r="CD186" s="16">
        <v>2</v>
      </c>
      <c r="CE186" s="16">
        <v>2</v>
      </c>
      <c r="CF186" s="16">
        <v>1</v>
      </c>
      <c r="CG186" s="16">
        <v>1</v>
      </c>
      <c r="CH186" s="16">
        <v>1</v>
      </c>
      <c r="CI186" s="16">
        <v>1</v>
      </c>
      <c r="CJ186" s="16">
        <v>2</v>
      </c>
      <c r="CK186" s="16">
        <v>2</v>
      </c>
      <c r="CL186" s="16">
        <v>2</v>
      </c>
      <c r="CM186" s="16">
        <v>2</v>
      </c>
      <c r="CN186" s="16">
        <v>2</v>
      </c>
      <c r="CO186" s="16">
        <v>2</v>
      </c>
      <c r="CP186" s="16">
        <v>2</v>
      </c>
      <c r="CQ186" s="16">
        <v>2</v>
      </c>
      <c r="CR186" s="16">
        <v>2</v>
      </c>
      <c r="CS186" s="16">
        <v>2</v>
      </c>
      <c r="CT186" s="16">
        <v>2</v>
      </c>
      <c r="CU186" s="16">
        <v>2</v>
      </c>
      <c r="CV186" s="16">
        <v>2</v>
      </c>
      <c r="CW186" s="69">
        <f>COUNTIF(BJ186:CV186,"2")</f>
        <v>35</v>
      </c>
      <c r="CX186" s="352">
        <f>CW186/(CW186+CY186+DA186+DC186)</f>
        <v>0.89743589743589747</v>
      </c>
      <c r="CY186" s="69">
        <f>COUNTIF(BJ186:CV186,"1")</f>
        <v>4</v>
      </c>
      <c r="CZ186" s="70">
        <f>CY186/(CW186+CY186+DA186+DC186)</f>
        <v>0.10256410256410256</v>
      </c>
      <c r="DA186" s="69">
        <f>COUNTIF(BJ186:CV186,"0")</f>
        <v>0</v>
      </c>
      <c r="DB186" s="70">
        <f>DA186/(CW186+CY186+DA186+DC186)</f>
        <v>0</v>
      </c>
      <c r="DC186" s="69">
        <f>COUNTIF(BJ186:CV186,"KĐG")</f>
        <v>0</v>
      </c>
      <c r="DD186" s="70">
        <f>DC186/(CW186+CY186+DA186+DC186)</f>
        <v>0</v>
      </c>
      <c r="DE186" s="71">
        <f>(((CW186*2)+(CY186*1)+(DA186*0)))/(CW186+CY186+DA186)</f>
        <v>1.8974358974358974</v>
      </c>
      <c r="DF186" s="71" t="str">
        <f>IF(DD186&gt;=50%,"KĐG",IF(DE186&gt;=1.6,"Đạt mục tiêu",IF(DE186&gt;=1,"Cần cố gắng","Chưa đạt")))</f>
        <v>Đạt mục tiêu</v>
      </c>
      <c r="DG186" s="2"/>
      <c r="DH186" s="2"/>
      <c r="DI186" s="2"/>
      <c r="DJ186" s="2"/>
      <c r="DK186" s="2"/>
      <c r="DL186" s="2"/>
      <c r="DM186" s="2"/>
      <c r="DN186" s="2"/>
      <c r="DO186" s="2"/>
      <c r="DP186" s="2"/>
      <c r="DQ186" s="2"/>
      <c r="DR186" s="2"/>
      <c r="DS186" s="2"/>
      <c r="DT186" s="2"/>
      <c r="DU186" s="2"/>
      <c r="DV186" s="2"/>
      <c r="DW186" s="2"/>
      <c r="DX186" s="2"/>
      <c r="DY186" s="2"/>
      <c r="DZ186" s="2"/>
    </row>
    <row r="187" spans="1:130" ht="90" hidden="1" customHeight="1" x14ac:dyDescent="0.25">
      <c r="A187" s="49">
        <v>157</v>
      </c>
      <c r="B187" s="112">
        <v>258</v>
      </c>
      <c r="C187" s="113"/>
      <c r="D187" s="8" t="s">
        <v>221</v>
      </c>
      <c r="E187" s="28" t="s">
        <v>19</v>
      </c>
      <c r="F187" s="15" t="s">
        <v>224</v>
      </c>
      <c r="G187" s="64" t="s">
        <v>19</v>
      </c>
      <c r="H187" s="8" t="s">
        <v>740</v>
      </c>
      <c r="I187" s="64" t="s">
        <v>628</v>
      </c>
      <c r="J187" s="64" t="s">
        <v>179</v>
      </c>
      <c r="K187" s="16" t="s">
        <v>6</v>
      </c>
      <c r="L187" s="16" t="s">
        <v>15</v>
      </c>
      <c r="M187" s="11"/>
      <c r="N187" s="11" t="s">
        <v>1268</v>
      </c>
      <c r="O187" s="66"/>
      <c r="P187" s="66"/>
      <c r="Q187" s="66"/>
      <c r="R187" s="66"/>
      <c r="S187" s="66"/>
      <c r="T187" s="66"/>
      <c r="U187" s="66"/>
      <c r="V187" s="80" t="s">
        <v>15</v>
      </c>
      <c r="W187" s="80"/>
      <c r="X187" s="66"/>
      <c r="Y187" s="67">
        <f t="shared" si="46"/>
        <v>1</v>
      </c>
      <c r="Z187" s="16"/>
      <c r="AA187" s="16"/>
      <c r="AB187" s="16"/>
      <c r="AC187" s="16"/>
      <c r="AD187" s="16"/>
      <c r="AE187" s="68"/>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t="s">
        <v>654</v>
      </c>
      <c r="BD187" s="12" t="s">
        <v>654</v>
      </c>
      <c r="BE187" s="12" t="s">
        <v>623</v>
      </c>
      <c r="BF187" s="12"/>
      <c r="BG187" s="12"/>
      <c r="BH187" s="12"/>
      <c r="BI187" s="12"/>
      <c r="BJ187" s="16">
        <v>2</v>
      </c>
      <c r="BK187" s="16">
        <v>2</v>
      </c>
      <c r="BL187" s="16">
        <v>2</v>
      </c>
      <c r="BM187" s="16">
        <v>2</v>
      </c>
      <c r="BN187" s="16">
        <v>2</v>
      </c>
      <c r="BO187" s="16">
        <v>2</v>
      </c>
      <c r="BP187" s="16">
        <v>2</v>
      </c>
      <c r="BQ187" s="16">
        <v>2</v>
      </c>
      <c r="BR187" s="16">
        <v>2</v>
      </c>
      <c r="BS187" s="16">
        <v>2</v>
      </c>
      <c r="BT187" s="16">
        <v>2</v>
      </c>
      <c r="BU187" s="16">
        <v>2</v>
      </c>
      <c r="BV187" s="16">
        <v>2</v>
      </c>
      <c r="BW187" s="16">
        <v>2</v>
      </c>
      <c r="BX187" s="16">
        <v>2</v>
      </c>
      <c r="BY187" s="16">
        <v>2</v>
      </c>
      <c r="BZ187" s="16">
        <v>2</v>
      </c>
      <c r="CA187" s="16">
        <v>2</v>
      </c>
      <c r="CB187" s="16">
        <v>2</v>
      </c>
      <c r="CC187" s="16">
        <v>2</v>
      </c>
      <c r="CD187" s="16"/>
      <c r="CE187" s="16">
        <v>2</v>
      </c>
      <c r="CF187" s="16">
        <v>2</v>
      </c>
      <c r="CG187" s="16">
        <v>2</v>
      </c>
      <c r="CH187" s="16">
        <v>2</v>
      </c>
      <c r="CI187" s="16">
        <v>2</v>
      </c>
      <c r="CJ187" s="16">
        <v>2</v>
      </c>
      <c r="CK187" s="16">
        <v>2</v>
      </c>
      <c r="CL187" s="16">
        <v>2</v>
      </c>
      <c r="CM187" s="16">
        <v>2</v>
      </c>
      <c r="CN187" s="16">
        <v>2</v>
      </c>
      <c r="CO187" s="16">
        <v>2</v>
      </c>
      <c r="CP187" s="16">
        <v>2</v>
      </c>
      <c r="CQ187" s="16">
        <v>2</v>
      </c>
      <c r="CR187" s="16">
        <v>2</v>
      </c>
      <c r="CS187" s="16"/>
      <c r="CT187" s="16">
        <v>2</v>
      </c>
      <c r="CU187" s="16">
        <v>2</v>
      </c>
      <c r="CV187" s="16">
        <v>2</v>
      </c>
      <c r="CW187" s="69">
        <f>COUNTIF(BJ187:CV187,"2")</f>
        <v>37</v>
      </c>
      <c r="CX187" s="352">
        <f>CW187/(CW187+CY187+DA187+DC187)</f>
        <v>1</v>
      </c>
      <c r="CY187" s="69">
        <f>COUNTIF(BJ187:CV187,"1")</f>
        <v>0</v>
      </c>
      <c r="CZ187" s="70">
        <f>CY187/(CW187+CY187+DA187+DC187)</f>
        <v>0</v>
      </c>
      <c r="DA187" s="69">
        <f>COUNTIF(BJ187:CV187,"0")</f>
        <v>0</v>
      </c>
      <c r="DB187" s="70">
        <f>DA187/(CW187+CY187+DA187+DC187)</f>
        <v>0</v>
      </c>
      <c r="DC187" s="69">
        <f>COUNTIF(BJ187:CV187,"KĐG")</f>
        <v>0</v>
      </c>
      <c r="DD187" s="70">
        <f>DC187/(CW187+CY187+DA187+DC187)</f>
        <v>0</v>
      </c>
      <c r="DE187" s="71">
        <f>(((CW187*2)+(CY187*1)+(DA187*0)))/(CW187+CY187+DA187)</f>
        <v>2</v>
      </c>
      <c r="DF187" s="71" t="str">
        <f>IF(DD187&gt;=50%,"KĐG",IF(DE187&gt;=1.6,"Đạt mục tiêu",IF(DE187&gt;=1,"Cần cố gắng","Chưa đạt")))</f>
        <v>Đạt mục tiêu</v>
      </c>
      <c r="DG187" s="2"/>
      <c r="DH187" s="2"/>
      <c r="DI187" s="2"/>
      <c r="DJ187" s="2"/>
      <c r="DK187" s="2"/>
      <c r="DL187" s="2"/>
      <c r="DM187" s="2"/>
      <c r="DN187" s="2"/>
      <c r="DO187" s="2"/>
      <c r="DP187" s="2"/>
      <c r="DQ187" s="2"/>
      <c r="DR187" s="2"/>
      <c r="DS187" s="2"/>
      <c r="DT187" s="2"/>
      <c r="DU187" s="2"/>
      <c r="DV187" s="2"/>
      <c r="DW187" s="2"/>
      <c r="DX187" s="2"/>
      <c r="DY187" s="2"/>
      <c r="DZ187" s="2"/>
    </row>
    <row r="188" spans="1:130" ht="75.75" hidden="1" customHeight="1" x14ac:dyDescent="0.25">
      <c r="A188" s="49">
        <v>158</v>
      </c>
      <c r="B188" s="112">
        <v>258</v>
      </c>
      <c r="C188" s="115"/>
      <c r="D188" s="8" t="s">
        <v>221</v>
      </c>
      <c r="E188" s="28" t="s">
        <v>19</v>
      </c>
      <c r="F188" s="15" t="s">
        <v>225</v>
      </c>
      <c r="G188" s="64" t="s">
        <v>19</v>
      </c>
      <c r="H188" s="15" t="s">
        <v>741</v>
      </c>
      <c r="I188" s="64" t="s">
        <v>628</v>
      </c>
      <c r="J188" s="64" t="s">
        <v>179</v>
      </c>
      <c r="K188" s="16" t="s">
        <v>6</v>
      </c>
      <c r="L188" s="16" t="s">
        <v>15</v>
      </c>
      <c r="M188" s="11">
        <v>1</v>
      </c>
      <c r="N188" s="11" t="s">
        <v>1268</v>
      </c>
      <c r="O188" s="66"/>
      <c r="P188" s="66"/>
      <c r="Q188" s="66"/>
      <c r="R188" s="66"/>
      <c r="S188" s="66"/>
      <c r="T188" s="66"/>
      <c r="U188" s="66"/>
      <c r="V188" s="66" t="s">
        <v>15</v>
      </c>
      <c r="W188" s="66"/>
      <c r="X188" s="66"/>
      <c r="Y188" s="67">
        <f t="shared" si="46"/>
        <v>1</v>
      </c>
      <c r="Z188" s="16"/>
      <c r="AA188" s="16"/>
      <c r="AB188" s="16"/>
      <c r="AC188" s="16"/>
      <c r="AD188" s="16"/>
      <c r="AE188" s="7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t="s">
        <v>626</v>
      </c>
      <c r="BE188" s="16"/>
      <c r="BF188" s="16"/>
      <c r="BG188" s="16"/>
      <c r="BH188" s="16"/>
      <c r="BI188" s="16"/>
      <c r="BJ188" s="16">
        <v>2</v>
      </c>
      <c r="BK188" s="16">
        <v>2</v>
      </c>
      <c r="BL188" s="16">
        <v>2</v>
      </c>
      <c r="BM188" s="16">
        <v>2</v>
      </c>
      <c r="BN188" s="16">
        <v>2</v>
      </c>
      <c r="BO188" s="16">
        <v>2</v>
      </c>
      <c r="BP188" s="16">
        <v>2</v>
      </c>
      <c r="BQ188" s="16">
        <v>2</v>
      </c>
      <c r="BR188" s="16">
        <v>2</v>
      </c>
      <c r="BS188" s="16">
        <v>2</v>
      </c>
      <c r="BT188" s="16">
        <v>2</v>
      </c>
      <c r="BU188" s="16">
        <v>2</v>
      </c>
      <c r="BV188" s="16">
        <v>2</v>
      </c>
      <c r="BW188" s="16">
        <v>2</v>
      </c>
      <c r="BX188" s="16">
        <v>2</v>
      </c>
      <c r="BY188" s="16">
        <v>2</v>
      </c>
      <c r="BZ188" s="16">
        <v>2</v>
      </c>
      <c r="CA188" s="16">
        <v>2</v>
      </c>
      <c r="CB188" s="16">
        <v>2</v>
      </c>
      <c r="CC188" s="16">
        <v>2</v>
      </c>
      <c r="CD188" s="16"/>
      <c r="CE188" s="16">
        <v>2</v>
      </c>
      <c r="CF188" s="16">
        <v>2</v>
      </c>
      <c r="CG188" s="16">
        <v>2</v>
      </c>
      <c r="CH188" s="16">
        <v>2</v>
      </c>
      <c r="CI188" s="16">
        <v>2</v>
      </c>
      <c r="CJ188" s="16">
        <v>2</v>
      </c>
      <c r="CK188" s="16">
        <v>2</v>
      </c>
      <c r="CL188" s="16">
        <v>2</v>
      </c>
      <c r="CM188" s="16">
        <v>2</v>
      </c>
      <c r="CN188" s="16">
        <v>2</v>
      </c>
      <c r="CO188" s="16">
        <v>2</v>
      </c>
      <c r="CP188" s="16">
        <v>2</v>
      </c>
      <c r="CQ188" s="16">
        <v>2</v>
      </c>
      <c r="CR188" s="16">
        <v>2</v>
      </c>
      <c r="CS188" s="16"/>
      <c r="CT188" s="16">
        <v>2</v>
      </c>
      <c r="CU188" s="16">
        <v>2</v>
      </c>
      <c r="CV188" s="16">
        <v>2</v>
      </c>
      <c r="CW188" s="69">
        <f>COUNTIF(BJ188:CV188,"2")</f>
        <v>37</v>
      </c>
      <c r="CX188" s="352">
        <f>CW188/(CW188+CY188+DA188+DC188)</f>
        <v>1</v>
      </c>
      <c r="CY188" s="69">
        <f>COUNTIF(BJ188:CV188,"1")</f>
        <v>0</v>
      </c>
      <c r="CZ188" s="70">
        <f>CY188/(CW188+CY188+DA188+DC188)</f>
        <v>0</v>
      </c>
      <c r="DA188" s="69">
        <f>COUNTIF(BJ188:CV188,"0")</f>
        <v>0</v>
      </c>
      <c r="DB188" s="70">
        <f>DA188/(CW188+CY188+DA188+DC188)</f>
        <v>0</v>
      </c>
      <c r="DC188" s="69">
        <f>COUNTIF(BJ188:CV188,"KĐG")</f>
        <v>0</v>
      </c>
      <c r="DD188" s="70">
        <f>DC188/(CW188+CY188+DA188+DC188)</f>
        <v>0</v>
      </c>
      <c r="DE188" s="71">
        <f>(((CW188*2)+(CY188*1)+(DA188*0)))/(CW188+CY188+DA188)</f>
        <v>2</v>
      </c>
      <c r="DF188" s="71" t="str">
        <f>IF(DD188&gt;=50%,"KĐG",IF(DE188&gt;=1.6,"Đạt mục tiêu",IF(DE188&gt;=1,"Cần cố gắng","Chưa đạt")))</f>
        <v>Đạt mục tiêu</v>
      </c>
      <c r="DG188" s="2"/>
      <c r="DH188" s="2"/>
      <c r="DI188" s="2"/>
      <c r="DJ188" s="2"/>
      <c r="DK188" s="2"/>
      <c r="DL188" s="2"/>
      <c r="DM188" s="2"/>
      <c r="DN188" s="2"/>
      <c r="DO188" s="2"/>
      <c r="DP188" s="2"/>
      <c r="DQ188" s="2"/>
      <c r="DR188" s="2"/>
      <c r="DS188" s="2"/>
      <c r="DT188" s="2"/>
      <c r="DU188" s="2"/>
      <c r="DV188" s="2"/>
      <c r="DW188" s="2"/>
      <c r="DX188" s="2"/>
      <c r="DY188" s="2"/>
      <c r="DZ188" s="2"/>
    </row>
    <row r="189" spans="1:130" ht="15.75" hidden="1" customHeight="1" x14ac:dyDescent="0.25">
      <c r="A189" s="49">
        <v>159</v>
      </c>
      <c r="B189" s="128">
        <v>258</v>
      </c>
      <c r="C189" s="56">
        <v>259</v>
      </c>
      <c r="D189" s="85" t="s">
        <v>226</v>
      </c>
      <c r="E189" s="285"/>
      <c r="F189" s="87"/>
      <c r="G189" s="280"/>
      <c r="H189" s="57"/>
      <c r="I189" s="64"/>
      <c r="J189" s="57"/>
      <c r="K189" s="57" t="s">
        <v>8</v>
      </c>
      <c r="L189" s="57" t="s">
        <v>8</v>
      </c>
      <c r="M189" s="57" t="s">
        <v>8</v>
      </c>
      <c r="N189" s="296"/>
      <c r="O189" s="58" t="s">
        <v>609</v>
      </c>
      <c r="P189" s="58" t="s">
        <v>609</v>
      </c>
      <c r="Q189" s="58" t="s">
        <v>609</v>
      </c>
      <c r="R189" s="58" t="s">
        <v>609</v>
      </c>
      <c r="S189" s="58" t="s">
        <v>609</v>
      </c>
      <c r="T189" s="58" t="s">
        <v>609</v>
      </c>
      <c r="U189" s="58" t="s">
        <v>609</v>
      </c>
      <c r="V189" s="58" t="s">
        <v>609</v>
      </c>
      <c r="W189" s="58" t="s">
        <v>609</v>
      </c>
      <c r="X189" s="58" t="s">
        <v>609</v>
      </c>
      <c r="Y189" s="67">
        <f t="shared" si="46"/>
        <v>0</v>
      </c>
      <c r="Z189" s="57"/>
      <c r="AA189" s="57"/>
      <c r="AB189" s="57"/>
      <c r="AC189" s="57"/>
      <c r="AD189" s="57"/>
      <c r="AE189" s="57"/>
      <c r="AF189" s="57"/>
      <c r="AG189" s="57"/>
      <c r="AH189" s="57" t="s">
        <v>8</v>
      </c>
      <c r="AI189" s="57" t="s">
        <v>8</v>
      </c>
      <c r="AJ189" s="57" t="s">
        <v>8</v>
      </c>
      <c r="AK189" s="57" t="s">
        <v>8</v>
      </c>
      <c r="AL189" s="57" t="s">
        <v>8</v>
      </c>
      <c r="AM189" s="57" t="s">
        <v>8</v>
      </c>
      <c r="AN189" s="57"/>
      <c r="AO189" s="57" t="s">
        <v>8</v>
      </c>
      <c r="AP189" s="57" t="s">
        <v>8</v>
      </c>
      <c r="AQ189" s="57" t="s">
        <v>8</v>
      </c>
      <c r="AR189" s="57" t="s">
        <v>8</v>
      </c>
      <c r="AS189" s="57" t="s">
        <v>8</v>
      </c>
      <c r="AT189" s="57" t="s">
        <v>8</v>
      </c>
      <c r="AU189" s="57" t="s">
        <v>8</v>
      </c>
      <c r="AV189" s="57" t="s">
        <v>8</v>
      </c>
      <c r="AW189" s="57" t="s">
        <v>8</v>
      </c>
      <c r="AX189" s="57" t="s">
        <v>8</v>
      </c>
      <c r="AY189" s="57" t="s">
        <v>8</v>
      </c>
      <c r="AZ189" s="57"/>
      <c r="BA189" s="57" t="s">
        <v>8</v>
      </c>
      <c r="BB189" s="57" t="s">
        <v>8</v>
      </c>
      <c r="BC189" s="57" t="s">
        <v>8</v>
      </c>
      <c r="BD189" s="57" t="s">
        <v>8</v>
      </c>
      <c r="BE189" s="57" t="s">
        <v>8</v>
      </c>
      <c r="BF189" s="57" t="s">
        <v>8</v>
      </c>
      <c r="BG189" s="57" t="s">
        <v>8</v>
      </c>
      <c r="BH189" s="57" t="s">
        <v>8</v>
      </c>
      <c r="BI189" s="57"/>
      <c r="BJ189" s="336" t="s">
        <v>8</v>
      </c>
      <c r="BK189" s="336" t="s">
        <v>8</v>
      </c>
      <c r="BL189" s="336" t="s">
        <v>8</v>
      </c>
      <c r="BM189" s="336" t="s">
        <v>8</v>
      </c>
      <c r="BN189" s="336" t="s">
        <v>8</v>
      </c>
      <c r="BO189" s="336" t="s">
        <v>8</v>
      </c>
      <c r="BP189" s="336" t="s">
        <v>8</v>
      </c>
      <c r="BQ189" s="336" t="s">
        <v>8</v>
      </c>
      <c r="BR189" s="336" t="s">
        <v>8</v>
      </c>
      <c r="BS189" s="336" t="s">
        <v>8</v>
      </c>
      <c r="BT189" s="336" t="s">
        <v>8</v>
      </c>
      <c r="BU189" s="336" t="s">
        <v>8</v>
      </c>
      <c r="BV189" s="336" t="s">
        <v>8</v>
      </c>
      <c r="BW189" s="336" t="s">
        <v>8</v>
      </c>
      <c r="BX189" s="336" t="s">
        <v>8</v>
      </c>
      <c r="BY189" s="336" t="s">
        <v>8</v>
      </c>
      <c r="BZ189" s="336" t="s">
        <v>8</v>
      </c>
      <c r="CA189" s="336" t="s">
        <v>8</v>
      </c>
      <c r="CB189" s="336" t="s">
        <v>8</v>
      </c>
      <c r="CC189" s="336" t="s">
        <v>8</v>
      </c>
      <c r="CD189" s="336" t="s">
        <v>8</v>
      </c>
      <c r="CE189" s="336" t="s">
        <v>8</v>
      </c>
      <c r="CF189" s="336" t="s">
        <v>8</v>
      </c>
      <c r="CG189" s="336" t="s">
        <v>8</v>
      </c>
      <c r="CH189" s="336" t="s">
        <v>8</v>
      </c>
      <c r="CI189" s="336" t="s">
        <v>8</v>
      </c>
      <c r="CJ189" s="336" t="s">
        <v>8</v>
      </c>
      <c r="CK189" s="336" t="s">
        <v>8</v>
      </c>
      <c r="CL189" s="336" t="s">
        <v>8</v>
      </c>
      <c r="CM189" s="336" t="s">
        <v>8</v>
      </c>
      <c r="CN189" s="336" t="s">
        <v>8</v>
      </c>
      <c r="CO189" s="336" t="s">
        <v>8</v>
      </c>
      <c r="CP189" s="336" t="s">
        <v>8</v>
      </c>
      <c r="CQ189" s="336" t="s">
        <v>8</v>
      </c>
      <c r="CR189" s="336" t="s">
        <v>8</v>
      </c>
      <c r="CS189" s="336"/>
      <c r="CT189" s="336" t="s">
        <v>8</v>
      </c>
      <c r="CU189" s="336" t="s">
        <v>8</v>
      </c>
      <c r="CV189" s="336" t="s">
        <v>8</v>
      </c>
      <c r="CW189" s="336" t="s">
        <v>8</v>
      </c>
      <c r="CX189" s="331" t="s">
        <v>8</v>
      </c>
      <c r="CY189" s="336" t="s">
        <v>8</v>
      </c>
      <c r="CZ189" s="336" t="s">
        <v>8</v>
      </c>
      <c r="DA189" s="336" t="s">
        <v>8</v>
      </c>
      <c r="DB189" s="336" t="s">
        <v>8</v>
      </c>
      <c r="DC189" s="336" t="s">
        <v>8</v>
      </c>
      <c r="DD189" s="336" t="s">
        <v>8</v>
      </c>
      <c r="DE189" s="57" t="s">
        <v>8</v>
      </c>
      <c r="DF189" s="57" t="s">
        <v>8</v>
      </c>
      <c r="DG189" s="2"/>
      <c r="DH189" s="2"/>
      <c r="DI189" s="2"/>
      <c r="DJ189" s="2"/>
      <c r="DK189" s="2"/>
      <c r="DL189" s="2"/>
      <c r="DM189" s="2"/>
      <c r="DN189" s="2"/>
      <c r="DO189" s="2"/>
      <c r="DP189" s="2"/>
      <c r="DQ189" s="2"/>
      <c r="DR189" s="2"/>
      <c r="DS189" s="2"/>
      <c r="DT189" s="2"/>
      <c r="DU189" s="2"/>
      <c r="DV189" s="2"/>
      <c r="DW189" s="2"/>
      <c r="DX189" s="2"/>
      <c r="DY189" s="2"/>
      <c r="DZ189" s="2"/>
    </row>
    <row r="190" spans="1:130" ht="37.5" hidden="1" customHeight="1" x14ac:dyDescent="0.25">
      <c r="A190" s="49">
        <v>160</v>
      </c>
      <c r="B190" s="62">
        <v>259</v>
      </c>
      <c r="C190" s="56">
        <v>262</v>
      </c>
      <c r="D190" s="8" t="s">
        <v>227</v>
      </c>
      <c r="E190" s="281" t="s">
        <v>38</v>
      </c>
      <c r="F190" s="15" t="s">
        <v>228</v>
      </c>
      <c r="G190" s="282" t="s">
        <v>38</v>
      </c>
      <c r="H190" s="15" t="s">
        <v>228</v>
      </c>
      <c r="I190" s="64" t="s">
        <v>628</v>
      </c>
      <c r="J190" s="64" t="s">
        <v>179</v>
      </c>
      <c r="K190" s="16" t="s">
        <v>6</v>
      </c>
      <c r="L190" s="16" t="s">
        <v>15</v>
      </c>
      <c r="M190" s="11"/>
      <c r="N190" s="305" t="s">
        <v>542</v>
      </c>
      <c r="O190" s="66"/>
      <c r="P190" s="66"/>
      <c r="Q190" s="66" t="s">
        <v>15</v>
      </c>
      <c r="R190" s="66"/>
      <c r="S190" s="66"/>
      <c r="T190" s="66"/>
      <c r="U190" s="66"/>
      <c r="V190" s="66"/>
      <c r="W190" s="66"/>
      <c r="X190" s="66"/>
      <c r="Y190" s="67">
        <f t="shared" si="46"/>
        <v>1</v>
      </c>
      <c r="Z190" s="16"/>
      <c r="AA190" s="16"/>
      <c r="AB190" s="16"/>
      <c r="AC190" s="16"/>
      <c r="AD190" s="16"/>
      <c r="AE190" s="68"/>
      <c r="AF190" s="12"/>
      <c r="AG190" s="12"/>
      <c r="AH190" s="16" t="s">
        <v>654</v>
      </c>
      <c r="AI190" s="16" t="s">
        <v>654</v>
      </c>
      <c r="AJ190" s="16" t="s">
        <v>654</v>
      </c>
      <c r="AK190" s="16" t="s">
        <v>654</v>
      </c>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6">
        <v>2</v>
      </c>
      <c r="BK190" s="16">
        <v>2</v>
      </c>
      <c r="BL190" s="16">
        <v>2</v>
      </c>
      <c r="BM190" s="16">
        <v>2</v>
      </c>
      <c r="BN190" s="16">
        <v>2</v>
      </c>
      <c r="BO190" s="16">
        <v>2</v>
      </c>
      <c r="BP190" s="16">
        <v>2</v>
      </c>
      <c r="BQ190" s="16">
        <v>2</v>
      </c>
      <c r="BR190" s="16">
        <v>2</v>
      </c>
      <c r="BS190" s="16">
        <v>2</v>
      </c>
      <c r="BT190" s="16">
        <v>2</v>
      </c>
      <c r="BU190" s="16">
        <v>2</v>
      </c>
      <c r="BV190" s="16">
        <v>2</v>
      </c>
      <c r="BW190" s="16">
        <v>2</v>
      </c>
      <c r="BX190" s="16">
        <v>2</v>
      </c>
      <c r="BY190" s="16">
        <v>2</v>
      </c>
      <c r="BZ190" s="16">
        <v>2</v>
      </c>
      <c r="CA190" s="16">
        <v>2</v>
      </c>
      <c r="CB190" s="16">
        <v>2</v>
      </c>
      <c r="CC190" s="16">
        <v>2</v>
      </c>
      <c r="CD190" s="16">
        <v>2</v>
      </c>
      <c r="CE190" s="16">
        <v>2</v>
      </c>
      <c r="CF190" s="16">
        <v>2</v>
      </c>
      <c r="CG190" s="16">
        <v>2</v>
      </c>
      <c r="CH190" s="16">
        <v>2</v>
      </c>
      <c r="CI190" s="16">
        <v>2</v>
      </c>
      <c r="CJ190" s="16">
        <v>2</v>
      </c>
      <c r="CK190" s="16">
        <v>2</v>
      </c>
      <c r="CL190" s="16">
        <v>2</v>
      </c>
      <c r="CM190" s="16">
        <v>1</v>
      </c>
      <c r="CN190" s="16">
        <v>1</v>
      </c>
      <c r="CO190" s="16">
        <v>1</v>
      </c>
      <c r="CP190" s="16">
        <v>1</v>
      </c>
      <c r="CQ190" s="16">
        <v>2</v>
      </c>
      <c r="CR190" s="16">
        <v>2</v>
      </c>
      <c r="CS190" s="16">
        <v>2</v>
      </c>
      <c r="CT190" s="16">
        <v>2</v>
      </c>
      <c r="CU190" s="16">
        <v>2</v>
      </c>
      <c r="CV190" s="16">
        <v>2</v>
      </c>
      <c r="CW190" s="69">
        <f>COUNTIF(BJ190:CV190,"2")</f>
        <v>35</v>
      </c>
      <c r="CX190" s="352">
        <f>CW190/(CW190+CY190+DA190+DC190)</f>
        <v>0.89743589743589747</v>
      </c>
      <c r="CY190" s="69">
        <f>COUNTIF(BJ190:CV190,"1")</f>
        <v>4</v>
      </c>
      <c r="CZ190" s="70">
        <f>CY190/(CW190+CY190+DA190+DC190)</f>
        <v>0.10256410256410256</v>
      </c>
      <c r="DA190" s="69">
        <f>COUNTIF(BJ190:CV190,"0")</f>
        <v>0</v>
      </c>
      <c r="DB190" s="70">
        <f>DA190/(CW190+CY190+DA190+DC190)</f>
        <v>0</v>
      </c>
      <c r="DC190" s="69">
        <f>COUNTIF(BJ190:CV190,"KĐG")</f>
        <v>0</v>
      </c>
      <c r="DD190" s="70">
        <f>DC190/(CW190+CY190+DA190+DC190)</f>
        <v>0</v>
      </c>
      <c r="DE190" s="71">
        <f>(((CW190*2)+(CY190*1)+(DA190*0)))/(CW190+CY190+DA190)</f>
        <v>1.8974358974358974</v>
      </c>
      <c r="DF190" s="71" t="str">
        <f>IF(DD190&gt;=50%,"KĐG",IF(DE190&gt;=1.6,"Đạt mục tiêu",IF(DE190&gt;=1,"Cần cố gắng","Chưa đạt")))</f>
        <v>Đạt mục tiêu</v>
      </c>
      <c r="DG190" s="2"/>
      <c r="DH190" s="2"/>
      <c r="DI190" s="2"/>
      <c r="DJ190" s="2"/>
      <c r="DK190" s="2"/>
      <c r="DL190" s="2"/>
      <c r="DM190" s="2"/>
      <c r="DN190" s="2"/>
      <c r="DO190" s="2"/>
      <c r="DP190" s="2"/>
      <c r="DQ190" s="2"/>
      <c r="DR190" s="2"/>
      <c r="DS190" s="2"/>
      <c r="DT190" s="2"/>
      <c r="DU190" s="2"/>
      <c r="DV190" s="2"/>
      <c r="DW190" s="2"/>
      <c r="DX190" s="2"/>
      <c r="DY190" s="2"/>
      <c r="DZ190" s="2"/>
    </row>
    <row r="191" spans="1:130" ht="49.5" hidden="1" customHeight="1" x14ac:dyDescent="0.25">
      <c r="A191" s="49">
        <v>161</v>
      </c>
      <c r="B191" s="62">
        <v>262</v>
      </c>
      <c r="C191" s="56">
        <v>263</v>
      </c>
      <c r="D191" s="8" t="s">
        <v>229</v>
      </c>
      <c r="E191" s="15" t="s">
        <v>19</v>
      </c>
      <c r="F191" s="15" t="s">
        <v>230</v>
      </c>
      <c r="G191" s="64" t="s">
        <v>19</v>
      </c>
      <c r="H191" s="15" t="s">
        <v>230</v>
      </c>
      <c r="I191" s="64" t="s">
        <v>628</v>
      </c>
      <c r="J191" s="388" t="s">
        <v>179</v>
      </c>
      <c r="K191" s="12" t="s">
        <v>145</v>
      </c>
      <c r="L191" s="12" t="s">
        <v>15</v>
      </c>
      <c r="M191" s="11">
        <v>1</v>
      </c>
      <c r="N191" s="306" t="s">
        <v>545</v>
      </c>
      <c r="O191" s="66"/>
      <c r="P191" s="66"/>
      <c r="Q191" s="66"/>
      <c r="R191" s="66"/>
      <c r="S191" s="66"/>
      <c r="T191" s="66" t="s">
        <v>15</v>
      </c>
      <c r="U191" s="66"/>
      <c r="V191" s="66"/>
      <c r="W191" s="66"/>
      <c r="X191" s="66"/>
      <c r="Y191" s="67">
        <f t="shared" si="46"/>
        <v>1</v>
      </c>
      <c r="Z191" s="16" t="s">
        <v>231</v>
      </c>
      <c r="AA191" s="16"/>
      <c r="AB191" s="16"/>
      <c r="AC191" s="16"/>
      <c r="AD191" s="16"/>
      <c r="AE191" s="68"/>
      <c r="AF191" s="12"/>
      <c r="AG191" s="12"/>
      <c r="AH191" s="12"/>
      <c r="AI191" s="12"/>
      <c r="AJ191" s="12"/>
      <c r="AK191" s="12"/>
      <c r="AL191" s="12"/>
      <c r="AM191" s="12"/>
      <c r="AN191" s="12"/>
      <c r="AO191" s="12"/>
      <c r="AP191" s="12"/>
      <c r="AQ191" s="12"/>
      <c r="AR191" s="12"/>
      <c r="AS191" s="12"/>
      <c r="AT191" s="12"/>
      <c r="AU191" s="12" t="s">
        <v>623</v>
      </c>
      <c r="AV191" s="12" t="s">
        <v>623</v>
      </c>
      <c r="AW191" s="12"/>
      <c r="AX191" s="12" t="s">
        <v>623</v>
      </c>
      <c r="AY191" s="12"/>
      <c r="AZ191" s="12"/>
      <c r="BA191" s="12"/>
      <c r="BB191" s="12"/>
      <c r="BC191" s="12"/>
      <c r="BD191" s="12"/>
      <c r="BE191" s="12"/>
      <c r="BF191" s="12"/>
      <c r="BG191" s="12"/>
      <c r="BH191" s="12"/>
      <c r="BI191" s="12"/>
      <c r="BJ191" s="345">
        <v>2</v>
      </c>
      <c r="BK191" s="345">
        <v>2</v>
      </c>
      <c r="BL191" s="345">
        <v>2</v>
      </c>
      <c r="BM191" s="345">
        <v>2</v>
      </c>
      <c r="BN191" s="345">
        <v>2</v>
      </c>
      <c r="BO191" s="345">
        <v>2</v>
      </c>
      <c r="BP191" s="345">
        <v>2</v>
      </c>
      <c r="BQ191" s="345">
        <v>2</v>
      </c>
      <c r="BR191" s="345">
        <v>1</v>
      </c>
      <c r="BS191" s="345">
        <v>2</v>
      </c>
      <c r="BT191" s="345">
        <v>2</v>
      </c>
      <c r="BU191" s="345">
        <v>2</v>
      </c>
      <c r="BV191" s="345">
        <v>2</v>
      </c>
      <c r="BW191" s="345">
        <v>2</v>
      </c>
      <c r="BX191" s="345">
        <v>2</v>
      </c>
      <c r="BY191" s="345">
        <v>2</v>
      </c>
      <c r="BZ191" s="345">
        <v>1</v>
      </c>
      <c r="CA191" s="345">
        <v>2</v>
      </c>
      <c r="CB191" s="345">
        <v>2</v>
      </c>
      <c r="CC191" s="345">
        <v>2</v>
      </c>
      <c r="CD191" s="345">
        <v>1</v>
      </c>
      <c r="CE191" s="345">
        <v>2</v>
      </c>
      <c r="CF191" s="345">
        <v>2</v>
      </c>
      <c r="CG191" s="345">
        <v>2</v>
      </c>
      <c r="CH191" s="345">
        <v>2</v>
      </c>
      <c r="CI191" s="345">
        <v>2</v>
      </c>
      <c r="CJ191" s="345">
        <v>2</v>
      </c>
      <c r="CK191" s="345">
        <v>2</v>
      </c>
      <c r="CL191" s="345">
        <v>1</v>
      </c>
      <c r="CM191" s="345">
        <v>2</v>
      </c>
      <c r="CN191" s="345">
        <v>2</v>
      </c>
      <c r="CO191" s="345">
        <v>2</v>
      </c>
      <c r="CP191" s="345">
        <v>2</v>
      </c>
      <c r="CQ191" s="345">
        <v>2</v>
      </c>
      <c r="CR191" s="345">
        <v>2</v>
      </c>
      <c r="CS191" s="345">
        <v>2</v>
      </c>
      <c r="CT191" s="345">
        <v>2</v>
      </c>
      <c r="CU191" s="345">
        <v>2</v>
      </c>
      <c r="CV191" s="345">
        <v>2</v>
      </c>
      <c r="CW191" s="335">
        <f>COUNTIF(BJ191:CV191,"2")</f>
        <v>35</v>
      </c>
      <c r="CX191" s="330">
        <f>CW191/(CW191+CY191+DA191+DC191)</f>
        <v>0.89743589743589747</v>
      </c>
      <c r="CY191" s="335">
        <f>COUNTIF(BJ191:CV191,"1")</f>
        <v>4</v>
      </c>
      <c r="CZ191" s="339">
        <f>CY191/(CW191+CY191+DA191+DC191)</f>
        <v>0.10256410256410256</v>
      </c>
      <c r="DA191" s="335">
        <f>COUNTIF(BJ191:CV191,"0")</f>
        <v>0</v>
      </c>
      <c r="DB191" s="339">
        <f>DA191/(CW191+CY191+DA191+DC191)</f>
        <v>0</v>
      </c>
      <c r="DC191" s="335">
        <f>COUNTIF(BJ191:CV191,"KĐG")</f>
        <v>0</v>
      </c>
      <c r="DD191" s="339">
        <f>DC191/(CW191+CY191+DA191+DC191)</f>
        <v>0</v>
      </c>
      <c r="DE191" s="71">
        <f>(((CW191*2)+(CY191*1)+(DA191*0)))/(CW191+CY191+DA191)</f>
        <v>1.8974358974358974</v>
      </c>
      <c r="DF191" s="71" t="str">
        <f>IF(DD191&gt;=50%,"KĐG",IF(DE191&gt;=1.6,"Đạt mục tiêu",IF(DE191&gt;=1,"Cần cố gắng","Chưa đạt")))</f>
        <v>Đạt mục tiêu</v>
      </c>
      <c r="DG191" s="2"/>
      <c r="DH191" s="2"/>
      <c r="DI191" s="2"/>
      <c r="DJ191" s="2"/>
      <c r="DK191" s="2"/>
      <c r="DL191" s="2"/>
      <c r="DM191" s="2"/>
      <c r="DN191" s="2"/>
      <c r="DO191" s="2"/>
      <c r="DP191" s="2"/>
      <c r="DQ191" s="2"/>
      <c r="DR191" s="2"/>
      <c r="DS191" s="2"/>
      <c r="DT191" s="2"/>
      <c r="DU191" s="2"/>
      <c r="DV191" s="2"/>
      <c r="DW191" s="2"/>
      <c r="DX191" s="2"/>
      <c r="DY191" s="2"/>
      <c r="DZ191" s="2"/>
    </row>
    <row r="192" spans="1:130" ht="52.5" hidden="1" customHeight="1" x14ac:dyDescent="0.25">
      <c r="A192" s="49">
        <v>162</v>
      </c>
      <c r="B192" s="62">
        <v>263</v>
      </c>
      <c r="C192" s="56">
        <v>263</v>
      </c>
      <c r="D192" s="8" t="s">
        <v>229</v>
      </c>
      <c r="E192" s="15" t="s">
        <v>19</v>
      </c>
      <c r="F192" s="15" t="s">
        <v>230</v>
      </c>
      <c r="G192" s="64" t="s">
        <v>19</v>
      </c>
      <c r="H192" s="15" t="s">
        <v>230</v>
      </c>
      <c r="I192" s="64" t="s">
        <v>628</v>
      </c>
      <c r="J192" s="389"/>
      <c r="K192" s="14"/>
      <c r="L192" s="14"/>
      <c r="M192" s="11"/>
      <c r="N192" s="11" t="s">
        <v>1268</v>
      </c>
      <c r="O192" s="66"/>
      <c r="P192" s="66"/>
      <c r="Q192" s="66"/>
      <c r="R192" s="66"/>
      <c r="S192" s="66"/>
      <c r="T192" s="66"/>
      <c r="U192" s="66"/>
      <c r="V192" s="66" t="s">
        <v>15</v>
      </c>
      <c r="W192" s="66"/>
      <c r="X192" s="66"/>
      <c r="Y192" s="67">
        <f t="shared" si="46"/>
        <v>1</v>
      </c>
      <c r="Z192" s="16"/>
      <c r="AA192" s="16"/>
      <c r="AB192" s="16"/>
      <c r="AC192" s="16"/>
      <c r="AD192" s="16"/>
      <c r="AE192" s="7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t="s">
        <v>623</v>
      </c>
      <c r="BD192" s="16" t="s">
        <v>623</v>
      </c>
      <c r="BE192" s="16" t="s">
        <v>623</v>
      </c>
      <c r="BF192" s="16"/>
      <c r="BG192" s="16"/>
      <c r="BH192" s="16"/>
      <c r="BI192" s="16"/>
      <c r="BJ192" s="16">
        <v>2</v>
      </c>
      <c r="BK192" s="16">
        <v>2</v>
      </c>
      <c r="BL192" s="16">
        <v>2</v>
      </c>
      <c r="BM192" s="16">
        <v>2</v>
      </c>
      <c r="BN192" s="16">
        <v>2</v>
      </c>
      <c r="BO192" s="16">
        <v>2</v>
      </c>
      <c r="BP192" s="16">
        <v>2</v>
      </c>
      <c r="BQ192" s="16">
        <v>2</v>
      </c>
      <c r="BR192" s="16">
        <v>2</v>
      </c>
      <c r="BS192" s="16">
        <v>2</v>
      </c>
      <c r="BT192" s="16">
        <v>2</v>
      </c>
      <c r="BU192" s="16">
        <v>2</v>
      </c>
      <c r="BV192" s="16">
        <v>2</v>
      </c>
      <c r="BW192" s="16">
        <v>2</v>
      </c>
      <c r="BX192" s="16">
        <v>2</v>
      </c>
      <c r="BY192" s="16">
        <v>2</v>
      </c>
      <c r="BZ192" s="16">
        <v>2</v>
      </c>
      <c r="CA192" s="16">
        <v>2</v>
      </c>
      <c r="CB192" s="16">
        <v>2</v>
      </c>
      <c r="CC192" s="16">
        <v>2</v>
      </c>
      <c r="CD192" s="16"/>
      <c r="CE192" s="16">
        <v>2</v>
      </c>
      <c r="CF192" s="16">
        <v>2</v>
      </c>
      <c r="CG192" s="16">
        <v>2</v>
      </c>
      <c r="CH192" s="16">
        <v>2</v>
      </c>
      <c r="CI192" s="16">
        <v>2</v>
      </c>
      <c r="CJ192" s="16">
        <v>2</v>
      </c>
      <c r="CK192" s="16">
        <v>2</v>
      </c>
      <c r="CL192" s="16">
        <v>2</v>
      </c>
      <c r="CM192" s="16">
        <v>2</v>
      </c>
      <c r="CN192" s="16">
        <v>2</v>
      </c>
      <c r="CO192" s="16">
        <v>2</v>
      </c>
      <c r="CP192" s="16">
        <v>2</v>
      </c>
      <c r="CQ192" s="16">
        <v>2</v>
      </c>
      <c r="CR192" s="16">
        <v>2</v>
      </c>
      <c r="CS192" s="16"/>
      <c r="CT192" s="16">
        <v>2</v>
      </c>
      <c r="CU192" s="16">
        <v>2</v>
      </c>
      <c r="CV192" s="16">
        <v>2</v>
      </c>
      <c r="CW192" s="69">
        <f>COUNTIF(BJ192:CV192,"2")</f>
        <v>37</v>
      </c>
      <c r="CX192" s="352">
        <f>CW192/(CW192+CY192+DA192+DC192)</f>
        <v>1</v>
      </c>
      <c r="CY192" s="69">
        <f>COUNTIF(BJ192:CV192,"1")</f>
        <v>0</v>
      </c>
      <c r="CZ192" s="70">
        <f>CY192/(CW192+CY192+DA192+DC192)</f>
        <v>0</v>
      </c>
      <c r="DA192" s="69">
        <f>COUNTIF(BJ192:CV192,"0")</f>
        <v>0</v>
      </c>
      <c r="DB192" s="70">
        <f>DA192/(CW192+CY192+DA192+DC192)</f>
        <v>0</v>
      </c>
      <c r="DC192" s="69">
        <f>COUNTIF(BJ192:CV192,"KĐG")</f>
        <v>0</v>
      </c>
      <c r="DD192" s="70">
        <f>DC192/(CW192+CY192+DA192+DC192)</f>
        <v>0</v>
      </c>
      <c r="DE192" s="71">
        <f>(((CW192*2)+(CY192*1)+(DA192*0)))/(CW192+CY192+DA192)</f>
        <v>2</v>
      </c>
      <c r="DF192" s="71" t="str">
        <f>IF(DD192&gt;=50%,"KĐG",IF(DE192&gt;=1.6,"Đạt mục tiêu",IF(DE192&gt;=1,"Cần cố gắng","Chưa đạt")))</f>
        <v>Đạt mục tiêu</v>
      </c>
      <c r="DG192" s="2"/>
      <c r="DH192" s="2"/>
      <c r="DI192" s="2"/>
      <c r="DJ192" s="2"/>
      <c r="DK192" s="2"/>
      <c r="DL192" s="2"/>
      <c r="DM192" s="2"/>
      <c r="DN192" s="2"/>
      <c r="DO192" s="2"/>
      <c r="DP192" s="2"/>
      <c r="DQ192" s="2"/>
      <c r="DR192" s="2"/>
      <c r="DS192" s="2"/>
      <c r="DT192" s="2"/>
      <c r="DU192" s="2"/>
      <c r="DV192" s="2"/>
      <c r="DW192" s="2"/>
      <c r="DX192" s="2"/>
      <c r="DY192" s="2"/>
      <c r="DZ192" s="2"/>
    </row>
    <row r="193" spans="1:130" ht="15.75" hidden="1" customHeight="1" x14ac:dyDescent="0.25">
      <c r="A193" s="49">
        <v>163</v>
      </c>
      <c r="B193" s="55">
        <v>263</v>
      </c>
      <c r="C193" s="56">
        <v>264</v>
      </c>
      <c r="D193" s="85" t="s">
        <v>232</v>
      </c>
      <c r="E193" s="86"/>
      <c r="F193" s="87"/>
      <c r="G193" s="57"/>
      <c r="H193" s="57"/>
      <c r="I193" s="64"/>
      <c r="J193" s="57"/>
      <c r="K193" s="57" t="s">
        <v>8</v>
      </c>
      <c r="L193" s="57" t="s">
        <v>8</v>
      </c>
      <c r="M193" s="57" t="s">
        <v>8</v>
      </c>
      <c r="N193" s="296"/>
      <c r="O193" s="58" t="s">
        <v>609</v>
      </c>
      <c r="P193" s="58" t="s">
        <v>609</v>
      </c>
      <c r="Q193" s="58" t="s">
        <v>609</v>
      </c>
      <c r="R193" s="58" t="s">
        <v>609</v>
      </c>
      <c r="S193" s="58" t="s">
        <v>609</v>
      </c>
      <c r="T193" s="58" t="s">
        <v>609</v>
      </c>
      <c r="U193" s="58" t="s">
        <v>609</v>
      </c>
      <c r="V193" s="58" t="s">
        <v>609</v>
      </c>
      <c r="W193" s="58" t="s">
        <v>609</v>
      </c>
      <c r="X193" s="58" t="s">
        <v>609</v>
      </c>
      <c r="Y193" s="67">
        <f t="shared" si="46"/>
        <v>0</v>
      </c>
      <c r="Z193" s="57"/>
      <c r="AA193" s="57"/>
      <c r="AB193" s="57"/>
      <c r="AC193" s="57"/>
      <c r="AD193" s="57"/>
      <c r="AE193" s="77"/>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336" t="s">
        <v>8</v>
      </c>
      <c r="BK193" s="336" t="s">
        <v>8</v>
      </c>
      <c r="BL193" s="336" t="s">
        <v>8</v>
      </c>
      <c r="BM193" s="336" t="s">
        <v>8</v>
      </c>
      <c r="BN193" s="336" t="s">
        <v>8</v>
      </c>
      <c r="BO193" s="336" t="s">
        <v>8</v>
      </c>
      <c r="BP193" s="336" t="s">
        <v>8</v>
      </c>
      <c r="BQ193" s="336" t="s">
        <v>8</v>
      </c>
      <c r="BR193" s="336" t="s">
        <v>8</v>
      </c>
      <c r="BS193" s="336" t="s">
        <v>8</v>
      </c>
      <c r="BT193" s="336" t="s">
        <v>8</v>
      </c>
      <c r="BU193" s="336" t="s">
        <v>8</v>
      </c>
      <c r="BV193" s="336" t="s">
        <v>8</v>
      </c>
      <c r="BW193" s="336" t="s">
        <v>8</v>
      </c>
      <c r="BX193" s="336" t="s">
        <v>8</v>
      </c>
      <c r="BY193" s="336" t="s">
        <v>8</v>
      </c>
      <c r="BZ193" s="336" t="s">
        <v>8</v>
      </c>
      <c r="CA193" s="336" t="s">
        <v>8</v>
      </c>
      <c r="CB193" s="336" t="s">
        <v>8</v>
      </c>
      <c r="CC193" s="336" t="s">
        <v>8</v>
      </c>
      <c r="CD193" s="336" t="s">
        <v>8</v>
      </c>
      <c r="CE193" s="336" t="s">
        <v>8</v>
      </c>
      <c r="CF193" s="336" t="s">
        <v>8</v>
      </c>
      <c r="CG193" s="336" t="s">
        <v>8</v>
      </c>
      <c r="CH193" s="336" t="s">
        <v>8</v>
      </c>
      <c r="CI193" s="336" t="s">
        <v>8</v>
      </c>
      <c r="CJ193" s="336" t="s">
        <v>8</v>
      </c>
      <c r="CK193" s="336" t="s">
        <v>8</v>
      </c>
      <c r="CL193" s="336" t="s">
        <v>8</v>
      </c>
      <c r="CM193" s="336" t="s">
        <v>8</v>
      </c>
      <c r="CN193" s="336" t="s">
        <v>8</v>
      </c>
      <c r="CO193" s="336" t="s">
        <v>8</v>
      </c>
      <c r="CP193" s="336" t="s">
        <v>8</v>
      </c>
      <c r="CQ193" s="336" t="s">
        <v>8</v>
      </c>
      <c r="CR193" s="336" t="s">
        <v>8</v>
      </c>
      <c r="CS193" s="336"/>
      <c r="CT193" s="336" t="s">
        <v>8</v>
      </c>
      <c r="CU193" s="336" t="s">
        <v>8</v>
      </c>
      <c r="CV193" s="336" t="s">
        <v>8</v>
      </c>
      <c r="CW193" s="336" t="s">
        <v>8</v>
      </c>
      <c r="CX193" s="331" t="s">
        <v>8</v>
      </c>
      <c r="CY193" s="336" t="s">
        <v>8</v>
      </c>
      <c r="CZ193" s="336" t="s">
        <v>8</v>
      </c>
      <c r="DA193" s="336" t="s">
        <v>8</v>
      </c>
      <c r="DB193" s="336" t="s">
        <v>8</v>
      </c>
      <c r="DC193" s="336" t="s">
        <v>8</v>
      </c>
      <c r="DD193" s="336" t="s">
        <v>8</v>
      </c>
      <c r="DE193" s="57" t="s">
        <v>8</v>
      </c>
      <c r="DF193" s="57" t="s">
        <v>8</v>
      </c>
      <c r="DG193" s="2"/>
      <c r="DH193" s="2"/>
      <c r="DI193" s="2"/>
      <c r="DJ193" s="2"/>
      <c r="DK193" s="2"/>
      <c r="DL193" s="2"/>
      <c r="DM193" s="2"/>
      <c r="DN193" s="2"/>
      <c r="DO193" s="2"/>
      <c r="DP193" s="2"/>
      <c r="DQ193" s="2"/>
      <c r="DR193" s="2"/>
      <c r="DS193" s="2"/>
      <c r="DT193" s="2"/>
      <c r="DU193" s="2"/>
      <c r="DV193" s="2"/>
      <c r="DW193" s="2"/>
      <c r="DX193" s="2"/>
      <c r="DY193" s="2"/>
      <c r="DZ193" s="2"/>
    </row>
    <row r="194" spans="1:130" ht="36.75" hidden="1" customHeight="1" x14ac:dyDescent="0.25">
      <c r="A194" s="49">
        <v>164</v>
      </c>
      <c r="B194" s="62">
        <v>264</v>
      </c>
      <c r="C194" s="129">
        <v>265</v>
      </c>
      <c r="D194" s="9" t="s">
        <v>233</v>
      </c>
      <c r="E194" s="15" t="s">
        <v>19</v>
      </c>
      <c r="F194" s="15" t="s">
        <v>234</v>
      </c>
      <c r="G194" s="64" t="s">
        <v>19</v>
      </c>
      <c r="H194" s="15" t="s">
        <v>742</v>
      </c>
      <c r="I194" s="64" t="s">
        <v>628</v>
      </c>
      <c r="J194" s="64" t="s">
        <v>179</v>
      </c>
      <c r="K194" s="16" t="s">
        <v>6</v>
      </c>
      <c r="L194" s="16" t="s">
        <v>15</v>
      </c>
      <c r="M194" s="11">
        <v>1</v>
      </c>
      <c r="N194" s="11" t="s">
        <v>1268</v>
      </c>
      <c r="O194" s="66"/>
      <c r="P194" s="66"/>
      <c r="Q194" s="66"/>
      <c r="R194" s="66"/>
      <c r="S194" s="66"/>
      <c r="T194" s="66"/>
      <c r="U194" s="66"/>
      <c r="V194" s="66" t="s">
        <v>15</v>
      </c>
      <c r="W194" s="66"/>
      <c r="X194" s="66"/>
      <c r="Y194" s="67">
        <f t="shared" si="46"/>
        <v>1</v>
      </c>
      <c r="Z194" s="16"/>
      <c r="AA194" s="16"/>
      <c r="AB194" s="16"/>
      <c r="AC194" s="16"/>
      <c r="AD194" s="16"/>
      <c r="AE194" s="7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t="s">
        <v>626</v>
      </c>
      <c r="BD194" s="16" t="s">
        <v>654</v>
      </c>
      <c r="BE194" s="16" t="s">
        <v>623</v>
      </c>
      <c r="BF194" s="16"/>
      <c r="BG194" s="16"/>
      <c r="BH194" s="16"/>
      <c r="BI194" s="16"/>
      <c r="BJ194" s="16">
        <v>2</v>
      </c>
      <c r="BK194" s="16">
        <v>2</v>
      </c>
      <c r="BL194" s="16">
        <v>2</v>
      </c>
      <c r="BM194" s="16">
        <v>2</v>
      </c>
      <c r="BN194" s="16">
        <v>2</v>
      </c>
      <c r="BO194" s="16">
        <v>2</v>
      </c>
      <c r="BP194" s="16">
        <v>2</v>
      </c>
      <c r="BQ194" s="16">
        <v>2</v>
      </c>
      <c r="BR194" s="16">
        <v>2</v>
      </c>
      <c r="BS194" s="16">
        <v>2</v>
      </c>
      <c r="BT194" s="16">
        <v>2</v>
      </c>
      <c r="BU194" s="16">
        <v>2</v>
      </c>
      <c r="BV194" s="16">
        <v>2</v>
      </c>
      <c r="BW194" s="16">
        <v>2</v>
      </c>
      <c r="BX194" s="16">
        <v>2</v>
      </c>
      <c r="BY194" s="16">
        <v>2</v>
      </c>
      <c r="BZ194" s="16">
        <v>2</v>
      </c>
      <c r="CA194" s="16">
        <v>2</v>
      </c>
      <c r="CB194" s="16">
        <v>2</v>
      </c>
      <c r="CC194" s="16">
        <v>2</v>
      </c>
      <c r="CD194" s="16">
        <v>2</v>
      </c>
      <c r="CE194" s="16">
        <v>2</v>
      </c>
      <c r="CF194" s="16">
        <v>2</v>
      </c>
      <c r="CG194" s="16">
        <v>2</v>
      </c>
      <c r="CH194" s="16">
        <v>2</v>
      </c>
      <c r="CI194" s="16">
        <v>2</v>
      </c>
      <c r="CJ194" s="16">
        <v>2</v>
      </c>
      <c r="CK194" s="16">
        <v>2</v>
      </c>
      <c r="CL194" s="16">
        <v>2</v>
      </c>
      <c r="CM194" s="16">
        <v>2</v>
      </c>
      <c r="CN194" s="16">
        <v>2</v>
      </c>
      <c r="CO194" s="16">
        <v>2</v>
      </c>
      <c r="CP194" s="16">
        <v>2</v>
      </c>
      <c r="CQ194" s="16">
        <v>2</v>
      </c>
      <c r="CR194" s="16">
        <v>2</v>
      </c>
      <c r="CS194" s="16"/>
      <c r="CT194" s="16">
        <v>2</v>
      </c>
      <c r="CU194" s="16">
        <v>2</v>
      </c>
      <c r="CV194" s="16">
        <v>2</v>
      </c>
      <c r="CW194" s="69">
        <f>COUNTIF(BJ194:CV194,"2")</f>
        <v>38</v>
      </c>
      <c r="CX194" s="352">
        <f>CW194/(CW194+CY194+DA194+DC194)</f>
        <v>1</v>
      </c>
      <c r="CY194" s="69">
        <f>COUNTIF(BJ194:CV194,"1")</f>
        <v>0</v>
      </c>
      <c r="CZ194" s="70">
        <f>CY194/(CW194+CY194+DA194+DC194)</f>
        <v>0</v>
      </c>
      <c r="DA194" s="69">
        <f>COUNTIF(BJ194:CV194,"0")</f>
        <v>0</v>
      </c>
      <c r="DB194" s="70">
        <f>DA194/(CW194+CY194+DA194+DC194)</f>
        <v>0</v>
      </c>
      <c r="DC194" s="69">
        <f>COUNTIF(BJ194:CV194,"KĐG")</f>
        <v>0</v>
      </c>
      <c r="DD194" s="70">
        <f>DC194/(CW194+CY194+DA194+DC194)</f>
        <v>0</v>
      </c>
      <c r="DE194" s="71">
        <f>(((CW194*2)+(CY194*1)+(DA194*0)))/(CW194+CY194+DA194)</f>
        <v>2</v>
      </c>
      <c r="DF194" s="71" t="str">
        <f>IF(DD194&gt;=50%,"KĐG",IF(DE194&gt;=1.6,"Đạt mục tiêu",IF(DE194&gt;=1,"Cần cố gắng","Chưa đạt")))</f>
        <v>Đạt mục tiêu</v>
      </c>
      <c r="DG194" s="2"/>
      <c r="DH194" s="2"/>
      <c r="DI194" s="2"/>
      <c r="DJ194" s="2"/>
      <c r="DK194" s="2"/>
      <c r="DL194" s="2"/>
      <c r="DM194" s="2"/>
      <c r="DN194" s="2"/>
      <c r="DO194" s="2"/>
      <c r="DP194" s="2"/>
      <c r="DQ194" s="2"/>
      <c r="DR194" s="2"/>
      <c r="DS194" s="2"/>
      <c r="DT194" s="2"/>
      <c r="DU194" s="2"/>
      <c r="DV194" s="2"/>
      <c r="DW194" s="2"/>
      <c r="DX194" s="2"/>
      <c r="DY194" s="2"/>
      <c r="DZ194" s="2"/>
    </row>
    <row r="195" spans="1:130" ht="15.75" hidden="1" customHeight="1" x14ac:dyDescent="0.25">
      <c r="A195" s="49">
        <v>165</v>
      </c>
      <c r="B195" s="128">
        <v>265</v>
      </c>
      <c r="C195" s="56">
        <v>266</v>
      </c>
      <c r="D195" s="85" t="s">
        <v>235</v>
      </c>
      <c r="E195" s="86"/>
      <c r="F195" s="87"/>
      <c r="G195" s="57"/>
      <c r="H195" s="57"/>
      <c r="I195" s="64"/>
      <c r="J195" s="57"/>
      <c r="K195" s="57" t="s">
        <v>8</v>
      </c>
      <c r="L195" s="57" t="s">
        <v>8</v>
      </c>
      <c r="M195" s="57" t="s">
        <v>8</v>
      </c>
      <c r="N195" s="296"/>
      <c r="O195" s="58" t="s">
        <v>609</v>
      </c>
      <c r="P195" s="58" t="s">
        <v>609</v>
      </c>
      <c r="Q195" s="58" t="s">
        <v>609</v>
      </c>
      <c r="R195" s="58" t="s">
        <v>609</v>
      </c>
      <c r="S195" s="58" t="s">
        <v>609</v>
      </c>
      <c r="T195" s="58" t="s">
        <v>609</v>
      </c>
      <c r="U195" s="58" t="s">
        <v>609</v>
      </c>
      <c r="V195" s="58" t="s">
        <v>609</v>
      </c>
      <c r="W195" s="58" t="s">
        <v>609</v>
      </c>
      <c r="X195" s="58" t="s">
        <v>609</v>
      </c>
      <c r="Y195" s="67">
        <f t="shared" si="46"/>
        <v>0</v>
      </c>
      <c r="Z195" s="57"/>
      <c r="AA195" s="57"/>
      <c r="AB195" s="57"/>
      <c r="AC195" s="57"/>
      <c r="AD195" s="57" t="s">
        <v>8</v>
      </c>
      <c r="AE195" s="57"/>
      <c r="AF195" s="57"/>
      <c r="AG195" s="57"/>
      <c r="AH195" s="57" t="s">
        <v>8</v>
      </c>
      <c r="AI195" s="57" t="s">
        <v>8</v>
      </c>
      <c r="AJ195" s="57" t="s">
        <v>8</v>
      </c>
      <c r="AK195" s="57" t="s">
        <v>8</v>
      </c>
      <c r="AL195" s="57" t="s">
        <v>8</v>
      </c>
      <c r="AM195" s="57" t="s">
        <v>8</v>
      </c>
      <c r="AN195" s="57"/>
      <c r="AO195" s="57" t="s">
        <v>8</v>
      </c>
      <c r="AP195" s="57" t="s">
        <v>8</v>
      </c>
      <c r="AQ195" s="57" t="s">
        <v>8</v>
      </c>
      <c r="AR195" s="57" t="s">
        <v>8</v>
      </c>
      <c r="AS195" s="57" t="s">
        <v>8</v>
      </c>
      <c r="AT195" s="57" t="s">
        <v>8</v>
      </c>
      <c r="AU195" s="57" t="s">
        <v>8</v>
      </c>
      <c r="AV195" s="57" t="s">
        <v>8</v>
      </c>
      <c r="AW195" s="57" t="s">
        <v>8</v>
      </c>
      <c r="AX195" s="57" t="s">
        <v>8</v>
      </c>
      <c r="AY195" s="57" t="s">
        <v>8</v>
      </c>
      <c r="AZ195" s="57"/>
      <c r="BA195" s="57" t="s">
        <v>8</v>
      </c>
      <c r="BB195" s="57" t="s">
        <v>8</v>
      </c>
      <c r="BC195" s="57" t="s">
        <v>8</v>
      </c>
      <c r="BD195" s="57" t="s">
        <v>8</v>
      </c>
      <c r="BE195" s="57" t="s">
        <v>8</v>
      </c>
      <c r="BF195" s="57" t="s">
        <v>8</v>
      </c>
      <c r="BG195" s="57" t="s">
        <v>8</v>
      </c>
      <c r="BH195" s="57" t="s">
        <v>8</v>
      </c>
      <c r="BI195" s="57"/>
      <c r="BJ195" s="336" t="s">
        <v>8</v>
      </c>
      <c r="BK195" s="336" t="s">
        <v>8</v>
      </c>
      <c r="BL195" s="336" t="s">
        <v>8</v>
      </c>
      <c r="BM195" s="336" t="s">
        <v>8</v>
      </c>
      <c r="BN195" s="336" t="s">
        <v>8</v>
      </c>
      <c r="BO195" s="336" t="s">
        <v>8</v>
      </c>
      <c r="BP195" s="336" t="s">
        <v>8</v>
      </c>
      <c r="BQ195" s="336" t="s">
        <v>8</v>
      </c>
      <c r="BR195" s="336" t="s">
        <v>8</v>
      </c>
      <c r="BS195" s="336" t="s">
        <v>8</v>
      </c>
      <c r="BT195" s="336" t="s">
        <v>8</v>
      </c>
      <c r="BU195" s="336" t="s">
        <v>8</v>
      </c>
      <c r="BV195" s="336" t="s">
        <v>8</v>
      </c>
      <c r="BW195" s="336" t="s">
        <v>8</v>
      </c>
      <c r="BX195" s="336" t="s">
        <v>8</v>
      </c>
      <c r="BY195" s="336" t="s">
        <v>8</v>
      </c>
      <c r="BZ195" s="336" t="s">
        <v>8</v>
      </c>
      <c r="CA195" s="336" t="s">
        <v>8</v>
      </c>
      <c r="CB195" s="336" t="s">
        <v>8</v>
      </c>
      <c r="CC195" s="336" t="s">
        <v>8</v>
      </c>
      <c r="CD195" s="336" t="s">
        <v>8</v>
      </c>
      <c r="CE195" s="336" t="s">
        <v>8</v>
      </c>
      <c r="CF195" s="336" t="s">
        <v>8</v>
      </c>
      <c r="CG195" s="336" t="s">
        <v>8</v>
      </c>
      <c r="CH195" s="336" t="s">
        <v>8</v>
      </c>
      <c r="CI195" s="336" t="s">
        <v>8</v>
      </c>
      <c r="CJ195" s="336" t="s">
        <v>8</v>
      </c>
      <c r="CK195" s="336" t="s">
        <v>8</v>
      </c>
      <c r="CL195" s="336" t="s">
        <v>8</v>
      </c>
      <c r="CM195" s="336" t="s">
        <v>8</v>
      </c>
      <c r="CN195" s="336" t="s">
        <v>8</v>
      </c>
      <c r="CO195" s="336" t="s">
        <v>8</v>
      </c>
      <c r="CP195" s="336" t="s">
        <v>8</v>
      </c>
      <c r="CQ195" s="336" t="s">
        <v>8</v>
      </c>
      <c r="CR195" s="336" t="s">
        <v>8</v>
      </c>
      <c r="CS195" s="336"/>
      <c r="CT195" s="336" t="s">
        <v>8</v>
      </c>
      <c r="CU195" s="336" t="s">
        <v>8</v>
      </c>
      <c r="CV195" s="336" t="s">
        <v>8</v>
      </c>
      <c r="CW195" s="336" t="s">
        <v>8</v>
      </c>
      <c r="CX195" s="331" t="s">
        <v>8</v>
      </c>
      <c r="CY195" s="336" t="s">
        <v>8</v>
      </c>
      <c r="CZ195" s="336" t="s">
        <v>8</v>
      </c>
      <c r="DA195" s="336" t="s">
        <v>8</v>
      </c>
      <c r="DB195" s="336" t="s">
        <v>8</v>
      </c>
      <c r="DC195" s="336" t="s">
        <v>8</v>
      </c>
      <c r="DD195" s="336" t="s">
        <v>8</v>
      </c>
      <c r="DE195" s="57" t="s">
        <v>8</v>
      </c>
      <c r="DF195" s="57" t="s">
        <v>8</v>
      </c>
      <c r="DG195" s="2"/>
      <c r="DH195" s="2"/>
      <c r="DI195" s="2"/>
      <c r="DJ195" s="2"/>
      <c r="DK195" s="2"/>
      <c r="DL195" s="2"/>
      <c r="DM195" s="2"/>
      <c r="DN195" s="2"/>
      <c r="DO195" s="2"/>
      <c r="DP195" s="2"/>
      <c r="DQ195" s="2"/>
      <c r="DR195" s="2"/>
      <c r="DS195" s="2"/>
      <c r="DT195" s="2"/>
      <c r="DU195" s="2"/>
      <c r="DV195" s="2"/>
      <c r="DW195" s="2"/>
      <c r="DX195" s="2"/>
      <c r="DY195" s="2"/>
      <c r="DZ195" s="2"/>
    </row>
    <row r="196" spans="1:130" ht="42.75" hidden="1" customHeight="1" x14ac:dyDescent="0.25">
      <c r="A196" s="49">
        <v>166</v>
      </c>
      <c r="B196" s="62">
        <v>266</v>
      </c>
      <c r="C196" s="56">
        <v>268</v>
      </c>
      <c r="D196" s="9" t="s">
        <v>236</v>
      </c>
      <c r="E196" s="28" t="s">
        <v>38</v>
      </c>
      <c r="F196" s="15" t="s">
        <v>237</v>
      </c>
      <c r="G196" s="64" t="s">
        <v>38</v>
      </c>
      <c r="H196" s="15" t="s">
        <v>743</v>
      </c>
      <c r="I196" s="64" t="s">
        <v>628</v>
      </c>
      <c r="J196" s="64" t="s">
        <v>179</v>
      </c>
      <c r="K196" s="16" t="s">
        <v>6</v>
      </c>
      <c r="L196" s="16" t="s">
        <v>15</v>
      </c>
      <c r="M196" s="11"/>
      <c r="N196" s="11" t="s">
        <v>548</v>
      </c>
      <c r="O196" s="66"/>
      <c r="P196" s="66"/>
      <c r="Q196" s="66"/>
      <c r="R196" s="66"/>
      <c r="S196" s="66"/>
      <c r="T196" s="66"/>
      <c r="U196" s="66"/>
      <c r="V196" s="66"/>
      <c r="W196" s="66"/>
      <c r="X196" s="66" t="s">
        <v>15</v>
      </c>
      <c r="Y196" s="67">
        <f t="shared" si="46"/>
        <v>1</v>
      </c>
      <c r="Z196" s="16"/>
      <c r="AA196" s="16"/>
      <c r="AB196" s="16"/>
      <c r="AC196" s="16"/>
      <c r="AD196" s="16"/>
      <c r="AE196" s="68"/>
      <c r="AF196" s="12"/>
      <c r="AG196" s="12"/>
      <c r="AH196" s="12" t="s">
        <v>654</v>
      </c>
      <c r="AI196" s="12" t="s">
        <v>654</v>
      </c>
      <c r="AJ196" s="12" t="s">
        <v>654</v>
      </c>
      <c r="AK196" s="12" t="s">
        <v>654</v>
      </c>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t="s">
        <v>626</v>
      </c>
      <c r="BJ196" s="16">
        <v>2</v>
      </c>
      <c r="BK196" s="16">
        <v>2</v>
      </c>
      <c r="BL196" s="16">
        <v>2</v>
      </c>
      <c r="BM196" s="16">
        <v>2</v>
      </c>
      <c r="BN196" s="16">
        <v>2</v>
      </c>
      <c r="BO196" s="16">
        <v>2</v>
      </c>
      <c r="BP196" s="16">
        <v>2</v>
      </c>
      <c r="BQ196" s="16">
        <v>2</v>
      </c>
      <c r="BR196" s="16">
        <v>2</v>
      </c>
      <c r="BS196" s="16">
        <v>2</v>
      </c>
      <c r="BT196" s="16">
        <v>2</v>
      </c>
      <c r="BU196" s="16">
        <v>2</v>
      </c>
      <c r="BV196" s="16">
        <v>2</v>
      </c>
      <c r="BW196" s="16">
        <v>2</v>
      </c>
      <c r="BX196" s="16">
        <v>2</v>
      </c>
      <c r="BY196" s="16">
        <v>2</v>
      </c>
      <c r="BZ196" s="16">
        <v>2</v>
      </c>
      <c r="CA196" s="16">
        <v>2</v>
      </c>
      <c r="CB196" s="16">
        <v>2</v>
      </c>
      <c r="CC196" s="16">
        <v>2</v>
      </c>
      <c r="CD196" s="16">
        <v>2</v>
      </c>
      <c r="CE196" s="16">
        <v>2</v>
      </c>
      <c r="CF196" s="16">
        <v>2</v>
      </c>
      <c r="CG196" s="16">
        <v>2</v>
      </c>
      <c r="CH196" s="16">
        <v>2</v>
      </c>
      <c r="CI196" s="16">
        <v>2</v>
      </c>
      <c r="CJ196" s="16">
        <v>2</v>
      </c>
      <c r="CK196" s="16">
        <v>2</v>
      </c>
      <c r="CL196" s="16">
        <v>2</v>
      </c>
      <c r="CM196" s="16">
        <v>2</v>
      </c>
      <c r="CN196" s="16">
        <v>2</v>
      </c>
      <c r="CO196" s="16">
        <v>2</v>
      </c>
      <c r="CP196" s="16">
        <v>2</v>
      </c>
      <c r="CQ196" s="16">
        <v>2</v>
      </c>
      <c r="CR196" s="16">
        <v>2</v>
      </c>
      <c r="CS196" s="16"/>
      <c r="CT196" s="16">
        <v>2</v>
      </c>
      <c r="CU196" s="16">
        <v>2</v>
      </c>
      <c r="CV196" s="16">
        <v>2</v>
      </c>
      <c r="CW196" s="69">
        <f>COUNTIF(BJ196:CV196,"2")</f>
        <v>38</v>
      </c>
      <c r="CX196" s="352">
        <f>CW196/(CW196+CY196+DA196+DC196)</f>
        <v>1</v>
      </c>
      <c r="CY196" s="69">
        <f>COUNTIF(BJ196:CV196,"1")</f>
        <v>0</v>
      </c>
      <c r="CZ196" s="70">
        <f>CY196/(CW196+CY196+DA196+DC196)</f>
        <v>0</v>
      </c>
      <c r="DA196" s="69">
        <f>COUNTIF(BJ196:CV196,"0")</f>
        <v>0</v>
      </c>
      <c r="DB196" s="70">
        <f>DA196/(CW196+CY196+DA196+DC196)</f>
        <v>0</v>
      </c>
      <c r="DC196" s="69">
        <f>COUNTIF(BJ196:CV196,"KĐG")</f>
        <v>0</v>
      </c>
      <c r="DD196" s="70">
        <f>DC196/(CW196+CY196+DA196+DC196)</f>
        <v>0</v>
      </c>
      <c r="DE196" s="71">
        <f>(((CW196*2)+(CY196*1)+(DA196*0)))/(CW196+CY196+DA196)</f>
        <v>2</v>
      </c>
      <c r="DF196" s="71" t="str">
        <f>IF(DD196&gt;=50%,"KĐG",IF(DE196&gt;=1.6,"Đạt mục tiêu",IF(DE196&gt;=1,"Cần cố gắng","Chưa đạt")))</f>
        <v>Đạt mục tiêu</v>
      </c>
      <c r="DG196" s="2"/>
      <c r="DH196" s="2"/>
      <c r="DI196" s="2"/>
      <c r="DJ196" s="2"/>
      <c r="DK196" s="2"/>
      <c r="DL196" s="2"/>
      <c r="DM196" s="2"/>
      <c r="DN196" s="2"/>
      <c r="DO196" s="2"/>
      <c r="DP196" s="2"/>
      <c r="DQ196" s="2"/>
      <c r="DR196" s="2"/>
      <c r="DS196" s="2"/>
      <c r="DT196" s="2"/>
      <c r="DU196" s="2"/>
      <c r="DV196" s="2"/>
      <c r="DW196" s="2"/>
      <c r="DX196" s="2"/>
      <c r="DY196" s="2"/>
      <c r="DZ196" s="2"/>
    </row>
    <row r="197" spans="1:130" ht="63" hidden="1" customHeight="1" x14ac:dyDescent="0.25">
      <c r="A197" s="49">
        <v>167</v>
      </c>
      <c r="B197" s="62">
        <v>268</v>
      </c>
      <c r="C197" s="56">
        <v>269</v>
      </c>
      <c r="D197" s="8" t="s">
        <v>238</v>
      </c>
      <c r="E197" s="281" t="s">
        <v>38</v>
      </c>
      <c r="F197" s="15" t="s">
        <v>239</v>
      </c>
      <c r="G197" s="282" t="s">
        <v>38</v>
      </c>
      <c r="H197" s="8" t="s">
        <v>239</v>
      </c>
      <c r="I197" s="64" t="s">
        <v>628</v>
      </c>
      <c r="J197" s="64" t="s">
        <v>179</v>
      </c>
      <c r="K197" s="16" t="s">
        <v>6</v>
      </c>
      <c r="L197" s="16" t="s">
        <v>15</v>
      </c>
      <c r="M197" s="11"/>
      <c r="N197" s="305" t="s">
        <v>542</v>
      </c>
      <c r="O197" s="66"/>
      <c r="P197" s="66"/>
      <c r="Q197" s="66" t="s">
        <v>15</v>
      </c>
      <c r="R197" s="66"/>
      <c r="S197" s="66"/>
      <c r="T197" s="66"/>
      <c r="U197" s="66"/>
      <c r="V197" s="66"/>
      <c r="W197" s="66"/>
      <c r="X197" s="66"/>
      <c r="Y197" s="67">
        <f t="shared" si="46"/>
        <v>1</v>
      </c>
      <c r="Z197" s="16"/>
      <c r="AA197" s="16"/>
      <c r="AB197" s="16"/>
      <c r="AC197" s="16"/>
      <c r="AD197" s="16"/>
      <c r="AE197" s="76"/>
      <c r="AF197" s="16"/>
      <c r="AG197" s="16"/>
      <c r="AH197" s="16" t="s">
        <v>654</v>
      </c>
      <c r="AI197" s="16" t="s">
        <v>654</v>
      </c>
      <c r="AJ197" s="16" t="s">
        <v>654</v>
      </c>
      <c r="AK197" s="16" t="s">
        <v>654</v>
      </c>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v>2</v>
      </c>
      <c r="BK197" s="16">
        <v>2</v>
      </c>
      <c r="BL197" s="16">
        <v>2</v>
      </c>
      <c r="BM197" s="16">
        <v>2</v>
      </c>
      <c r="BN197" s="16">
        <v>2</v>
      </c>
      <c r="BO197" s="16">
        <v>2</v>
      </c>
      <c r="BP197" s="16">
        <v>2</v>
      </c>
      <c r="BQ197" s="16">
        <v>2</v>
      </c>
      <c r="BR197" s="16">
        <v>2</v>
      </c>
      <c r="BS197" s="16">
        <v>2</v>
      </c>
      <c r="BT197" s="16">
        <v>2</v>
      </c>
      <c r="BU197" s="16">
        <v>2</v>
      </c>
      <c r="BV197" s="16">
        <v>2</v>
      </c>
      <c r="BW197" s="16">
        <v>2</v>
      </c>
      <c r="BX197" s="16">
        <v>2</v>
      </c>
      <c r="BY197" s="16">
        <v>2</v>
      </c>
      <c r="BZ197" s="16">
        <v>2</v>
      </c>
      <c r="CA197" s="16">
        <v>2</v>
      </c>
      <c r="CB197" s="16">
        <v>2</v>
      </c>
      <c r="CC197" s="16">
        <v>2</v>
      </c>
      <c r="CD197" s="16">
        <v>2</v>
      </c>
      <c r="CE197" s="16">
        <v>2</v>
      </c>
      <c r="CF197" s="16">
        <v>2</v>
      </c>
      <c r="CG197" s="16">
        <v>2</v>
      </c>
      <c r="CH197" s="16">
        <v>2</v>
      </c>
      <c r="CI197" s="16">
        <v>2</v>
      </c>
      <c r="CJ197" s="16">
        <v>2</v>
      </c>
      <c r="CK197" s="16">
        <v>2</v>
      </c>
      <c r="CL197" s="16">
        <v>2</v>
      </c>
      <c r="CM197" s="16">
        <v>2</v>
      </c>
      <c r="CN197" s="16">
        <v>2</v>
      </c>
      <c r="CO197" s="16">
        <v>2</v>
      </c>
      <c r="CP197" s="16">
        <v>2</v>
      </c>
      <c r="CQ197" s="16">
        <v>2</v>
      </c>
      <c r="CR197" s="16">
        <v>2</v>
      </c>
      <c r="CS197" s="16">
        <v>2</v>
      </c>
      <c r="CT197" s="16">
        <v>2</v>
      </c>
      <c r="CU197" s="16">
        <v>2</v>
      </c>
      <c r="CV197" s="16">
        <v>2</v>
      </c>
      <c r="CW197" s="69">
        <f>COUNTIF(BJ197:CV197,"2")</f>
        <v>39</v>
      </c>
      <c r="CX197" s="352">
        <f>CW197/(CW197+CY197+DA197+DC197)</f>
        <v>1</v>
      </c>
      <c r="CY197" s="69">
        <f>COUNTIF(BJ197:CV197,"1")</f>
        <v>0</v>
      </c>
      <c r="CZ197" s="70">
        <f>CY197/(CW197+CY197+DA197+DC197)</f>
        <v>0</v>
      </c>
      <c r="DA197" s="69">
        <f>COUNTIF(BJ197:CV197,"0")</f>
        <v>0</v>
      </c>
      <c r="DB197" s="70">
        <f>DA197/(CW197+CY197+DA197+DC197)</f>
        <v>0</v>
      </c>
      <c r="DC197" s="69">
        <f>COUNTIF(BJ197:CV197,"KĐG")</f>
        <v>0</v>
      </c>
      <c r="DD197" s="70">
        <f>DC197/(CW197+CY197+DA197+DC197)</f>
        <v>0</v>
      </c>
      <c r="DE197" s="71">
        <f>(((CW197*2)+(CY197*1)+(DA197*0)))/(CW197+CY197+DA197)</f>
        <v>2</v>
      </c>
      <c r="DF197" s="71" t="str">
        <f>IF(DD197&gt;=50%,"KĐG",IF(DE197&gt;=1.6,"Đạt mục tiêu",IF(DE197&gt;=1,"Cần cố gắng","Chưa đạt")))</f>
        <v>Đạt mục tiêu</v>
      </c>
      <c r="DG197" s="2"/>
      <c r="DH197" s="2"/>
      <c r="DI197" s="2"/>
      <c r="DJ197" s="2"/>
      <c r="DK197" s="2"/>
      <c r="DL197" s="2"/>
      <c r="DM197" s="2"/>
      <c r="DN197" s="2"/>
      <c r="DO197" s="2"/>
      <c r="DP197" s="2"/>
      <c r="DQ197" s="2"/>
      <c r="DR197" s="2"/>
      <c r="DS197" s="2"/>
      <c r="DT197" s="2"/>
      <c r="DU197" s="2"/>
      <c r="DV197" s="2"/>
      <c r="DW197" s="2"/>
      <c r="DX197" s="2"/>
      <c r="DY197" s="2"/>
      <c r="DZ197" s="2"/>
    </row>
    <row r="198" spans="1:130" ht="22.5" customHeight="1" x14ac:dyDescent="0.25">
      <c r="A198" s="49">
        <v>168</v>
      </c>
      <c r="B198" s="55">
        <v>269</v>
      </c>
      <c r="C198" s="56">
        <v>270</v>
      </c>
      <c r="D198" s="706" t="s">
        <v>240</v>
      </c>
      <c r="E198" s="707"/>
      <c r="F198" s="707"/>
      <c r="G198" s="707"/>
      <c r="H198" s="705"/>
      <c r="I198" s="64"/>
      <c r="J198" s="57"/>
      <c r="K198" s="57" t="s">
        <v>8</v>
      </c>
      <c r="L198" s="57" t="s">
        <v>8</v>
      </c>
      <c r="M198" s="57" t="s">
        <v>8</v>
      </c>
      <c r="N198" s="296"/>
      <c r="O198" s="58" t="s">
        <v>609</v>
      </c>
      <c r="P198" s="58" t="s">
        <v>609</v>
      </c>
      <c r="Q198" s="58" t="s">
        <v>609</v>
      </c>
      <c r="R198" s="604" t="s">
        <v>609</v>
      </c>
      <c r="S198" s="58" t="s">
        <v>609</v>
      </c>
      <c r="T198" s="58" t="s">
        <v>609</v>
      </c>
      <c r="U198" s="58" t="s">
        <v>609</v>
      </c>
      <c r="V198" s="58" t="s">
        <v>609</v>
      </c>
      <c r="W198" s="58" t="s">
        <v>609</v>
      </c>
      <c r="X198" s="58" t="s">
        <v>609</v>
      </c>
      <c r="Y198" s="67">
        <f t="shared" si="46"/>
        <v>0</v>
      </c>
      <c r="Z198" s="57"/>
      <c r="AA198" s="57"/>
      <c r="AB198" s="57"/>
      <c r="AC198" s="57"/>
      <c r="AD198" s="57"/>
      <c r="AE198" s="77"/>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c r="BE198" s="78"/>
      <c r="BF198" s="78"/>
      <c r="BG198" s="78"/>
      <c r="BH198" s="78"/>
      <c r="BI198" s="78"/>
      <c r="BJ198" s="336" t="s">
        <v>8</v>
      </c>
      <c r="BK198" s="336" t="s">
        <v>8</v>
      </c>
      <c r="BL198" s="336" t="s">
        <v>8</v>
      </c>
      <c r="BM198" s="336" t="s">
        <v>8</v>
      </c>
      <c r="BN198" s="336" t="s">
        <v>8</v>
      </c>
      <c r="BO198" s="336" t="s">
        <v>8</v>
      </c>
      <c r="BP198" s="336" t="s">
        <v>8</v>
      </c>
      <c r="BQ198" s="336" t="s">
        <v>8</v>
      </c>
      <c r="BR198" s="336" t="s">
        <v>8</v>
      </c>
      <c r="BS198" s="336" t="s">
        <v>8</v>
      </c>
      <c r="BT198" s="336" t="s">
        <v>8</v>
      </c>
      <c r="BU198" s="336" t="s">
        <v>8</v>
      </c>
      <c r="BV198" s="336" t="s">
        <v>8</v>
      </c>
      <c r="BW198" s="336" t="s">
        <v>8</v>
      </c>
      <c r="BX198" s="336" t="s">
        <v>8</v>
      </c>
      <c r="BY198" s="336" t="s">
        <v>8</v>
      </c>
      <c r="BZ198" s="336" t="s">
        <v>8</v>
      </c>
      <c r="CA198" s="336" t="s">
        <v>8</v>
      </c>
      <c r="CB198" s="336" t="s">
        <v>8</v>
      </c>
      <c r="CC198" s="336" t="s">
        <v>8</v>
      </c>
      <c r="CD198" s="336" t="s">
        <v>8</v>
      </c>
      <c r="CE198" s="336" t="s">
        <v>8</v>
      </c>
      <c r="CF198" s="336" t="s">
        <v>8</v>
      </c>
      <c r="CG198" s="336" t="s">
        <v>8</v>
      </c>
      <c r="CH198" s="336" t="s">
        <v>8</v>
      </c>
      <c r="CI198" s="336" t="s">
        <v>8</v>
      </c>
      <c r="CJ198" s="336" t="s">
        <v>8</v>
      </c>
      <c r="CK198" s="336" t="s">
        <v>8</v>
      </c>
      <c r="CL198" s="336" t="s">
        <v>8</v>
      </c>
      <c r="CM198" s="336" t="s">
        <v>8</v>
      </c>
      <c r="CN198" s="336" t="s">
        <v>8</v>
      </c>
      <c r="CO198" s="336" t="s">
        <v>8</v>
      </c>
      <c r="CP198" s="336" t="s">
        <v>8</v>
      </c>
      <c r="CQ198" s="336" t="s">
        <v>8</v>
      </c>
      <c r="CR198" s="336" t="s">
        <v>8</v>
      </c>
      <c r="CS198" s="336"/>
      <c r="CT198" s="336" t="s">
        <v>8</v>
      </c>
      <c r="CU198" s="336" t="s">
        <v>8</v>
      </c>
      <c r="CV198" s="336" t="s">
        <v>8</v>
      </c>
      <c r="CW198" s="336" t="s">
        <v>8</v>
      </c>
      <c r="CX198" s="331" t="s">
        <v>8</v>
      </c>
      <c r="CY198" s="336" t="s">
        <v>8</v>
      </c>
      <c r="CZ198" s="336" t="s">
        <v>8</v>
      </c>
      <c r="DA198" s="336" t="s">
        <v>8</v>
      </c>
      <c r="DB198" s="336" t="s">
        <v>8</v>
      </c>
      <c r="DC198" s="336" t="s">
        <v>8</v>
      </c>
      <c r="DD198" s="336" t="s">
        <v>8</v>
      </c>
      <c r="DE198" s="57" t="s">
        <v>8</v>
      </c>
      <c r="DF198" s="57" t="s">
        <v>8</v>
      </c>
      <c r="DG198" s="2"/>
      <c r="DH198" s="2"/>
      <c r="DI198" s="2"/>
      <c r="DJ198" s="2"/>
      <c r="DK198" s="2"/>
      <c r="DL198" s="2"/>
      <c r="DM198" s="2"/>
      <c r="DN198" s="2"/>
      <c r="DO198" s="2"/>
      <c r="DP198" s="2"/>
      <c r="DQ198" s="2"/>
      <c r="DR198" s="2"/>
      <c r="DS198" s="2"/>
      <c r="DT198" s="2"/>
      <c r="DU198" s="2"/>
      <c r="DV198" s="2"/>
      <c r="DW198" s="2"/>
      <c r="DX198" s="2"/>
      <c r="DY198" s="2"/>
      <c r="DZ198" s="2"/>
    </row>
    <row r="199" spans="1:130" ht="23.25" customHeight="1" x14ac:dyDescent="0.25">
      <c r="A199" s="49">
        <v>169</v>
      </c>
      <c r="B199" s="55">
        <v>270</v>
      </c>
      <c r="C199" s="56">
        <v>271</v>
      </c>
      <c r="D199" s="706" t="s">
        <v>241</v>
      </c>
      <c r="E199" s="707"/>
      <c r="F199" s="707"/>
      <c r="G199" s="707"/>
      <c r="H199" s="705"/>
      <c r="I199" s="78"/>
      <c r="J199" s="57"/>
      <c r="K199" s="57" t="s">
        <v>8</v>
      </c>
      <c r="L199" s="57" t="s">
        <v>8</v>
      </c>
      <c r="M199" s="57" t="s">
        <v>8</v>
      </c>
      <c r="N199" s="296"/>
      <c r="O199" s="58" t="s">
        <v>609</v>
      </c>
      <c r="P199" s="58" t="s">
        <v>609</v>
      </c>
      <c r="Q199" s="58" t="s">
        <v>609</v>
      </c>
      <c r="R199" s="604" t="s">
        <v>609</v>
      </c>
      <c r="S199" s="58" t="s">
        <v>609</v>
      </c>
      <c r="T199" s="58" t="s">
        <v>609</v>
      </c>
      <c r="U199" s="58" t="s">
        <v>609</v>
      </c>
      <c r="V199" s="58" t="s">
        <v>609</v>
      </c>
      <c r="W199" s="58" t="s">
        <v>609</v>
      </c>
      <c r="X199" s="58" t="s">
        <v>609</v>
      </c>
      <c r="Y199" s="67">
        <f t="shared" si="46"/>
        <v>0</v>
      </c>
      <c r="Z199" s="57"/>
      <c r="AA199" s="57"/>
      <c r="AB199" s="57"/>
      <c r="AC199" s="57"/>
      <c r="AD199" s="57"/>
      <c r="AE199" s="79"/>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336" t="s">
        <v>8</v>
      </c>
      <c r="BK199" s="336" t="s">
        <v>8</v>
      </c>
      <c r="BL199" s="336" t="s">
        <v>8</v>
      </c>
      <c r="BM199" s="336" t="s">
        <v>8</v>
      </c>
      <c r="BN199" s="336" t="s">
        <v>8</v>
      </c>
      <c r="BO199" s="336" t="s">
        <v>8</v>
      </c>
      <c r="BP199" s="336" t="s">
        <v>8</v>
      </c>
      <c r="BQ199" s="336" t="s">
        <v>8</v>
      </c>
      <c r="BR199" s="336" t="s">
        <v>8</v>
      </c>
      <c r="BS199" s="336" t="s">
        <v>8</v>
      </c>
      <c r="BT199" s="336" t="s">
        <v>8</v>
      </c>
      <c r="BU199" s="336" t="s">
        <v>8</v>
      </c>
      <c r="BV199" s="336" t="s">
        <v>8</v>
      </c>
      <c r="BW199" s="336" t="s">
        <v>8</v>
      </c>
      <c r="BX199" s="336" t="s">
        <v>8</v>
      </c>
      <c r="BY199" s="336" t="s">
        <v>8</v>
      </c>
      <c r="BZ199" s="336" t="s">
        <v>8</v>
      </c>
      <c r="CA199" s="336" t="s">
        <v>8</v>
      </c>
      <c r="CB199" s="336" t="s">
        <v>8</v>
      </c>
      <c r="CC199" s="336" t="s">
        <v>8</v>
      </c>
      <c r="CD199" s="336" t="s">
        <v>8</v>
      </c>
      <c r="CE199" s="336" t="s">
        <v>8</v>
      </c>
      <c r="CF199" s="336" t="s">
        <v>8</v>
      </c>
      <c r="CG199" s="336" t="s">
        <v>8</v>
      </c>
      <c r="CH199" s="336" t="s">
        <v>8</v>
      </c>
      <c r="CI199" s="336" t="s">
        <v>8</v>
      </c>
      <c r="CJ199" s="336" t="s">
        <v>8</v>
      </c>
      <c r="CK199" s="336" t="s">
        <v>8</v>
      </c>
      <c r="CL199" s="336" t="s">
        <v>8</v>
      </c>
      <c r="CM199" s="336" t="s">
        <v>8</v>
      </c>
      <c r="CN199" s="336" t="s">
        <v>8</v>
      </c>
      <c r="CO199" s="336" t="s">
        <v>8</v>
      </c>
      <c r="CP199" s="336" t="s">
        <v>8</v>
      </c>
      <c r="CQ199" s="336" t="s">
        <v>8</v>
      </c>
      <c r="CR199" s="336" t="s">
        <v>8</v>
      </c>
      <c r="CS199" s="336"/>
      <c r="CT199" s="336" t="s">
        <v>8</v>
      </c>
      <c r="CU199" s="336" t="s">
        <v>8</v>
      </c>
      <c r="CV199" s="336" t="s">
        <v>8</v>
      </c>
      <c r="CW199" s="336" t="s">
        <v>8</v>
      </c>
      <c r="CX199" s="331" t="s">
        <v>8</v>
      </c>
      <c r="CY199" s="336" t="s">
        <v>8</v>
      </c>
      <c r="CZ199" s="336" t="s">
        <v>8</v>
      </c>
      <c r="DA199" s="336" t="s">
        <v>8</v>
      </c>
      <c r="DB199" s="336" t="s">
        <v>8</v>
      </c>
      <c r="DC199" s="336" t="s">
        <v>8</v>
      </c>
      <c r="DD199" s="336" t="s">
        <v>8</v>
      </c>
      <c r="DE199" s="57" t="s">
        <v>8</v>
      </c>
      <c r="DF199" s="57" t="s">
        <v>8</v>
      </c>
      <c r="DG199" s="2"/>
      <c r="DH199" s="2"/>
      <c r="DI199" s="2"/>
      <c r="DJ199" s="2"/>
      <c r="DK199" s="2"/>
      <c r="DL199" s="2"/>
      <c r="DM199" s="2"/>
      <c r="DN199" s="2"/>
      <c r="DO199" s="2"/>
      <c r="DP199" s="2"/>
      <c r="DQ199" s="2"/>
      <c r="DR199" s="2"/>
      <c r="DS199" s="2"/>
      <c r="DT199" s="2"/>
      <c r="DU199" s="2"/>
      <c r="DV199" s="2"/>
      <c r="DW199" s="2"/>
      <c r="DX199" s="2"/>
      <c r="DY199" s="2"/>
      <c r="DZ199" s="2"/>
    </row>
    <row r="200" spans="1:130" ht="43.5" hidden="1" customHeight="1" x14ac:dyDescent="0.25">
      <c r="A200" s="49">
        <v>170</v>
      </c>
      <c r="B200" s="62">
        <v>271</v>
      </c>
      <c r="C200" s="56">
        <v>280</v>
      </c>
      <c r="D200" s="8" t="s">
        <v>242</v>
      </c>
      <c r="E200" s="15" t="s">
        <v>11</v>
      </c>
      <c r="F200" s="15" t="s">
        <v>243</v>
      </c>
      <c r="G200" s="64" t="s">
        <v>38</v>
      </c>
      <c r="H200" s="130" t="s">
        <v>744</v>
      </c>
      <c r="I200" s="64" t="s">
        <v>628</v>
      </c>
      <c r="J200" s="64" t="s">
        <v>179</v>
      </c>
      <c r="K200" s="16" t="s">
        <v>6</v>
      </c>
      <c r="L200" s="16" t="s">
        <v>15</v>
      </c>
      <c r="M200" s="11"/>
      <c r="N200" s="297" t="s">
        <v>1200</v>
      </c>
      <c r="O200" s="66" t="s">
        <v>15</v>
      </c>
      <c r="P200" s="66"/>
      <c r="Q200" s="66"/>
      <c r="R200" s="66"/>
      <c r="S200" s="66"/>
      <c r="T200" s="66"/>
      <c r="U200" s="66"/>
      <c r="V200" s="66"/>
      <c r="W200" s="66"/>
      <c r="X200" s="66"/>
      <c r="Y200" s="67">
        <f t="shared" ref="Y200:Y232" si="67">COUNTIF(O200:X200,"x")</f>
        <v>1</v>
      </c>
      <c r="Z200" s="16"/>
      <c r="AA200" s="16" t="s">
        <v>626</v>
      </c>
      <c r="AB200" s="16"/>
      <c r="AC200" s="16"/>
      <c r="AD200" s="16" t="s">
        <v>654</v>
      </c>
      <c r="AE200" s="68"/>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6">
        <v>2</v>
      </c>
      <c r="BK200" s="16">
        <v>2</v>
      </c>
      <c r="BL200" s="16">
        <v>2</v>
      </c>
      <c r="BM200" s="16">
        <v>2</v>
      </c>
      <c r="BN200" s="16">
        <v>2</v>
      </c>
      <c r="BO200" s="16">
        <v>2</v>
      </c>
      <c r="BP200" s="16">
        <v>2</v>
      </c>
      <c r="BQ200" s="16">
        <v>2</v>
      </c>
      <c r="BR200" s="16">
        <v>2</v>
      </c>
      <c r="BS200" s="16">
        <v>2</v>
      </c>
      <c r="BT200" s="16">
        <v>2</v>
      </c>
      <c r="BU200" s="16">
        <v>2</v>
      </c>
      <c r="BV200" s="16">
        <v>2</v>
      </c>
      <c r="BW200" s="16">
        <v>2</v>
      </c>
      <c r="BX200" s="16">
        <v>2</v>
      </c>
      <c r="BY200" s="16">
        <v>2</v>
      </c>
      <c r="BZ200" s="16">
        <v>2</v>
      </c>
      <c r="CA200" s="16">
        <v>2</v>
      </c>
      <c r="CB200" s="16">
        <v>2</v>
      </c>
      <c r="CC200" s="16">
        <v>2</v>
      </c>
      <c r="CD200" s="16">
        <v>2</v>
      </c>
      <c r="CE200" s="16">
        <v>2</v>
      </c>
      <c r="CF200" s="16">
        <v>2</v>
      </c>
      <c r="CG200" s="16">
        <v>2</v>
      </c>
      <c r="CH200" s="16">
        <v>2</v>
      </c>
      <c r="CI200" s="16">
        <v>2</v>
      </c>
      <c r="CJ200" s="16">
        <v>2</v>
      </c>
      <c r="CK200" s="16">
        <v>2</v>
      </c>
      <c r="CL200" s="16">
        <v>2</v>
      </c>
      <c r="CM200" s="16">
        <v>2</v>
      </c>
      <c r="CN200" s="16">
        <v>2</v>
      </c>
      <c r="CO200" s="16">
        <v>2</v>
      </c>
      <c r="CP200" s="16">
        <v>2</v>
      </c>
      <c r="CQ200" s="16">
        <v>2</v>
      </c>
      <c r="CR200" s="16">
        <v>2</v>
      </c>
      <c r="CS200" s="16">
        <v>2</v>
      </c>
      <c r="CT200" s="16">
        <v>2</v>
      </c>
      <c r="CU200" s="16">
        <v>2</v>
      </c>
      <c r="CV200" s="16">
        <v>2</v>
      </c>
      <c r="CW200" s="69">
        <f t="shared" ref="CW200:CW217" si="68">COUNTIF(BJ200:CV200,"2")</f>
        <v>39</v>
      </c>
      <c r="CX200" s="352">
        <f t="shared" ref="CX200:CX217" si="69">CW200/(CW200+CY200+DA200+DC200)</f>
        <v>1</v>
      </c>
      <c r="CY200" s="69">
        <f t="shared" ref="CY200:CY217" si="70">COUNTIF(BJ200:CV200,"1")</f>
        <v>0</v>
      </c>
      <c r="CZ200" s="70">
        <f t="shared" ref="CZ200:CZ217" si="71">CY200/(CW200+CY200+DA200+DC200)</f>
        <v>0</v>
      </c>
      <c r="DA200" s="69">
        <f t="shared" ref="DA200:DA217" si="72">COUNTIF(BJ200:CV200,"0")</f>
        <v>0</v>
      </c>
      <c r="DB200" s="70">
        <f t="shared" ref="DB200:DB217" si="73">DA200/(CW200+CY200+DA200+DC200)</f>
        <v>0</v>
      </c>
      <c r="DC200" s="69">
        <f t="shared" ref="DC200:DC217" si="74">COUNTIF(BJ200:CV200,"KĐG")</f>
        <v>0</v>
      </c>
      <c r="DD200" s="70">
        <f t="shared" ref="DD200:DD217" si="75">DC200/(CW200+CY200+DA200+DC200)</f>
        <v>0</v>
      </c>
      <c r="DE200" s="71">
        <f t="shared" ref="DE200:DE217" si="76">(((CW200*2)+(CY200*1)+(DA200*0)))/(CW200+CY200+DA200)</f>
        <v>2</v>
      </c>
      <c r="DF200" s="71" t="str">
        <f t="shared" ref="DF200:DF217" si="77">IF(DD200&gt;=50%,"KĐG",IF(DE200&gt;=1.6,"Đạt mục tiêu",IF(DE200&gt;=1,"Cần cố gắng","Chưa đạt")))</f>
        <v>Đạt mục tiêu</v>
      </c>
      <c r="DG200" s="2"/>
      <c r="DH200" s="2"/>
      <c r="DI200" s="2"/>
      <c r="DJ200" s="2"/>
      <c r="DK200" s="2"/>
      <c r="DL200" s="2"/>
      <c r="DM200" s="2"/>
      <c r="DN200" s="2"/>
      <c r="DO200" s="2"/>
      <c r="DP200" s="2"/>
      <c r="DQ200" s="2"/>
      <c r="DR200" s="2"/>
      <c r="DS200" s="2"/>
      <c r="DT200" s="2"/>
      <c r="DU200" s="2"/>
      <c r="DV200" s="2"/>
      <c r="DW200" s="2"/>
      <c r="DX200" s="2"/>
      <c r="DY200" s="2"/>
      <c r="DZ200" s="2"/>
    </row>
    <row r="201" spans="1:130" ht="52.5" hidden="1" customHeight="1" x14ac:dyDescent="0.25">
      <c r="A201" s="49">
        <v>171</v>
      </c>
      <c r="B201" s="55">
        <v>280</v>
      </c>
      <c r="C201" s="56">
        <v>283</v>
      </c>
      <c r="D201" s="8" t="s">
        <v>244</v>
      </c>
      <c r="E201" s="15" t="s">
        <v>11</v>
      </c>
      <c r="F201" s="15" t="s">
        <v>245</v>
      </c>
      <c r="G201" s="64" t="s">
        <v>19</v>
      </c>
      <c r="H201" s="64" t="s">
        <v>745</v>
      </c>
      <c r="I201" s="64" t="s">
        <v>628</v>
      </c>
      <c r="J201" s="64" t="s">
        <v>179</v>
      </c>
      <c r="K201" s="16" t="s">
        <v>6</v>
      </c>
      <c r="L201" s="16" t="s">
        <v>15</v>
      </c>
      <c r="M201" s="11">
        <v>1</v>
      </c>
      <c r="N201" s="305" t="s">
        <v>541</v>
      </c>
      <c r="O201" s="80"/>
      <c r="P201" s="66" t="s">
        <v>15</v>
      </c>
      <c r="Q201" s="66"/>
      <c r="R201" s="66"/>
      <c r="S201" s="66"/>
      <c r="T201" s="66"/>
      <c r="U201" s="66"/>
      <c r="V201" s="66"/>
      <c r="W201" s="66"/>
      <c r="X201" s="66"/>
      <c r="Y201" s="67">
        <f t="shared" si="67"/>
        <v>1</v>
      </c>
      <c r="Z201" s="12"/>
      <c r="AA201" s="16"/>
      <c r="AB201" s="16"/>
      <c r="AC201" s="16"/>
      <c r="AD201" s="16"/>
      <c r="AE201" s="68" t="s">
        <v>654</v>
      </c>
      <c r="AF201" s="68" t="s">
        <v>626</v>
      </c>
      <c r="AG201" s="68"/>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6">
        <v>2</v>
      </c>
      <c r="BK201" s="16">
        <v>2</v>
      </c>
      <c r="BL201" s="16">
        <v>2</v>
      </c>
      <c r="BM201" s="16">
        <v>2</v>
      </c>
      <c r="BN201" s="16">
        <v>2</v>
      </c>
      <c r="BO201" s="16">
        <v>2</v>
      </c>
      <c r="BP201" s="16">
        <v>2</v>
      </c>
      <c r="BQ201" s="16">
        <v>2</v>
      </c>
      <c r="BR201" s="16">
        <v>2</v>
      </c>
      <c r="BS201" s="16">
        <v>2</v>
      </c>
      <c r="BT201" s="16">
        <v>2</v>
      </c>
      <c r="BU201" s="16">
        <v>2</v>
      </c>
      <c r="BV201" s="16">
        <v>2</v>
      </c>
      <c r="BW201" s="16">
        <v>2</v>
      </c>
      <c r="BX201" s="16">
        <v>2</v>
      </c>
      <c r="BY201" s="16">
        <v>2</v>
      </c>
      <c r="BZ201" s="16">
        <v>2</v>
      </c>
      <c r="CA201" s="16">
        <v>2</v>
      </c>
      <c r="CB201" s="16">
        <v>2</v>
      </c>
      <c r="CC201" s="16">
        <v>1</v>
      </c>
      <c r="CD201" s="16">
        <v>2</v>
      </c>
      <c r="CE201" s="16">
        <v>1</v>
      </c>
      <c r="CF201" s="16">
        <v>2</v>
      </c>
      <c r="CG201" s="16">
        <v>2</v>
      </c>
      <c r="CH201" s="16">
        <v>2</v>
      </c>
      <c r="CI201" s="16">
        <v>2</v>
      </c>
      <c r="CJ201" s="16">
        <v>2</v>
      </c>
      <c r="CK201" s="16">
        <v>2</v>
      </c>
      <c r="CL201" s="16">
        <v>2</v>
      </c>
      <c r="CM201" s="16">
        <v>2</v>
      </c>
      <c r="CN201" s="16">
        <v>1</v>
      </c>
      <c r="CO201" s="16">
        <v>2</v>
      </c>
      <c r="CP201" s="16">
        <v>2</v>
      </c>
      <c r="CQ201" s="16">
        <v>2</v>
      </c>
      <c r="CR201" s="16">
        <v>2</v>
      </c>
      <c r="CS201" s="16">
        <v>1</v>
      </c>
      <c r="CT201" s="16">
        <v>2</v>
      </c>
      <c r="CU201" s="16">
        <v>2</v>
      </c>
      <c r="CV201" s="16">
        <v>1</v>
      </c>
      <c r="CW201" s="69">
        <f t="shared" si="68"/>
        <v>34</v>
      </c>
      <c r="CX201" s="352">
        <f t="shared" si="69"/>
        <v>0.87179487179487181</v>
      </c>
      <c r="CY201" s="69">
        <f t="shared" si="70"/>
        <v>5</v>
      </c>
      <c r="CZ201" s="70">
        <f t="shared" si="71"/>
        <v>0.12820512820512819</v>
      </c>
      <c r="DA201" s="69">
        <f t="shared" si="72"/>
        <v>0</v>
      </c>
      <c r="DB201" s="70">
        <f t="shared" si="73"/>
        <v>0</v>
      </c>
      <c r="DC201" s="69">
        <f t="shared" si="74"/>
        <v>0</v>
      </c>
      <c r="DD201" s="70">
        <f t="shared" si="75"/>
        <v>0</v>
      </c>
      <c r="DE201" s="71">
        <f t="shared" si="76"/>
        <v>1.8717948717948718</v>
      </c>
      <c r="DF201" s="71" t="str">
        <f t="shared" si="77"/>
        <v>Đạt mục tiêu</v>
      </c>
      <c r="DG201" s="2"/>
      <c r="DH201" s="2"/>
      <c r="DI201" s="2"/>
      <c r="DJ201" s="2"/>
      <c r="DK201" s="2"/>
      <c r="DL201" s="2"/>
      <c r="DM201" s="2"/>
      <c r="DN201" s="2"/>
      <c r="DO201" s="2"/>
      <c r="DP201" s="2"/>
      <c r="DQ201" s="2"/>
      <c r="DR201" s="2"/>
      <c r="DS201" s="2"/>
      <c r="DT201" s="2"/>
      <c r="DU201" s="2"/>
      <c r="DV201" s="2"/>
      <c r="DW201" s="2"/>
      <c r="DX201" s="2"/>
      <c r="DY201" s="2"/>
      <c r="DZ201" s="2"/>
    </row>
    <row r="202" spans="1:130" ht="48" customHeight="1" x14ac:dyDescent="0.25">
      <c r="A202" s="49">
        <v>172</v>
      </c>
      <c r="B202" s="62">
        <v>283</v>
      </c>
      <c r="C202" s="56">
        <v>284</v>
      </c>
      <c r="D202" s="8" t="s">
        <v>246</v>
      </c>
      <c r="E202" s="15" t="s">
        <v>11</v>
      </c>
      <c r="F202" s="15" t="s">
        <v>247</v>
      </c>
      <c r="G202" s="64" t="s">
        <v>19</v>
      </c>
      <c r="H202" s="64" t="s">
        <v>746</v>
      </c>
      <c r="I202" s="64" t="s">
        <v>628</v>
      </c>
      <c r="J202" s="64" t="s">
        <v>179</v>
      </c>
      <c r="K202" s="16" t="s">
        <v>6</v>
      </c>
      <c r="L202" s="16" t="s">
        <v>15</v>
      </c>
      <c r="M202" s="11">
        <v>1</v>
      </c>
      <c r="N202" s="305" t="s">
        <v>543</v>
      </c>
      <c r="O202" s="66"/>
      <c r="P202" s="80"/>
      <c r="Q202" s="66"/>
      <c r="R202" s="66" t="s">
        <v>15</v>
      </c>
      <c r="S202" s="66"/>
      <c r="T202" s="66"/>
      <c r="U202" s="66"/>
      <c r="V202" s="66"/>
      <c r="W202" s="66"/>
      <c r="X202" s="66"/>
      <c r="Y202" s="67">
        <f t="shared" si="67"/>
        <v>1</v>
      </c>
      <c r="Z202" s="13"/>
      <c r="AA202" s="12"/>
      <c r="AB202" s="12"/>
      <c r="AC202" s="12"/>
      <c r="AD202" s="12"/>
      <c r="AE202" s="68"/>
      <c r="AF202" s="12"/>
      <c r="AG202" s="12"/>
      <c r="AH202" s="12" t="s">
        <v>654</v>
      </c>
      <c r="AI202" s="12"/>
      <c r="AJ202" s="12" t="s">
        <v>654</v>
      </c>
      <c r="AK202" s="12" t="s">
        <v>654</v>
      </c>
      <c r="AL202" s="12" t="s">
        <v>626</v>
      </c>
      <c r="AM202" s="12" t="s">
        <v>654</v>
      </c>
      <c r="AN202" s="12" t="s">
        <v>654</v>
      </c>
      <c r="AO202" s="12" t="s">
        <v>645</v>
      </c>
      <c r="AP202" s="12" t="s">
        <v>645</v>
      </c>
      <c r="AQ202" s="12"/>
      <c r="AR202" s="12"/>
      <c r="AS202" s="12"/>
      <c r="AT202" s="12"/>
      <c r="AU202" s="12"/>
      <c r="AV202" s="12"/>
      <c r="AW202" s="12"/>
      <c r="AX202" s="12"/>
      <c r="AY202" s="12"/>
      <c r="AZ202" s="12"/>
      <c r="BA202" s="12"/>
      <c r="BB202" s="12"/>
      <c r="BC202" s="12"/>
      <c r="BD202" s="12"/>
      <c r="BE202" s="12"/>
      <c r="BF202" s="12"/>
      <c r="BG202" s="12"/>
      <c r="BH202" s="12"/>
      <c r="BI202" s="12"/>
      <c r="BJ202" s="16">
        <v>2</v>
      </c>
      <c r="BK202" s="16">
        <v>2</v>
      </c>
      <c r="BL202" s="16">
        <v>2</v>
      </c>
      <c r="BM202" s="16">
        <v>2</v>
      </c>
      <c r="BN202" s="16">
        <v>2</v>
      </c>
      <c r="BO202" s="16">
        <v>2</v>
      </c>
      <c r="BP202" s="16">
        <v>2</v>
      </c>
      <c r="BQ202" s="16">
        <v>2</v>
      </c>
      <c r="BR202" s="16">
        <v>2</v>
      </c>
      <c r="BS202" s="16">
        <v>2</v>
      </c>
      <c r="BT202" s="16">
        <v>2</v>
      </c>
      <c r="BU202" s="16">
        <v>2</v>
      </c>
      <c r="BV202" s="16">
        <v>2</v>
      </c>
      <c r="BW202" s="16">
        <v>2</v>
      </c>
      <c r="BX202" s="16">
        <v>2</v>
      </c>
      <c r="BY202" s="16">
        <v>2</v>
      </c>
      <c r="BZ202" s="16">
        <v>2</v>
      </c>
      <c r="CA202" s="16">
        <v>2</v>
      </c>
      <c r="CB202" s="16">
        <v>2</v>
      </c>
      <c r="CC202" s="16">
        <v>2</v>
      </c>
      <c r="CD202" s="16">
        <v>2</v>
      </c>
      <c r="CE202" s="16">
        <v>2</v>
      </c>
      <c r="CF202" s="16">
        <v>2</v>
      </c>
      <c r="CG202" s="16">
        <v>2</v>
      </c>
      <c r="CH202" s="16">
        <v>2</v>
      </c>
      <c r="CI202" s="16">
        <v>2</v>
      </c>
      <c r="CJ202" s="16">
        <v>2</v>
      </c>
      <c r="CK202" s="16">
        <v>2</v>
      </c>
      <c r="CL202" s="16">
        <v>2</v>
      </c>
      <c r="CM202" s="16">
        <v>2</v>
      </c>
      <c r="CN202" s="16">
        <v>2</v>
      </c>
      <c r="CO202" s="16">
        <v>2</v>
      </c>
      <c r="CP202" s="16">
        <v>2</v>
      </c>
      <c r="CQ202" s="16">
        <v>2</v>
      </c>
      <c r="CR202" s="16">
        <v>2</v>
      </c>
      <c r="CS202" s="16">
        <v>2</v>
      </c>
      <c r="CT202" s="16">
        <v>2</v>
      </c>
      <c r="CU202" s="16">
        <v>2</v>
      </c>
      <c r="CV202" s="16">
        <v>2</v>
      </c>
      <c r="CW202" s="69">
        <f t="shared" si="68"/>
        <v>39</v>
      </c>
      <c r="CX202" s="352">
        <f t="shared" si="69"/>
        <v>1</v>
      </c>
      <c r="CY202" s="69">
        <f t="shared" si="70"/>
        <v>0</v>
      </c>
      <c r="CZ202" s="70">
        <f t="shared" si="71"/>
        <v>0</v>
      </c>
      <c r="DA202" s="69">
        <f t="shared" si="72"/>
        <v>0</v>
      </c>
      <c r="DB202" s="70">
        <f t="shared" si="73"/>
        <v>0</v>
      </c>
      <c r="DC202" s="69">
        <f t="shared" si="74"/>
        <v>0</v>
      </c>
      <c r="DD202" s="70">
        <f t="shared" si="75"/>
        <v>0</v>
      </c>
      <c r="DE202" s="71">
        <f t="shared" si="76"/>
        <v>2</v>
      </c>
      <c r="DF202" s="71" t="str">
        <f t="shared" si="77"/>
        <v>Đạt mục tiêu</v>
      </c>
      <c r="DG202" s="2"/>
      <c r="DH202" s="2"/>
      <c r="DI202" s="2"/>
      <c r="DJ202" s="2"/>
      <c r="DK202" s="2"/>
      <c r="DL202" s="2"/>
      <c r="DM202" s="2"/>
      <c r="DN202" s="2"/>
      <c r="DO202" s="2"/>
      <c r="DP202" s="2"/>
      <c r="DQ202" s="2"/>
      <c r="DR202" s="2"/>
      <c r="DS202" s="2"/>
      <c r="DT202" s="2"/>
      <c r="DU202" s="2"/>
      <c r="DV202" s="2"/>
      <c r="DW202" s="2"/>
      <c r="DX202" s="2"/>
      <c r="DY202" s="2"/>
      <c r="DZ202" s="2"/>
    </row>
    <row r="203" spans="1:130" ht="39.75" hidden="1" customHeight="1" x14ac:dyDescent="0.25">
      <c r="A203" s="49">
        <v>173</v>
      </c>
      <c r="B203" s="62">
        <v>284</v>
      </c>
      <c r="C203" s="56">
        <v>285</v>
      </c>
      <c r="D203" s="8" t="s">
        <v>248</v>
      </c>
      <c r="E203" s="15" t="s">
        <v>11</v>
      </c>
      <c r="F203" s="15" t="s">
        <v>249</v>
      </c>
      <c r="G203" s="64" t="s">
        <v>19</v>
      </c>
      <c r="H203" s="64" t="s">
        <v>747</v>
      </c>
      <c r="I203" s="64" t="s">
        <v>628</v>
      </c>
      <c r="J203" s="64" t="s">
        <v>179</v>
      </c>
      <c r="K203" s="16" t="s">
        <v>6</v>
      </c>
      <c r="L203" s="16" t="s">
        <v>15</v>
      </c>
      <c r="M203" s="11">
        <v>1</v>
      </c>
      <c r="N203" s="305" t="s">
        <v>544</v>
      </c>
      <c r="O203" s="66"/>
      <c r="P203" s="66"/>
      <c r="Q203" s="80"/>
      <c r="R203" s="66"/>
      <c r="S203" s="66" t="s">
        <v>15</v>
      </c>
      <c r="T203" s="66"/>
      <c r="U203" s="66"/>
      <c r="V203" s="66"/>
      <c r="W203" s="66"/>
      <c r="X203" s="66"/>
      <c r="Y203" s="67">
        <f t="shared" si="67"/>
        <v>1</v>
      </c>
      <c r="Z203" s="13"/>
      <c r="AA203" s="16"/>
      <c r="AB203" s="16"/>
      <c r="AC203" s="16"/>
      <c r="AD203" s="16"/>
      <c r="AE203" s="68"/>
      <c r="AF203" s="12"/>
      <c r="AG203" s="12"/>
      <c r="AH203" s="12"/>
      <c r="AI203" s="12"/>
      <c r="AJ203" s="12"/>
      <c r="AK203" s="12"/>
      <c r="AL203" s="12"/>
      <c r="AM203" s="12"/>
      <c r="AN203" s="12"/>
      <c r="AO203" s="12"/>
      <c r="AP203" s="12"/>
      <c r="AQ203" s="12" t="s">
        <v>654</v>
      </c>
      <c r="AR203" s="12" t="s">
        <v>626</v>
      </c>
      <c r="AS203" s="12" t="s">
        <v>654</v>
      </c>
      <c r="AT203" s="12" t="s">
        <v>654</v>
      </c>
      <c r="AU203" s="12"/>
      <c r="AV203" s="12"/>
      <c r="AW203" s="12"/>
      <c r="AX203" s="12"/>
      <c r="AY203" s="12"/>
      <c r="AZ203" s="12"/>
      <c r="BA203" s="12"/>
      <c r="BB203" s="12"/>
      <c r="BC203" s="12"/>
      <c r="BD203" s="12"/>
      <c r="BE203" s="12"/>
      <c r="BF203" s="12"/>
      <c r="BG203" s="12"/>
      <c r="BH203" s="12"/>
      <c r="BI203" s="12"/>
      <c r="BJ203" s="16">
        <v>2</v>
      </c>
      <c r="BK203" s="16">
        <v>2</v>
      </c>
      <c r="BL203" s="16">
        <v>2</v>
      </c>
      <c r="BM203" s="16">
        <v>2</v>
      </c>
      <c r="BN203" s="16">
        <v>2</v>
      </c>
      <c r="BO203" s="16">
        <v>2</v>
      </c>
      <c r="BP203" s="16">
        <v>2</v>
      </c>
      <c r="BQ203" s="16">
        <v>2</v>
      </c>
      <c r="BR203" s="16">
        <v>2</v>
      </c>
      <c r="BS203" s="16">
        <v>2</v>
      </c>
      <c r="BT203" s="16">
        <v>2</v>
      </c>
      <c r="BU203" s="16">
        <v>2</v>
      </c>
      <c r="BV203" s="16">
        <v>2</v>
      </c>
      <c r="BW203" s="16">
        <v>2</v>
      </c>
      <c r="BX203" s="16">
        <v>2</v>
      </c>
      <c r="BY203" s="16">
        <v>2</v>
      </c>
      <c r="BZ203" s="16">
        <v>2</v>
      </c>
      <c r="CA203" s="16">
        <v>2</v>
      </c>
      <c r="CB203" s="16">
        <v>2</v>
      </c>
      <c r="CC203" s="16">
        <v>2</v>
      </c>
      <c r="CD203" s="16">
        <v>2</v>
      </c>
      <c r="CE203" s="16">
        <v>2</v>
      </c>
      <c r="CF203" s="16">
        <v>2</v>
      </c>
      <c r="CG203" s="16">
        <v>2</v>
      </c>
      <c r="CH203" s="16">
        <v>2</v>
      </c>
      <c r="CI203" s="16">
        <v>2</v>
      </c>
      <c r="CJ203" s="16">
        <v>2</v>
      </c>
      <c r="CK203" s="16">
        <v>2</v>
      </c>
      <c r="CL203" s="16">
        <v>2</v>
      </c>
      <c r="CM203" s="16">
        <v>2</v>
      </c>
      <c r="CN203" s="16">
        <v>2</v>
      </c>
      <c r="CO203" s="16">
        <v>2</v>
      </c>
      <c r="CP203" s="16">
        <v>2</v>
      </c>
      <c r="CQ203" s="16">
        <v>2</v>
      </c>
      <c r="CR203" s="16">
        <v>2</v>
      </c>
      <c r="CS203" s="16"/>
      <c r="CT203" s="16">
        <v>2</v>
      </c>
      <c r="CU203" s="16">
        <v>2</v>
      </c>
      <c r="CV203" s="16">
        <v>2</v>
      </c>
      <c r="CW203" s="69">
        <f t="shared" si="68"/>
        <v>38</v>
      </c>
      <c r="CX203" s="352">
        <f t="shared" si="69"/>
        <v>1</v>
      </c>
      <c r="CY203" s="69">
        <f t="shared" si="70"/>
        <v>0</v>
      </c>
      <c r="CZ203" s="70">
        <f t="shared" si="71"/>
        <v>0</v>
      </c>
      <c r="DA203" s="69">
        <f t="shared" si="72"/>
        <v>0</v>
      </c>
      <c r="DB203" s="70">
        <f t="shared" si="73"/>
        <v>0</v>
      </c>
      <c r="DC203" s="69">
        <f t="shared" si="74"/>
        <v>0</v>
      </c>
      <c r="DD203" s="70">
        <f t="shared" si="75"/>
        <v>0</v>
      </c>
      <c r="DE203" s="71">
        <f t="shared" si="76"/>
        <v>2</v>
      </c>
      <c r="DF203" s="71" t="str">
        <f t="shared" si="77"/>
        <v>Đạt mục tiêu</v>
      </c>
      <c r="DG203" s="2"/>
      <c r="DH203" s="2"/>
      <c r="DI203" s="2"/>
      <c r="DJ203" s="2"/>
      <c r="DK203" s="2"/>
      <c r="DL203" s="2"/>
      <c r="DM203" s="2"/>
      <c r="DN203" s="2"/>
      <c r="DO203" s="2"/>
      <c r="DP203" s="2"/>
      <c r="DQ203" s="2"/>
      <c r="DR203" s="2"/>
      <c r="DS203" s="2"/>
      <c r="DT203" s="2"/>
      <c r="DU203" s="2"/>
      <c r="DV203" s="2"/>
      <c r="DW203" s="2"/>
      <c r="DX203" s="2"/>
      <c r="DY203" s="2"/>
      <c r="DZ203" s="2"/>
    </row>
    <row r="204" spans="1:130" ht="54" hidden="1" customHeight="1" x14ac:dyDescent="0.25">
      <c r="A204" s="49">
        <v>174</v>
      </c>
      <c r="B204" s="62">
        <v>285</v>
      </c>
      <c r="C204" s="56">
        <v>286</v>
      </c>
      <c r="D204" s="8" t="s">
        <v>250</v>
      </c>
      <c r="E204" s="15" t="s">
        <v>11</v>
      </c>
      <c r="F204" s="15" t="s">
        <v>251</v>
      </c>
      <c r="G204" s="64" t="s">
        <v>19</v>
      </c>
      <c r="H204" s="64" t="s">
        <v>748</v>
      </c>
      <c r="I204" s="64" t="s">
        <v>628</v>
      </c>
      <c r="J204" s="64" t="s">
        <v>179</v>
      </c>
      <c r="K204" s="16" t="s">
        <v>6</v>
      </c>
      <c r="L204" s="16" t="s">
        <v>15</v>
      </c>
      <c r="M204" s="11">
        <v>1</v>
      </c>
      <c r="N204" s="11" t="s">
        <v>546</v>
      </c>
      <c r="O204" s="66"/>
      <c r="P204" s="66"/>
      <c r="Q204" s="66"/>
      <c r="R204" s="80"/>
      <c r="S204" s="80"/>
      <c r="T204" s="80"/>
      <c r="U204" s="66" t="s">
        <v>15</v>
      </c>
      <c r="V204" s="66"/>
      <c r="W204" s="66"/>
      <c r="X204" s="66"/>
      <c r="Y204" s="67">
        <f t="shared" si="67"/>
        <v>1</v>
      </c>
      <c r="Z204" s="13"/>
      <c r="AA204" s="16"/>
      <c r="AB204" s="16"/>
      <c r="AC204" s="16"/>
      <c r="AD204" s="16"/>
      <c r="AE204" s="68"/>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6">
        <v>2</v>
      </c>
      <c r="BK204" s="16">
        <v>2</v>
      </c>
      <c r="BL204" s="16">
        <v>2</v>
      </c>
      <c r="BM204" s="16">
        <v>2</v>
      </c>
      <c r="BN204" s="16">
        <v>2</v>
      </c>
      <c r="BO204" s="16">
        <v>2</v>
      </c>
      <c r="BP204" s="16">
        <v>2</v>
      </c>
      <c r="BQ204" s="16">
        <v>2</v>
      </c>
      <c r="BR204" s="16">
        <v>2</v>
      </c>
      <c r="BS204" s="16">
        <v>2</v>
      </c>
      <c r="BT204" s="16">
        <v>2</v>
      </c>
      <c r="BU204" s="16">
        <v>2</v>
      </c>
      <c r="BV204" s="16">
        <v>2</v>
      </c>
      <c r="BW204" s="16">
        <v>2</v>
      </c>
      <c r="BX204" s="16">
        <v>2</v>
      </c>
      <c r="BY204" s="16">
        <v>2</v>
      </c>
      <c r="BZ204" s="16">
        <v>2</v>
      </c>
      <c r="CA204" s="16">
        <v>2</v>
      </c>
      <c r="CB204" s="16">
        <v>2</v>
      </c>
      <c r="CC204" s="16">
        <v>2</v>
      </c>
      <c r="CD204" s="16">
        <v>2</v>
      </c>
      <c r="CE204" s="16">
        <v>2</v>
      </c>
      <c r="CF204" s="16">
        <v>2</v>
      </c>
      <c r="CG204" s="16">
        <v>2</v>
      </c>
      <c r="CH204" s="16">
        <v>2</v>
      </c>
      <c r="CI204" s="16">
        <v>2</v>
      </c>
      <c r="CJ204" s="16">
        <v>2</v>
      </c>
      <c r="CK204" s="16">
        <v>2</v>
      </c>
      <c r="CL204" s="16">
        <v>2</v>
      </c>
      <c r="CM204" s="16">
        <v>2</v>
      </c>
      <c r="CN204" s="16">
        <v>2</v>
      </c>
      <c r="CO204" s="16">
        <v>2</v>
      </c>
      <c r="CP204" s="16">
        <v>2</v>
      </c>
      <c r="CQ204" s="16">
        <v>2</v>
      </c>
      <c r="CR204" s="16">
        <v>2</v>
      </c>
      <c r="CS204" s="16"/>
      <c r="CT204" s="16">
        <v>2</v>
      </c>
      <c r="CU204" s="16">
        <v>2</v>
      </c>
      <c r="CV204" s="16">
        <v>2</v>
      </c>
      <c r="CW204" s="69">
        <f t="shared" si="68"/>
        <v>38</v>
      </c>
      <c r="CX204" s="352">
        <f t="shared" si="69"/>
        <v>1</v>
      </c>
      <c r="CY204" s="69">
        <f t="shared" si="70"/>
        <v>0</v>
      </c>
      <c r="CZ204" s="70">
        <f t="shared" si="71"/>
        <v>0</v>
      </c>
      <c r="DA204" s="69">
        <f t="shared" si="72"/>
        <v>0</v>
      </c>
      <c r="DB204" s="70">
        <f t="shared" si="73"/>
        <v>0</v>
      </c>
      <c r="DC204" s="69">
        <f t="shared" si="74"/>
        <v>0</v>
      </c>
      <c r="DD204" s="70">
        <f t="shared" si="75"/>
        <v>0</v>
      </c>
      <c r="DE204" s="71">
        <f t="shared" si="76"/>
        <v>2</v>
      </c>
      <c r="DF204" s="71" t="str">
        <f t="shared" si="77"/>
        <v>Đạt mục tiêu</v>
      </c>
      <c r="DG204" s="2"/>
      <c r="DH204" s="2"/>
      <c r="DI204" s="2"/>
      <c r="DJ204" s="2"/>
      <c r="DK204" s="2"/>
      <c r="DL204" s="2"/>
      <c r="DM204" s="2"/>
      <c r="DN204" s="2"/>
      <c r="DO204" s="2"/>
      <c r="DP204" s="2"/>
      <c r="DQ204" s="2"/>
      <c r="DR204" s="2"/>
      <c r="DS204" s="2"/>
      <c r="DT204" s="2"/>
      <c r="DU204" s="2"/>
      <c r="DV204" s="2"/>
      <c r="DW204" s="2"/>
      <c r="DX204" s="2"/>
      <c r="DY204" s="2"/>
      <c r="DZ204" s="2"/>
    </row>
    <row r="205" spans="1:130" ht="51" hidden="1" customHeight="1" x14ac:dyDescent="0.25">
      <c r="A205" s="49">
        <v>175</v>
      </c>
      <c r="B205" s="62">
        <v>286</v>
      </c>
      <c r="C205" s="56">
        <v>287</v>
      </c>
      <c r="D205" s="8" t="s">
        <v>252</v>
      </c>
      <c r="E205" s="15" t="s">
        <v>11</v>
      </c>
      <c r="F205" s="15" t="s">
        <v>253</v>
      </c>
      <c r="G205" s="64" t="s">
        <v>19</v>
      </c>
      <c r="H205" s="130" t="s">
        <v>749</v>
      </c>
      <c r="I205" s="64" t="s">
        <v>628</v>
      </c>
      <c r="J205" s="64" t="s">
        <v>179</v>
      </c>
      <c r="K205" s="16" t="s">
        <v>6</v>
      </c>
      <c r="L205" s="16" t="s">
        <v>15</v>
      </c>
      <c r="M205" s="11">
        <v>1</v>
      </c>
      <c r="N205" s="11" t="s">
        <v>1268</v>
      </c>
      <c r="O205" s="66"/>
      <c r="P205" s="66"/>
      <c r="Q205" s="66"/>
      <c r="R205" s="66"/>
      <c r="S205" s="66"/>
      <c r="T205" s="66"/>
      <c r="U205" s="80"/>
      <c r="V205" s="66" t="s">
        <v>15</v>
      </c>
      <c r="W205" s="66"/>
      <c r="X205" s="66"/>
      <c r="Y205" s="67">
        <f t="shared" si="67"/>
        <v>1</v>
      </c>
      <c r="Z205" s="14"/>
      <c r="AA205" s="16"/>
      <c r="AB205" s="16"/>
      <c r="AC205" s="16"/>
      <c r="AD205" s="16"/>
      <c r="AE205" s="68"/>
      <c r="AF205" s="12"/>
      <c r="AG205" s="12"/>
      <c r="AH205" s="12"/>
      <c r="AI205" s="12"/>
      <c r="AJ205" s="12"/>
      <c r="AK205" s="12"/>
      <c r="AL205" s="12"/>
      <c r="AM205" s="12"/>
      <c r="AN205" s="12"/>
      <c r="AO205" s="12"/>
      <c r="AP205" s="12"/>
      <c r="AQ205" s="12"/>
      <c r="AR205" s="12"/>
      <c r="AS205" s="12"/>
      <c r="AT205" s="12"/>
      <c r="AU205" s="12"/>
      <c r="AV205" s="12"/>
      <c r="AW205" s="12"/>
      <c r="AX205" s="12"/>
      <c r="AY205" s="12" t="s">
        <v>654</v>
      </c>
      <c r="AZ205" s="12"/>
      <c r="BA205" s="12" t="s">
        <v>654</v>
      </c>
      <c r="BB205" s="12" t="s">
        <v>654</v>
      </c>
      <c r="BC205" s="12"/>
      <c r="BD205" s="12"/>
      <c r="BE205" s="12"/>
      <c r="BF205" s="12"/>
      <c r="BG205" s="12"/>
      <c r="BH205" s="12"/>
      <c r="BI205" s="12"/>
      <c r="BJ205" s="16">
        <v>2</v>
      </c>
      <c r="BK205" s="16">
        <v>2</v>
      </c>
      <c r="BL205" s="16">
        <v>2</v>
      </c>
      <c r="BM205" s="16">
        <v>2</v>
      </c>
      <c r="BN205" s="16">
        <v>2</v>
      </c>
      <c r="BO205" s="16">
        <v>2</v>
      </c>
      <c r="BP205" s="16">
        <v>2</v>
      </c>
      <c r="BQ205" s="16">
        <v>2</v>
      </c>
      <c r="BR205" s="16">
        <v>2</v>
      </c>
      <c r="BS205" s="16">
        <v>2</v>
      </c>
      <c r="BT205" s="16">
        <v>2</v>
      </c>
      <c r="BU205" s="16">
        <v>2</v>
      </c>
      <c r="BV205" s="16">
        <v>2</v>
      </c>
      <c r="BW205" s="16">
        <v>2</v>
      </c>
      <c r="BX205" s="16">
        <v>2</v>
      </c>
      <c r="BY205" s="16">
        <v>2</v>
      </c>
      <c r="BZ205" s="16">
        <v>2</v>
      </c>
      <c r="CA205" s="16">
        <v>2</v>
      </c>
      <c r="CB205" s="16">
        <v>2</v>
      </c>
      <c r="CC205" s="16">
        <v>2</v>
      </c>
      <c r="CD205" s="16">
        <v>2</v>
      </c>
      <c r="CE205" s="16">
        <v>2</v>
      </c>
      <c r="CF205" s="16">
        <v>2</v>
      </c>
      <c r="CG205" s="16">
        <v>2</v>
      </c>
      <c r="CH205" s="16">
        <v>2</v>
      </c>
      <c r="CI205" s="16">
        <v>2</v>
      </c>
      <c r="CJ205" s="16">
        <v>2</v>
      </c>
      <c r="CK205" s="16">
        <v>2</v>
      </c>
      <c r="CL205" s="16">
        <v>2</v>
      </c>
      <c r="CM205" s="16">
        <v>2</v>
      </c>
      <c r="CN205" s="16">
        <v>2</v>
      </c>
      <c r="CO205" s="16">
        <v>2</v>
      </c>
      <c r="CP205" s="16">
        <v>2</v>
      </c>
      <c r="CQ205" s="16">
        <v>2</v>
      </c>
      <c r="CR205" s="16">
        <v>2</v>
      </c>
      <c r="CS205" s="16"/>
      <c r="CT205" s="16">
        <v>2</v>
      </c>
      <c r="CU205" s="16">
        <v>2</v>
      </c>
      <c r="CV205" s="16">
        <v>2</v>
      </c>
      <c r="CW205" s="69">
        <f t="shared" si="68"/>
        <v>38</v>
      </c>
      <c r="CX205" s="352">
        <f t="shared" si="69"/>
        <v>1</v>
      </c>
      <c r="CY205" s="69">
        <f t="shared" si="70"/>
        <v>0</v>
      </c>
      <c r="CZ205" s="70">
        <f t="shared" si="71"/>
        <v>0</v>
      </c>
      <c r="DA205" s="69">
        <f t="shared" si="72"/>
        <v>0</v>
      </c>
      <c r="DB205" s="70">
        <f t="shared" si="73"/>
        <v>0</v>
      </c>
      <c r="DC205" s="69">
        <f t="shared" si="74"/>
        <v>0</v>
      </c>
      <c r="DD205" s="70">
        <f t="shared" si="75"/>
        <v>0</v>
      </c>
      <c r="DE205" s="71">
        <f t="shared" si="76"/>
        <v>2</v>
      </c>
      <c r="DF205" s="71" t="str">
        <f t="shared" si="77"/>
        <v>Đạt mục tiêu</v>
      </c>
      <c r="DG205" s="2"/>
      <c r="DH205" s="2"/>
      <c r="DI205" s="2"/>
      <c r="DJ205" s="2"/>
      <c r="DK205" s="2"/>
      <c r="DL205" s="2"/>
      <c r="DM205" s="2"/>
      <c r="DN205" s="2"/>
      <c r="DO205" s="2"/>
      <c r="DP205" s="2"/>
      <c r="DQ205" s="2"/>
      <c r="DR205" s="2"/>
      <c r="DS205" s="2"/>
      <c r="DT205" s="2"/>
      <c r="DU205" s="2"/>
      <c r="DV205" s="2"/>
      <c r="DW205" s="2"/>
      <c r="DX205" s="2"/>
      <c r="DY205" s="2"/>
      <c r="DZ205" s="2"/>
    </row>
    <row r="206" spans="1:130" ht="68.25" hidden="1" customHeight="1" x14ac:dyDescent="0.25">
      <c r="A206" s="49">
        <v>176</v>
      </c>
      <c r="B206" s="62">
        <v>287</v>
      </c>
      <c r="C206" s="56">
        <v>291</v>
      </c>
      <c r="D206" s="8" t="s">
        <v>254</v>
      </c>
      <c r="E206" s="281" t="s">
        <v>11</v>
      </c>
      <c r="F206" s="15" t="s">
        <v>255</v>
      </c>
      <c r="G206" s="282" t="s">
        <v>11</v>
      </c>
      <c r="H206" s="64" t="s">
        <v>750</v>
      </c>
      <c r="I206" s="64" t="s">
        <v>628</v>
      </c>
      <c r="J206" s="64" t="s">
        <v>179</v>
      </c>
      <c r="K206" s="19" t="s">
        <v>6</v>
      </c>
      <c r="L206" s="16" t="s">
        <v>15</v>
      </c>
      <c r="M206" s="11"/>
      <c r="N206" s="305" t="s">
        <v>542</v>
      </c>
      <c r="O206" s="80"/>
      <c r="P206" s="66"/>
      <c r="Q206" s="66" t="s">
        <v>15</v>
      </c>
      <c r="R206" s="66"/>
      <c r="S206" s="66"/>
      <c r="T206" s="66"/>
      <c r="U206" s="66"/>
      <c r="V206" s="66"/>
      <c r="W206" s="66"/>
      <c r="X206" s="66"/>
      <c r="Y206" s="67">
        <f t="shared" si="67"/>
        <v>1</v>
      </c>
      <c r="Z206" s="11"/>
      <c r="AA206" s="16"/>
      <c r="AB206" s="16"/>
      <c r="AC206" s="16"/>
      <c r="AD206" s="16"/>
      <c r="AE206" s="68"/>
      <c r="AF206" s="12"/>
      <c r="AG206" s="12"/>
      <c r="AH206" s="12" t="s">
        <v>626</v>
      </c>
      <c r="AI206" s="12" t="s">
        <v>654</v>
      </c>
      <c r="AJ206" s="12" t="s">
        <v>654</v>
      </c>
      <c r="AK206" s="12" t="s">
        <v>654</v>
      </c>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6">
        <v>2</v>
      </c>
      <c r="BK206" s="16">
        <v>2</v>
      </c>
      <c r="BL206" s="16">
        <v>2</v>
      </c>
      <c r="BM206" s="16">
        <v>2</v>
      </c>
      <c r="BN206" s="16">
        <v>2</v>
      </c>
      <c r="BO206" s="16">
        <v>2</v>
      </c>
      <c r="BP206" s="16">
        <v>2</v>
      </c>
      <c r="BQ206" s="16">
        <v>2</v>
      </c>
      <c r="BR206" s="16">
        <v>2</v>
      </c>
      <c r="BS206" s="16"/>
      <c r="BT206" s="16"/>
      <c r="BU206" s="16"/>
      <c r="BV206" s="16"/>
      <c r="BW206" s="16"/>
      <c r="BX206" s="16"/>
      <c r="BY206" s="16"/>
      <c r="BZ206" s="16"/>
      <c r="CA206" s="16"/>
      <c r="CB206" s="16"/>
      <c r="CC206" s="16">
        <v>2</v>
      </c>
      <c r="CD206" s="16">
        <v>2</v>
      </c>
      <c r="CE206" s="16">
        <v>2</v>
      </c>
      <c r="CF206" s="16">
        <v>2</v>
      </c>
      <c r="CG206" s="16">
        <v>2</v>
      </c>
      <c r="CH206" s="16">
        <v>2</v>
      </c>
      <c r="CI206" s="16">
        <v>2</v>
      </c>
      <c r="CJ206" s="16">
        <v>2</v>
      </c>
      <c r="CK206" s="16">
        <v>2</v>
      </c>
      <c r="CL206" s="16">
        <v>2</v>
      </c>
      <c r="CM206" s="16">
        <v>2</v>
      </c>
      <c r="CN206" s="16">
        <v>2</v>
      </c>
      <c r="CO206" s="16">
        <v>1</v>
      </c>
      <c r="CP206" s="16">
        <v>2</v>
      </c>
      <c r="CQ206" s="16">
        <v>1</v>
      </c>
      <c r="CR206" s="16">
        <v>2</v>
      </c>
      <c r="CS206" s="16">
        <v>2</v>
      </c>
      <c r="CT206" s="16">
        <v>2</v>
      </c>
      <c r="CU206" s="16">
        <v>1</v>
      </c>
      <c r="CV206" s="16">
        <v>2</v>
      </c>
      <c r="CW206" s="69">
        <f t="shared" si="68"/>
        <v>26</v>
      </c>
      <c r="CX206" s="352">
        <f t="shared" si="69"/>
        <v>0.89655172413793105</v>
      </c>
      <c r="CY206" s="69">
        <f t="shared" si="70"/>
        <v>3</v>
      </c>
      <c r="CZ206" s="70">
        <f t="shared" si="71"/>
        <v>0.10344827586206896</v>
      </c>
      <c r="DA206" s="69">
        <f t="shared" si="72"/>
        <v>0</v>
      </c>
      <c r="DB206" s="70">
        <f t="shared" si="73"/>
        <v>0</v>
      </c>
      <c r="DC206" s="69">
        <f t="shared" si="74"/>
        <v>0</v>
      </c>
      <c r="DD206" s="70">
        <f t="shared" si="75"/>
        <v>0</v>
      </c>
      <c r="DE206" s="71">
        <f t="shared" si="76"/>
        <v>1.896551724137931</v>
      </c>
      <c r="DF206" s="71" t="str">
        <f t="shared" si="77"/>
        <v>Đạt mục tiêu</v>
      </c>
      <c r="DG206" s="2"/>
      <c r="DH206" s="2"/>
      <c r="DI206" s="2"/>
      <c r="DJ206" s="2"/>
      <c r="DK206" s="2"/>
      <c r="DL206" s="2"/>
      <c r="DM206" s="2"/>
      <c r="DN206" s="2"/>
      <c r="DO206" s="2"/>
      <c r="DP206" s="2"/>
      <c r="DQ206" s="2"/>
      <c r="DR206" s="2"/>
      <c r="DS206" s="2"/>
      <c r="DT206" s="2"/>
      <c r="DU206" s="2"/>
      <c r="DV206" s="2"/>
      <c r="DW206" s="2"/>
      <c r="DX206" s="2"/>
      <c r="DY206" s="2"/>
      <c r="DZ206" s="2"/>
    </row>
    <row r="207" spans="1:130" ht="71.25" customHeight="1" x14ac:dyDescent="0.25">
      <c r="A207" s="49">
        <v>177</v>
      </c>
      <c r="B207" s="62">
        <v>291</v>
      </c>
      <c r="C207" s="56">
        <v>292</v>
      </c>
      <c r="D207" s="8" t="s">
        <v>256</v>
      </c>
      <c r="E207" s="15" t="s">
        <v>11</v>
      </c>
      <c r="F207" s="15" t="s">
        <v>257</v>
      </c>
      <c r="G207" s="64" t="s">
        <v>11</v>
      </c>
      <c r="H207" s="64" t="s">
        <v>1454</v>
      </c>
      <c r="I207" s="64" t="s">
        <v>628</v>
      </c>
      <c r="J207" s="64" t="s">
        <v>179</v>
      </c>
      <c r="K207" s="19" t="s">
        <v>6</v>
      </c>
      <c r="L207" s="16" t="s">
        <v>15</v>
      </c>
      <c r="M207" s="11"/>
      <c r="N207" s="305" t="s">
        <v>543</v>
      </c>
      <c r="O207" s="66"/>
      <c r="P207" s="80"/>
      <c r="Q207" s="66"/>
      <c r="R207" s="66" t="s">
        <v>15</v>
      </c>
      <c r="S207" s="66"/>
      <c r="T207" s="66"/>
      <c r="U207" s="66"/>
      <c r="V207" s="66"/>
      <c r="W207" s="66"/>
      <c r="X207" s="66"/>
      <c r="Y207" s="67">
        <f t="shared" si="67"/>
        <v>1</v>
      </c>
      <c r="Z207" s="11"/>
      <c r="AA207" s="12"/>
      <c r="AB207" s="12"/>
      <c r="AC207" s="12"/>
      <c r="AD207" s="12"/>
      <c r="AE207" s="68"/>
      <c r="AF207" s="12"/>
      <c r="AG207" s="12"/>
      <c r="AH207" s="12"/>
      <c r="AI207" s="12"/>
      <c r="AJ207" s="12"/>
      <c r="AK207" s="12"/>
      <c r="AL207" s="12" t="s">
        <v>654</v>
      </c>
      <c r="AM207" s="12" t="s">
        <v>645</v>
      </c>
      <c r="AN207" s="12" t="s">
        <v>626</v>
      </c>
      <c r="AO207" s="12" t="s">
        <v>654</v>
      </c>
      <c r="AP207" s="12" t="s">
        <v>654</v>
      </c>
      <c r="AQ207" s="12"/>
      <c r="AR207" s="12"/>
      <c r="AS207" s="12"/>
      <c r="AT207" s="12"/>
      <c r="AU207" s="12"/>
      <c r="AV207" s="12"/>
      <c r="AW207" s="12"/>
      <c r="AX207" s="12"/>
      <c r="AY207" s="12"/>
      <c r="AZ207" s="12"/>
      <c r="BA207" s="12"/>
      <c r="BB207" s="12"/>
      <c r="BC207" s="12"/>
      <c r="BD207" s="12"/>
      <c r="BE207" s="12"/>
      <c r="BF207" s="12"/>
      <c r="BG207" s="12"/>
      <c r="BH207" s="12"/>
      <c r="BI207" s="12"/>
      <c r="BJ207" s="16">
        <v>2</v>
      </c>
      <c r="BK207" s="16">
        <v>2</v>
      </c>
      <c r="BL207" s="16">
        <v>2</v>
      </c>
      <c r="BM207" s="16">
        <v>2</v>
      </c>
      <c r="BN207" s="16">
        <v>2</v>
      </c>
      <c r="BO207" s="16">
        <v>2</v>
      </c>
      <c r="BP207" s="16">
        <v>2</v>
      </c>
      <c r="BQ207" s="16">
        <v>2</v>
      </c>
      <c r="BR207" s="16">
        <v>2</v>
      </c>
      <c r="BS207" s="16">
        <v>2</v>
      </c>
      <c r="BT207" s="16">
        <v>2</v>
      </c>
      <c r="BU207" s="16">
        <v>2</v>
      </c>
      <c r="BV207" s="16">
        <v>2</v>
      </c>
      <c r="BW207" s="16">
        <v>2</v>
      </c>
      <c r="BX207" s="16">
        <v>2</v>
      </c>
      <c r="BY207" s="16">
        <v>2</v>
      </c>
      <c r="BZ207" s="16">
        <v>2</v>
      </c>
      <c r="CA207" s="16">
        <v>2</v>
      </c>
      <c r="CB207" s="16">
        <v>2</v>
      </c>
      <c r="CC207" s="16">
        <v>2</v>
      </c>
      <c r="CD207" s="16">
        <v>2</v>
      </c>
      <c r="CE207" s="16">
        <v>2</v>
      </c>
      <c r="CF207" s="16">
        <v>2</v>
      </c>
      <c r="CG207" s="16">
        <v>2</v>
      </c>
      <c r="CH207" s="16">
        <v>2</v>
      </c>
      <c r="CI207" s="16">
        <v>2</v>
      </c>
      <c r="CJ207" s="16">
        <v>2</v>
      </c>
      <c r="CK207" s="16">
        <v>2</v>
      </c>
      <c r="CL207" s="16">
        <v>2</v>
      </c>
      <c r="CM207" s="16">
        <v>2</v>
      </c>
      <c r="CN207" s="16">
        <v>2</v>
      </c>
      <c r="CO207" s="16">
        <v>2</v>
      </c>
      <c r="CP207" s="16">
        <v>2</v>
      </c>
      <c r="CQ207" s="16">
        <v>2</v>
      </c>
      <c r="CR207" s="16">
        <v>2</v>
      </c>
      <c r="CS207" s="16">
        <v>2</v>
      </c>
      <c r="CT207" s="16">
        <v>2</v>
      </c>
      <c r="CU207" s="16">
        <v>2</v>
      </c>
      <c r="CV207" s="16">
        <v>2</v>
      </c>
      <c r="CW207" s="69">
        <f t="shared" si="68"/>
        <v>39</v>
      </c>
      <c r="CX207" s="352">
        <f t="shared" si="69"/>
        <v>1</v>
      </c>
      <c r="CY207" s="69">
        <f t="shared" si="70"/>
        <v>0</v>
      </c>
      <c r="CZ207" s="70">
        <f t="shared" si="71"/>
        <v>0</v>
      </c>
      <c r="DA207" s="69">
        <f t="shared" si="72"/>
        <v>0</v>
      </c>
      <c r="DB207" s="70">
        <f t="shared" si="73"/>
        <v>0</v>
      </c>
      <c r="DC207" s="69">
        <f t="shared" si="74"/>
        <v>0</v>
      </c>
      <c r="DD207" s="70">
        <f t="shared" si="75"/>
        <v>0</v>
      </c>
      <c r="DE207" s="71">
        <f t="shared" si="76"/>
        <v>2</v>
      </c>
      <c r="DF207" s="71" t="str">
        <f t="shared" si="77"/>
        <v>Đạt mục tiêu</v>
      </c>
      <c r="DG207" s="2"/>
      <c r="DH207" s="2"/>
      <c r="DI207" s="2"/>
      <c r="DJ207" s="2"/>
      <c r="DK207" s="2"/>
      <c r="DL207" s="2"/>
      <c r="DM207" s="2"/>
      <c r="DN207" s="2"/>
      <c r="DO207" s="2"/>
      <c r="DP207" s="2"/>
      <c r="DQ207" s="2"/>
      <c r="DR207" s="2"/>
      <c r="DS207" s="2"/>
      <c r="DT207" s="2"/>
      <c r="DU207" s="2"/>
      <c r="DV207" s="2"/>
      <c r="DW207" s="2"/>
      <c r="DX207" s="2"/>
      <c r="DY207" s="2"/>
      <c r="DZ207" s="2"/>
    </row>
    <row r="208" spans="1:130" ht="78" hidden="1" customHeight="1" x14ac:dyDescent="0.25">
      <c r="A208" s="49">
        <v>178</v>
      </c>
      <c r="B208" s="62">
        <v>292</v>
      </c>
      <c r="C208" s="56">
        <v>293</v>
      </c>
      <c r="D208" s="8" t="s">
        <v>258</v>
      </c>
      <c r="E208" s="15" t="s">
        <v>11</v>
      </c>
      <c r="F208" s="15" t="s">
        <v>259</v>
      </c>
      <c r="G208" s="64" t="s">
        <v>11</v>
      </c>
      <c r="H208" s="64" t="s">
        <v>752</v>
      </c>
      <c r="I208" s="64" t="s">
        <v>628</v>
      </c>
      <c r="J208" s="64" t="s">
        <v>179</v>
      </c>
      <c r="K208" s="16" t="s">
        <v>6</v>
      </c>
      <c r="L208" s="16" t="s">
        <v>15</v>
      </c>
      <c r="M208" s="11">
        <v>1</v>
      </c>
      <c r="N208" s="306" t="s">
        <v>545</v>
      </c>
      <c r="O208" s="66"/>
      <c r="P208" s="66"/>
      <c r="Q208" s="80"/>
      <c r="R208" s="66"/>
      <c r="S208" s="66"/>
      <c r="T208" s="66" t="s">
        <v>15</v>
      </c>
      <c r="U208" s="66"/>
      <c r="V208" s="66"/>
      <c r="W208" s="66"/>
      <c r="X208" s="66"/>
      <c r="Y208" s="67">
        <f t="shared" si="67"/>
        <v>1</v>
      </c>
      <c r="Z208" s="12"/>
      <c r="AA208" s="16"/>
      <c r="AB208" s="16"/>
      <c r="AC208" s="16"/>
      <c r="AD208" s="16"/>
      <c r="AE208" s="68"/>
      <c r="AF208" s="12"/>
      <c r="AG208" s="12"/>
      <c r="AH208" s="12"/>
      <c r="AI208" s="12"/>
      <c r="AJ208" s="12"/>
      <c r="AK208" s="12"/>
      <c r="AL208" s="12"/>
      <c r="AM208" s="12"/>
      <c r="AN208" s="12"/>
      <c r="AO208" s="12"/>
      <c r="AP208" s="12"/>
      <c r="AQ208" s="12"/>
      <c r="AR208" s="12"/>
      <c r="AS208" s="12"/>
      <c r="AT208" s="12"/>
      <c r="AU208" s="12" t="s">
        <v>654</v>
      </c>
      <c r="AV208" s="12" t="s">
        <v>645</v>
      </c>
      <c r="AW208" s="12" t="s">
        <v>645</v>
      </c>
      <c r="AX208" s="12" t="s">
        <v>654</v>
      </c>
      <c r="AY208" s="12"/>
      <c r="AZ208" s="12"/>
      <c r="BA208" s="12"/>
      <c r="BB208" s="12"/>
      <c r="BC208" s="12"/>
      <c r="BD208" s="12"/>
      <c r="BE208" s="12"/>
      <c r="BF208" s="12"/>
      <c r="BG208" s="12"/>
      <c r="BH208" s="12"/>
      <c r="BI208" s="12"/>
      <c r="BJ208" s="345">
        <v>2</v>
      </c>
      <c r="BK208" s="345">
        <v>2</v>
      </c>
      <c r="BL208" s="345">
        <v>2</v>
      </c>
      <c r="BM208" s="345">
        <v>2</v>
      </c>
      <c r="BN208" s="345">
        <v>2</v>
      </c>
      <c r="BO208" s="345">
        <v>2</v>
      </c>
      <c r="BP208" s="345">
        <v>2</v>
      </c>
      <c r="BQ208" s="345">
        <v>2</v>
      </c>
      <c r="BR208" s="345">
        <v>2</v>
      </c>
      <c r="BS208" s="345">
        <v>2</v>
      </c>
      <c r="BT208" s="345">
        <v>2</v>
      </c>
      <c r="BU208" s="345">
        <v>2</v>
      </c>
      <c r="BV208" s="345">
        <v>1</v>
      </c>
      <c r="BW208" s="345">
        <v>2</v>
      </c>
      <c r="BX208" s="345">
        <v>2</v>
      </c>
      <c r="BY208" s="345">
        <v>2</v>
      </c>
      <c r="BZ208" s="345">
        <v>2</v>
      </c>
      <c r="CA208" s="345">
        <v>2</v>
      </c>
      <c r="CB208" s="345">
        <v>2</v>
      </c>
      <c r="CC208" s="345">
        <v>2</v>
      </c>
      <c r="CD208" s="345">
        <v>2</v>
      </c>
      <c r="CE208" s="345">
        <v>1</v>
      </c>
      <c r="CF208" s="345">
        <v>2</v>
      </c>
      <c r="CG208" s="345">
        <v>2</v>
      </c>
      <c r="CH208" s="345">
        <v>2</v>
      </c>
      <c r="CI208" s="345">
        <v>2</v>
      </c>
      <c r="CJ208" s="345">
        <v>2</v>
      </c>
      <c r="CK208" s="345">
        <v>1</v>
      </c>
      <c r="CL208" s="345">
        <v>2</v>
      </c>
      <c r="CM208" s="345">
        <v>2</v>
      </c>
      <c r="CN208" s="345">
        <v>2</v>
      </c>
      <c r="CO208" s="345">
        <v>2</v>
      </c>
      <c r="CP208" s="345">
        <v>2</v>
      </c>
      <c r="CQ208" s="345">
        <v>2</v>
      </c>
      <c r="CR208" s="345">
        <v>2</v>
      </c>
      <c r="CS208" s="345">
        <v>2</v>
      </c>
      <c r="CT208" s="345">
        <v>2</v>
      </c>
      <c r="CU208" s="345">
        <v>1</v>
      </c>
      <c r="CV208" s="345">
        <v>2</v>
      </c>
      <c r="CW208" s="335">
        <f t="shared" si="68"/>
        <v>35</v>
      </c>
      <c r="CX208" s="330">
        <f t="shared" si="69"/>
        <v>0.89743589743589747</v>
      </c>
      <c r="CY208" s="335">
        <f t="shared" si="70"/>
        <v>4</v>
      </c>
      <c r="CZ208" s="339">
        <f t="shared" si="71"/>
        <v>0.10256410256410256</v>
      </c>
      <c r="DA208" s="335">
        <f t="shared" si="72"/>
        <v>0</v>
      </c>
      <c r="DB208" s="339">
        <f t="shared" si="73"/>
        <v>0</v>
      </c>
      <c r="DC208" s="335">
        <f t="shared" si="74"/>
        <v>0</v>
      </c>
      <c r="DD208" s="339">
        <f t="shared" si="75"/>
        <v>0</v>
      </c>
      <c r="DE208" s="71">
        <f t="shared" si="76"/>
        <v>1.8974358974358974</v>
      </c>
      <c r="DF208" s="71" t="str">
        <f t="shared" si="77"/>
        <v>Đạt mục tiêu</v>
      </c>
      <c r="DG208" s="2"/>
      <c r="DH208" s="2"/>
      <c r="DI208" s="2"/>
      <c r="DJ208" s="2"/>
      <c r="DK208" s="2"/>
      <c r="DL208" s="2"/>
      <c r="DM208" s="2"/>
      <c r="DN208" s="2"/>
      <c r="DO208" s="2"/>
      <c r="DP208" s="2"/>
      <c r="DQ208" s="2"/>
      <c r="DR208" s="2"/>
      <c r="DS208" s="2"/>
      <c r="DT208" s="2"/>
      <c r="DU208" s="2"/>
      <c r="DV208" s="2"/>
      <c r="DW208" s="2"/>
      <c r="DX208" s="2"/>
      <c r="DY208" s="2"/>
      <c r="DZ208" s="2"/>
    </row>
    <row r="209" spans="1:130" ht="66.75" hidden="1" customHeight="1" x14ac:dyDescent="0.25">
      <c r="A209" s="49">
        <v>179</v>
      </c>
      <c r="B209" s="62">
        <v>293</v>
      </c>
      <c r="C209" s="56">
        <v>294</v>
      </c>
      <c r="D209" s="8" t="s">
        <v>260</v>
      </c>
      <c r="E209" s="15" t="s">
        <v>11</v>
      </c>
      <c r="F209" s="15" t="s">
        <v>261</v>
      </c>
      <c r="G209" s="64" t="s">
        <v>11</v>
      </c>
      <c r="H209" s="64" t="s">
        <v>753</v>
      </c>
      <c r="I209" s="64" t="s">
        <v>628</v>
      </c>
      <c r="J209" s="64" t="s">
        <v>179</v>
      </c>
      <c r="K209" s="16" t="s">
        <v>6</v>
      </c>
      <c r="L209" s="16" t="s">
        <v>15</v>
      </c>
      <c r="M209" s="11">
        <v>1</v>
      </c>
      <c r="N209" s="11" t="s">
        <v>546</v>
      </c>
      <c r="O209" s="66"/>
      <c r="P209" s="66"/>
      <c r="Q209" s="66"/>
      <c r="R209" s="66"/>
      <c r="S209" s="80"/>
      <c r="T209" s="66"/>
      <c r="U209" s="66" t="s">
        <v>15</v>
      </c>
      <c r="V209" s="66"/>
      <c r="W209" s="66"/>
      <c r="X209" s="66"/>
      <c r="Y209" s="67">
        <f t="shared" si="67"/>
        <v>1</v>
      </c>
      <c r="Z209" s="13"/>
      <c r="AA209" s="16"/>
      <c r="AB209" s="16"/>
      <c r="AC209" s="16"/>
      <c r="AD209" s="16"/>
      <c r="AE209" s="68"/>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6">
        <v>2</v>
      </c>
      <c r="BK209" s="16">
        <v>2</v>
      </c>
      <c r="BL209" s="16">
        <v>2</v>
      </c>
      <c r="BM209" s="16">
        <v>2</v>
      </c>
      <c r="BN209" s="16">
        <v>2</v>
      </c>
      <c r="BO209" s="16">
        <v>2</v>
      </c>
      <c r="BP209" s="16">
        <v>2</v>
      </c>
      <c r="BQ209" s="16">
        <v>2</v>
      </c>
      <c r="BR209" s="16">
        <v>2</v>
      </c>
      <c r="BS209" s="16">
        <v>2</v>
      </c>
      <c r="BT209" s="16">
        <v>2</v>
      </c>
      <c r="BU209" s="16">
        <v>2</v>
      </c>
      <c r="BV209" s="16">
        <v>2</v>
      </c>
      <c r="BW209" s="16">
        <v>2</v>
      </c>
      <c r="BX209" s="16">
        <v>2</v>
      </c>
      <c r="BY209" s="16">
        <v>2</v>
      </c>
      <c r="BZ209" s="16">
        <v>2</v>
      </c>
      <c r="CA209" s="16">
        <v>2</v>
      </c>
      <c r="CB209" s="16">
        <v>2</v>
      </c>
      <c r="CC209" s="16">
        <v>2</v>
      </c>
      <c r="CD209" s="16">
        <v>2</v>
      </c>
      <c r="CE209" s="16">
        <v>2</v>
      </c>
      <c r="CF209" s="16">
        <v>2</v>
      </c>
      <c r="CG209" s="16">
        <v>2</v>
      </c>
      <c r="CH209" s="16">
        <v>2</v>
      </c>
      <c r="CI209" s="16">
        <v>2</v>
      </c>
      <c r="CJ209" s="16">
        <v>2</v>
      </c>
      <c r="CK209" s="16">
        <v>2</v>
      </c>
      <c r="CL209" s="16">
        <v>2</v>
      </c>
      <c r="CM209" s="16">
        <v>2</v>
      </c>
      <c r="CN209" s="16">
        <v>2</v>
      </c>
      <c r="CO209" s="16">
        <v>2</v>
      </c>
      <c r="CP209" s="16">
        <v>2</v>
      </c>
      <c r="CQ209" s="16">
        <v>2</v>
      </c>
      <c r="CR209" s="16">
        <v>2</v>
      </c>
      <c r="CS209" s="16"/>
      <c r="CT209" s="16">
        <v>2</v>
      </c>
      <c r="CU209" s="16">
        <v>2</v>
      </c>
      <c r="CV209" s="16">
        <v>2</v>
      </c>
      <c r="CW209" s="69">
        <f t="shared" si="68"/>
        <v>38</v>
      </c>
      <c r="CX209" s="352">
        <f t="shared" si="69"/>
        <v>1</v>
      </c>
      <c r="CY209" s="69">
        <f t="shared" si="70"/>
        <v>0</v>
      </c>
      <c r="CZ209" s="70">
        <f t="shared" si="71"/>
        <v>0</v>
      </c>
      <c r="DA209" s="69">
        <f t="shared" si="72"/>
        <v>0</v>
      </c>
      <c r="DB209" s="70">
        <f t="shared" si="73"/>
        <v>0</v>
      </c>
      <c r="DC209" s="69">
        <f t="shared" si="74"/>
        <v>0</v>
      </c>
      <c r="DD209" s="70">
        <f t="shared" si="75"/>
        <v>0</v>
      </c>
      <c r="DE209" s="71">
        <f t="shared" si="76"/>
        <v>2</v>
      </c>
      <c r="DF209" s="71" t="str">
        <f t="shared" si="77"/>
        <v>Đạt mục tiêu</v>
      </c>
      <c r="DG209" s="2"/>
      <c r="DH209" s="2"/>
      <c r="DI209" s="2"/>
      <c r="DJ209" s="2"/>
      <c r="DK209" s="2"/>
      <c r="DL209" s="2"/>
      <c r="DM209" s="2"/>
      <c r="DN209" s="2"/>
      <c r="DO209" s="2"/>
      <c r="DP209" s="2"/>
      <c r="DQ209" s="2"/>
      <c r="DR209" s="2"/>
      <c r="DS209" s="2"/>
      <c r="DT209" s="2"/>
      <c r="DU209" s="2"/>
      <c r="DV209" s="2"/>
      <c r="DW209" s="2"/>
      <c r="DX209" s="2"/>
      <c r="DY209" s="2"/>
      <c r="DZ209" s="2"/>
    </row>
    <row r="210" spans="1:130" ht="70.5" hidden="1" customHeight="1" x14ac:dyDescent="0.25">
      <c r="A210" s="49">
        <v>180</v>
      </c>
      <c r="B210" s="62">
        <v>294</v>
      </c>
      <c r="C210" s="56">
        <v>295</v>
      </c>
      <c r="D210" s="8" t="s">
        <v>262</v>
      </c>
      <c r="E210" s="15" t="s">
        <v>11</v>
      </c>
      <c r="F210" s="15" t="s">
        <v>263</v>
      </c>
      <c r="G210" s="64" t="s">
        <v>11</v>
      </c>
      <c r="H210" s="64" t="s">
        <v>754</v>
      </c>
      <c r="I210" s="64" t="s">
        <v>628</v>
      </c>
      <c r="J210" s="64" t="s">
        <v>179</v>
      </c>
      <c r="K210" s="16" t="s">
        <v>6</v>
      </c>
      <c r="L210" s="16" t="s">
        <v>15</v>
      </c>
      <c r="M210" s="11">
        <v>1</v>
      </c>
      <c r="N210" s="11" t="s">
        <v>1268</v>
      </c>
      <c r="O210" s="66"/>
      <c r="P210" s="66"/>
      <c r="Q210" s="66"/>
      <c r="R210" s="66"/>
      <c r="S210" s="66"/>
      <c r="T210" s="66"/>
      <c r="U210" s="81"/>
      <c r="V210" s="66" t="s">
        <v>15</v>
      </c>
      <c r="W210" s="66"/>
      <c r="X210" s="66"/>
      <c r="Y210" s="67">
        <f t="shared" si="67"/>
        <v>1</v>
      </c>
      <c r="Z210" s="14"/>
      <c r="AA210" s="16"/>
      <c r="AB210" s="16"/>
      <c r="AC210" s="16"/>
      <c r="AD210" s="16"/>
      <c r="AE210" s="68"/>
      <c r="AF210" s="12"/>
      <c r="AG210" s="12"/>
      <c r="AH210" s="12"/>
      <c r="AI210" s="12"/>
      <c r="AJ210" s="12"/>
      <c r="AK210" s="12"/>
      <c r="AL210" s="12"/>
      <c r="AM210" s="12"/>
      <c r="AN210" s="12"/>
      <c r="AO210" s="12"/>
      <c r="AP210" s="12"/>
      <c r="AQ210" s="12"/>
      <c r="AR210" s="12"/>
      <c r="AS210" s="12"/>
      <c r="AT210" s="12"/>
      <c r="AU210" s="12"/>
      <c r="AV210" s="12"/>
      <c r="AW210" s="12"/>
      <c r="AX210" s="12"/>
      <c r="AY210" s="12" t="s">
        <v>645</v>
      </c>
      <c r="AZ210" s="12"/>
      <c r="BA210" s="12" t="s">
        <v>654</v>
      </c>
      <c r="BB210" s="12"/>
      <c r="BC210" s="12"/>
      <c r="BD210" s="12"/>
      <c r="BE210" s="12"/>
      <c r="BF210" s="12"/>
      <c r="BG210" s="12"/>
      <c r="BH210" s="12"/>
      <c r="BI210" s="12"/>
      <c r="BJ210" s="16">
        <v>2</v>
      </c>
      <c r="BK210" s="16">
        <v>2</v>
      </c>
      <c r="BL210" s="16">
        <v>2</v>
      </c>
      <c r="BM210" s="16">
        <v>2</v>
      </c>
      <c r="BN210" s="16">
        <v>2</v>
      </c>
      <c r="BO210" s="16">
        <v>2</v>
      </c>
      <c r="BP210" s="16">
        <v>2</v>
      </c>
      <c r="BQ210" s="16">
        <v>2</v>
      </c>
      <c r="BR210" s="16">
        <v>2</v>
      </c>
      <c r="BS210" s="16">
        <v>2</v>
      </c>
      <c r="BT210" s="16">
        <v>2</v>
      </c>
      <c r="BU210" s="16">
        <v>2</v>
      </c>
      <c r="BV210" s="16">
        <v>2</v>
      </c>
      <c r="BW210" s="16">
        <v>2</v>
      </c>
      <c r="BX210" s="16">
        <v>2</v>
      </c>
      <c r="BY210" s="16">
        <v>2</v>
      </c>
      <c r="BZ210" s="16">
        <v>2</v>
      </c>
      <c r="CA210" s="16">
        <v>2</v>
      </c>
      <c r="CB210" s="16">
        <v>2</v>
      </c>
      <c r="CC210" s="16">
        <v>2</v>
      </c>
      <c r="CD210" s="16">
        <v>2</v>
      </c>
      <c r="CE210" s="16">
        <v>2</v>
      </c>
      <c r="CF210" s="16">
        <v>2</v>
      </c>
      <c r="CG210" s="16">
        <v>2</v>
      </c>
      <c r="CH210" s="16">
        <v>2</v>
      </c>
      <c r="CI210" s="16">
        <v>2</v>
      </c>
      <c r="CJ210" s="16">
        <v>2</v>
      </c>
      <c r="CK210" s="16">
        <v>2</v>
      </c>
      <c r="CL210" s="16">
        <v>2</v>
      </c>
      <c r="CM210" s="16">
        <v>2</v>
      </c>
      <c r="CN210" s="16">
        <v>2</v>
      </c>
      <c r="CO210" s="16">
        <v>2</v>
      </c>
      <c r="CP210" s="16">
        <v>2</v>
      </c>
      <c r="CQ210" s="16">
        <v>2</v>
      </c>
      <c r="CR210" s="16">
        <v>2</v>
      </c>
      <c r="CS210" s="16"/>
      <c r="CT210" s="16">
        <v>2</v>
      </c>
      <c r="CU210" s="16">
        <v>2</v>
      </c>
      <c r="CV210" s="16">
        <v>2</v>
      </c>
      <c r="CW210" s="69">
        <f t="shared" si="68"/>
        <v>38</v>
      </c>
      <c r="CX210" s="352">
        <f t="shared" si="69"/>
        <v>1</v>
      </c>
      <c r="CY210" s="69">
        <f t="shared" si="70"/>
        <v>0</v>
      </c>
      <c r="CZ210" s="70">
        <f t="shared" si="71"/>
        <v>0</v>
      </c>
      <c r="DA210" s="69">
        <f t="shared" si="72"/>
        <v>0</v>
      </c>
      <c r="DB210" s="70">
        <f t="shared" si="73"/>
        <v>0</v>
      </c>
      <c r="DC210" s="69">
        <f t="shared" si="74"/>
        <v>0</v>
      </c>
      <c r="DD210" s="70">
        <f t="shared" si="75"/>
        <v>0</v>
      </c>
      <c r="DE210" s="71">
        <f t="shared" si="76"/>
        <v>2</v>
      </c>
      <c r="DF210" s="71" t="str">
        <f t="shared" si="77"/>
        <v>Đạt mục tiêu</v>
      </c>
      <c r="DG210" s="2"/>
      <c r="DH210" s="2"/>
      <c r="DI210" s="2"/>
      <c r="DJ210" s="2"/>
      <c r="DK210" s="2"/>
      <c r="DL210" s="2"/>
      <c r="DM210" s="2"/>
      <c r="DN210" s="2"/>
      <c r="DO210" s="2"/>
      <c r="DP210" s="2"/>
      <c r="DQ210" s="2"/>
      <c r="DR210" s="2"/>
      <c r="DS210" s="2"/>
      <c r="DT210" s="2"/>
      <c r="DU210" s="2"/>
      <c r="DV210" s="2"/>
      <c r="DW210" s="2"/>
      <c r="DX210" s="2"/>
      <c r="DY210" s="2"/>
      <c r="DZ210" s="2"/>
    </row>
    <row r="211" spans="1:130" ht="95.25" hidden="1" customHeight="1" x14ac:dyDescent="0.25">
      <c r="A211" s="49">
        <v>181</v>
      </c>
      <c r="B211" s="62">
        <v>295</v>
      </c>
      <c r="C211" s="56">
        <v>302</v>
      </c>
      <c r="D211" s="8" t="s">
        <v>264</v>
      </c>
      <c r="E211" s="281" t="s">
        <v>11</v>
      </c>
      <c r="F211" s="15" t="s">
        <v>265</v>
      </c>
      <c r="G211" s="282" t="s">
        <v>19</v>
      </c>
      <c r="H211" s="64" t="s">
        <v>755</v>
      </c>
      <c r="I211" s="64" t="s">
        <v>628</v>
      </c>
      <c r="J211" s="64" t="s">
        <v>179</v>
      </c>
      <c r="K211" s="16" t="s">
        <v>6</v>
      </c>
      <c r="L211" s="16" t="s">
        <v>15</v>
      </c>
      <c r="M211" s="11">
        <v>1</v>
      </c>
      <c r="N211" s="305" t="s">
        <v>542</v>
      </c>
      <c r="O211" s="80"/>
      <c r="P211" s="66"/>
      <c r="Q211" s="66" t="s">
        <v>15</v>
      </c>
      <c r="R211" s="66"/>
      <c r="S211" s="66"/>
      <c r="T211" s="66"/>
      <c r="U211" s="66"/>
      <c r="V211" s="66"/>
      <c r="W211" s="66"/>
      <c r="X211" s="66"/>
      <c r="Y211" s="67">
        <f t="shared" si="67"/>
        <v>1</v>
      </c>
      <c r="Z211" s="12"/>
      <c r="AA211" s="16"/>
      <c r="AB211" s="16"/>
      <c r="AC211" s="16"/>
      <c r="AD211" s="16"/>
      <c r="AE211" s="68"/>
      <c r="AF211" s="12"/>
      <c r="AG211" s="12"/>
      <c r="AH211" s="12" t="s">
        <v>645</v>
      </c>
      <c r="AI211" s="12" t="s">
        <v>626</v>
      </c>
      <c r="AJ211" s="12" t="s">
        <v>654</v>
      </c>
      <c r="AK211" s="12" t="s">
        <v>654</v>
      </c>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6">
        <v>2</v>
      </c>
      <c r="BK211" s="16">
        <v>2</v>
      </c>
      <c r="BL211" s="16">
        <v>2</v>
      </c>
      <c r="BM211" s="16">
        <v>2</v>
      </c>
      <c r="BN211" s="16">
        <v>2</v>
      </c>
      <c r="BO211" s="16">
        <v>2</v>
      </c>
      <c r="BP211" s="16">
        <v>2</v>
      </c>
      <c r="BQ211" s="16">
        <v>2</v>
      </c>
      <c r="BR211" s="16">
        <v>2</v>
      </c>
      <c r="BS211" s="16">
        <v>2</v>
      </c>
      <c r="BT211" s="16">
        <v>2</v>
      </c>
      <c r="BU211" s="16">
        <v>2</v>
      </c>
      <c r="BV211" s="16">
        <v>2</v>
      </c>
      <c r="BW211" s="16">
        <v>2</v>
      </c>
      <c r="BX211" s="16">
        <v>2</v>
      </c>
      <c r="BY211" s="16">
        <v>2</v>
      </c>
      <c r="BZ211" s="16">
        <v>2</v>
      </c>
      <c r="CA211" s="16">
        <v>2</v>
      </c>
      <c r="CB211" s="16">
        <v>2</v>
      </c>
      <c r="CC211" s="16">
        <v>2</v>
      </c>
      <c r="CD211" s="16">
        <v>2</v>
      </c>
      <c r="CE211" s="16">
        <v>2</v>
      </c>
      <c r="CF211" s="16">
        <v>2</v>
      </c>
      <c r="CG211" s="16">
        <v>2</v>
      </c>
      <c r="CH211" s="16">
        <v>2</v>
      </c>
      <c r="CI211" s="16">
        <v>2</v>
      </c>
      <c r="CJ211" s="16">
        <v>2</v>
      </c>
      <c r="CK211" s="16">
        <v>2</v>
      </c>
      <c r="CL211" s="16">
        <v>2</v>
      </c>
      <c r="CM211" s="16">
        <v>2</v>
      </c>
      <c r="CN211" s="16">
        <v>2</v>
      </c>
      <c r="CO211" s="16">
        <v>2</v>
      </c>
      <c r="CP211" s="16">
        <v>2</v>
      </c>
      <c r="CQ211" s="16">
        <v>2</v>
      </c>
      <c r="CR211" s="16">
        <v>2</v>
      </c>
      <c r="CS211" s="16">
        <v>2</v>
      </c>
      <c r="CT211" s="16">
        <v>2</v>
      </c>
      <c r="CU211" s="16">
        <v>1</v>
      </c>
      <c r="CV211" s="16">
        <v>2</v>
      </c>
      <c r="CW211" s="69">
        <f t="shared" si="68"/>
        <v>38</v>
      </c>
      <c r="CX211" s="352">
        <f t="shared" si="69"/>
        <v>0.97435897435897434</v>
      </c>
      <c r="CY211" s="69">
        <f t="shared" si="70"/>
        <v>1</v>
      </c>
      <c r="CZ211" s="70">
        <f t="shared" si="71"/>
        <v>2.564102564102564E-2</v>
      </c>
      <c r="DA211" s="69">
        <f t="shared" si="72"/>
        <v>0</v>
      </c>
      <c r="DB211" s="70">
        <f t="shared" si="73"/>
        <v>0</v>
      </c>
      <c r="DC211" s="69">
        <f t="shared" si="74"/>
        <v>0</v>
      </c>
      <c r="DD211" s="70">
        <f t="shared" si="75"/>
        <v>0</v>
      </c>
      <c r="DE211" s="71">
        <f t="shared" si="76"/>
        <v>1.9743589743589745</v>
      </c>
      <c r="DF211" s="71" t="str">
        <f t="shared" si="77"/>
        <v>Đạt mục tiêu</v>
      </c>
      <c r="DG211" s="2"/>
      <c r="DH211" s="2"/>
      <c r="DI211" s="2"/>
      <c r="DJ211" s="2"/>
      <c r="DK211" s="2"/>
      <c r="DL211" s="2"/>
      <c r="DM211" s="2"/>
      <c r="DN211" s="2"/>
      <c r="DO211" s="2"/>
      <c r="DP211" s="2"/>
      <c r="DQ211" s="2"/>
      <c r="DR211" s="2"/>
      <c r="DS211" s="2"/>
      <c r="DT211" s="2"/>
      <c r="DU211" s="2"/>
      <c r="DV211" s="2"/>
      <c r="DW211" s="2"/>
      <c r="DX211" s="2"/>
      <c r="DY211" s="2"/>
      <c r="DZ211" s="2"/>
    </row>
    <row r="212" spans="1:130" ht="84" hidden="1" customHeight="1" x14ac:dyDescent="0.25">
      <c r="A212" s="49">
        <v>182</v>
      </c>
      <c r="B212" s="62">
        <v>302</v>
      </c>
      <c r="C212" s="56">
        <v>303</v>
      </c>
      <c r="D212" s="8" t="s">
        <v>266</v>
      </c>
      <c r="E212" s="15" t="s">
        <v>11</v>
      </c>
      <c r="F212" s="15" t="s">
        <v>267</v>
      </c>
      <c r="G212" s="64" t="s">
        <v>19</v>
      </c>
      <c r="H212" s="64" t="s">
        <v>756</v>
      </c>
      <c r="I212" s="64" t="s">
        <v>628</v>
      </c>
      <c r="J212" s="64" t="s">
        <v>179</v>
      </c>
      <c r="K212" s="16" t="s">
        <v>6</v>
      </c>
      <c r="L212" s="16" t="s">
        <v>15</v>
      </c>
      <c r="M212" s="11">
        <v>1</v>
      </c>
      <c r="N212" s="305" t="s">
        <v>544</v>
      </c>
      <c r="O212" s="66"/>
      <c r="P212" s="80"/>
      <c r="Q212" s="66"/>
      <c r="R212" s="66"/>
      <c r="S212" s="66" t="s">
        <v>15</v>
      </c>
      <c r="T212" s="66"/>
      <c r="U212" s="66"/>
      <c r="V212" s="66"/>
      <c r="W212" s="66"/>
      <c r="X212" s="66"/>
      <c r="Y212" s="67">
        <f t="shared" si="67"/>
        <v>1</v>
      </c>
      <c r="Z212" s="13"/>
      <c r="AA212" s="12"/>
      <c r="AB212" s="12"/>
      <c r="AC212" s="12"/>
      <c r="AD212" s="12"/>
      <c r="AE212" s="68"/>
      <c r="AF212" s="12"/>
      <c r="AG212" s="12"/>
      <c r="AH212" s="12"/>
      <c r="AI212" s="12"/>
      <c r="AJ212" s="12"/>
      <c r="AK212" s="12"/>
      <c r="AL212" s="12"/>
      <c r="AM212" s="12"/>
      <c r="AN212" s="12"/>
      <c r="AO212" s="12"/>
      <c r="AP212" s="12"/>
      <c r="AQ212" s="12" t="s">
        <v>626</v>
      </c>
      <c r="AR212" s="12" t="s">
        <v>654</v>
      </c>
      <c r="AS212" s="12" t="s">
        <v>654</v>
      </c>
      <c r="AT212" s="12" t="s">
        <v>654</v>
      </c>
      <c r="AU212" s="12"/>
      <c r="AV212" s="12"/>
      <c r="AW212" s="12"/>
      <c r="AX212" s="12"/>
      <c r="AY212" s="12"/>
      <c r="AZ212" s="12"/>
      <c r="BA212" s="12"/>
      <c r="BB212" s="12"/>
      <c r="BC212" s="12"/>
      <c r="BD212" s="12"/>
      <c r="BE212" s="12"/>
      <c r="BF212" s="12"/>
      <c r="BG212" s="12"/>
      <c r="BH212" s="12"/>
      <c r="BI212" s="12"/>
      <c r="BJ212" s="16">
        <v>2</v>
      </c>
      <c r="BK212" s="16">
        <v>2</v>
      </c>
      <c r="BL212" s="16">
        <v>2</v>
      </c>
      <c r="BM212" s="16">
        <v>2</v>
      </c>
      <c r="BN212" s="16">
        <v>2</v>
      </c>
      <c r="BO212" s="16">
        <v>2</v>
      </c>
      <c r="BP212" s="16">
        <v>2</v>
      </c>
      <c r="BQ212" s="16">
        <v>2</v>
      </c>
      <c r="BR212" s="16">
        <v>2</v>
      </c>
      <c r="BS212" s="16">
        <v>2</v>
      </c>
      <c r="BT212" s="16">
        <v>2</v>
      </c>
      <c r="BU212" s="16">
        <v>2</v>
      </c>
      <c r="BV212" s="16">
        <v>2</v>
      </c>
      <c r="BW212" s="16">
        <v>2</v>
      </c>
      <c r="BX212" s="16">
        <v>2</v>
      </c>
      <c r="BY212" s="16">
        <v>2</v>
      </c>
      <c r="BZ212" s="16">
        <v>2</v>
      </c>
      <c r="CA212" s="16">
        <v>2</v>
      </c>
      <c r="CB212" s="16">
        <v>2</v>
      </c>
      <c r="CC212" s="16">
        <v>2</v>
      </c>
      <c r="CD212" s="16">
        <v>2</v>
      </c>
      <c r="CE212" s="16">
        <v>2</v>
      </c>
      <c r="CF212" s="16">
        <v>2</v>
      </c>
      <c r="CG212" s="16">
        <v>2</v>
      </c>
      <c r="CH212" s="16">
        <v>2</v>
      </c>
      <c r="CI212" s="16">
        <v>2</v>
      </c>
      <c r="CJ212" s="16">
        <v>2</v>
      </c>
      <c r="CK212" s="16">
        <v>2</v>
      </c>
      <c r="CL212" s="16">
        <v>2</v>
      </c>
      <c r="CM212" s="16">
        <v>2</v>
      </c>
      <c r="CN212" s="16">
        <v>2</v>
      </c>
      <c r="CO212" s="16">
        <v>2</v>
      </c>
      <c r="CP212" s="16">
        <v>2</v>
      </c>
      <c r="CQ212" s="16">
        <v>2</v>
      </c>
      <c r="CR212" s="16">
        <v>2</v>
      </c>
      <c r="CS212" s="16"/>
      <c r="CT212" s="16">
        <v>2</v>
      </c>
      <c r="CU212" s="16">
        <v>2</v>
      </c>
      <c r="CV212" s="16">
        <v>2</v>
      </c>
      <c r="CW212" s="69">
        <f t="shared" si="68"/>
        <v>38</v>
      </c>
      <c r="CX212" s="352">
        <f t="shared" si="69"/>
        <v>1</v>
      </c>
      <c r="CY212" s="69">
        <f t="shared" si="70"/>
        <v>0</v>
      </c>
      <c r="CZ212" s="70">
        <f t="shared" si="71"/>
        <v>0</v>
      </c>
      <c r="DA212" s="69">
        <f t="shared" si="72"/>
        <v>0</v>
      </c>
      <c r="DB212" s="70">
        <f t="shared" si="73"/>
        <v>0</v>
      </c>
      <c r="DC212" s="69">
        <f t="shared" si="74"/>
        <v>0</v>
      </c>
      <c r="DD212" s="70">
        <f t="shared" si="75"/>
        <v>0</v>
      </c>
      <c r="DE212" s="71">
        <f t="shared" si="76"/>
        <v>2</v>
      </c>
      <c r="DF212" s="71" t="str">
        <f t="shared" si="77"/>
        <v>Đạt mục tiêu</v>
      </c>
      <c r="DG212" s="2"/>
      <c r="DH212" s="2"/>
      <c r="DI212" s="2"/>
      <c r="DJ212" s="2"/>
      <c r="DK212" s="2"/>
      <c r="DL212" s="2"/>
      <c r="DM212" s="2"/>
      <c r="DN212" s="2"/>
      <c r="DO212" s="2"/>
      <c r="DP212" s="2"/>
      <c r="DQ212" s="2"/>
      <c r="DR212" s="2"/>
      <c r="DS212" s="2"/>
      <c r="DT212" s="2"/>
      <c r="DU212" s="2"/>
      <c r="DV212" s="2"/>
      <c r="DW212" s="2"/>
      <c r="DX212" s="2"/>
      <c r="DY212" s="2"/>
      <c r="DZ212" s="2"/>
    </row>
    <row r="213" spans="1:130" ht="87" hidden="1" customHeight="1" x14ac:dyDescent="0.25">
      <c r="A213" s="49">
        <v>183</v>
      </c>
      <c r="B213" s="62">
        <v>303</v>
      </c>
      <c r="C213" s="56">
        <v>304</v>
      </c>
      <c r="D213" s="8" t="s">
        <v>268</v>
      </c>
      <c r="E213" s="15" t="s">
        <v>11</v>
      </c>
      <c r="F213" s="15" t="s">
        <v>269</v>
      </c>
      <c r="G213" s="64" t="s">
        <v>19</v>
      </c>
      <c r="H213" s="64" t="s">
        <v>757</v>
      </c>
      <c r="I213" s="64" t="s">
        <v>628</v>
      </c>
      <c r="J213" s="64" t="s">
        <v>179</v>
      </c>
      <c r="K213" s="16" t="s">
        <v>6</v>
      </c>
      <c r="L213" s="16" t="s">
        <v>15</v>
      </c>
      <c r="M213" s="11">
        <v>1</v>
      </c>
      <c r="N213" s="306" t="s">
        <v>545</v>
      </c>
      <c r="O213" s="66"/>
      <c r="P213" s="66"/>
      <c r="Q213" s="80"/>
      <c r="R213" s="66"/>
      <c r="S213" s="66"/>
      <c r="T213" s="66" t="s">
        <v>15</v>
      </c>
      <c r="U213" s="66"/>
      <c r="V213" s="66"/>
      <c r="W213" s="66"/>
      <c r="X213" s="66"/>
      <c r="Y213" s="67">
        <f t="shared" si="67"/>
        <v>1</v>
      </c>
      <c r="Z213" s="13"/>
      <c r="AA213" s="16"/>
      <c r="AB213" s="16"/>
      <c r="AC213" s="16"/>
      <c r="AD213" s="16"/>
      <c r="AE213" s="68"/>
      <c r="AF213" s="12"/>
      <c r="AG213" s="12"/>
      <c r="AH213" s="12"/>
      <c r="AI213" s="12"/>
      <c r="AJ213" s="12"/>
      <c r="AK213" s="12"/>
      <c r="AL213" s="12"/>
      <c r="AM213" s="12"/>
      <c r="AN213" s="12"/>
      <c r="AO213" s="12"/>
      <c r="AP213" s="12"/>
      <c r="AQ213" s="12"/>
      <c r="AR213" s="12"/>
      <c r="AS213" s="12"/>
      <c r="AT213" s="12"/>
      <c r="AU213" s="12" t="s">
        <v>654</v>
      </c>
      <c r="AV213" s="12" t="s">
        <v>654</v>
      </c>
      <c r="AW213" s="12"/>
      <c r="AX213" s="12" t="s">
        <v>626</v>
      </c>
      <c r="AY213" s="12"/>
      <c r="AZ213" s="12"/>
      <c r="BA213" s="12"/>
      <c r="BB213" s="12"/>
      <c r="BC213" s="12"/>
      <c r="BD213" s="12"/>
      <c r="BE213" s="12"/>
      <c r="BF213" s="12"/>
      <c r="BG213" s="12"/>
      <c r="BH213" s="12"/>
      <c r="BI213" s="12"/>
      <c r="BJ213" s="345">
        <v>2</v>
      </c>
      <c r="BK213" s="345">
        <v>2</v>
      </c>
      <c r="BL213" s="345">
        <v>2</v>
      </c>
      <c r="BM213" s="345">
        <v>2</v>
      </c>
      <c r="BN213" s="345">
        <v>2</v>
      </c>
      <c r="BO213" s="345">
        <v>2</v>
      </c>
      <c r="BP213" s="345">
        <v>2</v>
      </c>
      <c r="BQ213" s="345">
        <v>2</v>
      </c>
      <c r="BR213" s="345">
        <v>2</v>
      </c>
      <c r="BS213" s="345">
        <v>2</v>
      </c>
      <c r="BT213" s="345">
        <v>2</v>
      </c>
      <c r="BU213" s="345">
        <v>2</v>
      </c>
      <c r="BV213" s="345">
        <v>2</v>
      </c>
      <c r="BW213" s="345">
        <v>2</v>
      </c>
      <c r="BX213" s="345">
        <v>2</v>
      </c>
      <c r="BY213" s="345">
        <v>2</v>
      </c>
      <c r="BZ213" s="345">
        <v>2</v>
      </c>
      <c r="CA213" s="345">
        <v>2</v>
      </c>
      <c r="CB213" s="345">
        <v>2</v>
      </c>
      <c r="CC213" s="345">
        <v>2</v>
      </c>
      <c r="CD213" s="345">
        <v>2</v>
      </c>
      <c r="CE213" s="345">
        <v>2</v>
      </c>
      <c r="CF213" s="345">
        <v>2</v>
      </c>
      <c r="CG213" s="345">
        <v>2</v>
      </c>
      <c r="CH213" s="345">
        <v>2</v>
      </c>
      <c r="CI213" s="345">
        <v>2</v>
      </c>
      <c r="CJ213" s="345">
        <v>2</v>
      </c>
      <c r="CK213" s="345">
        <v>2</v>
      </c>
      <c r="CL213" s="345">
        <v>2</v>
      </c>
      <c r="CM213" s="345">
        <v>2</v>
      </c>
      <c r="CN213" s="345">
        <v>2</v>
      </c>
      <c r="CO213" s="345">
        <v>2</v>
      </c>
      <c r="CP213" s="345">
        <v>2</v>
      </c>
      <c r="CQ213" s="345">
        <v>2</v>
      </c>
      <c r="CR213" s="345">
        <v>2</v>
      </c>
      <c r="CS213" s="345">
        <v>2</v>
      </c>
      <c r="CT213" s="345">
        <v>2</v>
      </c>
      <c r="CU213" s="345">
        <v>2</v>
      </c>
      <c r="CV213" s="345">
        <v>2</v>
      </c>
      <c r="CW213" s="335">
        <f t="shared" si="68"/>
        <v>39</v>
      </c>
      <c r="CX213" s="330">
        <f t="shared" si="69"/>
        <v>1</v>
      </c>
      <c r="CY213" s="335">
        <f t="shared" si="70"/>
        <v>0</v>
      </c>
      <c r="CZ213" s="339">
        <f t="shared" si="71"/>
        <v>0</v>
      </c>
      <c r="DA213" s="335">
        <f t="shared" si="72"/>
        <v>0</v>
      </c>
      <c r="DB213" s="339">
        <f t="shared" si="73"/>
        <v>0</v>
      </c>
      <c r="DC213" s="335">
        <f t="shared" si="74"/>
        <v>0</v>
      </c>
      <c r="DD213" s="339">
        <f t="shared" si="75"/>
        <v>0</v>
      </c>
      <c r="DE213" s="71">
        <f t="shared" si="76"/>
        <v>2</v>
      </c>
      <c r="DF213" s="71" t="str">
        <f t="shared" si="77"/>
        <v>Đạt mục tiêu</v>
      </c>
      <c r="DG213" s="2"/>
      <c r="DH213" s="2"/>
      <c r="DI213" s="2"/>
      <c r="DJ213" s="2"/>
      <c r="DK213" s="2"/>
      <c r="DL213" s="2"/>
      <c r="DM213" s="2"/>
      <c r="DN213" s="2"/>
      <c r="DO213" s="2"/>
      <c r="DP213" s="2"/>
      <c r="DQ213" s="2"/>
      <c r="DR213" s="2"/>
      <c r="DS213" s="2"/>
      <c r="DT213" s="2"/>
      <c r="DU213" s="2"/>
      <c r="DV213" s="2"/>
      <c r="DW213" s="2"/>
      <c r="DX213" s="2"/>
      <c r="DY213" s="2"/>
      <c r="DZ213" s="2"/>
    </row>
    <row r="214" spans="1:130" ht="90.75" hidden="1" customHeight="1" x14ac:dyDescent="0.25">
      <c r="A214" s="49">
        <v>184</v>
      </c>
      <c r="B214" s="62">
        <v>304</v>
      </c>
      <c r="C214" s="56">
        <v>305</v>
      </c>
      <c r="D214" s="8" t="s">
        <v>270</v>
      </c>
      <c r="E214" s="15" t="s">
        <v>11</v>
      </c>
      <c r="F214" s="15" t="s">
        <v>271</v>
      </c>
      <c r="G214" s="64" t="s">
        <v>19</v>
      </c>
      <c r="H214" s="64" t="s">
        <v>758</v>
      </c>
      <c r="I214" s="64" t="s">
        <v>628</v>
      </c>
      <c r="J214" s="64" t="s">
        <v>179</v>
      </c>
      <c r="K214" s="16" t="s">
        <v>6</v>
      </c>
      <c r="L214" s="16" t="s">
        <v>15</v>
      </c>
      <c r="M214" s="11">
        <v>1</v>
      </c>
      <c r="N214" s="11" t="s">
        <v>1268</v>
      </c>
      <c r="O214" s="66"/>
      <c r="P214" s="66"/>
      <c r="Q214" s="66"/>
      <c r="R214" s="66"/>
      <c r="S214" s="80"/>
      <c r="T214" s="66"/>
      <c r="U214" s="66"/>
      <c r="V214" s="66" t="s">
        <v>15</v>
      </c>
      <c r="W214" s="66"/>
      <c r="X214" s="66"/>
      <c r="Y214" s="67">
        <f t="shared" si="67"/>
        <v>1</v>
      </c>
      <c r="Z214" s="13"/>
      <c r="AA214" s="16"/>
      <c r="AB214" s="16"/>
      <c r="AC214" s="16"/>
      <c r="AD214" s="16"/>
      <c r="AE214" s="68"/>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6">
        <v>2</v>
      </c>
      <c r="BK214" s="16">
        <v>2</v>
      </c>
      <c r="BL214" s="16">
        <v>2</v>
      </c>
      <c r="BM214" s="16">
        <v>2</v>
      </c>
      <c r="BN214" s="16">
        <v>2</v>
      </c>
      <c r="BO214" s="16">
        <v>2</v>
      </c>
      <c r="BP214" s="16">
        <v>2</v>
      </c>
      <c r="BQ214" s="16">
        <v>2</v>
      </c>
      <c r="BR214" s="16">
        <v>2</v>
      </c>
      <c r="BS214" s="16">
        <v>2</v>
      </c>
      <c r="BT214" s="16">
        <v>2</v>
      </c>
      <c r="BU214" s="16">
        <v>2</v>
      </c>
      <c r="BV214" s="16">
        <v>2</v>
      </c>
      <c r="BW214" s="16">
        <v>2</v>
      </c>
      <c r="BX214" s="16">
        <v>2</v>
      </c>
      <c r="BY214" s="16">
        <v>2</v>
      </c>
      <c r="BZ214" s="16">
        <v>2</v>
      </c>
      <c r="CA214" s="16">
        <v>2</v>
      </c>
      <c r="CB214" s="16">
        <v>2</v>
      </c>
      <c r="CC214" s="16">
        <v>2</v>
      </c>
      <c r="CD214" s="16">
        <v>2</v>
      </c>
      <c r="CE214" s="16">
        <v>2</v>
      </c>
      <c r="CF214" s="16">
        <v>2</v>
      </c>
      <c r="CG214" s="16">
        <v>2</v>
      </c>
      <c r="CH214" s="16">
        <v>2</v>
      </c>
      <c r="CI214" s="16">
        <v>2</v>
      </c>
      <c r="CJ214" s="16">
        <v>2</v>
      </c>
      <c r="CK214" s="16">
        <v>2</v>
      </c>
      <c r="CL214" s="16">
        <v>2</v>
      </c>
      <c r="CM214" s="16">
        <v>2</v>
      </c>
      <c r="CN214" s="16">
        <v>2</v>
      </c>
      <c r="CO214" s="16">
        <v>2</v>
      </c>
      <c r="CP214" s="16">
        <v>2</v>
      </c>
      <c r="CQ214" s="16">
        <v>2</v>
      </c>
      <c r="CR214" s="16">
        <v>2</v>
      </c>
      <c r="CS214" s="16"/>
      <c r="CT214" s="16">
        <v>2</v>
      </c>
      <c r="CU214" s="16">
        <v>2</v>
      </c>
      <c r="CV214" s="16">
        <v>2</v>
      </c>
      <c r="CW214" s="69">
        <f t="shared" si="68"/>
        <v>38</v>
      </c>
      <c r="CX214" s="352">
        <f t="shared" si="69"/>
        <v>1</v>
      </c>
      <c r="CY214" s="69">
        <f t="shared" si="70"/>
        <v>0</v>
      </c>
      <c r="CZ214" s="70">
        <f t="shared" si="71"/>
        <v>0</v>
      </c>
      <c r="DA214" s="69">
        <f t="shared" si="72"/>
        <v>0</v>
      </c>
      <c r="DB214" s="70">
        <f t="shared" si="73"/>
        <v>0</v>
      </c>
      <c r="DC214" s="69">
        <f t="shared" si="74"/>
        <v>0</v>
      </c>
      <c r="DD214" s="70">
        <f t="shared" si="75"/>
        <v>0</v>
      </c>
      <c r="DE214" s="71">
        <f t="shared" si="76"/>
        <v>2</v>
      </c>
      <c r="DF214" s="71" t="str">
        <f t="shared" si="77"/>
        <v>Đạt mục tiêu</v>
      </c>
      <c r="DG214" s="2"/>
      <c r="DH214" s="2"/>
      <c r="DI214" s="2"/>
      <c r="DJ214" s="2"/>
      <c r="DK214" s="2"/>
      <c r="DL214" s="2"/>
      <c r="DM214" s="2"/>
      <c r="DN214" s="2"/>
      <c r="DO214" s="2"/>
      <c r="DP214" s="2"/>
      <c r="DQ214" s="2"/>
      <c r="DR214" s="2"/>
      <c r="DS214" s="2"/>
      <c r="DT214" s="2"/>
      <c r="DU214" s="2"/>
      <c r="DV214" s="2"/>
      <c r="DW214" s="2"/>
      <c r="DX214" s="2"/>
      <c r="DY214" s="2"/>
      <c r="DZ214" s="2"/>
    </row>
    <row r="215" spans="1:130" ht="83.25" hidden="1" customHeight="1" x14ac:dyDescent="0.25">
      <c r="A215" s="49">
        <v>185</v>
      </c>
      <c r="B215" s="62">
        <v>305</v>
      </c>
      <c r="C215" s="56">
        <v>306</v>
      </c>
      <c r="D215" s="8" t="s">
        <v>272</v>
      </c>
      <c r="E215" s="15" t="s">
        <v>11</v>
      </c>
      <c r="F215" s="15" t="s">
        <v>273</v>
      </c>
      <c r="G215" s="64" t="s">
        <v>19</v>
      </c>
      <c r="H215" s="64" t="s">
        <v>759</v>
      </c>
      <c r="I215" s="64" t="s">
        <v>628</v>
      </c>
      <c r="J215" s="64" t="s">
        <v>179</v>
      </c>
      <c r="K215" s="16" t="s">
        <v>6</v>
      </c>
      <c r="L215" s="16" t="s">
        <v>15</v>
      </c>
      <c r="M215" s="11">
        <v>1</v>
      </c>
      <c r="N215" s="11" t="s">
        <v>547</v>
      </c>
      <c r="O215" s="66"/>
      <c r="P215" s="66"/>
      <c r="Q215" s="66"/>
      <c r="R215" s="66"/>
      <c r="S215" s="66"/>
      <c r="T215" s="66"/>
      <c r="U215" s="80"/>
      <c r="V215" s="66"/>
      <c r="W215" s="66" t="s">
        <v>15</v>
      </c>
      <c r="X215" s="66"/>
      <c r="Y215" s="67">
        <f t="shared" si="67"/>
        <v>1</v>
      </c>
      <c r="Z215" s="14"/>
      <c r="AA215" s="16"/>
      <c r="AB215" s="16"/>
      <c r="AC215" s="16"/>
      <c r="AD215" s="16"/>
      <c r="AE215" s="68"/>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t="s">
        <v>654</v>
      </c>
      <c r="BD215" s="12" t="s">
        <v>654</v>
      </c>
      <c r="BE215" s="12" t="s">
        <v>626</v>
      </c>
      <c r="BF215" s="12"/>
      <c r="BG215" s="12"/>
      <c r="BH215" s="12"/>
      <c r="BI215" s="12"/>
      <c r="BJ215" s="16">
        <v>2</v>
      </c>
      <c r="BK215" s="16">
        <v>2</v>
      </c>
      <c r="BL215" s="16">
        <v>2</v>
      </c>
      <c r="BM215" s="16">
        <v>2</v>
      </c>
      <c r="BN215" s="16">
        <v>2</v>
      </c>
      <c r="BO215" s="16">
        <v>2</v>
      </c>
      <c r="BP215" s="16">
        <v>2</v>
      </c>
      <c r="BQ215" s="16">
        <v>2</v>
      </c>
      <c r="BR215" s="16">
        <v>2</v>
      </c>
      <c r="BS215" s="16">
        <v>2</v>
      </c>
      <c r="BT215" s="16">
        <v>2</v>
      </c>
      <c r="BU215" s="16">
        <v>2</v>
      </c>
      <c r="BV215" s="16">
        <v>2</v>
      </c>
      <c r="BW215" s="16">
        <v>2</v>
      </c>
      <c r="BX215" s="16">
        <v>2</v>
      </c>
      <c r="BY215" s="16">
        <v>2</v>
      </c>
      <c r="BZ215" s="16">
        <v>2</v>
      </c>
      <c r="CA215" s="16">
        <v>2</v>
      </c>
      <c r="CB215" s="16">
        <v>2</v>
      </c>
      <c r="CC215" s="16">
        <v>2</v>
      </c>
      <c r="CD215" s="16">
        <v>2</v>
      </c>
      <c r="CE215" s="16">
        <v>2</v>
      </c>
      <c r="CF215" s="16">
        <v>2</v>
      </c>
      <c r="CG215" s="16">
        <v>2</v>
      </c>
      <c r="CH215" s="16">
        <v>2</v>
      </c>
      <c r="CI215" s="16">
        <v>2</v>
      </c>
      <c r="CJ215" s="16">
        <v>2</v>
      </c>
      <c r="CK215" s="16">
        <v>2</v>
      </c>
      <c r="CL215" s="16">
        <v>2</v>
      </c>
      <c r="CM215" s="16">
        <v>2</v>
      </c>
      <c r="CN215" s="16">
        <v>2</v>
      </c>
      <c r="CO215" s="16">
        <v>2</v>
      </c>
      <c r="CP215" s="16">
        <v>2</v>
      </c>
      <c r="CQ215" s="16">
        <v>2</v>
      </c>
      <c r="CR215" s="16">
        <v>2</v>
      </c>
      <c r="CS215" s="16"/>
      <c r="CT215" s="16">
        <v>2</v>
      </c>
      <c r="CU215" s="16">
        <v>2</v>
      </c>
      <c r="CV215" s="16">
        <v>2</v>
      </c>
      <c r="CW215" s="69">
        <f t="shared" si="68"/>
        <v>38</v>
      </c>
      <c r="CX215" s="352">
        <f t="shared" si="69"/>
        <v>1</v>
      </c>
      <c r="CY215" s="69">
        <f t="shared" si="70"/>
        <v>0</v>
      </c>
      <c r="CZ215" s="70">
        <f t="shared" si="71"/>
        <v>0</v>
      </c>
      <c r="DA215" s="69">
        <f t="shared" si="72"/>
        <v>0</v>
      </c>
      <c r="DB215" s="70">
        <f t="shared" si="73"/>
        <v>0</v>
      </c>
      <c r="DC215" s="69">
        <f t="shared" si="74"/>
        <v>0</v>
      </c>
      <c r="DD215" s="70">
        <f t="shared" si="75"/>
        <v>0</v>
      </c>
      <c r="DE215" s="71">
        <f t="shared" si="76"/>
        <v>2</v>
      </c>
      <c r="DF215" s="71" t="str">
        <f t="shared" si="77"/>
        <v>Đạt mục tiêu</v>
      </c>
      <c r="DG215" s="2"/>
      <c r="DH215" s="2"/>
      <c r="DI215" s="2"/>
      <c r="DJ215" s="2"/>
      <c r="DK215" s="2"/>
      <c r="DL215" s="2"/>
      <c r="DM215" s="2"/>
      <c r="DN215" s="2"/>
      <c r="DO215" s="2"/>
      <c r="DP215" s="2"/>
      <c r="DQ215" s="2"/>
      <c r="DR215" s="2"/>
      <c r="DS215" s="2"/>
      <c r="DT215" s="2"/>
      <c r="DU215" s="2"/>
      <c r="DV215" s="2"/>
      <c r="DW215" s="2"/>
      <c r="DX215" s="2"/>
      <c r="DY215" s="2"/>
      <c r="DZ215" s="2"/>
    </row>
    <row r="216" spans="1:130" ht="69" hidden="1" customHeight="1" x14ac:dyDescent="0.25">
      <c r="A216" s="49">
        <v>186</v>
      </c>
      <c r="B216" s="62">
        <v>306</v>
      </c>
      <c r="C216" s="56">
        <v>308</v>
      </c>
      <c r="D216" s="8" t="s">
        <v>274</v>
      </c>
      <c r="E216" s="281" t="s">
        <v>11</v>
      </c>
      <c r="F216" s="15" t="s">
        <v>275</v>
      </c>
      <c r="G216" s="282" t="s">
        <v>19</v>
      </c>
      <c r="H216" s="15" t="s">
        <v>1119</v>
      </c>
      <c r="I216" s="64" t="s">
        <v>628</v>
      </c>
      <c r="J216" s="64" t="s">
        <v>179</v>
      </c>
      <c r="K216" s="16" t="s">
        <v>6</v>
      </c>
      <c r="L216" s="16" t="s">
        <v>15</v>
      </c>
      <c r="M216" s="11">
        <v>1</v>
      </c>
      <c r="N216" s="305" t="s">
        <v>542</v>
      </c>
      <c r="O216" s="66"/>
      <c r="P216" s="66"/>
      <c r="Q216" s="66" t="s">
        <v>15</v>
      </c>
      <c r="R216" s="66"/>
      <c r="S216" s="66"/>
      <c r="T216" s="66"/>
      <c r="U216" s="66"/>
      <c r="V216" s="66"/>
      <c r="W216" s="66" t="s">
        <v>15</v>
      </c>
      <c r="X216" s="66"/>
      <c r="Y216" s="67">
        <f t="shared" si="67"/>
        <v>2</v>
      </c>
      <c r="Z216" s="16"/>
      <c r="AA216" s="16"/>
      <c r="AB216" s="16"/>
      <c r="AC216" s="16"/>
      <c r="AD216" s="16"/>
      <c r="AE216" s="68"/>
      <c r="AF216" s="12"/>
      <c r="AG216" s="12"/>
      <c r="AH216" s="12" t="s">
        <v>623</v>
      </c>
      <c r="AI216" s="12" t="s">
        <v>623</v>
      </c>
      <c r="AJ216" s="12" t="s">
        <v>623</v>
      </c>
      <c r="AK216" s="12" t="s">
        <v>626</v>
      </c>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t="s">
        <v>626</v>
      </c>
      <c r="BH216" s="12"/>
      <c r="BI216" s="12"/>
      <c r="BJ216" s="16">
        <v>2</v>
      </c>
      <c r="BK216" s="16">
        <v>2</v>
      </c>
      <c r="BL216" s="16">
        <v>2</v>
      </c>
      <c r="BM216" s="16">
        <v>2</v>
      </c>
      <c r="BN216" s="16">
        <v>2</v>
      </c>
      <c r="BO216" s="16">
        <v>2</v>
      </c>
      <c r="BP216" s="16">
        <v>2</v>
      </c>
      <c r="BQ216" s="16">
        <v>2</v>
      </c>
      <c r="BR216" s="16">
        <v>2</v>
      </c>
      <c r="BS216" s="16">
        <v>2</v>
      </c>
      <c r="BT216" s="16">
        <v>2</v>
      </c>
      <c r="BU216" s="16">
        <v>2</v>
      </c>
      <c r="BV216" s="16">
        <v>2</v>
      </c>
      <c r="BW216" s="16">
        <v>2</v>
      </c>
      <c r="BX216" s="16">
        <v>2</v>
      </c>
      <c r="BY216" s="16">
        <v>2</v>
      </c>
      <c r="BZ216" s="16">
        <v>2</v>
      </c>
      <c r="CA216" s="16">
        <v>2</v>
      </c>
      <c r="CB216" s="16">
        <v>2</v>
      </c>
      <c r="CC216" s="16">
        <v>2</v>
      </c>
      <c r="CD216" s="16">
        <v>2</v>
      </c>
      <c r="CE216" s="16">
        <v>2</v>
      </c>
      <c r="CF216" s="16">
        <v>2</v>
      </c>
      <c r="CG216" s="16">
        <v>2</v>
      </c>
      <c r="CH216" s="16">
        <v>2</v>
      </c>
      <c r="CI216" s="16">
        <v>2</v>
      </c>
      <c r="CJ216" s="16">
        <v>2</v>
      </c>
      <c r="CK216" s="16">
        <v>2</v>
      </c>
      <c r="CL216" s="16">
        <v>1</v>
      </c>
      <c r="CM216" s="16">
        <v>1</v>
      </c>
      <c r="CN216" s="16">
        <v>1</v>
      </c>
      <c r="CO216" s="16">
        <v>2</v>
      </c>
      <c r="CP216" s="16">
        <v>2</v>
      </c>
      <c r="CQ216" s="16">
        <v>2</v>
      </c>
      <c r="CR216" s="16">
        <v>2</v>
      </c>
      <c r="CS216" s="16">
        <v>2</v>
      </c>
      <c r="CT216" s="16">
        <v>2</v>
      </c>
      <c r="CU216" s="16">
        <v>2</v>
      </c>
      <c r="CV216" s="16">
        <v>2</v>
      </c>
      <c r="CW216" s="69">
        <f t="shared" si="68"/>
        <v>36</v>
      </c>
      <c r="CX216" s="352">
        <f t="shared" si="69"/>
        <v>0.92307692307692313</v>
      </c>
      <c r="CY216" s="69">
        <f t="shared" si="70"/>
        <v>3</v>
      </c>
      <c r="CZ216" s="70">
        <f t="shared" si="71"/>
        <v>7.6923076923076927E-2</v>
      </c>
      <c r="DA216" s="69">
        <f t="shared" si="72"/>
        <v>0</v>
      </c>
      <c r="DB216" s="70">
        <f t="shared" si="73"/>
        <v>0</v>
      </c>
      <c r="DC216" s="69">
        <f t="shared" si="74"/>
        <v>0</v>
      </c>
      <c r="DD216" s="70">
        <f t="shared" si="75"/>
        <v>0</v>
      </c>
      <c r="DE216" s="71">
        <f t="shared" si="76"/>
        <v>1.9230769230769231</v>
      </c>
      <c r="DF216" s="71" t="str">
        <f t="shared" si="77"/>
        <v>Đạt mục tiêu</v>
      </c>
      <c r="DG216" s="2"/>
      <c r="DH216" s="2"/>
      <c r="DI216" s="2"/>
      <c r="DJ216" s="2"/>
      <c r="DK216" s="2"/>
      <c r="DL216" s="2"/>
      <c r="DM216" s="2"/>
      <c r="DN216" s="2"/>
      <c r="DO216" s="2"/>
      <c r="DP216" s="2"/>
      <c r="DQ216" s="2"/>
      <c r="DR216" s="2"/>
      <c r="DS216" s="2"/>
      <c r="DT216" s="2"/>
      <c r="DU216" s="2"/>
      <c r="DV216" s="2"/>
      <c r="DW216" s="2"/>
      <c r="DX216" s="2"/>
      <c r="DY216" s="2"/>
      <c r="DZ216" s="2"/>
    </row>
    <row r="217" spans="1:130" ht="45" hidden="1" customHeight="1" x14ac:dyDescent="0.25">
      <c r="A217" s="49">
        <v>187</v>
      </c>
      <c r="B217" s="62">
        <v>308</v>
      </c>
      <c r="C217" s="56">
        <v>309</v>
      </c>
      <c r="D217" s="8" t="s">
        <v>276</v>
      </c>
      <c r="E217" s="15" t="s">
        <v>38</v>
      </c>
      <c r="F217" s="15" t="s">
        <v>277</v>
      </c>
      <c r="G217" s="64" t="s">
        <v>38</v>
      </c>
      <c r="H217" s="8" t="s">
        <v>760</v>
      </c>
      <c r="I217" s="64" t="s">
        <v>628</v>
      </c>
      <c r="J217" s="64" t="s">
        <v>179</v>
      </c>
      <c r="K217" s="16" t="s">
        <v>6</v>
      </c>
      <c r="L217" s="16" t="s">
        <v>15</v>
      </c>
      <c r="M217" s="11"/>
      <c r="N217" s="11" t="s">
        <v>547</v>
      </c>
      <c r="O217" s="66"/>
      <c r="P217" s="66"/>
      <c r="Q217" s="66"/>
      <c r="R217" s="66"/>
      <c r="S217" s="66"/>
      <c r="T217" s="66"/>
      <c r="U217" s="66"/>
      <c r="V217" s="66"/>
      <c r="W217" s="66" t="s">
        <v>15</v>
      </c>
      <c r="X217" s="66"/>
      <c r="Y217" s="67">
        <f t="shared" si="67"/>
        <v>1</v>
      </c>
      <c r="Z217" s="16"/>
      <c r="AA217" s="16"/>
      <c r="AB217" s="16"/>
      <c r="AC217" s="16"/>
      <c r="AD217" s="16"/>
      <c r="AE217" s="7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t="s">
        <v>654</v>
      </c>
      <c r="BI217" s="16"/>
      <c r="BJ217" s="16">
        <v>2</v>
      </c>
      <c r="BK217" s="16">
        <v>2</v>
      </c>
      <c r="BL217" s="16">
        <v>2</v>
      </c>
      <c r="BM217" s="16">
        <v>2</v>
      </c>
      <c r="BN217" s="16">
        <v>2</v>
      </c>
      <c r="BO217" s="16">
        <v>2</v>
      </c>
      <c r="BP217" s="16">
        <v>2</v>
      </c>
      <c r="BQ217" s="16">
        <v>2</v>
      </c>
      <c r="BR217" s="16">
        <v>2</v>
      </c>
      <c r="BS217" s="16">
        <v>2</v>
      </c>
      <c r="BT217" s="16">
        <v>2</v>
      </c>
      <c r="BU217" s="16">
        <v>2</v>
      </c>
      <c r="BV217" s="16">
        <v>2</v>
      </c>
      <c r="BW217" s="16">
        <v>2</v>
      </c>
      <c r="BX217" s="16">
        <v>2</v>
      </c>
      <c r="BY217" s="16">
        <v>2</v>
      </c>
      <c r="BZ217" s="16">
        <v>2</v>
      </c>
      <c r="CA217" s="16">
        <v>2</v>
      </c>
      <c r="CB217" s="16">
        <v>2</v>
      </c>
      <c r="CC217" s="16">
        <v>2</v>
      </c>
      <c r="CD217" s="16">
        <v>2</v>
      </c>
      <c r="CE217" s="16">
        <v>2</v>
      </c>
      <c r="CF217" s="16">
        <v>2</v>
      </c>
      <c r="CG217" s="16">
        <v>2</v>
      </c>
      <c r="CH217" s="16">
        <v>2</v>
      </c>
      <c r="CI217" s="16">
        <v>2</v>
      </c>
      <c r="CJ217" s="16">
        <v>2</v>
      </c>
      <c r="CK217" s="16">
        <v>2</v>
      </c>
      <c r="CL217" s="16">
        <v>2</v>
      </c>
      <c r="CM217" s="16">
        <v>2</v>
      </c>
      <c r="CN217" s="16">
        <v>2</v>
      </c>
      <c r="CO217" s="16">
        <v>2</v>
      </c>
      <c r="CP217" s="16">
        <v>2</v>
      </c>
      <c r="CQ217" s="16">
        <v>2</v>
      </c>
      <c r="CR217" s="16">
        <v>2</v>
      </c>
      <c r="CS217" s="16"/>
      <c r="CT217" s="16">
        <v>2</v>
      </c>
      <c r="CU217" s="16">
        <v>2</v>
      </c>
      <c r="CV217" s="16">
        <v>2</v>
      </c>
      <c r="CW217" s="69">
        <f t="shared" si="68"/>
        <v>38</v>
      </c>
      <c r="CX217" s="352">
        <f t="shared" si="69"/>
        <v>1</v>
      </c>
      <c r="CY217" s="69">
        <f t="shared" si="70"/>
        <v>0</v>
      </c>
      <c r="CZ217" s="70">
        <f t="shared" si="71"/>
        <v>0</v>
      </c>
      <c r="DA217" s="69">
        <f t="shared" si="72"/>
        <v>0</v>
      </c>
      <c r="DB217" s="70">
        <f t="shared" si="73"/>
        <v>0</v>
      </c>
      <c r="DC217" s="69">
        <f t="shared" si="74"/>
        <v>0</v>
      </c>
      <c r="DD217" s="70">
        <f t="shared" si="75"/>
        <v>0</v>
      </c>
      <c r="DE217" s="71">
        <f t="shared" si="76"/>
        <v>2</v>
      </c>
      <c r="DF217" s="71" t="str">
        <f t="shared" si="77"/>
        <v>Đạt mục tiêu</v>
      </c>
      <c r="DG217" s="2"/>
      <c r="DH217" s="2"/>
      <c r="DI217" s="2"/>
      <c r="DJ217" s="2"/>
      <c r="DK217" s="2"/>
      <c r="DL217" s="2"/>
      <c r="DM217" s="2"/>
      <c r="DN217" s="2"/>
      <c r="DO217" s="2"/>
      <c r="DP217" s="2"/>
      <c r="DQ217" s="2"/>
      <c r="DR217" s="2"/>
      <c r="DS217" s="2"/>
      <c r="DT217" s="2"/>
      <c r="DU217" s="2"/>
      <c r="DV217" s="2"/>
      <c r="DW217" s="2"/>
      <c r="DX217" s="2"/>
      <c r="DY217" s="2"/>
      <c r="DZ217" s="2"/>
    </row>
    <row r="218" spans="1:130" ht="15.75" hidden="1" customHeight="1" x14ac:dyDescent="0.25">
      <c r="A218" s="49">
        <v>188</v>
      </c>
      <c r="B218" s="55">
        <v>309</v>
      </c>
      <c r="C218" s="56">
        <v>310</v>
      </c>
      <c r="D218" s="85" t="s">
        <v>278</v>
      </c>
      <c r="E218" s="86"/>
      <c r="F218" s="87"/>
      <c r="G218" s="57"/>
      <c r="H218" s="57"/>
      <c r="I218" s="64"/>
      <c r="J218" s="57"/>
      <c r="K218" s="57" t="s">
        <v>8</v>
      </c>
      <c r="L218" s="57" t="s">
        <v>8</v>
      </c>
      <c r="M218" s="57" t="s">
        <v>8</v>
      </c>
      <c r="N218" s="296"/>
      <c r="O218" s="58" t="s">
        <v>609</v>
      </c>
      <c r="P218" s="58" t="s">
        <v>609</v>
      </c>
      <c r="Q218" s="58" t="s">
        <v>609</v>
      </c>
      <c r="R218" s="58" t="s">
        <v>609</v>
      </c>
      <c r="S218" s="58" t="s">
        <v>609</v>
      </c>
      <c r="T218" s="58" t="s">
        <v>609</v>
      </c>
      <c r="U218" s="58" t="s">
        <v>609</v>
      </c>
      <c r="V218" s="58" t="s">
        <v>609</v>
      </c>
      <c r="W218" s="58" t="s">
        <v>609</v>
      </c>
      <c r="X218" s="58" t="s">
        <v>609</v>
      </c>
      <c r="Y218" s="67">
        <f t="shared" si="67"/>
        <v>0</v>
      </c>
      <c r="Z218" s="57"/>
      <c r="AA218" s="57"/>
      <c r="AB218" s="57"/>
      <c r="AC218" s="57"/>
      <c r="AD218" s="57"/>
      <c r="AE218" s="57"/>
      <c r="AF218" s="57"/>
      <c r="AG218" s="57"/>
      <c r="AH218" s="57"/>
      <c r="AI218" s="57"/>
      <c r="AJ218" s="57"/>
      <c r="AK218" s="57"/>
      <c r="AL218" s="78"/>
      <c r="AM218" s="78"/>
      <c r="AN218" s="78"/>
      <c r="AO218" s="78"/>
      <c r="AP218" s="78"/>
      <c r="AQ218" s="78"/>
      <c r="AR218" s="78"/>
      <c r="AS218" s="78"/>
      <c r="AT218" s="78"/>
      <c r="AU218" s="57"/>
      <c r="AV218" s="57"/>
      <c r="AW218" s="57"/>
      <c r="AX218" s="57"/>
      <c r="AY218" s="57"/>
      <c r="AZ218" s="57"/>
      <c r="BA218" s="57"/>
      <c r="BB218" s="57"/>
      <c r="BC218" s="78"/>
      <c r="BD218" s="78"/>
      <c r="BE218" s="78"/>
      <c r="BF218" s="78"/>
      <c r="BG218" s="78"/>
      <c r="BH218" s="78"/>
      <c r="BI218" s="78"/>
      <c r="BJ218" s="336" t="s">
        <v>8</v>
      </c>
      <c r="BK218" s="336" t="s">
        <v>8</v>
      </c>
      <c r="BL218" s="336" t="s">
        <v>8</v>
      </c>
      <c r="BM218" s="336" t="s">
        <v>8</v>
      </c>
      <c r="BN218" s="336" t="s">
        <v>8</v>
      </c>
      <c r="BO218" s="336" t="s">
        <v>8</v>
      </c>
      <c r="BP218" s="336" t="s">
        <v>8</v>
      </c>
      <c r="BQ218" s="336" t="s">
        <v>8</v>
      </c>
      <c r="BR218" s="336" t="s">
        <v>8</v>
      </c>
      <c r="BS218" s="336" t="s">
        <v>8</v>
      </c>
      <c r="BT218" s="336" t="s">
        <v>8</v>
      </c>
      <c r="BU218" s="336" t="s">
        <v>8</v>
      </c>
      <c r="BV218" s="336" t="s">
        <v>8</v>
      </c>
      <c r="BW218" s="336" t="s">
        <v>8</v>
      </c>
      <c r="BX218" s="336" t="s">
        <v>8</v>
      </c>
      <c r="BY218" s="336" t="s">
        <v>8</v>
      </c>
      <c r="BZ218" s="336" t="s">
        <v>8</v>
      </c>
      <c r="CA218" s="336" t="s">
        <v>8</v>
      </c>
      <c r="CB218" s="336" t="s">
        <v>8</v>
      </c>
      <c r="CC218" s="336" t="s">
        <v>8</v>
      </c>
      <c r="CD218" s="336" t="s">
        <v>8</v>
      </c>
      <c r="CE218" s="336" t="s">
        <v>8</v>
      </c>
      <c r="CF218" s="336" t="s">
        <v>8</v>
      </c>
      <c r="CG218" s="336" t="s">
        <v>8</v>
      </c>
      <c r="CH218" s="336" t="s">
        <v>8</v>
      </c>
      <c r="CI218" s="336" t="s">
        <v>8</v>
      </c>
      <c r="CJ218" s="336" t="s">
        <v>8</v>
      </c>
      <c r="CK218" s="336" t="s">
        <v>8</v>
      </c>
      <c r="CL218" s="336" t="s">
        <v>8</v>
      </c>
      <c r="CM218" s="336" t="s">
        <v>8</v>
      </c>
      <c r="CN218" s="336" t="s">
        <v>8</v>
      </c>
      <c r="CO218" s="336" t="s">
        <v>8</v>
      </c>
      <c r="CP218" s="336" t="s">
        <v>8</v>
      </c>
      <c r="CQ218" s="336" t="s">
        <v>8</v>
      </c>
      <c r="CR218" s="336" t="s">
        <v>8</v>
      </c>
      <c r="CS218" s="336"/>
      <c r="CT218" s="336" t="s">
        <v>8</v>
      </c>
      <c r="CU218" s="336" t="s">
        <v>8</v>
      </c>
      <c r="CV218" s="336" t="s">
        <v>8</v>
      </c>
      <c r="CW218" s="336" t="s">
        <v>8</v>
      </c>
      <c r="CX218" s="331" t="s">
        <v>8</v>
      </c>
      <c r="CY218" s="336" t="s">
        <v>8</v>
      </c>
      <c r="CZ218" s="336" t="s">
        <v>8</v>
      </c>
      <c r="DA218" s="336" t="s">
        <v>8</v>
      </c>
      <c r="DB218" s="336" t="s">
        <v>8</v>
      </c>
      <c r="DC218" s="336" t="s">
        <v>8</v>
      </c>
      <c r="DD218" s="336" t="s">
        <v>8</v>
      </c>
      <c r="DE218" s="57" t="s">
        <v>8</v>
      </c>
      <c r="DF218" s="57" t="s">
        <v>8</v>
      </c>
      <c r="DG218" s="2"/>
      <c r="DH218" s="2"/>
      <c r="DI218" s="2"/>
      <c r="DJ218" s="2"/>
      <c r="DK218" s="2"/>
      <c r="DL218" s="2"/>
      <c r="DM218" s="2"/>
      <c r="DN218" s="2"/>
      <c r="DO218" s="2"/>
      <c r="DP218" s="2"/>
      <c r="DQ218" s="2"/>
      <c r="DR218" s="2"/>
      <c r="DS218" s="2"/>
      <c r="DT218" s="2"/>
      <c r="DU218" s="2"/>
      <c r="DV218" s="2"/>
      <c r="DW218" s="2"/>
      <c r="DX218" s="2"/>
      <c r="DY218" s="2"/>
      <c r="DZ218" s="2"/>
    </row>
    <row r="219" spans="1:130" ht="38.25" hidden="1" customHeight="1" x14ac:dyDescent="0.25">
      <c r="A219" s="49">
        <v>189</v>
      </c>
      <c r="B219" s="62">
        <v>310</v>
      </c>
      <c r="C219" s="56">
        <v>313</v>
      </c>
      <c r="D219" s="8" t="s">
        <v>279</v>
      </c>
      <c r="E219" s="15" t="s">
        <v>19</v>
      </c>
      <c r="F219" s="15" t="s">
        <v>280</v>
      </c>
      <c r="G219" s="64" t="s">
        <v>19</v>
      </c>
      <c r="H219" s="15" t="s">
        <v>761</v>
      </c>
      <c r="I219" s="64" t="s">
        <v>628</v>
      </c>
      <c r="J219" s="64" t="s">
        <v>179</v>
      </c>
      <c r="K219" s="16" t="s">
        <v>6</v>
      </c>
      <c r="L219" s="16" t="s">
        <v>15</v>
      </c>
      <c r="M219" s="11">
        <v>1</v>
      </c>
      <c r="N219" s="11" t="s">
        <v>546</v>
      </c>
      <c r="O219" s="66"/>
      <c r="P219" s="66"/>
      <c r="Q219" s="66"/>
      <c r="R219" s="66"/>
      <c r="S219" s="66"/>
      <c r="T219" s="66"/>
      <c r="U219" s="66" t="s">
        <v>15</v>
      </c>
      <c r="V219" s="66"/>
      <c r="W219" s="66"/>
      <c r="X219" s="66"/>
      <c r="Y219" s="67">
        <f t="shared" si="67"/>
        <v>1</v>
      </c>
      <c r="Z219" s="16"/>
      <c r="AA219" s="16"/>
      <c r="AB219" s="16"/>
      <c r="AC219" s="16"/>
      <c r="AD219" s="16"/>
      <c r="AE219" s="7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t="s">
        <v>645</v>
      </c>
      <c r="BB219" s="16"/>
      <c r="BC219" s="16"/>
      <c r="BD219" s="16"/>
      <c r="BE219" s="16"/>
      <c r="BF219" s="16"/>
      <c r="BG219" s="16"/>
      <c r="BH219" s="16"/>
      <c r="BI219" s="16"/>
      <c r="BJ219" s="16">
        <v>2</v>
      </c>
      <c r="BK219" s="16">
        <v>2</v>
      </c>
      <c r="BL219" s="16">
        <v>2</v>
      </c>
      <c r="BM219" s="16">
        <v>2</v>
      </c>
      <c r="BN219" s="16">
        <v>2</v>
      </c>
      <c r="BO219" s="16">
        <v>2</v>
      </c>
      <c r="BP219" s="16">
        <v>2</v>
      </c>
      <c r="BQ219" s="16">
        <v>2</v>
      </c>
      <c r="BR219" s="16">
        <v>2</v>
      </c>
      <c r="BS219" s="16">
        <v>2</v>
      </c>
      <c r="BT219" s="16">
        <v>2</v>
      </c>
      <c r="BU219" s="16">
        <v>2</v>
      </c>
      <c r="BV219" s="16">
        <v>2</v>
      </c>
      <c r="BW219" s="16">
        <v>2</v>
      </c>
      <c r="BX219" s="16">
        <v>2</v>
      </c>
      <c r="BY219" s="16">
        <v>2</v>
      </c>
      <c r="BZ219" s="16">
        <v>2</v>
      </c>
      <c r="CA219" s="16">
        <v>2</v>
      </c>
      <c r="CB219" s="16">
        <v>2</v>
      </c>
      <c r="CC219" s="16">
        <v>2</v>
      </c>
      <c r="CD219" s="16">
        <v>2</v>
      </c>
      <c r="CE219" s="16">
        <v>2</v>
      </c>
      <c r="CF219" s="16">
        <v>2</v>
      </c>
      <c r="CG219" s="16">
        <v>2</v>
      </c>
      <c r="CH219" s="16">
        <v>2</v>
      </c>
      <c r="CI219" s="16">
        <v>2</v>
      </c>
      <c r="CJ219" s="16">
        <v>2</v>
      </c>
      <c r="CK219" s="16">
        <v>2</v>
      </c>
      <c r="CL219" s="16">
        <v>2</v>
      </c>
      <c r="CM219" s="16">
        <v>2</v>
      </c>
      <c r="CN219" s="16">
        <v>2</v>
      </c>
      <c r="CO219" s="16">
        <v>2</v>
      </c>
      <c r="CP219" s="16">
        <v>2</v>
      </c>
      <c r="CQ219" s="16">
        <v>2</v>
      </c>
      <c r="CR219" s="16">
        <v>2</v>
      </c>
      <c r="CS219" s="16"/>
      <c r="CT219" s="16">
        <v>2</v>
      </c>
      <c r="CU219" s="16">
        <v>2</v>
      </c>
      <c r="CV219" s="16">
        <v>2</v>
      </c>
      <c r="CW219" s="69">
        <f>COUNTIF(BJ219:CV219,"2")</f>
        <v>38</v>
      </c>
      <c r="CX219" s="352">
        <f>CW219/(CW219+CY219+DA219+DC219)</f>
        <v>1</v>
      </c>
      <c r="CY219" s="69">
        <f>COUNTIF(BJ219:CV219,"1")</f>
        <v>0</v>
      </c>
      <c r="CZ219" s="70">
        <f>CY219/(CW219+CY219+DA219+DC219)</f>
        <v>0</v>
      </c>
      <c r="DA219" s="69">
        <f>COUNTIF(BJ219:CV219,"0")</f>
        <v>0</v>
      </c>
      <c r="DB219" s="70">
        <f>DA219/(CW219+CY219+DA219+DC219)</f>
        <v>0</v>
      </c>
      <c r="DC219" s="69">
        <f>COUNTIF(BJ219:CV219,"KĐG")</f>
        <v>0</v>
      </c>
      <c r="DD219" s="70">
        <f>DC219/(CW219+CY219+DA219+DC219)</f>
        <v>0</v>
      </c>
      <c r="DE219" s="71">
        <f>(((CW219*2)+(CY219*1)+(DA219*0)))/(CW219+CY219+DA219)</f>
        <v>2</v>
      </c>
      <c r="DF219" s="71" t="str">
        <f>IF(DD219&gt;=50%,"KĐG",IF(DE219&gt;=1.6,"Đạt mục tiêu",IF(DE219&gt;=1,"Cần cố gắng","Chưa đạt")))</f>
        <v>Đạt mục tiêu</v>
      </c>
      <c r="DG219" s="2"/>
      <c r="DH219" s="2"/>
      <c r="DI219" s="2"/>
      <c r="DJ219" s="2"/>
      <c r="DK219" s="2"/>
      <c r="DL219" s="2"/>
      <c r="DM219" s="2"/>
      <c r="DN219" s="2"/>
      <c r="DO219" s="2"/>
      <c r="DP219" s="2"/>
      <c r="DQ219" s="2"/>
      <c r="DR219" s="2"/>
      <c r="DS219" s="2"/>
      <c r="DT219" s="2"/>
      <c r="DU219" s="2"/>
      <c r="DV219" s="2"/>
      <c r="DW219" s="2"/>
      <c r="DX219" s="2"/>
      <c r="DY219" s="2"/>
      <c r="DZ219" s="2"/>
    </row>
    <row r="220" spans="1:130" ht="15.75" hidden="1" customHeight="1" x14ac:dyDescent="0.25">
      <c r="A220" s="49">
        <v>190</v>
      </c>
      <c r="B220" s="55">
        <v>313</v>
      </c>
      <c r="C220" s="56">
        <v>314</v>
      </c>
      <c r="D220" s="706" t="s">
        <v>281</v>
      </c>
      <c r="E220" s="707"/>
      <c r="F220" s="707"/>
      <c r="G220" s="707"/>
      <c r="H220" s="705"/>
      <c r="I220" s="64"/>
      <c r="J220" s="57"/>
      <c r="K220" s="57" t="s">
        <v>8</v>
      </c>
      <c r="L220" s="57" t="s">
        <v>8</v>
      </c>
      <c r="M220" s="57" t="s">
        <v>8</v>
      </c>
      <c r="N220" s="296"/>
      <c r="O220" s="58" t="s">
        <v>609</v>
      </c>
      <c r="P220" s="58" t="s">
        <v>609</v>
      </c>
      <c r="Q220" s="58" t="s">
        <v>609</v>
      </c>
      <c r="R220" s="58" t="s">
        <v>609</v>
      </c>
      <c r="S220" s="58" t="s">
        <v>609</v>
      </c>
      <c r="T220" s="58" t="s">
        <v>609</v>
      </c>
      <c r="U220" s="58" t="s">
        <v>609</v>
      </c>
      <c r="V220" s="58" t="s">
        <v>609</v>
      </c>
      <c r="W220" s="58" t="s">
        <v>609</v>
      </c>
      <c r="X220" s="58" t="s">
        <v>609</v>
      </c>
      <c r="Y220" s="67">
        <f t="shared" si="67"/>
        <v>0</v>
      </c>
      <c r="Z220" s="57"/>
      <c r="AA220" s="57"/>
      <c r="AB220" s="57"/>
      <c r="AC220" s="57"/>
      <c r="AD220" s="57"/>
      <c r="AE220" s="77"/>
      <c r="AF220" s="78"/>
      <c r="AG220" s="78"/>
      <c r="AH220" s="78"/>
      <c r="AI220" s="78"/>
      <c r="AJ220" s="78"/>
      <c r="AK220" s="78"/>
      <c r="AL220" s="78"/>
      <c r="AM220" s="78"/>
      <c r="AN220" s="78"/>
      <c r="AO220" s="78"/>
      <c r="AP220" s="78"/>
      <c r="AQ220" s="78"/>
      <c r="AR220" s="78"/>
      <c r="AS220" s="78"/>
      <c r="AT220" s="78"/>
      <c r="AU220" s="78"/>
      <c r="AV220" s="78"/>
      <c r="AW220" s="78"/>
      <c r="AX220" s="78"/>
      <c r="AY220" s="78"/>
      <c r="AZ220" s="78"/>
      <c r="BA220" s="78"/>
      <c r="BB220" s="78"/>
      <c r="BC220" s="78"/>
      <c r="BD220" s="78"/>
      <c r="BE220" s="78"/>
      <c r="BF220" s="78"/>
      <c r="BG220" s="78"/>
      <c r="BH220" s="78"/>
      <c r="BI220" s="78"/>
      <c r="BJ220" s="336" t="s">
        <v>8</v>
      </c>
      <c r="BK220" s="336" t="s">
        <v>8</v>
      </c>
      <c r="BL220" s="336" t="s">
        <v>8</v>
      </c>
      <c r="BM220" s="336" t="s">
        <v>8</v>
      </c>
      <c r="BN220" s="336" t="s">
        <v>8</v>
      </c>
      <c r="BO220" s="336" t="s">
        <v>8</v>
      </c>
      <c r="BP220" s="336" t="s">
        <v>8</v>
      </c>
      <c r="BQ220" s="336" t="s">
        <v>8</v>
      </c>
      <c r="BR220" s="336" t="s">
        <v>8</v>
      </c>
      <c r="BS220" s="336" t="s">
        <v>8</v>
      </c>
      <c r="BT220" s="336" t="s">
        <v>8</v>
      </c>
      <c r="BU220" s="336" t="s">
        <v>8</v>
      </c>
      <c r="BV220" s="336" t="s">
        <v>8</v>
      </c>
      <c r="BW220" s="336" t="s">
        <v>8</v>
      </c>
      <c r="BX220" s="336" t="s">
        <v>8</v>
      </c>
      <c r="BY220" s="336" t="s">
        <v>8</v>
      </c>
      <c r="BZ220" s="336" t="s">
        <v>8</v>
      </c>
      <c r="CA220" s="336" t="s">
        <v>8</v>
      </c>
      <c r="CB220" s="336" t="s">
        <v>8</v>
      </c>
      <c r="CC220" s="336" t="s">
        <v>8</v>
      </c>
      <c r="CD220" s="336" t="s">
        <v>8</v>
      </c>
      <c r="CE220" s="336" t="s">
        <v>8</v>
      </c>
      <c r="CF220" s="336" t="s">
        <v>8</v>
      </c>
      <c r="CG220" s="336" t="s">
        <v>8</v>
      </c>
      <c r="CH220" s="336" t="s">
        <v>8</v>
      </c>
      <c r="CI220" s="336" t="s">
        <v>8</v>
      </c>
      <c r="CJ220" s="336" t="s">
        <v>8</v>
      </c>
      <c r="CK220" s="336" t="s">
        <v>8</v>
      </c>
      <c r="CL220" s="336" t="s">
        <v>8</v>
      </c>
      <c r="CM220" s="336" t="s">
        <v>8</v>
      </c>
      <c r="CN220" s="336" t="s">
        <v>8</v>
      </c>
      <c r="CO220" s="336" t="s">
        <v>8</v>
      </c>
      <c r="CP220" s="336" t="s">
        <v>8</v>
      </c>
      <c r="CQ220" s="336" t="s">
        <v>8</v>
      </c>
      <c r="CR220" s="336" t="s">
        <v>8</v>
      </c>
      <c r="CS220" s="336"/>
      <c r="CT220" s="336" t="s">
        <v>8</v>
      </c>
      <c r="CU220" s="336" t="s">
        <v>8</v>
      </c>
      <c r="CV220" s="336" t="s">
        <v>8</v>
      </c>
      <c r="CW220" s="336" t="s">
        <v>8</v>
      </c>
      <c r="CX220" s="331" t="s">
        <v>8</v>
      </c>
      <c r="CY220" s="336" t="s">
        <v>8</v>
      </c>
      <c r="CZ220" s="336" t="s">
        <v>8</v>
      </c>
      <c r="DA220" s="336" t="s">
        <v>8</v>
      </c>
      <c r="DB220" s="336" t="s">
        <v>8</v>
      </c>
      <c r="DC220" s="336" t="s">
        <v>8</v>
      </c>
      <c r="DD220" s="336" t="s">
        <v>8</v>
      </c>
      <c r="DE220" s="57" t="s">
        <v>8</v>
      </c>
      <c r="DF220" s="57" t="s">
        <v>8</v>
      </c>
      <c r="DG220" s="2"/>
      <c r="DH220" s="2"/>
      <c r="DI220" s="2"/>
      <c r="DJ220" s="2"/>
      <c r="DK220" s="2"/>
      <c r="DL220" s="2"/>
      <c r="DM220" s="2"/>
      <c r="DN220" s="2"/>
      <c r="DO220" s="2"/>
      <c r="DP220" s="2"/>
      <c r="DQ220" s="2"/>
      <c r="DR220" s="2"/>
      <c r="DS220" s="2"/>
      <c r="DT220" s="2"/>
      <c r="DU220" s="2"/>
      <c r="DV220" s="2"/>
      <c r="DW220" s="2"/>
      <c r="DX220" s="2"/>
      <c r="DY220" s="2"/>
      <c r="DZ220" s="2"/>
    </row>
    <row r="221" spans="1:130" ht="60.75" hidden="1" customHeight="1" x14ac:dyDescent="0.25">
      <c r="A221" s="49">
        <v>191</v>
      </c>
      <c r="B221" s="62">
        <v>314</v>
      </c>
      <c r="C221" s="56">
        <v>317</v>
      </c>
      <c r="D221" s="8" t="s">
        <v>282</v>
      </c>
      <c r="E221" s="15" t="s">
        <v>11</v>
      </c>
      <c r="F221" s="15" t="s">
        <v>283</v>
      </c>
      <c r="G221" s="64" t="s">
        <v>19</v>
      </c>
      <c r="H221" s="15" t="s">
        <v>762</v>
      </c>
      <c r="I221" s="64" t="s">
        <v>628</v>
      </c>
      <c r="J221" s="8" t="s">
        <v>179</v>
      </c>
      <c r="K221" s="12" t="s">
        <v>6</v>
      </c>
      <c r="L221" s="12" t="s">
        <v>15</v>
      </c>
      <c r="M221" s="11">
        <v>1</v>
      </c>
      <c r="N221" s="11" t="s">
        <v>546</v>
      </c>
      <c r="O221" s="66"/>
      <c r="P221" s="66"/>
      <c r="Q221" s="66"/>
      <c r="R221" s="66"/>
      <c r="S221" s="66"/>
      <c r="T221" s="66"/>
      <c r="U221" s="66" t="s">
        <v>15</v>
      </c>
      <c r="V221" s="66"/>
      <c r="W221" s="66"/>
      <c r="X221" s="66"/>
      <c r="Y221" s="67">
        <f t="shared" si="67"/>
        <v>1</v>
      </c>
      <c r="Z221" s="16"/>
      <c r="AA221" s="16"/>
      <c r="AB221" s="16"/>
      <c r="AC221" s="16"/>
      <c r="AD221" s="16"/>
      <c r="AE221" s="68"/>
      <c r="AF221" s="12"/>
      <c r="AG221" s="12"/>
      <c r="AH221" s="12"/>
      <c r="AI221" s="12"/>
      <c r="AJ221" s="12"/>
      <c r="AK221" s="12"/>
      <c r="AL221" s="12"/>
      <c r="AM221" s="12"/>
      <c r="AN221" s="12"/>
      <c r="AO221" s="12"/>
      <c r="AP221" s="12"/>
      <c r="AQ221" s="12"/>
      <c r="AR221" s="12"/>
      <c r="AS221" s="12"/>
      <c r="AT221" s="12"/>
      <c r="AU221" s="12"/>
      <c r="AV221" s="12"/>
      <c r="AW221" s="12"/>
      <c r="AX221" s="12"/>
      <c r="AY221" s="12" t="s">
        <v>710</v>
      </c>
      <c r="AZ221" s="12"/>
      <c r="BA221" s="12" t="s">
        <v>623</v>
      </c>
      <c r="BB221" s="12" t="s">
        <v>626</v>
      </c>
      <c r="BC221" s="12"/>
      <c r="BD221" s="12"/>
      <c r="BE221" s="12"/>
      <c r="BF221" s="12"/>
      <c r="BG221" s="12"/>
      <c r="BH221" s="12"/>
      <c r="BI221" s="12"/>
      <c r="BJ221" s="16">
        <v>2</v>
      </c>
      <c r="BK221" s="16">
        <v>2</v>
      </c>
      <c r="BL221" s="16">
        <v>2</v>
      </c>
      <c r="BM221" s="16">
        <v>2</v>
      </c>
      <c r="BN221" s="16">
        <v>2</v>
      </c>
      <c r="BO221" s="16">
        <v>2</v>
      </c>
      <c r="BP221" s="16">
        <v>2</v>
      </c>
      <c r="BQ221" s="16">
        <v>2</v>
      </c>
      <c r="BR221" s="16">
        <v>2</v>
      </c>
      <c r="BS221" s="16">
        <v>2</v>
      </c>
      <c r="BT221" s="16">
        <v>2</v>
      </c>
      <c r="BU221" s="16">
        <v>2</v>
      </c>
      <c r="BV221" s="16">
        <v>2</v>
      </c>
      <c r="BW221" s="16">
        <v>2</v>
      </c>
      <c r="BX221" s="16">
        <v>2</v>
      </c>
      <c r="BY221" s="16">
        <v>2</v>
      </c>
      <c r="BZ221" s="16">
        <v>2</v>
      </c>
      <c r="CA221" s="16">
        <v>2</v>
      </c>
      <c r="CB221" s="16">
        <v>2</v>
      </c>
      <c r="CC221" s="16">
        <v>2</v>
      </c>
      <c r="CD221" s="16">
        <v>2</v>
      </c>
      <c r="CE221" s="16">
        <v>2</v>
      </c>
      <c r="CF221" s="16">
        <v>2</v>
      </c>
      <c r="CG221" s="16">
        <v>2</v>
      </c>
      <c r="CH221" s="16">
        <v>2</v>
      </c>
      <c r="CI221" s="16">
        <v>2</v>
      </c>
      <c r="CJ221" s="16">
        <v>2</v>
      </c>
      <c r="CK221" s="16">
        <v>2</v>
      </c>
      <c r="CL221" s="16">
        <v>2</v>
      </c>
      <c r="CM221" s="16">
        <v>2</v>
      </c>
      <c r="CN221" s="16">
        <v>2</v>
      </c>
      <c r="CO221" s="16">
        <v>2</v>
      </c>
      <c r="CP221" s="16">
        <v>2</v>
      </c>
      <c r="CQ221" s="16">
        <v>2</v>
      </c>
      <c r="CR221" s="16">
        <v>2</v>
      </c>
      <c r="CS221" s="16"/>
      <c r="CT221" s="16">
        <v>2</v>
      </c>
      <c r="CU221" s="16">
        <v>2</v>
      </c>
      <c r="CV221" s="16">
        <v>2</v>
      </c>
      <c r="CW221" s="69">
        <f t="shared" ref="CW221:CW226" si="78">COUNTIF(BJ221:CV221,"2")</f>
        <v>38</v>
      </c>
      <c r="CX221" s="352">
        <f t="shared" ref="CX221:CX226" si="79">CW221/(CW221+CY221+DA221+DC221)</f>
        <v>1</v>
      </c>
      <c r="CY221" s="69">
        <f t="shared" ref="CY221:CY226" si="80">COUNTIF(BJ221:CV221,"1")</f>
        <v>0</v>
      </c>
      <c r="CZ221" s="70">
        <f t="shared" ref="CZ221:CZ226" si="81">CY221/(CW221+CY221+DA221+DC221)</f>
        <v>0</v>
      </c>
      <c r="DA221" s="69">
        <f t="shared" ref="DA221:DA226" si="82">COUNTIF(BJ221:CV221,"0")</f>
        <v>0</v>
      </c>
      <c r="DB221" s="70">
        <f t="shared" ref="DB221:DB226" si="83">DA221/(CW221+CY221+DA221+DC221)</f>
        <v>0</v>
      </c>
      <c r="DC221" s="69">
        <f t="shared" ref="DC221:DC226" si="84">COUNTIF(BJ221:CV221,"KĐG")</f>
        <v>0</v>
      </c>
      <c r="DD221" s="70">
        <f t="shared" ref="DD221:DD226" si="85">DC221/(CW221+CY221+DA221+DC221)</f>
        <v>0</v>
      </c>
      <c r="DE221" s="71">
        <f t="shared" ref="DE221:DE226" si="86">(((CW221*2)+(CY221*1)+(DA221*0)))/(CW221+CY221+DA221)</f>
        <v>2</v>
      </c>
      <c r="DF221" s="71" t="str">
        <f t="shared" ref="DF221:DF226" si="87">IF(DD221&gt;=50%,"KĐG",IF(DE221&gt;=1.6,"Đạt mục tiêu",IF(DE221&gt;=1,"Cần cố gắng","Chưa đạt")))</f>
        <v>Đạt mục tiêu</v>
      </c>
      <c r="DG221" s="2"/>
      <c r="DH221" s="2"/>
      <c r="DI221" s="2"/>
      <c r="DJ221" s="2"/>
      <c r="DK221" s="2"/>
      <c r="DL221" s="2"/>
      <c r="DM221" s="2"/>
      <c r="DN221" s="2"/>
      <c r="DO221" s="2"/>
      <c r="DP221" s="2"/>
      <c r="DQ221" s="2"/>
      <c r="DR221" s="2"/>
      <c r="DS221" s="2"/>
      <c r="DT221" s="2"/>
      <c r="DU221" s="2"/>
      <c r="DV221" s="2"/>
      <c r="DW221" s="2"/>
      <c r="DX221" s="2"/>
      <c r="DY221" s="2"/>
      <c r="DZ221" s="2"/>
    </row>
    <row r="222" spans="1:130" ht="63.75" hidden="1" customHeight="1" x14ac:dyDescent="0.25">
      <c r="A222" s="49">
        <v>192</v>
      </c>
      <c r="B222" s="62">
        <v>317</v>
      </c>
      <c r="C222" s="56">
        <v>317</v>
      </c>
      <c r="D222" s="8" t="s">
        <v>282</v>
      </c>
      <c r="E222" s="15" t="s">
        <v>11</v>
      </c>
      <c r="F222" s="15" t="s">
        <v>283</v>
      </c>
      <c r="G222" s="64" t="s">
        <v>19</v>
      </c>
      <c r="H222" s="15" t="s">
        <v>763</v>
      </c>
      <c r="I222" s="64" t="s">
        <v>628</v>
      </c>
      <c r="J222" s="8"/>
      <c r="K222" s="13"/>
      <c r="L222" s="13"/>
      <c r="M222" s="11"/>
      <c r="N222" s="306" t="s">
        <v>545</v>
      </c>
      <c r="O222" s="66"/>
      <c r="P222" s="66"/>
      <c r="Q222" s="66"/>
      <c r="R222" s="66"/>
      <c r="S222" s="66"/>
      <c r="T222" s="66" t="s">
        <v>15</v>
      </c>
      <c r="U222" s="66"/>
      <c r="V222" s="66"/>
      <c r="W222" s="66"/>
      <c r="X222" s="66"/>
      <c r="Y222" s="67">
        <f t="shared" si="67"/>
        <v>1</v>
      </c>
      <c r="Z222" s="16"/>
      <c r="AA222" s="16"/>
      <c r="AB222" s="16"/>
      <c r="AC222" s="16"/>
      <c r="AD222" s="16"/>
      <c r="AE222" s="68"/>
      <c r="AF222" s="12"/>
      <c r="AG222" s="12"/>
      <c r="AH222" s="12"/>
      <c r="AI222" s="12"/>
      <c r="AJ222" s="12"/>
      <c r="AK222" s="12"/>
      <c r="AL222" s="12"/>
      <c r="AM222" s="12"/>
      <c r="AN222" s="12"/>
      <c r="AO222" s="12"/>
      <c r="AP222" s="12"/>
      <c r="AQ222" s="12"/>
      <c r="AR222" s="12"/>
      <c r="AS222" s="12"/>
      <c r="AT222" s="12"/>
      <c r="AU222" s="12"/>
      <c r="AV222" s="12" t="s">
        <v>654</v>
      </c>
      <c r="AW222" s="12" t="s">
        <v>654</v>
      </c>
      <c r="AX222" s="12"/>
      <c r="AY222" s="12"/>
      <c r="AZ222" s="12"/>
      <c r="BA222" s="12"/>
      <c r="BB222" s="12"/>
      <c r="BC222" s="12"/>
      <c r="BD222" s="12"/>
      <c r="BE222" s="12"/>
      <c r="BF222" s="12"/>
      <c r="BG222" s="12"/>
      <c r="BH222" s="12"/>
      <c r="BI222" s="12"/>
      <c r="BJ222" s="345">
        <v>2</v>
      </c>
      <c r="BK222" s="345">
        <v>2</v>
      </c>
      <c r="BL222" s="345">
        <v>2</v>
      </c>
      <c r="BM222" s="345">
        <v>2</v>
      </c>
      <c r="BN222" s="345">
        <v>2</v>
      </c>
      <c r="BO222" s="345">
        <v>2</v>
      </c>
      <c r="BP222" s="345">
        <v>2</v>
      </c>
      <c r="BQ222" s="345">
        <v>2</v>
      </c>
      <c r="BR222" s="345">
        <v>2</v>
      </c>
      <c r="BS222" s="345">
        <v>2</v>
      </c>
      <c r="BT222" s="345">
        <v>2</v>
      </c>
      <c r="BU222" s="345">
        <v>2</v>
      </c>
      <c r="BV222" s="345">
        <v>2</v>
      </c>
      <c r="BW222" s="345">
        <v>2</v>
      </c>
      <c r="BX222" s="345">
        <v>2</v>
      </c>
      <c r="BY222" s="345">
        <v>2</v>
      </c>
      <c r="BZ222" s="345">
        <v>2</v>
      </c>
      <c r="CA222" s="345">
        <v>2</v>
      </c>
      <c r="CB222" s="345">
        <v>2</v>
      </c>
      <c r="CC222" s="345">
        <v>2</v>
      </c>
      <c r="CD222" s="345">
        <v>2</v>
      </c>
      <c r="CE222" s="345">
        <v>2</v>
      </c>
      <c r="CF222" s="345">
        <v>2</v>
      </c>
      <c r="CG222" s="345">
        <v>2</v>
      </c>
      <c r="CH222" s="345">
        <v>2</v>
      </c>
      <c r="CI222" s="345">
        <v>2</v>
      </c>
      <c r="CJ222" s="345">
        <v>2</v>
      </c>
      <c r="CK222" s="345">
        <v>2</v>
      </c>
      <c r="CL222" s="345">
        <v>2</v>
      </c>
      <c r="CM222" s="345">
        <v>2</v>
      </c>
      <c r="CN222" s="345">
        <v>2</v>
      </c>
      <c r="CO222" s="345">
        <v>2</v>
      </c>
      <c r="CP222" s="345">
        <v>2</v>
      </c>
      <c r="CQ222" s="345">
        <v>2</v>
      </c>
      <c r="CR222" s="345">
        <v>2</v>
      </c>
      <c r="CS222" s="345">
        <v>2</v>
      </c>
      <c r="CT222" s="345">
        <v>2</v>
      </c>
      <c r="CU222" s="345">
        <v>2</v>
      </c>
      <c r="CV222" s="345">
        <v>2</v>
      </c>
      <c r="CW222" s="335">
        <f t="shared" si="78"/>
        <v>39</v>
      </c>
      <c r="CX222" s="330">
        <f t="shared" si="79"/>
        <v>1</v>
      </c>
      <c r="CY222" s="335">
        <f t="shared" si="80"/>
        <v>0</v>
      </c>
      <c r="CZ222" s="339">
        <f t="shared" si="81"/>
        <v>0</v>
      </c>
      <c r="DA222" s="335">
        <f t="shared" si="82"/>
        <v>0</v>
      </c>
      <c r="DB222" s="339">
        <f t="shared" si="83"/>
        <v>0</v>
      </c>
      <c r="DC222" s="335">
        <f t="shared" si="84"/>
        <v>0</v>
      </c>
      <c r="DD222" s="339">
        <f t="shared" si="85"/>
        <v>0</v>
      </c>
      <c r="DE222" s="71">
        <f t="shared" si="86"/>
        <v>2</v>
      </c>
      <c r="DF222" s="71" t="str">
        <f t="shared" si="87"/>
        <v>Đạt mục tiêu</v>
      </c>
      <c r="DG222" s="2"/>
      <c r="DH222" s="2"/>
      <c r="DI222" s="2"/>
      <c r="DJ222" s="2"/>
      <c r="DK222" s="2"/>
      <c r="DL222" s="2"/>
      <c r="DM222" s="2"/>
      <c r="DN222" s="2"/>
      <c r="DO222" s="2"/>
      <c r="DP222" s="2"/>
      <c r="DQ222" s="2"/>
      <c r="DR222" s="2"/>
      <c r="DS222" s="2"/>
      <c r="DT222" s="2"/>
      <c r="DU222" s="2"/>
      <c r="DV222" s="2"/>
      <c r="DW222" s="2"/>
      <c r="DX222" s="2"/>
      <c r="DY222" s="2"/>
      <c r="DZ222" s="2"/>
    </row>
    <row r="223" spans="1:130" ht="65.25" hidden="1" customHeight="1" x14ac:dyDescent="0.25">
      <c r="A223" s="49">
        <v>193</v>
      </c>
      <c r="B223" s="62">
        <v>317</v>
      </c>
      <c r="C223" s="56">
        <v>317</v>
      </c>
      <c r="D223" s="8" t="s">
        <v>282</v>
      </c>
      <c r="E223" s="15" t="s">
        <v>11</v>
      </c>
      <c r="F223" s="15" t="s">
        <v>283</v>
      </c>
      <c r="G223" s="64" t="s">
        <v>19</v>
      </c>
      <c r="H223" s="15" t="s">
        <v>283</v>
      </c>
      <c r="I223" s="64" t="s">
        <v>628</v>
      </c>
      <c r="J223" s="8"/>
      <c r="K223" s="13"/>
      <c r="L223" s="13"/>
      <c r="M223" s="11"/>
      <c r="N223" s="305" t="s">
        <v>544</v>
      </c>
      <c r="O223" s="66"/>
      <c r="P223" s="66"/>
      <c r="Q223" s="66"/>
      <c r="R223" s="66"/>
      <c r="S223" s="66" t="s">
        <v>15</v>
      </c>
      <c r="T223" s="66"/>
      <c r="U223" s="66"/>
      <c r="V223" s="66"/>
      <c r="W223" s="66"/>
      <c r="X223" s="66"/>
      <c r="Y223" s="67">
        <f t="shared" si="67"/>
        <v>1</v>
      </c>
      <c r="Z223" s="16"/>
      <c r="AA223" s="16"/>
      <c r="AB223" s="16"/>
      <c r="AC223" s="16"/>
      <c r="AD223" s="16"/>
      <c r="AE223" s="68"/>
      <c r="AF223" s="12"/>
      <c r="AG223" s="12"/>
      <c r="AH223" s="12"/>
      <c r="AI223" s="12"/>
      <c r="AJ223" s="12"/>
      <c r="AK223" s="12"/>
      <c r="AL223" s="12"/>
      <c r="AM223" s="12"/>
      <c r="AN223" s="12"/>
      <c r="AO223" s="12"/>
      <c r="AP223" s="12"/>
      <c r="AQ223" s="12" t="s">
        <v>654</v>
      </c>
      <c r="AR223" s="12" t="s">
        <v>654</v>
      </c>
      <c r="AS223" s="12" t="s">
        <v>654</v>
      </c>
      <c r="AT223" s="12" t="s">
        <v>654</v>
      </c>
      <c r="AU223" s="16"/>
      <c r="AV223" s="16"/>
      <c r="AW223" s="16"/>
      <c r="AX223" s="16"/>
      <c r="AY223" s="12"/>
      <c r="AZ223" s="12"/>
      <c r="BA223" s="12"/>
      <c r="BB223" s="12"/>
      <c r="BC223" s="12"/>
      <c r="BD223" s="12"/>
      <c r="BE223" s="12"/>
      <c r="BF223" s="12"/>
      <c r="BG223" s="12"/>
      <c r="BH223" s="12"/>
      <c r="BI223" s="12"/>
      <c r="BJ223" s="16">
        <v>2</v>
      </c>
      <c r="BK223" s="16">
        <v>2</v>
      </c>
      <c r="BL223" s="16">
        <v>2</v>
      </c>
      <c r="BM223" s="16">
        <v>2</v>
      </c>
      <c r="BN223" s="16">
        <v>2</v>
      </c>
      <c r="BO223" s="16">
        <v>2</v>
      </c>
      <c r="BP223" s="16">
        <v>2</v>
      </c>
      <c r="BQ223" s="16">
        <v>2</v>
      </c>
      <c r="BR223" s="16">
        <v>2</v>
      </c>
      <c r="BS223" s="16">
        <v>2</v>
      </c>
      <c r="BT223" s="16">
        <v>2</v>
      </c>
      <c r="BU223" s="16">
        <v>2</v>
      </c>
      <c r="BV223" s="16">
        <v>2</v>
      </c>
      <c r="BW223" s="16">
        <v>2</v>
      </c>
      <c r="BX223" s="16">
        <v>2</v>
      </c>
      <c r="BY223" s="16">
        <v>2</v>
      </c>
      <c r="BZ223" s="16">
        <v>2</v>
      </c>
      <c r="CA223" s="16">
        <v>2</v>
      </c>
      <c r="CB223" s="16">
        <v>2</v>
      </c>
      <c r="CC223" s="16">
        <v>2</v>
      </c>
      <c r="CD223" s="16">
        <v>2</v>
      </c>
      <c r="CE223" s="16">
        <v>2</v>
      </c>
      <c r="CF223" s="16">
        <v>2</v>
      </c>
      <c r="CG223" s="16">
        <v>2</v>
      </c>
      <c r="CH223" s="16">
        <v>2</v>
      </c>
      <c r="CI223" s="16">
        <v>2</v>
      </c>
      <c r="CJ223" s="16">
        <v>2</v>
      </c>
      <c r="CK223" s="16">
        <v>2</v>
      </c>
      <c r="CL223" s="16">
        <v>2</v>
      </c>
      <c r="CM223" s="16">
        <v>2</v>
      </c>
      <c r="CN223" s="16">
        <v>2</v>
      </c>
      <c r="CO223" s="16">
        <v>2</v>
      </c>
      <c r="CP223" s="16">
        <v>2</v>
      </c>
      <c r="CQ223" s="16">
        <v>2</v>
      </c>
      <c r="CR223" s="16">
        <v>2</v>
      </c>
      <c r="CS223" s="16"/>
      <c r="CT223" s="16">
        <v>2</v>
      </c>
      <c r="CU223" s="16">
        <v>2</v>
      </c>
      <c r="CV223" s="16">
        <v>2</v>
      </c>
      <c r="CW223" s="69">
        <f t="shared" si="78"/>
        <v>38</v>
      </c>
      <c r="CX223" s="352">
        <f t="shared" si="79"/>
        <v>1</v>
      </c>
      <c r="CY223" s="69">
        <f t="shared" si="80"/>
        <v>0</v>
      </c>
      <c r="CZ223" s="70">
        <f t="shared" si="81"/>
        <v>0</v>
      </c>
      <c r="DA223" s="69">
        <f t="shared" si="82"/>
        <v>0</v>
      </c>
      <c r="DB223" s="70">
        <f t="shared" si="83"/>
        <v>0</v>
      </c>
      <c r="DC223" s="69">
        <f t="shared" si="84"/>
        <v>0</v>
      </c>
      <c r="DD223" s="70">
        <f t="shared" si="85"/>
        <v>0</v>
      </c>
      <c r="DE223" s="71">
        <f t="shared" si="86"/>
        <v>2</v>
      </c>
      <c r="DF223" s="71" t="str">
        <f t="shared" si="87"/>
        <v>Đạt mục tiêu</v>
      </c>
      <c r="DG223" s="2"/>
      <c r="DH223" s="2"/>
      <c r="DI223" s="2"/>
      <c r="DJ223" s="2"/>
      <c r="DK223" s="2"/>
      <c r="DL223" s="2"/>
      <c r="DM223" s="2"/>
      <c r="DN223" s="2"/>
      <c r="DO223" s="2"/>
      <c r="DP223" s="2"/>
      <c r="DQ223" s="2"/>
      <c r="DR223" s="2"/>
      <c r="DS223" s="2"/>
      <c r="DT223" s="2"/>
      <c r="DU223" s="2"/>
      <c r="DV223" s="2"/>
      <c r="DW223" s="2"/>
      <c r="DX223" s="2"/>
      <c r="DY223" s="2"/>
      <c r="DZ223" s="2"/>
    </row>
    <row r="224" spans="1:130" ht="51" hidden="1" customHeight="1" x14ac:dyDescent="0.25">
      <c r="A224" s="49">
        <v>194</v>
      </c>
      <c r="B224" s="62">
        <v>317</v>
      </c>
      <c r="C224" s="56">
        <v>317</v>
      </c>
      <c r="D224" s="8" t="s">
        <v>282</v>
      </c>
      <c r="E224" s="15" t="s">
        <v>11</v>
      </c>
      <c r="F224" s="15" t="s">
        <v>283</v>
      </c>
      <c r="G224" s="64" t="s">
        <v>19</v>
      </c>
      <c r="H224" s="15" t="s">
        <v>283</v>
      </c>
      <c r="I224" s="64" t="s">
        <v>628</v>
      </c>
      <c r="J224" s="8"/>
      <c r="K224" s="13"/>
      <c r="L224" s="13"/>
      <c r="M224" s="11"/>
      <c r="N224" s="11" t="s">
        <v>1268</v>
      </c>
      <c r="O224" s="66"/>
      <c r="P224" s="66"/>
      <c r="Q224" s="66"/>
      <c r="R224" s="66"/>
      <c r="S224" s="66"/>
      <c r="T224" s="66"/>
      <c r="U224" s="66"/>
      <c r="V224" s="66" t="s">
        <v>15</v>
      </c>
      <c r="W224" s="66"/>
      <c r="X224" s="66"/>
      <c r="Y224" s="67">
        <f t="shared" si="67"/>
        <v>1</v>
      </c>
      <c r="Z224" s="16"/>
      <c r="AA224" s="16"/>
      <c r="AB224" s="16"/>
      <c r="AC224" s="16"/>
      <c r="AD224" s="16"/>
      <c r="AE224" s="68"/>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6" t="s">
        <v>654</v>
      </c>
      <c r="BD224" s="16" t="s">
        <v>654</v>
      </c>
      <c r="BE224" s="16" t="s">
        <v>654</v>
      </c>
      <c r="BF224" s="12"/>
      <c r="BG224" s="12"/>
      <c r="BH224" s="12"/>
      <c r="BI224" s="12"/>
      <c r="BJ224" s="16">
        <v>2</v>
      </c>
      <c r="BK224" s="16">
        <v>2</v>
      </c>
      <c r="BL224" s="16">
        <v>2</v>
      </c>
      <c r="BM224" s="16">
        <v>2</v>
      </c>
      <c r="BN224" s="16">
        <v>2</v>
      </c>
      <c r="BO224" s="16">
        <v>2</v>
      </c>
      <c r="BP224" s="16">
        <v>2</v>
      </c>
      <c r="BQ224" s="16">
        <v>2</v>
      </c>
      <c r="BR224" s="16">
        <v>2</v>
      </c>
      <c r="BS224" s="16">
        <v>2</v>
      </c>
      <c r="BT224" s="16">
        <v>2</v>
      </c>
      <c r="BU224" s="16">
        <v>2</v>
      </c>
      <c r="BV224" s="16">
        <v>2</v>
      </c>
      <c r="BW224" s="16">
        <v>2</v>
      </c>
      <c r="BX224" s="16">
        <v>2</v>
      </c>
      <c r="BY224" s="16">
        <v>2</v>
      </c>
      <c r="BZ224" s="16">
        <v>2</v>
      </c>
      <c r="CA224" s="16">
        <v>2</v>
      </c>
      <c r="CB224" s="16">
        <v>2</v>
      </c>
      <c r="CC224" s="16">
        <v>2</v>
      </c>
      <c r="CD224" s="16">
        <v>2</v>
      </c>
      <c r="CE224" s="16">
        <v>2</v>
      </c>
      <c r="CF224" s="16">
        <v>2</v>
      </c>
      <c r="CG224" s="16">
        <v>2</v>
      </c>
      <c r="CH224" s="16">
        <v>2</v>
      </c>
      <c r="CI224" s="16">
        <v>2</v>
      </c>
      <c r="CJ224" s="16">
        <v>2</v>
      </c>
      <c r="CK224" s="16">
        <v>2</v>
      </c>
      <c r="CL224" s="16">
        <v>2</v>
      </c>
      <c r="CM224" s="16">
        <v>2</v>
      </c>
      <c r="CN224" s="16">
        <v>2</v>
      </c>
      <c r="CO224" s="16">
        <v>2</v>
      </c>
      <c r="CP224" s="16">
        <v>2</v>
      </c>
      <c r="CQ224" s="16">
        <v>2</v>
      </c>
      <c r="CR224" s="16">
        <v>2</v>
      </c>
      <c r="CS224" s="16"/>
      <c r="CT224" s="16">
        <v>2</v>
      </c>
      <c r="CU224" s="16">
        <v>2</v>
      </c>
      <c r="CV224" s="16">
        <v>2</v>
      </c>
      <c r="CW224" s="69">
        <f t="shared" si="78"/>
        <v>38</v>
      </c>
      <c r="CX224" s="352">
        <f t="shared" si="79"/>
        <v>1</v>
      </c>
      <c r="CY224" s="69">
        <f t="shared" si="80"/>
        <v>0</v>
      </c>
      <c r="CZ224" s="70">
        <f t="shared" si="81"/>
        <v>0</v>
      </c>
      <c r="DA224" s="69">
        <f t="shared" si="82"/>
        <v>0</v>
      </c>
      <c r="DB224" s="70">
        <f t="shared" si="83"/>
        <v>0</v>
      </c>
      <c r="DC224" s="69">
        <f t="shared" si="84"/>
        <v>0</v>
      </c>
      <c r="DD224" s="70">
        <f t="shared" si="85"/>
        <v>0</v>
      </c>
      <c r="DE224" s="71">
        <f t="shared" si="86"/>
        <v>2</v>
      </c>
      <c r="DF224" s="71" t="str">
        <f t="shared" si="87"/>
        <v>Đạt mục tiêu</v>
      </c>
      <c r="DG224" s="2"/>
      <c r="DH224" s="2"/>
      <c r="DI224" s="2"/>
      <c r="DJ224" s="2"/>
      <c r="DK224" s="2"/>
      <c r="DL224" s="2"/>
      <c r="DM224" s="2"/>
      <c r="DN224" s="2"/>
      <c r="DO224" s="2"/>
      <c r="DP224" s="2"/>
      <c r="DQ224" s="2"/>
      <c r="DR224" s="2"/>
      <c r="DS224" s="2"/>
      <c r="DT224" s="2"/>
      <c r="DU224" s="2"/>
      <c r="DV224" s="2"/>
      <c r="DW224" s="2"/>
      <c r="DX224" s="2"/>
      <c r="DY224" s="2"/>
      <c r="DZ224" s="2"/>
    </row>
    <row r="225" spans="1:130" ht="59.25" hidden="1" customHeight="1" x14ac:dyDescent="0.25">
      <c r="A225" s="49">
        <v>195</v>
      </c>
      <c r="B225" s="62">
        <v>317</v>
      </c>
      <c r="C225" s="56">
        <v>317</v>
      </c>
      <c r="D225" s="8" t="s">
        <v>282</v>
      </c>
      <c r="E225" s="15" t="s">
        <v>11</v>
      </c>
      <c r="F225" s="15" t="s">
        <v>283</v>
      </c>
      <c r="G225" s="64" t="s">
        <v>19</v>
      </c>
      <c r="H225" s="15" t="s">
        <v>763</v>
      </c>
      <c r="I225" s="64" t="s">
        <v>628</v>
      </c>
      <c r="J225" s="8"/>
      <c r="K225" s="14"/>
      <c r="L225" s="14"/>
      <c r="M225" s="11"/>
      <c r="N225" s="11" t="s">
        <v>547</v>
      </c>
      <c r="O225" s="66"/>
      <c r="P225" s="66"/>
      <c r="Q225" s="66"/>
      <c r="R225" s="66"/>
      <c r="S225" s="66"/>
      <c r="T225" s="66"/>
      <c r="U225" s="66"/>
      <c r="V225" s="66"/>
      <c r="W225" s="66" t="s">
        <v>15</v>
      </c>
      <c r="X225" s="66"/>
      <c r="Y225" s="67">
        <f t="shared" si="67"/>
        <v>1</v>
      </c>
      <c r="Z225" s="16"/>
      <c r="AA225" s="16"/>
      <c r="AB225" s="16"/>
      <c r="AC225" s="16"/>
      <c r="AD225" s="16"/>
      <c r="AE225" s="68"/>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6" t="s">
        <v>654</v>
      </c>
      <c r="BG225" s="16" t="s">
        <v>654</v>
      </c>
      <c r="BH225" s="16"/>
      <c r="BI225" s="12"/>
      <c r="BJ225" s="16">
        <v>2</v>
      </c>
      <c r="BK225" s="16">
        <v>2</v>
      </c>
      <c r="BL225" s="16">
        <v>2</v>
      </c>
      <c r="BM225" s="16">
        <v>2</v>
      </c>
      <c r="BN225" s="16">
        <v>2</v>
      </c>
      <c r="BO225" s="16">
        <v>2</v>
      </c>
      <c r="BP225" s="16">
        <v>2</v>
      </c>
      <c r="BQ225" s="16">
        <v>2</v>
      </c>
      <c r="BR225" s="16">
        <v>2</v>
      </c>
      <c r="BS225" s="16">
        <v>2</v>
      </c>
      <c r="BT225" s="16">
        <v>2</v>
      </c>
      <c r="BU225" s="16">
        <v>2</v>
      </c>
      <c r="BV225" s="16">
        <v>2</v>
      </c>
      <c r="BW225" s="16">
        <v>2</v>
      </c>
      <c r="BX225" s="16">
        <v>2</v>
      </c>
      <c r="BY225" s="16">
        <v>2</v>
      </c>
      <c r="BZ225" s="16">
        <v>2</v>
      </c>
      <c r="CA225" s="16">
        <v>2</v>
      </c>
      <c r="CB225" s="16">
        <v>2</v>
      </c>
      <c r="CC225" s="16">
        <v>2</v>
      </c>
      <c r="CD225" s="16">
        <v>2</v>
      </c>
      <c r="CE225" s="16">
        <v>2</v>
      </c>
      <c r="CF225" s="16">
        <v>2</v>
      </c>
      <c r="CG225" s="16">
        <v>2</v>
      </c>
      <c r="CH225" s="16">
        <v>2</v>
      </c>
      <c r="CI225" s="16">
        <v>2</v>
      </c>
      <c r="CJ225" s="16">
        <v>2</v>
      </c>
      <c r="CK225" s="16">
        <v>2</v>
      </c>
      <c r="CL225" s="16">
        <v>2</v>
      </c>
      <c r="CM225" s="16">
        <v>2</v>
      </c>
      <c r="CN225" s="16">
        <v>2</v>
      </c>
      <c r="CO225" s="16">
        <v>2</v>
      </c>
      <c r="CP225" s="16">
        <v>2</v>
      </c>
      <c r="CQ225" s="16">
        <v>2</v>
      </c>
      <c r="CR225" s="16">
        <v>2</v>
      </c>
      <c r="CS225" s="16"/>
      <c r="CT225" s="16">
        <v>2</v>
      </c>
      <c r="CU225" s="16">
        <v>2</v>
      </c>
      <c r="CV225" s="16">
        <v>2</v>
      </c>
      <c r="CW225" s="69">
        <f t="shared" si="78"/>
        <v>38</v>
      </c>
      <c r="CX225" s="352">
        <f t="shared" si="79"/>
        <v>1</v>
      </c>
      <c r="CY225" s="69">
        <f t="shared" si="80"/>
        <v>0</v>
      </c>
      <c r="CZ225" s="70">
        <f t="shared" si="81"/>
        <v>0</v>
      </c>
      <c r="DA225" s="69">
        <f t="shared" si="82"/>
        <v>0</v>
      </c>
      <c r="DB225" s="70">
        <f t="shared" si="83"/>
        <v>0</v>
      </c>
      <c r="DC225" s="69">
        <f t="shared" si="84"/>
        <v>0</v>
      </c>
      <c r="DD225" s="70">
        <f t="shared" si="85"/>
        <v>0</v>
      </c>
      <c r="DE225" s="71">
        <f t="shared" si="86"/>
        <v>2</v>
      </c>
      <c r="DF225" s="71" t="str">
        <f t="shared" si="87"/>
        <v>Đạt mục tiêu</v>
      </c>
      <c r="DG225" s="2"/>
      <c r="DH225" s="2"/>
      <c r="DI225" s="2"/>
      <c r="DJ225" s="2"/>
      <c r="DK225" s="2"/>
      <c r="DL225" s="2"/>
      <c r="DM225" s="2"/>
      <c r="DN225" s="2"/>
      <c r="DO225" s="2"/>
      <c r="DP225" s="2"/>
      <c r="DQ225" s="2"/>
      <c r="DR225" s="2"/>
      <c r="DS225" s="2"/>
      <c r="DT225" s="2"/>
      <c r="DU225" s="2"/>
      <c r="DV225" s="2"/>
      <c r="DW225" s="2"/>
      <c r="DX225" s="2"/>
      <c r="DY225" s="2"/>
      <c r="DZ225" s="2"/>
    </row>
    <row r="226" spans="1:130" ht="39.75" hidden="1" customHeight="1" x14ac:dyDescent="0.25">
      <c r="A226" s="49">
        <v>196</v>
      </c>
      <c r="B226" s="62">
        <v>318</v>
      </c>
      <c r="C226" s="56">
        <v>318</v>
      </c>
      <c r="D226" s="8" t="s">
        <v>284</v>
      </c>
      <c r="E226" s="15" t="s">
        <v>11</v>
      </c>
      <c r="F226" s="15" t="s">
        <v>285</v>
      </c>
      <c r="G226" s="64" t="s">
        <v>19</v>
      </c>
      <c r="H226" s="131" t="s">
        <v>764</v>
      </c>
      <c r="I226" s="64" t="s">
        <v>628</v>
      </c>
      <c r="J226" s="64" t="s">
        <v>179</v>
      </c>
      <c r="K226" s="16" t="s">
        <v>6</v>
      </c>
      <c r="L226" s="16" t="s">
        <v>15</v>
      </c>
      <c r="M226" s="11"/>
      <c r="N226" s="306" t="s">
        <v>545</v>
      </c>
      <c r="O226" s="66"/>
      <c r="P226" s="66"/>
      <c r="Q226" s="66"/>
      <c r="R226" s="80"/>
      <c r="S226" s="66"/>
      <c r="T226" s="80" t="s">
        <v>15</v>
      </c>
      <c r="U226" s="66"/>
      <c r="V226" s="66"/>
      <c r="W226" s="66"/>
      <c r="X226" s="66"/>
      <c r="Y226" s="67">
        <f t="shared" si="67"/>
        <v>1</v>
      </c>
      <c r="Z226" s="16"/>
      <c r="AA226" s="16"/>
      <c r="AB226" s="16"/>
      <c r="AC226" s="16"/>
      <c r="AD226" s="16"/>
      <c r="AE226" s="76"/>
      <c r="AF226" s="16"/>
      <c r="AG226" s="16"/>
      <c r="AH226" s="16"/>
      <c r="AI226" s="16"/>
      <c r="AJ226" s="16"/>
      <c r="AK226" s="16"/>
      <c r="AL226" s="16"/>
      <c r="AM226" s="16"/>
      <c r="AN226" s="16"/>
      <c r="AO226" s="16"/>
      <c r="AP226" s="16"/>
      <c r="AQ226" s="16"/>
      <c r="AR226" s="16"/>
      <c r="AS226" s="16"/>
      <c r="AT226" s="16"/>
      <c r="AU226" s="16" t="s">
        <v>654</v>
      </c>
      <c r="AV226" s="16"/>
      <c r="AW226" s="16" t="s">
        <v>645</v>
      </c>
      <c r="AX226" s="16" t="s">
        <v>645</v>
      </c>
      <c r="AY226" s="16"/>
      <c r="AZ226" s="16"/>
      <c r="BA226" s="16"/>
      <c r="BB226" s="16"/>
      <c r="BC226" s="16"/>
      <c r="BD226" s="16"/>
      <c r="BE226" s="16"/>
      <c r="BF226" s="16"/>
      <c r="BG226" s="16"/>
      <c r="BH226" s="16"/>
      <c r="BI226" s="16"/>
      <c r="BJ226" s="345">
        <v>2</v>
      </c>
      <c r="BK226" s="345">
        <v>2</v>
      </c>
      <c r="BL226" s="345">
        <v>2</v>
      </c>
      <c r="BM226" s="345">
        <v>2</v>
      </c>
      <c r="BN226" s="345">
        <v>2</v>
      </c>
      <c r="BO226" s="345">
        <v>2</v>
      </c>
      <c r="BP226" s="345">
        <v>2</v>
      </c>
      <c r="BQ226" s="345">
        <v>2</v>
      </c>
      <c r="BR226" s="345">
        <v>2</v>
      </c>
      <c r="BS226" s="345">
        <v>2</v>
      </c>
      <c r="BT226" s="345">
        <v>2</v>
      </c>
      <c r="BU226" s="345">
        <v>2</v>
      </c>
      <c r="BV226" s="345">
        <v>2</v>
      </c>
      <c r="BW226" s="345">
        <v>2</v>
      </c>
      <c r="BX226" s="345">
        <v>2</v>
      </c>
      <c r="BY226" s="345">
        <v>2</v>
      </c>
      <c r="BZ226" s="345">
        <v>2</v>
      </c>
      <c r="CA226" s="345">
        <v>2</v>
      </c>
      <c r="CB226" s="345">
        <v>2</v>
      </c>
      <c r="CC226" s="345">
        <v>2</v>
      </c>
      <c r="CD226" s="345">
        <v>2</v>
      </c>
      <c r="CE226" s="345">
        <v>2</v>
      </c>
      <c r="CF226" s="345">
        <v>2</v>
      </c>
      <c r="CG226" s="345">
        <v>2</v>
      </c>
      <c r="CH226" s="345">
        <v>2</v>
      </c>
      <c r="CI226" s="345">
        <v>2</v>
      </c>
      <c r="CJ226" s="345">
        <v>2</v>
      </c>
      <c r="CK226" s="345">
        <v>2</v>
      </c>
      <c r="CL226" s="345">
        <v>2</v>
      </c>
      <c r="CM226" s="345">
        <v>2</v>
      </c>
      <c r="CN226" s="345">
        <v>2</v>
      </c>
      <c r="CO226" s="345">
        <v>2</v>
      </c>
      <c r="CP226" s="345">
        <v>2</v>
      </c>
      <c r="CQ226" s="345">
        <v>2</v>
      </c>
      <c r="CR226" s="345">
        <v>2</v>
      </c>
      <c r="CS226" s="345">
        <v>2</v>
      </c>
      <c r="CT226" s="345">
        <v>2</v>
      </c>
      <c r="CU226" s="345">
        <v>2</v>
      </c>
      <c r="CV226" s="345">
        <v>2</v>
      </c>
      <c r="CW226" s="335">
        <f t="shared" si="78"/>
        <v>39</v>
      </c>
      <c r="CX226" s="330">
        <f t="shared" si="79"/>
        <v>1</v>
      </c>
      <c r="CY226" s="335">
        <f t="shared" si="80"/>
        <v>0</v>
      </c>
      <c r="CZ226" s="339">
        <f t="shared" si="81"/>
        <v>0</v>
      </c>
      <c r="DA226" s="335">
        <f t="shared" si="82"/>
        <v>0</v>
      </c>
      <c r="DB226" s="339">
        <f t="shared" si="83"/>
        <v>0</v>
      </c>
      <c r="DC226" s="335">
        <f t="shared" si="84"/>
        <v>0</v>
      </c>
      <c r="DD226" s="339">
        <f t="shared" si="85"/>
        <v>0</v>
      </c>
      <c r="DE226" s="71">
        <f t="shared" si="86"/>
        <v>2</v>
      </c>
      <c r="DF226" s="71" t="str">
        <f t="shared" si="87"/>
        <v>Đạt mục tiêu</v>
      </c>
      <c r="DG226" s="2"/>
      <c r="DH226" s="2"/>
      <c r="DI226" s="2"/>
      <c r="DJ226" s="2"/>
      <c r="DK226" s="2"/>
      <c r="DL226" s="2"/>
      <c r="DM226" s="2"/>
      <c r="DN226" s="2"/>
      <c r="DO226" s="2"/>
      <c r="DP226" s="2"/>
      <c r="DQ226" s="2"/>
      <c r="DR226" s="2"/>
      <c r="DS226" s="2"/>
      <c r="DT226" s="2"/>
      <c r="DU226" s="2"/>
      <c r="DV226" s="2"/>
      <c r="DW226" s="2"/>
      <c r="DX226" s="2"/>
      <c r="DY226" s="2"/>
      <c r="DZ226" s="2"/>
    </row>
    <row r="227" spans="1:130" ht="21.75" customHeight="1" x14ac:dyDescent="0.25">
      <c r="A227" s="49">
        <v>197</v>
      </c>
      <c r="B227" s="55">
        <v>319</v>
      </c>
      <c r="C227" s="56">
        <v>319</v>
      </c>
      <c r="D227" s="85" t="s">
        <v>286</v>
      </c>
      <c r="E227" s="86"/>
      <c r="F227" s="87"/>
      <c r="G227" s="57"/>
      <c r="H227" s="57"/>
      <c r="I227" s="64"/>
      <c r="J227" s="57"/>
      <c r="K227" s="57" t="s">
        <v>8</v>
      </c>
      <c r="L227" s="57" t="s">
        <v>8</v>
      </c>
      <c r="M227" s="57" t="s">
        <v>8</v>
      </c>
      <c r="N227" s="296"/>
      <c r="O227" s="58" t="s">
        <v>609</v>
      </c>
      <c r="P227" s="58" t="s">
        <v>609</v>
      </c>
      <c r="Q227" s="58" t="s">
        <v>609</v>
      </c>
      <c r="R227" s="604" t="s">
        <v>609</v>
      </c>
      <c r="S227" s="58" t="s">
        <v>609</v>
      </c>
      <c r="T227" s="58" t="s">
        <v>609</v>
      </c>
      <c r="U227" s="58" t="s">
        <v>609</v>
      </c>
      <c r="V227" s="58" t="s">
        <v>609</v>
      </c>
      <c r="W227" s="58" t="s">
        <v>609</v>
      </c>
      <c r="X227" s="58" t="s">
        <v>609</v>
      </c>
      <c r="Y227" s="67">
        <f t="shared" si="67"/>
        <v>0</v>
      </c>
      <c r="Z227" s="57"/>
      <c r="AA227" s="57"/>
      <c r="AB227" s="57"/>
      <c r="AC227" s="57"/>
      <c r="AD227" s="57"/>
      <c r="AE227" s="77"/>
      <c r="AF227" s="78"/>
      <c r="AG227" s="78"/>
      <c r="AH227" s="78"/>
      <c r="AI227" s="78"/>
      <c r="AJ227" s="78"/>
      <c r="AK227" s="78"/>
      <c r="AL227" s="78"/>
      <c r="AM227" s="78"/>
      <c r="AN227" s="78"/>
      <c r="AO227" s="78"/>
      <c r="AP227" s="78"/>
      <c r="AQ227" s="78"/>
      <c r="AR227" s="78"/>
      <c r="AS227" s="78"/>
      <c r="AT227" s="78"/>
      <c r="AU227" s="78"/>
      <c r="AV227" s="78"/>
      <c r="AW227" s="78"/>
      <c r="AX227" s="78"/>
      <c r="AY227" s="57"/>
      <c r="AZ227" s="57"/>
      <c r="BA227" s="57"/>
      <c r="BB227" s="57"/>
      <c r="BC227" s="78"/>
      <c r="BD227" s="78"/>
      <c r="BE227" s="78"/>
      <c r="BF227" s="78"/>
      <c r="BG227" s="78"/>
      <c r="BH227" s="78"/>
      <c r="BI227" s="78"/>
      <c r="BJ227" s="336" t="s">
        <v>8</v>
      </c>
      <c r="BK227" s="336" t="s">
        <v>8</v>
      </c>
      <c r="BL227" s="336" t="s">
        <v>8</v>
      </c>
      <c r="BM227" s="336" t="s">
        <v>8</v>
      </c>
      <c r="BN227" s="336" t="s">
        <v>8</v>
      </c>
      <c r="BO227" s="336" t="s">
        <v>8</v>
      </c>
      <c r="BP227" s="336" t="s">
        <v>8</v>
      </c>
      <c r="BQ227" s="336" t="s">
        <v>8</v>
      </c>
      <c r="BR227" s="336" t="s">
        <v>8</v>
      </c>
      <c r="BS227" s="336" t="s">
        <v>8</v>
      </c>
      <c r="BT227" s="336" t="s">
        <v>8</v>
      </c>
      <c r="BU227" s="336" t="s">
        <v>8</v>
      </c>
      <c r="BV227" s="336" t="s">
        <v>8</v>
      </c>
      <c r="BW227" s="336" t="s">
        <v>8</v>
      </c>
      <c r="BX227" s="336" t="s">
        <v>8</v>
      </c>
      <c r="BY227" s="336" t="s">
        <v>8</v>
      </c>
      <c r="BZ227" s="336" t="s">
        <v>8</v>
      </c>
      <c r="CA227" s="336" t="s">
        <v>8</v>
      </c>
      <c r="CB227" s="336" t="s">
        <v>8</v>
      </c>
      <c r="CC227" s="336" t="s">
        <v>8</v>
      </c>
      <c r="CD227" s="336" t="s">
        <v>8</v>
      </c>
      <c r="CE227" s="336" t="s">
        <v>8</v>
      </c>
      <c r="CF227" s="336" t="s">
        <v>8</v>
      </c>
      <c r="CG227" s="336" t="s">
        <v>8</v>
      </c>
      <c r="CH227" s="336" t="s">
        <v>8</v>
      </c>
      <c r="CI227" s="336" t="s">
        <v>8</v>
      </c>
      <c r="CJ227" s="336" t="s">
        <v>8</v>
      </c>
      <c r="CK227" s="336" t="s">
        <v>8</v>
      </c>
      <c r="CL227" s="336" t="s">
        <v>8</v>
      </c>
      <c r="CM227" s="336" t="s">
        <v>8</v>
      </c>
      <c r="CN227" s="336" t="s">
        <v>8</v>
      </c>
      <c r="CO227" s="336" t="s">
        <v>8</v>
      </c>
      <c r="CP227" s="336" t="s">
        <v>8</v>
      </c>
      <c r="CQ227" s="336" t="s">
        <v>8</v>
      </c>
      <c r="CR227" s="336" t="s">
        <v>8</v>
      </c>
      <c r="CS227" s="336"/>
      <c r="CT227" s="336" t="s">
        <v>8</v>
      </c>
      <c r="CU227" s="336" t="s">
        <v>8</v>
      </c>
      <c r="CV227" s="336" t="s">
        <v>8</v>
      </c>
      <c r="CW227" s="336" t="s">
        <v>8</v>
      </c>
      <c r="CX227" s="331" t="s">
        <v>8</v>
      </c>
      <c r="CY227" s="336" t="s">
        <v>8</v>
      </c>
      <c r="CZ227" s="336" t="s">
        <v>8</v>
      </c>
      <c r="DA227" s="336" t="s">
        <v>8</v>
      </c>
      <c r="DB227" s="336" t="s">
        <v>8</v>
      </c>
      <c r="DC227" s="336" t="s">
        <v>8</v>
      </c>
      <c r="DD227" s="336" t="s">
        <v>8</v>
      </c>
      <c r="DE227" s="57" t="s">
        <v>8</v>
      </c>
      <c r="DF227" s="57" t="s">
        <v>8</v>
      </c>
      <c r="DG227" s="2"/>
      <c r="DH227" s="2"/>
      <c r="DI227" s="2"/>
      <c r="DJ227" s="2"/>
      <c r="DK227" s="2"/>
      <c r="DL227" s="2"/>
      <c r="DM227" s="2"/>
      <c r="DN227" s="2"/>
      <c r="DO227" s="2"/>
      <c r="DP227" s="2"/>
      <c r="DQ227" s="2"/>
      <c r="DR227" s="2"/>
      <c r="DS227" s="2"/>
      <c r="DT227" s="2"/>
      <c r="DU227" s="2"/>
      <c r="DV227" s="2"/>
      <c r="DW227" s="2"/>
      <c r="DX227" s="2"/>
      <c r="DY227" s="2"/>
      <c r="DZ227" s="2"/>
    </row>
    <row r="228" spans="1:130" ht="49.5" customHeight="1" x14ac:dyDescent="0.25">
      <c r="A228" s="49">
        <v>198</v>
      </c>
      <c r="B228" s="62">
        <v>323</v>
      </c>
      <c r="C228" s="108">
        <v>323</v>
      </c>
      <c r="D228" s="8" t="s">
        <v>287</v>
      </c>
      <c r="E228" s="28" t="s">
        <v>36</v>
      </c>
      <c r="F228" s="15" t="s">
        <v>288</v>
      </c>
      <c r="G228" s="64" t="s">
        <v>19</v>
      </c>
      <c r="H228" s="131" t="s">
        <v>765</v>
      </c>
      <c r="I228" s="64" t="s">
        <v>628</v>
      </c>
      <c r="J228" s="64" t="s">
        <v>179</v>
      </c>
      <c r="K228" s="16" t="s">
        <v>6</v>
      </c>
      <c r="L228" s="16" t="s">
        <v>15</v>
      </c>
      <c r="M228" s="11">
        <v>1</v>
      </c>
      <c r="N228" s="305" t="s">
        <v>543</v>
      </c>
      <c r="O228" s="66"/>
      <c r="P228" s="66"/>
      <c r="Q228" s="66"/>
      <c r="R228" s="602" t="s">
        <v>15</v>
      </c>
      <c r="S228" s="66"/>
      <c r="T228" s="66"/>
      <c r="U228" s="66"/>
      <c r="V228" s="66"/>
      <c r="W228" s="66"/>
      <c r="X228" s="66"/>
      <c r="Y228" s="67">
        <f t="shared" si="67"/>
        <v>1</v>
      </c>
      <c r="Z228" s="16"/>
      <c r="AA228" s="16"/>
      <c r="AB228" s="16"/>
      <c r="AC228" s="16"/>
      <c r="AD228" s="16"/>
      <c r="AE228" s="68"/>
      <c r="AF228" s="12"/>
      <c r="AG228" s="12"/>
      <c r="AH228" s="12"/>
      <c r="AI228" s="12"/>
      <c r="AJ228" s="12"/>
      <c r="AK228" s="12"/>
      <c r="AL228" s="12"/>
      <c r="AM228" s="12"/>
      <c r="AN228" s="12"/>
      <c r="AO228" s="12" t="s">
        <v>626</v>
      </c>
      <c r="AP228" s="12" t="s">
        <v>645</v>
      </c>
      <c r="AQ228" s="12"/>
      <c r="AR228" s="12"/>
      <c r="AS228" s="12"/>
      <c r="AT228" s="12"/>
      <c r="AU228" s="12"/>
      <c r="AV228" s="12"/>
      <c r="AW228" s="12"/>
      <c r="AX228" s="12"/>
      <c r="AY228" s="12"/>
      <c r="AZ228" s="12"/>
      <c r="BA228" s="12"/>
      <c r="BB228" s="12"/>
      <c r="BC228" s="12"/>
      <c r="BD228" s="12"/>
      <c r="BE228" s="12"/>
      <c r="BF228" s="12"/>
      <c r="BG228" s="12"/>
      <c r="BH228" s="12"/>
      <c r="BI228" s="12"/>
      <c r="BJ228" s="16">
        <v>2</v>
      </c>
      <c r="BK228" s="16">
        <v>2</v>
      </c>
      <c r="BL228" s="16">
        <v>2</v>
      </c>
      <c r="BM228" s="16">
        <v>2</v>
      </c>
      <c r="BN228" s="16">
        <v>2</v>
      </c>
      <c r="BO228" s="16">
        <v>2</v>
      </c>
      <c r="BP228" s="16">
        <v>2</v>
      </c>
      <c r="BQ228" s="16">
        <v>2</v>
      </c>
      <c r="BR228" s="16">
        <v>2</v>
      </c>
      <c r="BS228" s="16">
        <v>2</v>
      </c>
      <c r="BT228" s="16">
        <v>2</v>
      </c>
      <c r="BU228" s="16">
        <v>2</v>
      </c>
      <c r="BV228" s="16">
        <v>2</v>
      </c>
      <c r="BW228" s="16">
        <v>2</v>
      </c>
      <c r="BX228" s="16">
        <v>2</v>
      </c>
      <c r="BY228" s="16">
        <v>2</v>
      </c>
      <c r="BZ228" s="16">
        <v>2</v>
      </c>
      <c r="CA228" s="16">
        <v>2</v>
      </c>
      <c r="CB228" s="16">
        <v>2</v>
      </c>
      <c r="CC228" s="16">
        <v>2</v>
      </c>
      <c r="CD228" s="16">
        <v>2</v>
      </c>
      <c r="CE228" s="16">
        <v>2</v>
      </c>
      <c r="CF228" s="16">
        <v>2</v>
      </c>
      <c r="CG228" s="16">
        <v>2</v>
      </c>
      <c r="CH228" s="16">
        <v>2</v>
      </c>
      <c r="CI228" s="16">
        <v>2</v>
      </c>
      <c r="CJ228" s="16">
        <v>2</v>
      </c>
      <c r="CK228" s="16">
        <v>2</v>
      </c>
      <c r="CL228" s="16">
        <v>2</v>
      </c>
      <c r="CM228" s="16">
        <v>2</v>
      </c>
      <c r="CN228" s="16">
        <v>2</v>
      </c>
      <c r="CO228" s="16">
        <v>2</v>
      </c>
      <c r="CP228" s="16">
        <v>2</v>
      </c>
      <c r="CQ228" s="16">
        <v>2</v>
      </c>
      <c r="CR228" s="16">
        <v>2</v>
      </c>
      <c r="CS228" s="16">
        <v>2</v>
      </c>
      <c r="CT228" s="16">
        <v>2</v>
      </c>
      <c r="CU228" s="16">
        <v>2</v>
      </c>
      <c r="CV228" s="16">
        <v>2</v>
      </c>
      <c r="CW228" s="69">
        <f>COUNTIF(BJ228:CV228,"2")</f>
        <v>39</v>
      </c>
      <c r="CX228" s="352">
        <f>CW228/(CW228+CY228+DA228+DC228)</f>
        <v>1</v>
      </c>
      <c r="CY228" s="69">
        <f>COUNTIF(BJ228:CV228,"1")</f>
        <v>0</v>
      </c>
      <c r="CZ228" s="70">
        <f>CY228/(CW228+CY228+DA228+DC228)</f>
        <v>0</v>
      </c>
      <c r="DA228" s="69">
        <f>COUNTIF(BJ228:CV228,"0")</f>
        <v>0</v>
      </c>
      <c r="DB228" s="70">
        <f>DA228/(CW228+CY228+DA228+DC228)</f>
        <v>0</v>
      </c>
      <c r="DC228" s="69">
        <f>COUNTIF(BJ228:CV228,"KĐG")</f>
        <v>0</v>
      </c>
      <c r="DD228" s="70">
        <f>DC228/(CW228+CY228+DA228+DC228)</f>
        <v>0</v>
      </c>
      <c r="DE228" s="71">
        <f>(((CW228*2)+(CY228*1)+(DA228*0)))/(CW228+CY228+DA228)</f>
        <v>2</v>
      </c>
      <c r="DF228" s="71" t="str">
        <f>IF(DD228&gt;=50%,"KĐG",IF(DE228&gt;=1.6,"Đạt mục tiêu",IF(DE228&gt;=1,"Cần cố gắng","Chưa đạt")))</f>
        <v>Đạt mục tiêu</v>
      </c>
      <c r="DG228" s="2"/>
      <c r="DH228" s="2"/>
      <c r="DI228" s="2"/>
      <c r="DJ228" s="2"/>
      <c r="DK228" s="2"/>
      <c r="DL228" s="2"/>
      <c r="DM228" s="2"/>
      <c r="DN228" s="2"/>
      <c r="DO228" s="2"/>
      <c r="DP228" s="2"/>
      <c r="DQ228" s="2"/>
      <c r="DR228" s="2"/>
      <c r="DS228" s="2"/>
      <c r="DT228" s="2"/>
      <c r="DU228" s="2"/>
      <c r="DV228" s="2"/>
      <c r="DW228" s="2"/>
      <c r="DX228" s="2"/>
      <c r="DY228" s="2"/>
      <c r="DZ228" s="2"/>
    </row>
    <row r="229" spans="1:130" ht="36" hidden="1" customHeight="1" x14ac:dyDescent="0.25">
      <c r="A229" s="49">
        <v>199</v>
      </c>
      <c r="B229" s="112">
        <v>323</v>
      </c>
      <c r="C229" s="113"/>
      <c r="D229" s="8" t="s">
        <v>287</v>
      </c>
      <c r="E229" s="28" t="s">
        <v>36</v>
      </c>
      <c r="F229" s="15" t="s">
        <v>289</v>
      </c>
      <c r="G229" s="64" t="s">
        <v>19</v>
      </c>
      <c r="H229" s="131" t="s">
        <v>766</v>
      </c>
      <c r="I229" s="64" t="s">
        <v>628</v>
      </c>
      <c r="J229" s="64" t="s">
        <v>179</v>
      </c>
      <c r="K229" s="16" t="s">
        <v>6</v>
      </c>
      <c r="L229" s="16" t="s">
        <v>15</v>
      </c>
      <c r="M229" s="11">
        <v>1</v>
      </c>
      <c r="N229" s="305" t="s">
        <v>544</v>
      </c>
      <c r="O229" s="66"/>
      <c r="P229" s="66"/>
      <c r="Q229" s="66"/>
      <c r="R229" s="80"/>
      <c r="S229" s="80" t="s">
        <v>15</v>
      </c>
      <c r="T229" s="80"/>
      <c r="U229" s="66"/>
      <c r="V229" s="66"/>
      <c r="W229" s="66"/>
      <c r="X229" s="66"/>
      <c r="Y229" s="67">
        <f t="shared" si="67"/>
        <v>1</v>
      </c>
      <c r="Z229" s="16"/>
      <c r="AA229" s="16"/>
      <c r="AB229" s="16"/>
      <c r="AC229" s="16"/>
      <c r="AD229" s="16"/>
      <c r="AE229" s="68"/>
      <c r="AF229" s="12"/>
      <c r="AG229" s="12"/>
      <c r="AH229" s="12"/>
      <c r="AI229" s="12"/>
      <c r="AJ229" s="12"/>
      <c r="AK229" s="12"/>
      <c r="AL229" s="12"/>
      <c r="AM229" s="12"/>
      <c r="AN229" s="12"/>
      <c r="AO229" s="12"/>
      <c r="AP229" s="12"/>
      <c r="AQ229" s="12"/>
      <c r="AR229" s="12"/>
      <c r="AS229" s="12" t="s">
        <v>626</v>
      </c>
      <c r="AT229" s="12"/>
      <c r="AU229" s="12"/>
      <c r="AV229" s="12"/>
      <c r="AW229" s="12"/>
      <c r="AX229" s="12"/>
      <c r="AY229" s="12"/>
      <c r="AZ229" s="12"/>
      <c r="BA229" s="12"/>
      <c r="BB229" s="12"/>
      <c r="BC229" s="12"/>
      <c r="BD229" s="12"/>
      <c r="BE229" s="12"/>
      <c r="BF229" s="12"/>
      <c r="BG229" s="12"/>
      <c r="BH229" s="12"/>
      <c r="BI229" s="12"/>
      <c r="BJ229" s="16">
        <v>2</v>
      </c>
      <c r="BK229" s="16">
        <v>2</v>
      </c>
      <c r="BL229" s="16">
        <v>2</v>
      </c>
      <c r="BM229" s="16">
        <v>2</v>
      </c>
      <c r="BN229" s="16">
        <v>2</v>
      </c>
      <c r="BO229" s="16">
        <v>2</v>
      </c>
      <c r="BP229" s="16">
        <v>2</v>
      </c>
      <c r="BQ229" s="16">
        <v>2</v>
      </c>
      <c r="BR229" s="16">
        <v>2</v>
      </c>
      <c r="BS229" s="16">
        <v>2</v>
      </c>
      <c r="BT229" s="16">
        <v>2</v>
      </c>
      <c r="BU229" s="16">
        <v>2</v>
      </c>
      <c r="BV229" s="16">
        <v>2</v>
      </c>
      <c r="BW229" s="16">
        <v>2</v>
      </c>
      <c r="BX229" s="16">
        <v>2</v>
      </c>
      <c r="BY229" s="16">
        <v>2</v>
      </c>
      <c r="BZ229" s="16">
        <v>2</v>
      </c>
      <c r="CA229" s="16">
        <v>2</v>
      </c>
      <c r="CB229" s="16">
        <v>2</v>
      </c>
      <c r="CC229" s="16">
        <v>2</v>
      </c>
      <c r="CD229" s="16">
        <v>2</v>
      </c>
      <c r="CE229" s="16">
        <v>2</v>
      </c>
      <c r="CF229" s="16">
        <v>2</v>
      </c>
      <c r="CG229" s="16">
        <v>2</v>
      </c>
      <c r="CH229" s="16">
        <v>2</v>
      </c>
      <c r="CI229" s="16">
        <v>2</v>
      </c>
      <c r="CJ229" s="16">
        <v>2</v>
      </c>
      <c r="CK229" s="16">
        <v>2</v>
      </c>
      <c r="CL229" s="16">
        <v>2</v>
      </c>
      <c r="CM229" s="16">
        <v>2</v>
      </c>
      <c r="CN229" s="16">
        <v>2</v>
      </c>
      <c r="CO229" s="16">
        <v>2</v>
      </c>
      <c r="CP229" s="16">
        <v>2</v>
      </c>
      <c r="CQ229" s="16">
        <v>2</v>
      </c>
      <c r="CR229" s="16">
        <v>2</v>
      </c>
      <c r="CS229" s="16"/>
      <c r="CT229" s="16">
        <v>2</v>
      </c>
      <c r="CU229" s="16">
        <v>2</v>
      </c>
      <c r="CV229" s="16">
        <v>2</v>
      </c>
      <c r="CW229" s="69">
        <f>COUNTIF(BJ229:CV229,"2")</f>
        <v>38</v>
      </c>
      <c r="CX229" s="352">
        <f>CW229/(CW229+CY229+DA229+DC229)</f>
        <v>1</v>
      </c>
      <c r="CY229" s="69">
        <f>COUNTIF(BJ229:CV229,"1")</f>
        <v>0</v>
      </c>
      <c r="CZ229" s="70">
        <f>CY229/(CW229+CY229+DA229+DC229)</f>
        <v>0</v>
      </c>
      <c r="DA229" s="69">
        <f>COUNTIF(BJ229:CV229,"0")</f>
        <v>0</v>
      </c>
      <c r="DB229" s="70">
        <f>DA229/(CW229+CY229+DA229+DC229)</f>
        <v>0</v>
      </c>
      <c r="DC229" s="69">
        <f>COUNTIF(BJ229:CV229,"KĐG")</f>
        <v>0</v>
      </c>
      <c r="DD229" s="70">
        <f>DC229/(CW229+CY229+DA229+DC229)</f>
        <v>0</v>
      </c>
      <c r="DE229" s="71">
        <f>(((CW229*2)+(CY229*1)+(DA229*0)))/(CW229+CY229+DA229)</f>
        <v>2</v>
      </c>
      <c r="DF229" s="71" t="str">
        <f>IF(DD229&gt;=50%,"KĐG",IF(DE229&gt;=1.6,"Đạt mục tiêu",IF(DE229&gt;=1,"Cần cố gắng","Chưa đạt")))</f>
        <v>Đạt mục tiêu</v>
      </c>
      <c r="DG229" s="2"/>
      <c r="DH229" s="2"/>
      <c r="DI229" s="2"/>
      <c r="DJ229" s="2"/>
      <c r="DK229" s="2"/>
      <c r="DL229" s="2"/>
      <c r="DM229" s="2"/>
      <c r="DN229" s="2"/>
      <c r="DO229" s="2"/>
      <c r="DP229" s="2"/>
      <c r="DQ229" s="2"/>
      <c r="DR229" s="2"/>
      <c r="DS229" s="2"/>
      <c r="DT229" s="2"/>
      <c r="DU229" s="2"/>
      <c r="DV229" s="2"/>
      <c r="DW229" s="2"/>
      <c r="DX229" s="2"/>
      <c r="DY229" s="2"/>
      <c r="DZ229" s="2"/>
    </row>
    <row r="230" spans="1:130" ht="43.5" hidden="1" customHeight="1" x14ac:dyDescent="0.25">
      <c r="A230" s="49">
        <v>200</v>
      </c>
      <c r="B230" s="112">
        <v>323</v>
      </c>
      <c r="C230" s="115"/>
      <c r="D230" s="8" t="s">
        <v>287</v>
      </c>
      <c r="E230" s="28" t="s">
        <v>36</v>
      </c>
      <c r="F230" s="15" t="s">
        <v>290</v>
      </c>
      <c r="G230" s="64" t="s">
        <v>19</v>
      </c>
      <c r="H230" s="131" t="s">
        <v>767</v>
      </c>
      <c r="I230" s="64" t="s">
        <v>628</v>
      </c>
      <c r="J230" s="64" t="s">
        <v>179</v>
      </c>
      <c r="K230" s="16" t="s">
        <v>6</v>
      </c>
      <c r="L230" s="16" t="s">
        <v>15</v>
      </c>
      <c r="M230" s="11"/>
      <c r="N230" s="11" t="s">
        <v>547</v>
      </c>
      <c r="O230" s="66"/>
      <c r="P230" s="66"/>
      <c r="Q230" s="66"/>
      <c r="R230" s="66"/>
      <c r="S230" s="66"/>
      <c r="T230" s="66"/>
      <c r="U230" s="66"/>
      <c r="V230" s="80"/>
      <c r="W230" s="80" t="s">
        <v>15</v>
      </c>
      <c r="X230" s="66"/>
      <c r="Y230" s="67">
        <f t="shared" si="67"/>
        <v>1</v>
      </c>
      <c r="Z230" s="16"/>
      <c r="AA230" s="16"/>
      <c r="AB230" s="16"/>
      <c r="AC230" s="16"/>
      <c r="AD230" s="16"/>
      <c r="AE230" s="68"/>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t="s">
        <v>654</v>
      </c>
      <c r="BH230" s="12" t="s">
        <v>623</v>
      </c>
      <c r="BI230" s="12"/>
      <c r="BJ230" s="16">
        <v>2</v>
      </c>
      <c r="BK230" s="16">
        <v>2</v>
      </c>
      <c r="BL230" s="16">
        <v>2</v>
      </c>
      <c r="BM230" s="16">
        <v>2</v>
      </c>
      <c r="BN230" s="16">
        <v>2</v>
      </c>
      <c r="BO230" s="16">
        <v>2</v>
      </c>
      <c r="BP230" s="16">
        <v>2</v>
      </c>
      <c r="BQ230" s="16">
        <v>2</v>
      </c>
      <c r="BR230" s="16">
        <v>2</v>
      </c>
      <c r="BS230" s="16">
        <v>2</v>
      </c>
      <c r="BT230" s="16">
        <v>2</v>
      </c>
      <c r="BU230" s="16">
        <v>2</v>
      </c>
      <c r="BV230" s="16">
        <v>2</v>
      </c>
      <c r="BW230" s="16">
        <v>2</v>
      </c>
      <c r="BX230" s="16">
        <v>2</v>
      </c>
      <c r="BY230" s="16">
        <v>2</v>
      </c>
      <c r="BZ230" s="16">
        <v>2</v>
      </c>
      <c r="CA230" s="16">
        <v>2</v>
      </c>
      <c r="CB230" s="16">
        <v>2</v>
      </c>
      <c r="CC230" s="16">
        <v>2</v>
      </c>
      <c r="CD230" s="16">
        <v>2</v>
      </c>
      <c r="CE230" s="16">
        <v>2</v>
      </c>
      <c r="CF230" s="16">
        <v>2</v>
      </c>
      <c r="CG230" s="16">
        <v>2</v>
      </c>
      <c r="CH230" s="16">
        <v>2</v>
      </c>
      <c r="CI230" s="16">
        <v>2</v>
      </c>
      <c r="CJ230" s="16">
        <v>2</v>
      </c>
      <c r="CK230" s="16">
        <v>2</v>
      </c>
      <c r="CL230" s="16">
        <v>2</v>
      </c>
      <c r="CM230" s="16">
        <v>2</v>
      </c>
      <c r="CN230" s="16">
        <v>2</v>
      </c>
      <c r="CO230" s="16">
        <v>2</v>
      </c>
      <c r="CP230" s="16">
        <v>2</v>
      </c>
      <c r="CQ230" s="16">
        <v>2</v>
      </c>
      <c r="CR230" s="16">
        <v>2</v>
      </c>
      <c r="CS230" s="16"/>
      <c r="CT230" s="16">
        <v>2</v>
      </c>
      <c r="CU230" s="16">
        <v>2</v>
      </c>
      <c r="CV230" s="16">
        <v>2</v>
      </c>
      <c r="CW230" s="69">
        <f>COUNTIF(BJ230:CV230,"2")</f>
        <v>38</v>
      </c>
      <c r="CX230" s="352">
        <f>CW230/(CW230+CY230+DA230+DC230)</f>
        <v>1</v>
      </c>
      <c r="CY230" s="69">
        <f>COUNTIF(BJ230:CV230,"1")</f>
        <v>0</v>
      </c>
      <c r="CZ230" s="70">
        <f>CY230/(CW230+CY230+DA230+DC230)</f>
        <v>0</v>
      </c>
      <c r="DA230" s="69">
        <f>COUNTIF(BJ230:CV230,"0")</f>
        <v>0</v>
      </c>
      <c r="DB230" s="70">
        <f>DA230/(CW230+CY230+DA230+DC230)</f>
        <v>0</v>
      </c>
      <c r="DC230" s="69">
        <f>COUNTIF(BJ230:CV230,"KĐG")</f>
        <v>0</v>
      </c>
      <c r="DD230" s="70">
        <f>DC230/(CW230+CY230+DA230+DC230)</f>
        <v>0</v>
      </c>
      <c r="DE230" s="71">
        <f>(((CW230*2)+(CY230*1)+(DA230*0)))/(CW230+CY230+DA230)</f>
        <v>2</v>
      </c>
      <c r="DF230" s="71" t="str">
        <f>IF(DD230&gt;=50%,"KĐG",IF(DE230&gt;=1.6,"Đạt mục tiêu",IF(DE230&gt;=1,"Cần cố gắng","Chưa đạt")))</f>
        <v>Đạt mục tiêu</v>
      </c>
      <c r="DG230" s="2"/>
      <c r="DH230" s="2"/>
      <c r="DI230" s="2"/>
      <c r="DJ230" s="2"/>
      <c r="DK230" s="2"/>
      <c r="DL230" s="2"/>
      <c r="DM230" s="2"/>
      <c r="DN230" s="2"/>
      <c r="DO230" s="2"/>
      <c r="DP230" s="2"/>
      <c r="DQ230" s="2"/>
      <c r="DR230" s="2"/>
      <c r="DS230" s="2"/>
      <c r="DT230" s="2"/>
      <c r="DU230" s="2"/>
      <c r="DV230" s="2"/>
      <c r="DW230" s="2"/>
      <c r="DX230" s="2"/>
      <c r="DY230" s="2"/>
      <c r="DZ230" s="2"/>
    </row>
    <row r="231" spans="1:130" ht="46.5" hidden="1" customHeight="1" x14ac:dyDescent="0.25">
      <c r="A231" s="49">
        <v>201</v>
      </c>
      <c r="B231" s="112">
        <v>323</v>
      </c>
      <c r="C231" s="56">
        <v>324</v>
      </c>
      <c r="D231" s="8" t="s">
        <v>291</v>
      </c>
      <c r="E231" s="15" t="s">
        <v>38</v>
      </c>
      <c r="F231" s="15" t="s">
        <v>292</v>
      </c>
      <c r="G231" s="64" t="s">
        <v>38</v>
      </c>
      <c r="H231" s="15" t="s">
        <v>768</v>
      </c>
      <c r="I231" s="64" t="s">
        <v>628</v>
      </c>
      <c r="J231" s="388" t="s">
        <v>179</v>
      </c>
      <c r="K231" s="12" t="s">
        <v>6</v>
      </c>
      <c r="L231" s="12" t="s">
        <v>15</v>
      </c>
      <c r="M231" s="11"/>
      <c r="N231" s="11" t="s">
        <v>547</v>
      </c>
      <c r="O231" s="66"/>
      <c r="P231" s="66"/>
      <c r="Q231" s="66"/>
      <c r="R231" s="66"/>
      <c r="S231" s="66"/>
      <c r="T231" s="66"/>
      <c r="U231" s="66"/>
      <c r="V231" s="66"/>
      <c r="W231" s="66" t="s">
        <v>15</v>
      </c>
      <c r="X231" s="66"/>
      <c r="Y231" s="67">
        <f t="shared" si="67"/>
        <v>1</v>
      </c>
      <c r="Z231" s="16"/>
      <c r="AA231" s="16"/>
      <c r="AB231" s="16"/>
      <c r="AC231" s="16"/>
      <c r="AD231" s="16"/>
      <c r="AE231" s="68"/>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t="s">
        <v>623</v>
      </c>
      <c r="BG231" s="12" t="s">
        <v>623</v>
      </c>
      <c r="BH231" s="12" t="s">
        <v>623</v>
      </c>
      <c r="BI231" s="12"/>
      <c r="BJ231" s="16">
        <v>2</v>
      </c>
      <c r="BK231" s="16">
        <v>2</v>
      </c>
      <c r="BL231" s="16">
        <v>2</v>
      </c>
      <c r="BM231" s="16">
        <v>2</v>
      </c>
      <c r="BN231" s="16">
        <v>2</v>
      </c>
      <c r="BO231" s="16">
        <v>2</v>
      </c>
      <c r="BP231" s="16">
        <v>2</v>
      </c>
      <c r="BQ231" s="16">
        <v>2</v>
      </c>
      <c r="BR231" s="16">
        <v>2</v>
      </c>
      <c r="BS231" s="16">
        <v>2</v>
      </c>
      <c r="BT231" s="16">
        <v>2</v>
      </c>
      <c r="BU231" s="16">
        <v>2</v>
      </c>
      <c r="BV231" s="16">
        <v>2</v>
      </c>
      <c r="BW231" s="16">
        <v>2</v>
      </c>
      <c r="BX231" s="16">
        <v>2</v>
      </c>
      <c r="BY231" s="16">
        <v>2</v>
      </c>
      <c r="BZ231" s="16">
        <v>2</v>
      </c>
      <c r="CA231" s="16">
        <v>2</v>
      </c>
      <c r="CB231" s="16">
        <v>2</v>
      </c>
      <c r="CC231" s="16">
        <v>2</v>
      </c>
      <c r="CD231" s="16">
        <v>2</v>
      </c>
      <c r="CE231" s="16">
        <v>2</v>
      </c>
      <c r="CF231" s="16">
        <v>2</v>
      </c>
      <c r="CG231" s="16">
        <v>2</v>
      </c>
      <c r="CH231" s="16">
        <v>2</v>
      </c>
      <c r="CI231" s="16">
        <v>2</v>
      </c>
      <c r="CJ231" s="16">
        <v>2</v>
      </c>
      <c r="CK231" s="16">
        <v>2</v>
      </c>
      <c r="CL231" s="16">
        <v>2</v>
      </c>
      <c r="CM231" s="16">
        <v>2</v>
      </c>
      <c r="CN231" s="16">
        <v>2</v>
      </c>
      <c r="CO231" s="16">
        <v>2</v>
      </c>
      <c r="CP231" s="16">
        <v>2</v>
      </c>
      <c r="CQ231" s="16">
        <v>2</v>
      </c>
      <c r="CR231" s="16">
        <v>2</v>
      </c>
      <c r="CS231" s="16"/>
      <c r="CT231" s="16">
        <v>2</v>
      </c>
      <c r="CU231" s="16">
        <v>2</v>
      </c>
      <c r="CV231" s="16">
        <v>2</v>
      </c>
      <c r="CW231" s="69">
        <f>COUNTIF(BJ231:CV231,"2")</f>
        <v>38</v>
      </c>
      <c r="CX231" s="352">
        <f>CW231/(CW231+CY231+DA231+DC231)</f>
        <v>1</v>
      </c>
      <c r="CY231" s="69">
        <f>COUNTIF(BJ231:CV231,"1")</f>
        <v>0</v>
      </c>
      <c r="CZ231" s="70">
        <f>CY231/(CW231+CY231+DA231+DC231)</f>
        <v>0</v>
      </c>
      <c r="DA231" s="69">
        <f>COUNTIF(BJ231:CV231,"0")</f>
        <v>0</v>
      </c>
      <c r="DB231" s="70">
        <f>DA231/(CW231+CY231+DA231+DC231)</f>
        <v>0</v>
      </c>
      <c r="DC231" s="69">
        <f>COUNTIF(BJ231:CV231,"KĐG")</f>
        <v>0</v>
      </c>
      <c r="DD231" s="70">
        <f>DC231/(CW231+CY231+DA231+DC231)</f>
        <v>0</v>
      </c>
      <c r="DE231" s="71">
        <f>(((CW231*2)+(CY231*1)+(DA231*0)))/(CW231+CY231+DA231)</f>
        <v>2</v>
      </c>
      <c r="DF231" s="71" t="str">
        <f>IF(DD231&gt;=50%,"KĐG",IF(DE231&gt;=1.6,"Đạt mục tiêu",IF(DE231&gt;=1,"Cần cố gắng","Chưa đạt")))</f>
        <v>Đạt mục tiêu</v>
      </c>
      <c r="DG231" s="2"/>
      <c r="DH231" s="2"/>
      <c r="DI231" s="2"/>
      <c r="DJ231" s="2"/>
      <c r="DK231" s="2"/>
      <c r="DL231" s="2"/>
      <c r="DM231" s="2"/>
      <c r="DN231" s="2"/>
      <c r="DO231" s="2"/>
      <c r="DP231" s="2"/>
      <c r="DQ231" s="2"/>
      <c r="DR231" s="2"/>
      <c r="DS231" s="2"/>
      <c r="DT231" s="2"/>
      <c r="DU231" s="2"/>
      <c r="DV231" s="2"/>
      <c r="DW231" s="2"/>
      <c r="DX231" s="2"/>
      <c r="DY231" s="2"/>
      <c r="DZ231" s="2"/>
    </row>
    <row r="232" spans="1:130" ht="58.5" hidden="1" customHeight="1" x14ac:dyDescent="0.25">
      <c r="A232" s="49">
        <v>202</v>
      </c>
      <c r="B232" s="62">
        <v>324</v>
      </c>
      <c r="C232" s="56">
        <v>324</v>
      </c>
      <c r="D232" s="8" t="s">
        <v>291</v>
      </c>
      <c r="E232" s="15" t="s">
        <v>38</v>
      </c>
      <c r="F232" s="15" t="s">
        <v>292</v>
      </c>
      <c r="G232" s="64" t="s">
        <v>38</v>
      </c>
      <c r="H232" s="15" t="s">
        <v>768</v>
      </c>
      <c r="I232" s="64" t="s">
        <v>628</v>
      </c>
      <c r="J232" s="389"/>
      <c r="K232" s="14"/>
      <c r="L232" s="14"/>
      <c r="M232" s="11"/>
      <c r="N232" s="11" t="s">
        <v>1268</v>
      </c>
      <c r="O232" s="66"/>
      <c r="P232" s="66"/>
      <c r="Q232" s="66"/>
      <c r="R232" s="66"/>
      <c r="S232" s="66"/>
      <c r="T232" s="66"/>
      <c r="U232" s="66"/>
      <c r="V232" s="66" t="s">
        <v>15</v>
      </c>
      <c r="W232" s="66"/>
      <c r="X232" s="66"/>
      <c r="Y232" s="67">
        <f t="shared" si="67"/>
        <v>1</v>
      </c>
      <c r="Z232" s="16"/>
      <c r="AA232" s="16"/>
      <c r="AB232" s="16"/>
      <c r="AC232" s="16"/>
      <c r="AD232" s="16"/>
      <c r="AE232" s="7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t="s">
        <v>623</v>
      </c>
      <c r="BD232" s="16" t="s">
        <v>623</v>
      </c>
      <c r="BE232" s="16"/>
      <c r="BF232" s="16"/>
      <c r="BG232" s="16"/>
      <c r="BH232" s="16"/>
      <c r="BI232" s="16"/>
      <c r="BJ232" s="16">
        <v>2</v>
      </c>
      <c r="BK232" s="16">
        <v>2</v>
      </c>
      <c r="BL232" s="16">
        <v>2</v>
      </c>
      <c r="BM232" s="16">
        <v>2</v>
      </c>
      <c r="BN232" s="16">
        <v>2</v>
      </c>
      <c r="BO232" s="16">
        <v>2</v>
      </c>
      <c r="BP232" s="16">
        <v>2</v>
      </c>
      <c r="BQ232" s="16">
        <v>2</v>
      </c>
      <c r="BR232" s="16">
        <v>2</v>
      </c>
      <c r="BS232" s="16">
        <v>2</v>
      </c>
      <c r="BT232" s="16">
        <v>2</v>
      </c>
      <c r="BU232" s="16">
        <v>2</v>
      </c>
      <c r="BV232" s="16">
        <v>2</v>
      </c>
      <c r="BW232" s="16">
        <v>2</v>
      </c>
      <c r="BX232" s="16">
        <v>2</v>
      </c>
      <c r="BY232" s="16">
        <v>2</v>
      </c>
      <c r="BZ232" s="16">
        <v>2</v>
      </c>
      <c r="CA232" s="16">
        <v>2</v>
      </c>
      <c r="CB232" s="16">
        <v>2</v>
      </c>
      <c r="CC232" s="16">
        <v>2</v>
      </c>
      <c r="CD232" s="16">
        <v>2</v>
      </c>
      <c r="CE232" s="16">
        <v>2</v>
      </c>
      <c r="CF232" s="16">
        <v>2</v>
      </c>
      <c r="CG232" s="16">
        <v>2</v>
      </c>
      <c r="CH232" s="16">
        <v>2</v>
      </c>
      <c r="CI232" s="16">
        <v>2</v>
      </c>
      <c r="CJ232" s="16">
        <v>2</v>
      </c>
      <c r="CK232" s="16">
        <v>2</v>
      </c>
      <c r="CL232" s="16">
        <v>2</v>
      </c>
      <c r="CM232" s="16">
        <v>2</v>
      </c>
      <c r="CN232" s="16">
        <v>2</v>
      </c>
      <c r="CO232" s="16">
        <v>2</v>
      </c>
      <c r="CP232" s="16">
        <v>2</v>
      </c>
      <c r="CQ232" s="16">
        <v>2</v>
      </c>
      <c r="CR232" s="16">
        <v>2</v>
      </c>
      <c r="CS232" s="16"/>
      <c r="CT232" s="16">
        <v>2</v>
      </c>
      <c r="CU232" s="16">
        <v>2</v>
      </c>
      <c r="CV232" s="16">
        <v>2</v>
      </c>
      <c r="CW232" s="69">
        <f>COUNTIF(BJ232:CV232,"2")</f>
        <v>38</v>
      </c>
      <c r="CX232" s="352">
        <f>CW232/(CW232+CY232+DA232+DC232)</f>
        <v>1</v>
      </c>
      <c r="CY232" s="69">
        <f>COUNTIF(BJ232:CV232,"1")</f>
        <v>0</v>
      </c>
      <c r="CZ232" s="70">
        <f>CY232/(CW232+CY232+DA232+DC232)</f>
        <v>0</v>
      </c>
      <c r="DA232" s="69">
        <f>COUNTIF(BJ232:CV232,"0")</f>
        <v>0</v>
      </c>
      <c r="DB232" s="70">
        <f>DA232/(CW232+CY232+DA232+DC232)</f>
        <v>0</v>
      </c>
      <c r="DC232" s="69">
        <f>COUNTIF(BJ232:CV232,"KĐG")</f>
        <v>0</v>
      </c>
      <c r="DD232" s="70">
        <f>DC232/(CW232+CY232+DA232+DC232)</f>
        <v>0</v>
      </c>
      <c r="DE232" s="71">
        <f>(((CW232*2)+(CY232*1)+(DA232*0)))/(CW232+CY232+DA232)</f>
        <v>2</v>
      </c>
      <c r="DF232" s="71" t="str">
        <f>IF(DD232&gt;=50%,"KĐG",IF(DE232&gt;=1.6,"Đạt mục tiêu",IF(DE232&gt;=1,"Cần cố gắng","Chưa đạt")))</f>
        <v>Đạt mục tiêu</v>
      </c>
      <c r="DG232" s="2"/>
      <c r="DH232" s="2"/>
      <c r="DI232" s="2"/>
      <c r="DJ232" s="2"/>
      <c r="DK232" s="2"/>
      <c r="DL232" s="2"/>
      <c r="DM232" s="2"/>
      <c r="DN232" s="2"/>
      <c r="DO232" s="2"/>
      <c r="DP232" s="2"/>
      <c r="DQ232" s="2"/>
      <c r="DR232" s="2"/>
      <c r="DS232" s="2"/>
      <c r="DT232" s="2"/>
      <c r="DU232" s="2"/>
      <c r="DV232" s="2"/>
      <c r="DW232" s="2"/>
      <c r="DX232" s="2"/>
      <c r="DY232" s="2"/>
      <c r="DZ232" s="2"/>
    </row>
    <row r="233" spans="1:130" ht="15.75" hidden="1" customHeight="1" x14ac:dyDescent="0.25">
      <c r="A233" s="49">
        <v>203</v>
      </c>
      <c r="B233" s="62">
        <v>324</v>
      </c>
      <c r="C233" s="56">
        <v>325</v>
      </c>
      <c r="D233" s="85" t="s">
        <v>293</v>
      </c>
      <c r="E233" s="86"/>
      <c r="F233" s="87"/>
      <c r="G233" s="57" t="s">
        <v>8</v>
      </c>
      <c r="H233" s="57" t="s">
        <v>8</v>
      </c>
      <c r="I233" s="57" t="s">
        <v>8</v>
      </c>
      <c r="J233" s="57" t="s">
        <v>8</v>
      </c>
      <c r="K233" s="57" t="s">
        <v>8</v>
      </c>
      <c r="L233" s="57" t="s">
        <v>8</v>
      </c>
      <c r="M233" s="57" t="s">
        <v>8</v>
      </c>
      <c r="N233" s="57" t="s">
        <v>8</v>
      </c>
      <c r="O233" s="57" t="s">
        <v>8</v>
      </c>
      <c r="P233" s="57" t="s">
        <v>8</v>
      </c>
      <c r="Q233" s="57" t="s">
        <v>8</v>
      </c>
      <c r="R233" s="57" t="s">
        <v>8</v>
      </c>
      <c r="S233" s="57" t="s">
        <v>8</v>
      </c>
      <c r="T233" s="57" t="s">
        <v>8</v>
      </c>
      <c r="U233" s="57" t="s">
        <v>8</v>
      </c>
      <c r="V233" s="57" t="s">
        <v>8</v>
      </c>
      <c r="W233" s="57" t="s">
        <v>8</v>
      </c>
      <c r="X233" s="57" t="s">
        <v>8</v>
      </c>
      <c r="Y233" s="57" t="s">
        <v>8</v>
      </c>
      <c r="Z233" s="57" t="s">
        <v>8</v>
      </c>
      <c r="AA233" s="57" t="s">
        <v>8</v>
      </c>
      <c r="AB233" s="57" t="s">
        <v>8</v>
      </c>
      <c r="AC233" s="57" t="s">
        <v>8</v>
      </c>
      <c r="AD233" s="57" t="s">
        <v>8</v>
      </c>
      <c r="AE233" s="57" t="s">
        <v>8</v>
      </c>
      <c r="AF233" s="57" t="s">
        <v>8</v>
      </c>
      <c r="AG233" s="57" t="s">
        <v>8</v>
      </c>
      <c r="AH233" s="57" t="s">
        <v>8</v>
      </c>
      <c r="AI233" s="57" t="s">
        <v>8</v>
      </c>
      <c r="AJ233" s="57" t="s">
        <v>8</v>
      </c>
      <c r="AK233" s="57" t="s">
        <v>8</v>
      </c>
      <c r="AL233" s="57" t="s">
        <v>8</v>
      </c>
      <c r="AM233" s="57" t="s">
        <v>8</v>
      </c>
      <c r="AN233" s="57" t="s">
        <v>8</v>
      </c>
      <c r="AO233" s="57" t="s">
        <v>8</v>
      </c>
      <c r="AP233" s="57" t="s">
        <v>8</v>
      </c>
      <c r="AQ233" s="57" t="s">
        <v>8</v>
      </c>
      <c r="AR233" s="57" t="s">
        <v>8</v>
      </c>
      <c r="AS233" s="57" t="s">
        <v>8</v>
      </c>
      <c r="AT233" s="57" t="s">
        <v>8</v>
      </c>
      <c r="AU233" s="57" t="s">
        <v>8</v>
      </c>
      <c r="AV233" s="57" t="s">
        <v>8</v>
      </c>
      <c r="AW233" s="57" t="s">
        <v>8</v>
      </c>
      <c r="AX233" s="57" t="s">
        <v>8</v>
      </c>
      <c r="AY233" s="57" t="s">
        <v>8</v>
      </c>
      <c r="AZ233" s="57" t="s">
        <v>8</v>
      </c>
      <c r="BA233" s="57" t="s">
        <v>8</v>
      </c>
      <c r="BB233" s="57" t="s">
        <v>8</v>
      </c>
      <c r="BC233" s="57" t="s">
        <v>8</v>
      </c>
      <c r="BD233" s="57" t="s">
        <v>8</v>
      </c>
      <c r="BE233" s="57" t="s">
        <v>8</v>
      </c>
      <c r="BF233" s="57" t="s">
        <v>8</v>
      </c>
      <c r="BG233" s="57" t="s">
        <v>8</v>
      </c>
      <c r="BH233" s="57" t="s">
        <v>8</v>
      </c>
      <c r="BI233" s="57" t="s">
        <v>8</v>
      </c>
      <c r="BJ233" s="336" t="s">
        <v>8</v>
      </c>
      <c r="BK233" s="336" t="s">
        <v>8</v>
      </c>
      <c r="BL233" s="336" t="s">
        <v>8</v>
      </c>
      <c r="BM233" s="336" t="s">
        <v>8</v>
      </c>
      <c r="BN233" s="336" t="s">
        <v>8</v>
      </c>
      <c r="BO233" s="336" t="s">
        <v>8</v>
      </c>
      <c r="BP233" s="336" t="s">
        <v>8</v>
      </c>
      <c r="BQ233" s="336" t="s">
        <v>8</v>
      </c>
      <c r="BR233" s="336" t="s">
        <v>8</v>
      </c>
      <c r="BS233" s="336" t="s">
        <v>8</v>
      </c>
      <c r="BT233" s="336" t="s">
        <v>8</v>
      </c>
      <c r="BU233" s="336" t="s">
        <v>8</v>
      </c>
      <c r="BV233" s="336" t="s">
        <v>8</v>
      </c>
      <c r="BW233" s="336" t="s">
        <v>8</v>
      </c>
      <c r="BX233" s="336" t="s">
        <v>8</v>
      </c>
      <c r="BY233" s="336" t="s">
        <v>8</v>
      </c>
      <c r="BZ233" s="336" t="s">
        <v>8</v>
      </c>
      <c r="CA233" s="336" t="s">
        <v>8</v>
      </c>
      <c r="CB233" s="336" t="s">
        <v>8</v>
      </c>
      <c r="CC233" s="336" t="s">
        <v>8</v>
      </c>
      <c r="CD233" s="336" t="s">
        <v>8</v>
      </c>
      <c r="CE233" s="336" t="s">
        <v>8</v>
      </c>
      <c r="CF233" s="336" t="s">
        <v>8</v>
      </c>
      <c r="CG233" s="336" t="s">
        <v>8</v>
      </c>
      <c r="CH233" s="336" t="s">
        <v>8</v>
      </c>
      <c r="CI233" s="336" t="s">
        <v>8</v>
      </c>
      <c r="CJ233" s="336" t="s">
        <v>8</v>
      </c>
      <c r="CK233" s="336" t="s">
        <v>8</v>
      </c>
      <c r="CL233" s="336" t="s">
        <v>8</v>
      </c>
      <c r="CM233" s="336" t="s">
        <v>8</v>
      </c>
      <c r="CN233" s="336" t="s">
        <v>8</v>
      </c>
      <c r="CO233" s="336" t="s">
        <v>8</v>
      </c>
      <c r="CP233" s="336" t="s">
        <v>8</v>
      </c>
      <c r="CQ233" s="336" t="s">
        <v>8</v>
      </c>
      <c r="CR233" s="336" t="s">
        <v>8</v>
      </c>
      <c r="CS233" s="336" t="s">
        <v>8</v>
      </c>
      <c r="CT233" s="336" t="s">
        <v>8</v>
      </c>
      <c r="CU233" s="336" t="s">
        <v>8</v>
      </c>
      <c r="CV233" s="336" t="s">
        <v>8</v>
      </c>
      <c r="CW233" s="336" t="s">
        <v>8</v>
      </c>
      <c r="CX233" s="331" t="s">
        <v>8</v>
      </c>
      <c r="CY233" s="336" t="s">
        <v>8</v>
      </c>
      <c r="CZ233" s="336" t="s">
        <v>8</v>
      </c>
      <c r="DA233" s="336" t="s">
        <v>8</v>
      </c>
      <c r="DB233" s="336" t="s">
        <v>8</v>
      </c>
      <c r="DC233" s="336" t="s">
        <v>8</v>
      </c>
      <c r="DD233" s="336" t="s">
        <v>8</v>
      </c>
      <c r="DE233" s="57" t="s">
        <v>8</v>
      </c>
      <c r="DF233" s="57" t="s">
        <v>8</v>
      </c>
      <c r="DG233" s="2"/>
      <c r="DH233" s="2"/>
      <c r="DI233" s="2"/>
      <c r="DJ233" s="2"/>
      <c r="DK233" s="2"/>
      <c r="DL233" s="2"/>
      <c r="DM233" s="2"/>
      <c r="DN233" s="2"/>
      <c r="DO233" s="2"/>
      <c r="DP233" s="2"/>
      <c r="DQ233" s="2"/>
      <c r="DR233" s="2"/>
      <c r="DS233" s="2"/>
      <c r="DT233" s="2"/>
      <c r="DU233" s="2"/>
      <c r="DV233" s="2"/>
      <c r="DW233" s="2"/>
      <c r="DX233" s="2"/>
      <c r="DY233" s="2"/>
      <c r="DZ233" s="2"/>
    </row>
    <row r="234" spans="1:130" ht="53.25" hidden="1" customHeight="1" x14ac:dyDescent="0.25">
      <c r="A234" s="49">
        <v>204</v>
      </c>
      <c r="B234" s="62">
        <v>325</v>
      </c>
      <c r="C234" s="56">
        <v>330</v>
      </c>
      <c r="D234" s="8" t="s">
        <v>294</v>
      </c>
      <c r="E234" s="15" t="s">
        <v>11</v>
      </c>
      <c r="F234" s="15" t="s">
        <v>295</v>
      </c>
      <c r="G234" s="64" t="s">
        <v>19</v>
      </c>
      <c r="H234" s="132" t="s">
        <v>769</v>
      </c>
      <c r="I234" s="64" t="s">
        <v>628</v>
      </c>
      <c r="J234" s="64" t="s">
        <v>179</v>
      </c>
      <c r="K234" s="16" t="s">
        <v>6</v>
      </c>
      <c r="L234" s="16" t="s">
        <v>15</v>
      </c>
      <c r="M234" s="11">
        <v>1</v>
      </c>
      <c r="N234" s="11" t="s">
        <v>546</v>
      </c>
      <c r="O234" s="66"/>
      <c r="P234" s="66"/>
      <c r="Q234" s="66"/>
      <c r="R234" s="66"/>
      <c r="S234" s="66"/>
      <c r="T234" s="66"/>
      <c r="U234" s="66" t="s">
        <v>15</v>
      </c>
      <c r="V234" s="66"/>
      <c r="W234" s="66"/>
      <c r="X234" s="80"/>
      <c r="Y234" s="67">
        <f t="shared" ref="Y234:Y298" si="88">COUNTIF(O234:X234,"x")</f>
        <v>1</v>
      </c>
      <c r="Z234" s="16"/>
      <c r="AA234" s="16"/>
      <c r="AB234" s="16"/>
      <c r="AC234" s="16"/>
      <c r="AD234" s="16"/>
      <c r="AE234" s="68"/>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6">
        <v>2</v>
      </c>
      <c r="BK234" s="16">
        <v>2</v>
      </c>
      <c r="BL234" s="16">
        <v>2</v>
      </c>
      <c r="BM234" s="16">
        <v>2</v>
      </c>
      <c r="BN234" s="16">
        <v>2</v>
      </c>
      <c r="BO234" s="16">
        <v>2</v>
      </c>
      <c r="BP234" s="16">
        <v>2</v>
      </c>
      <c r="BQ234" s="16">
        <v>2</v>
      </c>
      <c r="BR234" s="16">
        <v>2</v>
      </c>
      <c r="BS234" s="16">
        <v>2</v>
      </c>
      <c r="BT234" s="16">
        <v>2</v>
      </c>
      <c r="BU234" s="16">
        <v>2</v>
      </c>
      <c r="BV234" s="16">
        <v>2</v>
      </c>
      <c r="BW234" s="16">
        <v>2</v>
      </c>
      <c r="BX234" s="16">
        <v>2</v>
      </c>
      <c r="BY234" s="16">
        <v>2</v>
      </c>
      <c r="BZ234" s="16">
        <v>2</v>
      </c>
      <c r="CA234" s="16">
        <v>2</v>
      </c>
      <c r="CB234" s="16">
        <v>2</v>
      </c>
      <c r="CC234" s="16">
        <v>2</v>
      </c>
      <c r="CD234" s="16">
        <v>2</v>
      </c>
      <c r="CE234" s="16">
        <v>2</v>
      </c>
      <c r="CF234" s="16">
        <v>2</v>
      </c>
      <c r="CG234" s="16">
        <v>2</v>
      </c>
      <c r="CH234" s="16">
        <v>2</v>
      </c>
      <c r="CI234" s="16">
        <v>2</v>
      </c>
      <c r="CJ234" s="16">
        <v>2</v>
      </c>
      <c r="CK234" s="16">
        <v>2</v>
      </c>
      <c r="CL234" s="16">
        <v>2</v>
      </c>
      <c r="CM234" s="16">
        <v>2</v>
      </c>
      <c r="CN234" s="16">
        <v>2</v>
      </c>
      <c r="CO234" s="16">
        <v>2</v>
      </c>
      <c r="CP234" s="16">
        <v>2</v>
      </c>
      <c r="CQ234" s="16">
        <v>2</v>
      </c>
      <c r="CR234" s="16">
        <v>2</v>
      </c>
      <c r="CS234" s="16"/>
      <c r="CT234" s="16">
        <v>2</v>
      </c>
      <c r="CU234" s="16">
        <v>2</v>
      </c>
      <c r="CV234" s="16">
        <v>2</v>
      </c>
      <c r="CW234" s="69">
        <f>COUNTIF(BJ234:CV234,"2")</f>
        <v>38</v>
      </c>
      <c r="CX234" s="352">
        <f>CW234/(CW234+CY234+DA234+DC234)</f>
        <v>1</v>
      </c>
      <c r="CY234" s="69">
        <f>COUNTIF(BJ234:CV234,"1")</f>
        <v>0</v>
      </c>
      <c r="CZ234" s="70">
        <f>CY234/(CW234+CY234+DA234+DC234)</f>
        <v>0</v>
      </c>
      <c r="DA234" s="69">
        <f>COUNTIF(BJ234:CV234,"0")</f>
        <v>0</v>
      </c>
      <c r="DB234" s="70">
        <f>DA234/(CW234+CY234+DA234+DC234)</f>
        <v>0</v>
      </c>
      <c r="DC234" s="69">
        <f>COUNTIF(BJ234:CV234,"KĐG")</f>
        <v>0</v>
      </c>
      <c r="DD234" s="70">
        <f>DC234/(CW234+CY234+DA234+DC234)</f>
        <v>0</v>
      </c>
      <c r="DE234" s="71">
        <f>(((CW234*2)+(CY234*1)+(DA234*0)))/(CW234+CY234+DA234)</f>
        <v>2</v>
      </c>
      <c r="DF234" s="71" t="str">
        <f>IF(DD234&gt;=50%,"KĐG",IF(DE234&gt;=1.6,"Đạt mục tiêu",IF(DE234&gt;=1,"Cần cố gắng","Chưa đạt")))</f>
        <v>Đạt mục tiêu</v>
      </c>
      <c r="DG234" s="2"/>
      <c r="DH234" s="2"/>
      <c r="DI234" s="2"/>
      <c r="DJ234" s="2"/>
      <c r="DK234" s="2"/>
      <c r="DL234" s="2"/>
      <c r="DM234" s="2"/>
      <c r="DN234" s="2"/>
      <c r="DO234" s="2"/>
      <c r="DP234" s="2"/>
      <c r="DQ234" s="2"/>
      <c r="DR234" s="2"/>
      <c r="DS234" s="2"/>
      <c r="DT234" s="2"/>
      <c r="DU234" s="2"/>
      <c r="DV234" s="2"/>
      <c r="DW234" s="2"/>
      <c r="DX234" s="2"/>
      <c r="DY234" s="2"/>
      <c r="DZ234" s="2"/>
    </row>
    <row r="235" spans="1:130" ht="60" hidden="1" customHeight="1" x14ac:dyDescent="0.25">
      <c r="A235" s="49">
        <v>205</v>
      </c>
      <c r="B235" s="62">
        <v>330</v>
      </c>
      <c r="C235" s="56">
        <v>331</v>
      </c>
      <c r="D235" s="8" t="s">
        <v>296</v>
      </c>
      <c r="E235" s="15" t="s">
        <v>11</v>
      </c>
      <c r="F235" s="15" t="s">
        <v>297</v>
      </c>
      <c r="G235" s="64" t="s">
        <v>19</v>
      </c>
      <c r="H235" s="133" t="s">
        <v>770</v>
      </c>
      <c r="I235" s="64" t="s">
        <v>628</v>
      </c>
      <c r="J235" s="64" t="s">
        <v>179</v>
      </c>
      <c r="K235" s="16" t="s">
        <v>6</v>
      </c>
      <c r="L235" s="16" t="s">
        <v>15</v>
      </c>
      <c r="M235" s="11">
        <v>1</v>
      </c>
      <c r="N235" s="305" t="s">
        <v>544</v>
      </c>
      <c r="O235" s="66"/>
      <c r="P235" s="66"/>
      <c r="Q235" s="66"/>
      <c r="R235" s="66"/>
      <c r="S235" s="80" t="s">
        <v>15</v>
      </c>
      <c r="T235" s="66"/>
      <c r="U235" s="66"/>
      <c r="V235" s="66"/>
      <c r="W235" s="66"/>
      <c r="X235" s="80"/>
      <c r="Y235" s="67">
        <f t="shared" si="88"/>
        <v>1</v>
      </c>
      <c r="Z235" s="16"/>
      <c r="AA235" s="16"/>
      <c r="AB235" s="16"/>
      <c r="AC235" s="16"/>
      <c r="AD235" s="16"/>
      <c r="AE235" s="68"/>
      <c r="AF235" s="12"/>
      <c r="AG235" s="12"/>
      <c r="AH235" s="12"/>
      <c r="AI235" s="12"/>
      <c r="AJ235" s="12"/>
      <c r="AK235" s="12"/>
      <c r="AL235" s="12"/>
      <c r="AM235" s="12"/>
      <c r="AN235" s="12"/>
      <c r="AO235" s="12"/>
      <c r="AP235" s="12"/>
      <c r="AQ235" s="12" t="s">
        <v>654</v>
      </c>
      <c r="AR235" s="12" t="s">
        <v>654</v>
      </c>
      <c r="AS235" s="12" t="s">
        <v>654</v>
      </c>
      <c r="AT235" s="12" t="s">
        <v>654</v>
      </c>
      <c r="AU235" s="12"/>
      <c r="AV235" s="12"/>
      <c r="AW235" s="12"/>
      <c r="AX235" s="12"/>
      <c r="AY235" s="12"/>
      <c r="AZ235" s="12"/>
      <c r="BA235" s="12"/>
      <c r="BB235" s="12"/>
      <c r="BC235" s="12"/>
      <c r="BD235" s="12"/>
      <c r="BE235" s="12"/>
      <c r="BF235" s="12"/>
      <c r="BG235" s="12"/>
      <c r="BH235" s="12"/>
      <c r="BI235" s="12"/>
      <c r="BJ235" s="16">
        <v>2</v>
      </c>
      <c r="BK235" s="16">
        <v>2</v>
      </c>
      <c r="BL235" s="16">
        <v>2</v>
      </c>
      <c r="BM235" s="16">
        <v>2</v>
      </c>
      <c r="BN235" s="16">
        <v>2</v>
      </c>
      <c r="BO235" s="16">
        <v>2</v>
      </c>
      <c r="BP235" s="16">
        <v>2</v>
      </c>
      <c r="BQ235" s="16">
        <v>2</v>
      </c>
      <c r="BR235" s="16">
        <v>2</v>
      </c>
      <c r="BS235" s="16">
        <v>2</v>
      </c>
      <c r="BT235" s="16">
        <v>2</v>
      </c>
      <c r="BU235" s="16">
        <v>2</v>
      </c>
      <c r="BV235" s="16">
        <v>2</v>
      </c>
      <c r="BW235" s="16">
        <v>2</v>
      </c>
      <c r="BX235" s="16">
        <v>2</v>
      </c>
      <c r="BY235" s="16">
        <v>2</v>
      </c>
      <c r="BZ235" s="16">
        <v>2</v>
      </c>
      <c r="CA235" s="16">
        <v>2</v>
      </c>
      <c r="CB235" s="16">
        <v>2</v>
      </c>
      <c r="CC235" s="16">
        <v>2</v>
      </c>
      <c r="CD235" s="16">
        <v>2</v>
      </c>
      <c r="CE235" s="16">
        <v>2</v>
      </c>
      <c r="CF235" s="16">
        <v>2</v>
      </c>
      <c r="CG235" s="16">
        <v>2</v>
      </c>
      <c r="CH235" s="16">
        <v>2</v>
      </c>
      <c r="CI235" s="16">
        <v>2</v>
      </c>
      <c r="CJ235" s="16">
        <v>2</v>
      </c>
      <c r="CK235" s="16">
        <v>2</v>
      </c>
      <c r="CL235" s="16">
        <v>2</v>
      </c>
      <c r="CM235" s="16">
        <v>2</v>
      </c>
      <c r="CN235" s="16">
        <v>2</v>
      </c>
      <c r="CO235" s="16">
        <v>2</v>
      </c>
      <c r="CP235" s="16">
        <v>2</v>
      </c>
      <c r="CQ235" s="16">
        <v>2</v>
      </c>
      <c r="CR235" s="16">
        <v>2</v>
      </c>
      <c r="CS235" s="16"/>
      <c r="CT235" s="16">
        <v>2</v>
      </c>
      <c r="CU235" s="16">
        <v>2</v>
      </c>
      <c r="CV235" s="16">
        <v>2</v>
      </c>
      <c r="CW235" s="69">
        <f>COUNTIF(BJ235:CV235,"2")</f>
        <v>38</v>
      </c>
      <c r="CX235" s="352">
        <f>CW235/(CW235+CY235+DA235+DC235)</f>
        <v>1</v>
      </c>
      <c r="CY235" s="69">
        <f>COUNTIF(BJ235:CV235,"1")</f>
        <v>0</v>
      </c>
      <c r="CZ235" s="70">
        <f>CY235/(CW235+CY235+DA235+DC235)</f>
        <v>0</v>
      </c>
      <c r="DA235" s="69">
        <f>COUNTIF(BJ235:CV235,"0")</f>
        <v>0</v>
      </c>
      <c r="DB235" s="70">
        <f>DA235/(CW235+CY235+DA235+DC235)</f>
        <v>0</v>
      </c>
      <c r="DC235" s="69">
        <f>COUNTIF(BJ235:CV235,"KĐG")</f>
        <v>0</v>
      </c>
      <c r="DD235" s="70">
        <f>DC235/(CW235+CY235+DA235+DC235)</f>
        <v>0</v>
      </c>
      <c r="DE235" s="71">
        <f>(((CW235*2)+(CY235*1)+(DA235*0)))/(CW235+CY235+DA235)</f>
        <v>2</v>
      </c>
      <c r="DF235" s="71" t="str">
        <f>IF(DD235&gt;=50%,"KĐG",IF(DE235&gt;=1.6,"Đạt mục tiêu",IF(DE235&gt;=1,"Cần cố gắng","Chưa đạt")))</f>
        <v>Đạt mục tiêu</v>
      </c>
      <c r="DG235" s="2"/>
      <c r="DH235" s="2"/>
      <c r="DI235" s="2"/>
      <c r="DJ235" s="2"/>
      <c r="DK235" s="2"/>
      <c r="DL235" s="2"/>
      <c r="DM235" s="2"/>
      <c r="DN235" s="2"/>
      <c r="DO235" s="2"/>
      <c r="DP235" s="2"/>
      <c r="DQ235" s="2"/>
      <c r="DR235" s="2"/>
      <c r="DS235" s="2"/>
      <c r="DT235" s="2"/>
      <c r="DU235" s="2"/>
      <c r="DV235" s="2"/>
      <c r="DW235" s="2"/>
      <c r="DX235" s="2"/>
      <c r="DY235" s="2"/>
      <c r="DZ235" s="2"/>
    </row>
    <row r="236" spans="1:130" ht="45.75" hidden="1" customHeight="1" x14ac:dyDescent="0.25">
      <c r="A236" s="614">
        <v>206</v>
      </c>
      <c r="B236" s="617">
        <v>331</v>
      </c>
      <c r="C236" s="56"/>
      <c r="D236" s="612" t="s">
        <v>298</v>
      </c>
      <c r="E236" s="612" t="s">
        <v>19</v>
      </c>
      <c r="F236" s="612" t="s">
        <v>299</v>
      </c>
      <c r="G236" s="612" t="s">
        <v>19</v>
      </c>
      <c r="H236" s="133" t="s">
        <v>1339</v>
      </c>
      <c r="I236" s="64" t="s">
        <v>628</v>
      </c>
      <c r="J236" s="64"/>
      <c r="K236" s="16"/>
      <c r="L236" s="16"/>
      <c r="M236" s="11"/>
      <c r="N236" s="306" t="s">
        <v>1200</v>
      </c>
      <c r="O236" s="66" t="s">
        <v>15</v>
      </c>
      <c r="P236" s="66"/>
      <c r="Q236" s="66"/>
      <c r="R236" s="66"/>
      <c r="S236" s="80"/>
      <c r="T236" s="66"/>
      <c r="U236" s="66"/>
      <c r="V236" s="66"/>
      <c r="W236" s="66"/>
      <c r="X236" s="80"/>
      <c r="Y236" s="67"/>
      <c r="Z236" s="16"/>
      <c r="AA236" s="16"/>
      <c r="AB236" s="16"/>
      <c r="AC236" s="16"/>
      <c r="AD236" s="16"/>
      <c r="AE236" s="68"/>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69"/>
      <c r="CX236" s="352"/>
      <c r="CY236" s="69"/>
      <c r="CZ236" s="70"/>
      <c r="DA236" s="69"/>
      <c r="DB236" s="70"/>
      <c r="DC236" s="69"/>
      <c r="DD236" s="70"/>
      <c r="DE236" s="71"/>
      <c r="DF236" s="71"/>
      <c r="DG236" s="387"/>
      <c r="DH236" s="387"/>
      <c r="DI236" s="387"/>
      <c r="DJ236" s="387"/>
      <c r="DK236" s="387"/>
      <c r="DL236" s="387"/>
      <c r="DM236" s="387"/>
      <c r="DN236" s="387"/>
      <c r="DO236" s="387"/>
      <c r="DP236" s="387"/>
      <c r="DQ236" s="387"/>
      <c r="DR236" s="387"/>
      <c r="DS236" s="387"/>
      <c r="DT236" s="387"/>
      <c r="DU236" s="387"/>
      <c r="DV236" s="387"/>
      <c r="DW236" s="387"/>
      <c r="DX236" s="387"/>
      <c r="DY236" s="387"/>
      <c r="DZ236" s="387"/>
    </row>
    <row r="237" spans="1:130" ht="53.25" hidden="1" customHeight="1" x14ac:dyDescent="0.25">
      <c r="A237" s="616"/>
      <c r="B237" s="619"/>
      <c r="C237" s="56">
        <v>336</v>
      </c>
      <c r="D237" s="613"/>
      <c r="E237" s="613"/>
      <c r="F237" s="613"/>
      <c r="G237" s="613"/>
      <c r="H237" s="15" t="s">
        <v>771</v>
      </c>
      <c r="I237" s="64" t="s">
        <v>628</v>
      </c>
      <c r="J237" s="64" t="s">
        <v>179</v>
      </c>
      <c r="K237" s="16" t="s">
        <v>6</v>
      </c>
      <c r="L237" s="16" t="s">
        <v>15</v>
      </c>
      <c r="M237" s="11"/>
      <c r="N237" s="306" t="s">
        <v>545</v>
      </c>
      <c r="O237" s="66"/>
      <c r="P237" s="66"/>
      <c r="Q237" s="66"/>
      <c r="R237" s="66"/>
      <c r="S237" s="66"/>
      <c r="T237" s="66" t="s">
        <v>15</v>
      </c>
      <c r="U237" s="66"/>
      <c r="V237" s="66"/>
      <c r="W237" s="66"/>
      <c r="X237" s="66"/>
      <c r="Y237" s="67">
        <f t="shared" si="88"/>
        <v>1</v>
      </c>
      <c r="Z237" s="16"/>
      <c r="AA237" s="16"/>
      <c r="AB237" s="16"/>
      <c r="AC237" s="16"/>
      <c r="AD237" s="16"/>
      <c r="AE237" s="68"/>
      <c r="AF237" s="12"/>
      <c r="AG237" s="12"/>
      <c r="AH237" s="12"/>
      <c r="AI237" s="12"/>
      <c r="AJ237" s="12"/>
      <c r="AK237" s="12"/>
      <c r="AL237" s="12"/>
      <c r="AM237" s="12"/>
      <c r="AN237" s="12"/>
      <c r="AO237" s="12"/>
      <c r="AP237" s="12"/>
      <c r="AQ237" s="12"/>
      <c r="AR237" s="12"/>
      <c r="AS237" s="12"/>
      <c r="AT237" s="12"/>
      <c r="AU237" s="12"/>
      <c r="AV237" s="12"/>
      <c r="AW237" s="12" t="s">
        <v>654</v>
      </c>
      <c r="AX237" s="12"/>
      <c r="AY237" s="12"/>
      <c r="AZ237" s="12"/>
      <c r="BA237" s="12"/>
      <c r="BB237" s="12"/>
      <c r="BC237" s="12"/>
      <c r="BD237" s="12"/>
      <c r="BE237" s="12"/>
      <c r="BF237" s="12"/>
      <c r="BG237" s="12"/>
      <c r="BH237" s="12"/>
      <c r="BI237" s="12"/>
      <c r="BJ237" s="345">
        <v>2</v>
      </c>
      <c r="BK237" s="345">
        <v>2</v>
      </c>
      <c r="BL237" s="345">
        <v>2</v>
      </c>
      <c r="BM237" s="345">
        <v>2</v>
      </c>
      <c r="BN237" s="345">
        <v>2</v>
      </c>
      <c r="BO237" s="345">
        <v>2</v>
      </c>
      <c r="BP237" s="345">
        <v>2</v>
      </c>
      <c r="BQ237" s="345">
        <v>2</v>
      </c>
      <c r="BR237" s="345">
        <v>2</v>
      </c>
      <c r="BS237" s="345">
        <v>2</v>
      </c>
      <c r="BT237" s="345">
        <v>2</v>
      </c>
      <c r="BU237" s="345">
        <v>2</v>
      </c>
      <c r="BV237" s="345">
        <v>2</v>
      </c>
      <c r="BW237" s="345">
        <v>2</v>
      </c>
      <c r="BX237" s="345">
        <v>2</v>
      </c>
      <c r="BY237" s="345">
        <v>2</v>
      </c>
      <c r="BZ237" s="345">
        <v>2</v>
      </c>
      <c r="CA237" s="345">
        <v>2</v>
      </c>
      <c r="CB237" s="345">
        <v>2</v>
      </c>
      <c r="CC237" s="345">
        <v>2</v>
      </c>
      <c r="CD237" s="345">
        <v>2</v>
      </c>
      <c r="CE237" s="345">
        <v>2</v>
      </c>
      <c r="CF237" s="345">
        <v>2</v>
      </c>
      <c r="CG237" s="345">
        <v>2</v>
      </c>
      <c r="CH237" s="345">
        <v>2</v>
      </c>
      <c r="CI237" s="345">
        <v>2</v>
      </c>
      <c r="CJ237" s="345">
        <v>2</v>
      </c>
      <c r="CK237" s="345">
        <v>2</v>
      </c>
      <c r="CL237" s="345">
        <v>2</v>
      </c>
      <c r="CM237" s="345">
        <v>2</v>
      </c>
      <c r="CN237" s="345">
        <v>2</v>
      </c>
      <c r="CO237" s="345">
        <v>2</v>
      </c>
      <c r="CP237" s="345">
        <v>2</v>
      </c>
      <c r="CQ237" s="345">
        <v>2</v>
      </c>
      <c r="CR237" s="345">
        <v>2</v>
      </c>
      <c r="CS237" s="345">
        <v>2</v>
      </c>
      <c r="CT237" s="345">
        <v>2</v>
      </c>
      <c r="CU237" s="345">
        <v>2</v>
      </c>
      <c r="CV237" s="345">
        <v>2</v>
      </c>
      <c r="CW237" s="335">
        <f>COUNTIF(BJ237:CV237,"2")</f>
        <v>39</v>
      </c>
      <c r="CX237" s="330">
        <f>CW237/(CW237+CY237+DA237+DC237)</f>
        <v>1</v>
      </c>
      <c r="CY237" s="335">
        <f>COUNTIF(BJ237:CV237,"1")</f>
        <v>0</v>
      </c>
      <c r="CZ237" s="339">
        <f>CY237/(CW237+CY237+DA237+DC237)</f>
        <v>0</v>
      </c>
      <c r="DA237" s="335">
        <f>COUNTIF(BJ237:CV237,"0")</f>
        <v>0</v>
      </c>
      <c r="DB237" s="339">
        <f>DA237/(CW237+CY237+DA237+DC237)</f>
        <v>0</v>
      </c>
      <c r="DC237" s="335">
        <f>COUNTIF(BJ237:CV237,"KĐG")</f>
        <v>0</v>
      </c>
      <c r="DD237" s="339">
        <f>DC237/(CW237+CY237+DA237+DC237)</f>
        <v>0</v>
      </c>
      <c r="DE237" s="71">
        <f>(((CW237*2)+(CY237*1)+(DA237*0)))/(CW237+CY237+DA237)</f>
        <v>2</v>
      </c>
      <c r="DF237" s="71" t="str">
        <f>IF(DD237&gt;=50%,"KĐG",IF(DE237&gt;=1.6,"Đạt mục tiêu",IF(DE237&gt;=1,"Cần cố gắng","Chưa đạt")))</f>
        <v>Đạt mục tiêu</v>
      </c>
      <c r="DG237" s="2"/>
      <c r="DH237" s="2"/>
      <c r="DI237" s="2"/>
      <c r="DJ237" s="2"/>
      <c r="DK237" s="2"/>
      <c r="DL237" s="2"/>
      <c r="DM237" s="2"/>
      <c r="DN237" s="2"/>
      <c r="DO237" s="2"/>
      <c r="DP237" s="2"/>
      <c r="DQ237" s="2"/>
      <c r="DR237" s="2"/>
      <c r="DS237" s="2"/>
      <c r="DT237" s="2"/>
      <c r="DU237" s="2"/>
      <c r="DV237" s="2"/>
      <c r="DW237" s="2"/>
      <c r="DX237" s="2"/>
      <c r="DY237" s="2"/>
      <c r="DZ237" s="2"/>
    </row>
    <row r="238" spans="1:130" ht="48" hidden="1" customHeight="1" x14ac:dyDescent="0.25">
      <c r="A238" s="49">
        <v>207</v>
      </c>
      <c r="B238" s="62">
        <v>336</v>
      </c>
      <c r="C238" s="56">
        <v>337</v>
      </c>
      <c r="D238" s="8" t="s">
        <v>300</v>
      </c>
      <c r="E238" s="15" t="s">
        <v>19</v>
      </c>
      <c r="F238" s="15" t="s">
        <v>301</v>
      </c>
      <c r="G238" s="64" t="s">
        <v>19</v>
      </c>
      <c r="H238" s="8" t="s">
        <v>772</v>
      </c>
      <c r="I238" s="64" t="s">
        <v>628</v>
      </c>
      <c r="J238" s="64" t="s">
        <v>179</v>
      </c>
      <c r="K238" s="16" t="s">
        <v>6</v>
      </c>
      <c r="L238" s="16" t="s">
        <v>15</v>
      </c>
      <c r="M238" s="11"/>
      <c r="N238" s="305" t="s">
        <v>544</v>
      </c>
      <c r="O238" s="66"/>
      <c r="P238" s="66"/>
      <c r="Q238" s="66"/>
      <c r="R238" s="66"/>
      <c r="S238" s="66" t="s">
        <v>15</v>
      </c>
      <c r="T238" s="66"/>
      <c r="U238" s="66"/>
      <c r="V238" s="66"/>
      <c r="W238" s="66"/>
      <c r="X238" s="66"/>
      <c r="Y238" s="67">
        <f t="shared" si="88"/>
        <v>1</v>
      </c>
      <c r="Z238" s="16"/>
      <c r="AA238" s="16"/>
      <c r="AB238" s="16"/>
      <c r="AC238" s="16"/>
      <c r="AD238" s="16"/>
      <c r="AE238" s="76"/>
      <c r="AF238" s="16"/>
      <c r="AG238" s="16"/>
      <c r="AH238" s="16"/>
      <c r="AI238" s="16"/>
      <c r="AJ238" s="16"/>
      <c r="AK238" s="16"/>
      <c r="AL238" s="16"/>
      <c r="AM238" s="16"/>
      <c r="AN238" s="16"/>
      <c r="AO238" s="16"/>
      <c r="AP238" s="16"/>
      <c r="AQ238" s="16" t="s">
        <v>645</v>
      </c>
      <c r="AR238" s="16" t="s">
        <v>645</v>
      </c>
      <c r="AS238" s="16" t="s">
        <v>645</v>
      </c>
      <c r="AT238" s="16" t="s">
        <v>645</v>
      </c>
      <c r="AU238" s="16"/>
      <c r="AV238" s="16"/>
      <c r="AW238" s="16"/>
      <c r="AX238" s="16"/>
      <c r="AY238" s="16"/>
      <c r="AZ238" s="16"/>
      <c r="BA238" s="16"/>
      <c r="BB238" s="16"/>
      <c r="BC238" s="16"/>
      <c r="BD238" s="16"/>
      <c r="BE238" s="16"/>
      <c r="BF238" s="16"/>
      <c r="BG238" s="16"/>
      <c r="BH238" s="16"/>
      <c r="BI238" s="16"/>
      <c r="BJ238" s="16">
        <v>2</v>
      </c>
      <c r="BK238" s="16">
        <v>2</v>
      </c>
      <c r="BL238" s="16">
        <v>2</v>
      </c>
      <c r="BM238" s="16">
        <v>2</v>
      </c>
      <c r="BN238" s="16">
        <v>2</v>
      </c>
      <c r="BO238" s="16">
        <v>2</v>
      </c>
      <c r="BP238" s="16">
        <v>2</v>
      </c>
      <c r="BQ238" s="16">
        <v>2</v>
      </c>
      <c r="BR238" s="16">
        <v>2</v>
      </c>
      <c r="BS238" s="16">
        <v>2</v>
      </c>
      <c r="BT238" s="16">
        <v>2</v>
      </c>
      <c r="BU238" s="16">
        <v>2</v>
      </c>
      <c r="BV238" s="16">
        <v>2</v>
      </c>
      <c r="BW238" s="16">
        <v>2</v>
      </c>
      <c r="BX238" s="16">
        <v>2</v>
      </c>
      <c r="BY238" s="16">
        <v>2</v>
      </c>
      <c r="BZ238" s="16">
        <v>2</v>
      </c>
      <c r="CA238" s="16">
        <v>2</v>
      </c>
      <c r="CB238" s="16">
        <v>2</v>
      </c>
      <c r="CC238" s="16">
        <v>2</v>
      </c>
      <c r="CD238" s="16">
        <v>2</v>
      </c>
      <c r="CE238" s="16">
        <v>2</v>
      </c>
      <c r="CF238" s="16">
        <v>2</v>
      </c>
      <c r="CG238" s="16">
        <v>2</v>
      </c>
      <c r="CH238" s="16">
        <v>2</v>
      </c>
      <c r="CI238" s="16">
        <v>2</v>
      </c>
      <c r="CJ238" s="16">
        <v>2</v>
      </c>
      <c r="CK238" s="16">
        <v>2</v>
      </c>
      <c r="CL238" s="16">
        <v>2</v>
      </c>
      <c r="CM238" s="16">
        <v>2</v>
      </c>
      <c r="CN238" s="16">
        <v>2</v>
      </c>
      <c r="CO238" s="16">
        <v>2</v>
      </c>
      <c r="CP238" s="16">
        <v>2</v>
      </c>
      <c r="CQ238" s="16">
        <v>2</v>
      </c>
      <c r="CR238" s="16">
        <v>2</v>
      </c>
      <c r="CS238" s="16"/>
      <c r="CT238" s="16">
        <v>2</v>
      </c>
      <c r="CU238" s="16">
        <v>2</v>
      </c>
      <c r="CV238" s="16">
        <v>2</v>
      </c>
      <c r="CW238" s="69">
        <f>COUNTIF(BJ238:CV238,"2")</f>
        <v>38</v>
      </c>
      <c r="CX238" s="352">
        <f>CW238/(CW238+CY238+DA238+DC238)</f>
        <v>1</v>
      </c>
      <c r="CY238" s="69">
        <f>COUNTIF(BJ238:CV238,"1")</f>
        <v>0</v>
      </c>
      <c r="CZ238" s="70">
        <f>CY238/(CW238+CY238+DA238+DC238)</f>
        <v>0</v>
      </c>
      <c r="DA238" s="69">
        <f>COUNTIF(BJ238:CV238,"0")</f>
        <v>0</v>
      </c>
      <c r="DB238" s="70">
        <f>DA238/(CW238+CY238+DA238+DC238)</f>
        <v>0</v>
      </c>
      <c r="DC238" s="69">
        <f>COUNTIF(BJ238:CV238,"KĐG")</f>
        <v>0</v>
      </c>
      <c r="DD238" s="70">
        <f>DC238/(CW238+CY238+DA238+DC238)</f>
        <v>0</v>
      </c>
      <c r="DE238" s="71">
        <f>(((CW238*2)+(CY238*1)+(DA238*0)))/(CW238+CY238+DA238)</f>
        <v>2</v>
      </c>
      <c r="DF238" s="71" t="str">
        <f>IF(DD238&gt;=50%,"KĐG",IF(DE238&gt;=1.6,"Đạt mục tiêu",IF(DE238&gt;=1,"Cần cố gắng","Chưa đạt")))</f>
        <v>Đạt mục tiêu</v>
      </c>
      <c r="DG238" s="2"/>
      <c r="DH238" s="2"/>
      <c r="DI238" s="2"/>
      <c r="DJ238" s="2"/>
      <c r="DK238" s="2"/>
      <c r="DL238" s="2"/>
      <c r="DM238" s="2"/>
      <c r="DN238" s="2"/>
      <c r="DO238" s="2"/>
      <c r="DP238" s="2"/>
      <c r="DQ238" s="2"/>
      <c r="DR238" s="2"/>
      <c r="DS238" s="2"/>
      <c r="DT238" s="2"/>
      <c r="DU238" s="2"/>
      <c r="DV238" s="2"/>
      <c r="DW238" s="2"/>
      <c r="DX238" s="2"/>
      <c r="DY238" s="2"/>
      <c r="DZ238" s="2"/>
    </row>
    <row r="239" spans="1:130" ht="15.75" hidden="1" customHeight="1" x14ac:dyDescent="0.25">
      <c r="A239" s="49">
        <v>208</v>
      </c>
      <c r="B239" s="55">
        <v>337</v>
      </c>
      <c r="C239" s="56">
        <v>338</v>
      </c>
      <c r="D239" s="623" t="s">
        <v>302</v>
      </c>
      <c r="E239" s="624"/>
      <c r="F239" s="624"/>
      <c r="G239" s="624"/>
      <c r="H239" s="625"/>
      <c r="I239" s="64"/>
      <c r="J239" s="57"/>
      <c r="K239" s="57" t="s">
        <v>8</v>
      </c>
      <c r="L239" s="57" t="s">
        <v>8</v>
      </c>
      <c r="M239" s="57" t="s">
        <v>8</v>
      </c>
      <c r="N239" s="296"/>
      <c r="O239" s="58" t="s">
        <v>609</v>
      </c>
      <c r="P239" s="58" t="s">
        <v>609</v>
      </c>
      <c r="Q239" s="58" t="s">
        <v>609</v>
      </c>
      <c r="R239" s="58" t="s">
        <v>609</v>
      </c>
      <c r="S239" s="58" t="s">
        <v>609</v>
      </c>
      <c r="T239" s="58" t="s">
        <v>609</v>
      </c>
      <c r="U239" s="58" t="s">
        <v>609</v>
      </c>
      <c r="V239" s="58" t="s">
        <v>609</v>
      </c>
      <c r="W239" s="58" t="s">
        <v>609</v>
      </c>
      <c r="X239" s="58" t="s">
        <v>609</v>
      </c>
      <c r="Y239" s="67">
        <f t="shared" si="88"/>
        <v>0</v>
      </c>
      <c r="Z239" s="57"/>
      <c r="AA239" s="57" t="s">
        <v>8</v>
      </c>
      <c r="AB239" s="57" t="s">
        <v>8</v>
      </c>
      <c r="AC239" s="57" t="s">
        <v>8</v>
      </c>
      <c r="AD239" s="57" t="s">
        <v>8</v>
      </c>
      <c r="AE239" s="57" t="s">
        <v>8</v>
      </c>
      <c r="AF239" s="57" t="s">
        <v>8</v>
      </c>
      <c r="AG239" s="57" t="s">
        <v>8</v>
      </c>
      <c r="AH239" s="57" t="s">
        <v>8</v>
      </c>
      <c r="AI239" s="57" t="s">
        <v>8</v>
      </c>
      <c r="AJ239" s="57" t="s">
        <v>8</v>
      </c>
      <c r="AK239" s="57" t="s">
        <v>8</v>
      </c>
      <c r="AL239" s="57" t="s">
        <v>8</v>
      </c>
      <c r="AM239" s="57" t="s">
        <v>8</v>
      </c>
      <c r="AN239" s="57"/>
      <c r="AO239" s="57" t="s">
        <v>8</v>
      </c>
      <c r="AP239" s="57" t="s">
        <v>8</v>
      </c>
      <c r="AQ239" s="57" t="s">
        <v>8</v>
      </c>
      <c r="AR239" s="57" t="s">
        <v>8</v>
      </c>
      <c r="AS239" s="57" t="s">
        <v>8</v>
      </c>
      <c r="AT239" s="57" t="s">
        <v>8</v>
      </c>
      <c r="AU239" s="57" t="s">
        <v>8</v>
      </c>
      <c r="AV239" s="57" t="s">
        <v>8</v>
      </c>
      <c r="AW239" s="57" t="s">
        <v>8</v>
      </c>
      <c r="AX239" s="57" t="s">
        <v>8</v>
      </c>
      <c r="AY239" s="57" t="s">
        <v>8</v>
      </c>
      <c r="AZ239" s="57"/>
      <c r="BA239" s="57" t="s">
        <v>8</v>
      </c>
      <c r="BB239" s="57" t="s">
        <v>8</v>
      </c>
      <c r="BC239" s="57" t="s">
        <v>8</v>
      </c>
      <c r="BD239" s="57" t="s">
        <v>8</v>
      </c>
      <c r="BE239" s="57" t="s">
        <v>8</v>
      </c>
      <c r="BF239" s="57" t="s">
        <v>8</v>
      </c>
      <c r="BG239" s="57" t="s">
        <v>8</v>
      </c>
      <c r="BH239" s="57" t="s">
        <v>8</v>
      </c>
      <c r="BI239" s="57"/>
      <c r="BJ239" s="336" t="s">
        <v>8</v>
      </c>
      <c r="BK239" s="336" t="s">
        <v>8</v>
      </c>
      <c r="BL239" s="336" t="s">
        <v>8</v>
      </c>
      <c r="BM239" s="336" t="s">
        <v>8</v>
      </c>
      <c r="BN239" s="336" t="s">
        <v>8</v>
      </c>
      <c r="BO239" s="336" t="s">
        <v>8</v>
      </c>
      <c r="BP239" s="336" t="s">
        <v>8</v>
      </c>
      <c r="BQ239" s="336" t="s">
        <v>8</v>
      </c>
      <c r="BR239" s="336" t="s">
        <v>8</v>
      </c>
      <c r="BS239" s="336" t="s">
        <v>8</v>
      </c>
      <c r="BT239" s="336" t="s">
        <v>8</v>
      </c>
      <c r="BU239" s="336" t="s">
        <v>8</v>
      </c>
      <c r="BV239" s="336" t="s">
        <v>8</v>
      </c>
      <c r="BW239" s="336" t="s">
        <v>8</v>
      </c>
      <c r="BX239" s="336" t="s">
        <v>8</v>
      </c>
      <c r="BY239" s="336" t="s">
        <v>8</v>
      </c>
      <c r="BZ239" s="336" t="s">
        <v>8</v>
      </c>
      <c r="CA239" s="336" t="s">
        <v>8</v>
      </c>
      <c r="CB239" s="336" t="s">
        <v>8</v>
      </c>
      <c r="CC239" s="336" t="s">
        <v>8</v>
      </c>
      <c r="CD239" s="336" t="s">
        <v>8</v>
      </c>
      <c r="CE239" s="336" t="s">
        <v>8</v>
      </c>
      <c r="CF239" s="336" t="s">
        <v>8</v>
      </c>
      <c r="CG239" s="336" t="s">
        <v>8</v>
      </c>
      <c r="CH239" s="336" t="s">
        <v>8</v>
      </c>
      <c r="CI239" s="336" t="s">
        <v>8</v>
      </c>
      <c r="CJ239" s="336" t="s">
        <v>8</v>
      </c>
      <c r="CK239" s="336" t="s">
        <v>8</v>
      </c>
      <c r="CL239" s="336" t="s">
        <v>8</v>
      </c>
      <c r="CM239" s="336" t="s">
        <v>8</v>
      </c>
      <c r="CN239" s="336" t="s">
        <v>8</v>
      </c>
      <c r="CO239" s="336" t="s">
        <v>8</v>
      </c>
      <c r="CP239" s="336" t="s">
        <v>8</v>
      </c>
      <c r="CQ239" s="336" t="s">
        <v>8</v>
      </c>
      <c r="CR239" s="336" t="s">
        <v>8</v>
      </c>
      <c r="CS239" s="336"/>
      <c r="CT239" s="336" t="s">
        <v>8</v>
      </c>
      <c r="CU239" s="336" t="s">
        <v>8</v>
      </c>
      <c r="CV239" s="336" t="s">
        <v>8</v>
      </c>
      <c r="CW239" s="336" t="s">
        <v>8</v>
      </c>
      <c r="CX239" s="331" t="s">
        <v>8</v>
      </c>
      <c r="CY239" s="336" t="s">
        <v>8</v>
      </c>
      <c r="CZ239" s="336" t="s">
        <v>8</v>
      </c>
      <c r="DA239" s="336" t="s">
        <v>8</v>
      </c>
      <c r="DB239" s="336" t="s">
        <v>8</v>
      </c>
      <c r="DC239" s="336" t="s">
        <v>8</v>
      </c>
      <c r="DD239" s="336" t="s">
        <v>8</v>
      </c>
      <c r="DE239" s="57" t="s">
        <v>8</v>
      </c>
      <c r="DF239" s="57" t="s">
        <v>8</v>
      </c>
      <c r="DG239" s="2"/>
      <c r="DH239" s="2"/>
      <c r="DI239" s="2"/>
      <c r="DJ239" s="2"/>
      <c r="DK239" s="2"/>
      <c r="DL239" s="2"/>
      <c r="DM239" s="2"/>
      <c r="DN239" s="2"/>
      <c r="DO239" s="2"/>
      <c r="DP239" s="2"/>
      <c r="DQ239" s="2"/>
      <c r="DR239" s="2"/>
      <c r="DS239" s="2"/>
      <c r="DT239" s="2"/>
      <c r="DU239" s="2"/>
      <c r="DV239" s="2"/>
      <c r="DW239" s="2"/>
      <c r="DX239" s="2"/>
      <c r="DY239" s="2"/>
      <c r="DZ239" s="2"/>
    </row>
    <row r="240" spans="1:130" ht="70.5" hidden="1" customHeight="1" x14ac:dyDescent="0.25">
      <c r="A240" s="49">
        <v>209</v>
      </c>
      <c r="B240" s="55">
        <v>338</v>
      </c>
      <c r="C240" s="56">
        <v>341</v>
      </c>
      <c r="D240" s="8" t="s">
        <v>303</v>
      </c>
      <c r="E240" s="15" t="s">
        <v>19</v>
      </c>
      <c r="F240" s="15" t="s">
        <v>304</v>
      </c>
      <c r="G240" s="64" t="s">
        <v>19</v>
      </c>
      <c r="H240" s="131" t="s">
        <v>1394</v>
      </c>
      <c r="I240" s="64" t="s">
        <v>628</v>
      </c>
      <c r="J240" s="388" t="s">
        <v>179</v>
      </c>
      <c r="K240" s="16" t="s">
        <v>6</v>
      </c>
      <c r="L240" s="12" t="s">
        <v>15</v>
      </c>
      <c r="M240" s="11">
        <v>1</v>
      </c>
      <c r="N240" s="305" t="s">
        <v>541</v>
      </c>
      <c r="O240" s="66"/>
      <c r="P240" s="80" t="s">
        <v>15</v>
      </c>
      <c r="Q240" s="66"/>
      <c r="R240" s="66"/>
      <c r="S240" s="66"/>
      <c r="T240" s="80"/>
      <c r="U240" s="66"/>
      <c r="V240" s="66"/>
      <c r="W240" s="66"/>
      <c r="X240" s="66"/>
      <c r="Y240" s="67">
        <f t="shared" si="88"/>
        <v>1</v>
      </c>
      <c r="Z240" s="16"/>
      <c r="AA240" s="12"/>
      <c r="AB240" s="12"/>
      <c r="AC240" s="12"/>
      <c r="AD240" s="12"/>
      <c r="AE240" s="16" t="s">
        <v>623</v>
      </c>
      <c r="AF240" s="16"/>
      <c r="AG240" s="16" t="s">
        <v>626</v>
      </c>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6">
        <v>2</v>
      </c>
      <c r="BK240" s="16">
        <v>2</v>
      </c>
      <c r="BL240" s="16">
        <v>2</v>
      </c>
      <c r="BM240" s="16">
        <v>2</v>
      </c>
      <c r="BN240" s="16">
        <v>2</v>
      </c>
      <c r="BO240" s="16">
        <v>2</v>
      </c>
      <c r="BP240" s="16">
        <v>1</v>
      </c>
      <c r="BQ240" s="16">
        <v>2</v>
      </c>
      <c r="BR240" s="16">
        <v>2</v>
      </c>
      <c r="BS240" s="16">
        <v>2</v>
      </c>
      <c r="BT240" s="16">
        <v>2</v>
      </c>
      <c r="BU240" s="16">
        <v>2</v>
      </c>
      <c r="BV240" s="16">
        <v>2</v>
      </c>
      <c r="BW240" s="16">
        <v>2</v>
      </c>
      <c r="BX240" s="16">
        <v>2</v>
      </c>
      <c r="BY240" s="16">
        <v>2</v>
      </c>
      <c r="BZ240" s="16">
        <v>2</v>
      </c>
      <c r="CA240" s="16">
        <v>2</v>
      </c>
      <c r="CB240" s="16">
        <v>2</v>
      </c>
      <c r="CC240" s="16">
        <v>2</v>
      </c>
      <c r="CD240" s="16">
        <v>2</v>
      </c>
      <c r="CE240" s="16">
        <v>2</v>
      </c>
      <c r="CF240" s="16">
        <v>2</v>
      </c>
      <c r="CG240" s="16">
        <v>2</v>
      </c>
      <c r="CH240" s="16">
        <v>2</v>
      </c>
      <c r="CI240" s="16">
        <v>2</v>
      </c>
      <c r="CJ240" s="16">
        <v>2</v>
      </c>
      <c r="CK240" s="16">
        <v>2</v>
      </c>
      <c r="CL240" s="16">
        <v>1</v>
      </c>
      <c r="CM240" s="16">
        <v>2</v>
      </c>
      <c r="CN240" s="16">
        <v>2</v>
      </c>
      <c r="CO240" s="16">
        <v>2</v>
      </c>
      <c r="CP240" s="16">
        <v>1</v>
      </c>
      <c r="CQ240" s="16">
        <v>2</v>
      </c>
      <c r="CR240" s="16">
        <v>2</v>
      </c>
      <c r="CS240" s="16">
        <v>2</v>
      </c>
      <c r="CT240" s="16">
        <v>2</v>
      </c>
      <c r="CU240" s="16">
        <v>2</v>
      </c>
      <c r="CV240" s="16">
        <v>2</v>
      </c>
      <c r="CW240" s="69">
        <f t="shared" ref="CW240:CW247" si="89">COUNTIF(BJ240:CV240,"2")</f>
        <v>36</v>
      </c>
      <c r="CX240" s="352">
        <f t="shared" ref="CX240:CX247" si="90">CW240/(CW240+CY240+DA240+DC240)</f>
        <v>0.92307692307692313</v>
      </c>
      <c r="CY240" s="69">
        <f t="shared" ref="CY240:CY247" si="91">COUNTIF(BJ240:CV240,"1")</f>
        <v>3</v>
      </c>
      <c r="CZ240" s="70">
        <f t="shared" ref="CZ240:CZ247" si="92">CY240/(CW240+CY240+DA240+DC240)</f>
        <v>7.6923076923076927E-2</v>
      </c>
      <c r="DA240" s="69">
        <f t="shared" ref="DA240:DA247" si="93">COUNTIF(BJ240:CV240,"0")</f>
        <v>0</v>
      </c>
      <c r="DB240" s="70">
        <f t="shared" ref="DB240:DB247" si="94">DA240/(CW240+CY240+DA240+DC240)</f>
        <v>0</v>
      </c>
      <c r="DC240" s="69">
        <f t="shared" ref="DC240:DC247" si="95">COUNTIF(BJ240:CV240,"KĐG")</f>
        <v>0</v>
      </c>
      <c r="DD240" s="70">
        <f t="shared" ref="DD240:DD247" si="96">DC240/(CW240+CY240+DA240+DC240)</f>
        <v>0</v>
      </c>
      <c r="DE240" s="71">
        <f t="shared" ref="DE240:DE247" si="97">(((CW240*2)+(CY240*1)+(DA240*0)))/(CW240+CY240+DA240)</f>
        <v>1.9230769230769231</v>
      </c>
      <c r="DF240" s="71" t="str">
        <f t="shared" ref="DF240:DF247" si="98">IF(DD240&gt;=50%,"KĐG",IF(DE240&gt;=1.6,"Đạt mục tiêu",IF(DE240&gt;=1,"Cần cố gắng","Chưa đạt")))</f>
        <v>Đạt mục tiêu</v>
      </c>
      <c r="DG240" s="2"/>
      <c r="DH240" s="2"/>
      <c r="DI240" s="2"/>
      <c r="DJ240" s="2"/>
      <c r="DK240" s="2"/>
      <c r="DL240" s="2"/>
      <c r="DM240" s="2"/>
      <c r="DN240" s="2"/>
      <c r="DO240" s="2"/>
      <c r="DP240" s="2"/>
      <c r="DQ240" s="2"/>
      <c r="DR240" s="2"/>
      <c r="DS240" s="2"/>
      <c r="DT240" s="2"/>
      <c r="DU240" s="2"/>
      <c r="DV240" s="2"/>
      <c r="DW240" s="2"/>
      <c r="DX240" s="2"/>
      <c r="DY240" s="2"/>
      <c r="DZ240" s="2"/>
    </row>
    <row r="241" spans="1:130" ht="79.5" hidden="1" customHeight="1" x14ac:dyDescent="0.25">
      <c r="A241" s="49">
        <v>210</v>
      </c>
      <c r="B241" s="62">
        <v>341</v>
      </c>
      <c r="C241" s="56">
        <v>341</v>
      </c>
      <c r="D241" s="8" t="s">
        <v>303</v>
      </c>
      <c r="E241" s="15" t="s">
        <v>19</v>
      </c>
      <c r="F241" s="15" t="s">
        <v>304</v>
      </c>
      <c r="G241" s="64" t="s">
        <v>19</v>
      </c>
      <c r="H241" s="133" t="s">
        <v>773</v>
      </c>
      <c r="I241" s="64" t="s">
        <v>628</v>
      </c>
      <c r="J241" s="389"/>
      <c r="K241" s="16"/>
      <c r="L241" s="14"/>
      <c r="M241" s="11"/>
      <c r="N241" s="11" t="s">
        <v>546</v>
      </c>
      <c r="O241" s="66"/>
      <c r="P241" s="80"/>
      <c r="Q241" s="66"/>
      <c r="R241" s="66"/>
      <c r="S241" s="66"/>
      <c r="T241" s="80"/>
      <c r="U241" s="66" t="s">
        <v>15</v>
      </c>
      <c r="V241" s="66"/>
      <c r="W241" s="66"/>
      <c r="X241" s="66"/>
      <c r="Y241" s="67">
        <f t="shared" si="88"/>
        <v>1</v>
      </c>
      <c r="Z241" s="16"/>
      <c r="AA241" s="16"/>
      <c r="AB241" s="16"/>
      <c r="AC241" s="16"/>
      <c r="AD241" s="16"/>
      <c r="AE241" s="68"/>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t="s">
        <v>626</v>
      </c>
      <c r="BB241" s="12" t="s">
        <v>645</v>
      </c>
      <c r="BC241" s="12"/>
      <c r="BD241" s="12"/>
      <c r="BE241" s="12"/>
      <c r="BF241" s="12"/>
      <c r="BG241" s="12"/>
      <c r="BH241" s="12"/>
      <c r="BI241" s="12"/>
      <c r="BJ241" s="16">
        <v>2</v>
      </c>
      <c r="BK241" s="16">
        <v>2</v>
      </c>
      <c r="BL241" s="16">
        <v>2</v>
      </c>
      <c r="BM241" s="16">
        <v>2</v>
      </c>
      <c r="BN241" s="16">
        <v>2</v>
      </c>
      <c r="BO241" s="16">
        <v>2</v>
      </c>
      <c r="BP241" s="16">
        <v>2</v>
      </c>
      <c r="BQ241" s="16">
        <v>2</v>
      </c>
      <c r="BR241" s="16">
        <v>2</v>
      </c>
      <c r="BS241" s="16">
        <v>2</v>
      </c>
      <c r="BT241" s="16">
        <v>2</v>
      </c>
      <c r="BU241" s="16">
        <v>2</v>
      </c>
      <c r="BV241" s="16">
        <v>2</v>
      </c>
      <c r="BW241" s="16">
        <v>2</v>
      </c>
      <c r="BX241" s="16">
        <v>2</v>
      </c>
      <c r="BY241" s="16">
        <v>2</v>
      </c>
      <c r="BZ241" s="16">
        <v>2</v>
      </c>
      <c r="CA241" s="16">
        <v>2</v>
      </c>
      <c r="CB241" s="16">
        <v>2</v>
      </c>
      <c r="CC241" s="16">
        <v>2</v>
      </c>
      <c r="CD241" s="16">
        <v>2</v>
      </c>
      <c r="CE241" s="16">
        <v>2</v>
      </c>
      <c r="CF241" s="16">
        <v>2</v>
      </c>
      <c r="CG241" s="16">
        <v>2</v>
      </c>
      <c r="CH241" s="16">
        <v>2</v>
      </c>
      <c r="CI241" s="16">
        <v>2</v>
      </c>
      <c r="CJ241" s="16">
        <v>2</v>
      </c>
      <c r="CK241" s="16">
        <v>2</v>
      </c>
      <c r="CL241" s="16">
        <v>2</v>
      </c>
      <c r="CM241" s="16">
        <v>2</v>
      </c>
      <c r="CN241" s="16">
        <v>2</v>
      </c>
      <c r="CO241" s="16">
        <v>2</v>
      </c>
      <c r="CP241" s="16">
        <v>2</v>
      </c>
      <c r="CQ241" s="16">
        <v>2</v>
      </c>
      <c r="CR241" s="16">
        <v>2</v>
      </c>
      <c r="CS241" s="16"/>
      <c r="CT241" s="16">
        <v>2</v>
      </c>
      <c r="CU241" s="16">
        <v>2</v>
      </c>
      <c r="CV241" s="16">
        <v>2</v>
      </c>
      <c r="CW241" s="69">
        <f t="shared" si="89"/>
        <v>38</v>
      </c>
      <c r="CX241" s="352">
        <f t="shared" si="90"/>
        <v>1</v>
      </c>
      <c r="CY241" s="69">
        <f t="shared" si="91"/>
        <v>0</v>
      </c>
      <c r="CZ241" s="70">
        <f t="shared" si="92"/>
        <v>0</v>
      </c>
      <c r="DA241" s="69">
        <f t="shared" si="93"/>
        <v>0</v>
      </c>
      <c r="DB241" s="70">
        <f t="shared" si="94"/>
        <v>0</v>
      </c>
      <c r="DC241" s="69">
        <f t="shared" si="95"/>
        <v>0</v>
      </c>
      <c r="DD241" s="70">
        <f t="shared" si="96"/>
        <v>0</v>
      </c>
      <c r="DE241" s="71">
        <f t="shared" si="97"/>
        <v>2</v>
      </c>
      <c r="DF241" s="71" t="str">
        <f t="shared" si="98"/>
        <v>Đạt mục tiêu</v>
      </c>
      <c r="DG241" s="2"/>
      <c r="DH241" s="2"/>
      <c r="DI241" s="2"/>
      <c r="DJ241" s="2"/>
      <c r="DK241" s="2"/>
      <c r="DL241" s="2"/>
      <c r="DM241" s="2"/>
      <c r="DN241" s="2"/>
      <c r="DO241" s="2"/>
      <c r="DP241" s="2"/>
      <c r="DQ241" s="2"/>
      <c r="DR241" s="2"/>
      <c r="DS241" s="2"/>
      <c r="DT241" s="2"/>
      <c r="DU241" s="2"/>
      <c r="DV241" s="2"/>
      <c r="DW241" s="2"/>
      <c r="DX241" s="2"/>
      <c r="DY241" s="2"/>
      <c r="DZ241" s="2"/>
    </row>
    <row r="242" spans="1:130" ht="39" hidden="1" customHeight="1" x14ac:dyDescent="0.25">
      <c r="A242" s="49">
        <v>211</v>
      </c>
      <c r="B242" s="62">
        <v>341</v>
      </c>
      <c r="C242" s="56">
        <v>343</v>
      </c>
      <c r="D242" s="8" t="s">
        <v>305</v>
      </c>
      <c r="E242" s="281" t="s">
        <v>36</v>
      </c>
      <c r="F242" s="15" t="s">
        <v>306</v>
      </c>
      <c r="G242" s="282" t="s">
        <v>19</v>
      </c>
      <c r="H242" s="8" t="s">
        <v>774</v>
      </c>
      <c r="I242" s="64" t="s">
        <v>628</v>
      </c>
      <c r="J242" s="64" t="s">
        <v>179</v>
      </c>
      <c r="K242" s="16" t="s">
        <v>6</v>
      </c>
      <c r="L242" s="16" t="s">
        <v>15</v>
      </c>
      <c r="M242" s="11">
        <v>1</v>
      </c>
      <c r="N242" s="305" t="s">
        <v>542</v>
      </c>
      <c r="O242" s="66"/>
      <c r="P242" s="66"/>
      <c r="Q242" s="66" t="s">
        <v>15</v>
      </c>
      <c r="R242" s="66"/>
      <c r="S242" s="66"/>
      <c r="T242" s="66"/>
      <c r="U242" s="66"/>
      <c r="V242" s="66"/>
      <c r="W242" s="66"/>
      <c r="X242" s="66"/>
      <c r="Y242" s="67">
        <f t="shared" si="88"/>
        <v>1</v>
      </c>
      <c r="Z242" s="16"/>
      <c r="AA242" s="16"/>
      <c r="AB242" s="16"/>
      <c r="AC242" s="16"/>
      <c r="AD242" s="16"/>
      <c r="AE242" s="68"/>
      <c r="AF242" s="12"/>
      <c r="AG242" s="12"/>
      <c r="AH242" s="16" t="s">
        <v>710</v>
      </c>
      <c r="AI242" s="16" t="s">
        <v>710</v>
      </c>
      <c r="AJ242" s="16" t="s">
        <v>710</v>
      </c>
      <c r="AK242" s="16" t="s">
        <v>710</v>
      </c>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6">
        <v>2</v>
      </c>
      <c r="BK242" s="16">
        <v>2</v>
      </c>
      <c r="BL242" s="16">
        <v>2</v>
      </c>
      <c r="BM242" s="16">
        <v>2</v>
      </c>
      <c r="BN242" s="16">
        <v>2</v>
      </c>
      <c r="BO242" s="16">
        <v>2</v>
      </c>
      <c r="BP242" s="16">
        <v>2</v>
      </c>
      <c r="BQ242" s="16">
        <v>2</v>
      </c>
      <c r="BR242" s="16">
        <v>2</v>
      </c>
      <c r="BS242" s="16">
        <v>2</v>
      </c>
      <c r="BT242" s="16">
        <v>2</v>
      </c>
      <c r="BU242" s="16">
        <v>2</v>
      </c>
      <c r="BV242" s="16">
        <v>2</v>
      </c>
      <c r="BW242" s="16">
        <v>2</v>
      </c>
      <c r="BX242" s="16">
        <v>2</v>
      </c>
      <c r="BY242" s="16">
        <v>2</v>
      </c>
      <c r="BZ242" s="16">
        <v>2</v>
      </c>
      <c r="CA242" s="16">
        <v>2</v>
      </c>
      <c r="CB242" s="16">
        <v>2</v>
      </c>
      <c r="CC242" s="16">
        <v>2</v>
      </c>
      <c r="CD242" s="16">
        <v>2</v>
      </c>
      <c r="CE242" s="16">
        <v>2</v>
      </c>
      <c r="CF242" s="16">
        <v>2</v>
      </c>
      <c r="CG242" s="16">
        <v>2</v>
      </c>
      <c r="CH242" s="16">
        <v>1</v>
      </c>
      <c r="CI242" s="16">
        <v>1</v>
      </c>
      <c r="CJ242" s="16">
        <v>1</v>
      </c>
      <c r="CK242" s="16">
        <v>1</v>
      </c>
      <c r="CL242" s="16">
        <v>2</v>
      </c>
      <c r="CM242" s="16">
        <v>2</v>
      </c>
      <c r="CN242" s="16">
        <v>2</v>
      </c>
      <c r="CO242" s="16">
        <v>2</v>
      </c>
      <c r="CP242" s="16">
        <v>2</v>
      </c>
      <c r="CQ242" s="16">
        <v>2</v>
      </c>
      <c r="CR242" s="16">
        <v>2</v>
      </c>
      <c r="CS242" s="16">
        <v>2</v>
      </c>
      <c r="CT242" s="16">
        <v>2</v>
      </c>
      <c r="CU242" s="16">
        <v>2</v>
      </c>
      <c r="CV242" s="16">
        <v>2</v>
      </c>
      <c r="CW242" s="69">
        <f t="shared" si="89"/>
        <v>35</v>
      </c>
      <c r="CX242" s="352">
        <f t="shared" si="90"/>
        <v>0.89743589743589747</v>
      </c>
      <c r="CY242" s="69">
        <f t="shared" si="91"/>
        <v>4</v>
      </c>
      <c r="CZ242" s="70">
        <f t="shared" si="92"/>
        <v>0.10256410256410256</v>
      </c>
      <c r="DA242" s="69">
        <f t="shared" si="93"/>
        <v>0</v>
      </c>
      <c r="DB242" s="70">
        <f t="shared" si="94"/>
        <v>0</v>
      </c>
      <c r="DC242" s="69">
        <f t="shared" si="95"/>
        <v>0</v>
      </c>
      <c r="DD242" s="70">
        <f t="shared" si="96"/>
        <v>0</v>
      </c>
      <c r="DE242" s="71">
        <f t="shared" si="97"/>
        <v>1.8974358974358974</v>
      </c>
      <c r="DF242" s="71" t="str">
        <f t="shared" si="98"/>
        <v>Đạt mục tiêu</v>
      </c>
      <c r="DG242" s="2"/>
      <c r="DH242" s="2"/>
      <c r="DI242" s="2"/>
      <c r="DJ242" s="2"/>
      <c r="DK242" s="2"/>
      <c r="DL242" s="2"/>
      <c r="DM242" s="2"/>
      <c r="DN242" s="2"/>
      <c r="DO242" s="2"/>
      <c r="DP242" s="2"/>
      <c r="DQ242" s="2"/>
      <c r="DR242" s="2"/>
      <c r="DS242" s="2"/>
      <c r="DT242" s="2"/>
      <c r="DU242" s="2"/>
      <c r="DV242" s="2"/>
      <c r="DW242" s="2"/>
      <c r="DX242" s="2"/>
      <c r="DY242" s="2"/>
      <c r="DZ242" s="2"/>
    </row>
    <row r="243" spans="1:130" ht="31.5" hidden="1" customHeight="1" x14ac:dyDescent="0.25">
      <c r="A243" s="49">
        <v>212</v>
      </c>
      <c r="B243" s="62">
        <v>343</v>
      </c>
      <c r="C243" s="56">
        <v>344</v>
      </c>
      <c r="D243" s="8" t="s">
        <v>307</v>
      </c>
      <c r="E243" s="15" t="s">
        <v>36</v>
      </c>
      <c r="F243" s="15" t="s">
        <v>308</v>
      </c>
      <c r="G243" s="64" t="s">
        <v>19</v>
      </c>
      <c r="H243" s="8" t="s">
        <v>775</v>
      </c>
      <c r="I243" s="64" t="s">
        <v>628</v>
      </c>
      <c r="J243" s="64" t="s">
        <v>179</v>
      </c>
      <c r="K243" s="16" t="s">
        <v>6</v>
      </c>
      <c r="L243" s="16" t="s">
        <v>15</v>
      </c>
      <c r="M243" s="11">
        <v>1</v>
      </c>
      <c r="N243" s="297" t="s">
        <v>1200</v>
      </c>
      <c r="O243" s="66" t="s">
        <v>15</v>
      </c>
      <c r="P243" s="66"/>
      <c r="Q243" s="66"/>
      <c r="R243" s="66"/>
      <c r="S243" s="66"/>
      <c r="T243" s="66"/>
      <c r="U243" s="66"/>
      <c r="V243" s="66"/>
      <c r="W243" s="66"/>
      <c r="X243" s="66"/>
      <c r="Y243" s="67">
        <f t="shared" si="88"/>
        <v>1</v>
      </c>
      <c r="Z243" s="16"/>
      <c r="AA243" s="16"/>
      <c r="AB243" s="16"/>
      <c r="AC243" s="16" t="s">
        <v>654</v>
      </c>
      <c r="AD243" s="16" t="s">
        <v>626</v>
      </c>
      <c r="AE243" s="68"/>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6">
        <v>2</v>
      </c>
      <c r="BK243" s="16">
        <v>2</v>
      </c>
      <c r="BL243" s="16">
        <v>2</v>
      </c>
      <c r="BM243" s="16">
        <v>2</v>
      </c>
      <c r="BN243" s="16">
        <v>2</v>
      </c>
      <c r="BO243" s="16">
        <v>2</v>
      </c>
      <c r="BP243" s="16">
        <v>2</v>
      </c>
      <c r="BQ243" s="16">
        <v>2</v>
      </c>
      <c r="BR243" s="16">
        <v>2</v>
      </c>
      <c r="BS243" s="16">
        <v>2</v>
      </c>
      <c r="BT243" s="16">
        <v>2</v>
      </c>
      <c r="BU243" s="16">
        <v>2</v>
      </c>
      <c r="BV243" s="16">
        <v>2</v>
      </c>
      <c r="BW243" s="16">
        <v>2</v>
      </c>
      <c r="BX243" s="16">
        <v>2</v>
      </c>
      <c r="BY243" s="16">
        <v>2</v>
      </c>
      <c r="BZ243" s="16">
        <v>2</v>
      </c>
      <c r="CA243" s="16">
        <v>2</v>
      </c>
      <c r="CB243" s="16">
        <v>2</v>
      </c>
      <c r="CC243" s="16">
        <v>2</v>
      </c>
      <c r="CD243" s="16">
        <v>2</v>
      </c>
      <c r="CE243" s="16">
        <v>2</v>
      </c>
      <c r="CF243" s="16">
        <v>2</v>
      </c>
      <c r="CG243" s="16">
        <v>2</v>
      </c>
      <c r="CH243" s="16">
        <v>2</v>
      </c>
      <c r="CI243" s="16">
        <v>2</v>
      </c>
      <c r="CJ243" s="16">
        <v>2</v>
      </c>
      <c r="CK243" s="16">
        <v>2</v>
      </c>
      <c r="CL243" s="16">
        <v>2</v>
      </c>
      <c r="CM243" s="16">
        <v>2</v>
      </c>
      <c r="CN243" s="16">
        <v>2</v>
      </c>
      <c r="CO243" s="16">
        <v>2</v>
      </c>
      <c r="CP243" s="16">
        <v>2</v>
      </c>
      <c r="CQ243" s="16">
        <v>2</v>
      </c>
      <c r="CR243" s="16">
        <v>2</v>
      </c>
      <c r="CS243" s="16">
        <v>2</v>
      </c>
      <c r="CT243" s="16">
        <v>2</v>
      </c>
      <c r="CU243" s="16">
        <v>2</v>
      </c>
      <c r="CV243" s="16">
        <v>2</v>
      </c>
      <c r="CW243" s="69">
        <f t="shared" si="89"/>
        <v>39</v>
      </c>
      <c r="CX243" s="352">
        <f t="shared" si="90"/>
        <v>1</v>
      </c>
      <c r="CY243" s="69">
        <f t="shared" si="91"/>
        <v>0</v>
      </c>
      <c r="CZ243" s="70">
        <f t="shared" si="92"/>
        <v>0</v>
      </c>
      <c r="DA243" s="69">
        <f t="shared" si="93"/>
        <v>0</v>
      </c>
      <c r="DB243" s="70">
        <f t="shared" si="94"/>
        <v>0</v>
      </c>
      <c r="DC243" s="69">
        <f t="shared" si="95"/>
        <v>0</v>
      </c>
      <c r="DD243" s="70">
        <f t="shared" si="96"/>
        <v>0</v>
      </c>
      <c r="DE243" s="71">
        <f t="shared" si="97"/>
        <v>2</v>
      </c>
      <c r="DF243" s="71" t="str">
        <f t="shared" si="98"/>
        <v>Đạt mục tiêu</v>
      </c>
      <c r="DG243" s="2"/>
      <c r="DH243" s="2"/>
      <c r="DI243" s="2"/>
      <c r="DJ243" s="2"/>
      <c r="DK243" s="2"/>
      <c r="DL243" s="2"/>
      <c r="DM243" s="2"/>
      <c r="DN243" s="2"/>
      <c r="DO243" s="2"/>
      <c r="DP243" s="2"/>
      <c r="DQ243" s="2"/>
      <c r="DR243" s="2"/>
      <c r="DS243" s="2"/>
      <c r="DT243" s="2"/>
      <c r="DU243" s="2"/>
      <c r="DV243" s="2"/>
      <c r="DW243" s="2"/>
      <c r="DX243" s="2"/>
      <c r="DY243" s="2"/>
      <c r="DZ243" s="2"/>
    </row>
    <row r="244" spans="1:130" ht="40.5" hidden="1" customHeight="1" x14ac:dyDescent="0.25">
      <c r="A244" s="49">
        <v>213</v>
      </c>
      <c r="B244" s="62">
        <v>344</v>
      </c>
      <c r="C244" s="56">
        <v>345</v>
      </c>
      <c r="D244" s="8" t="s">
        <v>309</v>
      </c>
      <c r="E244" s="15" t="s">
        <v>36</v>
      </c>
      <c r="F244" s="15" t="s">
        <v>310</v>
      </c>
      <c r="G244" s="64" t="s">
        <v>36</v>
      </c>
      <c r="H244" s="15" t="s">
        <v>310</v>
      </c>
      <c r="I244" s="64" t="s">
        <v>628</v>
      </c>
      <c r="J244" s="388" t="s">
        <v>179</v>
      </c>
      <c r="K244" s="12" t="s">
        <v>6</v>
      </c>
      <c r="L244" s="12" t="s">
        <v>15</v>
      </c>
      <c r="M244" s="11">
        <v>1</v>
      </c>
      <c r="N244" s="11" t="s">
        <v>547</v>
      </c>
      <c r="O244" s="66"/>
      <c r="P244" s="66"/>
      <c r="Q244" s="66"/>
      <c r="R244" s="66"/>
      <c r="S244" s="66"/>
      <c r="T244" s="66"/>
      <c r="U244" s="66"/>
      <c r="V244" s="66"/>
      <c r="W244" s="66" t="s">
        <v>15</v>
      </c>
      <c r="X244" s="80"/>
      <c r="Y244" s="67">
        <f t="shared" si="88"/>
        <v>1</v>
      </c>
      <c r="Z244" s="16"/>
      <c r="AA244" s="16"/>
      <c r="AB244" s="16"/>
      <c r="AC244" s="16"/>
      <c r="AD244" s="16"/>
      <c r="AE244" s="68"/>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t="s">
        <v>710</v>
      </c>
      <c r="BG244" s="12" t="s">
        <v>710</v>
      </c>
      <c r="BH244" s="12" t="s">
        <v>710</v>
      </c>
      <c r="BI244" s="12"/>
      <c r="BJ244" s="16">
        <v>2</v>
      </c>
      <c r="BK244" s="16">
        <v>2</v>
      </c>
      <c r="BL244" s="16">
        <v>2</v>
      </c>
      <c r="BM244" s="16">
        <v>2</v>
      </c>
      <c r="BN244" s="16">
        <v>2</v>
      </c>
      <c r="BO244" s="16">
        <v>2</v>
      </c>
      <c r="BP244" s="16">
        <v>2</v>
      </c>
      <c r="BQ244" s="16">
        <v>2</v>
      </c>
      <c r="BR244" s="16">
        <v>2</v>
      </c>
      <c r="BS244" s="16">
        <v>2</v>
      </c>
      <c r="BT244" s="16">
        <v>2</v>
      </c>
      <c r="BU244" s="16">
        <v>2</v>
      </c>
      <c r="BV244" s="16">
        <v>2</v>
      </c>
      <c r="BW244" s="16">
        <v>2</v>
      </c>
      <c r="BX244" s="16">
        <v>2</v>
      </c>
      <c r="BY244" s="16">
        <v>2</v>
      </c>
      <c r="BZ244" s="16">
        <v>2</v>
      </c>
      <c r="CA244" s="16">
        <v>2</v>
      </c>
      <c r="CB244" s="16">
        <v>2</v>
      </c>
      <c r="CC244" s="16">
        <v>2</v>
      </c>
      <c r="CD244" s="16">
        <v>2</v>
      </c>
      <c r="CE244" s="16">
        <v>2</v>
      </c>
      <c r="CF244" s="16">
        <v>2</v>
      </c>
      <c r="CG244" s="16">
        <v>2</v>
      </c>
      <c r="CH244" s="16">
        <v>2</v>
      </c>
      <c r="CI244" s="16">
        <v>2</v>
      </c>
      <c r="CJ244" s="16">
        <v>2</v>
      </c>
      <c r="CK244" s="16">
        <v>2</v>
      </c>
      <c r="CL244" s="16">
        <v>2</v>
      </c>
      <c r="CM244" s="16">
        <v>2</v>
      </c>
      <c r="CN244" s="16">
        <v>2</v>
      </c>
      <c r="CO244" s="16">
        <v>2</v>
      </c>
      <c r="CP244" s="16">
        <v>2</v>
      </c>
      <c r="CQ244" s="16">
        <v>2</v>
      </c>
      <c r="CR244" s="16">
        <v>2</v>
      </c>
      <c r="CS244" s="16"/>
      <c r="CT244" s="16">
        <v>2</v>
      </c>
      <c r="CU244" s="16">
        <v>2</v>
      </c>
      <c r="CV244" s="16">
        <v>2</v>
      </c>
      <c r="CW244" s="69">
        <f t="shared" si="89"/>
        <v>38</v>
      </c>
      <c r="CX244" s="352">
        <f t="shared" si="90"/>
        <v>1</v>
      </c>
      <c r="CY244" s="69">
        <f t="shared" si="91"/>
        <v>0</v>
      </c>
      <c r="CZ244" s="70">
        <f t="shared" si="92"/>
        <v>0</v>
      </c>
      <c r="DA244" s="69">
        <f t="shared" si="93"/>
        <v>0</v>
      </c>
      <c r="DB244" s="70">
        <f t="shared" si="94"/>
        <v>0</v>
      </c>
      <c r="DC244" s="69">
        <f t="shared" si="95"/>
        <v>0</v>
      </c>
      <c r="DD244" s="70">
        <f t="shared" si="96"/>
        <v>0</v>
      </c>
      <c r="DE244" s="71">
        <f t="shared" si="97"/>
        <v>2</v>
      </c>
      <c r="DF244" s="71" t="str">
        <f t="shared" si="98"/>
        <v>Đạt mục tiêu</v>
      </c>
      <c r="DG244" s="2"/>
      <c r="DH244" s="2"/>
      <c r="DI244" s="2"/>
      <c r="DJ244" s="2"/>
      <c r="DK244" s="2"/>
      <c r="DL244" s="2"/>
      <c r="DM244" s="2"/>
      <c r="DN244" s="2"/>
      <c r="DO244" s="2"/>
      <c r="DP244" s="2"/>
      <c r="DQ244" s="2"/>
      <c r="DR244" s="2"/>
      <c r="DS244" s="2"/>
      <c r="DT244" s="2"/>
      <c r="DU244" s="2"/>
      <c r="DV244" s="2"/>
      <c r="DW244" s="2"/>
      <c r="DX244" s="2"/>
      <c r="DY244" s="2"/>
      <c r="DZ244" s="2"/>
    </row>
    <row r="245" spans="1:130" ht="46.5" hidden="1" customHeight="1" x14ac:dyDescent="0.25">
      <c r="A245" s="49">
        <v>214</v>
      </c>
      <c r="B245" s="62">
        <v>345</v>
      </c>
      <c r="C245" s="56">
        <v>345</v>
      </c>
      <c r="D245" s="8" t="s">
        <v>309</v>
      </c>
      <c r="E245" s="15" t="s">
        <v>36</v>
      </c>
      <c r="F245" s="15" t="s">
        <v>310</v>
      </c>
      <c r="G245" s="64" t="s">
        <v>36</v>
      </c>
      <c r="H245" s="8" t="s">
        <v>776</v>
      </c>
      <c r="I245" s="64" t="s">
        <v>628</v>
      </c>
      <c r="J245" s="389"/>
      <c r="K245" s="14"/>
      <c r="L245" s="14"/>
      <c r="M245" s="11"/>
      <c r="N245" s="11" t="s">
        <v>548</v>
      </c>
      <c r="O245" s="66"/>
      <c r="P245" s="66"/>
      <c r="Q245" s="66"/>
      <c r="R245" s="66"/>
      <c r="S245" s="66"/>
      <c r="T245" s="66"/>
      <c r="U245" s="66"/>
      <c r="V245" s="66"/>
      <c r="W245" s="66"/>
      <c r="X245" s="80" t="s">
        <v>15</v>
      </c>
      <c r="Y245" s="67">
        <f t="shared" si="88"/>
        <v>1</v>
      </c>
      <c r="Z245" s="16"/>
      <c r="AA245" s="16"/>
      <c r="AB245" s="16"/>
      <c r="AC245" s="16"/>
      <c r="AD245" s="16"/>
      <c r="AE245" s="68"/>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t="s">
        <v>645</v>
      </c>
      <c r="BJ245" s="16">
        <v>2</v>
      </c>
      <c r="BK245" s="16">
        <v>2</v>
      </c>
      <c r="BL245" s="16">
        <v>2</v>
      </c>
      <c r="BM245" s="16">
        <v>2</v>
      </c>
      <c r="BN245" s="16">
        <v>2</v>
      </c>
      <c r="BO245" s="16">
        <v>2</v>
      </c>
      <c r="BP245" s="16">
        <v>2</v>
      </c>
      <c r="BQ245" s="16">
        <v>2</v>
      </c>
      <c r="BR245" s="16">
        <v>2</v>
      </c>
      <c r="BS245" s="16">
        <v>2</v>
      </c>
      <c r="BT245" s="16">
        <v>2</v>
      </c>
      <c r="BU245" s="16">
        <v>2</v>
      </c>
      <c r="BV245" s="16">
        <v>2</v>
      </c>
      <c r="BW245" s="16">
        <v>2</v>
      </c>
      <c r="BX245" s="16">
        <v>2</v>
      </c>
      <c r="BY245" s="16">
        <v>2</v>
      </c>
      <c r="BZ245" s="16">
        <v>2</v>
      </c>
      <c r="CA245" s="16">
        <v>2</v>
      </c>
      <c r="CB245" s="16">
        <v>2</v>
      </c>
      <c r="CC245" s="16">
        <v>2</v>
      </c>
      <c r="CD245" s="16">
        <v>2</v>
      </c>
      <c r="CE245" s="16">
        <v>2</v>
      </c>
      <c r="CF245" s="16">
        <v>2</v>
      </c>
      <c r="CG245" s="16">
        <v>2</v>
      </c>
      <c r="CH245" s="16">
        <v>2</v>
      </c>
      <c r="CI245" s="16">
        <v>2</v>
      </c>
      <c r="CJ245" s="16">
        <v>2</v>
      </c>
      <c r="CK245" s="16">
        <v>2</v>
      </c>
      <c r="CL245" s="16">
        <v>2</v>
      </c>
      <c r="CM245" s="16">
        <v>2</v>
      </c>
      <c r="CN245" s="16">
        <v>2</v>
      </c>
      <c r="CO245" s="16">
        <v>2</v>
      </c>
      <c r="CP245" s="16">
        <v>2</v>
      </c>
      <c r="CQ245" s="16">
        <v>2</v>
      </c>
      <c r="CR245" s="16">
        <v>2</v>
      </c>
      <c r="CS245" s="16"/>
      <c r="CT245" s="16">
        <v>2</v>
      </c>
      <c r="CU245" s="16">
        <v>2</v>
      </c>
      <c r="CV245" s="16">
        <v>2</v>
      </c>
      <c r="CW245" s="69">
        <f t="shared" si="89"/>
        <v>38</v>
      </c>
      <c r="CX245" s="352">
        <f t="shared" si="90"/>
        <v>1</v>
      </c>
      <c r="CY245" s="69">
        <f t="shared" si="91"/>
        <v>0</v>
      </c>
      <c r="CZ245" s="70">
        <f t="shared" si="92"/>
        <v>0</v>
      </c>
      <c r="DA245" s="69">
        <f t="shared" si="93"/>
        <v>0</v>
      </c>
      <c r="DB245" s="70">
        <f t="shared" si="94"/>
        <v>0</v>
      </c>
      <c r="DC245" s="69">
        <f t="shared" si="95"/>
        <v>0</v>
      </c>
      <c r="DD245" s="70">
        <f t="shared" si="96"/>
        <v>0</v>
      </c>
      <c r="DE245" s="71">
        <f t="shared" si="97"/>
        <v>2</v>
      </c>
      <c r="DF245" s="71" t="str">
        <f t="shared" si="98"/>
        <v>Đạt mục tiêu</v>
      </c>
      <c r="DG245" s="2"/>
      <c r="DH245" s="2"/>
      <c r="DI245" s="2"/>
      <c r="DJ245" s="2"/>
      <c r="DK245" s="2"/>
      <c r="DL245" s="2"/>
      <c r="DM245" s="2"/>
      <c r="DN245" s="2"/>
      <c r="DO245" s="2"/>
      <c r="DP245" s="2"/>
      <c r="DQ245" s="2"/>
      <c r="DR245" s="2"/>
      <c r="DS245" s="2"/>
      <c r="DT245" s="2"/>
      <c r="DU245" s="2"/>
      <c r="DV245" s="2"/>
      <c r="DW245" s="2"/>
      <c r="DX245" s="2"/>
      <c r="DY245" s="2"/>
      <c r="DZ245" s="2"/>
    </row>
    <row r="246" spans="1:130" ht="36" hidden="1" customHeight="1" x14ac:dyDescent="0.25">
      <c r="A246" s="49">
        <v>215</v>
      </c>
      <c r="B246" s="62">
        <v>345</v>
      </c>
      <c r="C246" s="56">
        <v>346</v>
      </c>
      <c r="D246" s="8" t="s">
        <v>311</v>
      </c>
      <c r="E246" s="15" t="s">
        <v>36</v>
      </c>
      <c r="F246" s="102" t="s">
        <v>312</v>
      </c>
      <c r="G246" s="64" t="s">
        <v>36</v>
      </c>
      <c r="H246" s="8" t="s">
        <v>777</v>
      </c>
      <c r="I246" s="64" t="s">
        <v>628</v>
      </c>
      <c r="J246" s="64" t="s">
        <v>179</v>
      </c>
      <c r="K246" s="16" t="s">
        <v>6</v>
      </c>
      <c r="L246" s="16" t="s">
        <v>15</v>
      </c>
      <c r="M246" s="11">
        <v>1</v>
      </c>
      <c r="N246" s="11" t="s">
        <v>1268</v>
      </c>
      <c r="O246" s="66"/>
      <c r="P246" s="66"/>
      <c r="Q246" s="66"/>
      <c r="R246" s="66"/>
      <c r="S246" s="66"/>
      <c r="T246" s="66"/>
      <c r="U246" s="66"/>
      <c r="V246" s="66" t="s">
        <v>15</v>
      </c>
      <c r="W246" s="66"/>
      <c r="X246" s="66"/>
      <c r="Y246" s="67">
        <f t="shared" si="88"/>
        <v>1</v>
      </c>
      <c r="Z246" s="16"/>
      <c r="AA246" s="16"/>
      <c r="AB246" s="16"/>
      <c r="AC246" s="16"/>
      <c r="AD246" s="16"/>
      <c r="AE246" s="68"/>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t="s">
        <v>645</v>
      </c>
      <c r="BD246" s="12"/>
      <c r="BE246" s="12"/>
      <c r="BF246" s="12"/>
      <c r="BG246" s="12"/>
      <c r="BH246" s="12"/>
      <c r="BI246" s="12"/>
      <c r="BJ246" s="16">
        <v>2</v>
      </c>
      <c r="BK246" s="16">
        <v>2</v>
      </c>
      <c r="BL246" s="16">
        <v>2</v>
      </c>
      <c r="BM246" s="16">
        <v>2</v>
      </c>
      <c r="BN246" s="16">
        <v>2</v>
      </c>
      <c r="BO246" s="16">
        <v>2</v>
      </c>
      <c r="BP246" s="16">
        <v>2</v>
      </c>
      <c r="BQ246" s="16">
        <v>2</v>
      </c>
      <c r="BR246" s="16">
        <v>2</v>
      </c>
      <c r="BS246" s="16">
        <v>2</v>
      </c>
      <c r="BT246" s="16">
        <v>2</v>
      </c>
      <c r="BU246" s="16">
        <v>2</v>
      </c>
      <c r="BV246" s="16">
        <v>2</v>
      </c>
      <c r="BW246" s="16">
        <v>2</v>
      </c>
      <c r="BX246" s="16">
        <v>2</v>
      </c>
      <c r="BY246" s="16">
        <v>2</v>
      </c>
      <c r="BZ246" s="16">
        <v>2</v>
      </c>
      <c r="CA246" s="16">
        <v>2</v>
      </c>
      <c r="CB246" s="16">
        <v>2</v>
      </c>
      <c r="CC246" s="16">
        <v>2</v>
      </c>
      <c r="CD246" s="16">
        <v>2</v>
      </c>
      <c r="CE246" s="16">
        <v>2</v>
      </c>
      <c r="CF246" s="16">
        <v>2</v>
      </c>
      <c r="CG246" s="16">
        <v>2</v>
      </c>
      <c r="CH246" s="16">
        <v>2</v>
      </c>
      <c r="CI246" s="16">
        <v>2</v>
      </c>
      <c r="CJ246" s="16">
        <v>2</v>
      </c>
      <c r="CK246" s="16">
        <v>2</v>
      </c>
      <c r="CL246" s="16">
        <v>2</v>
      </c>
      <c r="CM246" s="16">
        <v>2</v>
      </c>
      <c r="CN246" s="16">
        <v>2</v>
      </c>
      <c r="CO246" s="16">
        <v>2</v>
      </c>
      <c r="CP246" s="16">
        <v>2</v>
      </c>
      <c r="CQ246" s="16">
        <v>2</v>
      </c>
      <c r="CR246" s="16">
        <v>2</v>
      </c>
      <c r="CS246" s="16"/>
      <c r="CT246" s="16">
        <v>2</v>
      </c>
      <c r="CU246" s="16">
        <v>2</v>
      </c>
      <c r="CV246" s="16">
        <v>2</v>
      </c>
      <c r="CW246" s="69">
        <f t="shared" si="89"/>
        <v>38</v>
      </c>
      <c r="CX246" s="352">
        <f t="shared" si="90"/>
        <v>1</v>
      </c>
      <c r="CY246" s="69">
        <f t="shared" si="91"/>
        <v>0</v>
      </c>
      <c r="CZ246" s="70">
        <f t="shared" si="92"/>
        <v>0</v>
      </c>
      <c r="DA246" s="69">
        <f t="shared" si="93"/>
        <v>0</v>
      </c>
      <c r="DB246" s="70">
        <f t="shared" si="94"/>
        <v>0</v>
      </c>
      <c r="DC246" s="69">
        <f t="shared" si="95"/>
        <v>0</v>
      </c>
      <c r="DD246" s="70">
        <f t="shared" si="96"/>
        <v>0</v>
      </c>
      <c r="DE246" s="71">
        <f t="shared" si="97"/>
        <v>2</v>
      </c>
      <c r="DF246" s="71" t="str">
        <f t="shared" si="98"/>
        <v>Đạt mục tiêu</v>
      </c>
      <c r="DG246" s="2"/>
      <c r="DH246" s="2"/>
      <c r="DI246" s="2"/>
      <c r="DJ246" s="2"/>
      <c r="DK246" s="2"/>
      <c r="DL246" s="2"/>
      <c r="DM246" s="2"/>
      <c r="DN246" s="2"/>
      <c r="DO246" s="2"/>
      <c r="DP246" s="2"/>
      <c r="DQ246" s="2"/>
      <c r="DR246" s="2"/>
      <c r="DS246" s="2"/>
      <c r="DT246" s="2"/>
      <c r="DU246" s="2"/>
      <c r="DV246" s="2"/>
      <c r="DW246" s="2"/>
      <c r="DX246" s="2"/>
      <c r="DY246" s="2"/>
      <c r="DZ246" s="2"/>
    </row>
    <row r="247" spans="1:130" ht="30.75" hidden="1" customHeight="1" x14ac:dyDescent="0.25">
      <c r="A247" s="49">
        <v>216</v>
      </c>
      <c r="B247" s="62">
        <v>346</v>
      </c>
      <c r="C247" s="56">
        <v>347</v>
      </c>
      <c r="D247" s="8" t="s">
        <v>313</v>
      </c>
      <c r="E247" s="15" t="s">
        <v>36</v>
      </c>
      <c r="F247" s="15" t="s">
        <v>314</v>
      </c>
      <c r="G247" s="64" t="s">
        <v>36</v>
      </c>
      <c r="H247" s="15" t="s">
        <v>314</v>
      </c>
      <c r="I247" s="64" t="s">
        <v>628</v>
      </c>
      <c r="J247" s="64" t="s">
        <v>179</v>
      </c>
      <c r="K247" s="16" t="s">
        <v>6</v>
      </c>
      <c r="L247" s="16" t="s">
        <v>15</v>
      </c>
      <c r="M247" s="11">
        <v>1</v>
      </c>
      <c r="N247" s="11" t="s">
        <v>547</v>
      </c>
      <c r="O247" s="66"/>
      <c r="P247" s="66"/>
      <c r="Q247" s="66"/>
      <c r="R247" s="66"/>
      <c r="S247" s="66"/>
      <c r="T247" s="66"/>
      <c r="U247" s="66"/>
      <c r="V247" s="66"/>
      <c r="W247" s="66" t="s">
        <v>15</v>
      </c>
      <c r="X247" s="66"/>
      <c r="Y247" s="67">
        <f t="shared" si="88"/>
        <v>1</v>
      </c>
      <c r="Z247" s="16"/>
      <c r="AA247" s="16"/>
      <c r="AB247" s="16"/>
      <c r="AC247" s="16"/>
      <c r="AD247" s="16"/>
      <c r="AE247" s="7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t="s">
        <v>710</v>
      </c>
      <c r="BG247" s="16" t="s">
        <v>710</v>
      </c>
      <c r="BH247" s="16" t="s">
        <v>710</v>
      </c>
      <c r="BI247" s="16"/>
      <c r="BJ247" s="16">
        <v>2</v>
      </c>
      <c r="BK247" s="16">
        <v>2</v>
      </c>
      <c r="BL247" s="16">
        <v>2</v>
      </c>
      <c r="BM247" s="16">
        <v>2</v>
      </c>
      <c r="BN247" s="16">
        <v>2</v>
      </c>
      <c r="BO247" s="16">
        <v>2</v>
      </c>
      <c r="BP247" s="16">
        <v>2</v>
      </c>
      <c r="BQ247" s="16">
        <v>2</v>
      </c>
      <c r="BR247" s="16">
        <v>2</v>
      </c>
      <c r="BS247" s="16">
        <v>2</v>
      </c>
      <c r="BT247" s="16">
        <v>2</v>
      </c>
      <c r="BU247" s="16">
        <v>2</v>
      </c>
      <c r="BV247" s="16">
        <v>2</v>
      </c>
      <c r="BW247" s="16">
        <v>2</v>
      </c>
      <c r="BX247" s="16">
        <v>2</v>
      </c>
      <c r="BY247" s="16">
        <v>2</v>
      </c>
      <c r="BZ247" s="16">
        <v>2</v>
      </c>
      <c r="CA247" s="16">
        <v>2</v>
      </c>
      <c r="CB247" s="16">
        <v>2</v>
      </c>
      <c r="CC247" s="16">
        <v>2</v>
      </c>
      <c r="CD247" s="16">
        <v>2</v>
      </c>
      <c r="CE247" s="16">
        <v>2</v>
      </c>
      <c r="CF247" s="16">
        <v>2</v>
      </c>
      <c r="CG247" s="16">
        <v>2</v>
      </c>
      <c r="CH247" s="16">
        <v>2</v>
      </c>
      <c r="CI247" s="16">
        <v>2</v>
      </c>
      <c r="CJ247" s="16">
        <v>2</v>
      </c>
      <c r="CK247" s="16">
        <v>2</v>
      </c>
      <c r="CL247" s="16">
        <v>2</v>
      </c>
      <c r="CM247" s="16">
        <v>2</v>
      </c>
      <c r="CN247" s="16">
        <v>2</v>
      </c>
      <c r="CO247" s="16">
        <v>2</v>
      </c>
      <c r="CP247" s="16">
        <v>2</v>
      </c>
      <c r="CQ247" s="16">
        <v>2</v>
      </c>
      <c r="CR247" s="16">
        <v>2</v>
      </c>
      <c r="CS247" s="16"/>
      <c r="CT247" s="16">
        <v>2</v>
      </c>
      <c r="CU247" s="16">
        <v>2</v>
      </c>
      <c r="CV247" s="16">
        <v>2</v>
      </c>
      <c r="CW247" s="69">
        <f t="shared" si="89"/>
        <v>38</v>
      </c>
      <c r="CX247" s="352">
        <f t="shared" si="90"/>
        <v>1</v>
      </c>
      <c r="CY247" s="69">
        <f t="shared" si="91"/>
        <v>0</v>
      </c>
      <c r="CZ247" s="70">
        <f t="shared" si="92"/>
        <v>0</v>
      </c>
      <c r="DA247" s="69">
        <f t="shared" si="93"/>
        <v>0</v>
      </c>
      <c r="DB247" s="70">
        <f t="shared" si="94"/>
        <v>0</v>
      </c>
      <c r="DC247" s="69">
        <f t="shared" si="95"/>
        <v>0</v>
      </c>
      <c r="DD247" s="70">
        <f t="shared" si="96"/>
        <v>0</v>
      </c>
      <c r="DE247" s="71">
        <f t="shared" si="97"/>
        <v>2</v>
      </c>
      <c r="DF247" s="71" t="str">
        <f t="shared" si="98"/>
        <v>Đạt mục tiêu</v>
      </c>
      <c r="DG247" s="2"/>
      <c r="DH247" s="2"/>
      <c r="DI247" s="2"/>
      <c r="DJ247" s="2"/>
      <c r="DK247" s="2"/>
      <c r="DL247" s="2"/>
      <c r="DM247" s="2"/>
      <c r="DN247" s="2"/>
      <c r="DO247" s="2"/>
      <c r="DP247" s="2"/>
      <c r="DQ247" s="2"/>
      <c r="DR247" s="2"/>
      <c r="DS247" s="2"/>
      <c r="DT247" s="2"/>
      <c r="DU247" s="2"/>
      <c r="DV247" s="2"/>
      <c r="DW247" s="2"/>
      <c r="DX247" s="2"/>
      <c r="DY247" s="2"/>
      <c r="DZ247" s="2"/>
    </row>
    <row r="248" spans="1:130" ht="17.25" customHeight="1" x14ac:dyDescent="0.25">
      <c r="A248" s="49">
        <v>217</v>
      </c>
      <c r="B248" s="55">
        <v>347</v>
      </c>
      <c r="C248" s="56">
        <v>348</v>
      </c>
      <c r="D248" s="85" t="s">
        <v>315</v>
      </c>
      <c r="E248" s="285"/>
      <c r="F248" s="87"/>
      <c r="G248" s="280"/>
      <c r="H248" s="57"/>
      <c r="I248" s="64"/>
      <c r="J248" s="57"/>
      <c r="K248" s="57" t="s">
        <v>8</v>
      </c>
      <c r="L248" s="57" t="s">
        <v>8</v>
      </c>
      <c r="M248" s="57" t="s">
        <v>8</v>
      </c>
      <c r="N248" s="296"/>
      <c r="O248" s="58" t="s">
        <v>609</v>
      </c>
      <c r="P248" s="58" t="s">
        <v>609</v>
      </c>
      <c r="Q248" s="58" t="s">
        <v>609</v>
      </c>
      <c r="R248" s="604" t="s">
        <v>609</v>
      </c>
      <c r="S248" s="58" t="s">
        <v>609</v>
      </c>
      <c r="T248" s="58" t="s">
        <v>609</v>
      </c>
      <c r="U248" s="58" t="s">
        <v>609</v>
      </c>
      <c r="V248" s="58" t="s">
        <v>609</v>
      </c>
      <c r="W248" s="58" t="s">
        <v>609</v>
      </c>
      <c r="X248" s="58" t="s">
        <v>609</v>
      </c>
      <c r="Y248" s="67">
        <f t="shared" si="88"/>
        <v>0</v>
      </c>
      <c r="Z248" s="57"/>
      <c r="AA248" s="57"/>
      <c r="AB248" s="57"/>
      <c r="AC248" s="57"/>
      <c r="AD248" s="57"/>
      <c r="AE248" s="77"/>
      <c r="AF248" s="78"/>
      <c r="AG248" s="78"/>
      <c r="AH248" s="78"/>
      <c r="AI248" s="78"/>
      <c r="AJ248" s="78"/>
      <c r="AK248" s="78"/>
      <c r="AL248" s="78"/>
      <c r="AM248" s="78"/>
      <c r="AN248" s="78"/>
      <c r="AO248" s="78"/>
      <c r="AP248" s="78"/>
      <c r="AQ248" s="78"/>
      <c r="AR248" s="78"/>
      <c r="AS248" s="78"/>
      <c r="AT248" s="78"/>
      <c r="AU248" s="57"/>
      <c r="AV248" s="57"/>
      <c r="AW248" s="57"/>
      <c r="AX248" s="57"/>
      <c r="AY248" s="57"/>
      <c r="AZ248" s="57"/>
      <c r="BA248" s="57"/>
      <c r="BB248" s="57"/>
      <c r="BC248" s="78"/>
      <c r="BD248" s="78"/>
      <c r="BE248" s="78"/>
      <c r="BF248" s="78"/>
      <c r="BG248" s="78"/>
      <c r="BH248" s="78"/>
      <c r="BI248" s="78"/>
      <c r="BJ248" s="336" t="s">
        <v>8</v>
      </c>
      <c r="BK248" s="336" t="s">
        <v>8</v>
      </c>
      <c r="BL248" s="336" t="s">
        <v>8</v>
      </c>
      <c r="BM248" s="336" t="s">
        <v>8</v>
      </c>
      <c r="BN248" s="336" t="s">
        <v>8</v>
      </c>
      <c r="BO248" s="336" t="s">
        <v>8</v>
      </c>
      <c r="BP248" s="336" t="s">
        <v>8</v>
      </c>
      <c r="BQ248" s="336" t="s">
        <v>8</v>
      </c>
      <c r="BR248" s="336" t="s">
        <v>8</v>
      </c>
      <c r="BS248" s="336" t="s">
        <v>8</v>
      </c>
      <c r="BT248" s="336" t="s">
        <v>8</v>
      </c>
      <c r="BU248" s="336" t="s">
        <v>8</v>
      </c>
      <c r="BV248" s="336" t="s">
        <v>8</v>
      </c>
      <c r="BW248" s="336" t="s">
        <v>8</v>
      </c>
      <c r="BX248" s="336" t="s">
        <v>8</v>
      </c>
      <c r="BY248" s="336" t="s">
        <v>8</v>
      </c>
      <c r="BZ248" s="336" t="s">
        <v>8</v>
      </c>
      <c r="CA248" s="336" t="s">
        <v>8</v>
      </c>
      <c r="CB248" s="336" t="s">
        <v>8</v>
      </c>
      <c r="CC248" s="336" t="s">
        <v>8</v>
      </c>
      <c r="CD248" s="336" t="s">
        <v>8</v>
      </c>
      <c r="CE248" s="336" t="s">
        <v>8</v>
      </c>
      <c r="CF248" s="336" t="s">
        <v>8</v>
      </c>
      <c r="CG248" s="336" t="s">
        <v>8</v>
      </c>
      <c r="CH248" s="336" t="s">
        <v>8</v>
      </c>
      <c r="CI248" s="336" t="s">
        <v>8</v>
      </c>
      <c r="CJ248" s="336" t="s">
        <v>8</v>
      </c>
      <c r="CK248" s="336" t="s">
        <v>8</v>
      </c>
      <c r="CL248" s="336" t="s">
        <v>8</v>
      </c>
      <c r="CM248" s="336" t="s">
        <v>8</v>
      </c>
      <c r="CN248" s="336" t="s">
        <v>8</v>
      </c>
      <c r="CO248" s="336" t="s">
        <v>8</v>
      </c>
      <c r="CP248" s="336" t="s">
        <v>8</v>
      </c>
      <c r="CQ248" s="336" t="s">
        <v>8</v>
      </c>
      <c r="CR248" s="336" t="s">
        <v>8</v>
      </c>
      <c r="CS248" s="336"/>
      <c r="CT248" s="336" t="s">
        <v>8</v>
      </c>
      <c r="CU248" s="336" t="s">
        <v>8</v>
      </c>
      <c r="CV248" s="336" t="s">
        <v>8</v>
      </c>
      <c r="CW248" s="336" t="s">
        <v>8</v>
      </c>
      <c r="CX248" s="331" t="s">
        <v>8</v>
      </c>
      <c r="CY248" s="336" t="s">
        <v>8</v>
      </c>
      <c r="CZ248" s="336" t="s">
        <v>8</v>
      </c>
      <c r="DA248" s="336" t="s">
        <v>8</v>
      </c>
      <c r="DB248" s="336" t="s">
        <v>8</v>
      </c>
      <c r="DC248" s="336" t="s">
        <v>8</v>
      </c>
      <c r="DD248" s="336" t="s">
        <v>8</v>
      </c>
      <c r="DE248" s="57" t="s">
        <v>8</v>
      </c>
      <c r="DF248" s="57" t="s">
        <v>8</v>
      </c>
      <c r="DG248" s="2"/>
      <c r="DH248" s="2"/>
      <c r="DI248" s="2"/>
      <c r="DJ248" s="2"/>
      <c r="DK248" s="2"/>
      <c r="DL248" s="2"/>
      <c r="DM248" s="2"/>
      <c r="DN248" s="2"/>
      <c r="DO248" s="2"/>
      <c r="DP248" s="2"/>
      <c r="DQ248" s="2"/>
      <c r="DR248" s="2"/>
      <c r="DS248" s="2"/>
      <c r="DT248" s="2"/>
      <c r="DU248" s="2"/>
      <c r="DV248" s="2"/>
      <c r="DW248" s="2"/>
      <c r="DX248" s="2"/>
      <c r="DY248" s="2"/>
      <c r="DZ248" s="2"/>
    </row>
    <row r="249" spans="1:130" ht="18.75" hidden="1" customHeight="1" x14ac:dyDescent="0.25">
      <c r="A249" s="49">
        <v>218</v>
      </c>
      <c r="B249" s="55">
        <v>348</v>
      </c>
      <c r="C249" s="56">
        <v>349</v>
      </c>
      <c r="D249" s="623" t="s">
        <v>316</v>
      </c>
      <c r="E249" s="624"/>
      <c r="F249" s="624"/>
      <c r="G249" s="624"/>
      <c r="H249" s="625"/>
      <c r="I249" s="78"/>
      <c r="J249" s="57"/>
      <c r="K249" s="57" t="s">
        <v>8</v>
      </c>
      <c r="L249" s="57" t="s">
        <v>8</v>
      </c>
      <c r="M249" s="57" t="s">
        <v>8</v>
      </c>
      <c r="N249" s="296"/>
      <c r="O249" s="58" t="s">
        <v>609</v>
      </c>
      <c r="P249" s="58" t="s">
        <v>609</v>
      </c>
      <c r="Q249" s="58" t="s">
        <v>609</v>
      </c>
      <c r="R249" s="58" t="s">
        <v>609</v>
      </c>
      <c r="S249" s="58" t="s">
        <v>609</v>
      </c>
      <c r="T249" s="58" t="s">
        <v>609</v>
      </c>
      <c r="U249" s="58" t="s">
        <v>609</v>
      </c>
      <c r="V249" s="58" t="s">
        <v>609</v>
      </c>
      <c r="W249" s="58" t="s">
        <v>609</v>
      </c>
      <c r="X249" s="58" t="s">
        <v>609</v>
      </c>
      <c r="Y249" s="67">
        <f t="shared" si="88"/>
        <v>0</v>
      </c>
      <c r="Z249" s="57"/>
      <c r="AA249" s="57"/>
      <c r="AB249" s="57"/>
      <c r="AC249" s="57"/>
      <c r="AD249" s="57"/>
      <c r="AE249" s="79"/>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336" t="s">
        <v>8</v>
      </c>
      <c r="BK249" s="336" t="s">
        <v>8</v>
      </c>
      <c r="BL249" s="336" t="s">
        <v>8</v>
      </c>
      <c r="BM249" s="336" t="s">
        <v>8</v>
      </c>
      <c r="BN249" s="336" t="s">
        <v>8</v>
      </c>
      <c r="BO249" s="336" t="s">
        <v>8</v>
      </c>
      <c r="BP249" s="336" t="s">
        <v>8</v>
      </c>
      <c r="BQ249" s="336" t="s">
        <v>8</v>
      </c>
      <c r="BR249" s="336" t="s">
        <v>8</v>
      </c>
      <c r="BS249" s="336" t="s">
        <v>8</v>
      </c>
      <c r="BT249" s="336" t="s">
        <v>8</v>
      </c>
      <c r="BU249" s="336" t="s">
        <v>8</v>
      </c>
      <c r="BV249" s="336" t="s">
        <v>8</v>
      </c>
      <c r="BW249" s="336" t="s">
        <v>8</v>
      </c>
      <c r="BX249" s="336" t="s">
        <v>8</v>
      </c>
      <c r="BY249" s="336" t="s">
        <v>8</v>
      </c>
      <c r="BZ249" s="336" t="s">
        <v>8</v>
      </c>
      <c r="CA249" s="336" t="s">
        <v>8</v>
      </c>
      <c r="CB249" s="336" t="s">
        <v>8</v>
      </c>
      <c r="CC249" s="336" t="s">
        <v>8</v>
      </c>
      <c r="CD249" s="336" t="s">
        <v>8</v>
      </c>
      <c r="CE249" s="336" t="s">
        <v>8</v>
      </c>
      <c r="CF249" s="336" t="s">
        <v>8</v>
      </c>
      <c r="CG249" s="336" t="s">
        <v>8</v>
      </c>
      <c r="CH249" s="336" t="s">
        <v>8</v>
      </c>
      <c r="CI249" s="336" t="s">
        <v>8</v>
      </c>
      <c r="CJ249" s="336" t="s">
        <v>8</v>
      </c>
      <c r="CK249" s="336" t="s">
        <v>8</v>
      </c>
      <c r="CL249" s="336" t="s">
        <v>8</v>
      </c>
      <c r="CM249" s="336" t="s">
        <v>8</v>
      </c>
      <c r="CN249" s="336" t="s">
        <v>8</v>
      </c>
      <c r="CO249" s="336" t="s">
        <v>8</v>
      </c>
      <c r="CP249" s="336" t="s">
        <v>8</v>
      </c>
      <c r="CQ249" s="336" t="s">
        <v>8</v>
      </c>
      <c r="CR249" s="336" t="s">
        <v>8</v>
      </c>
      <c r="CS249" s="336"/>
      <c r="CT249" s="336" t="s">
        <v>8</v>
      </c>
      <c r="CU249" s="336" t="s">
        <v>8</v>
      </c>
      <c r="CV249" s="336" t="s">
        <v>8</v>
      </c>
      <c r="CW249" s="336" t="s">
        <v>8</v>
      </c>
      <c r="CX249" s="331" t="s">
        <v>8</v>
      </c>
      <c r="CY249" s="336" t="s">
        <v>8</v>
      </c>
      <c r="CZ249" s="336" t="s">
        <v>8</v>
      </c>
      <c r="DA249" s="336" t="s">
        <v>8</v>
      </c>
      <c r="DB249" s="336" t="s">
        <v>8</v>
      </c>
      <c r="DC249" s="336" t="s">
        <v>8</v>
      </c>
      <c r="DD249" s="336" t="s">
        <v>8</v>
      </c>
      <c r="DE249" s="57" t="s">
        <v>8</v>
      </c>
      <c r="DF249" s="57" t="s">
        <v>8</v>
      </c>
      <c r="DG249" s="2"/>
      <c r="DH249" s="2"/>
      <c r="DI249" s="2"/>
      <c r="DJ249" s="2"/>
      <c r="DK249" s="2"/>
      <c r="DL249" s="2"/>
      <c r="DM249" s="2"/>
      <c r="DN249" s="2"/>
      <c r="DO249" s="2"/>
      <c r="DP249" s="2"/>
      <c r="DQ249" s="2"/>
      <c r="DR249" s="2"/>
      <c r="DS249" s="2"/>
      <c r="DT249" s="2"/>
      <c r="DU249" s="2"/>
      <c r="DV249" s="2"/>
      <c r="DW249" s="2"/>
      <c r="DX249" s="2"/>
      <c r="DY249" s="2"/>
      <c r="DZ249" s="2"/>
    </row>
    <row r="250" spans="1:130" ht="45" hidden="1" customHeight="1" x14ac:dyDescent="0.25">
      <c r="A250" s="49">
        <v>219</v>
      </c>
      <c r="B250" s="55">
        <v>349</v>
      </c>
      <c r="C250" s="56">
        <v>352</v>
      </c>
      <c r="D250" s="8" t="s">
        <v>317</v>
      </c>
      <c r="E250" s="15" t="s">
        <v>11</v>
      </c>
      <c r="F250" s="15" t="s">
        <v>318</v>
      </c>
      <c r="G250" s="64" t="s">
        <v>19</v>
      </c>
      <c r="H250" s="8" t="s">
        <v>778</v>
      </c>
      <c r="I250" s="64" t="s">
        <v>628</v>
      </c>
      <c r="J250" s="64" t="s">
        <v>179</v>
      </c>
      <c r="K250" s="16" t="s">
        <v>6</v>
      </c>
      <c r="L250" s="16" t="s">
        <v>15</v>
      </c>
      <c r="M250" s="11"/>
      <c r="N250" s="305" t="s">
        <v>541</v>
      </c>
      <c r="O250" s="66"/>
      <c r="P250" s="66" t="s">
        <v>15</v>
      </c>
      <c r="Q250" s="66"/>
      <c r="R250" s="66"/>
      <c r="S250" s="66"/>
      <c r="T250" s="66"/>
      <c r="U250" s="66"/>
      <c r="V250" s="66"/>
      <c r="W250" s="66"/>
      <c r="X250" s="66"/>
      <c r="Y250" s="67">
        <f t="shared" si="88"/>
        <v>1</v>
      </c>
      <c r="Z250" s="16"/>
      <c r="AA250" s="12"/>
      <c r="AB250" s="12"/>
      <c r="AC250" s="12"/>
      <c r="AD250" s="12"/>
      <c r="AE250" s="16" t="s">
        <v>710</v>
      </c>
      <c r="AF250" s="16" t="s">
        <v>710</v>
      </c>
      <c r="AG250" s="16" t="s">
        <v>710</v>
      </c>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6">
        <v>2</v>
      </c>
      <c r="BK250" s="16">
        <v>1</v>
      </c>
      <c r="BL250" s="16">
        <v>1</v>
      </c>
      <c r="BM250" s="16">
        <v>1</v>
      </c>
      <c r="BN250" s="16">
        <v>2</v>
      </c>
      <c r="BO250" s="16">
        <v>2</v>
      </c>
      <c r="BP250" s="16">
        <v>2</v>
      </c>
      <c r="BQ250" s="16">
        <v>2</v>
      </c>
      <c r="BR250" s="16">
        <v>2</v>
      </c>
      <c r="BS250" s="16">
        <v>2</v>
      </c>
      <c r="BT250" s="16">
        <v>2</v>
      </c>
      <c r="BU250" s="16">
        <v>2</v>
      </c>
      <c r="BV250" s="16">
        <v>2</v>
      </c>
      <c r="BW250" s="16">
        <v>2</v>
      </c>
      <c r="BX250" s="16">
        <v>2</v>
      </c>
      <c r="BY250" s="16">
        <v>2</v>
      </c>
      <c r="BZ250" s="16">
        <v>2</v>
      </c>
      <c r="CA250" s="16">
        <v>2</v>
      </c>
      <c r="CB250" s="16">
        <v>2</v>
      </c>
      <c r="CC250" s="16">
        <v>2</v>
      </c>
      <c r="CD250" s="16">
        <v>2</v>
      </c>
      <c r="CE250" s="16">
        <v>2</v>
      </c>
      <c r="CF250" s="16">
        <v>2</v>
      </c>
      <c r="CG250" s="16">
        <v>2</v>
      </c>
      <c r="CH250" s="16">
        <v>2</v>
      </c>
      <c r="CI250" s="16">
        <v>2</v>
      </c>
      <c r="CJ250" s="16">
        <v>2</v>
      </c>
      <c r="CK250" s="16">
        <v>2</v>
      </c>
      <c r="CL250" s="16">
        <v>2</v>
      </c>
      <c r="CM250" s="16">
        <v>2</v>
      </c>
      <c r="CN250" s="16">
        <v>2</v>
      </c>
      <c r="CO250" s="16">
        <v>1</v>
      </c>
      <c r="CP250" s="16">
        <v>2</v>
      </c>
      <c r="CQ250" s="16">
        <v>2</v>
      </c>
      <c r="CR250" s="16">
        <v>2</v>
      </c>
      <c r="CS250" s="16">
        <v>1</v>
      </c>
      <c r="CT250" s="16">
        <v>2</v>
      </c>
      <c r="CU250" s="16">
        <v>2</v>
      </c>
      <c r="CV250" s="16">
        <v>2</v>
      </c>
      <c r="CW250" s="69">
        <f>COUNTIF(BJ250:CV250,"2")</f>
        <v>34</v>
      </c>
      <c r="CX250" s="352">
        <f>CW250/(CW250+CY250+DA250+DC250)</f>
        <v>0.87179487179487181</v>
      </c>
      <c r="CY250" s="69">
        <f>COUNTIF(BJ250:CV250,"1")</f>
        <v>5</v>
      </c>
      <c r="CZ250" s="70">
        <f>CY250/(CW250+CY250+DA250+DC250)</f>
        <v>0.12820512820512819</v>
      </c>
      <c r="DA250" s="69">
        <f>COUNTIF(BJ250:CV250,"0")</f>
        <v>0</v>
      </c>
      <c r="DB250" s="70">
        <f>DA250/(CW250+CY250+DA250+DC250)</f>
        <v>0</v>
      </c>
      <c r="DC250" s="69">
        <f>COUNTIF(BJ250:CV250,"KĐG")</f>
        <v>0</v>
      </c>
      <c r="DD250" s="70">
        <f>DC250/(CW250+CY250+DA250+DC250)</f>
        <v>0</v>
      </c>
      <c r="DE250" s="71">
        <f>(((CW250*2)+(CY250*1)+(DA250*0)))/(CW250+CY250+DA250)</f>
        <v>1.8717948717948718</v>
      </c>
      <c r="DF250" s="71" t="str">
        <f>IF(DD250&gt;=50%,"KĐG",IF(DE250&gt;=1.6,"Đạt mục tiêu",IF(DE250&gt;=1,"Cần cố gắng","Chưa đạt")))</f>
        <v>Đạt mục tiêu</v>
      </c>
      <c r="DG250" s="2"/>
      <c r="DH250" s="2"/>
      <c r="DI250" s="2"/>
      <c r="DJ250" s="2"/>
      <c r="DK250" s="2"/>
      <c r="DL250" s="2"/>
      <c r="DM250" s="2"/>
      <c r="DN250" s="2"/>
      <c r="DO250" s="2"/>
      <c r="DP250" s="2"/>
      <c r="DQ250" s="2"/>
      <c r="DR250" s="2"/>
      <c r="DS250" s="2"/>
      <c r="DT250" s="2"/>
      <c r="DU250" s="2"/>
      <c r="DV250" s="2"/>
      <c r="DW250" s="2"/>
      <c r="DX250" s="2"/>
      <c r="DY250" s="2"/>
      <c r="DZ250" s="2"/>
    </row>
    <row r="251" spans="1:130" ht="69.75" hidden="1" customHeight="1" x14ac:dyDescent="0.25">
      <c r="A251" s="49">
        <v>220</v>
      </c>
      <c r="B251" s="62">
        <v>352</v>
      </c>
      <c r="C251" s="56">
        <v>355</v>
      </c>
      <c r="D251" s="8" t="s">
        <v>319</v>
      </c>
      <c r="E251" s="281" t="s">
        <v>11</v>
      </c>
      <c r="F251" s="15" t="s">
        <v>320</v>
      </c>
      <c r="G251" s="282" t="s">
        <v>19</v>
      </c>
      <c r="H251" s="117" t="s">
        <v>779</v>
      </c>
      <c r="I251" s="64" t="s">
        <v>628</v>
      </c>
      <c r="J251" s="64" t="s">
        <v>179</v>
      </c>
      <c r="K251" s="16" t="s">
        <v>6</v>
      </c>
      <c r="L251" s="16" t="s">
        <v>15</v>
      </c>
      <c r="M251" s="11">
        <v>1</v>
      </c>
      <c r="N251" s="305" t="s">
        <v>542</v>
      </c>
      <c r="O251" s="66"/>
      <c r="P251" s="66"/>
      <c r="Q251" s="81" t="s">
        <v>15</v>
      </c>
      <c r="R251" s="66"/>
      <c r="S251" s="66"/>
      <c r="T251" s="66"/>
      <c r="U251" s="66"/>
      <c r="V251" s="66"/>
      <c r="W251" s="66"/>
      <c r="X251" s="66"/>
      <c r="Y251" s="67">
        <f t="shared" si="88"/>
        <v>1</v>
      </c>
      <c r="Z251" s="16"/>
      <c r="AA251" s="16"/>
      <c r="AB251" s="16"/>
      <c r="AC251" s="16"/>
      <c r="AD251" s="16"/>
      <c r="AE251" s="68"/>
      <c r="AF251" s="12"/>
      <c r="AG251" s="12"/>
      <c r="AH251" s="16" t="s">
        <v>710</v>
      </c>
      <c r="AI251" s="16" t="s">
        <v>710</v>
      </c>
      <c r="AJ251" s="16" t="s">
        <v>710</v>
      </c>
      <c r="AK251" s="16" t="s">
        <v>710</v>
      </c>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6">
        <v>2</v>
      </c>
      <c r="BK251" s="16">
        <v>2</v>
      </c>
      <c r="BL251" s="16">
        <v>2</v>
      </c>
      <c r="BM251" s="16">
        <v>2</v>
      </c>
      <c r="BN251" s="16">
        <v>2</v>
      </c>
      <c r="BO251" s="16">
        <v>2</v>
      </c>
      <c r="BP251" s="16">
        <v>2</v>
      </c>
      <c r="BQ251" s="16">
        <v>2</v>
      </c>
      <c r="BR251" s="16">
        <v>2</v>
      </c>
      <c r="BS251" s="16">
        <v>2</v>
      </c>
      <c r="BT251" s="16">
        <v>2</v>
      </c>
      <c r="BU251" s="16">
        <v>2</v>
      </c>
      <c r="BV251" s="16">
        <v>2</v>
      </c>
      <c r="BW251" s="16">
        <v>2</v>
      </c>
      <c r="BX251" s="16">
        <v>2</v>
      </c>
      <c r="BY251" s="16">
        <v>2</v>
      </c>
      <c r="BZ251" s="16">
        <v>2</v>
      </c>
      <c r="CA251" s="16">
        <v>2</v>
      </c>
      <c r="CB251" s="16">
        <v>2</v>
      </c>
      <c r="CC251" s="16">
        <v>2</v>
      </c>
      <c r="CD251" s="16">
        <v>2</v>
      </c>
      <c r="CE251" s="16">
        <v>2</v>
      </c>
      <c r="CF251" s="16">
        <v>2</v>
      </c>
      <c r="CG251" s="16">
        <v>2</v>
      </c>
      <c r="CH251" s="16">
        <v>2</v>
      </c>
      <c r="CI251" s="16">
        <v>2</v>
      </c>
      <c r="CJ251" s="16">
        <v>2</v>
      </c>
      <c r="CK251" s="16">
        <v>1</v>
      </c>
      <c r="CL251" s="16">
        <v>1</v>
      </c>
      <c r="CM251" s="16">
        <v>1</v>
      </c>
      <c r="CN251" s="16">
        <v>2</v>
      </c>
      <c r="CO251" s="16">
        <v>2</v>
      </c>
      <c r="CP251" s="16">
        <v>2</v>
      </c>
      <c r="CQ251" s="16">
        <v>2</v>
      </c>
      <c r="CR251" s="16">
        <v>2</v>
      </c>
      <c r="CS251" s="16">
        <v>2</v>
      </c>
      <c r="CT251" s="16">
        <v>2</v>
      </c>
      <c r="CU251" s="16">
        <v>2</v>
      </c>
      <c r="CV251" s="16">
        <v>2</v>
      </c>
      <c r="CW251" s="69">
        <f>COUNTIF(BJ251:CV251,"2")</f>
        <v>36</v>
      </c>
      <c r="CX251" s="352">
        <f>CW251/(CW251+CY251+DA251+DC251)</f>
        <v>0.92307692307692313</v>
      </c>
      <c r="CY251" s="69">
        <f>COUNTIF(BJ251:CV251,"1")</f>
        <v>3</v>
      </c>
      <c r="CZ251" s="70">
        <f>CY251/(CW251+CY251+DA251+DC251)</f>
        <v>7.6923076923076927E-2</v>
      </c>
      <c r="DA251" s="69">
        <f>COUNTIF(BJ251:CV251,"0")</f>
        <v>0</v>
      </c>
      <c r="DB251" s="70">
        <f>DA251/(CW251+CY251+DA251+DC251)</f>
        <v>0</v>
      </c>
      <c r="DC251" s="69">
        <f>COUNTIF(BJ251:CV251,"KĐG")</f>
        <v>0</v>
      </c>
      <c r="DD251" s="70">
        <f>DC251/(CW251+CY251+DA251+DC251)</f>
        <v>0</v>
      </c>
      <c r="DE251" s="71">
        <f>(((CW251*2)+(CY251*1)+(DA251*0)))/(CW251+CY251+DA251)</f>
        <v>1.9230769230769231</v>
      </c>
      <c r="DF251" s="71" t="str">
        <f>IF(DD251&gt;=50%,"KĐG",IF(DE251&gt;=1.6,"Đạt mục tiêu",IF(DE251&gt;=1,"Cần cố gắng","Chưa đạt")))</f>
        <v>Đạt mục tiêu</v>
      </c>
      <c r="DG251" s="2"/>
      <c r="DH251" s="2"/>
      <c r="DI251" s="2"/>
      <c r="DJ251" s="2"/>
      <c r="DK251" s="2"/>
      <c r="DL251" s="2"/>
      <c r="DM251" s="2"/>
      <c r="DN251" s="2"/>
      <c r="DO251" s="2"/>
      <c r="DP251" s="2"/>
      <c r="DQ251" s="2"/>
      <c r="DR251" s="2"/>
      <c r="DS251" s="2"/>
      <c r="DT251" s="2"/>
      <c r="DU251" s="2"/>
      <c r="DV251" s="2"/>
      <c r="DW251" s="2"/>
      <c r="DX251" s="2"/>
      <c r="DY251" s="2"/>
      <c r="DZ251" s="2"/>
    </row>
    <row r="252" spans="1:130" ht="105" hidden="1" customHeight="1" x14ac:dyDescent="0.25">
      <c r="A252" s="614">
        <v>221</v>
      </c>
      <c r="B252" s="617">
        <v>355</v>
      </c>
      <c r="C252" s="56"/>
      <c r="D252" s="612" t="s">
        <v>321</v>
      </c>
      <c r="E252" s="612" t="s">
        <v>19</v>
      </c>
      <c r="F252" s="612" t="s">
        <v>322</v>
      </c>
      <c r="G252" s="719" t="s">
        <v>19</v>
      </c>
      <c r="H252" s="496" t="s">
        <v>1340</v>
      </c>
      <c r="I252" s="64" t="s">
        <v>611</v>
      </c>
      <c r="J252" s="64" t="s">
        <v>179</v>
      </c>
      <c r="K252" s="16" t="s">
        <v>6</v>
      </c>
      <c r="L252" s="16"/>
      <c r="M252" s="11"/>
      <c r="N252" s="297" t="s">
        <v>1200</v>
      </c>
      <c r="O252" s="66" t="s">
        <v>15</v>
      </c>
      <c r="P252" s="66"/>
      <c r="Q252" s="81"/>
      <c r="R252" s="66"/>
      <c r="S252" s="66"/>
      <c r="T252" s="66"/>
      <c r="U252" s="66"/>
      <c r="V252" s="66"/>
      <c r="W252" s="66"/>
      <c r="X252" s="66"/>
      <c r="Y252" s="67"/>
      <c r="Z252" s="16"/>
      <c r="AA252" s="16"/>
      <c r="AB252" s="16"/>
      <c r="AC252" s="16"/>
      <c r="AD252" s="16"/>
      <c r="AE252" s="68"/>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69"/>
      <c r="CX252" s="352"/>
      <c r="CY252" s="69"/>
      <c r="CZ252" s="70"/>
      <c r="DA252" s="69"/>
      <c r="DB252" s="70"/>
      <c r="DC252" s="69"/>
      <c r="DD252" s="70"/>
      <c r="DE252" s="71"/>
      <c r="DF252" s="71"/>
      <c r="DG252" s="387"/>
      <c r="DH252" s="387"/>
      <c r="DI252" s="387"/>
      <c r="DJ252" s="387"/>
      <c r="DK252" s="387"/>
      <c r="DL252" s="387"/>
      <c r="DM252" s="387"/>
      <c r="DN252" s="387"/>
      <c r="DO252" s="387"/>
      <c r="DP252" s="387"/>
      <c r="DQ252" s="387"/>
      <c r="DR252" s="387"/>
      <c r="DS252" s="387"/>
      <c r="DT252" s="387"/>
      <c r="DU252" s="387"/>
      <c r="DV252" s="387"/>
      <c r="DW252" s="387"/>
      <c r="DX252" s="387"/>
      <c r="DY252" s="387"/>
      <c r="DZ252" s="387"/>
    </row>
    <row r="253" spans="1:130" ht="69.75" hidden="1" customHeight="1" x14ac:dyDescent="0.25">
      <c r="A253" s="615"/>
      <c r="B253" s="618"/>
      <c r="C253" s="56"/>
      <c r="D253" s="620"/>
      <c r="E253" s="620"/>
      <c r="F253" s="620"/>
      <c r="G253" s="720"/>
      <c r="H253" s="497" t="s">
        <v>1341</v>
      </c>
      <c r="I253" s="64" t="s">
        <v>611</v>
      </c>
      <c r="J253" s="64"/>
      <c r="K253" s="16"/>
      <c r="L253" s="16"/>
      <c r="M253" s="11"/>
      <c r="N253" s="297" t="s">
        <v>1200</v>
      </c>
      <c r="O253" s="66" t="s">
        <v>15</v>
      </c>
      <c r="P253" s="66"/>
      <c r="Q253" s="81"/>
      <c r="R253" s="66"/>
      <c r="S253" s="66"/>
      <c r="T253" s="66"/>
      <c r="U253" s="66"/>
      <c r="V253" s="66"/>
      <c r="W253" s="66"/>
      <c r="X253" s="66"/>
      <c r="Y253" s="67"/>
      <c r="Z253" s="16"/>
      <c r="AA253" s="16"/>
      <c r="AB253" s="16"/>
      <c r="AC253" s="16"/>
      <c r="AD253" s="16"/>
      <c r="AE253" s="68"/>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69"/>
      <c r="CX253" s="352"/>
      <c r="CY253" s="69"/>
      <c r="CZ253" s="70"/>
      <c r="DA253" s="69"/>
      <c r="DB253" s="70"/>
      <c r="DC253" s="69"/>
      <c r="DD253" s="70"/>
      <c r="DE253" s="71"/>
      <c r="DF253" s="71"/>
      <c r="DG253" s="387"/>
      <c r="DH253" s="387"/>
      <c r="DI253" s="387"/>
      <c r="DJ253" s="387"/>
      <c r="DK253" s="387"/>
      <c r="DL253" s="387"/>
      <c r="DM253" s="387"/>
      <c r="DN253" s="387"/>
      <c r="DO253" s="387"/>
      <c r="DP253" s="387"/>
      <c r="DQ253" s="387"/>
      <c r="DR253" s="387"/>
      <c r="DS253" s="387"/>
      <c r="DT253" s="387"/>
      <c r="DU253" s="387"/>
      <c r="DV253" s="387"/>
      <c r="DW253" s="387"/>
      <c r="DX253" s="387"/>
      <c r="DY253" s="387"/>
      <c r="DZ253" s="387"/>
    </row>
    <row r="254" spans="1:130" ht="69.75" hidden="1" customHeight="1" x14ac:dyDescent="0.25">
      <c r="A254" s="615"/>
      <c r="B254" s="618"/>
      <c r="C254" s="56"/>
      <c r="D254" s="620"/>
      <c r="E254" s="620"/>
      <c r="F254" s="620"/>
      <c r="G254" s="720"/>
      <c r="H254" s="498" t="s">
        <v>1342</v>
      </c>
      <c r="I254" s="64" t="s">
        <v>611</v>
      </c>
      <c r="J254" s="64"/>
      <c r="K254" s="16"/>
      <c r="L254" s="16"/>
      <c r="M254" s="11"/>
      <c r="N254" s="297" t="s">
        <v>1200</v>
      </c>
      <c r="O254" s="66" t="s">
        <v>15</v>
      </c>
      <c r="P254" s="66"/>
      <c r="Q254" s="81"/>
      <c r="R254" s="66"/>
      <c r="S254" s="66"/>
      <c r="T254" s="66"/>
      <c r="U254" s="66"/>
      <c r="V254" s="66"/>
      <c r="W254" s="66"/>
      <c r="X254" s="66"/>
      <c r="Y254" s="67"/>
      <c r="Z254" s="16"/>
      <c r="AA254" s="16"/>
      <c r="AB254" s="16"/>
      <c r="AC254" s="16"/>
      <c r="AD254" s="16"/>
      <c r="AE254" s="68"/>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69"/>
      <c r="CX254" s="352"/>
      <c r="CY254" s="69"/>
      <c r="CZ254" s="70"/>
      <c r="DA254" s="69"/>
      <c r="DB254" s="70"/>
      <c r="DC254" s="69"/>
      <c r="DD254" s="70"/>
      <c r="DE254" s="71"/>
      <c r="DF254" s="71"/>
      <c r="DG254" s="387"/>
      <c r="DH254" s="387"/>
      <c r="DI254" s="387"/>
      <c r="DJ254" s="387"/>
      <c r="DK254" s="387"/>
      <c r="DL254" s="387"/>
      <c r="DM254" s="387"/>
      <c r="DN254" s="387"/>
      <c r="DO254" s="387"/>
      <c r="DP254" s="387"/>
      <c r="DQ254" s="387"/>
      <c r="DR254" s="387"/>
      <c r="DS254" s="387"/>
      <c r="DT254" s="387"/>
      <c r="DU254" s="387"/>
      <c r="DV254" s="387"/>
      <c r="DW254" s="387"/>
      <c r="DX254" s="387"/>
      <c r="DY254" s="387"/>
      <c r="DZ254" s="387"/>
    </row>
    <row r="255" spans="1:130" ht="69.75" hidden="1" customHeight="1" x14ac:dyDescent="0.25">
      <c r="A255" s="615"/>
      <c r="B255" s="618"/>
      <c r="C255" s="56"/>
      <c r="D255" s="620"/>
      <c r="E255" s="620"/>
      <c r="F255" s="620"/>
      <c r="G255" s="721"/>
      <c r="H255" s="497" t="s">
        <v>1343</v>
      </c>
      <c r="I255" s="64" t="s">
        <v>611</v>
      </c>
      <c r="J255" s="64"/>
      <c r="K255" s="16"/>
      <c r="L255" s="16"/>
      <c r="M255" s="11"/>
      <c r="N255" s="297" t="s">
        <v>1200</v>
      </c>
      <c r="O255" s="66" t="s">
        <v>15</v>
      </c>
      <c r="P255" s="66"/>
      <c r="Q255" s="81"/>
      <c r="R255" s="66"/>
      <c r="S255" s="66"/>
      <c r="T255" s="66"/>
      <c r="U255" s="66"/>
      <c r="V255" s="66"/>
      <c r="W255" s="66"/>
      <c r="X255" s="66"/>
      <c r="Y255" s="67"/>
      <c r="Z255" s="16"/>
      <c r="AA255" s="16"/>
      <c r="AB255" s="16"/>
      <c r="AC255" s="16"/>
      <c r="AD255" s="16"/>
      <c r="AE255" s="68"/>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69"/>
      <c r="CX255" s="352"/>
      <c r="CY255" s="69"/>
      <c r="CZ255" s="70"/>
      <c r="DA255" s="69"/>
      <c r="DB255" s="70"/>
      <c r="DC255" s="69"/>
      <c r="DD255" s="70"/>
      <c r="DE255" s="71"/>
      <c r="DF255" s="71"/>
      <c r="DG255" s="387"/>
      <c r="DH255" s="387"/>
      <c r="DI255" s="387"/>
      <c r="DJ255" s="387"/>
      <c r="DK255" s="387"/>
      <c r="DL255" s="387"/>
      <c r="DM255" s="387"/>
      <c r="DN255" s="387"/>
      <c r="DO255" s="387"/>
      <c r="DP255" s="387"/>
      <c r="DQ255" s="387"/>
      <c r="DR255" s="387"/>
      <c r="DS255" s="387"/>
      <c r="DT255" s="387"/>
      <c r="DU255" s="387"/>
      <c r="DV255" s="387"/>
      <c r="DW255" s="387"/>
      <c r="DX255" s="387"/>
      <c r="DY255" s="387"/>
      <c r="DZ255" s="387"/>
    </row>
    <row r="256" spans="1:130" ht="50.25" hidden="1" customHeight="1" x14ac:dyDescent="0.25">
      <c r="A256" s="616"/>
      <c r="B256" s="619"/>
      <c r="C256" s="56">
        <v>358</v>
      </c>
      <c r="D256" s="613"/>
      <c r="E256" s="613"/>
      <c r="F256" s="613"/>
      <c r="G256" s="64" t="s">
        <v>19</v>
      </c>
      <c r="H256" s="29" t="s">
        <v>1344</v>
      </c>
      <c r="I256" s="64" t="s">
        <v>628</v>
      </c>
      <c r="J256" s="64" t="s">
        <v>179</v>
      </c>
      <c r="K256" s="16" t="s">
        <v>6</v>
      </c>
      <c r="L256" s="16" t="s">
        <v>15</v>
      </c>
      <c r="M256" s="11"/>
      <c r="N256" s="297" t="s">
        <v>1200</v>
      </c>
      <c r="O256" s="80" t="s">
        <v>15</v>
      </c>
      <c r="P256" s="66"/>
      <c r="Q256" s="66"/>
      <c r="R256" s="66"/>
      <c r="S256" s="66"/>
      <c r="T256" s="66"/>
      <c r="U256" s="66"/>
      <c r="V256" s="66"/>
      <c r="W256" s="66"/>
      <c r="X256" s="66"/>
      <c r="Y256" s="67">
        <f t="shared" si="88"/>
        <v>1</v>
      </c>
      <c r="Z256" s="16"/>
      <c r="AA256" s="16"/>
      <c r="AB256" s="16" t="s">
        <v>626</v>
      </c>
      <c r="AC256" s="16" t="s">
        <v>645</v>
      </c>
      <c r="AD256" s="16"/>
      <c r="AE256" s="68"/>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6">
        <v>2</v>
      </c>
      <c r="BK256" s="16">
        <v>2</v>
      </c>
      <c r="BL256" s="16">
        <v>2</v>
      </c>
      <c r="BM256" s="16">
        <v>2</v>
      </c>
      <c r="BN256" s="16">
        <v>2</v>
      </c>
      <c r="BO256" s="16">
        <v>2</v>
      </c>
      <c r="BP256" s="16">
        <v>2</v>
      </c>
      <c r="BQ256" s="16">
        <v>2</v>
      </c>
      <c r="BR256" s="16">
        <v>2</v>
      </c>
      <c r="BS256" s="16">
        <v>2</v>
      </c>
      <c r="BT256" s="16">
        <v>2</v>
      </c>
      <c r="BU256" s="16">
        <v>2</v>
      </c>
      <c r="BV256" s="16">
        <v>2</v>
      </c>
      <c r="BW256" s="16">
        <v>2</v>
      </c>
      <c r="BX256" s="16">
        <v>2</v>
      </c>
      <c r="BY256" s="16">
        <v>2</v>
      </c>
      <c r="BZ256" s="16">
        <v>2</v>
      </c>
      <c r="CA256" s="16">
        <v>2</v>
      </c>
      <c r="CB256" s="16">
        <v>2</v>
      </c>
      <c r="CC256" s="16">
        <v>2</v>
      </c>
      <c r="CD256" s="16">
        <v>2</v>
      </c>
      <c r="CE256" s="16">
        <v>2</v>
      </c>
      <c r="CF256" s="16">
        <v>2</v>
      </c>
      <c r="CG256" s="16">
        <v>2</v>
      </c>
      <c r="CH256" s="16">
        <v>2</v>
      </c>
      <c r="CI256" s="16">
        <v>2</v>
      </c>
      <c r="CJ256" s="16">
        <v>2</v>
      </c>
      <c r="CK256" s="16">
        <v>2</v>
      </c>
      <c r="CL256" s="16">
        <v>2</v>
      </c>
      <c r="CM256" s="16">
        <v>2</v>
      </c>
      <c r="CN256" s="16">
        <v>2</v>
      </c>
      <c r="CO256" s="16">
        <v>2</v>
      </c>
      <c r="CP256" s="16">
        <v>2</v>
      </c>
      <c r="CQ256" s="16">
        <v>2</v>
      </c>
      <c r="CR256" s="16">
        <v>2</v>
      </c>
      <c r="CS256" s="16">
        <v>2</v>
      </c>
      <c r="CT256" s="16">
        <v>2</v>
      </c>
      <c r="CU256" s="16">
        <v>2</v>
      </c>
      <c r="CV256" s="16">
        <v>2</v>
      </c>
      <c r="CW256" s="69">
        <f>COUNTIF(BJ256:CV256,"2")</f>
        <v>39</v>
      </c>
      <c r="CX256" s="352">
        <f>CW256/(CW256+CY256+DA256+DC256)</f>
        <v>1</v>
      </c>
      <c r="CY256" s="69">
        <f>COUNTIF(BJ256:CV256,"1")</f>
        <v>0</v>
      </c>
      <c r="CZ256" s="70">
        <f>CY256/(CW256+CY256+DA256+DC256)</f>
        <v>0</v>
      </c>
      <c r="DA256" s="69">
        <f>COUNTIF(BJ256:CV256,"0")</f>
        <v>0</v>
      </c>
      <c r="DB256" s="70">
        <f>DA256/(CW256+CY256+DA256+DC256)</f>
        <v>0</v>
      </c>
      <c r="DC256" s="69">
        <f>COUNTIF(BJ256:CV256,"KĐG")</f>
        <v>0</v>
      </c>
      <c r="DD256" s="70">
        <f>DC256/(CW256+CY256+DA256+DC256)</f>
        <v>0</v>
      </c>
      <c r="DE256" s="71">
        <f>(((CW256*2)+(CY256*1)+(DA256*0)))/(CW256+CY256+DA256)</f>
        <v>2</v>
      </c>
      <c r="DF256" s="71" t="str">
        <f>IF(DD256&gt;=50%,"KĐG",IF(DE256&gt;=1.6,"Đạt mục tiêu",IF(DE256&gt;=1,"Cần cố gắng","Chưa đạt")))</f>
        <v>Đạt mục tiêu</v>
      </c>
      <c r="DG256" s="2"/>
      <c r="DH256" s="2"/>
      <c r="DI256" s="2"/>
      <c r="DJ256" s="2"/>
      <c r="DK256" s="2"/>
      <c r="DL256" s="2"/>
      <c r="DM256" s="2"/>
      <c r="DN256" s="2"/>
      <c r="DO256" s="2"/>
      <c r="DP256" s="2"/>
      <c r="DQ256" s="2"/>
      <c r="DR256" s="2"/>
      <c r="DS256" s="2"/>
      <c r="DT256" s="2"/>
      <c r="DU256" s="2"/>
      <c r="DV256" s="2"/>
      <c r="DW256" s="2"/>
      <c r="DX256" s="2"/>
      <c r="DY256" s="2"/>
      <c r="DZ256" s="2"/>
    </row>
    <row r="257" spans="1:130" ht="50.25" hidden="1" customHeight="1" x14ac:dyDescent="0.25">
      <c r="A257" s="614">
        <v>222</v>
      </c>
      <c r="B257" s="617">
        <v>358</v>
      </c>
      <c r="C257" s="56"/>
      <c r="D257" s="612" t="s">
        <v>323</v>
      </c>
      <c r="E257" s="389"/>
      <c r="F257" s="612" t="s">
        <v>324</v>
      </c>
      <c r="G257" s="64"/>
      <c r="H257" s="29" t="s">
        <v>1413</v>
      </c>
      <c r="I257" s="64" t="s">
        <v>628</v>
      </c>
      <c r="J257" s="64"/>
      <c r="K257" s="12"/>
      <c r="L257" s="12"/>
      <c r="M257" s="11"/>
      <c r="N257" s="408" t="s">
        <v>541</v>
      </c>
      <c r="O257" s="80"/>
      <c r="P257" s="66"/>
      <c r="Q257" s="66"/>
      <c r="R257" s="66"/>
      <c r="S257" s="66"/>
      <c r="T257" s="66"/>
      <c r="U257" s="66"/>
      <c r="V257" s="66"/>
      <c r="W257" s="66"/>
      <c r="X257" s="66"/>
      <c r="Y257" s="67"/>
      <c r="Z257" s="16"/>
      <c r="AA257" s="16"/>
      <c r="AB257" s="16"/>
      <c r="AC257" s="16"/>
      <c r="AD257" s="16"/>
      <c r="AE257" s="68" t="s">
        <v>645</v>
      </c>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69"/>
      <c r="CX257" s="352"/>
      <c r="CY257" s="69"/>
      <c r="CZ257" s="70"/>
      <c r="DA257" s="69"/>
      <c r="DB257" s="70"/>
      <c r="DC257" s="69"/>
      <c r="DD257" s="70"/>
      <c r="DE257" s="71"/>
      <c r="DF257" s="71"/>
      <c r="DG257" s="387"/>
      <c r="DH257" s="387"/>
      <c r="DI257" s="387"/>
      <c r="DJ257" s="387"/>
      <c r="DK257" s="387"/>
      <c r="DL257" s="387"/>
      <c r="DM257" s="387"/>
      <c r="DN257" s="387"/>
      <c r="DO257" s="387"/>
      <c r="DP257" s="387"/>
      <c r="DQ257" s="387"/>
      <c r="DR257" s="387"/>
      <c r="DS257" s="387"/>
      <c r="DT257" s="387"/>
      <c r="DU257" s="387"/>
      <c r="DV257" s="387"/>
      <c r="DW257" s="387"/>
      <c r="DX257" s="387"/>
      <c r="DY257" s="387"/>
      <c r="DZ257" s="387"/>
    </row>
    <row r="258" spans="1:130" ht="57" hidden="1" customHeight="1" x14ac:dyDescent="0.25">
      <c r="A258" s="616"/>
      <c r="B258" s="619"/>
      <c r="C258" s="56">
        <v>361</v>
      </c>
      <c r="D258" s="613"/>
      <c r="E258" s="15" t="s">
        <v>11</v>
      </c>
      <c r="F258" s="613"/>
      <c r="G258" s="64" t="s">
        <v>19</v>
      </c>
      <c r="H258" s="8" t="s">
        <v>323</v>
      </c>
      <c r="I258" s="64" t="s">
        <v>628</v>
      </c>
      <c r="J258" s="8" t="s">
        <v>179</v>
      </c>
      <c r="K258" s="12" t="s">
        <v>6</v>
      </c>
      <c r="L258" s="12" t="s">
        <v>15</v>
      </c>
      <c r="M258" s="11"/>
      <c r="N258" s="297" t="s">
        <v>1200</v>
      </c>
      <c r="O258" s="66" t="s">
        <v>15</v>
      </c>
      <c r="P258" s="66"/>
      <c r="Q258" s="66"/>
      <c r="R258" s="66"/>
      <c r="S258" s="66"/>
      <c r="T258" s="66"/>
      <c r="U258" s="66"/>
      <c r="V258" s="66"/>
      <c r="W258" s="66"/>
      <c r="X258" s="66"/>
      <c r="Y258" s="67">
        <f t="shared" si="88"/>
        <v>1</v>
      </c>
      <c r="Z258" s="16"/>
      <c r="AA258" s="16" t="s">
        <v>710</v>
      </c>
      <c r="AB258" s="16" t="s">
        <v>645</v>
      </c>
      <c r="AC258" s="16"/>
      <c r="AD258" s="16" t="s">
        <v>710</v>
      </c>
      <c r="AE258" s="68"/>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6">
        <v>2</v>
      </c>
      <c r="BK258" s="16">
        <v>2</v>
      </c>
      <c r="BL258" s="16">
        <v>2</v>
      </c>
      <c r="BM258" s="16">
        <v>2</v>
      </c>
      <c r="BN258" s="16">
        <v>2</v>
      </c>
      <c r="BO258" s="16">
        <v>2</v>
      </c>
      <c r="BP258" s="16">
        <v>2</v>
      </c>
      <c r="BQ258" s="16">
        <v>2</v>
      </c>
      <c r="BR258" s="16">
        <v>2</v>
      </c>
      <c r="BS258" s="16">
        <v>2</v>
      </c>
      <c r="BT258" s="16">
        <v>2</v>
      </c>
      <c r="BU258" s="16">
        <v>2</v>
      </c>
      <c r="BV258" s="16">
        <v>2</v>
      </c>
      <c r="BW258" s="16">
        <v>2</v>
      </c>
      <c r="BX258" s="16">
        <v>2</v>
      </c>
      <c r="BY258" s="16">
        <v>2</v>
      </c>
      <c r="BZ258" s="16">
        <v>2</v>
      </c>
      <c r="CA258" s="16">
        <v>2</v>
      </c>
      <c r="CB258" s="16">
        <v>2</v>
      </c>
      <c r="CC258" s="16">
        <v>2</v>
      </c>
      <c r="CD258" s="16">
        <v>2</v>
      </c>
      <c r="CE258" s="16">
        <v>2</v>
      </c>
      <c r="CF258" s="16">
        <v>2</v>
      </c>
      <c r="CG258" s="16">
        <v>2</v>
      </c>
      <c r="CH258" s="16">
        <v>2</v>
      </c>
      <c r="CI258" s="16">
        <v>2</v>
      </c>
      <c r="CJ258" s="16">
        <v>2</v>
      </c>
      <c r="CK258" s="16">
        <v>2</v>
      </c>
      <c r="CL258" s="16">
        <v>2</v>
      </c>
      <c r="CM258" s="16">
        <v>2</v>
      </c>
      <c r="CN258" s="16">
        <v>2</v>
      </c>
      <c r="CO258" s="16">
        <v>2</v>
      </c>
      <c r="CP258" s="16">
        <v>2</v>
      </c>
      <c r="CQ258" s="16">
        <v>2</v>
      </c>
      <c r="CR258" s="16">
        <v>2</v>
      </c>
      <c r="CS258" s="16">
        <v>2</v>
      </c>
      <c r="CT258" s="16">
        <v>2</v>
      </c>
      <c r="CU258" s="16">
        <v>2</v>
      </c>
      <c r="CV258" s="16">
        <v>2</v>
      </c>
      <c r="CW258" s="69">
        <f>COUNTIF(BJ258:CV258,"2")</f>
        <v>39</v>
      </c>
      <c r="CX258" s="352">
        <f>CW258/(CW258+CY258+DA258+DC258)</f>
        <v>1</v>
      </c>
      <c r="CY258" s="69">
        <f>COUNTIF(BJ258:CV258,"1")</f>
        <v>0</v>
      </c>
      <c r="CZ258" s="70">
        <f>CY258/(CW258+CY258+DA258+DC258)</f>
        <v>0</v>
      </c>
      <c r="DA258" s="69">
        <f>COUNTIF(BJ258:CV258,"0")</f>
        <v>0</v>
      </c>
      <c r="DB258" s="70">
        <f>DA258/(CW258+CY258+DA258+DC258)</f>
        <v>0</v>
      </c>
      <c r="DC258" s="69">
        <f>COUNTIF(BJ258:CV258,"KĐG")</f>
        <v>0</v>
      </c>
      <c r="DD258" s="70">
        <f>DC258/(CW258+CY258+DA258+DC258)</f>
        <v>0</v>
      </c>
      <c r="DE258" s="71">
        <f>(((CW258*2)+(CY258*1)+(DA258*0)))/(CW258+CY258+DA258)</f>
        <v>2</v>
      </c>
      <c r="DF258" s="71" t="str">
        <f>IF(DD258&gt;=50%,"KĐG",IF(DE258&gt;=1.6,"Đạt mục tiêu",IF(DE258&gt;=1,"Cần cố gắng","Chưa đạt")))</f>
        <v>Đạt mục tiêu</v>
      </c>
      <c r="DG258" s="2"/>
      <c r="DH258" s="2"/>
      <c r="DI258" s="2"/>
      <c r="DJ258" s="2"/>
      <c r="DK258" s="2"/>
      <c r="DL258" s="2"/>
      <c r="DM258" s="2"/>
      <c r="DN258" s="2"/>
      <c r="DO258" s="2"/>
      <c r="DP258" s="2"/>
      <c r="DQ258" s="2"/>
      <c r="DR258" s="2"/>
      <c r="DS258" s="2"/>
      <c r="DT258" s="2"/>
      <c r="DU258" s="2"/>
      <c r="DV258" s="2"/>
      <c r="DW258" s="2"/>
      <c r="DX258" s="2"/>
      <c r="DY258" s="2"/>
      <c r="DZ258" s="2"/>
    </row>
    <row r="259" spans="1:130" ht="35.25" hidden="1" customHeight="1" x14ac:dyDescent="0.25">
      <c r="A259" s="49">
        <v>223</v>
      </c>
      <c r="B259" s="62">
        <v>361</v>
      </c>
      <c r="C259" s="56">
        <v>362</v>
      </c>
      <c r="D259" s="8" t="s">
        <v>325</v>
      </c>
      <c r="E259" s="15" t="s">
        <v>36</v>
      </c>
      <c r="F259" s="15" t="s">
        <v>326</v>
      </c>
      <c r="G259" s="64" t="s">
        <v>36</v>
      </c>
      <c r="H259" s="8" t="s">
        <v>780</v>
      </c>
      <c r="I259" s="64" t="s">
        <v>628</v>
      </c>
      <c r="J259" s="64" t="s">
        <v>179</v>
      </c>
      <c r="K259" s="16" t="s">
        <v>6</v>
      </c>
      <c r="L259" s="16" t="s">
        <v>15</v>
      </c>
      <c r="M259" s="11"/>
      <c r="N259" s="11" t="s">
        <v>548</v>
      </c>
      <c r="O259" s="66"/>
      <c r="P259" s="66"/>
      <c r="Q259" s="66"/>
      <c r="R259" s="66"/>
      <c r="S259" s="66"/>
      <c r="T259" s="66"/>
      <c r="U259" s="66"/>
      <c r="V259" s="66"/>
      <c r="W259" s="66"/>
      <c r="X259" s="66" t="s">
        <v>15</v>
      </c>
      <c r="Y259" s="67">
        <f t="shared" si="88"/>
        <v>1</v>
      </c>
      <c r="Z259" s="16"/>
      <c r="AA259" s="16"/>
      <c r="AB259" s="16"/>
      <c r="AC259" s="16"/>
      <c r="AD259" s="16"/>
      <c r="AE259" s="7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t="s">
        <v>623</v>
      </c>
      <c r="BJ259" s="16">
        <v>2</v>
      </c>
      <c r="BK259" s="16">
        <v>2</v>
      </c>
      <c r="BL259" s="16">
        <v>2</v>
      </c>
      <c r="BM259" s="16">
        <v>2</v>
      </c>
      <c r="BN259" s="16">
        <v>2</v>
      </c>
      <c r="BO259" s="16">
        <v>2</v>
      </c>
      <c r="BP259" s="16">
        <v>2</v>
      </c>
      <c r="BQ259" s="16">
        <v>2</v>
      </c>
      <c r="BR259" s="16">
        <v>2</v>
      </c>
      <c r="BS259" s="16">
        <v>2</v>
      </c>
      <c r="BT259" s="16">
        <v>2</v>
      </c>
      <c r="BU259" s="16">
        <v>2</v>
      </c>
      <c r="BV259" s="16">
        <v>2</v>
      </c>
      <c r="BW259" s="16">
        <v>2</v>
      </c>
      <c r="BX259" s="16">
        <v>2</v>
      </c>
      <c r="BY259" s="16">
        <v>2</v>
      </c>
      <c r="BZ259" s="16">
        <v>2</v>
      </c>
      <c r="CA259" s="16">
        <v>2</v>
      </c>
      <c r="CB259" s="16">
        <v>2</v>
      </c>
      <c r="CC259" s="16">
        <v>2</v>
      </c>
      <c r="CD259" s="16">
        <v>2</v>
      </c>
      <c r="CE259" s="16">
        <v>2</v>
      </c>
      <c r="CF259" s="16">
        <v>2</v>
      </c>
      <c r="CG259" s="16">
        <v>2</v>
      </c>
      <c r="CH259" s="16">
        <v>2</v>
      </c>
      <c r="CI259" s="16">
        <v>2</v>
      </c>
      <c r="CJ259" s="16">
        <v>2</v>
      </c>
      <c r="CK259" s="16">
        <v>2</v>
      </c>
      <c r="CL259" s="16">
        <v>2</v>
      </c>
      <c r="CM259" s="16">
        <v>2</v>
      </c>
      <c r="CN259" s="16">
        <v>2</v>
      </c>
      <c r="CO259" s="16">
        <v>2</v>
      </c>
      <c r="CP259" s="16">
        <v>2</v>
      </c>
      <c r="CQ259" s="16">
        <v>2</v>
      </c>
      <c r="CR259" s="16">
        <v>2</v>
      </c>
      <c r="CS259" s="16"/>
      <c r="CT259" s="16">
        <v>2</v>
      </c>
      <c r="CU259" s="16">
        <v>2</v>
      </c>
      <c r="CV259" s="16">
        <v>2</v>
      </c>
      <c r="CW259" s="69">
        <f>COUNTIF(BJ259:CV259,"2")</f>
        <v>38</v>
      </c>
      <c r="CX259" s="352">
        <f>CW259/(CW259+CY259+DA259+DC259)</f>
        <v>1</v>
      </c>
      <c r="CY259" s="69">
        <f>COUNTIF(BJ259:CV259,"1")</f>
        <v>0</v>
      </c>
      <c r="CZ259" s="70">
        <f>CY259/(CW259+CY259+DA259+DC259)</f>
        <v>0</v>
      </c>
      <c r="DA259" s="69">
        <f>COUNTIF(BJ259:CV259,"0")</f>
        <v>0</v>
      </c>
      <c r="DB259" s="70">
        <f>DA259/(CW259+CY259+DA259+DC259)</f>
        <v>0</v>
      </c>
      <c r="DC259" s="69">
        <f>COUNTIF(BJ259:CV259,"KĐG")</f>
        <v>0</v>
      </c>
      <c r="DD259" s="70">
        <f>DC259/(CW259+CY259+DA259+DC259)</f>
        <v>0</v>
      </c>
      <c r="DE259" s="71">
        <f>(((CW259*2)+(CY259*1)+(DA259*0)))/(CW259+CY259+DA259)</f>
        <v>2</v>
      </c>
      <c r="DF259" s="71" t="str">
        <f>IF(DD259&gt;=50%,"KĐG",IF(DE259&gt;=1.6,"Đạt mục tiêu",IF(DE259&gt;=1,"Cần cố gắng","Chưa đạt")))</f>
        <v>Đạt mục tiêu</v>
      </c>
      <c r="DG259" s="2"/>
      <c r="DH259" s="2"/>
      <c r="DI259" s="2"/>
      <c r="DJ259" s="2"/>
      <c r="DK259" s="2"/>
      <c r="DL259" s="2"/>
      <c r="DM259" s="2"/>
      <c r="DN259" s="2"/>
      <c r="DO259" s="2"/>
      <c r="DP259" s="2"/>
      <c r="DQ259" s="2"/>
      <c r="DR259" s="2"/>
      <c r="DS259" s="2"/>
      <c r="DT259" s="2"/>
      <c r="DU259" s="2"/>
      <c r="DV259" s="2"/>
      <c r="DW259" s="2"/>
      <c r="DX259" s="2"/>
      <c r="DY259" s="2"/>
      <c r="DZ259" s="2"/>
    </row>
    <row r="260" spans="1:130" ht="21" customHeight="1" x14ac:dyDescent="0.25">
      <c r="A260" s="49">
        <v>224</v>
      </c>
      <c r="B260" s="55">
        <v>362</v>
      </c>
      <c r="C260" s="56">
        <v>363</v>
      </c>
      <c r="D260" s="714" t="s">
        <v>327</v>
      </c>
      <c r="E260" s="624"/>
      <c r="F260" s="715"/>
      <c r="G260" s="624"/>
      <c r="H260" s="716"/>
      <c r="I260" s="64"/>
      <c r="J260" s="57"/>
      <c r="K260" s="57" t="s">
        <v>8</v>
      </c>
      <c r="L260" s="57" t="s">
        <v>8</v>
      </c>
      <c r="M260" s="57" t="s">
        <v>8</v>
      </c>
      <c r="N260" s="296"/>
      <c r="O260" s="58" t="s">
        <v>609</v>
      </c>
      <c r="P260" s="58" t="s">
        <v>609</v>
      </c>
      <c r="Q260" s="58" t="s">
        <v>609</v>
      </c>
      <c r="R260" s="604" t="s">
        <v>609</v>
      </c>
      <c r="S260" s="58" t="s">
        <v>609</v>
      </c>
      <c r="T260" s="58" t="s">
        <v>609</v>
      </c>
      <c r="U260" s="58" t="s">
        <v>609</v>
      </c>
      <c r="V260" s="58" t="s">
        <v>609</v>
      </c>
      <c r="W260" s="58" t="s">
        <v>609</v>
      </c>
      <c r="X260" s="58" t="s">
        <v>609</v>
      </c>
      <c r="Y260" s="67">
        <f t="shared" si="88"/>
        <v>0</v>
      </c>
      <c r="Z260" s="57"/>
      <c r="AA260" s="57"/>
      <c r="AB260" s="57"/>
      <c r="AC260" s="57"/>
      <c r="AD260" s="57"/>
      <c r="AE260" s="77"/>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336" t="s">
        <v>8</v>
      </c>
      <c r="BK260" s="336" t="s">
        <v>8</v>
      </c>
      <c r="BL260" s="336" t="s">
        <v>8</v>
      </c>
      <c r="BM260" s="336" t="s">
        <v>8</v>
      </c>
      <c r="BN260" s="336" t="s">
        <v>8</v>
      </c>
      <c r="BO260" s="336" t="s">
        <v>8</v>
      </c>
      <c r="BP260" s="336" t="s">
        <v>8</v>
      </c>
      <c r="BQ260" s="336" t="s">
        <v>8</v>
      </c>
      <c r="BR260" s="336" t="s">
        <v>8</v>
      </c>
      <c r="BS260" s="336" t="s">
        <v>8</v>
      </c>
      <c r="BT260" s="336" t="s">
        <v>8</v>
      </c>
      <c r="BU260" s="336" t="s">
        <v>8</v>
      </c>
      <c r="BV260" s="336" t="s">
        <v>8</v>
      </c>
      <c r="BW260" s="336" t="s">
        <v>8</v>
      </c>
      <c r="BX260" s="336" t="s">
        <v>8</v>
      </c>
      <c r="BY260" s="336" t="s">
        <v>8</v>
      </c>
      <c r="BZ260" s="336" t="s">
        <v>8</v>
      </c>
      <c r="CA260" s="336" t="s">
        <v>8</v>
      </c>
      <c r="CB260" s="336" t="s">
        <v>8</v>
      </c>
      <c r="CC260" s="336" t="s">
        <v>8</v>
      </c>
      <c r="CD260" s="336" t="s">
        <v>8</v>
      </c>
      <c r="CE260" s="336" t="s">
        <v>8</v>
      </c>
      <c r="CF260" s="336" t="s">
        <v>8</v>
      </c>
      <c r="CG260" s="336" t="s">
        <v>8</v>
      </c>
      <c r="CH260" s="336" t="s">
        <v>8</v>
      </c>
      <c r="CI260" s="336" t="s">
        <v>8</v>
      </c>
      <c r="CJ260" s="336" t="s">
        <v>8</v>
      </c>
      <c r="CK260" s="336" t="s">
        <v>8</v>
      </c>
      <c r="CL260" s="336" t="s">
        <v>8</v>
      </c>
      <c r="CM260" s="336" t="s">
        <v>8</v>
      </c>
      <c r="CN260" s="336" t="s">
        <v>8</v>
      </c>
      <c r="CO260" s="336" t="s">
        <v>8</v>
      </c>
      <c r="CP260" s="336" t="s">
        <v>8</v>
      </c>
      <c r="CQ260" s="336" t="s">
        <v>8</v>
      </c>
      <c r="CR260" s="336" t="s">
        <v>8</v>
      </c>
      <c r="CS260" s="336"/>
      <c r="CT260" s="336" t="s">
        <v>8</v>
      </c>
      <c r="CU260" s="336" t="s">
        <v>8</v>
      </c>
      <c r="CV260" s="336" t="s">
        <v>8</v>
      </c>
      <c r="CW260" s="336" t="s">
        <v>8</v>
      </c>
      <c r="CX260" s="331" t="s">
        <v>8</v>
      </c>
      <c r="CY260" s="336" t="s">
        <v>8</v>
      </c>
      <c r="CZ260" s="336" t="s">
        <v>8</v>
      </c>
      <c r="DA260" s="336" t="s">
        <v>8</v>
      </c>
      <c r="DB260" s="336" t="s">
        <v>8</v>
      </c>
      <c r="DC260" s="336" t="s">
        <v>8</v>
      </c>
      <c r="DD260" s="336" t="s">
        <v>8</v>
      </c>
      <c r="DE260" s="57" t="s">
        <v>8</v>
      </c>
      <c r="DF260" s="57" t="s">
        <v>8</v>
      </c>
      <c r="DG260" s="2"/>
      <c r="DH260" s="2"/>
      <c r="DI260" s="2"/>
      <c r="DJ260" s="2"/>
      <c r="DK260" s="2"/>
      <c r="DL260" s="2"/>
      <c r="DM260" s="2"/>
      <c r="DN260" s="2"/>
      <c r="DO260" s="2"/>
      <c r="DP260" s="2"/>
      <c r="DQ260" s="2"/>
      <c r="DR260" s="2"/>
      <c r="DS260" s="2"/>
      <c r="DT260" s="2"/>
      <c r="DU260" s="2"/>
      <c r="DV260" s="2"/>
      <c r="DW260" s="2"/>
      <c r="DX260" s="2"/>
      <c r="DY260" s="2"/>
      <c r="DZ260" s="2"/>
    </row>
    <row r="261" spans="1:130" ht="51" customHeight="1" x14ac:dyDescent="0.25">
      <c r="A261" s="614">
        <v>225</v>
      </c>
      <c r="B261" s="617">
        <v>363</v>
      </c>
      <c r="C261" s="568"/>
      <c r="D261" s="621" t="s">
        <v>328</v>
      </c>
      <c r="E261" s="86"/>
      <c r="F261" s="621" t="s">
        <v>329</v>
      </c>
      <c r="G261" s="86"/>
      <c r="H261" s="597" t="s">
        <v>1458</v>
      </c>
      <c r="I261" s="562" t="s">
        <v>628</v>
      </c>
      <c r="J261" s="57"/>
      <c r="K261" s="57"/>
      <c r="L261" s="57"/>
      <c r="M261" s="57"/>
      <c r="N261" s="305" t="s">
        <v>543</v>
      </c>
      <c r="O261" s="58"/>
      <c r="P261" s="58"/>
      <c r="Q261" s="58"/>
      <c r="R261" s="58"/>
      <c r="S261" s="58"/>
      <c r="T261" s="58"/>
      <c r="U261" s="58"/>
      <c r="V261" s="58"/>
      <c r="W261" s="58"/>
      <c r="X261" s="58"/>
      <c r="Y261" s="67"/>
      <c r="Z261" s="57"/>
      <c r="AA261" s="57"/>
      <c r="AB261" s="57"/>
      <c r="AC261" s="57"/>
      <c r="AD261" s="57"/>
      <c r="AE261" s="271"/>
      <c r="AF261" s="78"/>
      <c r="AG261" s="78"/>
      <c r="AH261" s="78"/>
      <c r="AI261" s="78"/>
      <c r="AJ261" s="78"/>
      <c r="AK261" s="78"/>
      <c r="AL261" s="16"/>
      <c r="AM261" s="16"/>
      <c r="AN261" s="16"/>
      <c r="AO261" s="16" t="s">
        <v>654</v>
      </c>
      <c r="AP261" s="16"/>
      <c r="AQ261" s="78"/>
      <c r="AR261" s="78"/>
      <c r="AS261" s="78"/>
      <c r="AT261" s="78"/>
      <c r="AU261" s="78"/>
      <c r="AV261" s="78"/>
      <c r="AW261" s="78"/>
      <c r="AX261" s="78"/>
      <c r="AY261" s="78"/>
      <c r="AZ261" s="78"/>
      <c r="BA261" s="78"/>
      <c r="BB261" s="78"/>
      <c r="BC261" s="78"/>
      <c r="BD261" s="78"/>
      <c r="BE261" s="78"/>
      <c r="BF261" s="78"/>
      <c r="BG261" s="78"/>
      <c r="BH261" s="78"/>
      <c r="BI261" s="78"/>
      <c r="BJ261" s="336"/>
      <c r="BK261" s="336"/>
      <c r="BL261" s="336"/>
      <c r="BM261" s="336"/>
      <c r="BN261" s="336"/>
      <c r="BO261" s="336"/>
      <c r="BP261" s="336"/>
      <c r="BQ261" s="336"/>
      <c r="BR261" s="336"/>
      <c r="BS261" s="336"/>
      <c r="BT261" s="336"/>
      <c r="BU261" s="336"/>
      <c r="BV261" s="336"/>
      <c r="BW261" s="336"/>
      <c r="BX261" s="336"/>
      <c r="BY261" s="336"/>
      <c r="BZ261" s="336"/>
      <c r="CA261" s="336"/>
      <c r="CB261" s="336"/>
      <c r="CC261" s="336"/>
      <c r="CD261" s="336"/>
      <c r="CE261" s="336"/>
      <c r="CF261" s="336"/>
      <c r="CG261" s="336"/>
      <c r="CH261" s="336"/>
      <c r="CI261" s="336"/>
      <c r="CJ261" s="336"/>
      <c r="CK261" s="336"/>
      <c r="CL261" s="336"/>
      <c r="CM261" s="336"/>
      <c r="CN261" s="336"/>
      <c r="CO261" s="336"/>
      <c r="CP261" s="336"/>
      <c r="CQ261" s="336"/>
      <c r="CR261" s="336"/>
      <c r="CS261" s="336"/>
      <c r="CT261" s="336"/>
      <c r="CU261" s="336"/>
      <c r="CV261" s="336"/>
      <c r="CW261" s="336"/>
      <c r="CX261" s="331"/>
      <c r="CY261" s="336"/>
      <c r="CZ261" s="336"/>
      <c r="DA261" s="336"/>
      <c r="DB261" s="336"/>
      <c r="DC261" s="336"/>
      <c r="DD261" s="336"/>
      <c r="DE261" s="57"/>
      <c r="DF261" s="57"/>
      <c r="DG261" s="387"/>
      <c r="DH261" s="387"/>
      <c r="DI261" s="387"/>
      <c r="DJ261" s="387"/>
      <c r="DK261" s="387"/>
      <c r="DL261" s="387"/>
      <c r="DM261" s="387"/>
      <c r="DN261" s="387"/>
      <c r="DO261" s="387"/>
      <c r="DP261" s="387"/>
      <c r="DQ261" s="387"/>
      <c r="DR261" s="387"/>
      <c r="DS261" s="387"/>
      <c r="DT261" s="387"/>
      <c r="DU261" s="387"/>
      <c r="DV261" s="387"/>
      <c r="DW261" s="387"/>
      <c r="DX261" s="387"/>
      <c r="DY261" s="387"/>
      <c r="DZ261" s="387"/>
    </row>
    <row r="262" spans="1:130" ht="57.75" customHeight="1" x14ac:dyDescent="0.25">
      <c r="A262" s="616"/>
      <c r="B262" s="619"/>
      <c r="C262" s="568">
        <v>366</v>
      </c>
      <c r="D262" s="622"/>
      <c r="E262" s="569" t="s">
        <v>19</v>
      </c>
      <c r="F262" s="622"/>
      <c r="G262" s="562" t="s">
        <v>19</v>
      </c>
      <c r="H262" s="598" t="s">
        <v>781</v>
      </c>
      <c r="I262" s="64" t="s">
        <v>628</v>
      </c>
      <c r="J262" s="64" t="s">
        <v>179</v>
      </c>
      <c r="K262" s="16" t="s">
        <v>6</v>
      </c>
      <c r="L262" s="16" t="s">
        <v>15</v>
      </c>
      <c r="M262" s="11">
        <v>2</v>
      </c>
      <c r="N262" s="305" t="s">
        <v>543</v>
      </c>
      <c r="O262" s="66"/>
      <c r="P262" s="66"/>
      <c r="Q262" s="66"/>
      <c r="R262" s="602" t="s">
        <v>15</v>
      </c>
      <c r="S262" s="66"/>
      <c r="T262" s="66"/>
      <c r="U262" s="66"/>
      <c r="V262" s="66"/>
      <c r="W262" s="66"/>
      <c r="X262" s="66"/>
      <c r="Y262" s="67">
        <f t="shared" si="88"/>
        <v>1</v>
      </c>
      <c r="Z262" s="16"/>
      <c r="AA262" s="16"/>
      <c r="AB262" s="16"/>
      <c r="AC262" s="16"/>
      <c r="AD262" s="16"/>
      <c r="AE262" s="76"/>
      <c r="AF262" s="16"/>
      <c r="AG262" s="16"/>
      <c r="AH262" s="16"/>
      <c r="AI262" s="16"/>
      <c r="AJ262" s="16"/>
      <c r="AK262" s="16"/>
      <c r="AL262" s="16" t="s">
        <v>710</v>
      </c>
      <c r="AM262" s="16" t="s">
        <v>710</v>
      </c>
      <c r="AN262" s="16" t="s">
        <v>710</v>
      </c>
      <c r="AO262" s="16" t="s">
        <v>710</v>
      </c>
      <c r="AP262" s="16" t="s">
        <v>710</v>
      </c>
      <c r="AQ262" s="16"/>
      <c r="AR262" s="16"/>
      <c r="AS262" s="16"/>
      <c r="AT262" s="16"/>
      <c r="AU262" s="16"/>
      <c r="AV262" s="16"/>
      <c r="AW262" s="16"/>
      <c r="AX262" s="16"/>
      <c r="AY262" s="16"/>
      <c r="AZ262" s="16"/>
      <c r="BA262" s="16"/>
      <c r="BB262" s="16"/>
      <c r="BC262" s="16"/>
      <c r="BD262" s="16"/>
      <c r="BE262" s="16"/>
      <c r="BF262" s="16"/>
      <c r="BG262" s="16"/>
      <c r="BH262" s="16"/>
      <c r="BI262" s="16"/>
      <c r="BJ262" s="16">
        <v>2</v>
      </c>
      <c r="BK262" s="16">
        <v>2</v>
      </c>
      <c r="BL262" s="16">
        <v>2</v>
      </c>
      <c r="BM262" s="16">
        <v>2</v>
      </c>
      <c r="BN262" s="16">
        <v>2</v>
      </c>
      <c r="BO262" s="16">
        <v>2</v>
      </c>
      <c r="BP262" s="16">
        <v>2</v>
      </c>
      <c r="BQ262" s="16">
        <v>2</v>
      </c>
      <c r="BR262" s="16">
        <v>2</v>
      </c>
      <c r="BS262" s="16">
        <v>2</v>
      </c>
      <c r="BT262" s="16">
        <v>2</v>
      </c>
      <c r="BU262" s="16">
        <v>2</v>
      </c>
      <c r="BV262" s="16">
        <v>2</v>
      </c>
      <c r="BW262" s="16">
        <v>2</v>
      </c>
      <c r="BX262" s="16">
        <v>2</v>
      </c>
      <c r="BY262" s="16">
        <v>2</v>
      </c>
      <c r="BZ262" s="16">
        <v>2</v>
      </c>
      <c r="CA262" s="16">
        <v>2</v>
      </c>
      <c r="CB262" s="16">
        <v>2</v>
      </c>
      <c r="CC262" s="16">
        <v>2</v>
      </c>
      <c r="CD262" s="16">
        <v>2</v>
      </c>
      <c r="CE262" s="16">
        <v>2</v>
      </c>
      <c r="CF262" s="16">
        <v>2</v>
      </c>
      <c r="CG262" s="16">
        <v>2</v>
      </c>
      <c r="CH262" s="16">
        <v>2</v>
      </c>
      <c r="CI262" s="16">
        <v>2</v>
      </c>
      <c r="CJ262" s="16">
        <v>2</v>
      </c>
      <c r="CK262" s="16">
        <v>2</v>
      </c>
      <c r="CL262" s="16">
        <v>2</v>
      </c>
      <c r="CM262" s="16">
        <v>2</v>
      </c>
      <c r="CN262" s="16">
        <v>2</v>
      </c>
      <c r="CO262" s="16">
        <v>2</v>
      </c>
      <c r="CP262" s="16">
        <v>2</v>
      </c>
      <c r="CQ262" s="16">
        <v>2</v>
      </c>
      <c r="CR262" s="16">
        <v>2</v>
      </c>
      <c r="CS262" s="16">
        <v>2</v>
      </c>
      <c r="CT262" s="16">
        <v>2</v>
      </c>
      <c r="CU262" s="16">
        <v>2</v>
      </c>
      <c r="CV262" s="16">
        <v>2</v>
      </c>
      <c r="CW262" s="69">
        <f>COUNTIF(BJ262:CV262,"2")</f>
        <v>39</v>
      </c>
      <c r="CX262" s="352">
        <f>CW262/(CW262+CY262+DA262+DC262)</f>
        <v>1</v>
      </c>
      <c r="CY262" s="69">
        <f>COUNTIF(BJ262:CV262,"1")</f>
        <v>0</v>
      </c>
      <c r="CZ262" s="70">
        <f>CY262/(CW262+CY262+DA262+DC262)</f>
        <v>0</v>
      </c>
      <c r="DA262" s="69">
        <f>COUNTIF(BJ262:CV262,"0")</f>
        <v>0</v>
      </c>
      <c r="DB262" s="70">
        <f>DA262/(CW262+CY262+DA262+DC262)</f>
        <v>0</v>
      </c>
      <c r="DC262" s="69">
        <f>COUNTIF(BJ262:CV262,"KĐG")</f>
        <v>0</v>
      </c>
      <c r="DD262" s="70">
        <f>DC262/(CW262+CY262+DA262+DC262)</f>
        <v>0</v>
      </c>
      <c r="DE262" s="71">
        <f>(((CW262*2)+(CY262*1)+(DA262*0)))/(CW262+CY262+DA262)</f>
        <v>2</v>
      </c>
      <c r="DF262" s="71" t="str">
        <f>IF(DD262&gt;=50%,"KĐG",IF(DE262&gt;=1.6,"Đạt mục tiêu",IF(DE262&gt;=1,"Cần cố gắng","Chưa đạt")))</f>
        <v>Đạt mục tiêu</v>
      </c>
      <c r="DG262" s="2"/>
      <c r="DH262" s="2"/>
      <c r="DI262" s="2"/>
      <c r="DJ262" s="2"/>
      <c r="DK262" s="2"/>
      <c r="DL262" s="2"/>
      <c r="DM262" s="2"/>
      <c r="DN262" s="2"/>
      <c r="DO262" s="2"/>
      <c r="DP262" s="2"/>
      <c r="DQ262" s="2"/>
      <c r="DR262" s="2"/>
      <c r="DS262" s="2"/>
      <c r="DT262" s="2"/>
      <c r="DU262" s="2"/>
      <c r="DV262" s="2"/>
      <c r="DW262" s="2"/>
      <c r="DX262" s="2"/>
      <c r="DY262" s="2"/>
      <c r="DZ262" s="2"/>
    </row>
    <row r="263" spans="1:130" ht="21" customHeight="1" x14ac:dyDescent="0.25">
      <c r="A263" s="49">
        <v>226</v>
      </c>
      <c r="B263" s="55">
        <v>366</v>
      </c>
      <c r="C263" s="56">
        <v>367</v>
      </c>
      <c r="D263" s="717" t="s">
        <v>330</v>
      </c>
      <c r="E263" s="715"/>
      <c r="F263" s="718"/>
      <c r="G263" s="715"/>
      <c r="H263" s="625"/>
      <c r="I263" s="64"/>
      <c r="J263" s="57"/>
      <c r="K263" s="57" t="s">
        <v>8</v>
      </c>
      <c r="L263" s="57" t="s">
        <v>8</v>
      </c>
      <c r="M263" s="57" t="s">
        <v>8</v>
      </c>
      <c r="N263" s="296"/>
      <c r="O263" s="58" t="s">
        <v>609</v>
      </c>
      <c r="P263" s="58" t="s">
        <v>609</v>
      </c>
      <c r="Q263" s="58" t="s">
        <v>609</v>
      </c>
      <c r="R263" s="604" t="s">
        <v>609</v>
      </c>
      <c r="S263" s="58" t="s">
        <v>609</v>
      </c>
      <c r="T263" s="58" t="s">
        <v>609</v>
      </c>
      <c r="U263" s="58" t="s">
        <v>609</v>
      </c>
      <c r="V263" s="58" t="s">
        <v>609</v>
      </c>
      <c r="W263" s="58" t="s">
        <v>609</v>
      </c>
      <c r="X263" s="58" t="s">
        <v>609</v>
      </c>
      <c r="Y263" s="67">
        <f t="shared" si="88"/>
        <v>0</v>
      </c>
      <c r="Z263" s="57" t="s">
        <v>8</v>
      </c>
      <c r="AA263" s="57" t="s">
        <v>8</v>
      </c>
      <c r="AB263" s="57" t="s">
        <v>8</v>
      </c>
      <c r="AC263" s="57" t="s">
        <v>8</v>
      </c>
      <c r="AD263" s="57" t="s">
        <v>8</v>
      </c>
      <c r="AE263" s="57" t="s">
        <v>8</v>
      </c>
      <c r="AF263" s="57" t="s">
        <v>8</v>
      </c>
      <c r="AG263" s="57" t="s">
        <v>8</v>
      </c>
      <c r="AH263" s="57" t="s">
        <v>8</v>
      </c>
      <c r="AI263" s="57" t="s">
        <v>8</v>
      </c>
      <c r="AJ263" s="57" t="s">
        <v>8</v>
      </c>
      <c r="AK263" s="57" t="s">
        <v>8</v>
      </c>
      <c r="AL263" s="57" t="s">
        <v>8</v>
      </c>
      <c r="AM263" s="57" t="s">
        <v>8</v>
      </c>
      <c r="AN263" s="57"/>
      <c r="AO263" s="57" t="s">
        <v>8</v>
      </c>
      <c r="AP263" s="57" t="s">
        <v>8</v>
      </c>
      <c r="AQ263" s="57" t="s">
        <v>8</v>
      </c>
      <c r="AR263" s="57" t="s">
        <v>8</v>
      </c>
      <c r="AS263" s="57" t="s">
        <v>8</v>
      </c>
      <c r="AT263" s="57" t="s">
        <v>8</v>
      </c>
      <c r="AU263" s="57" t="s">
        <v>8</v>
      </c>
      <c r="AV263" s="57" t="s">
        <v>8</v>
      </c>
      <c r="AW263" s="57" t="s">
        <v>8</v>
      </c>
      <c r="AX263" s="57" t="s">
        <v>8</v>
      </c>
      <c r="AY263" s="57" t="s">
        <v>8</v>
      </c>
      <c r="AZ263" s="57"/>
      <c r="BA263" s="57" t="s">
        <v>8</v>
      </c>
      <c r="BB263" s="57" t="s">
        <v>8</v>
      </c>
      <c r="BC263" s="57" t="s">
        <v>8</v>
      </c>
      <c r="BD263" s="57" t="s">
        <v>8</v>
      </c>
      <c r="BE263" s="57" t="s">
        <v>8</v>
      </c>
      <c r="BF263" s="57" t="s">
        <v>8</v>
      </c>
      <c r="BG263" s="57" t="s">
        <v>8</v>
      </c>
      <c r="BH263" s="57" t="s">
        <v>8</v>
      </c>
      <c r="BI263" s="57"/>
      <c r="BJ263" s="336" t="s">
        <v>8</v>
      </c>
      <c r="BK263" s="336" t="s">
        <v>8</v>
      </c>
      <c r="BL263" s="336" t="s">
        <v>8</v>
      </c>
      <c r="BM263" s="336" t="s">
        <v>8</v>
      </c>
      <c r="BN263" s="336" t="s">
        <v>8</v>
      </c>
      <c r="BO263" s="336" t="s">
        <v>8</v>
      </c>
      <c r="BP263" s="336" t="s">
        <v>8</v>
      </c>
      <c r="BQ263" s="336" t="s">
        <v>8</v>
      </c>
      <c r="BR263" s="336" t="s">
        <v>8</v>
      </c>
      <c r="BS263" s="336" t="s">
        <v>8</v>
      </c>
      <c r="BT263" s="336" t="s">
        <v>8</v>
      </c>
      <c r="BU263" s="336" t="s">
        <v>8</v>
      </c>
      <c r="BV263" s="336" t="s">
        <v>8</v>
      </c>
      <c r="BW263" s="336" t="s">
        <v>8</v>
      </c>
      <c r="BX263" s="336" t="s">
        <v>8</v>
      </c>
      <c r="BY263" s="336" t="s">
        <v>8</v>
      </c>
      <c r="BZ263" s="336" t="s">
        <v>8</v>
      </c>
      <c r="CA263" s="336" t="s">
        <v>8</v>
      </c>
      <c r="CB263" s="336" t="s">
        <v>8</v>
      </c>
      <c r="CC263" s="336" t="s">
        <v>8</v>
      </c>
      <c r="CD263" s="336" t="s">
        <v>8</v>
      </c>
      <c r="CE263" s="336" t="s">
        <v>8</v>
      </c>
      <c r="CF263" s="336" t="s">
        <v>8</v>
      </c>
      <c r="CG263" s="336" t="s">
        <v>8</v>
      </c>
      <c r="CH263" s="336" t="s">
        <v>8</v>
      </c>
      <c r="CI263" s="336" t="s">
        <v>8</v>
      </c>
      <c r="CJ263" s="336" t="s">
        <v>8</v>
      </c>
      <c r="CK263" s="336" t="s">
        <v>8</v>
      </c>
      <c r="CL263" s="336" t="s">
        <v>8</v>
      </c>
      <c r="CM263" s="336" t="s">
        <v>8</v>
      </c>
      <c r="CN263" s="336" t="s">
        <v>8</v>
      </c>
      <c r="CO263" s="336" t="s">
        <v>8</v>
      </c>
      <c r="CP263" s="336" t="s">
        <v>8</v>
      </c>
      <c r="CQ263" s="336" t="s">
        <v>8</v>
      </c>
      <c r="CR263" s="336" t="s">
        <v>8</v>
      </c>
      <c r="CS263" s="336"/>
      <c r="CT263" s="336" t="s">
        <v>8</v>
      </c>
      <c r="CU263" s="336" t="s">
        <v>8</v>
      </c>
      <c r="CV263" s="336" t="s">
        <v>8</v>
      </c>
      <c r="CW263" s="336" t="s">
        <v>8</v>
      </c>
      <c r="CX263" s="331" t="s">
        <v>8</v>
      </c>
      <c r="CY263" s="336" t="s">
        <v>8</v>
      </c>
      <c r="CZ263" s="336" t="s">
        <v>8</v>
      </c>
      <c r="DA263" s="336" t="s">
        <v>8</v>
      </c>
      <c r="DB263" s="336" t="s">
        <v>8</v>
      </c>
      <c r="DC263" s="336" t="s">
        <v>8</v>
      </c>
      <c r="DD263" s="336" t="s">
        <v>8</v>
      </c>
      <c r="DE263" s="57" t="s">
        <v>8</v>
      </c>
      <c r="DF263" s="57" t="s">
        <v>8</v>
      </c>
      <c r="DG263" s="2"/>
      <c r="DH263" s="2"/>
      <c r="DI263" s="2"/>
      <c r="DJ263" s="2"/>
      <c r="DK263" s="2"/>
      <c r="DL263" s="2"/>
      <c r="DM263" s="2"/>
      <c r="DN263" s="2"/>
      <c r="DO263" s="2"/>
      <c r="DP263" s="2"/>
      <c r="DQ263" s="2"/>
      <c r="DR263" s="2"/>
      <c r="DS263" s="2"/>
      <c r="DT263" s="2"/>
      <c r="DU263" s="2"/>
      <c r="DV263" s="2"/>
      <c r="DW263" s="2"/>
      <c r="DX263" s="2"/>
      <c r="DY263" s="2"/>
      <c r="DZ263" s="2"/>
    </row>
    <row r="264" spans="1:130" ht="45" hidden="1" customHeight="1" x14ac:dyDescent="0.3">
      <c r="A264" s="614">
        <v>227</v>
      </c>
      <c r="B264" s="617">
        <v>367</v>
      </c>
      <c r="C264" s="108"/>
      <c r="D264" s="709" t="s">
        <v>331</v>
      </c>
      <c r="E264" s="631" t="s">
        <v>19</v>
      </c>
      <c r="F264" s="711" t="s">
        <v>332</v>
      </c>
      <c r="G264" s="713"/>
      <c r="H264" s="502" t="s">
        <v>1345</v>
      </c>
      <c r="I264" s="64" t="s">
        <v>611</v>
      </c>
      <c r="J264" s="8" t="s">
        <v>179</v>
      </c>
      <c r="K264" s="12" t="s">
        <v>6</v>
      </c>
      <c r="L264" s="61" t="s">
        <v>15</v>
      </c>
      <c r="M264" s="57"/>
      <c r="N264" s="297" t="s">
        <v>1200</v>
      </c>
      <c r="O264" s="66" t="s">
        <v>15</v>
      </c>
      <c r="P264" s="58"/>
      <c r="Q264" s="58"/>
      <c r="R264" s="58"/>
      <c r="S264" s="58"/>
      <c r="T264" s="58"/>
      <c r="U264" s="499"/>
      <c r="V264" s="58"/>
      <c r="W264" s="58"/>
      <c r="X264" s="58"/>
      <c r="Y264" s="67"/>
      <c r="Z264" s="78"/>
      <c r="AA264" s="57"/>
      <c r="AB264" s="57"/>
      <c r="AC264" s="57"/>
      <c r="AD264" s="57"/>
      <c r="AE264" s="79"/>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336"/>
      <c r="BK264" s="336"/>
      <c r="BL264" s="336"/>
      <c r="BM264" s="336"/>
      <c r="BN264" s="336"/>
      <c r="BO264" s="336"/>
      <c r="BP264" s="336"/>
      <c r="BQ264" s="336"/>
      <c r="BR264" s="336"/>
      <c r="BS264" s="336"/>
      <c r="BT264" s="336"/>
      <c r="BU264" s="336"/>
      <c r="BV264" s="336"/>
      <c r="BW264" s="336"/>
      <c r="BX264" s="336"/>
      <c r="BY264" s="336"/>
      <c r="BZ264" s="336"/>
      <c r="CA264" s="336"/>
      <c r="CB264" s="336"/>
      <c r="CC264" s="336"/>
      <c r="CD264" s="336"/>
      <c r="CE264" s="336"/>
      <c r="CF264" s="336"/>
      <c r="CG264" s="336"/>
      <c r="CH264" s="336"/>
      <c r="CI264" s="336"/>
      <c r="CJ264" s="336"/>
      <c r="CK264" s="336"/>
      <c r="CL264" s="336"/>
      <c r="CM264" s="336"/>
      <c r="CN264" s="336"/>
      <c r="CO264" s="336"/>
      <c r="CP264" s="336"/>
      <c r="CQ264" s="336"/>
      <c r="CR264" s="336"/>
      <c r="CS264" s="336"/>
      <c r="CT264" s="336"/>
      <c r="CU264" s="336"/>
      <c r="CV264" s="336"/>
      <c r="CW264" s="336"/>
      <c r="CX264" s="331"/>
      <c r="CY264" s="336"/>
      <c r="CZ264" s="336"/>
      <c r="DA264" s="336"/>
      <c r="DB264" s="336"/>
      <c r="DC264" s="336"/>
      <c r="DD264" s="336"/>
      <c r="DE264" s="57"/>
      <c r="DF264" s="57"/>
      <c r="DG264" s="387"/>
      <c r="DH264" s="387"/>
      <c r="DI264" s="387"/>
      <c r="DJ264" s="387"/>
      <c r="DK264" s="387"/>
      <c r="DL264" s="387"/>
      <c r="DM264" s="387"/>
      <c r="DN264" s="387"/>
      <c r="DO264" s="387"/>
      <c r="DP264" s="387"/>
      <c r="DQ264" s="387"/>
      <c r="DR264" s="387"/>
      <c r="DS264" s="387"/>
      <c r="DT264" s="387"/>
      <c r="DU264" s="387"/>
      <c r="DV264" s="387"/>
      <c r="DW264" s="387"/>
      <c r="DX264" s="387"/>
      <c r="DY264" s="387"/>
      <c r="DZ264" s="387"/>
    </row>
    <row r="265" spans="1:130" ht="39.75" hidden="1" customHeight="1" x14ac:dyDescent="0.25">
      <c r="A265" s="616"/>
      <c r="B265" s="619"/>
      <c r="C265" s="108">
        <v>370</v>
      </c>
      <c r="D265" s="710"/>
      <c r="E265" s="631"/>
      <c r="F265" s="712"/>
      <c r="G265" s="713"/>
      <c r="H265" s="135" t="s">
        <v>1346</v>
      </c>
      <c r="I265" s="64" t="s">
        <v>628</v>
      </c>
      <c r="J265" s="388" t="s">
        <v>179</v>
      </c>
      <c r="K265" s="12" t="s">
        <v>6</v>
      </c>
      <c r="L265" s="12" t="s">
        <v>15</v>
      </c>
      <c r="M265" s="103"/>
      <c r="N265" s="300" t="s">
        <v>1200</v>
      </c>
      <c r="O265" s="136" t="s">
        <v>15</v>
      </c>
      <c r="P265" s="82"/>
      <c r="Q265" s="82"/>
      <c r="R265" s="82"/>
      <c r="S265" s="82"/>
      <c r="T265" s="82"/>
      <c r="U265" s="137"/>
      <c r="V265" s="82"/>
      <c r="W265" s="82"/>
      <c r="X265" s="82"/>
      <c r="Y265" s="67">
        <f t="shared" si="88"/>
        <v>1</v>
      </c>
      <c r="Z265" s="78"/>
      <c r="AA265" s="16" t="s">
        <v>623</v>
      </c>
      <c r="AB265" s="16"/>
      <c r="AC265" s="16" t="s">
        <v>710</v>
      </c>
      <c r="AD265" s="16"/>
      <c r="AE265" s="7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v>2</v>
      </c>
      <c r="BK265" s="16">
        <v>2</v>
      </c>
      <c r="BL265" s="16">
        <v>2</v>
      </c>
      <c r="BM265" s="16">
        <v>2</v>
      </c>
      <c r="BN265" s="16">
        <v>2</v>
      </c>
      <c r="BO265" s="16">
        <v>2</v>
      </c>
      <c r="BP265" s="16">
        <v>2</v>
      </c>
      <c r="BQ265" s="16">
        <v>2</v>
      </c>
      <c r="BR265" s="16">
        <v>2</v>
      </c>
      <c r="BS265" s="16">
        <v>2</v>
      </c>
      <c r="BT265" s="16">
        <v>2</v>
      </c>
      <c r="BU265" s="16">
        <v>2</v>
      </c>
      <c r="BV265" s="16">
        <v>2</v>
      </c>
      <c r="BW265" s="16">
        <v>2</v>
      </c>
      <c r="BX265" s="16">
        <v>2</v>
      </c>
      <c r="BY265" s="16">
        <v>2</v>
      </c>
      <c r="BZ265" s="16">
        <v>2</v>
      </c>
      <c r="CA265" s="16">
        <v>2</v>
      </c>
      <c r="CB265" s="16">
        <v>2</v>
      </c>
      <c r="CC265" s="16">
        <v>2</v>
      </c>
      <c r="CD265" s="16">
        <v>2</v>
      </c>
      <c r="CE265" s="16">
        <v>2</v>
      </c>
      <c r="CF265" s="16">
        <v>2</v>
      </c>
      <c r="CG265" s="16">
        <v>2</v>
      </c>
      <c r="CH265" s="16">
        <v>2</v>
      </c>
      <c r="CI265" s="16">
        <v>2</v>
      </c>
      <c r="CJ265" s="16">
        <v>2</v>
      </c>
      <c r="CK265" s="16">
        <v>2</v>
      </c>
      <c r="CL265" s="16">
        <v>2</v>
      </c>
      <c r="CM265" s="16">
        <v>2</v>
      </c>
      <c r="CN265" s="16">
        <v>2</v>
      </c>
      <c r="CO265" s="16">
        <v>2</v>
      </c>
      <c r="CP265" s="16">
        <v>2</v>
      </c>
      <c r="CQ265" s="16">
        <v>2</v>
      </c>
      <c r="CR265" s="16">
        <v>2</v>
      </c>
      <c r="CS265" s="16">
        <v>2</v>
      </c>
      <c r="CT265" s="16">
        <v>2</v>
      </c>
      <c r="CU265" s="16">
        <v>2</v>
      </c>
      <c r="CV265" s="16">
        <v>2</v>
      </c>
      <c r="CW265" s="69">
        <f t="shared" ref="CW265:CW274" si="99">COUNTIF(BJ265:CV265,"2")</f>
        <v>39</v>
      </c>
      <c r="CX265" s="352">
        <f t="shared" ref="CX265:CX274" si="100">CW265/(CW265+CY265+DA265+DC265)</f>
        <v>1</v>
      </c>
      <c r="CY265" s="69">
        <f t="shared" ref="CY265:CY274" si="101">COUNTIF(BJ265:CV265,"1")</f>
        <v>0</v>
      </c>
      <c r="CZ265" s="70">
        <f t="shared" ref="CZ265:CZ274" si="102">CY265/(CW265+CY265+DA265+DC265)</f>
        <v>0</v>
      </c>
      <c r="DA265" s="69">
        <f t="shared" ref="DA265:DA274" si="103">COUNTIF(BJ265:CV265,"0")</f>
        <v>0</v>
      </c>
      <c r="DB265" s="70">
        <f t="shared" ref="DB265:DB274" si="104">DA265/(CW265+CY265+DA265+DC265)</f>
        <v>0</v>
      </c>
      <c r="DC265" s="69">
        <f t="shared" ref="DC265:DC274" si="105">COUNTIF(BJ265:CV265,"KĐG")</f>
        <v>0</v>
      </c>
      <c r="DD265" s="70">
        <f t="shared" ref="DD265:DD274" si="106">DC265/(CW265+CY265+DA265+DC265)</f>
        <v>0</v>
      </c>
      <c r="DE265" s="71">
        <f t="shared" ref="DE265:DE274" si="107">(((CW265*2)+(CY265*1)+(DA265*0)))/(CW265+CY265+DA265)</f>
        <v>2</v>
      </c>
      <c r="DF265" s="71" t="str">
        <f t="shared" ref="DF265:DF274" si="108">IF(DD265&gt;=50%,"KĐG",IF(DE265&gt;=1.6,"Đạt mục tiêu",IF(DE265&gt;=1,"Cần cố gắng","Chưa đạt")))</f>
        <v>Đạt mục tiêu</v>
      </c>
      <c r="DG265" s="2"/>
      <c r="DH265" s="2"/>
      <c r="DI265" s="2"/>
      <c r="DJ265" s="2"/>
      <c r="DK265" s="2"/>
      <c r="DL265" s="2"/>
      <c r="DM265" s="2"/>
      <c r="DN265" s="2"/>
      <c r="DO265" s="2"/>
      <c r="DP265" s="2"/>
      <c r="DQ265" s="2"/>
      <c r="DR265" s="2"/>
      <c r="DS265" s="2"/>
      <c r="DT265" s="2"/>
      <c r="DU265" s="2"/>
      <c r="DV265" s="2"/>
      <c r="DW265" s="2"/>
      <c r="DX265" s="2"/>
      <c r="DY265" s="2"/>
      <c r="DZ265" s="2"/>
    </row>
    <row r="266" spans="1:130" ht="41.25" hidden="1" customHeight="1" x14ac:dyDescent="0.25">
      <c r="A266" s="49"/>
      <c r="B266" s="62"/>
      <c r="C266" s="108"/>
      <c r="D266" s="500"/>
      <c r="E266" s="29"/>
      <c r="F266" s="135"/>
      <c r="G266" s="495" t="s">
        <v>19</v>
      </c>
      <c r="H266" s="135"/>
      <c r="I266" s="64"/>
      <c r="J266" s="495"/>
      <c r="K266" s="272"/>
      <c r="L266" s="272"/>
      <c r="M266" s="103"/>
      <c r="N266" s="300"/>
      <c r="O266" s="136"/>
      <c r="P266" s="82"/>
      <c r="Q266" s="82"/>
      <c r="R266" s="82"/>
      <c r="S266" s="82"/>
      <c r="T266" s="82"/>
      <c r="U266" s="501"/>
      <c r="V266" s="82"/>
      <c r="W266" s="82"/>
      <c r="X266" s="82"/>
      <c r="Y266" s="67"/>
      <c r="Z266" s="78"/>
      <c r="AA266" s="12"/>
      <c r="AB266" s="12"/>
      <c r="AC266" s="12"/>
      <c r="AD266" s="12"/>
      <c r="AE266" s="76"/>
      <c r="AF266" s="16"/>
      <c r="AG266" s="16"/>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69"/>
      <c r="CX266" s="352"/>
      <c r="CY266" s="69"/>
      <c r="CZ266" s="70"/>
      <c r="DA266" s="69"/>
      <c r="DB266" s="70"/>
      <c r="DC266" s="69"/>
      <c r="DD266" s="70"/>
      <c r="DE266" s="71"/>
      <c r="DF266" s="71"/>
      <c r="DG266" s="387"/>
      <c r="DH266" s="387"/>
      <c r="DI266" s="387"/>
      <c r="DJ266" s="387"/>
      <c r="DK266" s="387"/>
      <c r="DL266" s="387"/>
      <c r="DM266" s="387"/>
      <c r="DN266" s="387"/>
      <c r="DO266" s="387"/>
      <c r="DP266" s="387"/>
      <c r="DQ266" s="387"/>
      <c r="DR266" s="387"/>
      <c r="DS266" s="387"/>
      <c r="DT266" s="387"/>
      <c r="DU266" s="387"/>
      <c r="DV266" s="387"/>
      <c r="DW266" s="387"/>
      <c r="DX266" s="387"/>
      <c r="DY266" s="387"/>
      <c r="DZ266" s="387"/>
    </row>
    <row r="267" spans="1:130" ht="49.5" hidden="1" customHeight="1" x14ac:dyDescent="0.25">
      <c r="A267" s="49">
        <v>228</v>
      </c>
      <c r="B267" s="55">
        <v>370</v>
      </c>
      <c r="C267" s="56">
        <v>370</v>
      </c>
      <c r="D267" s="8" t="s">
        <v>331</v>
      </c>
      <c r="E267" s="15" t="s">
        <v>19</v>
      </c>
      <c r="F267" s="15" t="s">
        <v>332</v>
      </c>
      <c r="G267" s="64" t="s">
        <v>19</v>
      </c>
      <c r="H267" s="138" t="s">
        <v>1430</v>
      </c>
      <c r="I267" s="64" t="s">
        <v>628</v>
      </c>
      <c r="J267" s="105"/>
      <c r="K267" s="73"/>
      <c r="L267" s="13"/>
      <c r="M267" s="11"/>
      <c r="N267" s="305" t="s">
        <v>541</v>
      </c>
      <c r="O267" s="66"/>
      <c r="P267" s="80" t="s">
        <v>15</v>
      </c>
      <c r="Q267" s="80"/>
      <c r="R267" s="80"/>
      <c r="S267" s="80"/>
      <c r="T267" s="66"/>
      <c r="U267" s="80"/>
      <c r="V267" s="66"/>
      <c r="W267" s="66"/>
      <c r="X267" s="80"/>
      <c r="Y267" s="67">
        <f t="shared" si="88"/>
        <v>1</v>
      </c>
      <c r="Z267" s="14"/>
      <c r="AA267" s="12"/>
      <c r="AB267" s="12"/>
      <c r="AC267" s="12"/>
      <c r="AD267" s="12"/>
      <c r="AE267" s="16"/>
      <c r="AF267" s="16" t="s">
        <v>547</v>
      </c>
      <c r="AG267" s="16"/>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6">
        <v>2</v>
      </c>
      <c r="BK267" s="16">
        <v>2</v>
      </c>
      <c r="BL267" s="16">
        <v>2</v>
      </c>
      <c r="BM267" s="16">
        <v>2</v>
      </c>
      <c r="BN267" s="16">
        <v>2</v>
      </c>
      <c r="BO267" s="16">
        <v>2</v>
      </c>
      <c r="BP267" s="16">
        <v>2</v>
      </c>
      <c r="BQ267" s="16">
        <v>2</v>
      </c>
      <c r="BR267" s="16">
        <v>2</v>
      </c>
      <c r="BS267" s="16">
        <v>2</v>
      </c>
      <c r="BT267" s="16">
        <v>2</v>
      </c>
      <c r="BU267" s="16">
        <v>2</v>
      </c>
      <c r="BV267" s="16">
        <v>2</v>
      </c>
      <c r="BW267" s="16">
        <v>2</v>
      </c>
      <c r="BX267" s="16">
        <v>2</v>
      </c>
      <c r="BY267" s="16">
        <v>2</v>
      </c>
      <c r="BZ267" s="16">
        <v>2</v>
      </c>
      <c r="CA267" s="16">
        <v>2</v>
      </c>
      <c r="CB267" s="16">
        <v>2</v>
      </c>
      <c r="CC267" s="16">
        <v>2</v>
      </c>
      <c r="CD267" s="16">
        <v>2</v>
      </c>
      <c r="CE267" s="16">
        <v>2</v>
      </c>
      <c r="CF267" s="16">
        <v>2</v>
      </c>
      <c r="CG267" s="16">
        <v>2</v>
      </c>
      <c r="CH267" s="16">
        <v>2</v>
      </c>
      <c r="CI267" s="16">
        <v>2</v>
      </c>
      <c r="CJ267" s="16">
        <v>2</v>
      </c>
      <c r="CK267" s="16">
        <v>2</v>
      </c>
      <c r="CL267" s="16">
        <v>2</v>
      </c>
      <c r="CM267" s="16">
        <v>2</v>
      </c>
      <c r="CN267" s="16">
        <v>2</v>
      </c>
      <c r="CO267" s="16">
        <v>2</v>
      </c>
      <c r="CP267" s="16">
        <v>2</v>
      </c>
      <c r="CQ267" s="16">
        <v>2</v>
      </c>
      <c r="CR267" s="16">
        <v>2</v>
      </c>
      <c r="CS267" s="16"/>
      <c r="CT267" s="16">
        <v>2</v>
      </c>
      <c r="CU267" s="16">
        <v>1</v>
      </c>
      <c r="CV267" s="16">
        <v>2</v>
      </c>
      <c r="CW267" s="69">
        <f t="shared" si="99"/>
        <v>37</v>
      </c>
      <c r="CX267" s="352">
        <f t="shared" si="100"/>
        <v>0.97368421052631582</v>
      </c>
      <c r="CY267" s="69">
        <f t="shared" si="101"/>
        <v>1</v>
      </c>
      <c r="CZ267" s="70">
        <f t="shared" si="102"/>
        <v>2.6315789473684209E-2</v>
      </c>
      <c r="DA267" s="69">
        <f t="shared" si="103"/>
        <v>0</v>
      </c>
      <c r="DB267" s="70">
        <f t="shared" si="104"/>
        <v>0</v>
      </c>
      <c r="DC267" s="69">
        <f t="shared" si="105"/>
        <v>0</v>
      </c>
      <c r="DD267" s="70">
        <f t="shared" si="106"/>
        <v>0</v>
      </c>
      <c r="DE267" s="71">
        <f t="shared" si="107"/>
        <v>1.9736842105263157</v>
      </c>
      <c r="DF267" s="71" t="str">
        <f t="shared" si="108"/>
        <v>Đạt mục tiêu</v>
      </c>
      <c r="DG267" s="2"/>
      <c r="DH267" s="2"/>
      <c r="DI267" s="2"/>
      <c r="DJ267" s="2"/>
      <c r="DK267" s="2"/>
      <c r="DL267" s="2"/>
      <c r="DM267" s="2"/>
      <c r="DN267" s="2"/>
      <c r="DO267" s="2"/>
      <c r="DP267" s="2"/>
      <c r="DQ267" s="2"/>
      <c r="DR267" s="2"/>
      <c r="DS267" s="2"/>
      <c r="DT267" s="2"/>
      <c r="DU267" s="2"/>
      <c r="DV267" s="2"/>
      <c r="DW267" s="2"/>
      <c r="DX267" s="2"/>
      <c r="DY267" s="2"/>
      <c r="DZ267" s="2"/>
    </row>
    <row r="268" spans="1:130" ht="48.75" hidden="1" customHeight="1" x14ac:dyDescent="0.25">
      <c r="A268" s="49">
        <v>229</v>
      </c>
      <c r="B268" s="62">
        <v>370</v>
      </c>
      <c r="C268" s="56">
        <v>370</v>
      </c>
      <c r="D268" s="8" t="s">
        <v>331</v>
      </c>
      <c r="E268" s="281" t="s">
        <v>19</v>
      </c>
      <c r="F268" s="15" t="s">
        <v>332</v>
      </c>
      <c r="G268" s="282" t="s">
        <v>19</v>
      </c>
      <c r="H268" s="138" t="s">
        <v>782</v>
      </c>
      <c r="I268" s="64" t="s">
        <v>628</v>
      </c>
      <c r="J268" s="22"/>
      <c r="K268" s="73"/>
      <c r="L268" s="13"/>
      <c r="M268" s="11"/>
      <c r="N268" s="305" t="s">
        <v>542</v>
      </c>
      <c r="O268" s="66"/>
      <c r="P268" s="80"/>
      <c r="Q268" s="80" t="s">
        <v>15</v>
      </c>
      <c r="R268" s="80"/>
      <c r="S268" s="80"/>
      <c r="T268" s="66"/>
      <c r="U268" s="80"/>
      <c r="V268" s="66"/>
      <c r="W268" s="66"/>
      <c r="X268" s="80"/>
      <c r="Y268" s="67">
        <f t="shared" si="88"/>
        <v>1</v>
      </c>
      <c r="Z268" s="14"/>
      <c r="AA268" s="16"/>
      <c r="AB268" s="16"/>
      <c r="AC268" s="16"/>
      <c r="AD268" s="16"/>
      <c r="AE268" s="68"/>
      <c r="AF268" s="12"/>
      <c r="AG268" s="12"/>
      <c r="AH268" s="16" t="s">
        <v>623</v>
      </c>
      <c r="AI268" s="16" t="s">
        <v>623</v>
      </c>
      <c r="AJ268" s="16" t="s">
        <v>623</v>
      </c>
      <c r="AK268" s="16" t="s">
        <v>645</v>
      </c>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6">
        <v>2</v>
      </c>
      <c r="BK268" s="16">
        <v>2</v>
      </c>
      <c r="BL268" s="16">
        <v>2</v>
      </c>
      <c r="BM268" s="16">
        <v>2</v>
      </c>
      <c r="BN268" s="16">
        <v>1</v>
      </c>
      <c r="BO268" s="16">
        <v>1</v>
      </c>
      <c r="BP268" s="16">
        <v>1</v>
      </c>
      <c r="BQ268" s="16">
        <v>2</v>
      </c>
      <c r="BR268" s="16">
        <v>2</v>
      </c>
      <c r="BS268" s="16">
        <v>2</v>
      </c>
      <c r="BT268" s="16">
        <v>2</v>
      </c>
      <c r="BU268" s="16">
        <v>2</v>
      </c>
      <c r="BV268" s="16">
        <v>2</v>
      </c>
      <c r="BW268" s="16">
        <v>2</v>
      </c>
      <c r="BX268" s="16">
        <v>2</v>
      </c>
      <c r="BY268" s="16">
        <v>2</v>
      </c>
      <c r="BZ268" s="16">
        <v>2</v>
      </c>
      <c r="CA268" s="16">
        <v>2</v>
      </c>
      <c r="CB268" s="16">
        <v>2</v>
      </c>
      <c r="CC268" s="16">
        <v>2</v>
      </c>
      <c r="CD268" s="16">
        <v>2</v>
      </c>
      <c r="CE268" s="16">
        <v>2</v>
      </c>
      <c r="CF268" s="16">
        <v>2</v>
      </c>
      <c r="CG268" s="16">
        <v>2</v>
      </c>
      <c r="CH268" s="16">
        <v>2</v>
      </c>
      <c r="CI268" s="16">
        <v>2</v>
      </c>
      <c r="CJ268" s="16">
        <v>2</v>
      </c>
      <c r="CK268" s="16">
        <v>2</v>
      </c>
      <c r="CL268" s="16">
        <v>2</v>
      </c>
      <c r="CM268" s="16">
        <v>2</v>
      </c>
      <c r="CN268" s="16">
        <v>2</v>
      </c>
      <c r="CO268" s="16">
        <v>2</v>
      </c>
      <c r="CP268" s="16">
        <v>2</v>
      </c>
      <c r="CQ268" s="16">
        <v>2</v>
      </c>
      <c r="CR268" s="16">
        <v>2</v>
      </c>
      <c r="CS268" s="16">
        <v>2</v>
      </c>
      <c r="CT268" s="16">
        <v>2</v>
      </c>
      <c r="CU268" s="16">
        <v>2</v>
      </c>
      <c r="CV268" s="16">
        <v>2</v>
      </c>
      <c r="CW268" s="69">
        <f t="shared" si="99"/>
        <v>36</v>
      </c>
      <c r="CX268" s="352">
        <f t="shared" si="100"/>
        <v>0.92307692307692313</v>
      </c>
      <c r="CY268" s="69">
        <f t="shared" si="101"/>
        <v>3</v>
      </c>
      <c r="CZ268" s="70">
        <f t="shared" si="102"/>
        <v>7.6923076923076927E-2</v>
      </c>
      <c r="DA268" s="69">
        <f t="shared" si="103"/>
        <v>0</v>
      </c>
      <c r="DB268" s="70">
        <f t="shared" si="104"/>
        <v>0</v>
      </c>
      <c r="DC268" s="69">
        <f t="shared" si="105"/>
        <v>0</v>
      </c>
      <c r="DD268" s="70">
        <f t="shared" si="106"/>
        <v>0</v>
      </c>
      <c r="DE268" s="71">
        <f t="shared" si="107"/>
        <v>1.9230769230769231</v>
      </c>
      <c r="DF268" s="71" t="str">
        <f t="shared" si="108"/>
        <v>Đạt mục tiêu</v>
      </c>
      <c r="DG268" s="2"/>
      <c r="DH268" s="2"/>
      <c r="DI268" s="2"/>
      <c r="DJ268" s="2"/>
      <c r="DK268" s="2"/>
      <c r="DL268" s="2"/>
      <c r="DM268" s="2"/>
      <c r="DN268" s="2"/>
      <c r="DO268" s="2"/>
      <c r="DP268" s="2"/>
      <c r="DQ268" s="2"/>
      <c r="DR268" s="2"/>
      <c r="DS268" s="2"/>
      <c r="DT268" s="2"/>
      <c r="DU268" s="2"/>
      <c r="DV268" s="2"/>
      <c r="DW268" s="2"/>
      <c r="DX268" s="2"/>
      <c r="DY268" s="2"/>
      <c r="DZ268" s="2"/>
    </row>
    <row r="269" spans="1:130" ht="56.25" customHeight="1" x14ac:dyDescent="0.25">
      <c r="A269" s="49">
        <v>230</v>
      </c>
      <c r="B269" s="62">
        <v>370</v>
      </c>
      <c r="C269" s="56">
        <v>370</v>
      </c>
      <c r="D269" s="8" t="s">
        <v>331</v>
      </c>
      <c r="E269" s="15" t="s">
        <v>19</v>
      </c>
      <c r="F269" s="15" t="s">
        <v>332</v>
      </c>
      <c r="G269" s="64" t="s">
        <v>19</v>
      </c>
      <c r="H269" s="138" t="s">
        <v>1471</v>
      </c>
      <c r="I269" s="64" t="s">
        <v>628</v>
      </c>
      <c r="J269" s="22"/>
      <c r="K269" s="73"/>
      <c r="L269" s="13"/>
      <c r="M269" s="11"/>
      <c r="N269" s="305" t="s">
        <v>543</v>
      </c>
      <c r="O269" s="66"/>
      <c r="P269" s="80"/>
      <c r="Q269" s="80"/>
      <c r="R269" s="602" t="s">
        <v>15</v>
      </c>
      <c r="S269" s="80"/>
      <c r="T269" s="66"/>
      <c r="U269" s="80"/>
      <c r="V269" s="66"/>
      <c r="W269" s="66"/>
      <c r="X269" s="80"/>
      <c r="Y269" s="67">
        <f t="shared" si="88"/>
        <v>1</v>
      </c>
      <c r="Z269" s="14"/>
      <c r="AA269" s="16"/>
      <c r="AB269" s="16"/>
      <c r="AC269" s="16"/>
      <c r="AD269" s="16"/>
      <c r="AE269" s="68"/>
      <c r="AF269" s="12"/>
      <c r="AG269" s="12"/>
      <c r="AH269" s="12"/>
      <c r="AI269" s="12"/>
      <c r="AJ269" s="12"/>
      <c r="AK269" s="12"/>
      <c r="AL269" s="12"/>
      <c r="AM269" s="12" t="s">
        <v>626</v>
      </c>
      <c r="AN269" s="12"/>
      <c r="AO269" s="12" t="s">
        <v>645</v>
      </c>
      <c r="AP269" s="12" t="s">
        <v>857</v>
      </c>
      <c r="AQ269" s="12"/>
      <c r="AR269" s="12"/>
      <c r="AS269" s="12"/>
      <c r="AT269" s="12"/>
      <c r="AU269" s="12"/>
      <c r="AV269" s="12"/>
      <c r="AW269" s="12"/>
      <c r="AX269" s="12"/>
      <c r="AY269" s="12"/>
      <c r="AZ269" s="12"/>
      <c r="BA269" s="12"/>
      <c r="BB269" s="12"/>
      <c r="BC269" s="12"/>
      <c r="BD269" s="12"/>
      <c r="BE269" s="12"/>
      <c r="BF269" s="12"/>
      <c r="BG269" s="12"/>
      <c r="BH269" s="12"/>
      <c r="BI269" s="12"/>
      <c r="BJ269" s="16">
        <v>2</v>
      </c>
      <c r="BK269" s="16">
        <v>2</v>
      </c>
      <c r="BL269" s="16">
        <v>2</v>
      </c>
      <c r="BM269" s="16">
        <v>2</v>
      </c>
      <c r="BN269" s="16">
        <v>2</v>
      </c>
      <c r="BO269" s="16">
        <v>2</v>
      </c>
      <c r="BP269" s="16">
        <v>2</v>
      </c>
      <c r="BQ269" s="16">
        <v>2</v>
      </c>
      <c r="BR269" s="16">
        <v>2</v>
      </c>
      <c r="BS269" s="16">
        <v>2</v>
      </c>
      <c r="BT269" s="16">
        <v>2</v>
      </c>
      <c r="BU269" s="16">
        <v>2</v>
      </c>
      <c r="BV269" s="16">
        <v>2</v>
      </c>
      <c r="BW269" s="16">
        <v>2</v>
      </c>
      <c r="BX269" s="16">
        <v>2</v>
      </c>
      <c r="BY269" s="16">
        <v>2</v>
      </c>
      <c r="BZ269" s="16">
        <v>2</v>
      </c>
      <c r="CA269" s="16">
        <v>2</v>
      </c>
      <c r="CB269" s="16">
        <v>2</v>
      </c>
      <c r="CC269" s="16">
        <v>2</v>
      </c>
      <c r="CD269" s="16">
        <v>2</v>
      </c>
      <c r="CE269" s="16">
        <v>2</v>
      </c>
      <c r="CF269" s="16">
        <v>2</v>
      </c>
      <c r="CG269" s="16">
        <v>2</v>
      </c>
      <c r="CH269" s="16">
        <v>2</v>
      </c>
      <c r="CI269" s="16">
        <v>2</v>
      </c>
      <c r="CJ269" s="16">
        <v>2</v>
      </c>
      <c r="CK269" s="16">
        <v>2</v>
      </c>
      <c r="CL269" s="16">
        <v>2</v>
      </c>
      <c r="CM269" s="16">
        <v>2</v>
      </c>
      <c r="CN269" s="16">
        <v>2</v>
      </c>
      <c r="CO269" s="16">
        <v>2</v>
      </c>
      <c r="CP269" s="16">
        <v>2</v>
      </c>
      <c r="CQ269" s="16">
        <v>2</v>
      </c>
      <c r="CR269" s="16">
        <v>2</v>
      </c>
      <c r="CS269" s="16">
        <v>2</v>
      </c>
      <c r="CT269" s="16">
        <v>2</v>
      </c>
      <c r="CU269" s="16">
        <v>2</v>
      </c>
      <c r="CV269" s="16">
        <v>2</v>
      </c>
      <c r="CW269" s="69">
        <f t="shared" si="99"/>
        <v>39</v>
      </c>
      <c r="CX269" s="352">
        <f t="shared" si="100"/>
        <v>1</v>
      </c>
      <c r="CY269" s="69">
        <f t="shared" si="101"/>
        <v>0</v>
      </c>
      <c r="CZ269" s="70">
        <f t="shared" si="102"/>
        <v>0</v>
      </c>
      <c r="DA269" s="69">
        <f t="shared" si="103"/>
        <v>0</v>
      </c>
      <c r="DB269" s="70">
        <f t="shared" si="104"/>
        <v>0</v>
      </c>
      <c r="DC269" s="69">
        <f t="shared" si="105"/>
        <v>0</v>
      </c>
      <c r="DD269" s="70">
        <f t="shared" si="106"/>
        <v>0</v>
      </c>
      <c r="DE269" s="71">
        <f t="shared" si="107"/>
        <v>2</v>
      </c>
      <c r="DF269" s="71" t="str">
        <f t="shared" si="108"/>
        <v>Đạt mục tiêu</v>
      </c>
      <c r="DG269" s="2"/>
      <c r="DH269" s="2"/>
      <c r="DI269" s="2"/>
      <c r="DJ269" s="2"/>
      <c r="DK269" s="2"/>
      <c r="DL269" s="2"/>
      <c r="DM269" s="2"/>
      <c r="DN269" s="2"/>
      <c r="DO269" s="2"/>
      <c r="DP269" s="2"/>
      <c r="DQ269" s="2"/>
      <c r="DR269" s="2"/>
      <c r="DS269" s="2"/>
      <c r="DT269" s="2"/>
      <c r="DU269" s="2"/>
      <c r="DV269" s="2"/>
      <c r="DW269" s="2"/>
      <c r="DX269" s="2"/>
      <c r="DY269" s="2"/>
      <c r="DZ269" s="2"/>
    </row>
    <row r="270" spans="1:130" ht="41.25" hidden="1" customHeight="1" x14ac:dyDescent="0.25">
      <c r="A270" s="49">
        <v>231</v>
      </c>
      <c r="B270" s="62">
        <v>370</v>
      </c>
      <c r="C270" s="56">
        <v>370</v>
      </c>
      <c r="D270" s="8" t="s">
        <v>331</v>
      </c>
      <c r="E270" s="15" t="s">
        <v>19</v>
      </c>
      <c r="F270" s="15" t="s">
        <v>332</v>
      </c>
      <c r="G270" s="64" t="s">
        <v>19</v>
      </c>
      <c r="H270" s="228" t="s">
        <v>1182</v>
      </c>
      <c r="I270" s="64" t="s">
        <v>628</v>
      </c>
      <c r="J270" s="22"/>
      <c r="K270" s="73"/>
      <c r="L270" s="13"/>
      <c r="M270" s="11"/>
      <c r="N270" s="305" t="s">
        <v>544</v>
      </c>
      <c r="O270" s="66"/>
      <c r="P270" s="80"/>
      <c r="Q270" s="80"/>
      <c r="R270" s="80"/>
      <c r="S270" s="80" t="s">
        <v>15</v>
      </c>
      <c r="T270" s="66"/>
      <c r="U270" s="80"/>
      <c r="V270" s="66"/>
      <c r="W270" s="66"/>
      <c r="X270" s="80"/>
      <c r="Y270" s="67">
        <f t="shared" si="88"/>
        <v>1</v>
      </c>
      <c r="Z270" s="14"/>
      <c r="AA270" s="16"/>
      <c r="AB270" s="16"/>
      <c r="AC270" s="16"/>
      <c r="AD270" s="16"/>
      <c r="AE270" s="68"/>
      <c r="AF270" s="12"/>
      <c r="AG270" s="12"/>
      <c r="AH270" s="12"/>
      <c r="AI270" s="12"/>
      <c r="AJ270" s="12"/>
      <c r="AK270" s="12"/>
      <c r="AL270" s="12"/>
      <c r="AM270" s="12"/>
      <c r="AN270" s="12"/>
      <c r="AO270" s="12"/>
      <c r="AP270" s="12"/>
      <c r="AQ270" s="12"/>
      <c r="AR270" s="12"/>
      <c r="AS270" s="12"/>
      <c r="AT270" s="12" t="s">
        <v>626</v>
      </c>
      <c r="AU270" s="12"/>
      <c r="AV270" s="12"/>
      <c r="AW270" s="12"/>
      <c r="AX270" s="12"/>
      <c r="AY270" s="12"/>
      <c r="AZ270" s="12"/>
      <c r="BA270" s="12"/>
      <c r="BB270" s="12"/>
      <c r="BC270" s="12"/>
      <c r="BD270" s="12"/>
      <c r="BE270" s="12"/>
      <c r="BF270" s="12"/>
      <c r="BG270" s="12"/>
      <c r="BH270" s="12"/>
      <c r="BI270" s="12"/>
      <c r="BJ270" s="16">
        <v>2</v>
      </c>
      <c r="BK270" s="16">
        <v>2</v>
      </c>
      <c r="BL270" s="16">
        <v>2</v>
      </c>
      <c r="BM270" s="16">
        <v>2</v>
      </c>
      <c r="BN270" s="16">
        <v>2</v>
      </c>
      <c r="BO270" s="16">
        <v>2</v>
      </c>
      <c r="BP270" s="16">
        <v>2</v>
      </c>
      <c r="BQ270" s="16">
        <v>2</v>
      </c>
      <c r="BR270" s="16">
        <v>2</v>
      </c>
      <c r="BS270" s="16">
        <v>2</v>
      </c>
      <c r="BT270" s="16">
        <v>2</v>
      </c>
      <c r="BU270" s="16">
        <v>2</v>
      </c>
      <c r="BV270" s="16">
        <v>2</v>
      </c>
      <c r="BW270" s="16">
        <v>2</v>
      </c>
      <c r="BX270" s="16">
        <v>2</v>
      </c>
      <c r="BY270" s="16">
        <v>2</v>
      </c>
      <c r="BZ270" s="16">
        <v>2</v>
      </c>
      <c r="CA270" s="16">
        <v>2</v>
      </c>
      <c r="CB270" s="16">
        <v>2</v>
      </c>
      <c r="CC270" s="16">
        <v>2</v>
      </c>
      <c r="CD270" s="16">
        <v>2</v>
      </c>
      <c r="CE270" s="16">
        <v>2</v>
      </c>
      <c r="CF270" s="16">
        <v>2</v>
      </c>
      <c r="CG270" s="16">
        <v>2</v>
      </c>
      <c r="CH270" s="16">
        <v>2</v>
      </c>
      <c r="CI270" s="16">
        <v>2</v>
      </c>
      <c r="CJ270" s="16">
        <v>2</v>
      </c>
      <c r="CK270" s="16">
        <v>2</v>
      </c>
      <c r="CL270" s="16">
        <v>2</v>
      </c>
      <c r="CM270" s="16">
        <v>2</v>
      </c>
      <c r="CN270" s="16">
        <v>2</v>
      </c>
      <c r="CO270" s="16">
        <v>2</v>
      </c>
      <c r="CP270" s="16">
        <v>2</v>
      </c>
      <c r="CQ270" s="16">
        <v>2</v>
      </c>
      <c r="CR270" s="16">
        <v>2</v>
      </c>
      <c r="CS270" s="16"/>
      <c r="CT270" s="16">
        <v>2</v>
      </c>
      <c r="CU270" s="16">
        <v>2</v>
      </c>
      <c r="CV270" s="16">
        <v>2</v>
      </c>
      <c r="CW270" s="69">
        <f t="shared" si="99"/>
        <v>38</v>
      </c>
      <c r="CX270" s="352">
        <f t="shared" si="100"/>
        <v>1</v>
      </c>
      <c r="CY270" s="69">
        <f t="shared" si="101"/>
        <v>0</v>
      </c>
      <c r="CZ270" s="70">
        <f t="shared" si="102"/>
        <v>0</v>
      </c>
      <c r="DA270" s="69">
        <f t="shared" si="103"/>
        <v>0</v>
      </c>
      <c r="DB270" s="70">
        <f t="shared" si="104"/>
        <v>0</v>
      </c>
      <c r="DC270" s="69">
        <f t="shared" si="105"/>
        <v>0</v>
      </c>
      <c r="DD270" s="70">
        <f t="shared" si="106"/>
        <v>0</v>
      </c>
      <c r="DE270" s="71">
        <f t="shared" si="107"/>
        <v>2</v>
      </c>
      <c r="DF270" s="71" t="str">
        <f t="shared" si="108"/>
        <v>Đạt mục tiêu</v>
      </c>
      <c r="DG270" s="2"/>
      <c r="DH270" s="2"/>
      <c r="DI270" s="2"/>
      <c r="DJ270" s="2"/>
      <c r="DK270" s="2"/>
      <c r="DL270" s="2"/>
      <c r="DM270" s="2"/>
      <c r="DN270" s="2"/>
      <c r="DO270" s="2"/>
      <c r="DP270" s="2"/>
      <c r="DQ270" s="2"/>
      <c r="DR270" s="2"/>
      <c r="DS270" s="2"/>
      <c r="DT270" s="2"/>
      <c r="DU270" s="2"/>
      <c r="DV270" s="2"/>
      <c r="DW270" s="2"/>
      <c r="DX270" s="2"/>
      <c r="DY270" s="2"/>
      <c r="DZ270" s="2"/>
    </row>
    <row r="271" spans="1:130" ht="53.25" hidden="1" customHeight="1" x14ac:dyDescent="0.25">
      <c r="A271" s="49">
        <v>232</v>
      </c>
      <c r="B271" s="62">
        <v>370</v>
      </c>
      <c r="C271" s="56">
        <v>370</v>
      </c>
      <c r="D271" s="8" t="s">
        <v>331</v>
      </c>
      <c r="E271" s="15" t="s">
        <v>19</v>
      </c>
      <c r="F271" s="15" t="s">
        <v>332</v>
      </c>
      <c r="G271" s="64" t="s">
        <v>19</v>
      </c>
      <c r="H271" s="131" t="s">
        <v>783</v>
      </c>
      <c r="I271" s="64" t="s">
        <v>628</v>
      </c>
      <c r="J271" s="18"/>
      <c r="K271" s="75"/>
      <c r="L271" s="14"/>
      <c r="M271" s="11"/>
      <c r="N271" s="11" t="s">
        <v>546</v>
      </c>
      <c r="O271" s="66"/>
      <c r="P271" s="80"/>
      <c r="Q271" s="80"/>
      <c r="R271" s="80"/>
      <c r="S271" s="80"/>
      <c r="T271" s="66"/>
      <c r="U271" s="80" t="s">
        <v>15</v>
      </c>
      <c r="V271" s="66"/>
      <c r="W271" s="66"/>
      <c r="X271" s="80"/>
      <c r="Y271" s="67">
        <f t="shared" si="88"/>
        <v>1</v>
      </c>
      <c r="Z271" s="14"/>
      <c r="AA271" s="16"/>
      <c r="AB271" s="16"/>
      <c r="AC271" s="16"/>
      <c r="AD271" s="16"/>
      <c r="AE271" s="68"/>
      <c r="AF271" s="12"/>
      <c r="AG271" s="12"/>
      <c r="AH271" s="12"/>
      <c r="AI271" s="12"/>
      <c r="AJ271" s="12"/>
      <c r="AK271" s="12"/>
      <c r="AL271" s="12"/>
      <c r="AM271" s="12"/>
      <c r="AN271" s="12"/>
      <c r="AO271" s="12"/>
      <c r="AP271" s="12"/>
      <c r="AQ271" s="12"/>
      <c r="AR271" s="12"/>
      <c r="AS271" s="12"/>
      <c r="AT271" s="12"/>
      <c r="AU271" s="12"/>
      <c r="AV271" s="12"/>
      <c r="AW271" s="12"/>
      <c r="AX271" s="12"/>
      <c r="AY271" s="16" t="s">
        <v>710</v>
      </c>
      <c r="AZ271" s="16"/>
      <c r="BA271" s="16"/>
      <c r="BB271" s="16"/>
      <c r="BC271" s="12"/>
      <c r="BD271" s="12"/>
      <c r="BE271" s="12"/>
      <c r="BF271" s="12"/>
      <c r="BG271" s="12"/>
      <c r="BH271" s="12"/>
      <c r="BI271" s="12"/>
      <c r="BJ271" s="16">
        <v>2</v>
      </c>
      <c r="BK271" s="16">
        <v>2</v>
      </c>
      <c r="BL271" s="16">
        <v>2</v>
      </c>
      <c r="BM271" s="16">
        <v>2</v>
      </c>
      <c r="BN271" s="16">
        <v>2</v>
      </c>
      <c r="BO271" s="16">
        <v>2</v>
      </c>
      <c r="BP271" s="16">
        <v>2</v>
      </c>
      <c r="BQ271" s="16">
        <v>2</v>
      </c>
      <c r="BR271" s="16">
        <v>2</v>
      </c>
      <c r="BS271" s="16">
        <v>2</v>
      </c>
      <c r="BT271" s="16">
        <v>2</v>
      </c>
      <c r="BU271" s="16">
        <v>2</v>
      </c>
      <c r="BV271" s="16">
        <v>2</v>
      </c>
      <c r="BW271" s="16">
        <v>2</v>
      </c>
      <c r="BX271" s="16">
        <v>2</v>
      </c>
      <c r="BY271" s="16">
        <v>2</v>
      </c>
      <c r="BZ271" s="16">
        <v>2</v>
      </c>
      <c r="CA271" s="16">
        <v>2</v>
      </c>
      <c r="CB271" s="16">
        <v>2</v>
      </c>
      <c r="CC271" s="16">
        <v>2</v>
      </c>
      <c r="CD271" s="16">
        <v>2</v>
      </c>
      <c r="CE271" s="16">
        <v>2</v>
      </c>
      <c r="CF271" s="16">
        <v>2</v>
      </c>
      <c r="CG271" s="16">
        <v>2</v>
      </c>
      <c r="CH271" s="16">
        <v>2</v>
      </c>
      <c r="CI271" s="16">
        <v>2</v>
      </c>
      <c r="CJ271" s="16">
        <v>2</v>
      </c>
      <c r="CK271" s="16">
        <v>2</v>
      </c>
      <c r="CL271" s="16">
        <v>2</v>
      </c>
      <c r="CM271" s="16">
        <v>2</v>
      </c>
      <c r="CN271" s="16">
        <v>2</v>
      </c>
      <c r="CO271" s="16">
        <v>2</v>
      </c>
      <c r="CP271" s="16">
        <v>2</v>
      </c>
      <c r="CQ271" s="16">
        <v>2</v>
      </c>
      <c r="CR271" s="16">
        <v>2</v>
      </c>
      <c r="CS271" s="16"/>
      <c r="CT271" s="16">
        <v>2</v>
      </c>
      <c r="CU271" s="16">
        <v>2</v>
      </c>
      <c r="CV271" s="16">
        <v>2</v>
      </c>
      <c r="CW271" s="69">
        <f t="shared" si="99"/>
        <v>38</v>
      </c>
      <c r="CX271" s="352">
        <f t="shared" si="100"/>
        <v>1</v>
      </c>
      <c r="CY271" s="69">
        <f t="shared" si="101"/>
        <v>0</v>
      </c>
      <c r="CZ271" s="70">
        <f t="shared" si="102"/>
        <v>0</v>
      </c>
      <c r="DA271" s="69">
        <f t="shared" si="103"/>
        <v>0</v>
      </c>
      <c r="DB271" s="70">
        <f t="shared" si="104"/>
        <v>0</v>
      </c>
      <c r="DC271" s="69">
        <f t="shared" si="105"/>
        <v>0</v>
      </c>
      <c r="DD271" s="70">
        <f t="shared" si="106"/>
        <v>0</v>
      </c>
      <c r="DE271" s="71">
        <f t="shared" si="107"/>
        <v>2</v>
      </c>
      <c r="DF271" s="71" t="str">
        <f t="shared" si="108"/>
        <v>Đạt mục tiêu</v>
      </c>
      <c r="DG271" s="2"/>
      <c r="DH271" s="2"/>
      <c r="DI271" s="2"/>
      <c r="DJ271" s="2"/>
      <c r="DK271" s="2"/>
      <c r="DL271" s="2"/>
      <c r="DM271" s="2"/>
      <c r="DN271" s="2"/>
      <c r="DO271" s="2"/>
      <c r="DP271" s="2"/>
      <c r="DQ271" s="2"/>
      <c r="DR271" s="2"/>
      <c r="DS271" s="2"/>
      <c r="DT271" s="2"/>
      <c r="DU271" s="2"/>
      <c r="DV271" s="2"/>
      <c r="DW271" s="2"/>
      <c r="DX271" s="2"/>
      <c r="DY271" s="2"/>
      <c r="DZ271" s="2"/>
    </row>
    <row r="272" spans="1:130" ht="54" hidden="1" customHeight="1" x14ac:dyDescent="0.25">
      <c r="A272" s="49">
        <v>233</v>
      </c>
      <c r="B272" s="62">
        <v>370</v>
      </c>
      <c r="C272" s="56">
        <v>373</v>
      </c>
      <c r="D272" s="8" t="s">
        <v>333</v>
      </c>
      <c r="E272" s="15" t="s">
        <v>19</v>
      </c>
      <c r="F272" s="15" t="s">
        <v>334</v>
      </c>
      <c r="G272" s="64" t="s">
        <v>19</v>
      </c>
      <c r="H272" s="139" t="s">
        <v>784</v>
      </c>
      <c r="I272" s="64" t="s">
        <v>628</v>
      </c>
      <c r="J272" s="388" t="s">
        <v>179</v>
      </c>
      <c r="K272" s="12" t="s">
        <v>6</v>
      </c>
      <c r="L272" s="12" t="s">
        <v>15</v>
      </c>
      <c r="M272" s="11"/>
      <c r="N272" s="11" t="s">
        <v>547</v>
      </c>
      <c r="O272" s="66"/>
      <c r="P272" s="66"/>
      <c r="Q272" s="66"/>
      <c r="R272" s="66"/>
      <c r="S272" s="66"/>
      <c r="T272" s="66"/>
      <c r="U272" s="66"/>
      <c r="V272" s="66"/>
      <c r="W272" s="66" t="s">
        <v>15</v>
      </c>
      <c r="X272" s="66"/>
      <c r="Y272" s="67">
        <f t="shared" si="88"/>
        <v>1</v>
      </c>
      <c r="Z272" s="16"/>
      <c r="AA272" s="16"/>
      <c r="AB272" s="16"/>
      <c r="AC272" s="16"/>
      <c r="AD272" s="16"/>
      <c r="AE272" s="68"/>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t="s">
        <v>626</v>
      </c>
      <c r="BG272" s="12"/>
      <c r="BH272" s="12" t="s">
        <v>626</v>
      </c>
      <c r="BI272" s="12"/>
      <c r="BJ272" s="16">
        <v>2</v>
      </c>
      <c r="BK272" s="16">
        <v>2</v>
      </c>
      <c r="BL272" s="16">
        <v>2</v>
      </c>
      <c r="BM272" s="16">
        <v>2</v>
      </c>
      <c r="BN272" s="16">
        <v>2</v>
      </c>
      <c r="BO272" s="16">
        <v>2</v>
      </c>
      <c r="BP272" s="16">
        <v>2</v>
      </c>
      <c r="BQ272" s="16">
        <v>2</v>
      </c>
      <c r="BR272" s="16">
        <v>2</v>
      </c>
      <c r="BS272" s="16">
        <v>2</v>
      </c>
      <c r="BT272" s="16">
        <v>2</v>
      </c>
      <c r="BU272" s="16">
        <v>2</v>
      </c>
      <c r="BV272" s="16">
        <v>2</v>
      </c>
      <c r="BW272" s="16">
        <v>2</v>
      </c>
      <c r="BX272" s="16">
        <v>2</v>
      </c>
      <c r="BY272" s="16">
        <v>2</v>
      </c>
      <c r="BZ272" s="16">
        <v>2</v>
      </c>
      <c r="CA272" s="16">
        <v>2</v>
      </c>
      <c r="CB272" s="16">
        <v>2</v>
      </c>
      <c r="CC272" s="16">
        <v>2</v>
      </c>
      <c r="CD272" s="16">
        <v>2</v>
      </c>
      <c r="CE272" s="16">
        <v>2</v>
      </c>
      <c r="CF272" s="16">
        <v>2</v>
      </c>
      <c r="CG272" s="16">
        <v>2</v>
      </c>
      <c r="CH272" s="16">
        <v>2</v>
      </c>
      <c r="CI272" s="16">
        <v>2</v>
      </c>
      <c r="CJ272" s="16">
        <v>2</v>
      </c>
      <c r="CK272" s="16">
        <v>2</v>
      </c>
      <c r="CL272" s="16">
        <v>2</v>
      </c>
      <c r="CM272" s="16">
        <v>2</v>
      </c>
      <c r="CN272" s="16">
        <v>2</v>
      </c>
      <c r="CO272" s="16">
        <v>2</v>
      </c>
      <c r="CP272" s="16">
        <v>2</v>
      </c>
      <c r="CQ272" s="16">
        <v>2</v>
      </c>
      <c r="CR272" s="16">
        <v>2</v>
      </c>
      <c r="CS272" s="16"/>
      <c r="CT272" s="16">
        <v>2</v>
      </c>
      <c r="CU272" s="16">
        <v>2</v>
      </c>
      <c r="CV272" s="16">
        <v>2</v>
      </c>
      <c r="CW272" s="69">
        <f t="shared" si="99"/>
        <v>38</v>
      </c>
      <c r="CX272" s="352">
        <f t="shared" si="100"/>
        <v>1</v>
      </c>
      <c r="CY272" s="69">
        <f t="shared" si="101"/>
        <v>0</v>
      </c>
      <c r="CZ272" s="70">
        <f t="shared" si="102"/>
        <v>0</v>
      </c>
      <c r="DA272" s="69">
        <f t="shared" si="103"/>
        <v>0</v>
      </c>
      <c r="DB272" s="70">
        <f t="shared" si="104"/>
        <v>0</v>
      </c>
      <c r="DC272" s="69">
        <f t="shared" si="105"/>
        <v>0</v>
      </c>
      <c r="DD272" s="70">
        <f t="shared" si="106"/>
        <v>0</v>
      </c>
      <c r="DE272" s="71">
        <f t="shared" si="107"/>
        <v>2</v>
      </c>
      <c r="DF272" s="71" t="str">
        <f t="shared" si="108"/>
        <v>Đạt mục tiêu</v>
      </c>
      <c r="DG272" s="2"/>
      <c r="DH272" s="2"/>
      <c r="DI272" s="2"/>
      <c r="DJ272" s="2"/>
      <c r="DK272" s="2"/>
      <c r="DL272" s="2"/>
      <c r="DM272" s="2"/>
      <c r="DN272" s="2"/>
      <c r="DO272" s="2"/>
      <c r="DP272" s="2"/>
      <c r="DQ272" s="2"/>
      <c r="DR272" s="2"/>
      <c r="DS272" s="2"/>
      <c r="DT272" s="2"/>
      <c r="DU272" s="2"/>
      <c r="DV272" s="2"/>
      <c r="DW272" s="2"/>
      <c r="DX272" s="2"/>
      <c r="DY272" s="2"/>
      <c r="DZ272" s="2"/>
    </row>
    <row r="273" spans="1:130" ht="60.75" hidden="1" customHeight="1" x14ac:dyDescent="0.25">
      <c r="A273" s="49">
        <v>234</v>
      </c>
      <c r="B273" s="62">
        <v>373</v>
      </c>
      <c r="C273" s="56">
        <v>373</v>
      </c>
      <c r="D273" s="8" t="s">
        <v>333</v>
      </c>
      <c r="E273" s="15" t="s">
        <v>19</v>
      </c>
      <c r="F273" s="15" t="s">
        <v>334</v>
      </c>
      <c r="G273" s="64" t="s">
        <v>19</v>
      </c>
      <c r="H273" s="225" t="s">
        <v>1181</v>
      </c>
      <c r="I273" s="64" t="s">
        <v>628</v>
      </c>
      <c r="J273" s="389"/>
      <c r="K273" s="14"/>
      <c r="L273" s="14"/>
      <c r="M273" s="11"/>
      <c r="N273" s="11" t="s">
        <v>548</v>
      </c>
      <c r="O273" s="66"/>
      <c r="P273" s="66"/>
      <c r="Q273" s="66"/>
      <c r="R273" s="66"/>
      <c r="S273" s="66"/>
      <c r="T273" s="66"/>
      <c r="U273" s="66"/>
      <c r="V273" s="66"/>
      <c r="W273" s="66"/>
      <c r="X273" s="66" t="s">
        <v>15</v>
      </c>
      <c r="Y273" s="67">
        <f t="shared" si="88"/>
        <v>1</v>
      </c>
      <c r="Z273" s="16"/>
      <c r="AA273" s="16"/>
      <c r="AB273" s="16"/>
      <c r="AC273" s="16"/>
      <c r="AD273" s="16"/>
      <c r="AE273" s="68"/>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t="s">
        <v>645</v>
      </c>
      <c r="BJ273" s="16">
        <v>2</v>
      </c>
      <c r="BK273" s="16">
        <v>2</v>
      </c>
      <c r="BL273" s="16">
        <v>2</v>
      </c>
      <c r="BM273" s="16">
        <v>2</v>
      </c>
      <c r="BN273" s="16">
        <v>2</v>
      </c>
      <c r="BO273" s="16">
        <v>2</v>
      </c>
      <c r="BP273" s="16">
        <v>2</v>
      </c>
      <c r="BQ273" s="16">
        <v>2</v>
      </c>
      <c r="BR273" s="16">
        <v>2</v>
      </c>
      <c r="BS273" s="16">
        <v>2</v>
      </c>
      <c r="BT273" s="16">
        <v>2</v>
      </c>
      <c r="BU273" s="16">
        <v>2</v>
      </c>
      <c r="BV273" s="16">
        <v>2</v>
      </c>
      <c r="BW273" s="16">
        <v>2</v>
      </c>
      <c r="BX273" s="16">
        <v>2</v>
      </c>
      <c r="BY273" s="16">
        <v>2</v>
      </c>
      <c r="BZ273" s="16">
        <v>2</v>
      </c>
      <c r="CA273" s="16">
        <v>2</v>
      </c>
      <c r="CB273" s="16">
        <v>2</v>
      </c>
      <c r="CC273" s="16">
        <v>2</v>
      </c>
      <c r="CD273" s="16">
        <v>2</v>
      </c>
      <c r="CE273" s="16">
        <v>2</v>
      </c>
      <c r="CF273" s="16">
        <v>2</v>
      </c>
      <c r="CG273" s="16">
        <v>2</v>
      </c>
      <c r="CH273" s="16">
        <v>2</v>
      </c>
      <c r="CI273" s="16">
        <v>2</v>
      </c>
      <c r="CJ273" s="16">
        <v>2</v>
      </c>
      <c r="CK273" s="16">
        <v>2</v>
      </c>
      <c r="CL273" s="16">
        <v>2</v>
      </c>
      <c r="CM273" s="16">
        <v>2</v>
      </c>
      <c r="CN273" s="16">
        <v>2</v>
      </c>
      <c r="CO273" s="16">
        <v>2</v>
      </c>
      <c r="CP273" s="16">
        <v>2</v>
      </c>
      <c r="CQ273" s="16">
        <v>2</v>
      </c>
      <c r="CR273" s="16">
        <v>2</v>
      </c>
      <c r="CS273" s="16"/>
      <c r="CT273" s="16">
        <v>2</v>
      </c>
      <c r="CU273" s="16">
        <v>2</v>
      </c>
      <c r="CV273" s="16">
        <v>2</v>
      </c>
      <c r="CW273" s="69">
        <f t="shared" si="99"/>
        <v>38</v>
      </c>
      <c r="CX273" s="352">
        <f t="shared" si="100"/>
        <v>1</v>
      </c>
      <c r="CY273" s="69">
        <f t="shared" si="101"/>
        <v>0</v>
      </c>
      <c r="CZ273" s="70">
        <f t="shared" si="102"/>
        <v>0</v>
      </c>
      <c r="DA273" s="69">
        <f t="shared" si="103"/>
        <v>0</v>
      </c>
      <c r="DB273" s="70">
        <f t="shared" si="104"/>
        <v>0</v>
      </c>
      <c r="DC273" s="69">
        <f t="shared" si="105"/>
        <v>0</v>
      </c>
      <c r="DD273" s="70">
        <f t="shared" si="106"/>
        <v>0</v>
      </c>
      <c r="DE273" s="71">
        <f t="shared" si="107"/>
        <v>2</v>
      </c>
      <c r="DF273" s="71" t="str">
        <f t="shared" si="108"/>
        <v>Đạt mục tiêu</v>
      </c>
      <c r="DG273" s="2"/>
      <c r="DH273" s="2"/>
      <c r="DI273" s="2"/>
      <c r="DJ273" s="2"/>
      <c r="DK273" s="2"/>
      <c r="DL273" s="2"/>
      <c r="DM273" s="2"/>
      <c r="DN273" s="2"/>
      <c r="DO273" s="2"/>
      <c r="DP273" s="2"/>
      <c r="DQ273" s="2"/>
      <c r="DR273" s="2"/>
      <c r="DS273" s="2"/>
      <c r="DT273" s="2"/>
      <c r="DU273" s="2"/>
      <c r="DV273" s="2"/>
      <c r="DW273" s="2"/>
      <c r="DX273" s="2"/>
      <c r="DY273" s="2"/>
      <c r="DZ273" s="2"/>
    </row>
    <row r="274" spans="1:130" ht="33" customHeight="1" x14ac:dyDescent="0.25">
      <c r="A274" s="49">
        <v>235</v>
      </c>
      <c r="B274" s="62">
        <v>373</v>
      </c>
      <c r="C274" s="56">
        <v>376</v>
      </c>
      <c r="D274" s="8" t="s">
        <v>335</v>
      </c>
      <c r="E274" s="15" t="s">
        <v>38</v>
      </c>
      <c r="F274" s="15" t="s">
        <v>336</v>
      </c>
      <c r="G274" s="64" t="s">
        <v>38</v>
      </c>
      <c r="H274" s="391" t="s">
        <v>785</v>
      </c>
      <c r="I274" s="64" t="s">
        <v>628</v>
      </c>
      <c r="J274" s="64" t="s">
        <v>179</v>
      </c>
      <c r="K274" s="16" t="s">
        <v>6</v>
      </c>
      <c r="L274" s="16" t="s">
        <v>15</v>
      </c>
      <c r="M274" s="11"/>
      <c r="N274" s="11"/>
      <c r="O274" s="66"/>
      <c r="P274" s="66"/>
      <c r="Q274" s="66"/>
      <c r="R274" s="66"/>
      <c r="S274" s="66"/>
      <c r="T274" s="66"/>
      <c r="U274" s="66"/>
      <c r="V274" s="66"/>
      <c r="W274" s="66"/>
      <c r="X274" s="80" t="s">
        <v>15</v>
      </c>
      <c r="Y274" s="67">
        <f t="shared" si="88"/>
        <v>1</v>
      </c>
      <c r="Z274" s="16"/>
      <c r="AA274" s="16"/>
      <c r="AB274" s="16"/>
      <c r="AC274" s="16"/>
      <c r="AD274" s="16"/>
      <c r="AE274" s="7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t="s">
        <v>710</v>
      </c>
      <c r="BJ274" s="16">
        <v>2</v>
      </c>
      <c r="BK274" s="16">
        <v>2</v>
      </c>
      <c r="BL274" s="16">
        <v>2</v>
      </c>
      <c r="BM274" s="16">
        <v>2</v>
      </c>
      <c r="BN274" s="16">
        <v>2</v>
      </c>
      <c r="BO274" s="16">
        <v>2</v>
      </c>
      <c r="BP274" s="16">
        <v>2</v>
      </c>
      <c r="BQ274" s="16">
        <v>2</v>
      </c>
      <c r="BR274" s="16">
        <v>2</v>
      </c>
      <c r="BS274" s="16">
        <v>2</v>
      </c>
      <c r="BT274" s="16">
        <v>2</v>
      </c>
      <c r="BU274" s="16">
        <v>2</v>
      </c>
      <c r="BV274" s="16">
        <v>2</v>
      </c>
      <c r="BW274" s="16">
        <v>2</v>
      </c>
      <c r="BX274" s="16">
        <v>2</v>
      </c>
      <c r="BY274" s="16">
        <v>2</v>
      </c>
      <c r="BZ274" s="16">
        <v>2</v>
      </c>
      <c r="CA274" s="16">
        <v>2</v>
      </c>
      <c r="CB274" s="16">
        <v>2</v>
      </c>
      <c r="CC274" s="16">
        <v>2</v>
      </c>
      <c r="CD274" s="16">
        <v>2</v>
      </c>
      <c r="CE274" s="16">
        <v>2</v>
      </c>
      <c r="CF274" s="16">
        <v>2</v>
      </c>
      <c r="CG274" s="16">
        <v>2</v>
      </c>
      <c r="CH274" s="16">
        <v>2</v>
      </c>
      <c r="CI274" s="16">
        <v>2</v>
      </c>
      <c r="CJ274" s="16">
        <v>2</v>
      </c>
      <c r="CK274" s="16">
        <v>2</v>
      </c>
      <c r="CL274" s="16">
        <v>2</v>
      </c>
      <c r="CM274" s="16">
        <v>2</v>
      </c>
      <c r="CN274" s="16">
        <v>2</v>
      </c>
      <c r="CO274" s="16">
        <v>2</v>
      </c>
      <c r="CP274" s="16">
        <v>2</v>
      </c>
      <c r="CQ274" s="16">
        <v>2</v>
      </c>
      <c r="CR274" s="16">
        <v>2</v>
      </c>
      <c r="CS274" s="16"/>
      <c r="CT274" s="16">
        <v>2</v>
      </c>
      <c r="CU274" s="16">
        <v>2</v>
      </c>
      <c r="CV274" s="16">
        <v>2</v>
      </c>
      <c r="CW274" s="69">
        <f t="shared" si="99"/>
        <v>38</v>
      </c>
      <c r="CX274" s="352">
        <f t="shared" si="100"/>
        <v>1</v>
      </c>
      <c r="CY274" s="69">
        <f t="shared" si="101"/>
        <v>0</v>
      </c>
      <c r="CZ274" s="70">
        <f t="shared" si="102"/>
        <v>0</v>
      </c>
      <c r="DA274" s="69">
        <f t="shared" si="103"/>
        <v>0</v>
      </c>
      <c r="DB274" s="70">
        <f t="shared" si="104"/>
        <v>0</v>
      </c>
      <c r="DC274" s="69">
        <f t="shared" si="105"/>
        <v>0</v>
      </c>
      <c r="DD274" s="70">
        <f t="shared" si="106"/>
        <v>0</v>
      </c>
      <c r="DE274" s="71">
        <f t="shared" si="107"/>
        <v>2</v>
      </c>
      <c r="DF274" s="71" t="str">
        <f t="shared" si="108"/>
        <v>Đạt mục tiêu</v>
      </c>
      <c r="DG274" s="2"/>
      <c r="DH274" s="2"/>
      <c r="DI274" s="2"/>
      <c r="DJ274" s="2"/>
      <c r="DK274" s="2"/>
      <c r="DL274" s="2"/>
      <c r="DM274" s="2"/>
      <c r="DN274" s="2"/>
      <c r="DO274" s="2"/>
      <c r="DP274" s="2"/>
      <c r="DQ274" s="2"/>
      <c r="DR274" s="2"/>
      <c r="DS274" s="2"/>
      <c r="DT274" s="2"/>
      <c r="DU274" s="2"/>
      <c r="DV274" s="2"/>
      <c r="DW274" s="2"/>
      <c r="DX274" s="2"/>
      <c r="DY274" s="2"/>
      <c r="DZ274" s="2"/>
    </row>
    <row r="275" spans="1:130" ht="17.25" customHeight="1" x14ac:dyDescent="0.25">
      <c r="A275" s="49">
        <v>236</v>
      </c>
      <c r="B275" s="55">
        <v>376</v>
      </c>
      <c r="C275" s="56">
        <v>377</v>
      </c>
      <c r="D275" s="623" t="s">
        <v>337</v>
      </c>
      <c r="E275" s="624"/>
      <c r="F275" s="624"/>
      <c r="G275" s="624"/>
      <c r="H275" s="625"/>
      <c r="I275" s="64"/>
      <c r="J275" s="57"/>
      <c r="K275" s="57" t="s">
        <v>8</v>
      </c>
      <c r="L275" s="57" t="s">
        <v>8</v>
      </c>
      <c r="M275" s="57" t="s">
        <v>8</v>
      </c>
      <c r="N275" s="296"/>
      <c r="O275" s="58" t="s">
        <v>609</v>
      </c>
      <c r="P275" s="58" t="s">
        <v>609</v>
      </c>
      <c r="Q275" s="58" t="s">
        <v>609</v>
      </c>
      <c r="R275" s="58" t="s">
        <v>609</v>
      </c>
      <c r="S275" s="58" t="s">
        <v>609</v>
      </c>
      <c r="T275" s="58" t="s">
        <v>609</v>
      </c>
      <c r="U275" s="58" t="s">
        <v>609</v>
      </c>
      <c r="V275" s="58" t="s">
        <v>609</v>
      </c>
      <c r="W275" s="58" t="s">
        <v>609</v>
      </c>
      <c r="X275" s="58" t="s">
        <v>609</v>
      </c>
      <c r="Y275" s="67">
        <f t="shared" si="88"/>
        <v>0</v>
      </c>
      <c r="Z275" s="57"/>
      <c r="AA275" s="57"/>
      <c r="AB275" s="57"/>
      <c r="AC275" s="57"/>
      <c r="AD275" s="57"/>
      <c r="AE275" s="77"/>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336" t="s">
        <v>8</v>
      </c>
      <c r="BK275" s="336" t="s">
        <v>8</v>
      </c>
      <c r="BL275" s="336" t="s">
        <v>8</v>
      </c>
      <c r="BM275" s="336" t="s">
        <v>8</v>
      </c>
      <c r="BN275" s="336" t="s">
        <v>8</v>
      </c>
      <c r="BO275" s="336" t="s">
        <v>8</v>
      </c>
      <c r="BP275" s="336" t="s">
        <v>8</v>
      </c>
      <c r="BQ275" s="336" t="s">
        <v>8</v>
      </c>
      <c r="BR275" s="336" t="s">
        <v>8</v>
      </c>
      <c r="BS275" s="336" t="s">
        <v>8</v>
      </c>
      <c r="BT275" s="336" t="s">
        <v>8</v>
      </c>
      <c r="BU275" s="336" t="s">
        <v>8</v>
      </c>
      <c r="BV275" s="336" t="s">
        <v>8</v>
      </c>
      <c r="BW275" s="336" t="s">
        <v>8</v>
      </c>
      <c r="BX275" s="336" t="s">
        <v>8</v>
      </c>
      <c r="BY275" s="336" t="s">
        <v>8</v>
      </c>
      <c r="BZ275" s="336" t="s">
        <v>8</v>
      </c>
      <c r="CA275" s="336" t="s">
        <v>8</v>
      </c>
      <c r="CB275" s="336" t="s">
        <v>8</v>
      </c>
      <c r="CC275" s="336" t="s">
        <v>8</v>
      </c>
      <c r="CD275" s="336" t="s">
        <v>8</v>
      </c>
      <c r="CE275" s="336" t="s">
        <v>8</v>
      </c>
      <c r="CF275" s="336" t="s">
        <v>8</v>
      </c>
      <c r="CG275" s="336" t="s">
        <v>8</v>
      </c>
      <c r="CH275" s="336" t="s">
        <v>8</v>
      </c>
      <c r="CI275" s="336" t="s">
        <v>8</v>
      </c>
      <c r="CJ275" s="336" t="s">
        <v>8</v>
      </c>
      <c r="CK275" s="336" t="s">
        <v>8</v>
      </c>
      <c r="CL275" s="336" t="s">
        <v>8</v>
      </c>
      <c r="CM275" s="336" t="s">
        <v>8</v>
      </c>
      <c r="CN275" s="336" t="s">
        <v>8</v>
      </c>
      <c r="CO275" s="336" t="s">
        <v>8</v>
      </c>
      <c r="CP275" s="336" t="s">
        <v>8</v>
      </c>
      <c r="CQ275" s="336" t="s">
        <v>8</v>
      </c>
      <c r="CR275" s="336" t="s">
        <v>8</v>
      </c>
      <c r="CS275" s="336"/>
      <c r="CT275" s="336" t="s">
        <v>8</v>
      </c>
      <c r="CU275" s="336" t="s">
        <v>8</v>
      </c>
      <c r="CV275" s="336" t="s">
        <v>8</v>
      </c>
      <c r="CW275" s="336" t="s">
        <v>8</v>
      </c>
      <c r="CX275" s="331" t="s">
        <v>8</v>
      </c>
      <c r="CY275" s="336" t="s">
        <v>8</v>
      </c>
      <c r="CZ275" s="336" t="s">
        <v>8</v>
      </c>
      <c r="DA275" s="336" t="s">
        <v>8</v>
      </c>
      <c r="DB275" s="336" t="s">
        <v>8</v>
      </c>
      <c r="DC275" s="336" t="s">
        <v>8</v>
      </c>
      <c r="DD275" s="336" t="s">
        <v>8</v>
      </c>
      <c r="DE275" s="57" t="s">
        <v>8</v>
      </c>
      <c r="DF275" s="57" t="s">
        <v>8</v>
      </c>
      <c r="DG275" s="2"/>
      <c r="DH275" s="2"/>
      <c r="DI275" s="2"/>
      <c r="DJ275" s="2"/>
      <c r="DK275" s="2"/>
      <c r="DL275" s="2"/>
      <c r="DM275" s="2"/>
      <c r="DN275" s="2"/>
      <c r="DO275" s="2"/>
      <c r="DP275" s="2"/>
      <c r="DQ275" s="2"/>
      <c r="DR275" s="2"/>
      <c r="DS275" s="2"/>
      <c r="DT275" s="2"/>
      <c r="DU275" s="2"/>
      <c r="DV275" s="2"/>
      <c r="DW275" s="2"/>
      <c r="DX275" s="2"/>
      <c r="DY275" s="2"/>
      <c r="DZ275" s="2"/>
    </row>
    <row r="276" spans="1:130" ht="19.5" customHeight="1" x14ac:dyDescent="0.25">
      <c r="A276" s="49">
        <v>237</v>
      </c>
      <c r="B276" s="55">
        <v>377</v>
      </c>
      <c r="C276" s="56">
        <v>378</v>
      </c>
      <c r="D276" s="85" t="s">
        <v>338</v>
      </c>
      <c r="E276" s="285"/>
      <c r="F276" s="87"/>
      <c r="G276" s="280"/>
      <c r="H276" s="57"/>
      <c r="I276" s="78"/>
      <c r="J276" s="57"/>
      <c r="K276" s="57" t="s">
        <v>8</v>
      </c>
      <c r="L276" s="57" t="s">
        <v>8</v>
      </c>
      <c r="M276" s="57" t="s">
        <v>8</v>
      </c>
      <c r="N276" s="296"/>
      <c r="O276" s="58" t="s">
        <v>609</v>
      </c>
      <c r="P276" s="58" t="s">
        <v>609</v>
      </c>
      <c r="Q276" s="58" t="s">
        <v>609</v>
      </c>
      <c r="R276" s="58" t="s">
        <v>609</v>
      </c>
      <c r="S276" s="58" t="s">
        <v>609</v>
      </c>
      <c r="T276" s="58" t="s">
        <v>609</v>
      </c>
      <c r="U276" s="58" t="s">
        <v>609</v>
      </c>
      <c r="V276" s="58" t="s">
        <v>609</v>
      </c>
      <c r="W276" s="58" t="s">
        <v>609</v>
      </c>
      <c r="X276" s="58" t="s">
        <v>609</v>
      </c>
      <c r="Y276" s="67">
        <f t="shared" si="88"/>
        <v>0</v>
      </c>
      <c r="Z276" s="57"/>
      <c r="AA276" s="57"/>
      <c r="AB276" s="57"/>
      <c r="AC276" s="57"/>
      <c r="AD276" s="57"/>
      <c r="AE276" s="79"/>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336" t="s">
        <v>8</v>
      </c>
      <c r="BK276" s="336" t="s">
        <v>8</v>
      </c>
      <c r="BL276" s="336" t="s">
        <v>8</v>
      </c>
      <c r="BM276" s="336" t="s">
        <v>8</v>
      </c>
      <c r="BN276" s="336" t="s">
        <v>8</v>
      </c>
      <c r="BO276" s="336" t="s">
        <v>8</v>
      </c>
      <c r="BP276" s="336" t="s">
        <v>8</v>
      </c>
      <c r="BQ276" s="336" t="s">
        <v>8</v>
      </c>
      <c r="BR276" s="336" t="s">
        <v>8</v>
      </c>
      <c r="BS276" s="336" t="s">
        <v>8</v>
      </c>
      <c r="BT276" s="336" t="s">
        <v>8</v>
      </c>
      <c r="BU276" s="336" t="s">
        <v>8</v>
      </c>
      <c r="BV276" s="336" t="s">
        <v>8</v>
      </c>
      <c r="BW276" s="336" t="s">
        <v>8</v>
      </c>
      <c r="BX276" s="336" t="s">
        <v>8</v>
      </c>
      <c r="BY276" s="336" t="s">
        <v>8</v>
      </c>
      <c r="BZ276" s="336" t="s">
        <v>8</v>
      </c>
      <c r="CA276" s="336" t="s">
        <v>8</v>
      </c>
      <c r="CB276" s="336" t="s">
        <v>8</v>
      </c>
      <c r="CC276" s="336" t="s">
        <v>8</v>
      </c>
      <c r="CD276" s="336" t="s">
        <v>8</v>
      </c>
      <c r="CE276" s="336" t="s">
        <v>8</v>
      </c>
      <c r="CF276" s="336" t="s">
        <v>8</v>
      </c>
      <c r="CG276" s="336" t="s">
        <v>8</v>
      </c>
      <c r="CH276" s="336" t="s">
        <v>8</v>
      </c>
      <c r="CI276" s="336" t="s">
        <v>8</v>
      </c>
      <c r="CJ276" s="336" t="s">
        <v>8</v>
      </c>
      <c r="CK276" s="336" t="s">
        <v>8</v>
      </c>
      <c r="CL276" s="336" t="s">
        <v>8</v>
      </c>
      <c r="CM276" s="336" t="s">
        <v>8</v>
      </c>
      <c r="CN276" s="336" t="s">
        <v>8</v>
      </c>
      <c r="CO276" s="336" t="s">
        <v>8</v>
      </c>
      <c r="CP276" s="336" t="s">
        <v>8</v>
      </c>
      <c r="CQ276" s="336" t="s">
        <v>8</v>
      </c>
      <c r="CR276" s="336" t="s">
        <v>8</v>
      </c>
      <c r="CS276" s="336"/>
      <c r="CT276" s="336" t="s">
        <v>8</v>
      </c>
      <c r="CU276" s="336" t="s">
        <v>8</v>
      </c>
      <c r="CV276" s="336" t="s">
        <v>8</v>
      </c>
      <c r="CW276" s="336" t="s">
        <v>8</v>
      </c>
      <c r="CX276" s="331" t="s">
        <v>8</v>
      </c>
      <c r="CY276" s="336" t="s">
        <v>8</v>
      </c>
      <c r="CZ276" s="336" t="s">
        <v>8</v>
      </c>
      <c r="DA276" s="336" t="s">
        <v>8</v>
      </c>
      <c r="DB276" s="336" t="s">
        <v>8</v>
      </c>
      <c r="DC276" s="336" t="s">
        <v>8</v>
      </c>
      <c r="DD276" s="336" t="s">
        <v>8</v>
      </c>
      <c r="DE276" s="57" t="s">
        <v>8</v>
      </c>
      <c r="DF276" s="57" t="s">
        <v>8</v>
      </c>
      <c r="DG276" s="2"/>
      <c r="DH276" s="2"/>
      <c r="DI276" s="2"/>
      <c r="DJ276" s="2"/>
      <c r="DK276" s="2"/>
      <c r="DL276" s="2"/>
      <c r="DM276" s="2"/>
      <c r="DN276" s="2"/>
      <c r="DO276" s="2"/>
      <c r="DP276" s="2"/>
      <c r="DQ276" s="2"/>
      <c r="DR276" s="2"/>
      <c r="DS276" s="2"/>
      <c r="DT276" s="2"/>
      <c r="DU276" s="2"/>
      <c r="DV276" s="2"/>
      <c r="DW276" s="2"/>
      <c r="DX276" s="2"/>
      <c r="DY276" s="2"/>
      <c r="DZ276" s="2"/>
    </row>
    <row r="277" spans="1:130" ht="51" hidden="1" customHeight="1" x14ac:dyDescent="0.25">
      <c r="A277" s="49">
        <v>238</v>
      </c>
      <c r="B277" s="62">
        <v>378</v>
      </c>
      <c r="C277" s="56">
        <v>381</v>
      </c>
      <c r="D277" s="8" t="s">
        <v>340</v>
      </c>
      <c r="E277" s="15" t="s">
        <v>19</v>
      </c>
      <c r="F277" s="15" t="s">
        <v>341</v>
      </c>
      <c r="G277" s="64" t="s">
        <v>19</v>
      </c>
      <c r="H277" s="8" t="s">
        <v>786</v>
      </c>
      <c r="I277" s="64" t="s">
        <v>628</v>
      </c>
      <c r="J277" s="64" t="s">
        <v>339</v>
      </c>
      <c r="K277" s="16" t="s">
        <v>6</v>
      </c>
      <c r="L277" s="16" t="s">
        <v>15</v>
      </c>
      <c r="M277" s="11"/>
      <c r="N277" s="306" t="s">
        <v>545</v>
      </c>
      <c r="O277" s="66"/>
      <c r="P277" s="66"/>
      <c r="Q277" s="66"/>
      <c r="R277" s="66"/>
      <c r="S277" s="66"/>
      <c r="T277" s="66" t="s">
        <v>15</v>
      </c>
      <c r="U277" s="66"/>
      <c r="V277" s="66"/>
      <c r="W277" s="66"/>
      <c r="X277" s="66"/>
      <c r="Y277" s="67">
        <f t="shared" si="88"/>
        <v>1</v>
      </c>
      <c r="Z277" s="16"/>
      <c r="AA277" s="12"/>
      <c r="AB277" s="12"/>
      <c r="AC277" s="12"/>
      <c r="AD277" s="12"/>
      <c r="AE277" s="68"/>
      <c r="AF277" s="12"/>
      <c r="AG277" s="12"/>
      <c r="AH277" s="12"/>
      <c r="AI277" s="12"/>
      <c r="AJ277" s="12"/>
      <c r="AK277" s="12"/>
      <c r="AL277" s="12"/>
      <c r="AM277" s="12"/>
      <c r="AN277" s="12"/>
      <c r="AO277" s="12"/>
      <c r="AP277" s="12"/>
      <c r="AQ277" s="12"/>
      <c r="AR277" s="12"/>
      <c r="AS277" s="12"/>
      <c r="AT277" s="12"/>
      <c r="AU277" s="12"/>
      <c r="AV277" s="12" t="s">
        <v>710</v>
      </c>
      <c r="AW277" s="12"/>
      <c r="AX277" s="12"/>
      <c r="AY277" s="12"/>
      <c r="AZ277" s="12"/>
      <c r="BA277" s="12"/>
      <c r="BB277" s="12"/>
      <c r="BC277" s="12"/>
      <c r="BD277" s="12"/>
      <c r="BE277" s="12"/>
      <c r="BF277" s="12"/>
      <c r="BG277" s="12"/>
      <c r="BH277" s="12"/>
      <c r="BI277" s="12"/>
      <c r="BJ277" s="345">
        <v>2</v>
      </c>
      <c r="BK277" s="345">
        <v>2</v>
      </c>
      <c r="BL277" s="345">
        <v>2</v>
      </c>
      <c r="BM277" s="345">
        <v>2</v>
      </c>
      <c r="BN277" s="345">
        <v>2</v>
      </c>
      <c r="BO277" s="345">
        <v>2</v>
      </c>
      <c r="BP277" s="345">
        <v>2</v>
      </c>
      <c r="BQ277" s="345">
        <v>2</v>
      </c>
      <c r="BR277" s="345">
        <v>2</v>
      </c>
      <c r="BS277" s="345">
        <v>1</v>
      </c>
      <c r="BT277" s="345">
        <v>1</v>
      </c>
      <c r="BU277" s="345">
        <v>1</v>
      </c>
      <c r="BV277" s="345">
        <v>1</v>
      </c>
      <c r="BW277" s="345">
        <v>1</v>
      </c>
      <c r="BX277" s="345">
        <v>1</v>
      </c>
      <c r="BY277" s="345">
        <v>1</v>
      </c>
      <c r="BZ277" s="345">
        <v>1</v>
      </c>
      <c r="CA277" s="345">
        <v>1</v>
      </c>
      <c r="CB277" s="345">
        <v>1</v>
      </c>
      <c r="CC277" s="345">
        <v>1</v>
      </c>
      <c r="CD277" s="345">
        <v>1</v>
      </c>
      <c r="CE277" s="345">
        <v>1</v>
      </c>
      <c r="CF277" s="345">
        <v>2</v>
      </c>
      <c r="CG277" s="345">
        <v>2</v>
      </c>
      <c r="CH277" s="345">
        <v>2</v>
      </c>
      <c r="CI277" s="345">
        <v>2</v>
      </c>
      <c r="CJ277" s="345">
        <v>2</v>
      </c>
      <c r="CK277" s="345">
        <v>2</v>
      </c>
      <c r="CL277" s="345">
        <v>2</v>
      </c>
      <c r="CM277" s="345">
        <v>2</v>
      </c>
      <c r="CN277" s="345">
        <v>2</v>
      </c>
      <c r="CO277" s="345">
        <v>2</v>
      </c>
      <c r="CP277" s="345">
        <v>2</v>
      </c>
      <c r="CQ277" s="345">
        <v>2</v>
      </c>
      <c r="CR277" s="345">
        <v>2</v>
      </c>
      <c r="CS277" s="345">
        <v>2</v>
      </c>
      <c r="CT277" s="345">
        <v>2</v>
      </c>
      <c r="CU277" s="345">
        <v>2</v>
      </c>
      <c r="CV277" s="345">
        <v>2</v>
      </c>
      <c r="CW277" s="335">
        <f t="shared" ref="CW277:CW284" si="109">COUNTIF(BJ277:CV277,"2")</f>
        <v>26</v>
      </c>
      <c r="CX277" s="330">
        <f t="shared" ref="CX277:CX284" si="110">CW277/(CW277+CY277+DA277+DC277)</f>
        <v>0.66666666666666663</v>
      </c>
      <c r="CY277" s="335">
        <f t="shared" ref="CY277:CY284" si="111">COUNTIF(BJ277:CV277,"1")</f>
        <v>13</v>
      </c>
      <c r="CZ277" s="339">
        <f t="shared" ref="CZ277:CZ284" si="112">CY277/(CW277+CY277+DA277+DC277)</f>
        <v>0.33333333333333331</v>
      </c>
      <c r="DA277" s="335">
        <f t="shared" ref="DA277:DA284" si="113">COUNTIF(BJ277:CV277,"0")</f>
        <v>0</v>
      </c>
      <c r="DB277" s="339">
        <f t="shared" ref="DB277:DB284" si="114">DA277/(CW277+CY277+DA277+DC277)</f>
        <v>0</v>
      </c>
      <c r="DC277" s="335">
        <f t="shared" ref="DC277:DC284" si="115">COUNTIF(BJ277:CV277,"KĐG")</f>
        <v>0</v>
      </c>
      <c r="DD277" s="339">
        <f t="shared" ref="DD277:DD284" si="116">DC277/(CW277+CY277+DA277+DC277)</f>
        <v>0</v>
      </c>
      <c r="DE277" s="71">
        <f t="shared" ref="DE277:DE284" si="117">(((CW277*2)+(CY277*1)+(DA277*0)))/(CW277+CY277+DA277)</f>
        <v>1.6666666666666667</v>
      </c>
      <c r="DF277" s="71" t="str">
        <f t="shared" ref="DF277:DF284" si="118">IF(DD277&gt;=50%,"KĐG",IF(DE277&gt;=1.6,"Đạt mục tiêu",IF(DE277&gt;=1,"Cần cố gắng","Chưa đạt")))</f>
        <v>Đạt mục tiêu</v>
      </c>
      <c r="DG277" s="2"/>
      <c r="DH277" s="2"/>
      <c r="DI277" s="2"/>
      <c r="DJ277" s="2"/>
      <c r="DK277" s="2"/>
      <c r="DL277" s="2"/>
      <c r="DM277" s="2"/>
      <c r="DN277" s="2"/>
      <c r="DO277" s="2"/>
      <c r="DP277" s="2"/>
      <c r="DQ277" s="2"/>
      <c r="DR277" s="2"/>
      <c r="DS277" s="2"/>
      <c r="DT277" s="2"/>
      <c r="DU277" s="2"/>
      <c r="DV277" s="2"/>
      <c r="DW277" s="2"/>
      <c r="DX277" s="2"/>
      <c r="DY277" s="2"/>
      <c r="DZ277" s="2"/>
    </row>
    <row r="278" spans="1:130" ht="69" customHeight="1" x14ac:dyDescent="0.25">
      <c r="A278" s="49">
        <v>239</v>
      </c>
      <c r="B278" s="62">
        <v>381</v>
      </c>
      <c r="C278" s="56">
        <v>384</v>
      </c>
      <c r="D278" s="8" t="s">
        <v>342</v>
      </c>
      <c r="E278" s="15" t="s">
        <v>36</v>
      </c>
      <c r="F278" s="15" t="s">
        <v>343</v>
      </c>
      <c r="G278" s="64" t="s">
        <v>19</v>
      </c>
      <c r="H278" s="117" t="s">
        <v>343</v>
      </c>
      <c r="I278" s="64" t="s">
        <v>628</v>
      </c>
      <c r="J278" s="64" t="s">
        <v>339</v>
      </c>
      <c r="K278" s="16" t="s">
        <v>6</v>
      </c>
      <c r="L278" s="16" t="s">
        <v>15</v>
      </c>
      <c r="M278" s="11"/>
      <c r="N278" s="305" t="s">
        <v>543</v>
      </c>
      <c r="O278" s="66"/>
      <c r="P278" s="66"/>
      <c r="Q278" s="66"/>
      <c r="R278" s="66" t="s">
        <v>15</v>
      </c>
      <c r="S278" s="66"/>
      <c r="T278" s="66"/>
      <c r="U278" s="66"/>
      <c r="V278" s="66"/>
      <c r="W278" s="66"/>
      <c r="X278" s="66"/>
      <c r="Y278" s="67">
        <f t="shared" si="88"/>
        <v>1</v>
      </c>
      <c r="Z278" s="16"/>
      <c r="AA278" s="16"/>
      <c r="AB278" s="16"/>
      <c r="AC278" s="16"/>
      <c r="AD278" s="16"/>
      <c r="AE278" s="68"/>
      <c r="AF278" s="12"/>
      <c r="AG278" s="12"/>
      <c r="AH278" s="12"/>
      <c r="AI278" s="12"/>
      <c r="AJ278" s="12"/>
      <c r="AK278" s="12"/>
      <c r="AL278" s="12"/>
      <c r="AM278" s="12" t="s">
        <v>710</v>
      </c>
      <c r="AN278" s="12"/>
      <c r="AO278" s="12"/>
      <c r="AP278" s="12" t="s">
        <v>645</v>
      </c>
      <c r="AQ278" s="12"/>
      <c r="AR278" s="12"/>
      <c r="AS278" s="12"/>
      <c r="AT278" s="12"/>
      <c r="AU278" s="12"/>
      <c r="AV278" s="12"/>
      <c r="AW278" s="12"/>
      <c r="AX278" s="12"/>
      <c r="AY278" s="12"/>
      <c r="AZ278" s="12"/>
      <c r="BA278" s="12"/>
      <c r="BB278" s="12"/>
      <c r="BC278" s="12"/>
      <c r="BD278" s="12"/>
      <c r="BE278" s="12"/>
      <c r="BF278" s="12"/>
      <c r="BG278" s="12"/>
      <c r="BH278" s="12"/>
      <c r="BI278" s="12"/>
      <c r="BJ278" s="16">
        <v>2</v>
      </c>
      <c r="BK278" s="16">
        <v>2</v>
      </c>
      <c r="BL278" s="16">
        <v>2</v>
      </c>
      <c r="BM278" s="16">
        <v>2</v>
      </c>
      <c r="BN278" s="16">
        <v>2</v>
      </c>
      <c r="BO278" s="16">
        <v>2</v>
      </c>
      <c r="BP278" s="16">
        <v>2</v>
      </c>
      <c r="BQ278" s="16">
        <v>2</v>
      </c>
      <c r="BR278" s="16">
        <v>2</v>
      </c>
      <c r="BS278" s="16">
        <v>2</v>
      </c>
      <c r="BT278" s="16">
        <v>2</v>
      </c>
      <c r="BU278" s="16">
        <v>2</v>
      </c>
      <c r="BV278" s="16">
        <v>2</v>
      </c>
      <c r="BW278" s="16">
        <v>2</v>
      </c>
      <c r="BX278" s="16">
        <v>2</v>
      </c>
      <c r="BY278" s="16">
        <v>2</v>
      </c>
      <c r="BZ278" s="16">
        <v>2</v>
      </c>
      <c r="CA278" s="16">
        <v>2</v>
      </c>
      <c r="CB278" s="16">
        <v>2</v>
      </c>
      <c r="CC278" s="16">
        <v>2</v>
      </c>
      <c r="CD278" s="16">
        <v>2</v>
      </c>
      <c r="CE278" s="16">
        <v>2</v>
      </c>
      <c r="CF278" s="16">
        <v>2</v>
      </c>
      <c r="CG278" s="16">
        <v>2</v>
      </c>
      <c r="CH278" s="16">
        <v>2</v>
      </c>
      <c r="CI278" s="16">
        <v>2</v>
      </c>
      <c r="CJ278" s="16">
        <v>2</v>
      </c>
      <c r="CK278" s="16">
        <v>2</v>
      </c>
      <c r="CL278" s="16">
        <v>2</v>
      </c>
      <c r="CM278" s="16">
        <v>2</v>
      </c>
      <c r="CN278" s="16">
        <v>2</v>
      </c>
      <c r="CO278" s="16">
        <v>2</v>
      </c>
      <c r="CP278" s="16">
        <v>2</v>
      </c>
      <c r="CQ278" s="16">
        <v>2</v>
      </c>
      <c r="CR278" s="16">
        <v>2</v>
      </c>
      <c r="CS278" s="16">
        <v>2</v>
      </c>
      <c r="CT278" s="16">
        <v>2</v>
      </c>
      <c r="CU278" s="16">
        <v>2</v>
      </c>
      <c r="CV278" s="16">
        <v>2</v>
      </c>
      <c r="CW278" s="69">
        <f t="shared" si="109"/>
        <v>39</v>
      </c>
      <c r="CX278" s="352">
        <f t="shared" si="110"/>
        <v>1</v>
      </c>
      <c r="CY278" s="69">
        <f t="shared" si="111"/>
        <v>0</v>
      </c>
      <c r="CZ278" s="70">
        <f t="shared" si="112"/>
        <v>0</v>
      </c>
      <c r="DA278" s="69">
        <f t="shared" si="113"/>
        <v>0</v>
      </c>
      <c r="DB278" s="70">
        <f t="shared" si="114"/>
        <v>0</v>
      </c>
      <c r="DC278" s="69">
        <f t="shared" si="115"/>
        <v>0</v>
      </c>
      <c r="DD278" s="70">
        <f t="shared" si="116"/>
        <v>0</v>
      </c>
      <c r="DE278" s="71">
        <f t="shared" si="117"/>
        <v>2</v>
      </c>
      <c r="DF278" s="71" t="str">
        <f t="shared" si="118"/>
        <v>Đạt mục tiêu</v>
      </c>
      <c r="DG278" s="2"/>
      <c r="DH278" s="2"/>
      <c r="DI278" s="2"/>
      <c r="DJ278" s="2"/>
      <c r="DK278" s="2"/>
      <c r="DL278" s="2"/>
      <c r="DM278" s="2"/>
      <c r="DN278" s="2"/>
      <c r="DO278" s="2"/>
      <c r="DP278" s="2"/>
      <c r="DQ278" s="2"/>
      <c r="DR278" s="2"/>
      <c r="DS278" s="2"/>
      <c r="DT278" s="2"/>
      <c r="DU278" s="2"/>
      <c r="DV278" s="2"/>
      <c r="DW278" s="2"/>
      <c r="DX278" s="2"/>
      <c r="DY278" s="2"/>
      <c r="DZ278" s="2"/>
    </row>
    <row r="279" spans="1:130" ht="57" customHeight="1" x14ac:dyDescent="0.25">
      <c r="A279" s="49">
        <v>240</v>
      </c>
      <c r="B279" s="62">
        <v>384</v>
      </c>
      <c r="C279" s="56">
        <v>386</v>
      </c>
      <c r="D279" s="9" t="s">
        <v>344</v>
      </c>
      <c r="E279" s="28" t="s">
        <v>19</v>
      </c>
      <c r="F279" s="15" t="s">
        <v>345</v>
      </c>
      <c r="G279" s="64" t="s">
        <v>19</v>
      </c>
      <c r="H279" s="117" t="s">
        <v>788</v>
      </c>
      <c r="I279" s="64" t="s">
        <v>628</v>
      </c>
      <c r="J279" s="64" t="s">
        <v>339</v>
      </c>
      <c r="K279" s="16" t="s">
        <v>145</v>
      </c>
      <c r="L279" s="16" t="s">
        <v>15</v>
      </c>
      <c r="M279" s="11"/>
      <c r="N279" s="11"/>
      <c r="O279" s="66"/>
      <c r="P279" s="66"/>
      <c r="Q279" s="66"/>
      <c r="R279" s="66"/>
      <c r="S279" s="66"/>
      <c r="T279" s="66"/>
      <c r="U279" s="66"/>
      <c r="V279" s="66" t="s">
        <v>15</v>
      </c>
      <c r="W279" s="66"/>
      <c r="X279" s="66"/>
      <c r="Y279" s="67">
        <f t="shared" si="88"/>
        <v>1</v>
      </c>
      <c r="Z279" s="16"/>
      <c r="AA279" s="16"/>
      <c r="AB279" s="16"/>
      <c r="AC279" s="16"/>
      <c r="AD279" s="16"/>
      <c r="AE279" s="68"/>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t="s">
        <v>710</v>
      </c>
      <c r="BE279" s="12"/>
      <c r="BF279" s="12"/>
      <c r="BG279" s="12"/>
      <c r="BH279" s="12"/>
      <c r="BI279" s="12"/>
      <c r="BJ279" s="16">
        <v>2</v>
      </c>
      <c r="BK279" s="16">
        <v>2</v>
      </c>
      <c r="BL279" s="16">
        <v>2</v>
      </c>
      <c r="BM279" s="16">
        <v>2</v>
      </c>
      <c r="BN279" s="16">
        <v>2</v>
      </c>
      <c r="BO279" s="16">
        <v>2</v>
      </c>
      <c r="BP279" s="16">
        <v>2</v>
      </c>
      <c r="BQ279" s="16">
        <v>2</v>
      </c>
      <c r="BR279" s="16">
        <v>2</v>
      </c>
      <c r="BS279" s="16">
        <v>2</v>
      </c>
      <c r="BT279" s="16">
        <v>2</v>
      </c>
      <c r="BU279" s="16">
        <v>2</v>
      </c>
      <c r="BV279" s="16">
        <v>2</v>
      </c>
      <c r="BW279" s="16">
        <v>2</v>
      </c>
      <c r="BX279" s="16">
        <v>2</v>
      </c>
      <c r="BY279" s="16">
        <v>2</v>
      </c>
      <c r="BZ279" s="16">
        <v>2</v>
      </c>
      <c r="CA279" s="16">
        <v>2</v>
      </c>
      <c r="CB279" s="16">
        <v>2</v>
      </c>
      <c r="CC279" s="16">
        <v>2</v>
      </c>
      <c r="CD279" s="16">
        <v>2</v>
      </c>
      <c r="CE279" s="16">
        <v>2</v>
      </c>
      <c r="CF279" s="16">
        <v>2</v>
      </c>
      <c r="CG279" s="16">
        <v>2</v>
      </c>
      <c r="CH279" s="16">
        <v>2</v>
      </c>
      <c r="CI279" s="16">
        <v>2</v>
      </c>
      <c r="CJ279" s="16">
        <v>2</v>
      </c>
      <c r="CK279" s="16">
        <v>2</v>
      </c>
      <c r="CL279" s="16">
        <v>2</v>
      </c>
      <c r="CM279" s="16">
        <v>2</v>
      </c>
      <c r="CN279" s="16">
        <v>2</v>
      </c>
      <c r="CO279" s="16">
        <v>2</v>
      </c>
      <c r="CP279" s="16">
        <v>2</v>
      </c>
      <c r="CQ279" s="16">
        <v>2</v>
      </c>
      <c r="CR279" s="16">
        <v>2</v>
      </c>
      <c r="CS279" s="16"/>
      <c r="CT279" s="16">
        <v>2</v>
      </c>
      <c r="CU279" s="16">
        <v>2</v>
      </c>
      <c r="CV279" s="16">
        <v>2</v>
      </c>
      <c r="CW279" s="69">
        <f t="shared" si="109"/>
        <v>38</v>
      </c>
      <c r="CX279" s="352">
        <f t="shared" si="110"/>
        <v>1</v>
      </c>
      <c r="CY279" s="69">
        <f t="shared" si="111"/>
        <v>0</v>
      </c>
      <c r="CZ279" s="70">
        <f t="shared" si="112"/>
        <v>0</v>
      </c>
      <c r="DA279" s="69">
        <f t="shared" si="113"/>
        <v>0</v>
      </c>
      <c r="DB279" s="70">
        <f t="shared" si="114"/>
        <v>0</v>
      </c>
      <c r="DC279" s="69">
        <f t="shared" si="115"/>
        <v>0</v>
      </c>
      <c r="DD279" s="70">
        <f t="shared" si="116"/>
        <v>0</v>
      </c>
      <c r="DE279" s="71">
        <f t="shared" si="117"/>
        <v>2</v>
      </c>
      <c r="DF279" s="71" t="str">
        <f t="shared" si="118"/>
        <v>Đạt mục tiêu</v>
      </c>
      <c r="DG279" s="2"/>
      <c r="DH279" s="2"/>
      <c r="DI279" s="2"/>
      <c r="DJ279" s="2"/>
      <c r="DK279" s="2"/>
      <c r="DL279" s="2"/>
      <c r="DM279" s="2"/>
      <c r="DN279" s="2"/>
      <c r="DO279" s="2"/>
      <c r="DP279" s="2"/>
      <c r="DQ279" s="2"/>
      <c r="DR279" s="2"/>
      <c r="DS279" s="2"/>
      <c r="DT279" s="2"/>
      <c r="DU279" s="2"/>
      <c r="DV279" s="2"/>
      <c r="DW279" s="2"/>
      <c r="DX279" s="2"/>
      <c r="DY279" s="2"/>
      <c r="DZ279" s="2"/>
    </row>
    <row r="280" spans="1:130" ht="48.75" hidden="1" customHeight="1" x14ac:dyDescent="0.25">
      <c r="A280" s="49">
        <v>241</v>
      </c>
      <c r="B280" s="62">
        <v>386</v>
      </c>
      <c r="C280" s="56">
        <v>387</v>
      </c>
      <c r="D280" s="9" t="s">
        <v>346</v>
      </c>
      <c r="E280" s="15" t="s">
        <v>19</v>
      </c>
      <c r="F280" s="15" t="s">
        <v>347</v>
      </c>
      <c r="G280" s="64" t="s">
        <v>19</v>
      </c>
      <c r="H280" s="140" t="s">
        <v>789</v>
      </c>
      <c r="I280" s="64" t="s">
        <v>628</v>
      </c>
      <c r="J280" s="8" t="s">
        <v>339</v>
      </c>
      <c r="K280" s="12" t="s">
        <v>120</v>
      </c>
      <c r="L280" s="12" t="s">
        <v>15</v>
      </c>
      <c r="M280" s="11">
        <v>9</v>
      </c>
      <c r="N280" s="297" t="s">
        <v>1200</v>
      </c>
      <c r="O280" s="80" t="s">
        <v>15</v>
      </c>
      <c r="P280" s="80"/>
      <c r="Q280" s="80"/>
      <c r="R280" s="80"/>
      <c r="S280" s="80"/>
      <c r="T280" s="80"/>
      <c r="U280" s="80"/>
      <c r="V280" s="80"/>
      <c r="W280" s="80"/>
      <c r="X280" s="80"/>
      <c r="Y280" s="67">
        <f t="shared" si="88"/>
        <v>1</v>
      </c>
      <c r="Z280" s="16"/>
      <c r="AA280" s="16"/>
      <c r="AB280" s="16" t="s">
        <v>1189</v>
      </c>
      <c r="AC280" s="16" t="s">
        <v>654</v>
      </c>
      <c r="AD280" s="16"/>
      <c r="AE280" s="68"/>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6">
        <v>2</v>
      </c>
      <c r="BK280" s="16">
        <v>2</v>
      </c>
      <c r="BL280" s="16">
        <v>2</v>
      </c>
      <c r="BM280" s="16">
        <v>2</v>
      </c>
      <c r="BN280" s="16">
        <v>2</v>
      </c>
      <c r="BO280" s="16">
        <v>2</v>
      </c>
      <c r="BP280" s="16">
        <v>2</v>
      </c>
      <c r="BQ280" s="16">
        <v>2</v>
      </c>
      <c r="BR280" s="16">
        <v>2</v>
      </c>
      <c r="BS280" s="16">
        <v>2</v>
      </c>
      <c r="BT280" s="16">
        <v>2</v>
      </c>
      <c r="BU280" s="16">
        <v>2</v>
      </c>
      <c r="BV280" s="16">
        <v>2</v>
      </c>
      <c r="BW280" s="16">
        <v>2</v>
      </c>
      <c r="BX280" s="16">
        <v>2</v>
      </c>
      <c r="BY280" s="16">
        <v>2</v>
      </c>
      <c r="BZ280" s="16">
        <v>2</v>
      </c>
      <c r="CA280" s="16">
        <v>2</v>
      </c>
      <c r="CB280" s="16">
        <v>2</v>
      </c>
      <c r="CC280" s="16">
        <v>2</v>
      </c>
      <c r="CD280" s="16">
        <v>2</v>
      </c>
      <c r="CE280" s="16">
        <v>2</v>
      </c>
      <c r="CF280" s="16">
        <v>2</v>
      </c>
      <c r="CG280" s="16">
        <v>2</v>
      </c>
      <c r="CH280" s="16">
        <v>2</v>
      </c>
      <c r="CI280" s="16">
        <v>2</v>
      </c>
      <c r="CJ280" s="16">
        <v>2</v>
      </c>
      <c r="CK280" s="16">
        <v>2</v>
      </c>
      <c r="CL280" s="16">
        <v>2</v>
      </c>
      <c r="CM280" s="16">
        <v>2</v>
      </c>
      <c r="CN280" s="16">
        <v>2</v>
      </c>
      <c r="CO280" s="16">
        <v>2</v>
      </c>
      <c r="CP280" s="16">
        <v>2</v>
      </c>
      <c r="CQ280" s="16">
        <v>2</v>
      </c>
      <c r="CR280" s="16">
        <v>2</v>
      </c>
      <c r="CS280" s="16">
        <v>2</v>
      </c>
      <c r="CT280" s="16">
        <v>2</v>
      </c>
      <c r="CU280" s="16">
        <v>2</v>
      </c>
      <c r="CV280" s="16">
        <v>2</v>
      </c>
      <c r="CW280" s="69">
        <f t="shared" si="109"/>
        <v>39</v>
      </c>
      <c r="CX280" s="352">
        <f t="shared" si="110"/>
        <v>1</v>
      </c>
      <c r="CY280" s="69">
        <f t="shared" si="111"/>
        <v>0</v>
      </c>
      <c r="CZ280" s="70">
        <f t="shared" si="112"/>
        <v>0</v>
      </c>
      <c r="DA280" s="69">
        <f t="shared" si="113"/>
        <v>0</v>
      </c>
      <c r="DB280" s="70">
        <f t="shared" si="114"/>
        <v>0</v>
      </c>
      <c r="DC280" s="69">
        <f t="shared" si="115"/>
        <v>0</v>
      </c>
      <c r="DD280" s="70">
        <f t="shared" si="116"/>
        <v>0</v>
      </c>
      <c r="DE280" s="71">
        <f t="shared" si="117"/>
        <v>2</v>
      </c>
      <c r="DF280" s="71" t="str">
        <f t="shared" si="118"/>
        <v>Đạt mục tiêu</v>
      </c>
      <c r="DG280" s="2"/>
      <c r="DH280" s="2"/>
      <c r="DI280" s="2"/>
      <c r="DJ280" s="2"/>
      <c r="DK280" s="2"/>
      <c r="DL280" s="2"/>
      <c r="DM280" s="2"/>
      <c r="DN280" s="2"/>
      <c r="DO280" s="2"/>
      <c r="DP280" s="2"/>
      <c r="DQ280" s="2"/>
      <c r="DR280" s="2"/>
      <c r="DS280" s="2"/>
      <c r="DT280" s="2"/>
      <c r="DU280" s="2"/>
      <c r="DV280" s="2"/>
      <c r="DW280" s="2"/>
      <c r="DX280" s="2"/>
      <c r="DY280" s="2"/>
      <c r="DZ280" s="2"/>
    </row>
    <row r="281" spans="1:130" ht="51.75" hidden="1" customHeight="1" x14ac:dyDescent="0.25">
      <c r="A281" s="49">
        <v>242</v>
      </c>
      <c r="B281" s="55">
        <v>387</v>
      </c>
      <c r="C281" s="56">
        <v>387</v>
      </c>
      <c r="D281" s="9" t="s">
        <v>346</v>
      </c>
      <c r="E281" s="15" t="s">
        <v>19</v>
      </c>
      <c r="F281" s="15" t="s">
        <v>347</v>
      </c>
      <c r="G281" s="64" t="s">
        <v>19</v>
      </c>
      <c r="H281" s="141" t="s">
        <v>1389</v>
      </c>
      <c r="I281" s="64" t="s">
        <v>628</v>
      </c>
      <c r="J281" s="8"/>
      <c r="K281" s="13"/>
      <c r="L281" s="13"/>
      <c r="M281" s="11"/>
      <c r="N281" s="305" t="s">
        <v>541</v>
      </c>
      <c r="O281" s="80"/>
      <c r="P281" s="80" t="s">
        <v>15</v>
      </c>
      <c r="Q281" s="80"/>
      <c r="R281" s="80"/>
      <c r="S281" s="80"/>
      <c r="T281" s="80"/>
      <c r="U281" s="80"/>
      <c r="V281" s="80"/>
      <c r="W281" s="80"/>
      <c r="X281" s="80"/>
      <c r="Y281" s="67">
        <f t="shared" si="88"/>
        <v>1</v>
      </c>
      <c r="Z281" s="16"/>
      <c r="AA281" s="12"/>
      <c r="AB281" s="12"/>
      <c r="AC281" s="12"/>
      <c r="AD281" s="12"/>
      <c r="AE281" s="68"/>
      <c r="AF281" s="12" t="s">
        <v>626</v>
      </c>
      <c r="AG281" s="12" t="s">
        <v>645</v>
      </c>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6">
        <v>2</v>
      </c>
      <c r="BK281" s="16">
        <v>2</v>
      </c>
      <c r="BL281" s="16">
        <v>2</v>
      </c>
      <c r="BM281" s="16">
        <v>1</v>
      </c>
      <c r="BN281" s="16">
        <v>2</v>
      </c>
      <c r="BO281" s="16">
        <v>2</v>
      </c>
      <c r="BP281" s="16">
        <v>2</v>
      </c>
      <c r="BQ281" s="16">
        <v>2</v>
      </c>
      <c r="BR281" s="16">
        <v>2</v>
      </c>
      <c r="BS281" s="16">
        <v>2</v>
      </c>
      <c r="BT281" s="16">
        <v>2</v>
      </c>
      <c r="BU281" s="16">
        <v>2</v>
      </c>
      <c r="BV281" s="16">
        <v>2</v>
      </c>
      <c r="BW281" s="16">
        <v>2</v>
      </c>
      <c r="BX281" s="16">
        <v>2</v>
      </c>
      <c r="BY281" s="16">
        <v>2</v>
      </c>
      <c r="BZ281" s="16">
        <v>2</v>
      </c>
      <c r="CA281" s="16">
        <v>2</v>
      </c>
      <c r="CB281" s="16">
        <v>2</v>
      </c>
      <c r="CC281" s="16">
        <v>2</v>
      </c>
      <c r="CD281" s="16">
        <v>2</v>
      </c>
      <c r="CE281" s="16">
        <v>2</v>
      </c>
      <c r="CF281" s="16">
        <v>2</v>
      </c>
      <c r="CG281" s="16">
        <v>1</v>
      </c>
      <c r="CH281" s="16">
        <v>2</v>
      </c>
      <c r="CI281" s="16">
        <v>2</v>
      </c>
      <c r="CJ281" s="16">
        <v>2</v>
      </c>
      <c r="CK281" s="16">
        <v>1</v>
      </c>
      <c r="CL281" s="16">
        <v>2</v>
      </c>
      <c r="CM281" s="16">
        <v>2</v>
      </c>
      <c r="CN281" s="16">
        <v>2</v>
      </c>
      <c r="CO281" s="16">
        <v>2</v>
      </c>
      <c r="CP281" s="16">
        <v>2</v>
      </c>
      <c r="CQ281" s="16">
        <v>2</v>
      </c>
      <c r="CR281" s="16">
        <v>2</v>
      </c>
      <c r="CS281" s="16">
        <v>1</v>
      </c>
      <c r="CT281" s="16">
        <v>2</v>
      </c>
      <c r="CU281" s="16">
        <v>2</v>
      </c>
      <c r="CV281" s="16">
        <v>2</v>
      </c>
      <c r="CW281" s="69">
        <f t="shared" si="109"/>
        <v>35</v>
      </c>
      <c r="CX281" s="352">
        <f t="shared" si="110"/>
        <v>0.89743589743589747</v>
      </c>
      <c r="CY281" s="69">
        <f t="shared" si="111"/>
        <v>4</v>
      </c>
      <c r="CZ281" s="70">
        <f t="shared" si="112"/>
        <v>0.10256410256410256</v>
      </c>
      <c r="DA281" s="69">
        <f t="shared" si="113"/>
        <v>0</v>
      </c>
      <c r="DB281" s="70">
        <f t="shared" si="114"/>
        <v>0</v>
      </c>
      <c r="DC281" s="69">
        <f t="shared" si="115"/>
        <v>0</v>
      </c>
      <c r="DD281" s="70">
        <f t="shared" si="116"/>
        <v>0</v>
      </c>
      <c r="DE281" s="71">
        <f t="shared" si="117"/>
        <v>1.8974358974358974</v>
      </c>
      <c r="DF281" s="71" t="str">
        <f t="shared" si="118"/>
        <v>Đạt mục tiêu</v>
      </c>
      <c r="DG281" s="2"/>
      <c r="DH281" s="2"/>
      <c r="DI281" s="2"/>
      <c r="DJ281" s="2"/>
      <c r="DK281" s="2"/>
      <c r="DL281" s="2"/>
      <c r="DM281" s="2"/>
      <c r="DN281" s="2"/>
      <c r="DO281" s="2"/>
      <c r="DP281" s="2"/>
      <c r="DQ281" s="2"/>
      <c r="DR281" s="2"/>
      <c r="DS281" s="2"/>
      <c r="DT281" s="2"/>
      <c r="DU281" s="2"/>
      <c r="DV281" s="2"/>
      <c r="DW281" s="2"/>
      <c r="DX281" s="2"/>
      <c r="DY281" s="2"/>
      <c r="DZ281" s="2"/>
    </row>
    <row r="282" spans="1:130" ht="51.75" hidden="1" customHeight="1" x14ac:dyDescent="0.25">
      <c r="A282" s="49">
        <v>243</v>
      </c>
      <c r="B282" s="62">
        <v>387</v>
      </c>
      <c r="C282" s="56">
        <v>387</v>
      </c>
      <c r="D282" s="9" t="s">
        <v>346</v>
      </c>
      <c r="E282" s="281" t="s">
        <v>19</v>
      </c>
      <c r="F282" s="15" t="s">
        <v>347</v>
      </c>
      <c r="G282" s="282" t="s">
        <v>19</v>
      </c>
      <c r="H282" s="142" t="s">
        <v>1192</v>
      </c>
      <c r="I282" s="64" t="s">
        <v>628</v>
      </c>
      <c r="J282" s="8"/>
      <c r="K282" s="13"/>
      <c r="L282" s="13"/>
      <c r="M282" s="11"/>
      <c r="N282" s="305" t="s">
        <v>542</v>
      </c>
      <c r="O282" s="80"/>
      <c r="P282" s="80"/>
      <c r="Q282" s="80" t="s">
        <v>15</v>
      </c>
      <c r="R282" s="80"/>
      <c r="S282" s="80"/>
      <c r="T282" s="80"/>
      <c r="U282" s="80"/>
      <c r="V282" s="80"/>
      <c r="W282" s="80"/>
      <c r="X282" s="80"/>
      <c r="Y282" s="67">
        <f t="shared" si="88"/>
        <v>1</v>
      </c>
      <c r="Z282" s="16"/>
      <c r="AA282" s="16"/>
      <c r="AB282" s="16"/>
      <c r="AC282" s="16"/>
      <c r="AD282" s="16"/>
      <c r="AE282" s="68"/>
      <c r="AF282" s="12"/>
      <c r="AG282" s="12"/>
      <c r="AH282" s="16" t="s">
        <v>626</v>
      </c>
      <c r="AI282" s="16" t="s">
        <v>645</v>
      </c>
      <c r="AJ282" s="16"/>
      <c r="AK282" s="16" t="s">
        <v>645</v>
      </c>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6">
        <v>2</v>
      </c>
      <c r="BK282" s="16">
        <v>2</v>
      </c>
      <c r="BL282" s="16">
        <v>2</v>
      </c>
      <c r="BM282" s="16">
        <v>2</v>
      </c>
      <c r="BN282" s="16">
        <v>2</v>
      </c>
      <c r="BO282" s="16">
        <v>2</v>
      </c>
      <c r="BP282" s="16">
        <v>2</v>
      </c>
      <c r="BQ282" s="16">
        <v>2</v>
      </c>
      <c r="BR282" s="16">
        <v>2</v>
      </c>
      <c r="BS282" s="16">
        <v>2</v>
      </c>
      <c r="BT282" s="16">
        <v>2</v>
      </c>
      <c r="BU282" s="16">
        <v>2</v>
      </c>
      <c r="BV282" s="16">
        <v>2</v>
      </c>
      <c r="BW282" s="16">
        <v>2</v>
      </c>
      <c r="BX282" s="16">
        <v>2</v>
      </c>
      <c r="BY282" s="16">
        <v>2</v>
      </c>
      <c r="BZ282" s="16">
        <v>2</v>
      </c>
      <c r="CA282" s="16">
        <v>2</v>
      </c>
      <c r="CB282" s="16">
        <v>2</v>
      </c>
      <c r="CC282" s="16">
        <v>2</v>
      </c>
      <c r="CD282" s="16">
        <v>2</v>
      </c>
      <c r="CE282" s="16">
        <v>1</v>
      </c>
      <c r="CF282" s="16">
        <v>1</v>
      </c>
      <c r="CG282" s="16">
        <v>1</v>
      </c>
      <c r="CH282" s="16">
        <v>2</v>
      </c>
      <c r="CI282" s="16">
        <v>2</v>
      </c>
      <c r="CJ282" s="16">
        <v>2</v>
      </c>
      <c r="CK282" s="16">
        <v>2</v>
      </c>
      <c r="CL282" s="16">
        <v>2</v>
      </c>
      <c r="CM282" s="16">
        <v>2</v>
      </c>
      <c r="CN282" s="16">
        <v>2</v>
      </c>
      <c r="CO282" s="16">
        <v>2</v>
      </c>
      <c r="CP282" s="16">
        <v>2</v>
      </c>
      <c r="CQ282" s="16">
        <v>2</v>
      </c>
      <c r="CR282" s="16">
        <v>2</v>
      </c>
      <c r="CS282" s="16">
        <v>2</v>
      </c>
      <c r="CT282" s="16">
        <v>2</v>
      </c>
      <c r="CU282" s="16">
        <v>2</v>
      </c>
      <c r="CV282" s="16">
        <v>2</v>
      </c>
      <c r="CW282" s="69">
        <f t="shared" si="109"/>
        <v>36</v>
      </c>
      <c r="CX282" s="352">
        <f t="shared" si="110"/>
        <v>0.92307692307692313</v>
      </c>
      <c r="CY282" s="69">
        <f t="shared" si="111"/>
        <v>3</v>
      </c>
      <c r="CZ282" s="70">
        <f t="shared" si="112"/>
        <v>7.6923076923076927E-2</v>
      </c>
      <c r="DA282" s="69">
        <f t="shared" si="113"/>
        <v>0</v>
      </c>
      <c r="DB282" s="70">
        <f t="shared" si="114"/>
        <v>0</v>
      </c>
      <c r="DC282" s="69">
        <f t="shared" si="115"/>
        <v>0</v>
      </c>
      <c r="DD282" s="70">
        <f t="shared" si="116"/>
        <v>0</v>
      </c>
      <c r="DE282" s="71">
        <f t="shared" si="117"/>
        <v>1.9230769230769231</v>
      </c>
      <c r="DF282" s="71" t="str">
        <f t="shared" si="118"/>
        <v>Đạt mục tiêu</v>
      </c>
      <c r="DG282" s="2"/>
      <c r="DH282" s="2"/>
      <c r="DI282" s="2"/>
      <c r="DJ282" s="2"/>
      <c r="DK282" s="2"/>
      <c r="DL282" s="2"/>
      <c r="DM282" s="2"/>
      <c r="DN282" s="2"/>
      <c r="DO282" s="2"/>
      <c r="DP282" s="2"/>
      <c r="DQ282" s="2"/>
      <c r="DR282" s="2"/>
      <c r="DS282" s="2"/>
      <c r="DT282" s="2"/>
      <c r="DU282" s="2"/>
      <c r="DV282" s="2"/>
      <c r="DW282" s="2"/>
      <c r="DX282" s="2"/>
      <c r="DY282" s="2"/>
      <c r="DZ282" s="2"/>
    </row>
    <row r="283" spans="1:130" ht="49.5" customHeight="1" x14ac:dyDescent="0.25">
      <c r="A283" s="49">
        <v>244</v>
      </c>
      <c r="B283" s="62">
        <v>387</v>
      </c>
      <c r="C283" s="56">
        <v>387</v>
      </c>
      <c r="D283" s="9" t="s">
        <v>346</v>
      </c>
      <c r="E283" s="15" t="s">
        <v>19</v>
      </c>
      <c r="F283" s="15" t="s">
        <v>347</v>
      </c>
      <c r="G283" s="64" t="s">
        <v>19</v>
      </c>
      <c r="H283" s="141" t="s">
        <v>1453</v>
      </c>
      <c r="I283" s="64" t="s">
        <v>628</v>
      </c>
      <c r="J283" s="8"/>
      <c r="K283" s="13"/>
      <c r="L283" s="13"/>
      <c r="M283" s="11"/>
      <c r="N283" s="305" t="s">
        <v>543</v>
      </c>
      <c r="O283" s="80"/>
      <c r="P283" s="80"/>
      <c r="Q283" s="80"/>
      <c r="R283" s="602" t="s">
        <v>15</v>
      </c>
      <c r="S283" s="80"/>
      <c r="T283" s="80"/>
      <c r="U283" s="80"/>
      <c r="V283" s="80"/>
      <c r="W283" s="80"/>
      <c r="X283" s="80"/>
      <c r="Y283" s="67">
        <f t="shared" si="88"/>
        <v>1</v>
      </c>
      <c r="Z283" s="16"/>
      <c r="AA283" s="16"/>
      <c r="AB283" s="16"/>
      <c r="AC283" s="16"/>
      <c r="AD283" s="16"/>
      <c r="AE283" s="68"/>
      <c r="AF283" s="12"/>
      <c r="AG283" s="12"/>
      <c r="AH283" s="12"/>
      <c r="AI283" s="12"/>
      <c r="AJ283" s="12"/>
      <c r="AK283" s="12"/>
      <c r="AL283" s="12"/>
      <c r="AM283" s="12" t="s">
        <v>626</v>
      </c>
      <c r="AN283" s="12" t="s">
        <v>645</v>
      </c>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6">
        <v>2</v>
      </c>
      <c r="BK283" s="16">
        <v>2</v>
      </c>
      <c r="BL283" s="16">
        <v>2</v>
      </c>
      <c r="BM283" s="16">
        <v>2</v>
      </c>
      <c r="BN283" s="16">
        <v>2</v>
      </c>
      <c r="BO283" s="16">
        <v>2</v>
      </c>
      <c r="BP283" s="16">
        <v>2</v>
      </c>
      <c r="BQ283" s="16">
        <v>2</v>
      </c>
      <c r="BR283" s="16">
        <v>2</v>
      </c>
      <c r="BS283" s="16">
        <v>2</v>
      </c>
      <c r="BT283" s="16">
        <v>2</v>
      </c>
      <c r="BU283" s="16">
        <v>2</v>
      </c>
      <c r="BV283" s="16">
        <v>2</v>
      </c>
      <c r="BW283" s="16">
        <v>2</v>
      </c>
      <c r="BX283" s="16">
        <v>2</v>
      </c>
      <c r="BY283" s="16">
        <v>2</v>
      </c>
      <c r="BZ283" s="16">
        <v>2</v>
      </c>
      <c r="CA283" s="16">
        <v>2</v>
      </c>
      <c r="CB283" s="16">
        <v>2</v>
      </c>
      <c r="CC283" s="16">
        <v>2</v>
      </c>
      <c r="CD283" s="16">
        <v>2</v>
      </c>
      <c r="CE283" s="16">
        <v>2</v>
      </c>
      <c r="CF283" s="16">
        <v>2</v>
      </c>
      <c r="CG283" s="16">
        <v>2</v>
      </c>
      <c r="CH283" s="16">
        <v>2</v>
      </c>
      <c r="CI283" s="16">
        <v>2</v>
      </c>
      <c r="CJ283" s="16">
        <v>2</v>
      </c>
      <c r="CK283" s="16">
        <v>2</v>
      </c>
      <c r="CL283" s="16">
        <v>2</v>
      </c>
      <c r="CM283" s="16">
        <v>2</v>
      </c>
      <c r="CN283" s="16">
        <v>2</v>
      </c>
      <c r="CO283" s="16">
        <v>2</v>
      </c>
      <c r="CP283" s="16">
        <v>2</v>
      </c>
      <c r="CQ283" s="16">
        <v>2</v>
      </c>
      <c r="CR283" s="16">
        <v>2</v>
      </c>
      <c r="CS283" s="16">
        <v>2</v>
      </c>
      <c r="CT283" s="16">
        <v>2</v>
      </c>
      <c r="CU283" s="16">
        <v>2</v>
      </c>
      <c r="CV283" s="16">
        <v>2</v>
      </c>
      <c r="CW283" s="69">
        <f t="shared" si="109"/>
        <v>39</v>
      </c>
      <c r="CX283" s="352">
        <f t="shared" si="110"/>
        <v>1</v>
      </c>
      <c r="CY283" s="69">
        <f t="shared" si="111"/>
        <v>0</v>
      </c>
      <c r="CZ283" s="70">
        <f t="shared" si="112"/>
        <v>0</v>
      </c>
      <c r="DA283" s="69">
        <f t="shared" si="113"/>
        <v>0</v>
      </c>
      <c r="DB283" s="70">
        <f t="shared" si="114"/>
        <v>0</v>
      </c>
      <c r="DC283" s="69">
        <f t="shared" si="115"/>
        <v>0</v>
      </c>
      <c r="DD283" s="70">
        <f t="shared" si="116"/>
        <v>0</v>
      </c>
      <c r="DE283" s="71">
        <f t="shared" si="117"/>
        <v>2</v>
      </c>
      <c r="DF283" s="71" t="str">
        <f t="shared" si="118"/>
        <v>Đạt mục tiêu</v>
      </c>
      <c r="DG283" s="2"/>
      <c r="DH283" s="2"/>
      <c r="DI283" s="2"/>
      <c r="DJ283" s="2"/>
      <c r="DK283" s="2"/>
      <c r="DL283" s="2"/>
      <c r="DM283" s="2"/>
      <c r="DN283" s="2"/>
      <c r="DO283" s="2"/>
      <c r="DP283" s="2"/>
      <c r="DQ283" s="2"/>
      <c r="DR283" s="2"/>
      <c r="DS283" s="2"/>
      <c r="DT283" s="2"/>
      <c r="DU283" s="2"/>
      <c r="DV283" s="2"/>
      <c r="DW283" s="2"/>
      <c r="DX283" s="2"/>
      <c r="DY283" s="2"/>
      <c r="DZ283" s="2"/>
    </row>
    <row r="284" spans="1:130" ht="50.25" hidden="1" customHeight="1" x14ac:dyDescent="0.25">
      <c r="A284" s="49">
        <v>245</v>
      </c>
      <c r="B284" s="62">
        <v>387</v>
      </c>
      <c r="C284" s="56">
        <v>387</v>
      </c>
      <c r="D284" s="9" t="s">
        <v>346</v>
      </c>
      <c r="E284" s="15" t="s">
        <v>19</v>
      </c>
      <c r="F284" s="15" t="s">
        <v>347</v>
      </c>
      <c r="G284" s="64" t="s">
        <v>19</v>
      </c>
      <c r="H284" s="141" t="s">
        <v>791</v>
      </c>
      <c r="I284" s="64" t="s">
        <v>628</v>
      </c>
      <c r="J284" s="8"/>
      <c r="K284" s="13"/>
      <c r="L284" s="13"/>
      <c r="M284" s="11"/>
      <c r="N284" s="306" t="s">
        <v>545</v>
      </c>
      <c r="O284" s="80"/>
      <c r="P284" s="80"/>
      <c r="Q284" s="80"/>
      <c r="R284" s="80"/>
      <c r="S284" s="80"/>
      <c r="T284" s="80" t="s">
        <v>15</v>
      </c>
      <c r="U284" s="80"/>
      <c r="V284" s="80"/>
      <c r="W284" s="80"/>
      <c r="X284" s="80"/>
      <c r="Y284" s="67">
        <f t="shared" si="88"/>
        <v>1</v>
      </c>
      <c r="Z284" s="16"/>
      <c r="AA284" s="16"/>
      <c r="AB284" s="16"/>
      <c r="AC284" s="16"/>
      <c r="AD284" s="16"/>
      <c r="AE284" s="68"/>
      <c r="AF284" s="12"/>
      <c r="AG284" s="12"/>
      <c r="AH284" s="12"/>
      <c r="AI284" s="12"/>
      <c r="AJ284" s="12"/>
      <c r="AK284" s="12"/>
      <c r="AL284" s="12"/>
      <c r="AM284" s="12"/>
      <c r="AN284" s="12"/>
      <c r="AO284" s="12"/>
      <c r="AP284" s="12"/>
      <c r="AQ284" s="12"/>
      <c r="AR284" s="12"/>
      <c r="AS284" s="12"/>
      <c r="AT284" s="12"/>
      <c r="AU284" s="12"/>
      <c r="AV284" s="12"/>
      <c r="AW284" s="12" t="s">
        <v>645</v>
      </c>
      <c r="AX284" s="12"/>
      <c r="AY284" s="12"/>
      <c r="AZ284" s="12"/>
      <c r="BA284" s="12"/>
      <c r="BB284" s="12"/>
      <c r="BC284" s="12"/>
      <c r="BD284" s="12"/>
      <c r="BE284" s="12"/>
      <c r="BF284" s="12"/>
      <c r="BG284" s="12"/>
      <c r="BH284" s="12"/>
      <c r="BI284" s="12"/>
      <c r="BJ284" s="345">
        <v>2</v>
      </c>
      <c r="BK284" s="345">
        <v>2</v>
      </c>
      <c r="BL284" s="345">
        <v>2</v>
      </c>
      <c r="BM284" s="345">
        <v>2</v>
      </c>
      <c r="BN284" s="345">
        <v>2</v>
      </c>
      <c r="BO284" s="345">
        <v>2</v>
      </c>
      <c r="BP284" s="345">
        <v>2</v>
      </c>
      <c r="BQ284" s="345">
        <v>2</v>
      </c>
      <c r="BR284" s="345">
        <v>2</v>
      </c>
      <c r="BS284" s="345">
        <v>2</v>
      </c>
      <c r="BT284" s="345">
        <v>2</v>
      </c>
      <c r="BU284" s="345">
        <v>1</v>
      </c>
      <c r="BV284" s="345">
        <v>2</v>
      </c>
      <c r="BW284" s="345">
        <v>2</v>
      </c>
      <c r="BX284" s="345">
        <v>2</v>
      </c>
      <c r="BY284" s="345">
        <v>2</v>
      </c>
      <c r="BZ284" s="345">
        <v>2</v>
      </c>
      <c r="CA284" s="345">
        <v>2</v>
      </c>
      <c r="CB284" s="345">
        <v>2</v>
      </c>
      <c r="CC284" s="345">
        <v>2</v>
      </c>
      <c r="CD284" s="345">
        <v>1</v>
      </c>
      <c r="CE284" s="345">
        <v>2</v>
      </c>
      <c r="CF284" s="345">
        <v>2</v>
      </c>
      <c r="CG284" s="345">
        <v>2</v>
      </c>
      <c r="CH284" s="345">
        <v>2</v>
      </c>
      <c r="CI284" s="345">
        <v>2</v>
      </c>
      <c r="CJ284" s="345">
        <v>2</v>
      </c>
      <c r="CK284" s="345">
        <v>2</v>
      </c>
      <c r="CL284" s="345">
        <v>2</v>
      </c>
      <c r="CM284" s="345">
        <v>2</v>
      </c>
      <c r="CN284" s="345">
        <v>2</v>
      </c>
      <c r="CO284" s="345">
        <v>2</v>
      </c>
      <c r="CP284" s="345">
        <v>2</v>
      </c>
      <c r="CQ284" s="345">
        <v>2</v>
      </c>
      <c r="CR284" s="345">
        <v>2</v>
      </c>
      <c r="CS284" s="345">
        <v>2</v>
      </c>
      <c r="CT284" s="345">
        <v>2</v>
      </c>
      <c r="CU284" s="345">
        <v>2</v>
      </c>
      <c r="CV284" s="345">
        <v>2</v>
      </c>
      <c r="CW284" s="335">
        <f t="shared" si="109"/>
        <v>37</v>
      </c>
      <c r="CX284" s="330">
        <f t="shared" si="110"/>
        <v>0.94871794871794868</v>
      </c>
      <c r="CY284" s="335">
        <f t="shared" si="111"/>
        <v>2</v>
      </c>
      <c r="CZ284" s="339">
        <f t="shared" si="112"/>
        <v>5.128205128205128E-2</v>
      </c>
      <c r="DA284" s="335">
        <f t="shared" si="113"/>
        <v>0</v>
      </c>
      <c r="DB284" s="339">
        <f t="shared" si="114"/>
        <v>0</v>
      </c>
      <c r="DC284" s="335">
        <f t="shared" si="115"/>
        <v>0</v>
      </c>
      <c r="DD284" s="339">
        <f t="shared" si="116"/>
        <v>0</v>
      </c>
      <c r="DE284" s="71">
        <f t="shared" si="117"/>
        <v>1.9487179487179487</v>
      </c>
      <c r="DF284" s="71" t="str">
        <f t="shared" si="118"/>
        <v>Đạt mục tiêu</v>
      </c>
      <c r="DG284" s="2"/>
      <c r="DH284" s="2"/>
      <c r="DI284" s="2"/>
      <c r="DJ284" s="2"/>
      <c r="DK284" s="2"/>
      <c r="DL284" s="2"/>
      <c r="DM284" s="2"/>
      <c r="DN284" s="2"/>
      <c r="DO284" s="2"/>
      <c r="DP284" s="2"/>
      <c r="DQ284" s="2"/>
      <c r="DR284" s="2"/>
      <c r="DS284" s="2"/>
      <c r="DT284" s="2"/>
      <c r="DU284" s="2"/>
      <c r="DV284" s="2"/>
      <c r="DW284" s="2"/>
      <c r="DX284" s="2"/>
      <c r="DY284" s="2"/>
      <c r="DZ284" s="2"/>
    </row>
    <row r="285" spans="1:130" ht="47.25" hidden="1" customHeight="1" x14ac:dyDescent="0.25">
      <c r="A285" s="49">
        <v>246</v>
      </c>
      <c r="B285" s="62">
        <v>387</v>
      </c>
      <c r="C285" s="56"/>
      <c r="D285" s="8" t="s">
        <v>346</v>
      </c>
      <c r="E285" s="15" t="s">
        <v>19</v>
      </c>
      <c r="F285" s="8" t="s">
        <v>347</v>
      </c>
      <c r="G285" s="64" t="s">
        <v>19</v>
      </c>
      <c r="H285" s="141" t="s">
        <v>1211</v>
      </c>
      <c r="I285" s="64" t="s">
        <v>628</v>
      </c>
      <c r="J285" s="8"/>
      <c r="K285" s="13"/>
      <c r="L285" s="13"/>
      <c r="M285" s="11"/>
      <c r="N285" s="305" t="s">
        <v>544</v>
      </c>
      <c r="O285" s="80"/>
      <c r="P285" s="80"/>
      <c r="Q285" s="80"/>
      <c r="R285" s="80"/>
      <c r="S285" s="80" t="s">
        <v>15</v>
      </c>
      <c r="T285" s="80"/>
      <c r="U285" s="80"/>
      <c r="V285" s="80"/>
      <c r="W285" s="80"/>
      <c r="X285" s="80"/>
      <c r="Y285" s="67">
        <f t="shared" si="88"/>
        <v>1</v>
      </c>
      <c r="Z285" s="16"/>
      <c r="AA285" s="16"/>
      <c r="AB285" s="16"/>
      <c r="AC285" s="16"/>
      <c r="AD285" s="16"/>
      <c r="AE285" s="68"/>
      <c r="AF285" s="12"/>
      <c r="AG285" s="12"/>
      <c r="AH285" s="12"/>
      <c r="AI285" s="12"/>
      <c r="AJ285" s="12"/>
      <c r="AK285" s="12"/>
      <c r="AL285" s="12"/>
      <c r="AM285" s="12"/>
      <c r="AN285" s="12"/>
      <c r="AO285" s="12"/>
      <c r="AP285" s="12"/>
      <c r="AQ285" s="12" t="s">
        <v>626</v>
      </c>
      <c r="AR285" s="12"/>
      <c r="AS285" s="12" t="s">
        <v>626</v>
      </c>
      <c r="AT285" s="12"/>
      <c r="AU285" s="12"/>
      <c r="AV285" s="12"/>
      <c r="AW285" s="12"/>
      <c r="AX285" s="12"/>
      <c r="AY285" s="12"/>
      <c r="AZ285" s="12"/>
      <c r="BA285" s="12"/>
      <c r="BB285" s="12"/>
      <c r="BC285" s="12"/>
      <c r="BD285" s="12"/>
      <c r="BE285" s="12"/>
      <c r="BF285" s="12"/>
      <c r="BG285" s="12"/>
      <c r="BH285" s="12"/>
      <c r="BI285" s="12"/>
      <c r="BJ285" s="16">
        <v>2</v>
      </c>
      <c r="BK285" s="16">
        <v>2</v>
      </c>
      <c r="BL285" s="16">
        <v>2</v>
      </c>
      <c r="BM285" s="16">
        <v>2</v>
      </c>
      <c r="BN285" s="16">
        <v>2</v>
      </c>
      <c r="BO285" s="16">
        <v>2</v>
      </c>
      <c r="BP285" s="16">
        <v>2</v>
      </c>
      <c r="BQ285" s="16">
        <v>2</v>
      </c>
      <c r="BR285" s="16">
        <v>2</v>
      </c>
      <c r="BS285" s="16">
        <v>2</v>
      </c>
      <c r="BT285" s="16">
        <v>2</v>
      </c>
      <c r="BU285" s="16">
        <v>2</v>
      </c>
      <c r="BV285" s="16">
        <v>2</v>
      </c>
      <c r="BW285" s="16">
        <v>2</v>
      </c>
      <c r="BX285" s="16">
        <v>2</v>
      </c>
      <c r="BY285" s="16">
        <v>2</v>
      </c>
      <c r="BZ285" s="16">
        <v>2</v>
      </c>
      <c r="CA285" s="16">
        <v>2</v>
      </c>
      <c r="CB285" s="16">
        <v>2</v>
      </c>
      <c r="CC285" s="16">
        <v>2</v>
      </c>
      <c r="CD285" s="16">
        <v>2</v>
      </c>
      <c r="CE285" s="16">
        <v>2</v>
      </c>
      <c r="CF285" s="16">
        <v>2</v>
      </c>
      <c r="CG285" s="16">
        <v>2</v>
      </c>
      <c r="CH285" s="16">
        <v>2</v>
      </c>
      <c r="CI285" s="16">
        <v>2</v>
      </c>
      <c r="CJ285" s="16">
        <v>2</v>
      </c>
      <c r="CK285" s="16">
        <v>2</v>
      </c>
      <c r="CL285" s="16">
        <v>2</v>
      </c>
      <c r="CM285" s="16">
        <v>2</v>
      </c>
      <c r="CN285" s="16">
        <v>2</v>
      </c>
      <c r="CO285" s="16">
        <v>2</v>
      </c>
      <c r="CP285" s="16">
        <v>2</v>
      </c>
      <c r="CQ285" s="16">
        <v>2</v>
      </c>
      <c r="CR285" s="16">
        <v>2</v>
      </c>
      <c r="CS285" s="16"/>
      <c r="CT285" s="16">
        <v>2</v>
      </c>
      <c r="CU285" s="16">
        <v>2</v>
      </c>
      <c r="CV285" s="16">
        <v>2</v>
      </c>
      <c r="CW285" s="69"/>
      <c r="CX285" s="352"/>
      <c r="CY285" s="69"/>
      <c r="CZ285" s="70"/>
      <c r="DA285" s="69"/>
      <c r="DB285" s="70"/>
      <c r="DC285" s="69"/>
      <c r="DD285" s="70"/>
      <c r="DE285" s="71"/>
      <c r="DF285" s="71"/>
      <c r="DG285" s="2"/>
      <c r="DH285" s="2"/>
      <c r="DI285" s="2"/>
      <c r="DJ285" s="2"/>
      <c r="DK285" s="2"/>
      <c r="DL285" s="2"/>
      <c r="DM285" s="2"/>
      <c r="DN285" s="2"/>
      <c r="DO285" s="2"/>
      <c r="DP285" s="2"/>
      <c r="DQ285" s="2"/>
      <c r="DR285" s="2"/>
      <c r="DS285" s="2"/>
      <c r="DT285" s="2"/>
      <c r="DU285" s="2"/>
      <c r="DV285" s="2"/>
      <c r="DW285" s="2"/>
      <c r="DX285" s="2"/>
      <c r="DY285" s="2"/>
      <c r="DZ285" s="2"/>
    </row>
    <row r="286" spans="1:130" ht="44.25" hidden="1" customHeight="1" x14ac:dyDescent="0.25">
      <c r="A286" s="49">
        <v>247</v>
      </c>
      <c r="B286" s="62">
        <v>387</v>
      </c>
      <c r="C286" s="56">
        <v>387</v>
      </c>
      <c r="D286" s="8" t="s">
        <v>346</v>
      </c>
      <c r="E286" s="15" t="s">
        <v>19</v>
      </c>
      <c r="F286" s="8" t="s">
        <v>347</v>
      </c>
      <c r="G286" s="64" t="s">
        <v>19</v>
      </c>
      <c r="H286" s="130" t="s">
        <v>792</v>
      </c>
      <c r="I286" s="64" t="s">
        <v>628</v>
      </c>
      <c r="J286" s="8"/>
      <c r="K286" s="13"/>
      <c r="L286" s="13"/>
      <c r="M286" s="11"/>
      <c r="N286" s="305" t="s">
        <v>544</v>
      </c>
      <c r="O286" s="80"/>
      <c r="P286" s="80"/>
      <c r="Q286" s="80"/>
      <c r="R286" s="80"/>
      <c r="S286" s="80" t="s">
        <v>15</v>
      </c>
      <c r="T286" s="80"/>
      <c r="U286" s="80"/>
      <c r="V286" s="80"/>
      <c r="W286" s="80"/>
      <c r="X286" s="80"/>
      <c r="Y286" s="67">
        <f t="shared" si="88"/>
        <v>1</v>
      </c>
      <c r="Z286" s="16"/>
      <c r="AA286" s="16"/>
      <c r="AB286" s="16"/>
      <c r="AC286" s="16"/>
      <c r="AD286" s="16"/>
      <c r="AE286" s="68"/>
      <c r="AF286" s="12"/>
      <c r="AG286" s="12"/>
      <c r="AH286" s="12"/>
      <c r="AI286" s="12"/>
      <c r="AJ286" s="12"/>
      <c r="AK286" s="12"/>
      <c r="AL286" s="12"/>
      <c r="AM286" s="12"/>
      <c r="AN286" s="12"/>
      <c r="AO286" s="12"/>
      <c r="AP286" s="12"/>
      <c r="AQ286" s="12" t="s">
        <v>645</v>
      </c>
      <c r="AR286" s="12"/>
      <c r="AS286" s="12"/>
      <c r="AT286" s="12"/>
      <c r="AU286" s="12"/>
      <c r="AV286" s="12"/>
      <c r="AW286" s="12"/>
      <c r="AX286" s="12"/>
      <c r="AY286" s="12"/>
      <c r="AZ286" s="12"/>
      <c r="BA286" s="12"/>
      <c r="BB286" s="12"/>
      <c r="BC286" s="12"/>
      <c r="BD286" s="12"/>
      <c r="BE286" s="12"/>
      <c r="BF286" s="12"/>
      <c r="BG286" s="12"/>
      <c r="BH286" s="12"/>
      <c r="BI286" s="12"/>
      <c r="BJ286" s="16">
        <v>2</v>
      </c>
      <c r="BK286" s="16">
        <v>2</v>
      </c>
      <c r="BL286" s="16">
        <v>2</v>
      </c>
      <c r="BM286" s="16">
        <v>2</v>
      </c>
      <c r="BN286" s="16">
        <v>2</v>
      </c>
      <c r="BO286" s="16">
        <v>2</v>
      </c>
      <c r="BP286" s="16">
        <v>2</v>
      </c>
      <c r="BQ286" s="16">
        <v>2</v>
      </c>
      <c r="BR286" s="16">
        <v>2</v>
      </c>
      <c r="BS286" s="16">
        <v>2</v>
      </c>
      <c r="BT286" s="16">
        <v>2</v>
      </c>
      <c r="BU286" s="16">
        <v>2</v>
      </c>
      <c r="BV286" s="16">
        <v>2</v>
      </c>
      <c r="BW286" s="16">
        <v>2</v>
      </c>
      <c r="BX286" s="16">
        <v>2</v>
      </c>
      <c r="BY286" s="16">
        <v>2</v>
      </c>
      <c r="BZ286" s="16">
        <v>2</v>
      </c>
      <c r="CA286" s="16">
        <v>2</v>
      </c>
      <c r="CB286" s="16">
        <v>2</v>
      </c>
      <c r="CC286" s="16">
        <v>2</v>
      </c>
      <c r="CD286" s="16">
        <v>2</v>
      </c>
      <c r="CE286" s="16">
        <v>2</v>
      </c>
      <c r="CF286" s="16">
        <v>2</v>
      </c>
      <c r="CG286" s="16">
        <v>2</v>
      </c>
      <c r="CH286" s="16">
        <v>2</v>
      </c>
      <c r="CI286" s="16">
        <v>2</v>
      </c>
      <c r="CJ286" s="16">
        <v>2</v>
      </c>
      <c r="CK286" s="16">
        <v>2</v>
      </c>
      <c r="CL286" s="16">
        <v>2</v>
      </c>
      <c r="CM286" s="16">
        <v>2</v>
      </c>
      <c r="CN286" s="16">
        <v>2</v>
      </c>
      <c r="CO286" s="16">
        <v>2</v>
      </c>
      <c r="CP286" s="16">
        <v>2</v>
      </c>
      <c r="CQ286" s="16">
        <v>2</v>
      </c>
      <c r="CR286" s="16">
        <v>2</v>
      </c>
      <c r="CS286" s="16"/>
      <c r="CT286" s="16">
        <v>2</v>
      </c>
      <c r="CU286" s="16">
        <v>2</v>
      </c>
      <c r="CV286" s="16">
        <v>2</v>
      </c>
      <c r="CW286" s="69">
        <f t="shared" ref="CW286:CW300" si="119">COUNTIF(BJ286:CV286,"2")</f>
        <v>38</v>
      </c>
      <c r="CX286" s="352">
        <f t="shared" ref="CX286:CX300" si="120">CW286/(CW286+CY286+DA286+DC286)</f>
        <v>1</v>
      </c>
      <c r="CY286" s="69">
        <f t="shared" ref="CY286:CY300" si="121">COUNTIF(BJ286:CV286,"1")</f>
        <v>0</v>
      </c>
      <c r="CZ286" s="70">
        <f t="shared" ref="CZ286:CZ300" si="122">CY286/(CW286+CY286+DA286+DC286)</f>
        <v>0</v>
      </c>
      <c r="DA286" s="69">
        <f t="shared" ref="DA286:DA300" si="123">COUNTIF(BJ286:CV286,"0")</f>
        <v>0</v>
      </c>
      <c r="DB286" s="70">
        <f t="shared" ref="DB286:DB300" si="124">DA286/(CW286+CY286+DA286+DC286)</f>
        <v>0</v>
      </c>
      <c r="DC286" s="69">
        <f t="shared" ref="DC286:DC300" si="125">COUNTIF(BJ286:CV286,"KĐG")</f>
        <v>0</v>
      </c>
      <c r="DD286" s="70">
        <f t="shared" ref="DD286:DD300" si="126">DC286/(CW286+CY286+DA286+DC286)</f>
        <v>0</v>
      </c>
      <c r="DE286" s="71">
        <f t="shared" ref="DE286:DE300" si="127">(((CW286*2)+(CY286*1)+(DA286*0)))/(CW286+CY286+DA286)</f>
        <v>2</v>
      </c>
      <c r="DF286" s="71" t="str">
        <f t="shared" ref="DF286:DF300" si="128">IF(DD286&gt;=50%,"KĐG",IF(DE286&gt;=1.6,"Đạt mục tiêu",IF(DE286&gt;=1,"Cần cố gắng","Chưa đạt")))</f>
        <v>Đạt mục tiêu</v>
      </c>
      <c r="DG286" s="2"/>
      <c r="DH286" s="2"/>
      <c r="DI286" s="2"/>
      <c r="DJ286" s="2"/>
      <c r="DK286" s="2"/>
      <c r="DL286" s="2"/>
      <c r="DM286" s="2"/>
      <c r="DN286" s="2"/>
      <c r="DO286" s="2"/>
      <c r="DP286" s="2"/>
      <c r="DQ286" s="2"/>
      <c r="DR286" s="2"/>
      <c r="DS286" s="2"/>
      <c r="DT286" s="2"/>
      <c r="DU286" s="2"/>
      <c r="DV286" s="2"/>
      <c r="DW286" s="2"/>
      <c r="DX286" s="2"/>
      <c r="DY286" s="2"/>
      <c r="DZ286" s="2"/>
    </row>
    <row r="287" spans="1:130" ht="54.75" customHeight="1" x14ac:dyDescent="0.25">
      <c r="A287" s="49">
        <v>248</v>
      </c>
      <c r="B287" s="62">
        <v>387</v>
      </c>
      <c r="C287" s="56">
        <v>387</v>
      </c>
      <c r="D287" s="9" t="s">
        <v>346</v>
      </c>
      <c r="E287" s="15" t="s">
        <v>19</v>
      </c>
      <c r="F287" s="15" t="s">
        <v>347</v>
      </c>
      <c r="G287" s="64" t="s">
        <v>19</v>
      </c>
      <c r="H287" s="141" t="s">
        <v>793</v>
      </c>
      <c r="I287" s="64" t="s">
        <v>628</v>
      </c>
      <c r="J287" s="8"/>
      <c r="K287" s="13"/>
      <c r="L287" s="13"/>
      <c r="M287" s="11"/>
      <c r="N287" s="11"/>
      <c r="O287" s="80"/>
      <c r="P287" s="80"/>
      <c r="Q287" s="80"/>
      <c r="R287" s="80"/>
      <c r="S287" s="80"/>
      <c r="T287" s="80"/>
      <c r="U287" s="80" t="s">
        <v>15</v>
      </c>
      <c r="V287" s="80"/>
      <c r="W287" s="80"/>
      <c r="X287" s="80"/>
      <c r="Y287" s="67">
        <f t="shared" si="88"/>
        <v>1</v>
      </c>
      <c r="Z287" s="16"/>
      <c r="AA287" s="16"/>
      <c r="AB287" s="16"/>
      <c r="AC287" s="16"/>
      <c r="AD287" s="16"/>
      <c r="AE287" s="68"/>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t="s">
        <v>626</v>
      </c>
      <c r="BB287" s="12" t="s">
        <v>645</v>
      </c>
      <c r="BC287" s="12"/>
      <c r="BD287" s="12"/>
      <c r="BE287" s="12"/>
      <c r="BF287" s="12"/>
      <c r="BG287" s="12"/>
      <c r="BH287" s="12"/>
      <c r="BI287" s="12"/>
      <c r="BJ287" s="16">
        <v>2</v>
      </c>
      <c r="BK287" s="16">
        <v>2</v>
      </c>
      <c r="BL287" s="16">
        <v>2</v>
      </c>
      <c r="BM287" s="16">
        <v>2</v>
      </c>
      <c r="BN287" s="16">
        <v>2</v>
      </c>
      <c r="BO287" s="16">
        <v>2</v>
      </c>
      <c r="BP287" s="16">
        <v>2</v>
      </c>
      <c r="BQ287" s="16">
        <v>2</v>
      </c>
      <c r="BR287" s="16">
        <v>2</v>
      </c>
      <c r="BS287" s="16">
        <v>2</v>
      </c>
      <c r="BT287" s="16">
        <v>2</v>
      </c>
      <c r="BU287" s="16">
        <v>2</v>
      </c>
      <c r="BV287" s="16">
        <v>2</v>
      </c>
      <c r="BW287" s="16">
        <v>2</v>
      </c>
      <c r="BX287" s="16">
        <v>2</v>
      </c>
      <c r="BY287" s="16">
        <v>2</v>
      </c>
      <c r="BZ287" s="16">
        <v>2</v>
      </c>
      <c r="CA287" s="16">
        <v>2</v>
      </c>
      <c r="CB287" s="16">
        <v>2</v>
      </c>
      <c r="CC287" s="16">
        <v>2</v>
      </c>
      <c r="CD287" s="16">
        <v>2</v>
      </c>
      <c r="CE287" s="16">
        <v>2</v>
      </c>
      <c r="CF287" s="16">
        <v>2</v>
      </c>
      <c r="CG287" s="16">
        <v>2</v>
      </c>
      <c r="CH287" s="16">
        <v>2</v>
      </c>
      <c r="CI287" s="16">
        <v>2</v>
      </c>
      <c r="CJ287" s="16">
        <v>2</v>
      </c>
      <c r="CK287" s="16">
        <v>2</v>
      </c>
      <c r="CL287" s="16">
        <v>2</v>
      </c>
      <c r="CM287" s="16">
        <v>2</v>
      </c>
      <c r="CN287" s="16">
        <v>2</v>
      </c>
      <c r="CO287" s="16">
        <v>2</v>
      </c>
      <c r="CP287" s="16">
        <v>2</v>
      </c>
      <c r="CQ287" s="16">
        <v>2</v>
      </c>
      <c r="CR287" s="16">
        <v>2</v>
      </c>
      <c r="CS287" s="16"/>
      <c r="CT287" s="16">
        <v>2</v>
      </c>
      <c r="CU287" s="16">
        <v>2</v>
      </c>
      <c r="CV287" s="16">
        <v>2</v>
      </c>
      <c r="CW287" s="69">
        <f t="shared" si="119"/>
        <v>38</v>
      </c>
      <c r="CX287" s="352">
        <f t="shared" si="120"/>
        <v>1</v>
      </c>
      <c r="CY287" s="69">
        <f t="shared" si="121"/>
        <v>0</v>
      </c>
      <c r="CZ287" s="70">
        <f t="shared" si="122"/>
        <v>0</v>
      </c>
      <c r="DA287" s="69">
        <f t="shared" si="123"/>
        <v>0</v>
      </c>
      <c r="DB287" s="70">
        <f t="shared" si="124"/>
        <v>0</v>
      </c>
      <c r="DC287" s="69">
        <f t="shared" si="125"/>
        <v>0</v>
      </c>
      <c r="DD287" s="70">
        <f t="shared" si="126"/>
        <v>0</v>
      </c>
      <c r="DE287" s="71">
        <f t="shared" si="127"/>
        <v>2</v>
      </c>
      <c r="DF287" s="71" t="str">
        <f t="shared" si="128"/>
        <v>Đạt mục tiêu</v>
      </c>
      <c r="DG287" s="2"/>
      <c r="DH287" s="2"/>
      <c r="DI287" s="2"/>
      <c r="DJ287" s="2"/>
      <c r="DK287" s="2"/>
      <c r="DL287" s="2"/>
      <c r="DM287" s="2"/>
      <c r="DN287" s="2"/>
      <c r="DO287" s="2"/>
      <c r="DP287" s="2"/>
      <c r="DQ287" s="2"/>
      <c r="DR287" s="2"/>
      <c r="DS287" s="2"/>
      <c r="DT287" s="2"/>
      <c r="DU287" s="2"/>
      <c r="DV287" s="2"/>
      <c r="DW287" s="2"/>
      <c r="DX287" s="2"/>
      <c r="DY287" s="2"/>
      <c r="DZ287" s="2"/>
    </row>
    <row r="288" spans="1:130" ht="46.5" hidden="1" customHeight="1" x14ac:dyDescent="0.25">
      <c r="A288" s="49">
        <v>249</v>
      </c>
      <c r="B288" s="62">
        <v>387</v>
      </c>
      <c r="C288" s="56">
        <v>387</v>
      </c>
      <c r="D288" s="9" t="s">
        <v>346</v>
      </c>
      <c r="E288" s="15" t="s">
        <v>19</v>
      </c>
      <c r="F288" s="15" t="s">
        <v>347</v>
      </c>
      <c r="G288" s="64" t="s">
        <v>19</v>
      </c>
      <c r="H288" s="141" t="s">
        <v>794</v>
      </c>
      <c r="I288" s="64" t="s">
        <v>628</v>
      </c>
      <c r="J288" s="8"/>
      <c r="K288" s="13"/>
      <c r="L288" s="13"/>
      <c r="M288" s="11"/>
      <c r="N288" s="11" t="s">
        <v>1268</v>
      </c>
      <c r="O288" s="80"/>
      <c r="P288" s="80"/>
      <c r="Q288" s="80"/>
      <c r="R288" s="80"/>
      <c r="S288" s="80"/>
      <c r="T288" s="80"/>
      <c r="U288" s="80"/>
      <c r="V288" s="80" t="s">
        <v>15</v>
      </c>
      <c r="W288" s="80"/>
      <c r="X288" s="80"/>
      <c r="Y288" s="67">
        <f t="shared" si="88"/>
        <v>1</v>
      </c>
      <c r="Z288" s="16"/>
      <c r="AA288" s="16"/>
      <c r="AB288" s="16"/>
      <c r="AC288" s="16"/>
      <c r="AD288" s="16"/>
      <c r="AE288" s="68"/>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t="s">
        <v>626</v>
      </c>
      <c r="BD288" s="12" t="s">
        <v>645</v>
      </c>
      <c r="BE288" s="12"/>
      <c r="BF288" s="12"/>
      <c r="BG288" s="12"/>
      <c r="BH288" s="12"/>
      <c r="BI288" s="12"/>
      <c r="BJ288" s="16">
        <v>2</v>
      </c>
      <c r="BK288" s="16">
        <v>2</v>
      </c>
      <c r="BL288" s="16">
        <v>2</v>
      </c>
      <c r="BM288" s="16">
        <v>2</v>
      </c>
      <c r="BN288" s="16">
        <v>2</v>
      </c>
      <c r="BO288" s="16">
        <v>2</v>
      </c>
      <c r="BP288" s="16">
        <v>2</v>
      </c>
      <c r="BQ288" s="16">
        <v>2</v>
      </c>
      <c r="BR288" s="16">
        <v>2</v>
      </c>
      <c r="BS288" s="16">
        <v>2</v>
      </c>
      <c r="BT288" s="16">
        <v>2</v>
      </c>
      <c r="BU288" s="16">
        <v>2</v>
      </c>
      <c r="BV288" s="16">
        <v>2</v>
      </c>
      <c r="BW288" s="16">
        <v>2</v>
      </c>
      <c r="BX288" s="16">
        <v>2</v>
      </c>
      <c r="BY288" s="16">
        <v>2</v>
      </c>
      <c r="BZ288" s="16">
        <v>2</v>
      </c>
      <c r="CA288" s="16">
        <v>2</v>
      </c>
      <c r="CB288" s="16">
        <v>2</v>
      </c>
      <c r="CC288" s="16">
        <v>2</v>
      </c>
      <c r="CD288" s="16">
        <v>2</v>
      </c>
      <c r="CE288" s="16">
        <v>2</v>
      </c>
      <c r="CF288" s="16">
        <v>2</v>
      </c>
      <c r="CG288" s="16">
        <v>2</v>
      </c>
      <c r="CH288" s="16">
        <v>2</v>
      </c>
      <c r="CI288" s="16">
        <v>2</v>
      </c>
      <c r="CJ288" s="16">
        <v>2</v>
      </c>
      <c r="CK288" s="16">
        <v>2</v>
      </c>
      <c r="CL288" s="16">
        <v>2</v>
      </c>
      <c r="CM288" s="16">
        <v>2</v>
      </c>
      <c r="CN288" s="16">
        <v>2</v>
      </c>
      <c r="CO288" s="16">
        <v>2</v>
      </c>
      <c r="CP288" s="16">
        <v>2</v>
      </c>
      <c r="CQ288" s="16">
        <v>2</v>
      </c>
      <c r="CR288" s="16">
        <v>2</v>
      </c>
      <c r="CS288" s="16"/>
      <c r="CT288" s="16">
        <v>2</v>
      </c>
      <c r="CU288" s="16">
        <v>2</v>
      </c>
      <c r="CV288" s="16">
        <v>2</v>
      </c>
      <c r="CW288" s="69">
        <f t="shared" si="119"/>
        <v>38</v>
      </c>
      <c r="CX288" s="352">
        <f t="shared" si="120"/>
        <v>1</v>
      </c>
      <c r="CY288" s="69">
        <f t="shared" si="121"/>
        <v>0</v>
      </c>
      <c r="CZ288" s="70">
        <f t="shared" si="122"/>
        <v>0</v>
      </c>
      <c r="DA288" s="69">
        <f t="shared" si="123"/>
        <v>0</v>
      </c>
      <c r="DB288" s="70">
        <f t="shared" si="124"/>
        <v>0</v>
      </c>
      <c r="DC288" s="69">
        <f t="shared" si="125"/>
        <v>0</v>
      </c>
      <c r="DD288" s="70">
        <f t="shared" si="126"/>
        <v>0</v>
      </c>
      <c r="DE288" s="71">
        <f t="shared" si="127"/>
        <v>2</v>
      </c>
      <c r="DF288" s="71" t="str">
        <f t="shared" si="128"/>
        <v>Đạt mục tiêu</v>
      </c>
      <c r="DG288" s="2"/>
      <c r="DH288" s="2"/>
      <c r="DI288" s="2"/>
      <c r="DJ288" s="2"/>
      <c r="DK288" s="2"/>
      <c r="DL288" s="2"/>
      <c r="DM288" s="2"/>
      <c r="DN288" s="2"/>
      <c r="DO288" s="2"/>
      <c r="DP288" s="2"/>
      <c r="DQ288" s="2"/>
      <c r="DR288" s="2"/>
      <c r="DS288" s="2"/>
      <c r="DT288" s="2"/>
      <c r="DU288" s="2"/>
      <c r="DV288" s="2"/>
      <c r="DW288" s="2"/>
      <c r="DX288" s="2"/>
      <c r="DY288" s="2"/>
      <c r="DZ288" s="2"/>
    </row>
    <row r="289" spans="1:132" ht="45.75" hidden="1" customHeight="1" x14ac:dyDescent="0.25">
      <c r="A289" s="49">
        <v>250</v>
      </c>
      <c r="B289" s="62">
        <v>387</v>
      </c>
      <c r="C289" s="56">
        <v>387</v>
      </c>
      <c r="D289" s="9" t="s">
        <v>346</v>
      </c>
      <c r="E289" s="15" t="s">
        <v>19</v>
      </c>
      <c r="F289" s="15" t="s">
        <v>347</v>
      </c>
      <c r="G289" s="64" t="s">
        <v>19</v>
      </c>
      <c r="H289" s="141" t="s">
        <v>795</v>
      </c>
      <c r="I289" s="64" t="s">
        <v>628</v>
      </c>
      <c r="J289" s="8"/>
      <c r="K289" s="14"/>
      <c r="L289" s="14"/>
      <c r="M289" s="11"/>
      <c r="N289" s="11" t="s">
        <v>547</v>
      </c>
      <c r="O289" s="80"/>
      <c r="P289" s="80"/>
      <c r="Q289" s="80"/>
      <c r="R289" s="80"/>
      <c r="S289" s="80"/>
      <c r="T289" s="80"/>
      <c r="U289" s="80"/>
      <c r="V289" s="80"/>
      <c r="W289" s="80" t="s">
        <v>15</v>
      </c>
      <c r="X289" s="80"/>
      <c r="Y289" s="67">
        <f t="shared" si="88"/>
        <v>1</v>
      </c>
      <c r="Z289" s="16"/>
      <c r="AA289" s="16"/>
      <c r="AB289" s="16"/>
      <c r="AC289" s="16"/>
      <c r="AD289" s="16"/>
      <c r="AE289" s="68"/>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t="s">
        <v>626</v>
      </c>
      <c r="BG289" s="12"/>
      <c r="BH289" s="12"/>
      <c r="BI289" s="12"/>
      <c r="BJ289" s="16">
        <v>2</v>
      </c>
      <c r="BK289" s="16">
        <v>2</v>
      </c>
      <c r="BL289" s="16">
        <v>2</v>
      </c>
      <c r="BM289" s="16">
        <v>2</v>
      </c>
      <c r="BN289" s="16">
        <v>2</v>
      </c>
      <c r="BO289" s="16">
        <v>2</v>
      </c>
      <c r="BP289" s="16">
        <v>2</v>
      </c>
      <c r="BQ289" s="16">
        <v>2</v>
      </c>
      <c r="BR289" s="16">
        <v>2</v>
      </c>
      <c r="BS289" s="16">
        <v>2</v>
      </c>
      <c r="BT289" s="16">
        <v>2</v>
      </c>
      <c r="BU289" s="16">
        <v>2</v>
      </c>
      <c r="BV289" s="16">
        <v>2</v>
      </c>
      <c r="BW289" s="16">
        <v>2</v>
      </c>
      <c r="BX289" s="16">
        <v>2</v>
      </c>
      <c r="BY289" s="16">
        <v>2</v>
      </c>
      <c r="BZ289" s="16">
        <v>2</v>
      </c>
      <c r="CA289" s="16">
        <v>2</v>
      </c>
      <c r="CB289" s="16">
        <v>2</v>
      </c>
      <c r="CC289" s="16">
        <v>2</v>
      </c>
      <c r="CD289" s="16">
        <v>2</v>
      </c>
      <c r="CE289" s="16">
        <v>2</v>
      </c>
      <c r="CF289" s="16">
        <v>2</v>
      </c>
      <c r="CG289" s="16">
        <v>2</v>
      </c>
      <c r="CH289" s="16">
        <v>2</v>
      </c>
      <c r="CI289" s="16">
        <v>2</v>
      </c>
      <c r="CJ289" s="16">
        <v>2</v>
      </c>
      <c r="CK289" s="16">
        <v>2</v>
      </c>
      <c r="CL289" s="16">
        <v>2</v>
      </c>
      <c r="CM289" s="16">
        <v>2</v>
      </c>
      <c r="CN289" s="16">
        <v>2</v>
      </c>
      <c r="CO289" s="16">
        <v>2</v>
      </c>
      <c r="CP289" s="16">
        <v>2</v>
      </c>
      <c r="CQ289" s="16">
        <v>2</v>
      </c>
      <c r="CR289" s="16">
        <v>2</v>
      </c>
      <c r="CS289" s="16"/>
      <c r="CT289" s="16">
        <v>2</v>
      </c>
      <c r="CU289" s="16">
        <v>2</v>
      </c>
      <c r="CV289" s="16">
        <v>2</v>
      </c>
      <c r="CW289" s="69">
        <f t="shared" si="119"/>
        <v>38</v>
      </c>
      <c r="CX289" s="352">
        <f t="shared" si="120"/>
        <v>1</v>
      </c>
      <c r="CY289" s="69">
        <f t="shared" si="121"/>
        <v>0</v>
      </c>
      <c r="CZ289" s="70">
        <f t="shared" si="122"/>
        <v>0</v>
      </c>
      <c r="DA289" s="69">
        <f t="shared" si="123"/>
        <v>0</v>
      </c>
      <c r="DB289" s="70">
        <f t="shared" si="124"/>
        <v>0</v>
      </c>
      <c r="DC289" s="69">
        <f t="shared" si="125"/>
        <v>0</v>
      </c>
      <c r="DD289" s="70">
        <f t="shared" si="126"/>
        <v>0</v>
      </c>
      <c r="DE289" s="71">
        <f t="shared" si="127"/>
        <v>2</v>
      </c>
      <c r="DF289" s="71" t="str">
        <f t="shared" si="128"/>
        <v>Đạt mục tiêu</v>
      </c>
      <c r="DG289" s="2"/>
      <c r="DH289" s="2"/>
      <c r="DI289" s="2"/>
      <c r="DJ289" s="2"/>
      <c r="DK289" s="2"/>
      <c r="DL289" s="2"/>
      <c r="DM289" s="2"/>
      <c r="DN289" s="2"/>
      <c r="DO289" s="2"/>
      <c r="DP289" s="2"/>
      <c r="DQ289" s="2"/>
      <c r="DR289" s="2"/>
      <c r="DS289" s="2"/>
      <c r="DT289" s="2"/>
      <c r="DU289" s="2"/>
      <c r="DV289" s="2"/>
      <c r="DW289" s="2"/>
      <c r="DX289" s="2"/>
      <c r="DY289" s="2"/>
      <c r="DZ289" s="2"/>
    </row>
    <row r="290" spans="1:132" ht="78" hidden="1" customHeight="1" x14ac:dyDescent="0.25">
      <c r="A290" s="49">
        <v>251</v>
      </c>
      <c r="B290" s="62">
        <v>387</v>
      </c>
      <c r="C290" s="56">
        <v>388</v>
      </c>
      <c r="D290" s="8" t="s">
        <v>348</v>
      </c>
      <c r="E290" s="15" t="s">
        <v>19</v>
      </c>
      <c r="F290" s="15" t="s">
        <v>349</v>
      </c>
      <c r="G290" s="64" t="s">
        <v>19</v>
      </c>
      <c r="H290" s="64" t="s">
        <v>796</v>
      </c>
      <c r="I290" s="64" t="s">
        <v>628</v>
      </c>
      <c r="J290" s="8" t="s">
        <v>339</v>
      </c>
      <c r="K290" s="12" t="s">
        <v>120</v>
      </c>
      <c r="L290" s="12" t="s">
        <v>15</v>
      </c>
      <c r="M290" s="11"/>
      <c r="N290" s="297" t="s">
        <v>1200</v>
      </c>
      <c r="O290" s="66" t="s">
        <v>15</v>
      </c>
      <c r="P290" s="81"/>
      <c r="Q290" s="81"/>
      <c r="R290" s="81"/>
      <c r="S290" s="81"/>
      <c r="T290" s="81"/>
      <c r="U290" s="81"/>
      <c r="V290" s="81"/>
      <c r="W290" s="81"/>
      <c r="X290" s="81"/>
      <c r="Y290" s="67">
        <f t="shared" si="88"/>
        <v>1</v>
      </c>
      <c r="Z290" s="16"/>
      <c r="AA290" s="16" t="s">
        <v>710</v>
      </c>
      <c r="AB290" s="16" t="s">
        <v>645</v>
      </c>
      <c r="AC290" s="16" t="s">
        <v>710</v>
      </c>
      <c r="AD290" s="16"/>
      <c r="AE290" s="68"/>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6">
        <v>2</v>
      </c>
      <c r="BK290" s="16">
        <v>2</v>
      </c>
      <c r="BL290" s="16">
        <v>2</v>
      </c>
      <c r="BM290" s="16">
        <v>2</v>
      </c>
      <c r="BN290" s="16">
        <v>2</v>
      </c>
      <c r="BO290" s="16">
        <v>2</v>
      </c>
      <c r="BP290" s="16">
        <v>2</v>
      </c>
      <c r="BQ290" s="16">
        <v>2</v>
      </c>
      <c r="BR290" s="16">
        <v>2</v>
      </c>
      <c r="BS290" s="16">
        <v>2</v>
      </c>
      <c r="BT290" s="16">
        <v>2</v>
      </c>
      <c r="BU290" s="16">
        <v>2</v>
      </c>
      <c r="BV290" s="16">
        <v>2</v>
      </c>
      <c r="BW290" s="16">
        <v>2</v>
      </c>
      <c r="BX290" s="16">
        <v>2</v>
      </c>
      <c r="BY290" s="16">
        <v>2</v>
      </c>
      <c r="BZ290" s="16">
        <v>2</v>
      </c>
      <c r="CA290" s="16">
        <v>2</v>
      </c>
      <c r="CB290" s="16">
        <v>2</v>
      </c>
      <c r="CC290" s="16">
        <v>2</v>
      </c>
      <c r="CD290" s="16">
        <v>2</v>
      </c>
      <c r="CE290" s="16">
        <v>2</v>
      </c>
      <c r="CF290" s="16">
        <v>2</v>
      </c>
      <c r="CG290" s="16">
        <v>2</v>
      </c>
      <c r="CH290" s="16">
        <v>2</v>
      </c>
      <c r="CI290" s="16">
        <v>2</v>
      </c>
      <c r="CJ290" s="16">
        <v>2</v>
      </c>
      <c r="CK290" s="16">
        <v>2</v>
      </c>
      <c r="CL290" s="16">
        <v>2</v>
      </c>
      <c r="CM290" s="16">
        <v>2</v>
      </c>
      <c r="CN290" s="16">
        <v>2</v>
      </c>
      <c r="CO290" s="16">
        <v>2</v>
      </c>
      <c r="CP290" s="16">
        <v>2</v>
      </c>
      <c r="CQ290" s="16">
        <v>2</v>
      </c>
      <c r="CR290" s="16">
        <v>2</v>
      </c>
      <c r="CS290" s="16">
        <v>2</v>
      </c>
      <c r="CT290" s="16">
        <v>2</v>
      </c>
      <c r="CU290" s="16">
        <v>2</v>
      </c>
      <c r="CV290" s="16">
        <v>2</v>
      </c>
      <c r="CW290" s="69">
        <f t="shared" si="119"/>
        <v>39</v>
      </c>
      <c r="CX290" s="352">
        <f t="shared" si="120"/>
        <v>1</v>
      </c>
      <c r="CY290" s="69">
        <f t="shared" si="121"/>
        <v>0</v>
      </c>
      <c r="CZ290" s="70">
        <f t="shared" si="122"/>
        <v>0</v>
      </c>
      <c r="DA290" s="69">
        <f t="shared" si="123"/>
        <v>0</v>
      </c>
      <c r="DB290" s="70">
        <f t="shared" si="124"/>
        <v>0</v>
      </c>
      <c r="DC290" s="69">
        <f t="shared" si="125"/>
        <v>0</v>
      </c>
      <c r="DD290" s="70">
        <f t="shared" si="126"/>
        <v>0</v>
      </c>
      <c r="DE290" s="71">
        <f t="shared" si="127"/>
        <v>2</v>
      </c>
      <c r="DF290" s="71" t="str">
        <f t="shared" si="128"/>
        <v>Đạt mục tiêu</v>
      </c>
      <c r="DG290" s="2"/>
      <c r="DH290" s="2"/>
      <c r="DI290" s="2"/>
      <c r="DJ290" s="2"/>
      <c r="DK290" s="2"/>
      <c r="DL290" s="2"/>
      <c r="DM290" s="2"/>
      <c r="DN290" s="2"/>
      <c r="DO290" s="2"/>
      <c r="DP290" s="2"/>
      <c r="DQ290" s="2"/>
      <c r="DR290" s="2"/>
      <c r="DS290" s="2"/>
      <c r="DT290" s="2"/>
      <c r="DU290" s="2"/>
      <c r="DV290" s="2"/>
      <c r="DW290" s="2"/>
      <c r="DX290" s="2"/>
      <c r="DY290" s="2"/>
      <c r="DZ290" s="2"/>
    </row>
    <row r="291" spans="1:132" ht="66" hidden="1" customHeight="1" x14ac:dyDescent="0.25">
      <c r="A291" s="49">
        <v>252</v>
      </c>
      <c r="B291" s="55">
        <v>388</v>
      </c>
      <c r="C291" s="56">
        <v>388</v>
      </c>
      <c r="D291" s="8" t="s">
        <v>348</v>
      </c>
      <c r="E291" s="15" t="s">
        <v>19</v>
      </c>
      <c r="F291" s="15" t="s">
        <v>349</v>
      </c>
      <c r="G291" s="64" t="s">
        <v>19</v>
      </c>
      <c r="H291" s="141" t="s">
        <v>797</v>
      </c>
      <c r="I291" s="64" t="s">
        <v>628</v>
      </c>
      <c r="J291" s="8"/>
      <c r="K291" s="13"/>
      <c r="L291" s="13"/>
      <c r="M291" s="11"/>
      <c r="N291" s="305" t="s">
        <v>541</v>
      </c>
      <c r="O291" s="66"/>
      <c r="P291" s="66" t="s">
        <v>15</v>
      </c>
      <c r="Q291" s="81"/>
      <c r="R291" s="81"/>
      <c r="S291" s="81"/>
      <c r="T291" s="81"/>
      <c r="U291" s="81"/>
      <c r="V291" s="81"/>
      <c r="W291" s="81"/>
      <c r="X291" s="81"/>
      <c r="Y291" s="67">
        <f t="shared" si="88"/>
        <v>1</v>
      </c>
      <c r="Z291" s="16"/>
      <c r="AA291" s="12"/>
      <c r="AB291" s="12"/>
      <c r="AC291" s="12"/>
      <c r="AD291" s="12"/>
      <c r="AE291" s="16" t="s">
        <v>710</v>
      </c>
      <c r="AF291" s="16" t="s">
        <v>645</v>
      </c>
      <c r="AG291" s="16" t="s">
        <v>645</v>
      </c>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6">
        <v>2</v>
      </c>
      <c r="BK291" s="16">
        <v>2</v>
      </c>
      <c r="BL291" s="16">
        <v>2</v>
      </c>
      <c r="BM291" s="16">
        <v>1</v>
      </c>
      <c r="BN291" s="16">
        <v>2</v>
      </c>
      <c r="BO291" s="16">
        <v>2</v>
      </c>
      <c r="BP291" s="16">
        <v>2</v>
      </c>
      <c r="BQ291" s="16">
        <v>1</v>
      </c>
      <c r="BR291" s="16">
        <v>2</v>
      </c>
      <c r="BS291" s="16">
        <v>2</v>
      </c>
      <c r="BT291" s="16">
        <v>2</v>
      </c>
      <c r="BU291" s="16">
        <v>2</v>
      </c>
      <c r="BV291" s="16">
        <v>2</v>
      </c>
      <c r="BW291" s="16">
        <v>2</v>
      </c>
      <c r="BX291" s="16">
        <v>2</v>
      </c>
      <c r="BY291" s="16">
        <v>2</v>
      </c>
      <c r="BZ291" s="16">
        <v>2</v>
      </c>
      <c r="CA291" s="16">
        <v>2</v>
      </c>
      <c r="CB291" s="16">
        <v>2</v>
      </c>
      <c r="CC291" s="16">
        <v>2</v>
      </c>
      <c r="CD291" s="16">
        <v>2</v>
      </c>
      <c r="CE291" s="16">
        <v>2</v>
      </c>
      <c r="CF291" s="16">
        <v>2</v>
      </c>
      <c r="CG291" s="16">
        <v>2</v>
      </c>
      <c r="CH291" s="16">
        <v>2</v>
      </c>
      <c r="CI291" s="16">
        <v>2</v>
      </c>
      <c r="CJ291" s="16">
        <v>2</v>
      </c>
      <c r="CK291" s="16">
        <v>2</v>
      </c>
      <c r="CL291" s="16">
        <v>1</v>
      </c>
      <c r="CM291" s="16">
        <v>2</v>
      </c>
      <c r="CN291" s="16">
        <v>1</v>
      </c>
      <c r="CO291" s="16">
        <v>2</v>
      </c>
      <c r="CP291" s="16">
        <v>1</v>
      </c>
      <c r="CQ291" s="16">
        <v>2</v>
      </c>
      <c r="CR291" s="16">
        <v>2</v>
      </c>
      <c r="CS291" s="16">
        <v>1</v>
      </c>
      <c r="CT291" s="16">
        <v>2</v>
      </c>
      <c r="CU291" s="16">
        <v>2</v>
      </c>
      <c r="CV291" s="16">
        <v>2</v>
      </c>
      <c r="CW291" s="69">
        <f t="shared" si="119"/>
        <v>33</v>
      </c>
      <c r="CX291" s="352">
        <f t="shared" si="120"/>
        <v>0.84615384615384615</v>
      </c>
      <c r="CY291" s="69">
        <f t="shared" si="121"/>
        <v>6</v>
      </c>
      <c r="CZ291" s="70">
        <f t="shared" si="122"/>
        <v>0.15384615384615385</v>
      </c>
      <c r="DA291" s="69">
        <f t="shared" si="123"/>
        <v>0</v>
      </c>
      <c r="DB291" s="70">
        <f t="shared" si="124"/>
        <v>0</v>
      </c>
      <c r="DC291" s="69">
        <f t="shared" si="125"/>
        <v>0</v>
      </c>
      <c r="DD291" s="70">
        <f t="shared" si="126"/>
        <v>0</v>
      </c>
      <c r="DE291" s="71">
        <f t="shared" si="127"/>
        <v>1.8461538461538463</v>
      </c>
      <c r="DF291" s="71" t="str">
        <f t="shared" si="128"/>
        <v>Đạt mục tiêu</v>
      </c>
      <c r="DG291" s="2"/>
      <c r="DH291" s="2"/>
      <c r="DI291" s="2"/>
      <c r="DJ291" s="2"/>
      <c r="DK291" s="2"/>
      <c r="DL291" s="2"/>
      <c r="DM291" s="2"/>
      <c r="DN291" s="2"/>
      <c r="DO291" s="2"/>
      <c r="DP291" s="2"/>
      <c r="DQ291" s="2"/>
      <c r="DR291" s="2"/>
      <c r="DS291" s="2"/>
      <c r="DT291" s="2"/>
      <c r="DU291" s="2"/>
      <c r="DV291" s="2"/>
      <c r="DW291" s="2"/>
      <c r="DX291" s="2"/>
      <c r="DY291" s="2"/>
      <c r="DZ291" s="2"/>
    </row>
    <row r="292" spans="1:132" ht="71.25" customHeight="1" x14ac:dyDescent="0.25">
      <c r="A292" s="49">
        <v>253</v>
      </c>
      <c r="B292" s="62">
        <v>388</v>
      </c>
      <c r="C292" s="56">
        <v>388</v>
      </c>
      <c r="D292" s="8" t="s">
        <v>348</v>
      </c>
      <c r="E292" s="15" t="s">
        <v>19</v>
      </c>
      <c r="F292" s="15" t="s">
        <v>349</v>
      </c>
      <c r="G292" s="64" t="s">
        <v>19</v>
      </c>
      <c r="H292" s="141" t="s">
        <v>1448</v>
      </c>
      <c r="I292" s="64" t="s">
        <v>628</v>
      </c>
      <c r="J292" s="8"/>
      <c r="K292" s="13"/>
      <c r="L292" s="13"/>
      <c r="M292" s="11"/>
      <c r="N292" s="305" t="s">
        <v>543</v>
      </c>
      <c r="O292" s="66"/>
      <c r="P292" s="81"/>
      <c r="Q292" s="66"/>
      <c r="R292" s="81" t="s">
        <v>15</v>
      </c>
      <c r="S292" s="81"/>
      <c r="T292" s="81"/>
      <c r="U292" s="81"/>
      <c r="V292" s="81"/>
      <c r="W292" s="81"/>
      <c r="X292" s="81"/>
      <c r="Y292" s="67">
        <f t="shared" si="88"/>
        <v>1</v>
      </c>
      <c r="Z292" s="16"/>
      <c r="AA292" s="16"/>
      <c r="AB292" s="16"/>
      <c r="AC292" s="16"/>
      <c r="AD292" s="16"/>
      <c r="AE292" s="68"/>
      <c r="AF292" s="12"/>
      <c r="AG292" s="12"/>
      <c r="AH292" s="12"/>
      <c r="AI292" s="12"/>
      <c r="AJ292" s="12"/>
      <c r="AK292" s="12"/>
      <c r="AL292" s="12" t="s">
        <v>710</v>
      </c>
      <c r="AM292" s="12"/>
      <c r="AN292" s="12"/>
      <c r="AO292" s="12" t="s">
        <v>710</v>
      </c>
      <c r="AP292" s="12"/>
      <c r="AQ292" s="12"/>
      <c r="AR292" s="12"/>
      <c r="AS292" s="12"/>
      <c r="AT292" s="12"/>
      <c r="AU292" s="12"/>
      <c r="AV292" s="12"/>
      <c r="AW292" s="12"/>
      <c r="AX292" s="12"/>
      <c r="AY292" s="12"/>
      <c r="AZ292" s="12"/>
      <c r="BA292" s="12"/>
      <c r="BB292" s="12"/>
      <c r="BC292" s="12"/>
      <c r="BD292" s="12"/>
      <c r="BE292" s="12"/>
      <c r="BF292" s="12"/>
      <c r="BG292" s="12"/>
      <c r="BH292" s="12"/>
      <c r="BI292" s="12"/>
      <c r="BJ292" s="16">
        <v>2</v>
      </c>
      <c r="BK292" s="16">
        <v>2</v>
      </c>
      <c r="BL292" s="16">
        <v>2</v>
      </c>
      <c r="BM292" s="16">
        <v>2</v>
      </c>
      <c r="BN292" s="16">
        <v>2</v>
      </c>
      <c r="BO292" s="16">
        <v>2</v>
      </c>
      <c r="BP292" s="16">
        <v>2</v>
      </c>
      <c r="BQ292" s="16">
        <v>2</v>
      </c>
      <c r="BR292" s="16">
        <v>2</v>
      </c>
      <c r="BS292" s="16">
        <v>2</v>
      </c>
      <c r="BT292" s="16">
        <v>2</v>
      </c>
      <c r="BU292" s="16">
        <v>2</v>
      </c>
      <c r="BV292" s="16">
        <v>2</v>
      </c>
      <c r="BW292" s="16">
        <v>2</v>
      </c>
      <c r="BX292" s="16">
        <v>2</v>
      </c>
      <c r="BY292" s="16">
        <v>2</v>
      </c>
      <c r="BZ292" s="16">
        <v>2</v>
      </c>
      <c r="CA292" s="16">
        <v>2</v>
      </c>
      <c r="CB292" s="16">
        <v>2</v>
      </c>
      <c r="CC292" s="16">
        <v>2</v>
      </c>
      <c r="CD292" s="16">
        <v>2</v>
      </c>
      <c r="CE292" s="16">
        <v>2</v>
      </c>
      <c r="CF292" s="16">
        <v>2</v>
      </c>
      <c r="CG292" s="16">
        <v>2</v>
      </c>
      <c r="CH292" s="16">
        <v>2</v>
      </c>
      <c r="CI292" s="16">
        <v>2</v>
      </c>
      <c r="CJ292" s="16">
        <v>2</v>
      </c>
      <c r="CK292" s="16">
        <v>2</v>
      </c>
      <c r="CL292" s="16">
        <v>2</v>
      </c>
      <c r="CM292" s="16">
        <v>2</v>
      </c>
      <c r="CN292" s="16">
        <v>2</v>
      </c>
      <c r="CO292" s="16">
        <v>2</v>
      </c>
      <c r="CP292" s="16">
        <v>2</v>
      </c>
      <c r="CQ292" s="16">
        <v>2</v>
      </c>
      <c r="CR292" s="16">
        <v>2</v>
      </c>
      <c r="CS292" s="16">
        <v>2</v>
      </c>
      <c r="CT292" s="16">
        <v>2</v>
      </c>
      <c r="CU292" s="16">
        <v>2</v>
      </c>
      <c r="CV292" s="16">
        <v>2</v>
      </c>
      <c r="CW292" s="69">
        <f t="shared" si="119"/>
        <v>39</v>
      </c>
      <c r="CX292" s="352">
        <f t="shared" si="120"/>
        <v>1</v>
      </c>
      <c r="CY292" s="69">
        <f t="shared" si="121"/>
        <v>0</v>
      </c>
      <c r="CZ292" s="70">
        <f t="shared" si="122"/>
        <v>0</v>
      </c>
      <c r="DA292" s="69">
        <f t="shared" si="123"/>
        <v>0</v>
      </c>
      <c r="DB292" s="70">
        <f t="shared" si="124"/>
        <v>0</v>
      </c>
      <c r="DC292" s="69">
        <f t="shared" si="125"/>
        <v>0</v>
      </c>
      <c r="DD292" s="70">
        <f t="shared" si="126"/>
        <v>0</v>
      </c>
      <c r="DE292" s="71">
        <f t="shared" si="127"/>
        <v>2</v>
      </c>
      <c r="DF292" s="71" t="str">
        <f t="shared" si="128"/>
        <v>Đạt mục tiêu</v>
      </c>
      <c r="DG292" s="2"/>
      <c r="DH292" s="2"/>
      <c r="DI292" s="2"/>
      <c r="DJ292" s="2"/>
      <c r="DK292" s="2"/>
      <c r="DL292" s="2"/>
      <c r="DM292" s="2"/>
      <c r="DN292" s="2"/>
      <c r="DO292" s="2"/>
      <c r="DP292" s="2"/>
      <c r="DQ292" s="2"/>
      <c r="DR292" s="2"/>
      <c r="DS292" s="2"/>
      <c r="DT292" s="2"/>
      <c r="DU292" s="2"/>
      <c r="DV292" s="2"/>
      <c r="DW292" s="2"/>
      <c r="DX292" s="2"/>
      <c r="DY292" s="2"/>
      <c r="DZ292" s="2"/>
    </row>
    <row r="293" spans="1:132" ht="81.75" customHeight="1" x14ac:dyDescent="0.25">
      <c r="A293" s="49">
        <v>254</v>
      </c>
      <c r="B293" s="62">
        <v>388</v>
      </c>
      <c r="C293" s="56">
        <v>388</v>
      </c>
      <c r="D293" s="8" t="s">
        <v>348</v>
      </c>
      <c r="E293" s="15" t="s">
        <v>19</v>
      </c>
      <c r="F293" s="15" t="s">
        <v>349</v>
      </c>
      <c r="G293" s="64" t="s">
        <v>19</v>
      </c>
      <c r="H293" s="143" t="s">
        <v>1450</v>
      </c>
      <c r="I293" s="64" t="s">
        <v>628</v>
      </c>
      <c r="J293" s="8"/>
      <c r="K293" s="13"/>
      <c r="L293" s="13"/>
      <c r="M293" s="11"/>
      <c r="N293" s="305" t="s">
        <v>543</v>
      </c>
      <c r="O293" s="66"/>
      <c r="P293" s="81"/>
      <c r="Q293" s="81"/>
      <c r="R293" s="66" t="s">
        <v>15</v>
      </c>
      <c r="S293" s="81"/>
      <c r="T293" s="81"/>
      <c r="U293" s="81"/>
      <c r="V293" s="81"/>
      <c r="W293" s="81"/>
      <c r="X293" s="81"/>
      <c r="Y293" s="67">
        <f t="shared" si="88"/>
        <v>1</v>
      </c>
      <c r="Z293" s="16"/>
      <c r="AA293" s="16"/>
      <c r="AB293" s="16"/>
      <c r="AC293" s="16"/>
      <c r="AD293" s="16"/>
      <c r="AE293" s="68"/>
      <c r="AF293" s="12"/>
      <c r="AG293" s="12"/>
      <c r="AH293" s="12"/>
      <c r="AI293" s="12"/>
      <c r="AJ293" s="12"/>
      <c r="AK293" s="12"/>
      <c r="AL293" s="12"/>
      <c r="AM293" s="12"/>
      <c r="AN293" s="12" t="s">
        <v>710</v>
      </c>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6">
        <v>2</v>
      </c>
      <c r="BK293" s="16">
        <v>2</v>
      </c>
      <c r="BL293" s="16">
        <v>2</v>
      </c>
      <c r="BM293" s="16">
        <v>2</v>
      </c>
      <c r="BN293" s="16">
        <v>2</v>
      </c>
      <c r="BO293" s="16">
        <v>2</v>
      </c>
      <c r="BP293" s="16">
        <v>2</v>
      </c>
      <c r="BQ293" s="16">
        <v>2</v>
      </c>
      <c r="BR293" s="16">
        <v>2</v>
      </c>
      <c r="BS293" s="16">
        <v>2</v>
      </c>
      <c r="BT293" s="16">
        <v>2</v>
      </c>
      <c r="BU293" s="16">
        <v>2</v>
      </c>
      <c r="BV293" s="16">
        <v>2</v>
      </c>
      <c r="BW293" s="16">
        <v>2</v>
      </c>
      <c r="BX293" s="16">
        <v>2</v>
      </c>
      <c r="BY293" s="16">
        <v>2</v>
      </c>
      <c r="BZ293" s="16">
        <v>2</v>
      </c>
      <c r="CA293" s="16">
        <v>2</v>
      </c>
      <c r="CB293" s="16">
        <v>2</v>
      </c>
      <c r="CC293" s="16">
        <v>2</v>
      </c>
      <c r="CD293" s="16">
        <v>2</v>
      </c>
      <c r="CE293" s="16">
        <v>2</v>
      </c>
      <c r="CF293" s="16">
        <v>2</v>
      </c>
      <c r="CG293" s="16">
        <v>2</v>
      </c>
      <c r="CH293" s="16">
        <v>2</v>
      </c>
      <c r="CI293" s="16">
        <v>2</v>
      </c>
      <c r="CJ293" s="16">
        <v>2</v>
      </c>
      <c r="CK293" s="16">
        <v>2</v>
      </c>
      <c r="CL293" s="16">
        <v>2</v>
      </c>
      <c r="CM293" s="16">
        <v>2</v>
      </c>
      <c r="CN293" s="16">
        <v>2</v>
      </c>
      <c r="CO293" s="16">
        <v>2</v>
      </c>
      <c r="CP293" s="16">
        <v>2</v>
      </c>
      <c r="CQ293" s="16">
        <v>2</v>
      </c>
      <c r="CR293" s="16">
        <v>2</v>
      </c>
      <c r="CS293" s="16">
        <v>2</v>
      </c>
      <c r="CT293" s="16">
        <v>2</v>
      </c>
      <c r="CU293" s="16">
        <v>2</v>
      </c>
      <c r="CV293" s="16">
        <v>2</v>
      </c>
      <c r="CW293" s="69">
        <f t="shared" si="119"/>
        <v>39</v>
      </c>
      <c r="CX293" s="352">
        <f t="shared" si="120"/>
        <v>1</v>
      </c>
      <c r="CY293" s="69">
        <f t="shared" si="121"/>
        <v>0</v>
      </c>
      <c r="CZ293" s="70">
        <f t="shared" si="122"/>
        <v>0</v>
      </c>
      <c r="DA293" s="69">
        <f t="shared" si="123"/>
        <v>0</v>
      </c>
      <c r="DB293" s="70">
        <f t="shared" si="124"/>
        <v>0</v>
      </c>
      <c r="DC293" s="69">
        <f t="shared" si="125"/>
        <v>0</v>
      </c>
      <c r="DD293" s="70">
        <f t="shared" si="126"/>
        <v>0</v>
      </c>
      <c r="DE293" s="71">
        <f t="shared" si="127"/>
        <v>2</v>
      </c>
      <c r="DF293" s="71" t="str">
        <f t="shared" si="128"/>
        <v>Đạt mục tiêu</v>
      </c>
      <c r="DG293" s="2"/>
      <c r="DH293" s="2"/>
      <c r="DI293" s="2"/>
      <c r="DJ293" s="2"/>
      <c r="DK293" s="2"/>
      <c r="DL293" s="2"/>
      <c r="DM293" s="2"/>
      <c r="DN293" s="2"/>
      <c r="DO293" s="2"/>
      <c r="DP293" s="2"/>
      <c r="DQ293" s="2"/>
      <c r="DR293" s="2"/>
      <c r="DS293" s="2"/>
      <c r="DT293" s="2"/>
      <c r="DU293" s="2"/>
      <c r="DV293" s="2"/>
      <c r="DW293" s="2"/>
      <c r="DX293" s="2"/>
      <c r="DY293" s="2"/>
      <c r="DZ293" s="2"/>
    </row>
    <row r="294" spans="1:132" ht="63.75" hidden="1" customHeight="1" x14ac:dyDescent="0.25">
      <c r="A294" s="49">
        <v>255</v>
      </c>
      <c r="B294" s="62">
        <v>388</v>
      </c>
      <c r="C294" s="56">
        <v>388</v>
      </c>
      <c r="D294" s="8" t="s">
        <v>348</v>
      </c>
      <c r="E294" s="15" t="s">
        <v>19</v>
      </c>
      <c r="F294" s="15" t="s">
        <v>349</v>
      </c>
      <c r="G294" s="64" t="s">
        <v>19</v>
      </c>
      <c r="H294" s="143" t="s">
        <v>800</v>
      </c>
      <c r="I294" s="64" t="s">
        <v>628</v>
      </c>
      <c r="J294" s="8"/>
      <c r="K294" s="13"/>
      <c r="L294" s="13"/>
      <c r="M294" s="11"/>
      <c r="N294" s="305" t="s">
        <v>544</v>
      </c>
      <c r="O294" s="66"/>
      <c r="P294" s="81"/>
      <c r="Q294" s="81"/>
      <c r="R294" s="81"/>
      <c r="S294" s="66" t="s">
        <v>15</v>
      </c>
      <c r="T294" s="81"/>
      <c r="U294" s="81"/>
      <c r="V294" s="81"/>
      <c r="W294" s="81"/>
      <c r="X294" s="81"/>
      <c r="Y294" s="67">
        <f t="shared" si="88"/>
        <v>1</v>
      </c>
      <c r="Z294" s="16"/>
      <c r="AA294" s="16"/>
      <c r="AB294" s="16"/>
      <c r="AC294" s="16"/>
      <c r="AD294" s="16"/>
      <c r="AE294" s="68"/>
      <c r="AF294" s="12"/>
      <c r="AG294" s="12"/>
      <c r="AH294" s="12"/>
      <c r="AI294" s="12"/>
      <c r="AJ294" s="12"/>
      <c r="AK294" s="12"/>
      <c r="AL294" s="12"/>
      <c r="AM294" s="12"/>
      <c r="AN294" s="12"/>
      <c r="AO294" s="12"/>
      <c r="AP294" s="12"/>
      <c r="AQ294" s="12"/>
      <c r="AR294" s="12" t="s">
        <v>645</v>
      </c>
      <c r="AS294" s="12" t="s">
        <v>645</v>
      </c>
      <c r="AT294" s="12" t="s">
        <v>710</v>
      </c>
      <c r="AU294" s="12"/>
      <c r="AV294" s="12"/>
      <c r="AW294" s="12"/>
      <c r="AX294" s="12"/>
      <c r="AY294" s="12"/>
      <c r="AZ294" s="12"/>
      <c r="BA294" s="12"/>
      <c r="BB294" s="12"/>
      <c r="BC294" s="12"/>
      <c r="BD294" s="12"/>
      <c r="BE294" s="12"/>
      <c r="BF294" s="12"/>
      <c r="BG294" s="12"/>
      <c r="BH294" s="12"/>
      <c r="BI294" s="12"/>
      <c r="BJ294" s="16">
        <v>2</v>
      </c>
      <c r="BK294" s="16">
        <v>2</v>
      </c>
      <c r="BL294" s="16">
        <v>2</v>
      </c>
      <c r="BM294" s="16">
        <v>2</v>
      </c>
      <c r="BN294" s="16">
        <v>2</v>
      </c>
      <c r="BO294" s="16">
        <v>2</v>
      </c>
      <c r="BP294" s="16">
        <v>2</v>
      </c>
      <c r="BQ294" s="16">
        <v>2</v>
      </c>
      <c r="BR294" s="16">
        <v>2</v>
      </c>
      <c r="BS294" s="16">
        <v>2</v>
      </c>
      <c r="BT294" s="16">
        <v>2</v>
      </c>
      <c r="BU294" s="16">
        <v>2</v>
      </c>
      <c r="BV294" s="16">
        <v>2</v>
      </c>
      <c r="BW294" s="16">
        <v>2</v>
      </c>
      <c r="BX294" s="16">
        <v>2</v>
      </c>
      <c r="BY294" s="16">
        <v>2</v>
      </c>
      <c r="BZ294" s="16">
        <v>2</v>
      </c>
      <c r="CA294" s="16">
        <v>2</v>
      </c>
      <c r="CB294" s="16">
        <v>2</v>
      </c>
      <c r="CC294" s="16">
        <v>2</v>
      </c>
      <c r="CD294" s="16">
        <v>2</v>
      </c>
      <c r="CE294" s="16">
        <v>2</v>
      </c>
      <c r="CF294" s="16">
        <v>2</v>
      </c>
      <c r="CG294" s="16">
        <v>2</v>
      </c>
      <c r="CH294" s="16">
        <v>2</v>
      </c>
      <c r="CI294" s="16">
        <v>2</v>
      </c>
      <c r="CJ294" s="16">
        <v>2</v>
      </c>
      <c r="CK294" s="16">
        <v>2</v>
      </c>
      <c r="CL294" s="16">
        <v>2</v>
      </c>
      <c r="CM294" s="16">
        <v>2</v>
      </c>
      <c r="CN294" s="16">
        <v>2</v>
      </c>
      <c r="CO294" s="16">
        <v>2</v>
      </c>
      <c r="CP294" s="16">
        <v>2</v>
      </c>
      <c r="CQ294" s="16">
        <v>2</v>
      </c>
      <c r="CR294" s="16">
        <v>2</v>
      </c>
      <c r="CS294" s="16"/>
      <c r="CT294" s="16">
        <v>2</v>
      </c>
      <c r="CU294" s="16">
        <v>2</v>
      </c>
      <c r="CV294" s="16">
        <v>2</v>
      </c>
      <c r="CW294" s="69">
        <f t="shared" si="119"/>
        <v>38</v>
      </c>
      <c r="CX294" s="352">
        <f t="shared" si="120"/>
        <v>1</v>
      </c>
      <c r="CY294" s="69">
        <f t="shared" si="121"/>
        <v>0</v>
      </c>
      <c r="CZ294" s="70">
        <f t="shared" si="122"/>
        <v>0</v>
      </c>
      <c r="DA294" s="69">
        <f t="shared" si="123"/>
        <v>0</v>
      </c>
      <c r="DB294" s="70">
        <f t="shared" si="124"/>
        <v>0</v>
      </c>
      <c r="DC294" s="69">
        <f t="shared" si="125"/>
        <v>0</v>
      </c>
      <c r="DD294" s="70">
        <f t="shared" si="126"/>
        <v>0</v>
      </c>
      <c r="DE294" s="71">
        <f t="shared" si="127"/>
        <v>2</v>
      </c>
      <c r="DF294" s="71" t="str">
        <f t="shared" si="128"/>
        <v>Đạt mục tiêu</v>
      </c>
      <c r="DG294" s="2"/>
      <c r="DH294" s="2"/>
      <c r="DI294" s="2"/>
      <c r="DJ294" s="2"/>
      <c r="DK294" s="2"/>
      <c r="DL294" s="2"/>
      <c r="DM294" s="2"/>
      <c r="DN294" s="2"/>
      <c r="DO294" s="2"/>
      <c r="DP294" s="2"/>
      <c r="DQ294" s="2"/>
      <c r="DR294" s="2"/>
      <c r="DS294" s="2"/>
      <c r="DT294" s="2"/>
      <c r="DU294" s="2"/>
      <c r="DV294" s="2"/>
      <c r="DW294" s="2"/>
      <c r="DX294" s="2"/>
      <c r="DY294" s="2"/>
      <c r="DZ294" s="2"/>
    </row>
    <row r="295" spans="1:132" ht="54" customHeight="1" x14ac:dyDescent="0.25">
      <c r="A295" s="49">
        <v>256</v>
      </c>
      <c r="B295" s="62">
        <v>388</v>
      </c>
      <c r="C295" s="56">
        <v>388</v>
      </c>
      <c r="D295" s="8" t="s">
        <v>348</v>
      </c>
      <c r="E295" s="15" t="s">
        <v>19</v>
      </c>
      <c r="F295" s="15" t="s">
        <v>349</v>
      </c>
      <c r="G295" s="64" t="s">
        <v>19</v>
      </c>
      <c r="H295" s="143" t="s">
        <v>801</v>
      </c>
      <c r="I295" s="64" t="s">
        <v>628</v>
      </c>
      <c r="J295" s="8"/>
      <c r="K295" s="13"/>
      <c r="L295" s="13"/>
      <c r="M295" s="11"/>
      <c r="N295" s="11"/>
      <c r="O295" s="66"/>
      <c r="P295" s="81"/>
      <c r="Q295" s="81"/>
      <c r="R295" s="81"/>
      <c r="S295" s="81"/>
      <c r="T295" s="66"/>
      <c r="U295" s="81" t="s">
        <v>15</v>
      </c>
      <c r="V295" s="81"/>
      <c r="W295" s="81"/>
      <c r="X295" s="81"/>
      <c r="Y295" s="67">
        <f t="shared" si="88"/>
        <v>1</v>
      </c>
      <c r="Z295" s="16"/>
      <c r="AA295" s="16"/>
      <c r="AB295" s="16"/>
      <c r="AC295" s="16"/>
      <c r="AD295" s="16"/>
      <c r="AE295" s="68"/>
      <c r="AF295" s="12"/>
      <c r="AG295" s="12"/>
      <c r="AH295" s="12"/>
      <c r="AI295" s="12"/>
      <c r="AJ295" s="12"/>
      <c r="AK295" s="12"/>
      <c r="AL295" s="12"/>
      <c r="AM295" s="12"/>
      <c r="AN295" s="12"/>
      <c r="AO295" s="12"/>
      <c r="AP295" s="12"/>
      <c r="AQ295" s="12"/>
      <c r="AR295" s="12"/>
      <c r="AS295" s="12"/>
      <c r="AT295" s="12"/>
      <c r="AU295" s="12"/>
      <c r="AV295" s="12"/>
      <c r="AW295" s="12"/>
      <c r="AX295" s="12"/>
      <c r="AY295" s="12" t="s">
        <v>710</v>
      </c>
      <c r="AZ295" s="12"/>
      <c r="BA295" s="12" t="s">
        <v>645</v>
      </c>
      <c r="BB295" s="12" t="s">
        <v>623</v>
      </c>
      <c r="BC295" s="12"/>
      <c r="BD295" s="12"/>
      <c r="BE295" s="12"/>
      <c r="BF295" s="12"/>
      <c r="BG295" s="12"/>
      <c r="BH295" s="12"/>
      <c r="BI295" s="12"/>
      <c r="BJ295" s="16">
        <v>2</v>
      </c>
      <c r="BK295" s="16">
        <v>2</v>
      </c>
      <c r="BL295" s="16">
        <v>2</v>
      </c>
      <c r="BM295" s="16">
        <v>2</v>
      </c>
      <c r="BN295" s="16">
        <v>2</v>
      </c>
      <c r="BO295" s="16">
        <v>2</v>
      </c>
      <c r="BP295" s="16">
        <v>2</v>
      </c>
      <c r="BQ295" s="16">
        <v>2</v>
      </c>
      <c r="BR295" s="16">
        <v>2</v>
      </c>
      <c r="BS295" s="16">
        <v>2</v>
      </c>
      <c r="BT295" s="16">
        <v>2</v>
      </c>
      <c r="BU295" s="16">
        <v>2</v>
      </c>
      <c r="BV295" s="16">
        <v>2</v>
      </c>
      <c r="BW295" s="16">
        <v>2</v>
      </c>
      <c r="BX295" s="16">
        <v>2</v>
      </c>
      <c r="BY295" s="16">
        <v>2</v>
      </c>
      <c r="BZ295" s="16">
        <v>2</v>
      </c>
      <c r="CA295" s="16">
        <v>2</v>
      </c>
      <c r="CB295" s="16">
        <v>2</v>
      </c>
      <c r="CC295" s="16">
        <v>2</v>
      </c>
      <c r="CD295" s="16">
        <v>2</v>
      </c>
      <c r="CE295" s="16">
        <v>2</v>
      </c>
      <c r="CF295" s="16">
        <v>2</v>
      </c>
      <c r="CG295" s="16">
        <v>2</v>
      </c>
      <c r="CH295" s="16">
        <v>2</v>
      </c>
      <c r="CI295" s="16">
        <v>2</v>
      </c>
      <c r="CJ295" s="16">
        <v>2</v>
      </c>
      <c r="CK295" s="16">
        <v>2</v>
      </c>
      <c r="CL295" s="16">
        <v>2</v>
      </c>
      <c r="CM295" s="16">
        <v>2</v>
      </c>
      <c r="CN295" s="16">
        <v>2</v>
      </c>
      <c r="CO295" s="16">
        <v>2</v>
      </c>
      <c r="CP295" s="16">
        <v>2</v>
      </c>
      <c r="CQ295" s="16">
        <v>2</v>
      </c>
      <c r="CR295" s="16">
        <v>2</v>
      </c>
      <c r="CS295" s="16"/>
      <c r="CT295" s="16">
        <v>2</v>
      </c>
      <c r="CU295" s="16">
        <v>2</v>
      </c>
      <c r="CV295" s="16">
        <v>2</v>
      </c>
      <c r="CW295" s="69">
        <f t="shared" si="119"/>
        <v>38</v>
      </c>
      <c r="CX295" s="352">
        <f t="shared" si="120"/>
        <v>1</v>
      </c>
      <c r="CY295" s="69">
        <f t="shared" si="121"/>
        <v>0</v>
      </c>
      <c r="CZ295" s="70">
        <f t="shared" si="122"/>
        <v>0</v>
      </c>
      <c r="DA295" s="69">
        <f t="shared" si="123"/>
        <v>0</v>
      </c>
      <c r="DB295" s="70">
        <f t="shared" si="124"/>
        <v>0</v>
      </c>
      <c r="DC295" s="69">
        <f t="shared" si="125"/>
        <v>0</v>
      </c>
      <c r="DD295" s="70">
        <f t="shared" si="126"/>
        <v>0</v>
      </c>
      <c r="DE295" s="71">
        <f t="shared" si="127"/>
        <v>2</v>
      </c>
      <c r="DF295" s="71" t="str">
        <f t="shared" si="128"/>
        <v>Đạt mục tiêu</v>
      </c>
      <c r="DG295" s="2"/>
      <c r="DH295" s="2"/>
      <c r="DI295" s="2"/>
      <c r="DJ295" s="2"/>
      <c r="DK295" s="2"/>
      <c r="DL295" s="2"/>
      <c r="DM295" s="2"/>
      <c r="DN295" s="2"/>
      <c r="DO295" s="2"/>
      <c r="DP295" s="2"/>
      <c r="DQ295" s="2"/>
      <c r="DR295" s="2"/>
      <c r="DS295" s="2"/>
      <c r="DT295" s="2"/>
      <c r="DU295" s="2"/>
      <c r="DV295" s="2"/>
      <c r="DW295" s="2"/>
      <c r="DX295" s="2"/>
      <c r="DY295" s="2"/>
      <c r="DZ295" s="2"/>
    </row>
    <row r="296" spans="1:132" ht="60" hidden="1" customHeight="1" x14ac:dyDescent="0.25">
      <c r="A296" s="49">
        <v>257</v>
      </c>
      <c r="B296" s="62">
        <v>388</v>
      </c>
      <c r="C296" s="56">
        <v>388</v>
      </c>
      <c r="D296" s="8" t="s">
        <v>348</v>
      </c>
      <c r="E296" s="15" t="s">
        <v>19</v>
      </c>
      <c r="F296" s="15" t="s">
        <v>349</v>
      </c>
      <c r="G296" s="64" t="s">
        <v>19</v>
      </c>
      <c r="H296" s="143" t="s">
        <v>1214</v>
      </c>
      <c r="I296" s="64" t="s">
        <v>628</v>
      </c>
      <c r="J296" s="8"/>
      <c r="K296" s="13"/>
      <c r="L296" s="13"/>
      <c r="M296" s="11"/>
      <c r="N296" s="305" t="s">
        <v>544</v>
      </c>
      <c r="O296" s="66"/>
      <c r="P296" s="81"/>
      <c r="Q296" s="81"/>
      <c r="R296" s="81"/>
      <c r="S296" s="81" t="s">
        <v>15</v>
      </c>
      <c r="T296" s="81"/>
      <c r="U296" s="66"/>
      <c r="V296" s="81"/>
      <c r="W296" s="81"/>
      <c r="X296" s="81"/>
      <c r="Y296" s="67">
        <f t="shared" si="88"/>
        <v>1</v>
      </c>
      <c r="Z296" s="16"/>
      <c r="AA296" s="16"/>
      <c r="AB296" s="16"/>
      <c r="AC296" s="16"/>
      <c r="AD296" s="16"/>
      <c r="AE296" s="68"/>
      <c r="AF296" s="12"/>
      <c r="AG296" s="12"/>
      <c r="AH296" s="12"/>
      <c r="AI296" s="12"/>
      <c r="AJ296" s="12"/>
      <c r="AK296" s="12"/>
      <c r="AL296" s="12"/>
      <c r="AM296" s="12"/>
      <c r="AN296" s="12"/>
      <c r="AO296" s="12"/>
      <c r="AP296" s="12"/>
      <c r="AQ296" s="12" t="s">
        <v>710</v>
      </c>
      <c r="AR296" s="12" t="s">
        <v>710</v>
      </c>
      <c r="AS296" s="12" t="s">
        <v>710</v>
      </c>
      <c r="AT296" s="12" t="s">
        <v>710</v>
      </c>
      <c r="AU296" s="12"/>
      <c r="AV296" s="12"/>
      <c r="AW296" s="12"/>
      <c r="AX296" s="12"/>
      <c r="AY296" s="12"/>
      <c r="AZ296" s="12"/>
      <c r="BA296" s="12"/>
      <c r="BB296" s="12"/>
      <c r="BC296" s="12"/>
      <c r="BD296" s="12"/>
      <c r="BE296" s="12"/>
      <c r="BF296" s="12"/>
      <c r="BG296" s="12"/>
      <c r="BH296" s="12"/>
      <c r="BI296" s="12"/>
      <c r="BJ296" s="16">
        <v>2</v>
      </c>
      <c r="BK296" s="16">
        <v>2</v>
      </c>
      <c r="BL296" s="16">
        <v>2</v>
      </c>
      <c r="BM296" s="16">
        <v>2</v>
      </c>
      <c r="BN296" s="16">
        <v>2</v>
      </c>
      <c r="BO296" s="16">
        <v>2</v>
      </c>
      <c r="BP296" s="16">
        <v>2</v>
      </c>
      <c r="BQ296" s="16">
        <v>2</v>
      </c>
      <c r="BR296" s="16">
        <v>2</v>
      </c>
      <c r="BS296" s="16">
        <v>2</v>
      </c>
      <c r="BT296" s="16">
        <v>2</v>
      </c>
      <c r="BU296" s="16">
        <v>2</v>
      </c>
      <c r="BV296" s="16">
        <v>2</v>
      </c>
      <c r="BW296" s="16">
        <v>2</v>
      </c>
      <c r="BX296" s="16">
        <v>2</v>
      </c>
      <c r="BY296" s="16">
        <v>2</v>
      </c>
      <c r="BZ296" s="16">
        <v>2</v>
      </c>
      <c r="CA296" s="16">
        <v>2</v>
      </c>
      <c r="CB296" s="16">
        <v>2</v>
      </c>
      <c r="CC296" s="16">
        <v>2</v>
      </c>
      <c r="CD296" s="16">
        <v>2</v>
      </c>
      <c r="CE296" s="16">
        <v>2</v>
      </c>
      <c r="CF296" s="16">
        <v>2</v>
      </c>
      <c r="CG296" s="16">
        <v>2</v>
      </c>
      <c r="CH296" s="16">
        <v>2</v>
      </c>
      <c r="CI296" s="16">
        <v>2</v>
      </c>
      <c r="CJ296" s="16">
        <v>2</v>
      </c>
      <c r="CK296" s="16">
        <v>2</v>
      </c>
      <c r="CL296" s="16">
        <v>2</v>
      </c>
      <c r="CM296" s="16">
        <v>2</v>
      </c>
      <c r="CN296" s="16">
        <v>2</v>
      </c>
      <c r="CO296" s="16">
        <v>2</v>
      </c>
      <c r="CP296" s="16">
        <v>2</v>
      </c>
      <c r="CQ296" s="16">
        <v>2</v>
      </c>
      <c r="CR296" s="16">
        <v>2</v>
      </c>
      <c r="CS296" s="16"/>
      <c r="CT296" s="16">
        <v>2</v>
      </c>
      <c r="CU296" s="16">
        <v>2</v>
      </c>
      <c r="CV296" s="16">
        <v>2</v>
      </c>
      <c r="CW296" s="69">
        <f t="shared" si="119"/>
        <v>38</v>
      </c>
      <c r="CX296" s="352">
        <f t="shared" si="120"/>
        <v>1</v>
      </c>
      <c r="CY296" s="69">
        <f t="shared" si="121"/>
        <v>0</v>
      </c>
      <c r="CZ296" s="70">
        <f t="shared" si="122"/>
        <v>0</v>
      </c>
      <c r="DA296" s="69">
        <f t="shared" si="123"/>
        <v>0</v>
      </c>
      <c r="DB296" s="70">
        <f t="shared" si="124"/>
        <v>0</v>
      </c>
      <c r="DC296" s="69">
        <f t="shared" si="125"/>
        <v>0</v>
      </c>
      <c r="DD296" s="70">
        <f t="shared" si="126"/>
        <v>0</v>
      </c>
      <c r="DE296" s="71">
        <f t="shared" si="127"/>
        <v>2</v>
      </c>
      <c r="DF296" s="71" t="str">
        <f t="shared" si="128"/>
        <v>Đạt mục tiêu</v>
      </c>
      <c r="DG296" s="2"/>
      <c r="DH296" s="2"/>
      <c r="DI296" s="2"/>
      <c r="DJ296" s="2"/>
      <c r="DK296" s="2"/>
      <c r="DL296" s="2"/>
      <c r="DM296" s="2"/>
      <c r="DN296" s="2"/>
      <c r="DO296" s="2"/>
      <c r="DP296" s="2"/>
      <c r="DQ296" s="2"/>
      <c r="DR296" s="2"/>
      <c r="DS296" s="2"/>
      <c r="DT296" s="2"/>
      <c r="DU296" s="2"/>
      <c r="DV296" s="2"/>
      <c r="DW296" s="2"/>
      <c r="DX296" s="2"/>
      <c r="DY296" s="2"/>
      <c r="DZ296" s="2"/>
    </row>
    <row r="297" spans="1:132" ht="59.25" hidden="1" customHeight="1" x14ac:dyDescent="0.25">
      <c r="A297" s="49">
        <v>258</v>
      </c>
      <c r="B297" s="62">
        <v>388</v>
      </c>
      <c r="C297" s="56">
        <v>388</v>
      </c>
      <c r="D297" s="8" t="s">
        <v>348</v>
      </c>
      <c r="E297" s="15" t="s">
        <v>19</v>
      </c>
      <c r="F297" s="15" t="s">
        <v>349</v>
      </c>
      <c r="G297" s="64" t="s">
        <v>19</v>
      </c>
      <c r="H297" s="143" t="s">
        <v>802</v>
      </c>
      <c r="I297" s="64" t="s">
        <v>628</v>
      </c>
      <c r="J297" s="8"/>
      <c r="K297" s="13"/>
      <c r="L297" s="13"/>
      <c r="M297" s="11"/>
      <c r="N297" s="11" t="s">
        <v>1268</v>
      </c>
      <c r="O297" s="66"/>
      <c r="P297" s="81"/>
      <c r="Q297" s="81"/>
      <c r="R297" s="81"/>
      <c r="S297" s="81"/>
      <c r="T297" s="81"/>
      <c r="U297" s="81"/>
      <c r="V297" s="66" t="s">
        <v>15</v>
      </c>
      <c r="W297" s="66"/>
      <c r="X297" s="81"/>
      <c r="Y297" s="67">
        <f t="shared" si="88"/>
        <v>1</v>
      </c>
      <c r="Z297" s="16"/>
      <c r="AA297" s="16"/>
      <c r="AB297" s="16"/>
      <c r="AC297" s="16"/>
      <c r="AD297" s="16"/>
      <c r="AE297" s="68"/>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t="s">
        <v>623</v>
      </c>
      <c r="BE297" s="12" t="s">
        <v>710</v>
      </c>
      <c r="BF297" s="12"/>
      <c r="BG297" s="12"/>
      <c r="BH297" s="12"/>
      <c r="BI297" s="12"/>
      <c r="BJ297" s="16">
        <v>2</v>
      </c>
      <c r="BK297" s="16">
        <v>2</v>
      </c>
      <c r="BL297" s="16">
        <v>2</v>
      </c>
      <c r="BM297" s="16">
        <v>2</v>
      </c>
      <c r="BN297" s="16">
        <v>2</v>
      </c>
      <c r="BO297" s="16">
        <v>2</v>
      </c>
      <c r="BP297" s="16">
        <v>2</v>
      </c>
      <c r="BQ297" s="16">
        <v>2</v>
      </c>
      <c r="BR297" s="16">
        <v>2</v>
      </c>
      <c r="BS297" s="16">
        <v>2</v>
      </c>
      <c r="BT297" s="16">
        <v>2</v>
      </c>
      <c r="BU297" s="16">
        <v>2</v>
      </c>
      <c r="BV297" s="16">
        <v>2</v>
      </c>
      <c r="BW297" s="16">
        <v>2</v>
      </c>
      <c r="BX297" s="16">
        <v>2</v>
      </c>
      <c r="BY297" s="16">
        <v>2</v>
      </c>
      <c r="BZ297" s="16">
        <v>2</v>
      </c>
      <c r="CA297" s="16">
        <v>2</v>
      </c>
      <c r="CB297" s="16">
        <v>2</v>
      </c>
      <c r="CC297" s="16">
        <v>2</v>
      </c>
      <c r="CD297" s="16">
        <v>2</v>
      </c>
      <c r="CE297" s="16">
        <v>2</v>
      </c>
      <c r="CF297" s="16">
        <v>2</v>
      </c>
      <c r="CG297" s="16">
        <v>2</v>
      </c>
      <c r="CH297" s="16">
        <v>2</v>
      </c>
      <c r="CI297" s="16">
        <v>2</v>
      </c>
      <c r="CJ297" s="16">
        <v>2</v>
      </c>
      <c r="CK297" s="16">
        <v>2</v>
      </c>
      <c r="CL297" s="16">
        <v>2</v>
      </c>
      <c r="CM297" s="16">
        <v>2</v>
      </c>
      <c r="CN297" s="16">
        <v>2</v>
      </c>
      <c r="CO297" s="16">
        <v>2</v>
      </c>
      <c r="CP297" s="16">
        <v>2</v>
      </c>
      <c r="CQ297" s="16">
        <v>2</v>
      </c>
      <c r="CR297" s="16">
        <v>2</v>
      </c>
      <c r="CS297" s="16"/>
      <c r="CT297" s="16">
        <v>2</v>
      </c>
      <c r="CU297" s="16">
        <v>2</v>
      </c>
      <c r="CV297" s="16">
        <v>2</v>
      </c>
      <c r="CW297" s="69">
        <f t="shared" si="119"/>
        <v>38</v>
      </c>
      <c r="CX297" s="352">
        <f t="shared" si="120"/>
        <v>1</v>
      </c>
      <c r="CY297" s="69">
        <f t="shared" si="121"/>
        <v>0</v>
      </c>
      <c r="CZ297" s="70">
        <f t="shared" si="122"/>
        <v>0</v>
      </c>
      <c r="DA297" s="69">
        <f t="shared" si="123"/>
        <v>0</v>
      </c>
      <c r="DB297" s="70">
        <f t="shared" si="124"/>
        <v>0</v>
      </c>
      <c r="DC297" s="69">
        <f t="shared" si="125"/>
        <v>0</v>
      </c>
      <c r="DD297" s="70">
        <f t="shared" si="126"/>
        <v>0</v>
      </c>
      <c r="DE297" s="71">
        <f t="shared" si="127"/>
        <v>2</v>
      </c>
      <c r="DF297" s="71" t="str">
        <f t="shared" si="128"/>
        <v>Đạt mục tiêu</v>
      </c>
      <c r="DG297" s="2"/>
      <c r="DH297" s="2"/>
      <c r="DI297" s="2"/>
      <c r="DJ297" s="2"/>
      <c r="DK297" s="2"/>
      <c r="DL297" s="2"/>
      <c r="DM297" s="2"/>
      <c r="DN297" s="2"/>
      <c r="DO297" s="2"/>
      <c r="DP297" s="2"/>
      <c r="DQ297" s="2"/>
      <c r="DR297" s="2"/>
      <c r="DS297" s="2"/>
      <c r="DT297" s="2"/>
      <c r="DU297" s="2"/>
      <c r="DV297" s="2"/>
      <c r="DW297" s="2"/>
      <c r="DX297" s="2"/>
      <c r="DY297" s="2"/>
      <c r="DZ297" s="2"/>
    </row>
    <row r="298" spans="1:132" ht="57.75" hidden="1" customHeight="1" x14ac:dyDescent="0.25">
      <c r="A298" s="49">
        <v>259</v>
      </c>
      <c r="B298" s="62">
        <v>388</v>
      </c>
      <c r="C298" s="56">
        <v>388</v>
      </c>
      <c r="D298" s="8" t="s">
        <v>348</v>
      </c>
      <c r="E298" s="15" t="s">
        <v>19</v>
      </c>
      <c r="F298" s="15" t="s">
        <v>349</v>
      </c>
      <c r="G298" s="64" t="s">
        <v>19</v>
      </c>
      <c r="H298" s="143" t="s">
        <v>803</v>
      </c>
      <c r="I298" s="64" t="s">
        <v>628</v>
      </c>
      <c r="J298" s="8"/>
      <c r="K298" s="14"/>
      <c r="L298" s="14"/>
      <c r="M298" s="11"/>
      <c r="N298" s="11" t="s">
        <v>547</v>
      </c>
      <c r="O298" s="66"/>
      <c r="P298" s="81"/>
      <c r="Q298" s="81"/>
      <c r="R298" s="81"/>
      <c r="S298" s="81"/>
      <c r="T298" s="81"/>
      <c r="U298" s="81"/>
      <c r="V298" s="81"/>
      <c r="W298" s="81" t="s">
        <v>15</v>
      </c>
      <c r="X298" s="66"/>
      <c r="Y298" s="67">
        <f t="shared" si="88"/>
        <v>1</v>
      </c>
      <c r="Z298" s="16"/>
      <c r="AA298" s="16"/>
      <c r="AB298" s="16"/>
      <c r="AC298" s="16"/>
      <c r="AD298" s="16"/>
      <c r="AE298" s="68"/>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t="s">
        <v>645</v>
      </c>
      <c r="BH298" s="12"/>
      <c r="BI298" s="12"/>
      <c r="BJ298" s="16">
        <v>2</v>
      </c>
      <c r="BK298" s="16">
        <v>2</v>
      </c>
      <c r="BL298" s="16">
        <v>2</v>
      </c>
      <c r="BM298" s="16">
        <v>2</v>
      </c>
      <c r="BN298" s="16">
        <v>2</v>
      </c>
      <c r="BO298" s="16">
        <v>2</v>
      </c>
      <c r="BP298" s="16">
        <v>2</v>
      </c>
      <c r="BQ298" s="16">
        <v>2</v>
      </c>
      <c r="BR298" s="16">
        <v>2</v>
      </c>
      <c r="BS298" s="16">
        <v>2</v>
      </c>
      <c r="BT298" s="16">
        <v>2</v>
      </c>
      <c r="BU298" s="16">
        <v>2</v>
      </c>
      <c r="BV298" s="16">
        <v>2</v>
      </c>
      <c r="BW298" s="16">
        <v>2</v>
      </c>
      <c r="BX298" s="16">
        <v>2</v>
      </c>
      <c r="BY298" s="16">
        <v>2</v>
      </c>
      <c r="BZ298" s="16">
        <v>2</v>
      </c>
      <c r="CA298" s="16">
        <v>2</v>
      </c>
      <c r="CB298" s="16">
        <v>2</v>
      </c>
      <c r="CC298" s="16">
        <v>2</v>
      </c>
      <c r="CD298" s="16">
        <v>2</v>
      </c>
      <c r="CE298" s="16">
        <v>2</v>
      </c>
      <c r="CF298" s="16">
        <v>2</v>
      </c>
      <c r="CG298" s="16">
        <v>2</v>
      </c>
      <c r="CH298" s="16">
        <v>2</v>
      </c>
      <c r="CI298" s="16">
        <v>2</v>
      </c>
      <c r="CJ298" s="16">
        <v>2</v>
      </c>
      <c r="CK298" s="16">
        <v>2</v>
      </c>
      <c r="CL298" s="16">
        <v>2</v>
      </c>
      <c r="CM298" s="16">
        <v>2</v>
      </c>
      <c r="CN298" s="16">
        <v>2</v>
      </c>
      <c r="CO298" s="16">
        <v>2</v>
      </c>
      <c r="CP298" s="16">
        <v>2</v>
      </c>
      <c r="CQ298" s="16">
        <v>2</v>
      </c>
      <c r="CR298" s="16">
        <v>2</v>
      </c>
      <c r="CS298" s="16"/>
      <c r="CT298" s="16">
        <v>2</v>
      </c>
      <c r="CU298" s="16">
        <v>2</v>
      </c>
      <c r="CV298" s="16">
        <v>2</v>
      </c>
      <c r="CW298" s="69">
        <f t="shared" si="119"/>
        <v>38</v>
      </c>
      <c r="CX298" s="352">
        <f t="shared" si="120"/>
        <v>1</v>
      </c>
      <c r="CY298" s="69">
        <f t="shared" si="121"/>
        <v>0</v>
      </c>
      <c r="CZ298" s="70">
        <f t="shared" si="122"/>
        <v>0</v>
      </c>
      <c r="DA298" s="69">
        <f t="shared" si="123"/>
        <v>0</v>
      </c>
      <c r="DB298" s="70">
        <f t="shared" si="124"/>
        <v>0</v>
      </c>
      <c r="DC298" s="69">
        <f t="shared" si="125"/>
        <v>0</v>
      </c>
      <c r="DD298" s="70">
        <f t="shared" si="126"/>
        <v>0</v>
      </c>
      <c r="DE298" s="71">
        <f t="shared" si="127"/>
        <v>2</v>
      </c>
      <c r="DF298" s="71" t="str">
        <f t="shared" si="128"/>
        <v>Đạt mục tiêu</v>
      </c>
      <c r="DG298" s="2"/>
      <c r="DH298" s="2"/>
      <c r="DI298" s="2"/>
      <c r="DJ298" s="2"/>
      <c r="DK298" s="2"/>
      <c r="DL298" s="2"/>
      <c r="DM298" s="2"/>
      <c r="DN298" s="2"/>
      <c r="DO298" s="2"/>
      <c r="DP298" s="2"/>
      <c r="DQ298" s="2"/>
      <c r="DR298" s="2"/>
      <c r="DS298" s="2"/>
      <c r="DT298" s="2"/>
      <c r="DU298" s="2"/>
      <c r="DV298" s="2"/>
      <c r="DW298" s="2"/>
      <c r="DX298" s="2"/>
      <c r="DY298" s="2"/>
      <c r="DZ298" s="2"/>
    </row>
    <row r="299" spans="1:132" ht="65.25" hidden="1" customHeight="1" x14ac:dyDescent="0.25">
      <c r="A299" s="49">
        <v>260</v>
      </c>
      <c r="B299" s="62">
        <v>388</v>
      </c>
      <c r="C299" s="56">
        <v>390</v>
      </c>
      <c r="D299" s="8" t="s">
        <v>350</v>
      </c>
      <c r="E299" s="15" t="s">
        <v>38</v>
      </c>
      <c r="F299" s="15" t="s">
        <v>351</v>
      </c>
      <c r="G299" s="64" t="s">
        <v>38</v>
      </c>
      <c r="H299" s="142" t="s">
        <v>804</v>
      </c>
      <c r="I299" s="64" t="s">
        <v>628</v>
      </c>
      <c r="J299" s="64" t="s">
        <v>339</v>
      </c>
      <c r="K299" s="16" t="s">
        <v>6</v>
      </c>
      <c r="L299" s="16" t="s">
        <v>15</v>
      </c>
      <c r="M299" s="11"/>
      <c r="N299" s="297" t="s">
        <v>1200</v>
      </c>
      <c r="O299" s="66" t="s">
        <v>15</v>
      </c>
      <c r="P299" s="66"/>
      <c r="Q299" s="66"/>
      <c r="R299" s="66"/>
      <c r="S299" s="66"/>
      <c r="T299" s="66"/>
      <c r="U299" s="66"/>
      <c r="V299" s="66"/>
      <c r="W299" s="66"/>
      <c r="X299" s="66"/>
      <c r="Y299" s="67">
        <f t="shared" ref="Y299:Y341" si="129">COUNTIF(O299:X299,"x")</f>
        <v>1</v>
      </c>
      <c r="Z299" s="16"/>
      <c r="AA299" s="16" t="s">
        <v>645</v>
      </c>
      <c r="AB299" s="16" t="s">
        <v>654</v>
      </c>
      <c r="AC299" s="16" t="s">
        <v>645</v>
      </c>
      <c r="AD299" s="16" t="s">
        <v>623</v>
      </c>
      <c r="AE299" s="68"/>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6">
        <v>1</v>
      </c>
      <c r="BK299" s="16">
        <v>1</v>
      </c>
      <c r="BL299" s="16">
        <v>1</v>
      </c>
      <c r="BM299" s="16">
        <v>1</v>
      </c>
      <c r="BN299" s="16">
        <v>1</v>
      </c>
      <c r="BO299" s="16">
        <v>2</v>
      </c>
      <c r="BP299" s="16">
        <v>2</v>
      </c>
      <c r="BQ299" s="16">
        <v>2</v>
      </c>
      <c r="BR299" s="16">
        <v>2</v>
      </c>
      <c r="BS299" s="16">
        <v>2</v>
      </c>
      <c r="BT299" s="16">
        <v>2</v>
      </c>
      <c r="BU299" s="16">
        <v>2</v>
      </c>
      <c r="BV299" s="16">
        <v>2</v>
      </c>
      <c r="BW299" s="16">
        <v>2</v>
      </c>
      <c r="BX299" s="16">
        <v>2</v>
      </c>
      <c r="BY299" s="16">
        <v>2</v>
      </c>
      <c r="BZ299" s="16">
        <v>2</v>
      </c>
      <c r="CA299" s="16">
        <v>2</v>
      </c>
      <c r="CB299" s="16">
        <v>2</v>
      </c>
      <c r="CC299" s="16">
        <v>2</v>
      </c>
      <c r="CD299" s="16">
        <v>2</v>
      </c>
      <c r="CE299" s="16">
        <v>2</v>
      </c>
      <c r="CF299" s="16">
        <v>2</v>
      </c>
      <c r="CG299" s="16">
        <v>2</v>
      </c>
      <c r="CH299" s="16">
        <v>2</v>
      </c>
      <c r="CI299" s="16">
        <v>2</v>
      </c>
      <c r="CJ299" s="16">
        <v>2</v>
      </c>
      <c r="CK299" s="16">
        <v>2</v>
      </c>
      <c r="CL299" s="16">
        <v>2</v>
      </c>
      <c r="CM299" s="16">
        <v>2</v>
      </c>
      <c r="CN299" s="16">
        <v>2</v>
      </c>
      <c r="CO299" s="16">
        <v>2</v>
      </c>
      <c r="CP299" s="16">
        <v>2</v>
      </c>
      <c r="CQ299" s="16">
        <v>2</v>
      </c>
      <c r="CR299" s="16">
        <v>2</v>
      </c>
      <c r="CS299" s="16">
        <v>2</v>
      </c>
      <c r="CT299" s="16">
        <v>2</v>
      </c>
      <c r="CU299" s="16">
        <v>2</v>
      </c>
      <c r="CV299" s="16">
        <v>2</v>
      </c>
      <c r="CW299" s="69">
        <f t="shared" si="119"/>
        <v>34</v>
      </c>
      <c r="CX299" s="352">
        <f t="shared" si="120"/>
        <v>0.87179487179487181</v>
      </c>
      <c r="CY299" s="69">
        <f t="shared" si="121"/>
        <v>5</v>
      </c>
      <c r="CZ299" s="70">
        <f t="shared" si="122"/>
        <v>0.12820512820512819</v>
      </c>
      <c r="DA299" s="69">
        <f t="shared" si="123"/>
        <v>0</v>
      </c>
      <c r="DB299" s="70">
        <f t="shared" si="124"/>
        <v>0</v>
      </c>
      <c r="DC299" s="69">
        <f t="shared" si="125"/>
        <v>0</v>
      </c>
      <c r="DD299" s="70">
        <f t="shared" si="126"/>
        <v>0</v>
      </c>
      <c r="DE299" s="71">
        <f t="shared" si="127"/>
        <v>1.8717948717948718</v>
      </c>
      <c r="DF299" s="71" t="str">
        <f t="shared" si="128"/>
        <v>Đạt mục tiêu</v>
      </c>
      <c r="DG299" s="2"/>
      <c r="DH299" s="2"/>
      <c r="DI299" s="2"/>
      <c r="DJ299" s="2"/>
      <c r="DK299" s="2"/>
      <c r="DL299" s="2"/>
      <c r="DM299" s="2"/>
      <c r="DN299" s="2"/>
      <c r="DO299" s="2"/>
      <c r="DP299" s="2"/>
      <c r="DQ299" s="2"/>
      <c r="DR299" s="2"/>
      <c r="DS299" s="2"/>
      <c r="DT299" s="2"/>
      <c r="DU299" s="2"/>
      <c r="DV299" s="2"/>
      <c r="DW299" s="2"/>
      <c r="DX299" s="2"/>
      <c r="DY299" s="2"/>
      <c r="DZ299" s="2"/>
    </row>
    <row r="300" spans="1:132" ht="33" customHeight="1" x14ac:dyDescent="0.25">
      <c r="A300" s="49">
        <v>261</v>
      </c>
      <c r="B300" s="62">
        <v>390</v>
      </c>
      <c r="C300" s="56">
        <v>392</v>
      </c>
      <c r="D300" s="8" t="s">
        <v>352</v>
      </c>
      <c r="E300" s="15" t="s">
        <v>11</v>
      </c>
      <c r="F300" s="15" t="s">
        <v>353</v>
      </c>
      <c r="G300" s="64" t="s">
        <v>11</v>
      </c>
      <c r="H300" s="8" t="s">
        <v>805</v>
      </c>
      <c r="I300" s="64" t="s">
        <v>628</v>
      </c>
      <c r="J300" s="64" t="s">
        <v>339</v>
      </c>
      <c r="K300" s="16" t="s">
        <v>145</v>
      </c>
      <c r="L300" s="16" t="s">
        <v>15</v>
      </c>
      <c r="M300" s="11"/>
      <c r="N300" s="11"/>
      <c r="O300" s="66"/>
      <c r="P300" s="66"/>
      <c r="Q300" s="66"/>
      <c r="R300" s="66"/>
      <c r="S300" s="66"/>
      <c r="T300" s="66"/>
      <c r="U300" s="66" t="s">
        <v>15</v>
      </c>
      <c r="V300" s="66"/>
      <c r="W300" s="66"/>
      <c r="X300" s="66"/>
      <c r="Y300" s="67">
        <f t="shared" si="129"/>
        <v>1</v>
      </c>
      <c r="Z300" s="16"/>
      <c r="AA300" s="16"/>
      <c r="AB300" s="16"/>
      <c r="AC300" s="16"/>
      <c r="AD300" s="16"/>
      <c r="AE300" s="76"/>
      <c r="AF300" s="16"/>
      <c r="AG300" s="16"/>
      <c r="AH300" s="16"/>
      <c r="AI300" s="16"/>
      <c r="AJ300" s="16"/>
      <c r="AK300" s="16"/>
      <c r="AL300" s="16"/>
      <c r="AM300" s="16"/>
      <c r="AN300" s="16"/>
      <c r="AO300" s="16"/>
      <c r="AP300" s="16"/>
      <c r="AQ300" s="16"/>
      <c r="AR300" s="16"/>
      <c r="AS300" s="16"/>
      <c r="AT300" s="16"/>
      <c r="AU300" s="16"/>
      <c r="AV300" s="16"/>
      <c r="AW300" s="16"/>
      <c r="AX300" s="16"/>
      <c r="AY300" s="16" t="s">
        <v>623</v>
      </c>
      <c r="AZ300" s="16"/>
      <c r="BA300" s="16"/>
      <c r="BB300" s="16" t="s">
        <v>645</v>
      </c>
      <c r="BC300" s="16"/>
      <c r="BD300" s="16"/>
      <c r="BE300" s="16"/>
      <c r="BF300" s="16"/>
      <c r="BG300" s="16"/>
      <c r="BH300" s="16"/>
      <c r="BI300" s="16"/>
      <c r="BJ300" s="16">
        <v>2</v>
      </c>
      <c r="BK300" s="16">
        <v>2</v>
      </c>
      <c r="BL300" s="16">
        <v>2</v>
      </c>
      <c r="BM300" s="16">
        <v>2</v>
      </c>
      <c r="BN300" s="16">
        <v>2</v>
      </c>
      <c r="BO300" s="16">
        <v>2</v>
      </c>
      <c r="BP300" s="16">
        <v>2</v>
      </c>
      <c r="BQ300" s="16">
        <v>2</v>
      </c>
      <c r="BR300" s="16">
        <v>2</v>
      </c>
      <c r="BS300" s="16">
        <v>2</v>
      </c>
      <c r="BT300" s="16">
        <v>2</v>
      </c>
      <c r="BU300" s="16">
        <v>2</v>
      </c>
      <c r="BV300" s="16">
        <v>2</v>
      </c>
      <c r="BW300" s="16">
        <v>2</v>
      </c>
      <c r="BX300" s="16">
        <v>2</v>
      </c>
      <c r="BY300" s="16">
        <v>2</v>
      </c>
      <c r="BZ300" s="16">
        <v>2</v>
      </c>
      <c r="CA300" s="16">
        <v>2</v>
      </c>
      <c r="CB300" s="16">
        <v>2</v>
      </c>
      <c r="CC300" s="16">
        <v>2</v>
      </c>
      <c r="CD300" s="16">
        <v>2</v>
      </c>
      <c r="CE300" s="16">
        <v>2</v>
      </c>
      <c r="CF300" s="16">
        <v>2</v>
      </c>
      <c r="CG300" s="16">
        <v>2</v>
      </c>
      <c r="CH300" s="16">
        <v>2</v>
      </c>
      <c r="CI300" s="16">
        <v>2</v>
      </c>
      <c r="CJ300" s="16">
        <v>2</v>
      </c>
      <c r="CK300" s="16">
        <v>2</v>
      </c>
      <c r="CL300" s="16">
        <v>2</v>
      </c>
      <c r="CM300" s="16">
        <v>2</v>
      </c>
      <c r="CN300" s="16">
        <v>2</v>
      </c>
      <c r="CO300" s="16">
        <v>2</v>
      </c>
      <c r="CP300" s="16">
        <v>2</v>
      </c>
      <c r="CQ300" s="16">
        <v>2</v>
      </c>
      <c r="CR300" s="16">
        <v>2</v>
      </c>
      <c r="CS300" s="16"/>
      <c r="CT300" s="16">
        <v>2</v>
      </c>
      <c r="CU300" s="16">
        <v>2</v>
      </c>
      <c r="CV300" s="16">
        <v>2</v>
      </c>
      <c r="CW300" s="69">
        <f t="shared" si="119"/>
        <v>38</v>
      </c>
      <c r="CX300" s="352">
        <f t="shared" si="120"/>
        <v>1</v>
      </c>
      <c r="CY300" s="69">
        <f t="shared" si="121"/>
        <v>0</v>
      </c>
      <c r="CZ300" s="70">
        <f t="shared" si="122"/>
        <v>0</v>
      </c>
      <c r="DA300" s="69">
        <f t="shared" si="123"/>
        <v>0</v>
      </c>
      <c r="DB300" s="70">
        <f t="shared" si="124"/>
        <v>0</v>
      </c>
      <c r="DC300" s="69">
        <f t="shared" si="125"/>
        <v>0</v>
      </c>
      <c r="DD300" s="70">
        <f t="shared" si="126"/>
        <v>0</v>
      </c>
      <c r="DE300" s="71">
        <f t="shared" si="127"/>
        <v>2</v>
      </c>
      <c r="DF300" s="71" t="str">
        <f t="shared" si="128"/>
        <v>Đạt mục tiêu</v>
      </c>
      <c r="DG300" s="2"/>
      <c r="DH300" s="2"/>
      <c r="DI300" s="2"/>
      <c r="DJ300" s="2"/>
      <c r="DK300" s="2"/>
      <c r="DL300" s="2"/>
      <c r="DM300" s="2"/>
      <c r="DN300" s="2"/>
      <c r="DO300" s="2"/>
      <c r="DP300" s="2"/>
      <c r="DQ300" s="2"/>
      <c r="DR300" s="2"/>
      <c r="DS300" s="2"/>
      <c r="DT300" s="2"/>
      <c r="DU300" s="2"/>
      <c r="DV300" s="2"/>
      <c r="DW300" s="2"/>
      <c r="DX300" s="2"/>
      <c r="DY300" s="2"/>
      <c r="DZ300" s="2"/>
    </row>
    <row r="301" spans="1:132" ht="21.75" customHeight="1" x14ac:dyDescent="0.25">
      <c r="A301" s="49">
        <v>262</v>
      </c>
      <c r="B301" s="55">
        <v>392</v>
      </c>
      <c r="C301" s="56">
        <v>393</v>
      </c>
      <c r="D301" s="623" t="s">
        <v>354</v>
      </c>
      <c r="E301" s="624"/>
      <c r="F301" s="624"/>
      <c r="G301" s="624"/>
      <c r="H301" s="625"/>
      <c r="I301" s="64"/>
      <c r="J301" s="57" t="s">
        <v>609</v>
      </c>
      <c r="K301" s="57" t="s">
        <v>8</v>
      </c>
      <c r="L301" s="57" t="s">
        <v>8</v>
      </c>
      <c r="M301" s="57" t="s">
        <v>8</v>
      </c>
      <c r="N301" s="296"/>
      <c r="O301" s="58" t="s">
        <v>609</v>
      </c>
      <c r="P301" s="58" t="s">
        <v>609</v>
      </c>
      <c r="Q301" s="58" t="s">
        <v>609</v>
      </c>
      <c r="R301" s="58" t="s">
        <v>609</v>
      </c>
      <c r="S301" s="58" t="s">
        <v>609</v>
      </c>
      <c r="T301" s="58" t="s">
        <v>609</v>
      </c>
      <c r="U301" s="58" t="s">
        <v>609</v>
      </c>
      <c r="V301" s="58" t="s">
        <v>609</v>
      </c>
      <c r="W301" s="58" t="s">
        <v>609</v>
      </c>
      <c r="X301" s="58" t="s">
        <v>609</v>
      </c>
      <c r="Y301" s="67">
        <f t="shared" si="129"/>
        <v>0</v>
      </c>
      <c r="Z301" s="57"/>
      <c r="AA301" s="57"/>
      <c r="AB301" s="57"/>
      <c r="AC301" s="57"/>
      <c r="AD301" s="57"/>
      <c r="AE301" s="77"/>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336" t="s">
        <v>8</v>
      </c>
      <c r="BK301" s="336" t="s">
        <v>8</v>
      </c>
      <c r="BL301" s="336" t="s">
        <v>8</v>
      </c>
      <c r="BM301" s="336" t="s">
        <v>8</v>
      </c>
      <c r="BN301" s="336" t="s">
        <v>8</v>
      </c>
      <c r="BO301" s="336" t="s">
        <v>8</v>
      </c>
      <c r="BP301" s="336" t="s">
        <v>8</v>
      </c>
      <c r="BQ301" s="336" t="s">
        <v>8</v>
      </c>
      <c r="BR301" s="336" t="s">
        <v>8</v>
      </c>
      <c r="BS301" s="336" t="s">
        <v>8</v>
      </c>
      <c r="BT301" s="336" t="s">
        <v>8</v>
      </c>
      <c r="BU301" s="336" t="s">
        <v>8</v>
      </c>
      <c r="BV301" s="336" t="s">
        <v>8</v>
      </c>
      <c r="BW301" s="336" t="s">
        <v>8</v>
      </c>
      <c r="BX301" s="336" t="s">
        <v>8</v>
      </c>
      <c r="BY301" s="336" t="s">
        <v>8</v>
      </c>
      <c r="BZ301" s="336" t="s">
        <v>8</v>
      </c>
      <c r="CA301" s="336" t="s">
        <v>8</v>
      </c>
      <c r="CB301" s="336" t="s">
        <v>8</v>
      </c>
      <c r="CC301" s="336" t="s">
        <v>8</v>
      </c>
      <c r="CD301" s="336" t="s">
        <v>8</v>
      </c>
      <c r="CE301" s="336" t="s">
        <v>8</v>
      </c>
      <c r="CF301" s="336" t="s">
        <v>8</v>
      </c>
      <c r="CG301" s="336" t="s">
        <v>8</v>
      </c>
      <c r="CH301" s="336" t="s">
        <v>8</v>
      </c>
      <c r="CI301" s="336" t="s">
        <v>8</v>
      </c>
      <c r="CJ301" s="336" t="s">
        <v>8</v>
      </c>
      <c r="CK301" s="336" t="s">
        <v>8</v>
      </c>
      <c r="CL301" s="336" t="s">
        <v>8</v>
      </c>
      <c r="CM301" s="336" t="s">
        <v>8</v>
      </c>
      <c r="CN301" s="336" t="s">
        <v>8</v>
      </c>
      <c r="CO301" s="336" t="s">
        <v>8</v>
      </c>
      <c r="CP301" s="336" t="s">
        <v>8</v>
      </c>
      <c r="CQ301" s="336" t="s">
        <v>8</v>
      </c>
      <c r="CR301" s="336" t="s">
        <v>8</v>
      </c>
      <c r="CS301" s="336"/>
      <c r="CT301" s="336" t="s">
        <v>8</v>
      </c>
      <c r="CU301" s="336" t="s">
        <v>8</v>
      </c>
      <c r="CV301" s="336" t="s">
        <v>8</v>
      </c>
      <c r="CW301" s="336" t="s">
        <v>8</v>
      </c>
      <c r="CX301" s="331" t="s">
        <v>8</v>
      </c>
      <c r="CY301" s="336" t="s">
        <v>8</v>
      </c>
      <c r="CZ301" s="336" t="s">
        <v>8</v>
      </c>
      <c r="DA301" s="336" t="s">
        <v>8</v>
      </c>
      <c r="DB301" s="336" t="s">
        <v>8</v>
      </c>
      <c r="DC301" s="336" t="s">
        <v>8</v>
      </c>
      <c r="DD301" s="336" t="s">
        <v>8</v>
      </c>
      <c r="DE301" s="57" t="s">
        <v>8</v>
      </c>
      <c r="DF301" s="57" t="s">
        <v>8</v>
      </c>
      <c r="DG301" s="2"/>
      <c r="DH301" s="2"/>
      <c r="DI301" s="2"/>
      <c r="DJ301" s="2"/>
      <c r="DK301" s="2"/>
      <c r="DL301" s="2"/>
      <c r="DM301" s="2"/>
      <c r="DN301" s="2"/>
      <c r="DO301" s="2"/>
      <c r="DP301" s="2"/>
      <c r="DQ301" s="2"/>
      <c r="DR301" s="2"/>
      <c r="DS301" s="2"/>
      <c r="DT301" s="2"/>
      <c r="DU301" s="2"/>
      <c r="DV301" s="2"/>
      <c r="DW301" s="2"/>
      <c r="DX301" s="2"/>
      <c r="DY301" s="2"/>
      <c r="DZ301" s="2"/>
    </row>
    <row r="302" spans="1:132" ht="58.5" hidden="1" customHeight="1" x14ac:dyDescent="0.25">
      <c r="A302" s="49">
        <v>263</v>
      </c>
      <c r="B302" s="62">
        <v>393</v>
      </c>
      <c r="C302" s="56">
        <v>396</v>
      </c>
      <c r="D302" s="8" t="s">
        <v>355</v>
      </c>
      <c r="E302" s="15" t="s">
        <v>11</v>
      </c>
      <c r="F302" s="15" t="s">
        <v>356</v>
      </c>
      <c r="G302" s="64" t="s">
        <v>19</v>
      </c>
      <c r="H302" s="117" t="s">
        <v>356</v>
      </c>
      <c r="I302" s="64" t="s">
        <v>628</v>
      </c>
      <c r="J302" s="64" t="s">
        <v>339</v>
      </c>
      <c r="K302" s="16" t="s">
        <v>6</v>
      </c>
      <c r="L302" s="16" t="s">
        <v>15</v>
      </c>
      <c r="M302" s="11"/>
      <c r="N302" s="297" t="s">
        <v>1200</v>
      </c>
      <c r="O302" s="66" t="s">
        <v>15</v>
      </c>
      <c r="P302" s="66"/>
      <c r="Q302" s="66"/>
      <c r="R302" s="66"/>
      <c r="S302" s="66"/>
      <c r="T302" s="66"/>
      <c r="U302" s="66"/>
      <c r="V302" s="66"/>
      <c r="W302" s="66"/>
      <c r="X302" s="66"/>
      <c r="Y302" s="67">
        <f t="shared" si="129"/>
        <v>1</v>
      </c>
      <c r="Z302" s="16"/>
      <c r="AA302" s="16"/>
      <c r="AB302" s="16" t="s">
        <v>645</v>
      </c>
      <c r="AC302" s="16" t="s">
        <v>645</v>
      </c>
      <c r="AD302" s="16"/>
      <c r="AE302" s="68"/>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6">
        <v>2</v>
      </c>
      <c r="BK302" s="16">
        <v>2</v>
      </c>
      <c r="BL302" s="16">
        <v>2</v>
      </c>
      <c r="BM302" s="16">
        <v>2</v>
      </c>
      <c r="BN302" s="16">
        <v>2</v>
      </c>
      <c r="BO302" s="16">
        <v>2</v>
      </c>
      <c r="BP302" s="16">
        <v>2</v>
      </c>
      <c r="BQ302" s="16">
        <v>2</v>
      </c>
      <c r="BR302" s="16">
        <v>2</v>
      </c>
      <c r="BS302" s="16">
        <v>2</v>
      </c>
      <c r="BT302" s="16">
        <v>2</v>
      </c>
      <c r="BU302" s="16">
        <v>2</v>
      </c>
      <c r="BV302" s="16">
        <v>2</v>
      </c>
      <c r="BW302" s="16">
        <v>2</v>
      </c>
      <c r="BX302" s="16">
        <v>2</v>
      </c>
      <c r="BY302" s="16">
        <v>2</v>
      </c>
      <c r="BZ302" s="16">
        <v>2</v>
      </c>
      <c r="CA302" s="16">
        <v>2</v>
      </c>
      <c r="CB302" s="16">
        <v>2</v>
      </c>
      <c r="CC302" s="16">
        <v>2</v>
      </c>
      <c r="CD302" s="16">
        <v>2</v>
      </c>
      <c r="CE302" s="16">
        <v>2</v>
      </c>
      <c r="CF302" s="16">
        <v>2</v>
      </c>
      <c r="CG302" s="16">
        <v>2</v>
      </c>
      <c r="CH302" s="16">
        <v>2</v>
      </c>
      <c r="CI302" s="16">
        <v>2</v>
      </c>
      <c r="CJ302" s="16">
        <v>2</v>
      </c>
      <c r="CK302" s="16">
        <v>2</v>
      </c>
      <c r="CL302" s="16">
        <v>2</v>
      </c>
      <c r="CM302" s="16">
        <v>2</v>
      </c>
      <c r="CN302" s="16">
        <v>2</v>
      </c>
      <c r="CO302" s="16">
        <v>2</v>
      </c>
      <c r="CP302" s="16">
        <v>2</v>
      </c>
      <c r="CQ302" s="16">
        <v>2</v>
      </c>
      <c r="CR302" s="16">
        <v>2</v>
      </c>
      <c r="CS302" s="16">
        <v>2</v>
      </c>
      <c r="CT302" s="16">
        <v>2</v>
      </c>
      <c r="CU302" s="16">
        <v>2</v>
      </c>
      <c r="CV302" s="16">
        <v>2</v>
      </c>
      <c r="CW302" s="69">
        <f t="shared" ref="CW302:CW315" si="130">COUNTIF(BJ302:CV302,"2")</f>
        <v>39</v>
      </c>
      <c r="CX302" s="352">
        <f t="shared" ref="CX302:CX315" si="131">CW302/(CW302+CY302+DA302+DC302)</f>
        <v>1</v>
      </c>
      <c r="CY302" s="69">
        <f t="shared" ref="CY302:CY315" si="132">COUNTIF(BJ302:CV302,"1")</f>
        <v>0</v>
      </c>
      <c r="CZ302" s="70">
        <f t="shared" ref="CZ302:CZ315" si="133">CY302/(CW302+CY302+DA302+DC302)</f>
        <v>0</v>
      </c>
      <c r="DA302" s="69">
        <f t="shared" ref="DA302:DA315" si="134">COUNTIF(BJ302:CV302,"0")</f>
        <v>0</v>
      </c>
      <c r="DB302" s="70">
        <f t="shared" ref="DB302:DB315" si="135">DA302/(CW302+CY302+DA302+DC302)</f>
        <v>0</v>
      </c>
      <c r="DC302" s="69">
        <f t="shared" ref="DC302:DC315" si="136">COUNTIF(BJ302:CV302,"KĐG")</f>
        <v>0</v>
      </c>
      <c r="DD302" s="70">
        <f t="shared" ref="DD302:DD315" si="137">DC302/(CW302+CY302+DA302+DC302)</f>
        <v>0</v>
      </c>
      <c r="DE302" s="71">
        <f t="shared" ref="DE302:DE315" si="138">(((CW302*2)+(CY302*1)+(DA302*0)))/(CW302+CY302+DA302)</f>
        <v>2</v>
      </c>
      <c r="DF302" s="71" t="str">
        <f t="shared" ref="DF302:DF315" si="139">IF(DD302&gt;=50%,"KĐG",IF(DE302&gt;=1.6,"Đạt mục tiêu",IF(DE302&gt;=1,"Cần cố gắng","Chưa đạt")))</f>
        <v>Đạt mục tiêu</v>
      </c>
      <c r="DG302" s="2"/>
      <c r="DH302" s="2"/>
      <c r="DI302" s="2"/>
      <c r="DJ302" s="2"/>
      <c r="DK302" s="2"/>
      <c r="DL302" s="2"/>
      <c r="DM302" s="2"/>
      <c r="DN302" s="2"/>
      <c r="DO302" s="2"/>
      <c r="DP302" s="2"/>
      <c r="DQ302" s="2"/>
      <c r="DR302" s="2"/>
      <c r="DS302" s="2"/>
      <c r="DT302" s="2"/>
      <c r="DU302" s="2"/>
      <c r="DV302" s="2"/>
      <c r="DW302" s="2"/>
      <c r="DX302" s="2"/>
      <c r="DY302" s="2"/>
      <c r="DZ302" s="2"/>
    </row>
    <row r="303" spans="1:132" ht="44.25" customHeight="1" x14ac:dyDescent="0.25">
      <c r="A303" s="614">
        <v>264</v>
      </c>
      <c r="B303" s="617">
        <v>396</v>
      </c>
      <c r="C303" s="56"/>
      <c r="D303" s="612" t="s">
        <v>357</v>
      </c>
      <c r="E303" s="15"/>
      <c r="F303" s="612" t="s">
        <v>358</v>
      </c>
      <c r="G303" s="64"/>
      <c r="H303" s="117" t="s">
        <v>1460</v>
      </c>
      <c r="I303" s="64" t="s">
        <v>628</v>
      </c>
      <c r="J303" s="64"/>
      <c r="K303" s="16"/>
      <c r="L303" s="16"/>
      <c r="M303" s="11"/>
      <c r="N303" s="305" t="s">
        <v>543</v>
      </c>
      <c r="O303" s="66"/>
      <c r="P303" s="66"/>
      <c r="Q303" s="66"/>
      <c r="R303" s="66"/>
      <c r="S303" s="66"/>
      <c r="T303" s="66"/>
      <c r="U303" s="66"/>
      <c r="V303" s="66"/>
      <c r="W303" s="66"/>
      <c r="X303" s="66"/>
      <c r="Y303" s="67"/>
      <c r="Z303" s="16"/>
      <c r="AA303" s="16"/>
      <c r="AB303" s="16"/>
      <c r="AC303" s="16"/>
      <c r="AD303" s="16"/>
      <c r="AE303" s="68"/>
      <c r="AF303" s="12"/>
      <c r="AG303" s="12"/>
      <c r="AH303" s="12"/>
      <c r="AI303" s="12"/>
      <c r="AJ303" s="12"/>
      <c r="AK303" s="12"/>
      <c r="AL303" s="12" t="s">
        <v>654</v>
      </c>
      <c r="AM303" s="12" t="s">
        <v>654</v>
      </c>
      <c r="AN303" s="12" t="s">
        <v>654</v>
      </c>
      <c r="AO303" s="12" t="s">
        <v>654</v>
      </c>
      <c r="AP303" s="12" t="s">
        <v>654</v>
      </c>
      <c r="AQ303" s="12" t="s">
        <v>654</v>
      </c>
      <c r="AR303" s="12" t="s">
        <v>654</v>
      </c>
      <c r="AS303" s="12" t="s">
        <v>654</v>
      </c>
      <c r="AT303" s="12" t="s">
        <v>654</v>
      </c>
      <c r="AU303" s="12" t="s">
        <v>654</v>
      </c>
      <c r="AV303" s="12" t="s">
        <v>654</v>
      </c>
      <c r="AW303" s="12" t="s">
        <v>654</v>
      </c>
      <c r="AX303" s="12" t="s">
        <v>654</v>
      </c>
      <c r="AY303" s="12" t="s">
        <v>654</v>
      </c>
      <c r="AZ303" s="12" t="s">
        <v>654</v>
      </c>
      <c r="BA303" s="12" t="s">
        <v>654</v>
      </c>
      <c r="BB303" s="12" t="s">
        <v>654</v>
      </c>
      <c r="BC303" s="12" t="s">
        <v>654</v>
      </c>
      <c r="BD303" s="12" t="s">
        <v>654</v>
      </c>
      <c r="BE303" s="12" t="s">
        <v>654</v>
      </c>
      <c r="BF303" s="12" t="s">
        <v>654</v>
      </c>
      <c r="BG303" s="12" t="s">
        <v>654</v>
      </c>
      <c r="BH303" s="12" t="s">
        <v>654</v>
      </c>
      <c r="BI303" s="12" t="s">
        <v>654</v>
      </c>
      <c r="BJ303" s="12" t="s">
        <v>654</v>
      </c>
      <c r="BK303" s="12" t="s">
        <v>654</v>
      </c>
      <c r="BL303" s="12" t="s">
        <v>654</v>
      </c>
      <c r="BM303" s="12" t="s">
        <v>654</v>
      </c>
      <c r="BN303" s="12" t="s">
        <v>654</v>
      </c>
      <c r="BO303" s="12" t="s">
        <v>654</v>
      </c>
      <c r="BP303" s="12" t="s">
        <v>654</v>
      </c>
      <c r="BQ303" s="12" t="s">
        <v>654</v>
      </c>
      <c r="BR303" s="12" t="s">
        <v>654</v>
      </c>
      <c r="BS303" s="12" t="s">
        <v>654</v>
      </c>
      <c r="BT303" s="12" t="s">
        <v>654</v>
      </c>
      <c r="BU303" s="12" t="s">
        <v>654</v>
      </c>
      <c r="BV303" s="12" t="s">
        <v>654</v>
      </c>
      <c r="BW303" s="12" t="s">
        <v>654</v>
      </c>
      <c r="BX303" s="12" t="s">
        <v>654</v>
      </c>
      <c r="BY303" s="12" t="s">
        <v>654</v>
      </c>
      <c r="BZ303" s="12" t="s">
        <v>654</v>
      </c>
      <c r="CA303" s="12" t="s">
        <v>654</v>
      </c>
      <c r="CB303" s="12" t="s">
        <v>654</v>
      </c>
      <c r="CC303" s="12" t="s">
        <v>654</v>
      </c>
      <c r="CD303" s="12" t="s">
        <v>654</v>
      </c>
      <c r="CE303" s="12" t="s">
        <v>654</v>
      </c>
      <c r="CF303" s="12" t="s">
        <v>654</v>
      </c>
      <c r="CG303" s="12" t="s">
        <v>654</v>
      </c>
      <c r="CH303" s="12" t="s">
        <v>654</v>
      </c>
      <c r="CI303" s="12" t="s">
        <v>654</v>
      </c>
      <c r="CJ303" s="12" t="s">
        <v>654</v>
      </c>
      <c r="CK303" s="12" t="s">
        <v>654</v>
      </c>
      <c r="CL303" s="12" t="s">
        <v>654</v>
      </c>
      <c r="CM303" s="12" t="s">
        <v>654</v>
      </c>
      <c r="CN303" s="12" t="s">
        <v>654</v>
      </c>
      <c r="CO303" s="12" t="s">
        <v>654</v>
      </c>
      <c r="CP303" s="12" t="s">
        <v>654</v>
      </c>
      <c r="CQ303" s="12" t="s">
        <v>654</v>
      </c>
      <c r="CR303" s="12" t="s">
        <v>654</v>
      </c>
      <c r="CS303" s="12" t="s">
        <v>654</v>
      </c>
      <c r="CT303" s="12" t="s">
        <v>654</v>
      </c>
      <c r="CU303" s="12" t="s">
        <v>654</v>
      </c>
      <c r="CV303" s="12" t="s">
        <v>654</v>
      </c>
      <c r="CW303" s="12" t="s">
        <v>654</v>
      </c>
      <c r="CX303" s="12" t="s">
        <v>654</v>
      </c>
      <c r="CY303" s="12" t="s">
        <v>654</v>
      </c>
      <c r="CZ303" s="12" t="s">
        <v>654</v>
      </c>
      <c r="DA303" s="12" t="s">
        <v>654</v>
      </c>
      <c r="DB303" s="12" t="s">
        <v>654</v>
      </c>
      <c r="DC303" s="12" t="s">
        <v>654</v>
      </c>
      <c r="DD303" s="12" t="s">
        <v>654</v>
      </c>
      <c r="DE303" s="12" t="s">
        <v>654</v>
      </c>
      <c r="DF303" s="12" t="s">
        <v>654</v>
      </c>
      <c r="DG303" s="12" t="s">
        <v>654</v>
      </c>
      <c r="DH303" s="12" t="s">
        <v>654</v>
      </c>
      <c r="DI303" s="12" t="s">
        <v>654</v>
      </c>
      <c r="DJ303" s="12" t="s">
        <v>654</v>
      </c>
      <c r="DK303" s="12" t="s">
        <v>654</v>
      </c>
      <c r="DL303" s="12" t="s">
        <v>654</v>
      </c>
      <c r="DM303" s="12" t="s">
        <v>654</v>
      </c>
      <c r="DN303" s="12" t="s">
        <v>654</v>
      </c>
      <c r="DO303" s="12" t="s">
        <v>654</v>
      </c>
      <c r="DP303" s="12" t="s">
        <v>654</v>
      </c>
      <c r="DQ303" s="12" t="s">
        <v>654</v>
      </c>
      <c r="DR303" s="12" t="s">
        <v>654</v>
      </c>
      <c r="DS303" s="12" t="s">
        <v>654</v>
      </c>
      <c r="DT303" s="12" t="s">
        <v>654</v>
      </c>
      <c r="DU303" s="12" t="s">
        <v>654</v>
      </c>
      <c r="DV303" s="12" t="s">
        <v>654</v>
      </c>
      <c r="DW303" s="12" t="s">
        <v>654</v>
      </c>
      <c r="DX303" s="12" t="s">
        <v>654</v>
      </c>
      <c r="DY303" s="12" t="s">
        <v>654</v>
      </c>
      <c r="DZ303" s="12" t="s">
        <v>654</v>
      </c>
      <c r="EA303" s="12" t="s">
        <v>654</v>
      </c>
      <c r="EB303" s="12" t="s">
        <v>654</v>
      </c>
    </row>
    <row r="304" spans="1:132" ht="42.75" customHeight="1" x14ac:dyDescent="0.25">
      <c r="A304" s="616"/>
      <c r="B304" s="619"/>
      <c r="C304" s="56">
        <v>399</v>
      </c>
      <c r="D304" s="613"/>
      <c r="E304" s="15" t="s">
        <v>11</v>
      </c>
      <c r="F304" s="613"/>
      <c r="G304" s="64" t="s">
        <v>11</v>
      </c>
      <c r="H304" s="8" t="s">
        <v>806</v>
      </c>
      <c r="I304" s="64" t="s">
        <v>628</v>
      </c>
      <c r="J304" s="64" t="s">
        <v>339</v>
      </c>
      <c r="K304" s="16" t="s">
        <v>6</v>
      </c>
      <c r="L304" s="16" t="s">
        <v>15</v>
      </c>
      <c r="M304" s="11"/>
      <c r="N304" s="305" t="s">
        <v>543</v>
      </c>
      <c r="O304" s="66"/>
      <c r="P304" s="66"/>
      <c r="Q304" s="66"/>
      <c r="R304" s="66" t="s">
        <v>15</v>
      </c>
      <c r="S304" s="66"/>
      <c r="T304" s="66"/>
      <c r="U304" s="66"/>
      <c r="V304" s="66"/>
      <c r="W304" s="66"/>
      <c r="X304" s="66"/>
      <c r="Y304" s="67">
        <f t="shared" si="129"/>
        <v>1</v>
      </c>
      <c r="Z304" s="16"/>
      <c r="AA304" s="16"/>
      <c r="AB304" s="16"/>
      <c r="AC304" s="16"/>
      <c r="AD304" s="16"/>
      <c r="AE304" s="68"/>
      <c r="AF304" s="12"/>
      <c r="AG304" s="12"/>
      <c r="AH304" s="12"/>
      <c r="AI304" s="12"/>
      <c r="AJ304" s="12"/>
      <c r="AK304" s="12"/>
      <c r="AL304" s="12"/>
      <c r="AM304" s="12"/>
      <c r="AN304" s="12"/>
      <c r="AO304" s="12" t="s">
        <v>857</v>
      </c>
      <c r="AP304" s="12"/>
      <c r="AQ304" s="12"/>
      <c r="AR304" s="12"/>
      <c r="AS304" s="12"/>
      <c r="AT304" s="12"/>
      <c r="AU304" s="12"/>
      <c r="AV304" s="12"/>
      <c r="AW304" s="12"/>
      <c r="AX304" s="12"/>
      <c r="AY304" s="12"/>
      <c r="AZ304" s="12"/>
      <c r="BA304" s="12"/>
      <c r="BB304" s="12"/>
      <c r="BC304" s="12"/>
      <c r="BD304" s="12"/>
      <c r="BE304" s="12"/>
      <c r="BF304" s="12"/>
      <c r="BG304" s="12"/>
      <c r="BH304" s="12"/>
      <c r="BI304" s="12"/>
      <c r="BJ304" s="16">
        <v>2</v>
      </c>
      <c r="BK304" s="16">
        <v>2</v>
      </c>
      <c r="BL304" s="16">
        <v>2</v>
      </c>
      <c r="BM304" s="16">
        <v>2</v>
      </c>
      <c r="BN304" s="16">
        <v>2</v>
      </c>
      <c r="BO304" s="16">
        <v>2</v>
      </c>
      <c r="BP304" s="16">
        <v>2</v>
      </c>
      <c r="BQ304" s="16">
        <v>2</v>
      </c>
      <c r="BR304" s="16">
        <v>2</v>
      </c>
      <c r="BS304" s="16">
        <v>2</v>
      </c>
      <c r="BT304" s="16">
        <v>2</v>
      </c>
      <c r="BU304" s="16">
        <v>2</v>
      </c>
      <c r="BV304" s="16">
        <v>2</v>
      </c>
      <c r="BW304" s="16">
        <v>2</v>
      </c>
      <c r="BX304" s="16">
        <v>2</v>
      </c>
      <c r="BY304" s="16">
        <v>2</v>
      </c>
      <c r="BZ304" s="16">
        <v>2</v>
      </c>
      <c r="CA304" s="16">
        <v>2</v>
      </c>
      <c r="CB304" s="16">
        <v>2</v>
      </c>
      <c r="CC304" s="16">
        <v>2</v>
      </c>
      <c r="CD304" s="16">
        <v>2</v>
      </c>
      <c r="CE304" s="16">
        <v>2</v>
      </c>
      <c r="CF304" s="16">
        <v>2</v>
      </c>
      <c r="CG304" s="16">
        <v>2</v>
      </c>
      <c r="CH304" s="16">
        <v>2</v>
      </c>
      <c r="CI304" s="16">
        <v>2</v>
      </c>
      <c r="CJ304" s="16">
        <v>2</v>
      </c>
      <c r="CK304" s="16">
        <v>2</v>
      </c>
      <c r="CL304" s="16">
        <v>2</v>
      </c>
      <c r="CM304" s="16">
        <v>2</v>
      </c>
      <c r="CN304" s="16">
        <v>2</v>
      </c>
      <c r="CO304" s="16">
        <v>2</v>
      </c>
      <c r="CP304" s="16">
        <v>2</v>
      </c>
      <c r="CQ304" s="16">
        <v>2</v>
      </c>
      <c r="CR304" s="16">
        <v>2</v>
      </c>
      <c r="CS304" s="16">
        <v>2</v>
      </c>
      <c r="CT304" s="16">
        <v>2</v>
      </c>
      <c r="CU304" s="16">
        <v>2</v>
      </c>
      <c r="CV304" s="16">
        <v>2</v>
      </c>
      <c r="CW304" s="69">
        <f t="shared" si="130"/>
        <v>39</v>
      </c>
      <c r="CX304" s="352">
        <f t="shared" si="131"/>
        <v>1</v>
      </c>
      <c r="CY304" s="69">
        <f t="shared" si="132"/>
        <v>0</v>
      </c>
      <c r="CZ304" s="70">
        <f t="shared" si="133"/>
        <v>0</v>
      </c>
      <c r="DA304" s="69">
        <f t="shared" si="134"/>
        <v>0</v>
      </c>
      <c r="DB304" s="70">
        <f t="shared" si="135"/>
        <v>0</v>
      </c>
      <c r="DC304" s="69">
        <f t="shared" si="136"/>
        <v>0</v>
      </c>
      <c r="DD304" s="70">
        <f t="shared" si="137"/>
        <v>0</v>
      </c>
      <c r="DE304" s="71">
        <f t="shared" si="138"/>
        <v>2</v>
      </c>
      <c r="DF304" s="71" t="str">
        <f t="shared" si="139"/>
        <v>Đạt mục tiêu</v>
      </c>
      <c r="DG304" s="2"/>
      <c r="DH304" s="2"/>
      <c r="DI304" s="2"/>
      <c r="DJ304" s="2"/>
      <c r="DK304" s="2"/>
      <c r="DL304" s="2"/>
      <c r="DM304" s="2"/>
      <c r="DN304" s="2"/>
      <c r="DO304" s="2"/>
      <c r="DP304" s="2"/>
      <c r="DQ304" s="2"/>
      <c r="DR304" s="2"/>
      <c r="DS304" s="2"/>
      <c r="DT304" s="2"/>
      <c r="DU304" s="2"/>
      <c r="DV304" s="2"/>
      <c r="DW304" s="2"/>
      <c r="DX304" s="2"/>
      <c r="DY304" s="2"/>
      <c r="DZ304" s="2"/>
    </row>
    <row r="305" spans="1:130" ht="50.25" hidden="1" customHeight="1" x14ac:dyDescent="0.25">
      <c r="A305" s="49">
        <v>265</v>
      </c>
      <c r="B305" s="62" t="s">
        <v>807</v>
      </c>
      <c r="C305" s="56">
        <v>402</v>
      </c>
      <c r="D305" s="8" t="s">
        <v>359</v>
      </c>
      <c r="E305" s="15" t="s">
        <v>11</v>
      </c>
      <c r="F305" s="15" t="s">
        <v>360</v>
      </c>
      <c r="G305" s="64" t="s">
        <v>19</v>
      </c>
      <c r="H305" s="8" t="s">
        <v>808</v>
      </c>
      <c r="I305" s="64" t="s">
        <v>628</v>
      </c>
      <c r="J305" s="64" t="s">
        <v>339</v>
      </c>
      <c r="K305" s="16" t="s">
        <v>6</v>
      </c>
      <c r="L305" s="16" t="s">
        <v>15</v>
      </c>
      <c r="M305" s="11"/>
      <c r="N305" s="306" t="s">
        <v>545</v>
      </c>
      <c r="O305" s="66"/>
      <c r="P305" s="66"/>
      <c r="Q305" s="66"/>
      <c r="R305" s="66"/>
      <c r="S305" s="66"/>
      <c r="T305" s="66" t="s">
        <v>15</v>
      </c>
      <c r="U305" s="66"/>
      <c r="V305" s="66"/>
      <c r="W305" s="66"/>
      <c r="X305" s="66"/>
      <c r="Y305" s="67">
        <f t="shared" si="129"/>
        <v>1</v>
      </c>
      <c r="Z305" s="16"/>
      <c r="AA305" s="12"/>
      <c r="AB305" s="12"/>
      <c r="AC305" s="12"/>
      <c r="AD305" s="12"/>
      <c r="AE305" s="68"/>
      <c r="AF305" s="12"/>
      <c r="AG305" s="12"/>
      <c r="AH305" s="12"/>
      <c r="AI305" s="12"/>
      <c r="AJ305" s="12"/>
      <c r="AK305" s="12"/>
      <c r="AL305" s="12"/>
      <c r="AM305" s="12"/>
      <c r="AN305" s="12"/>
      <c r="AO305" s="12"/>
      <c r="AP305" s="12"/>
      <c r="AQ305" s="12"/>
      <c r="AR305" s="12"/>
      <c r="AS305" s="12"/>
      <c r="AT305" s="12"/>
      <c r="AU305" s="12" t="s">
        <v>687</v>
      </c>
      <c r="AV305" s="12"/>
      <c r="AW305" s="12"/>
      <c r="AX305" s="12" t="s">
        <v>645</v>
      </c>
      <c r="AY305" s="12"/>
      <c r="AZ305" s="12"/>
      <c r="BA305" s="12"/>
      <c r="BB305" s="12"/>
      <c r="BC305" s="12"/>
      <c r="BD305" s="12"/>
      <c r="BE305" s="12"/>
      <c r="BF305" s="12"/>
      <c r="BG305" s="12"/>
      <c r="BH305" s="12"/>
      <c r="BI305" s="12"/>
      <c r="BJ305" s="345">
        <v>2</v>
      </c>
      <c r="BK305" s="345">
        <v>2</v>
      </c>
      <c r="BL305" s="345">
        <v>2</v>
      </c>
      <c r="BM305" s="345">
        <v>2</v>
      </c>
      <c r="BN305" s="345">
        <v>2</v>
      </c>
      <c r="BO305" s="345">
        <v>2</v>
      </c>
      <c r="BP305" s="345">
        <v>2</v>
      </c>
      <c r="BQ305" s="345">
        <v>2</v>
      </c>
      <c r="BR305" s="345">
        <v>2</v>
      </c>
      <c r="BS305" s="345">
        <v>2</v>
      </c>
      <c r="BT305" s="345">
        <v>2</v>
      </c>
      <c r="BU305" s="345">
        <v>2</v>
      </c>
      <c r="BV305" s="345">
        <v>2</v>
      </c>
      <c r="BW305" s="345">
        <v>2</v>
      </c>
      <c r="BX305" s="345">
        <v>2</v>
      </c>
      <c r="BY305" s="345">
        <v>2</v>
      </c>
      <c r="BZ305" s="345">
        <v>2</v>
      </c>
      <c r="CA305" s="345">
        <v>2</v>
      </c>
      <c r="CB305" s="345">
        <v>2</v>
      </c>
      <c r="CC305" s="345">
        <v>2</v>
      </c>
      <c r="CD305" s="345">
        <v>2</v>
      </c>
      <c r="CE305" s="345">
        <v>2</v>
      </c>
      <c r="CF305" s="345">
        <v>2</v>
      </c>
      <c r="CG305" s="345">
        <v>2</v>
      </c>
      <c r="CH305" s="345">
        <v>2</v>
      </c>
      <c r="CI305" s="345">
        <v>2</v>
      </c>
      <c r="CJ305" s="345">
        <v>2</v>
      </c>
      <c r="CK305" s="345">
        <v>2</v>
      </c>
      <c r="CL305" s="345">
        <v>2</v>
      </c>
      <c r="CM305" s="345">
        <v>2</v>
      </c>
      <c r="CN305" s="345">
        <v>2</v>
      </c>
      <c r="CO305" s="345">
        <v>2</v>
      </c>
      <c r="CP305" s="345">
        <v>2</v>
      </c>
      <c r="CQ305" s="345">
        <v>2</v>
      </c>
      <c r="CR305" s="345">
        <v>2</v>
      </c>
      <c r="CS305" s="345">
        <v>2</v>
      </c>
      <c r="CT305" s="345">
        <v>2</v>
      </c>
      <c r="CU305" s="345">
        <v>2</v>
      </c>
      <c r="CV305" s="345">
        <v>2</v>
      </c>
      <c r="CW305" s="335">
        <f t="shared" si="130"/>
        <v>39</v>
      </c>
      <c r="CX305" s="330">
        <f t="shared" si="131"/>
        <v>1</v>
      </c>
      <c r="CY305" s="335">
        <f t="shared" si="132"/>
        <v>0</v>
      </c>
      <c r="CZ305" s="339">
        <f t="shared" si="133"/>
        <v>0</v>
      </c>
      <c r="DA305" s="335">
        <f t="shared" si="134"/>
        <v>0</v>
      </c>
      <c r="DB305" s="339">
        <f t="shared" si="135"/>
        <v>0</v>
      </c>
      <c r="DC305" s="335">
        <f t="shared" si="136"/>
        <v>0</v>
      </c>
      <c r="DD305" s="339">
        <f t="shared" si="137"/>
        <v>0</v>
      </c>
      <c r="DE305" s="71">
        <f t="shared" si="138"/>
        <v>2</v>
      </c>
      <c r="DF305" s="71" t="str">
        <f t="shared" si="139"/>
        <v>Đạt mục tiêu</v>
      </c>
      <c r="DG305" s="2"/>
      <c r="DH305" s="2"/>
      <c r="DI305" s="2"/>
      <c r="DJ305" s="2"/>
      <c r="DK305" s="2"/>
      <c r="DL305" s="2"/>
      <c r="DM305" s="2"/>
      <c r="DN305" s="2"/>
      <c r="DO305" s="2"/>
      <c r="DP305" s="2"/>
      <c r="DQ305" s="2"/>
      <c r="DR305" s="2"/>
      <c r="DS305" s="2"/>
      <c r="DT305" s="2"/>
      <c r="DU305" s="2"/>
      <c r="DV305" s="2"/>
      <c r="DW305" s="2"/>
      <c r="DX305" s="2"/>
      <c r="DY305" s="2"/>
      <c r="DZ305" s="2"/>
    </row>
    <row r="306" spans="1:130" ht="75.75" hidden="1" customHeight="1" x14ac:dyDescent="0.25">
      <c r="A306" s="49">
        <v>266</v>
      </c>
      <c r="B306" s="62">
        <v>402</v>
      </c>
      <c r="C306" s="56">
        <v>405</v>
      </c>
      <c r="D306" s="8" t="s">
        <v>361</v>
      </c>
      <c r="E306" s="15" t="s">
        <v>11</v>
      </c>
      <c r="F306" s="15" t="s">
        <v>362</v>
      </c>
      <c r="G306" s="64" t="s">
        <v>19</v>
      </c>
      <c r="H306" s="117" t="s">
        <v>809</v>
      </c>
      <c r="I306" s="64" t="s">
        <v>628</v>
      </c>
      <c r="J306" s="64" t="s">
        <v>339</v>
      </c>
      <c r="K306" s="16" t="s">
        <v>6</v>
      </c>
      <c r="L306" s="16" t="s">
        <v>15</v>
      </c>
      <c r="M306" s="11"/>
      <c r="N306" s="11" t="s">
        <v>1274</v>
      </c>
      <c r="O306" s="66"/>
      <c r="P306" s="66"/>
      <c r="Q306" s="66"/>
      <c r="R306" s="66"/>
      <c r="S306" s="66"/>
      <c r="T306" s="66"/>
      <c r="U306" s="66"/>
      <c r="V306" s="66" t="s">
        <v>15</v>
      </c>
      <c r="W306" s="66"/>
      <c r="X306" s="66"/>
      <c r="Y306" s="67">
        <f t="shared" si="129"/>
        <v>1</v>
      </c>
      <c r="Z306" s="16"/>
      <c r="AA306" s="16"/>
      <c r="AB306" s="16"/>
      <c r="AC306" s="16"/>
      <c r="AD306" s="16"/>
      <c r="AE306" s="68"/>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t="s">
        <v>645</v>
      </c>
      <c r="BD306" s="12" t="s">
        <v>645</v>
      </c>
      <c r="BE306" s="12" t="s">
        <v>623</v>
      </c>
      <c r="BF306" s="12"/>
      <c r="BG306" s="12"/>
      <c r="BH306" s="12"/>
      <c r="BI306" s="12"/>
      <c r="BJ306" s="16">
        <v>2</v>
      </c>
      <c r="BK306" s="16">
        <v>2</v>
      </c>
      <c r="BL306" s="16">
        <v>2</v>
      </c>
      <c r="BM306" s="16">
        <v>2</v>
      </c>
      <c r="BN306" s="16">
        <v>2</v>
      </c>
      <c r="BO306" s="16">
        <v>2</v>
      </c>
      <c r="BP306" s="16">
        <v>2</v>
      </c>
      <c r="BQ306" s="16">
        <v>2</v>
      </c>
      <c r="BR306" s="16">
        <v>2</v>
      </c>
      <c r="BS306" s="16">
        <v>2</v>
      </c>
      <c r="BT306" s="16">
        <v>2</v>
      </c>
      <c r="BU306" s="16">
        <v>2</v>
      </c>
      <c r="BV306" s="16">
        <v>2</v>
      </c>
      <c r="BW306" s="16">
        <v>2</v>
      </c>
      <c r="BX306" s="16">
        <v>2</v>
      </c>
      <c r="BY306" s="16">
        <v>2</v>
      </c>
      <c r="BZ306" s="16">
        <v>2</v>
      </c>
      <c r="CA306" s="16">
        <v>2</v>
      </c>
      <c r="CB306" s="16">
        <v>2</v>
      </c>
      <c r="CC306" s="16">
        <v>2</v>
      </c>
      <c r="CD306" s="16">
        <v>2</v>
      </c>
      <c r="CE306" s="16">
        <v>2</v>
      </c>
      <c r="CF306" s="16">
        <v>2</v>
      </c>
      <c r="CG306" s="16">
        <v>2</v>
      </c>
      <c r="CH306" s="16">
        <v>2</v>
      </c>
      <c r="CI306" s="16">
        <v>2</v>
      </c>
      <c r="CJ306" s="16">
        <v>2</v>
      </c>
      <c r="CK306" s="16">
        <v>2</v>
      </c>
      <c r="CL306" s="16">
        <v>2</v>
      </c>
      <c r="CM306" s="16">
        <v>2</v>
      </c>
      <c r="CN306" s="16">
        <v>2</v>
      </c>
      <c r="CO306" s="16">
        <v>2</v>
      </c>
      <c r="CP306" s="16">
        <v>2</v>
      </c>
      <c r="CQ306" s="16">
        <v>2</v>
      </c>
      <c r="CR306" s="16">
        <v>2</v>
      </c>
      <c r="CS306" s="16"/>
      <c r="CT306" s="16">
        <v>2</v>
      </c>
      <c r="CU306" s="16">
        <v>2</v>
      </c>
      <c r="CV306" s="16">
        <v>2</v>
      </c>
      <c r="CW306" s="69">
        <f t="shared" si="130"/>
        <v>38</v>
      </c>
      <c r="CX306" s="352">
        <f t="shared" si="131"/>
        <v>1</v>
      </c>
      <c r="CY306" s="69">
        <f t="shared" si="132"/>
        <v>0</v>
      </c>
      <c r="CZ306" s="70">
        <f t="shared" si="133"/>
        <v>0</v>
      </c>
      <c r="DA306" s="69">
        <f t="shared" si="134"/>
        <v>0</v>
      </c>
      <c r="DB306" s="70">
        <f t="shared" si="135"/>
        <v>0</v>
      </c>
      <c r="DC306" s="69">
        <f t="shared" si="136"/>
        <v>0</v>
      </c>
      <c r="DD306" s="70">
        <f t="shared" si="137"/>
        <v>0</v>
      </c>
      <c r="DE306" s="71">
        <f t="shared" si="138"/>
        <v>2</v>
      </c>
      <c r="DF306" s="71" t="str">
        <f t="shared" si="139"/>
        <v>Đạt mục tiêu</v>
      </c>
      <c r="DG306" s="2"/>
      <c r="DH306" s="2"/>
      <c r="DI306" s="2"/>
      <c r="DJ306" s="2"/>
      <c r="DK306" s="2"/>
      <c r="DL306" s="2"/>
      <c r="DM306" s="2"/>
      <c r="DN306" s="2"/>
      <c r="DO306" s="2"/>
      <c r="DP306" s="2"/>
      <c r="DQ306" s="2"/>
      <c r="DR306" s="2"/>
      <c r="DS306" s="2"/>
      <c r="DT306" s="2"/>
      <c r="DU306" s="2"/>
      <c r="DV306" s="2"/>
      <c r="DW306" s="2"/>
      <c r="DX306" s="2"/>
      <c r="DY306" s="2"/>
      <c r="DZ306" s="2"/>
    </row>
    <row r="307" spans="1:130" ht="60" hidden="1" customHeight="1" x14ac:dyDescent="0.25">
      <c r="A307" s="49">
        <v>267</v>
      </c>
      <c r="B307" s="62">
        <v>405</v>
      </c>
      <c r="C307" s="56">
        <v>406</v>
      </c>
      <c r="D307" s="9" t="s">
        <v>363</v>
      </c>
      <c r="E307" s="15" t="s">
        <v>11</v>
      </c>
      <c r="F307" s="15" t="s">
        <v>364</v>
      </c>
      <c r="G307" s="64" t="s">
        <v>19</v>
      </c>
      <c r="H307" s="227" t="s">
        <v>1180</v>
      </c>
      <c r="I307" s="64" t="s">
        <v>628</v>
      </c>
      <c r="J307" s="8" t="s">
        <v>339</v>
      </c>
      <c r="K307" s="12" t="s">
        <v>120</v>
      </c>
      <c r="L307" s="12" t="s">
        <v>15</v>
      </c>
      <c r="M307" s="11">
        <v>9</v>
      </c>
      <c r="N307" s="297" t="s">
        <v>1200</v>
      </c>
      <c r="O307" s="80" t="s">
        <v>15</v>
      </c>
      <c r="P307" s="80"/>
      <c r="Q307" s="80"/>
      <c r="R307" s="80"/>
      <c r="S307" s="80"/>
      <c r="T307" s="80"/>
      <c r="U307" s="80"/>
      <c r="V307" s="80"/>
      <c r="W307" s="80"/>
      <c r="X307" s="80"/>
      <c r="Y307" s="67">
        <f t="shared" si="129"/>
        <v>1</v>
      </c>
      <c r="Z307" s="16"/>
      <c r="AA307" s="16" t="s">
        <v>1189</v>
      </c>
      <c r="AB307" s="16"/>
      <c r="AC307" s="16"/>
      <c r="AD307" s="16" t="s">
        <v>626</v>
      </c>
      <c r="AE307" s="68"/>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6">
        <v>2</v>
      </c>
      <c r="BK307" s="16">
        <v>2</v>
      </c>
      <c r="BL307" s="16">
        <v>2</v>
      </c>
      <c r="BM307" s="16">
        <v>2</v>
      </c>
      <c r="BN307" s="16">
        <v>2</v>
      </c>
      <c r="BO307" s="16">
        <v>2</v>
      </c>
      <c r="BP307" s="16">
        <v>2</v>
      </c>
      <c r="BQ307" s="16">
        <v>2</v>
      </c>
      <c r="BR307" s="16">
        <v>2</v>
      </c>
      <c r="BS307" s="16">
        <v>2</v>
      </c>
      <c r="BT307" s="16">
        <v>2</v>
      </c>
      <c r="BU307" s="16">
        <v>2</v>
      </c>
      <c r="BV307" s="16">
        <v>2</v>
      </c>
      <c r="BW307" s="16">
        <v>2</v>
      </c>
      <c r="BX307" s="16">
        <v>2</v>
      </c>
      <c r="BY307" s="16">
        <v>2</v>
      </c>
      <c r="BZ307" s="16">
        <v>2</v>
      </c>
      <c r="CA307" s="16">
        <v>2</v>
      </c>
      <c r="CB307" s="16">
        <v>2</v>
      </c>
      <c r="CC307" s="16">
        <v>2</v>
      </c>
      <c r="CD307" s="16">
        <v>2</v>
      </c>
      <c r="CE307" s="16">
        <v>2</v>
      </c>
      <c r="CF307" s="16">
        <v>2</v>
      </c>
      <c r="CG307" s="16">
        <v>2</v>
      </c>
      <c r="CH307" s="16">
        <v>1</v>
      </c>
      <c r="CI307" s="16">
        <v>1</v>
      </c>
      <c r="CJ307" s="16">
        <v>1</v>
      </c>
      <c r="CK307" s="16">
        <v>1</v>
      </c>
      <c r="CL307" s="16">
        <v>2</v>
      </c>
      <c r="CM307" s="16">
        <v>2</v>
      </c>
      <c r="CN307" s="16">
        <v>2</v>
      </c>
      <c r="CO307" s="16">
        <v>2</v>
      </c>
      <c r="CP307" s="16">
        <v>2</v>
      </c>
      <c r="CQ307" s="16">
        <v>2</v>
      </c>
      <c r="CR307" s="16">
        <v>2</v>
      </c>
      <c r="CS307" s="16">
        <v>2</v>
      </c>
      <c r="CT307" s="16">
        <v>2</v>
      </c>
      <c r="CU307" s="16">
        <v>2</v>
      </c>
      <c r="CV307" s="16">
        <v>2</v>
      </c>
      <c r="CW307" s="69">
        <f t="shared" si="130"/>
        <v>35</v>
      </c>
      <c r="CX307" s="352">
        <f t="shared" si="131"/>
        <v>0.89743589743589747</v>
      </c>
      <c r="CY307" s="69">
        <f t="shared" si="132"/>
        <v>4</v>
      </c>
      <c r="CZ307" s="70">
        <f t="shared" si="133"/>
        <v>0.10256410256410256</v>
      </c>
      <c r="DA307" s="69">
        <f t="shared" si="134"/>
        <v>0</v>
      </c>
      <c r="DB307" s="70">
        <f t="shared" si="135"/>
        <v>0</v>
      </c>
      <c r="DC307" s="69">
        <f t="shared" si="136"/>
        <v>0</v>
      </c>
      <c r="DD307" s="70">
        <f t="shared" si="137"/>
        <v>0</v>
      </c>
      <c r="DE307" s="71">
        <f t="shared" si="138"/>
        <v>1.8974358974358974</v>
      </c>
      <c r="DF307" s="71" t="str">
        <f t="shared" si="139"/>
        <v>Đạt mục tiêu</v>
      </c>
      <c r="DG307" s="2"/>
      <c r="DH307" s="2"/>
      <c r="DI307" s="2"/>
      <c r="DJ307" s="2"/>
      <c r="DK307" s="2"/>
      <c r="DL307" s="2"/>
      <c r="DM307" s="2"/>
      <c r="DN307" s="2"/>
      <c r="DO307" s="2"/>
      <c r="DP307" s="2"/>
      <c r="DQ307" s="2"/>
      <c r="DR307" s="2"/>
      <c r="DS307" s="2"/>
      <c r="DT307" s="2"/>
      <c r="DU307" s="2"/>
      <c r="DV307" s="2"/>
      <c r="DW307" s="2"/>
      <c r="DX307" s="2"/>
      <c r="DY307" s="2"/>
      <c r="DZ307" s="2"/>
    </row>
    <row r="308" spans="1:130" ht="66.75" hidden="1" customHeight="1" x14ac:dyDescent="0.25">
      <c r="A308" s="49">
        <v>268</v>
      </c>
      <c r="B308" s="55">
        <v>406</v>
      </c>
      <c r="C308" s="56">
        <v>406</v>
      </c>
      <c r="D308" s="9" t="s">
        <v>363</v>
      </c>
      <c r="E308" s="15" t="s">
        <v>11</v>
      </c>
      <c r="F308" s="15" t="s">
        <v>364</v>
      </c>
      <c r="G308" s="64" t="s">
        <v>19</v>
      </c>
      <c r="H308" s="8" t="s">
        <v>1391</v>
      </c>
      <c r="I308" s="64" t="s">
        <v>628</v>
      </c>
      <c r="J308" s="8" t="s">
        <v>339</v>
      </c>
      <c r="K308" s="13"/>
      <c r="L308" s="13"/>
      <c r="M308" s="11"/>
      <c r="N308" s="305" t="s">
        <v>541</v>
      </c>
      <c r="O308" s="80"/>
      <c r="P308" s="80" t="s">
        <v>15</v>
      </c>
      <c r="Q308" s="80"/>
      <c r="R308" s="80"/>
      <c r="S308" s="80"/>
      <c r="T308" s="80"/>
      <c r="U308" s="80"/>
      <c r="V308" s="80"/>
      <c r="W308" s="80"/>
      <c r="X308" s="80"/>
      <c r="Y308" s="67">
        <f t="shared" si="129"/>
        <v>1</v>
      </c>
      <c r="Z308" s="16"/>
      <c r="AA308" s="12"/>
      <c r="AB308" s="12"/>
      <c r="AC308" s="12"/>
      <c r="AD308" s="12"/>
      <c r="AE308" s="16"/>
      <c r="AF308" s="16"/>
      <c r="AG308" s="16" t="s">
        <v>626</v>
      </c>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6">
        <v>2</v>
      </c>
      <c r="BK308" s="16">
        <v>2</v>
      </c>
      <c r="BL308" s="16">
        <v>1</v>
      </c>
      <c r="BM308" s="16">
        <v>1</v>
      </c>
      <c r="BN308" s="16">
        <v>2</v>
      </c>
      <c r="BO308" s="16">
        <v>2</v>
      </c>
      <c r="BP308" s="16">
        <v>1</v>
      </c>
      <c r="BQ308" s="16">
        <v>2</v>
      </c>
      <c r="BR308" s="16">
        <v>2</v>
      </c>
      <c r="BS308" s="16">
        <v>2</v>
      </c>
      <c r="BT308" s="16">
        <v>2</v>
      </c>
      <c r="BU308" s="16">
        <v>2</v>
      </c>
      <c r="BV308" s="16">
        <v>2</v>
      </c>
      <c r="BW308" s="16">
        <v>2</v>
      </c>
      <c r="BX308" s="16">
        <v>2</v>
      </c>
      <c r="BY308" s="16">
        <v>2</v>
      </c>
      <c r="BZ308" s="16">
        <v>2</v>
      </c>
      <c r="CA308" s="16">
        <v>2</v>
      </c>
      <c r="CB308" s="16">
        <v>2</v>
      </c>
      <c r="CC308" s="16">
        <v>2</v>
      </c>
      <c r="CD308" s="16">
        <v>2</v>
      </c>
      <c r="CE308" s="16">
        <v>2</v>
      </c>
      <c r="CF308" s="16">
        <v>2</v>
      </c>
      <c r="CG308" s="16">
        <v>2</v>
      </c>
      <c r="CH308" s="16">
        <v>2</v>
      </c>
      <c r="CI308" s="16">
        <v>2</v>
      </c>
      <c r="CJ308" s="16">
        <v>2</v>
      </c>
      <c r="CK308" s="16">
        <v>2</v>
      </c>
      <c r="CL308" s="16">
        <v>2</v>
      </c>
      <c r="CM308" s="16">
        <v>1</v>
      </c>
      <c r="CN308" s="16">
        <v>2</v>
      </c>
      <c r="CO308" s="16">
        <v>2</v>
      </c>
      <c r="CP308" s="16">
        <v>2</v>
      </c>
      <c r="CQ308" s="16">
        <v>2</v>
      </c>
      <c r="CR308" s="16">
        <v>2</v>
      </c>
      <c r="CS308" s="16">
        <v>1</v>
      </c>
      <c r="CT308" s="16">
        <v>2</v>
      </c>
      <c r="CU308" s="16">
        <v>1</v>
      </c>
      <c r="CV308" s="16">
        <v>2</v>
      </c>
      <c r="CW308" s="69">
        <f t="shared" si="130"/>
        <v>33</v>
      </c>
      <c r="CX308" s="352">
        <f t="shared" si="131"/>
        <v>0.84615384615384615</v>
      </c>
      <c r="CY308" s="69">
        <f t="shared" si="132"/>
        <v>6</v>
      </c>
      <c r="CZ308" s="70">
        <f t="shared" si="133"/>
        <v>0.15384615384615385</v>
      </c>
      <c r="DA308" s="69">
        <f t="shared" si="134"/>
        <v>0</v>
      </c>
      <c r="DB308" s="70">
        <f t="shared" si="135"/>
        <v>0</v>
      </c>
      <c r="DC308" s="69">
        <f t="shared" si="136"/>
        <v>0</v>
      </c>
      <c r="DD308" s="70">
        <f t="shared" si="137"/>
        <v>0</v>
      </c>
      <c r="DE308" s="71">
        <f t="shared" si="138"/>
        <v>1.8461538461538463</v>
      </c>
      <c r="DF308" s="71" t="str">
        <f t="shared" si="139"/>
        <v>Đạt mục tiêu</v>
      </c>
      <c r="DG308" s="2"/>
      <c r="DH308" s="2"/>
      <c r="DI308" s="2"/>
      <c r="DJ308" s="2"/>
      <c r="DK308" s="2"/>
      <c r="DL308" s="2"/>
      <c r="DM308" s="2"/>
      <c r="DN308" s="2"/>
      <c r="DO308" s="2"/>
      <c r="DP308" s="2"/>
      <c r="DQ308" s="2"/>
      <c r="DR308" s="2"/>
      <c r="DS308" s="2"/>
      <c r="DT308" s="2"/>
      <c r="DU308" s="2"/>
      <c r="DV308" s="2"/>
      <c r="DW308" s="2"/>
      <c r="DX308" s="2"/>
      <c r="DY308" s="2"/>
      <c r="DZ308" s="2"/>
    </row>
    <row r="309" spans="1:130" ht="61.5" hidden="1" customHeight="1" x14ac:dyDescent="0.25">
      <c r="A309" s="49">
        <v>269</v>
      </c>
      <c r="B309" s="62">
        <v>406</v>
      </c>
      <c r="C309" s="56">
        <v>406</v>
      </c>
      <c r="D309" s="9" t="s">
        <v>363</v>
      </c>
      <c r="E309" s="281" t="s">
        <v>11</v>
      </c>
      <c r="F309" s="15" t="s">
        <v>364</v>
      </c>
      <c r="G309" s="282" t="s">
        <v>19</v>
      </c>
      <c r="H309" s="143" t="s">
        <v>1127</v>
      </c>
      <c r="I309" s="64" t="s">
        <v>628</v>
      </c>
      <c r="J309" s="8" t="s">
        <v>339</v>
      </c>
      <c r="K309" s="13"/>
      <c r="L309" s="13"/>
      <c r="M309" s="11"/>
      <c r="N309" s="305" t="s">
        <v>542</v>
      </c>
      <c r="O309" s="80"/>
      <c r="P309" s="80"/>
      <c r="Q309" s="80" t="s">
        <v>15</v>
      </c>
      <c r="R309" s="80"/>
      <c r="S309" s="80"/>
      <c r="T309" s="80"/>
      <c r="U309" s="80"/>
      <c r="V309" s="80"/>
      <c r="W309" s="80"/>
      <c r="X309" s="80"/>
      <c r="Y309" s="67">
        <f t="shared" si="129"/>
        <v>1</v>
      </c>
      <c r="Z309" s="16"/>
      <c r="AA309" s="16"/>
      <c r="AB309" s="16"/>
      <c r="AC309" s="16"/>
      <c r="AD309" s="16"/>
      <c r="AE309" s="68"/>
      <c r="AF309" s="12"/>
      <c r="AG309" s="12"/>
      <c r="AH309" s="12"/>
      <c r="AI309" s="12" t="s">
        <v>626</v>
      </c>
      <c r="AJ309" s="12" t="s">
        <v>645</v>
      </c>
      <c r="AK309" s="12" t="s">
        <v>645</v>
      </c>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6">
        <v>2</v>
      </c>
      <c r="BK309" s="16">
        <v>2</v>
      </c>
      <c r="BL309" s="16">
        <v>2</v>
      </c>
      <c r="BM309" s="16">
        <v>2</v>
      </c>
      <c r="BN309" s="16">
        <v>2</v>
      </c>
      <c r="BO309" s="16">
        <v>2</v>
      </c>
      <c r="BP309" s="16">
        <v>2</v>
      </c>
      <c r="BQ309" s="16">
        <v>2</v>
      </c>
      <c r="BR309" s="16">
        <v>2</v>
      </c>
      <c r="BS309" s="16">
        <v>2</v>
      </c>
      <c r="BT309" s="16">
        <v>2</v>
      </c>
      <c r="BU309" s="16">
        <v>2</v>
      </c>
      <c r="BV309" s="16">
        <v>2</v>
      </c>
      <c r="BW309" s="16">
        <v>2</v>
      </c>
      <c r="BX309" s="16">
        <v>2</v>
      </c>
      <c r="BY309" s="16">
        <v>2</v>
      </c>
      <c r="BZ309" s="16">
        <v>2</v>
      </c>
      <c r="CA309" s="16">
        <v>2</v>
      </c>
      <c r="CB309" s="16">
        <v>2</v>
      </c>
      <c r="CC309" s="16">
        <v>2</v>
      </c>
      <c r="CD309" s="16">
        <v>2</v>
      </c>
      <c r="CE309" s="16">
        <v>2</v>
      </c>
      <c r="CF309" s="16">
        <v>2</v>
      </c>
      <c r="CG309" s="16">
        <v>2</v>
      </c>
      <c r="CH309" s="16">
        <v>2</v>
      </c>
      <c r="CI309" s="16">
        <v>2</v>
      </c>
      <c r="CJ309" s="16">
        <v>2</v>
      </c>
      <c r="CK309" s="16">
        <v>2</v>
      </c>
      <c r="CL309" s="16">
        <v>1</v>
      </c>
      <c r="CM309" s="16">
        <v>1</v>
      </c>
      <c r="CN309" s="16">
        <v>1</v>
      </c>
      <c r="CO309" s="16">
        <v>2</v>
      </c>
      <c r="CP309" s="16">
        <v>2</v>
      </c>
      <c r="CQ309" s="16">
        <v>2</v>
      </c>
      <c r="CR309" s="16">
        <v>2</v>
      </c>
      <c r="CS309" s="16">
        <v>2</v>
      </c>
      <c r="CT309" s="16">
        <v>2</v>
      </c>
      <c r="CU309" s="16">
        <v>2</v>
      </c>
      <c r="CV309" s="16">
        <v>2</v>
      </c>
      <c r="CW309" s="69">
        <f t="shared" si="130"/>
        <v>36</v>
      </c>
      <c r="CX309" s="352">
        <f t="shared" si="131"/>
        <v>0.92307692307692313</v>
      </c>
      <c r="CY309" s="69">
        <f t="shared" si="132"/>
        <v>3</v>
      </c>
      <c r="CZ309" s="70">
        <f t="shared" si="133"/>
        <v>7.6923076923076927E-2</v>
      </c>
      <c r="DA309" s="69">
        <f t="shared" si="134"/>
        <v>0</v>
      </c>
      <c r="DB309" s="70">
        <f t="shared" si="135"/>
        <v>0</v>
      </c>
      <c r="DC309" s="69">
        <f t="shared" si="136"/>
        <v>0</v>
      </c>
      <c r="DD309" s="70">
        <f t="shared" si="137"/>
        <v>0</v>
      </c>
      <c r="DE309" s="71">
        <f t="shared" si="138"/>
        <v>1.9230769230769231</v>
      </c>
      <c r="DF309" s="71" t="str">
        <f t="shared" si="139"/>
        <v>Đạt mục tiêu</v>
      </c>
      <c r="DG309" s="2"/>
      <c r="DH309" s="2"/>
      <c r="DI309" s="2"/>
      <c r="DJ309" s="2"/>
      <c r="DK309" s="2"/>
      <c r="DL309" s="2"/>
      <c r="DM309" s="2"/>
      <c r="DN309" s="2"/>
      <c r="DO309" s="2"/>
      <c r="DP309" s="2"/>
      <c r="DQ309" s="2"/>
      <c r="DR309" s="2"/>
      <c r="DS309" s="2"/>
      <c r="DT309" s="2"/>
      <c r="DU309" s="2"/>
      <c r="DV309" s="2"/>
      <c r="DW309" s="2"/>
      <c r="DX309" s="2"/>
      <c r="DY309" s="2"/>
      <c r="DZ309" s="2"/>
    </row>
    <row r="310" spans="1:130" ht="60.75" customHeight="1" x14ac:dyDescent="0.25">
      <c r="A310" s="49">
        <v>270</v>
      </c>
      <c r="B310" s="62">
        <v>406</v>
      </c>
      <c r="C310" s="56">
        <v>406</v>
      </c>
      <c r="D310" s="9" t="s">
        <v>363</v>
      </c>
      <c r="E310" s="15" t="s">
        <v>11</v>
      </c>
      <c r="F310" s="15" t="s">
        <v>364</v>
      </c>
      <c r="G310" s="64" t="s">
        <v>19</v>
      </c>
      <c r="H310" s="143" t="s">
        <v>1468</v>
      </c>
      <c r="I310" s="64" t="s">
        <v>628</v>
      </c>
      <c r="J310" s="8" t="s">
        <v>339</v>
      </c>
      <c r="K310" s="13"/>
      <c r="L310" s="13"/>
      <c r="M310" s="11"/>
      <c r="N310" s="305" t="s">
        <v>543</v>
      </c>
      <c r="O310" s="80"/>
      <c r="P310" s="80"/>
      <c r="Q310" s="80"/>
      <c r="R310" s="602" t="s">
        <v>15</v>
      </c>
      <c r="S310" s="80"/>
      <c r="T310" s="80"/>
      <c r="U310" s="80"/>
      <c r="V310" s="80"/>
      <c r="W310" s="80"/>
      <c r="X310" s="80"/>
      <c r="Y310" s="67">
        <f t="shared" si="129"/>
        <v>1</v>
      </c>
      <c r="Z310" s="16"/>
      <c r="AA310" s="16"/>
      <c r="AB310" s="16"/>
      <c r="AC310" s="16"/>
      <c r="AD310" s="16"/>
      <c r="AE310" s="68"/>
      <c r="AF310" s="12"/>
      <c r="AG310" s="12"/>
      <c r="AH310" s="12"/>
      <c r="AI310" s="12"/>
      <c r="AJ310" s="12"/>
      <c r="AK310" s="12"/>
      <c r="AL310" s="12" t="s">
        <v>645</v>
      </c>
      <c r="AM310" s="12" t="s">
        <v>645</v>
      </c>
      <c r="AN310" s="12"/>
      <c r="AO310" s="12" t="s">
        <v>626</v>
      </c>
      <c r="AP310" s="12" t="s">
        <v>626</v>
      </c>
      <c r="AQ310" s="12"/>
      <c r="AR310" s="12"/>
      <c r="AS310" s="12"/>
      <c r="AT310" s="12"/>
      <c r="AU310" s="12"/>
      <c r="AV310" s="12"/>
      <c r="AW310" s="12"/>
      <c r="AX310" s="12"/>
      <c r="AY310" s="12"/>
      <c r="AZ310" s="12"/>
      <c r="BA310" s="12"/>
      <c r="BB310" s="12"/>
      <c r="BC310" s="12"/>
      <c r="BD310" s="12"/>
      <c r="BE310" s="12"/>
      <c r="BF310" s="12"/>
      <c r="BG310" s="12"/>
      <c r="BH310" s="12"/>
      <c r="BI310" s="12"/>
      <c r="BJ310" s="16">
        <v>2</v>
      </c>
      <c r="BK310" s="16">
        <v>2</v>
      </c>
      <c r="BL310" s="16">
        <v>2</v>
      </c>
      <c r="BM310" s="16">
        <v>2</v>
      </c>
      <c r="BN310" s="16">
        <v>2</v>
      </c>
      <c r="BO310" s="16">
        <v>2</v>
      </c>
      <c r="BP310" s="16">
        <v>2</v>
      </c>
      <c r="BQ310" s="16">
        <v>2</v>
      </c>
      <c r="BR310" s="16">
        <v>2</v>
      </c>
      <c r="BS310" s="16">
        <v>2</v>
      </c>
      <c r="BT310" s="16">
        <v>2</v>
      </c>
      <c r="BU310" s="16">
        <v>2</v>
      </c>
      <c r="BV310" s="16">
        <v>2</v>
      </c>
      <c r="BW310" s="16">
        <v>2</v>
      </c>
      <c r="BX310" s="16">
        <v>2</v>
      </c>
      <c r="BY310" s="16">
        <v>2</v>
      </c>
      <c r="BZ310" s="16">
        <v>2</v>
      </c>
      <c r="CA310" s="16">
        <v>2</v>
      </c>
      <c r="CB310" s="16">
        <v>2</v>
      </c>
      <c r="CC310" s="16">
        <v>2</v>
      </c>
      <c r="CD310" s="16">
        <v>2</v>
      </c>
      <c r="CE310" s="16">
        <v>2</v>
      </c>
      <c r="CF310" s="16">
        <v>2</v>
      </c>
      <c r="CG310" s="16">
        <v>2</v>
      </c>
      <c r="CH310" s="16">
        <v>2</v>
      </c>
      <c r="CI310" s="16">
        <v>2</v>
      </c>
      <c r="CJ310" s="16">
        <v>2</v>
      </c>
      <c r="CK310" s="16">
        <v>2</v>
      </c>
      <c r="CL310" s="16">
        <v>2</v>
      </c>
      <c r="CM310" s="16">
        <v>2</v>
      </c>
      <c r="CN310" s="16">
        <v>2</v>
      </c>
      <c r="CO310" s="16">
        <v>2</v>
      </c>
      <c r="CP310" s="16">
        <v>2</v>
      </c>
      <c r="CQ310" s="16">
        <v>2</v>
      </c>
      <c r="CR310" s="16">
        <v>2</v>
      </c>
      <c r="CS310" s="16">
        <v>2</v>
      </c>
      <c r="CT310" s="16">
        <v>2</v>
      </c>
      <c r="CU310" s="16">
        <v>2</v>
      </c>
      <c r="CV310" s="16">
        <v>2</v>
      </c>
      <c r="CW310" s="69">
        <f t="shared" si="130"/>
        <v>39</v>
      </c>
      <c r="CX310" s="352">
        <f t="shared" si="131"/>
        <v>1</v>
      </c>
      <c r="CY310" s="69">
        <f t="shared" si="132"/>
        <v>0</v>
      </c>
      <c r="CZ310" s="70">
        <f t="shared" si="133"/>
        <v>0</v>
      </c>
      <c r="DA310" s="69">
        <f t="shared" si="134"/>
        <v>0</v>
      </c>
      <c r="DB310" s="70">
        <f t="shared" si="135"/>
        <v>0</v>
      </c>
      <c r="DC310" s="69">
        <f t="shared" si="136"/>
        <v>0</v>
      </c>
      <c r="DD310" s="70">
        <f t="shared" si="137"/>
        <v>0</v>
      </c>
      <c r="DE310" s="71">
        <f t="shared" si="138"/>
        <v>2</v>
      </c>
      <c r="DF310" s="71" t="str">
        <f t="shared" si="139"/>
        <v>Đạt mục tiêu</v>
      </c>
      <c r="DG310" s="2"/>
      <c r="DH310" s="2"/>
      <c r="DI310" s="2"/>
      <c r="DJ310" s="2"/>
      <c r="DK310" s="2"/>
      <c r="DL310" s="2"/>
      <c r="DM310" s="2"/>
      <c r="DN310" s="2"/>
      <c r="DO310" s="2"/>
      <c r="DP310" s="2"/>
      <c r="DQ310" s="2"/>
      <c r="DR310" s="2"/>
      <c r="DS310" s="2"/>
      <c r="DT310" s="2"/>
      <c r="DU310" s="2"/>
      <c r="DV310" s="2"/>
      <c r="DW310" s="2"/>
      <c r="DX310" s="2"/>
      <c r="DY310" s="2"/>
      <c r="DZ310" s="2"/>
    </row>
    <row r="311" spans="1:130" ht="75" hidden="1" customHeight="1" x14ac:dyDescent="0.25">
      <c r="A311" s="49">
        <v>271</v>
      </c>
      <c r="B311" s="62">
        <v>406</v>
      </c>
      <c r="C311" s="56">
        <v>406</v>
      </c>
      <c r="D311" s="9" t="s">
        <v>363</v>
      </c>
      <c r="E311" s="15" t="s">
        <v>11</v>
      </c>
      <c r="F311" s="15" t="s">
        <v>364</v>
      </c>
      <c r="G311" s="64" t="s">
        <v>19</v>
      </c>
      <c r="H311" s="143" t="s">
        <v>811</v>
      </c>
      <c r="I311" s="64" t="s">
        <v>628</v>
      </c>
      <c r="J311" s="8" t="s">
        <v>339</v>
      </c>
      <c r="K311" s="13"/>
      <c r="L311" s="13"/>
      <c r="M311" s="11"/>
      <c r="N311" s="306" t="s">
        <v>545</v>
      </c>
      <c r="O311" s="80"/>
      <c r="P311" s="80"/>
      <c r="Q311" s="80"/>
      <c r="R311" s="80"/>
      <c r="S311" s="80"/>
      <c r="T311" s="80" t="s">
        <v>15</v>
      </c>
      <c r="U311" s="80"/>
      <c r="V311" s="80"/>
      <c r="W311" s="80"/>
      <c r="X311" s="80"/>
      <c r="Y311" s="67">
        <f t="shared" si="129"/>
        <v>1</v>
      </c>
      <c r="Z311" s="16"/>
      <c r="AA311" s="16"/>
      <c r="AB311" s="16"/>
      <c r="AC311" s="16"/>
      <c r="AD311" s="16"/>
      <c r="AE311" s="68"/>
      <c r="AF311" s="12"/>
      <c r="AG311" s="12"/>
      <c r="AH311" s="12"/>
      <c r="AI311" s="12"/>
      <c r="AJ311" s="12"/>
      <c r="AK311" s="12"/>
      <c r="AL311" s="12"/>
      <c r="AM311" s="12"/>
      <c r="AN311" s="12"/>
      <c r="AO311" s="12"/>
      <c r="AP311" s="12"/>
      <c r="AQ311" s="12"/>
      <c r="AR311" s="12"/>
      <c r="AS311" s="12"/>
      <c r="AT311" s="12"/>
      <c r="AU311" s="12" t="s">
        <v>626</v>
      </c>
      <c r="AV311" s="12" t="s">
        <v>626</v>
      </c>
      <c r="AW311" s="12"/>
      <c r="AX311" s="12" t="s">
        <v>645</v>
      </c>
      <c r="AY311" s="12"/>
      <c r="AZ311" s="12"/>
      <c r="BA311" s="12"/>
      <c r="BB311" s="12"/>
      <c r="BC311" s="12"/>
      <c r="BD311" s="12"/>
      <c r="BE311" s="12"/>
      <c r="BF311" s="12"/>
      <c r="BG311" s="12"/>
      <c r="BH311" s="12"/>
      <c r="BI311" s="12"/>
      <c r="BJ311" s="345">
        <v>2</v>
      </c>
      <c r="BK311" s="345">
        <v>2</v>
      </c>
      <c r="BL311" s="345">
        <v>2</v>
      </c>
      <c r="BM311" s="345">
        <v>2</v>
      </c>
      <c r="BN311" s="345">
        <v>2</v>
      </c>
      <c r="BO311" s="345">
        <v>2</v>
      </c>
      <c r="BP311" s="345">
        <v>2</v>
      </c>
      <c r="BQ311" s="345">
        <v>2</v>
      </c>
      <c r="BR311" s="345">
        <v>2</v>
      </c>
      <c r="BS311" s="345">
        <v>2</v>
      </c>
      <c r="BT311" s="345">
        <v>2</v>
      </c>
      <c r="BU311" s="345">
        <v>1</v>
      </c>
      <c r="BV311" s="345">
        <v>2</v>
      </c>
      <c r="BW311" s="345">
        <v>2</v>
      </c>
      <c r="BX311" s="345">
        <v>2</v>
      </c>
      <c r="BY311" s="345">
        <v>2</v>
      </c>
      <c r="BZ311" s="345">
        <v>2</v>
      </c>
      <c r="CA311" s="345">
        <v>2</v>
      </c>
      <c r="CB311" s="345">
        <v>2</v>
      </c>
      <c r="CC311" s="345">
        <v>2</v>
      </c>
      <c r="CD311" s="345">
        <v>2</v>
      </c>
      <c r="CE311" s="345">
        <v>2</v>
      </c>
      <c r="CF311" s="345">
        <v>2</v>
      </c>
      <c r="CG311" s="345">
        <v>2</v>
      </c>
      <c r="CH311" s="345">
        <v>2</v>
      </c>
      <c r="CI311" s="345">
        <v>2</v>
      </c>
      <c r="CJ311" s="345">
        <v>2</v>
      </c>
      <c r="CK311" s="345">
        <v>1</v>
      </c>
      <c r="CL311" s="345">
        <v>2</v>
      </c>
      <c r="CM311" s="345">
        <v>2</v>
      </c>
      <c r="CN311" s="345">
        <v>2</v>
      </c>
      <c r="CO311" s="345">
        <v>2</v>
      </c>
      <c r="CP311" s="345">
        <v>1</v>
      </c>
      <c r="CQ311" s="345">
        <v>2</v>
      </c>
      <c r="CR311" s="345">
        <v>2</v>
      </c>
      <c r="CS311" s="345">
        <v>2</v>
      </c>
      <c r="CT311" s="345">
        <v>1</v>
      </c>
      <c r="CU311" s="345">
        <v>2</v>
      </c>
      <c r="CV311" s="345">
        <v>2</v>
      </c>
      <c r="CW311" s="335">
        <f t="shared" si="130"/>
        <v>35</v>
      </c>
      <c r="CX311" s="330">
        <f t="shared" si="131"/>
        <v>0.89743589743589747</v>
      </c>
      <c r="CY311" s="335">
        <f t="shared" si="132"/>
        <v>4</v>
      </c>
      <c r="CZ311" s="339">
        <f t="shared" si="133"/>
        <v>0.10256410256410256</v>
      </c>
      <c r="DA311" s="335">
        <f t="shared" si="134"/>
        <v>0</v>
      </c>
      <c r="DB311" s="339">
        <f t="shared" si="135"/>
        <v>0</v>
      </c>
      <c r="DC311" s="335">
        <f t="shared" si="136"/>
        <v>0</v>
      </c>
      <c r="DD311" s="339">
        <f t="shared" si="137"/>
        <v>0</v>
      </c>
      <c r="DE311" s="71">
        <f t="shared" si="138"/>
        <v>1.8974358974358974</v>
      </c>
      <c r="DF311" s="71" t="str">
        <f t="shared" si="139"/>
        <v>Đạt mục tiêu</v>
      </c>
      <c r="DG311" s="2"/>
      <c r="DH311" s="2"/>
      <c r="DI311" s="2"/>
      <c r="DJ311" s="2"/>
      <c r="DK311" s="2"/>
      <c r="DL311" s="2"/>
      <c r="DM311" s="2"/>
      <c r="DN311" s="2"/>
      <c r="DO311" s="2"/>
      <c r="DP311" s="2"/>
      <c r="DQ311" s="2"/>
      <c r="DR311" s="2"/>
      <c r="DS311" s="2"/>
      <c r="DT311" s="2"/>
      <c r="DU311" s="2"/>
      <c r="DV311" s="2"/>
      <c r="DW311" s="2"/>
      <c r="DX311" s="2"/>
      <c r="DY311" s="2"/>
      <c r="DZ311" s="2"/>
    </row>
    <row r="312" spans="1:130" ht="75" hidden="1" customHeight="1" x14ac:dyDescent="0.25">
      <c r="A312" s="49">
        <v>272</v>
      </c>
      <c r="B312" s="62">
        <v>406</v>
      </c>
      <c r="C312" s="56">
        <v>406</v>
      </c>
      <c r="D312" s="9" t="s">
        <v>363</v>
      </c>
      <c r="E312" s="15" t="s">
        <v>11</v>
      </c>
      <c r="F312" s="15" t="s">
        <v>364</v>
      </c>
      <c r="G312" s="64" t="s">
        <v>19</v>
      </c>
      <c r="H312" s="143" t="s">
        <v>1212</v>
      </c>
      <c r="I312" s="64" t="s">
        <v>628</v>
      </c>
      <c r="J312" s="8" t="s">
        <v>339</v>
      </c>
      <c r="K312" s="13"/>
      <c r="L312" s="13"/>
      <c r="M312" s="11"/>
      <c r="N312" s="305" t="s">
        <v>544</v>
      </c>
      <c r="O312" s="80"/>
      <c r="P312" s="80"/>
      <c r="Q312" s="80"/>
      <c r="R312" s="80"/>
      <c r="S312" s="80" t="s">
        <v>15</v>
      </c>
      <c r="T312" s="80"/>
      <c r="U312" s="80"/>
      <c r="V312" s="80"/>
      <c r="W312" s="80"/>
      <c r="X312" s="80"/>
      <c r="Y312" s="67">
        <f t="shared" si="129"/>
        <v>1</v>
      </c>
      <c r="Z312" s="16"/>
      <c r="AA312" s="16"/>
      <c r="AB312" s="16"/>
      <c r="AC312" s="16"/>
      <c r="AD312" s="16"/>
      <c r="AE312" s="68"/>
      <c r="AF312" s="12"/>
      <c r="AG312" s="12"/>
      <c r="AH312" s="12"/>
      <c r="AI312" s="12"/>
      <c r="AJ312" s="12"/>
      <c r="AK312" s="12"/>
      <c r="AL312" s="12"/>
      <c r="AM312" s="12"/>
      <c r="AN312" s="12"/>
      <c r="AO312" s="12"/>
      <c r="AP312" s="12"/>
      <c r="AQ312" s="12"/>
      <c r="AR312" s="12"/>
      <c r="AS312" s="12"/>
      <c r="AT312" s="12" t="s">
        <v>626</v>
      </c>
      <c r="AU312" s="12"/>
      <c r="AV312" s="12"/>
      <c r="AW312" s="12"/>
      <c r="AX312" s="12"/>
      <c r="AY312" s="12"/>
      <c r="AZ312" s="12"/>
      <c r="BA312" s="12"/>
      <c r="BB312" s="12"/>
      <c r="BC312" s="12"/>
      <c r="BD312" s="12"/>
      <c r="BE312" s="12"/>
      <c r="BF312" s="12"/>
      <c r="BG312" s="12"/>
      <c r="BH312" s="12"/>
      <c r="BI312" s="12"/>
      <c r="BJ312" s="16">
        <v>2</v>
      </c>
      <c r="BK312" s="16">
        <v>2</v>
      </c>
      <c r="BL312" s="16">
        <v>2</v>
      </c>
      <c r="BM312" s="16">
        <v>2</v>
      </c>
      <c r="BN312" s="16">
        <v>2</v>
      </c>
      <c r="BO312" s="16">
        <v>2</v>
      </c>
      <c r="BP312" s="16">
        <v>2</v>
      </c>
      <c r="BQ312" s="16">
        <v>2</v>
      </c>
      <c r="BR312" s="16">
        <v>2</v>
      </c>
      <c r="BS312" s="16">
        <v>2</v>
      </c>
      <c r="BT312" s="16">
        <v>2</v>
      </c>
      <c r="BU312" s="16">
        <v>2</v>
      </c>
      <c r="BV312" s="16">
        <v>2</v>
      </c>
      <c r="BW312" s="16">
        <v>2</v>
      </c>
      <c r="BX312" s="16">
        <v>2</v>
      </c>
      <c r="BY312" s="16">
        <v>2</v>
      </c>
      <c r="BZ312" s="16">
        <v>2</v>
      </c>
      <c r="CA312" s="16">
        <v>2</v>
      </c>
      <c r="CB312" s="16">
        <v>2</v>
      </c>
      <c r="CC312" s="16">
        <v>2</v>
      </c>
      <c r="CD312" s="16">
        <v>2</v>
      </c>
      <c r="CE312" s="16">
        <v>2</v>
      </c>
      <c r="CF312" s="16">
        <v>2</v>
      </c>
      <c r="CG312" s="16">
        <v>2</v>
      </c>
      <c r="CH312" s="16">
        <v>2</v>
      </c>
      <c r="CI312" s="16">
        <v>2</v>
      </c>
      <c r="CJ312" s="16">
        <v>2</v>
      </c>
      <c r="CK312" s="16">
        <v>2</v>
      </c>
      <c r="CL312" s="16">
        <v>2</v>
      </c>
      <c r="CM312" s="16">
        <v>2</v>
      </c>
      <c r="CN312" s="16">
        <v>2</v>
      </c>
      <c r="CO312" s="16">
        <v>2</v>
      </c>
      <c r="CP312" s="16">
        <v>2</v>
      </c>
      <c r="CQ312" s="16">
        <v>2</v>
      </c>
      <c r="CR312" s="16">
        <v>2</v>
      </c>
      <c r="CS312" s="16"/>
      <c r="CT312" s="16">
        <v>2</v>
      </c>
      <c r="CU312" s="16">
        <v>2</v>
      </c>
      <c r="CV312" s="16">
        <v>2</v>
      </c>
      <c r="CW312" s="69">
        <f t="shared" si="130"/>
        <v>38</v>
      </c>
      <c r="CX312" s="352">
        <f t="shared" si="131"/>
        <v>1</v>
      </c>
      <c r="CY312" s="69">
        <f t="shared" si="132"/>
        <v>0</v>
      </c>
      <c r="CZ312" s="70">
        <f t="shared" si="133"/>
        <v>0</v>
      </c>
      <c r="DA312" s="69">
        <f t="shared" si="134"/>
        <v>0</v>
      </c>
      <c r="DB312" s="70">
        <f t="shared" si="135"/>
        <v>0</v>
      </c>
      <c r="DC312" s="69">
        <f t="shared" si="136"/>
        <v>0</v>
      </c>
      <c r="DD312" s="70">
        <f t="shared" si="137"/>
        <v>0</v>
      </c>
      <c r="DE312" s="71">
        <f t="shared" si="138"/>
        <v>2</v>
      </c>
      <c r="DF312" s="71" t="str">
        <f t="shared" si="139"/>
        <v>Đạt mục tiêu</v>
      </c>
      <c r="DG312" s="2"/>
      <c r="DH312" s="2"/>
      <c r="DI312" s="2"/>
      <c r="DJ312" s="2"/>
      <c r="DK312" s="2"/>
      <c r="DL312" s="2"/>
      <c r="DM312" s="2"/>
      <c r="DN312" s="2"/>
      <c r="DO312" s="2"/>
      <c r="DP312" s="2"/>
      <c r="DQ312" s="2"/>
      <c r="DR312" s="2"/>
      <c r="DS312" s="2"/>
      <c r="DT312" s="2"/>
      <c r="DU312" s="2"/>
      <c r="DV312" s="2"/>
      <c r="DW312" s="2"/>
      <c r="DX312" s="2"/>
      <c r="DY312" s="2"/>
      <c r="DZ312" s="2"/>
    </row>
    <row r="313" spans="1:130" ht="75" hidden="1" customHeight="1" x14ac:dyDescent="0.25">
      <c r="A313" s="49">
        <v>273</v>
      </c>
      <c r="B313" s="62">
        <v>406</v>
      </c>
      <c r="C313" s="56">
        <v>406</v>
      </c>
      <c r="D313" s="9" t="s">
        <v>363</v>
      </c>
      <c r="E313" s="15" t="s">
        <v>11</v>
      </c>
      <c r="F313" s="15" t="s">
        <v>364</v>
      </c>
      <c r="G313" s="64" t="s">
        <v>19</v>
      </c>
      <c r="H313" s="143" t="s">
        <v>812</v>
      </c>
      <c r="I313" s="64" t="s">
        <v>628</v>
      </c>
      <c r="J313" s="8" t="s">
        <v>339</v>
      </c>
      <c r="K313" s="13"/>
      <c r="L313" s="13"/>
      <c r="M313" s="11"/>
      <c r="N313" s="11" t="s">
        <v>1273</v>
      </c>
      <c r="O313" s="80"/>
      <c r="P313" s="80"/>
      <c r="Q313" s="80"/>
      <c r="R313" s="80"/>
      <c r="S313" s="80"/>
      <c r="T313" s="80"/>
      <c r="U313" s="80" t="s">
        <v>15</v>
      </c>
      <c r="V313" s="80"/>
      <c r="W313" s="80"/>
      <c r="X313" s="80"/>
      <c r="Y313" s="67">
        <f t="shared" si="129"/>
        <v>1</v>
      </c>
      <c r="Z313" s="16"/>
      <c r="AA313" s="16"/>
      <c r="AB313" s="16"/>
      <c r="AC313" s="16"/>
      <c r="AD313" s="16"/>
      <c r="AE313" s="68"/>
      <c r="AF313" s="12"/>
      <c r="AG313" s="12"/>
      <c r="AH313" s="12"/>
      <c r="AI313" s="12"/>
      <c r="AJ313" s="12"/>
      <c r="AK313" s="12"/>
      <c r="AL313" s="12"/>
      <c r="AM313" s="12"/>
      <c r="AN313" s="12"/>
      <c r="AO313" s="12"/>
      <c r="AP313" s="12"/>
      <c r="AQ313" s="12"/>
      <c r="AR313" s="12"/>
      <c r="AS313" s="12"/>
      <c r="AT313" s="12"/>
      <c r="AU313" s="12"/>
      <c r="AV313" s="12"/>
      <c r="AW313" s="12"/>
      <c r="AX313" s="12"/>
      <c r="AY313" s="12" t="s">
        <v>626</v>
      </c>
      <c r="AZ313" s="12"/>
      <c r="BA313" s="12"/>
      <c r="BB313" s="12"/>
      <c r="BC313" s="12"/>
      <c r="BD313" s="12"/>
      <c r="BE313" s="12"/>
      <c r="BF313" s="12"/>
      <c r="BG313" s="12"/>
      <c r="BH313" s="12"/>
      <c r="BI313" s="12"/>
      <c r="BJ313" s="16">
        <v>2</v>
      </c>
      <c r="BK313" s="16">
        <v>2</v>
      </c>
      <c r="BL313" s="16">
        <v>2</v>
      </c>
      <c r="BM313" s="16">
        <v>2</v>
      </c>
      <c r="BN313" s="16">
        <v>2</v>
      </c>
      <c r="BO313" s="16">
        <v>2</v>
      </c>
      <c r="BP313" s="16">
        <v>2</v>
      </c>
      <c r="BQ313" s="16">
        <v>2</v>
      </c>
      <c r="BR313" s="16">
        <v>2</v>
      </c>
      <c r="BS313" s="16">
        <v>2</v>
      </c>
      <c r="BT313" s="16">
        <v>2</v>
      </c>
      <c r="BU313" s="16">
        <v>2</v>
      </c>
      <c r="BV313" s="16">
        <v>2</v>
      </c>
      <c r="BW313" s="16">
        <v>2</v>
      </c>
      <c r="BX313" s="16">
        <v>2</v>
      </c>
      <c r="BY313" s="16">
        <v>2</v>
      </c>
      <c r="BZ313" s="16">
        <v>2</v>
      </c>
      <c r="CA313" s="16">
        <v>2</v>
      </c>
      <c r="CB313" s="16">
        <v>2</v>
      </c>
      <c r="CC313" s="16">
        <v>2</v>
      </c>
      <c r="CD313" s="16">
        <v>2</v>
      </c>
      <c r="CE313" s="16">
        <v>2</v>
      </c>
      <c r="CF313" s="16">
        <v>2</v>
      </c>
      <c r="CG313" s="16">
        <v>2</v>
      </c>
      <c r="CH313" s="16">
        <v>2</v>
      </c>
      <c r="CI313" s="16">
        <v>2</v>
      </c>
      <c r="CJ313" s="16">
        <v>2</v>
      </c>
      <c r="CK313" s="16">
        <v>2</v>
      </c>
      <c r="CL313" s="16">
        <v>2</v>
      </c>
      <c r="CM313" s="16">
        <v>2</v>
      </c>
      <c r="CN313" s="16">
        <v>2</v>
      </c>
      <c r="CO313" s="16">
        <v>2</v>
      </c>
      <c r="CP313" s="16">
        <v>2</v>
      </c>
      <c r="CQ313" s="16">
        <v>2</v>
      </c>
      <c r="CR313" s="16">
        <v>2</v>
      </c>
      <c r="CS313" s="16"/>
      <c r="CT313" s="16">
        <v>2</v>
      </c>
      <c r="CU313" s="16">
        <v>2</v>
      </c>
      <c r="CV313" s="16">
        <v>2</v>
      </c>
      <c r="CW313" s="69">
        <f t="shared" si="130"/>
        <v>38</v>
      </c>
      <c r="CX313" s="352">
        <f t="shared" si="131"/>
        <v>1</v>
      </c>
      <c r="CY313" s="69">
        <f t="shared" si="132"/>
        <v>0</v>
      </c>
      <c r="CZ313" s="70">
        <f t="shared" si="133"/>
        <v>0</v>
      </c>
      <c r="DA313" s="69">
        <f t="shared" si="134"/>
        <v>0</v>
      </c>
      <c r="DB313" s="70">
        <f t="shared" si="135"/>
        <v>0</v>
      </c>
      <c r="DC313" s="69">
        <f t="shared" si="136"/>
        <v>0</v>
      </c>
      <c r="DD313" s="70">
        <f t="shared" si="137"/>
        <v>0</v>
      </c>
      <c r="DE313" s="71">
        <f t="shared" si="138"/>
        <v>2</v>
      </c>
      <c r="DF313" s="71" t="str">
        <f t="shared" si="139"/>
        <v>Đạt mục tiêu</v>
      </c>
      <c r="DG313" s="2"/>
      <c r="DH313" s="2"/>
      <c r="DI313" s="2"/>
      <c r="DJ313" s="2"/>
      <c r="DK313" s="2"/>
      <c r="DL313" s="2"/>
      <c r="DM313" s="2"/>
      <c r="DN313" s="2"/>
      <c r="DO313" s="2"/>
      <c r="DP313" s="2"/>
      <c r="DQ313" s="2"/>
      <c r="DR313" s="2"/>
      <c r="DS313" s="2"/>
      <c r="DT313" s="2"/>
      <c r="DU313" s="2"/>
      <c r="DV313" s="2"/>
      <c r="DW313" s="2"/>
      <c r="DX313" s="2"/>
      <c r="DY313" s="2"/>
      <c r="DZ313" s="2"/>
    </row>
    <row r="314" spans="1:130" ht="72.75" hidden="1" customHeight="1" x14ac:dyDescent="0.25">
      <c r="A314" s="49">
        <v>274</v>
      </c>
      <c r="B314" s="62">
        <v>406</v>
      </c>
      <c r="C314" s="56">
        <v>406</v>
      </c>
      <c r="D314" s="9" t="s">
        <v>363</v>
      </c>
      <c r="E314" s="15" t="s">
        <v>11</v>
      </c>
      <c r="F314" s="15" t="s">
        <v>364</v>
      </c>
      <c r="G314" s="64" t="s">
        <v>19</v>
      </c>
      <c r="H314" s="143" t="s">
        <v>813</v>
      </c>
      <c r="I314" s="64" t="s">
        <v>628</v>
      </c>
      <c r="J314" s="8" t="s">
        <v>339</v>
      </c>
      <c r="K314" s="13"/>
      <c r="L314" s="13"/>
      <c r="M314" s="11"/>
      <c r="N314" s="11" t="s">
        <v>1274</v>
      </c>
      <c r="O314" s="80"/>
      <c r="P314" s="80"/>
      <c r="Q314" s="80"/>
      <c r="R314" s="80"/>
      <c r="S314" s="80"/>
      <c r="T314" s="80"/>
      <c r="U314" s="80"/>
      <c r="V314" s="80" t="s">
        <v>15</v>
      </c>
      <c r="W314" s="80"/>
      <c r="X314" s="80"/>
      <c r="Y314" s="67">
        <f t="shared" si="129"/>
        <v>1</v>
      </c>
      <c r="Z314" s="16"/>
      <c r="AA314" s="16"/>
      <c r="AB314" s="16"/>
      <c r="AC314" s="16"/>
      <c r="AD314" s="16"/>
      <c r="AE314" s="68"/>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t="s">
        <v>626</v>
      </c>
      <c r="BE314" s="12" t="s">
        <v>645</v>
      </c>
      <c r="BF314" s="12"/>
      <c r="BG314" s="12"/>
      <c r="BH314" s="12"/>
      <c r="BI314" s="12"/>
      <c r="BJ314" s="16">
        <v>2</v>
      </c>
      <c r="BK314" s="16">
        <v>2</v>
      </c>
      <c r="BL314" s="16">
        <v>2</v>
      </c>
      <c r="BM314" s="16">
        <v>2</v>
      </c>
      <c r="BN314" s="16">
        <v>2</v>
      </c>
      <c r="BO314" s="16">
        <v>2</v>
      </c>
      <c r="BP314" s="16">
        <v>2</v>
      </c>
      <c r="BQ314" s="16">
        <v>2</v>
      </c>
      <c r="BR314" s="16">
        <v>2</v>
      </c>
      <c r="BS314" s="16">
        <v>2</v>
      </c>
      <c r="BT314" s="16">
        <v>2</v>
      </c>
      <c r="BU314" s="16">
        <v>2</v>
      </c>
      <c r="BV314" s="16">
        <v>2</v>
      </c>
      <c r="BW314" s="16">
        <v>2</v>
      </c>
      <c r="BX314" s="16">
        <v>2</v>
      </c>
      <c r="BY314" s="16">
        <v>2</v>
      </c>
      <c r="BZ314" s="16">
        <v>2</v>
      </c>
      <c r="CA314" s="16">
        <v>2</v>
      </c>
      <c r="CB314" s="16">
        <v>2</v>
      </c>
      <c r="CC314" s="16">
        <v>2</v>
      </c>
      <c r="CD314" s="16">
        <v>2</v>
      </c>
      <c r="CE314" s="16">
        <v>2</v>
      </c>
      <c r="CF314" s="16">
        <v>2</v>
      </c>
      <c r="CG314" s="16">
        <v>2</v>
      </c>
      <c r="CH314" s="16">
        <v>2</v>
      </c>
      <c r="CI314" s="16">
        <v>2</v>
      </c>
      <c r="CJ314" s="16">
        <v>2</v>
      </c>
      <c r="CK314" s="16">
        <v>2</v>
      </c>
      <c r="CL314" s="16">
        <v>2</v>
      </c>
      <c r="CM314" s="16">
        <v>2</v>
      </c>
      <c r="CN314" s="16">
        <v>2</v>
      </c>
      <c r="CO314" s="16">
        <v>2</v>
      </c>
      <c r="CP314" s="16">
        <v>2</v>
      </c>
      <c r="CQ314" s="16">
        <v>2</v>
      </c>
      <c r="CR314" s="16">
        <v>2</v>
      </c>
      <c r="CS314" s="16"/>
      <c r="CT314" s="16">
        <v>2</v>
      </c>
      <c r="CU314" s="16">
        <v>2</v>
      </c>
      <c r="CV314" s="16">
        <v>2</v>
      </c>
      <c r="CW314" s="69">
        <f t="shared" si="130"/>
        <v>38</v>
      </c>
      <c r="CX314" s="352">
        <f t="shared" si="131"/>
        <v>1</v>
      </c>
      <c r="CY314" s="69">
        <f t="shared" si="132"/>
        <v>0</v>
      </c>
      <c r="CZ314" s="70">
        <f t="shared" si="133"/>
        <v>0</v>
      </c>
      <c r="DA314" s="69">
        <f t="shared" si="134"/>
        <v>0</v>
      </c>
      <c r="DB314" s="70">
        <f t="shared" si="135"/>
        <v>0</v>
      </c>
      <c r="DC314" s="69">
        <f t="shared" si="136"/>
        <v>0</v>
      </c>
      <c r="DD314" s="70">
        <f t="shared" si="137"/>
        <v>0</v>
      </c>
      <c r="DE314" s="71">
        <f t="shared" si="138"/>
        <v>2</v>
      </c>
      <c r="DF314" s="71" t="str">
        <f t="shared" si="139"/>
        <v>Đạt mục tiêu</v>
      </c>
      <c r="DG314" s="2"/>
      <c r="DH314" s="2"/>
      <c r="DI314" s="2"/>
      <c r="DJ314" s="2"/>
      <c r="DK314" s="2"/>
      <c r="DL314" s="2"/>
      <c r="DM314" s="2"/>
      <c r="DN314" s="2"/>
      <c r="DO314" s="2"/>
      <c r="DP314" s="2"/>
      <c r="DQ314" s="2"/>
      <c r="DR314" s="2"/>
      <c r="DS314" s="2"/>
      <c r="DT314" s="2"/>
      <c r="DU314" s="2"/>
      <c r="DV314" s="2"/>
      <c r="DW314" s="2"/>
      <c r="DX314" s="2"/>
      <c r="DY314" s="2"/>
      <c r="DZ314" s="2"/>
    </row>
    <row r="315" spans="1:130" ht="51" hidden="1" customHeight="1" x14ac:dyDescent="0.25">
      <c r="A315" s="49">
        <v>275</v>
      </c>
      <c r="B315" s="62">
        <v>406</v>
      </c>
      <c r="C315" s="56">
        <v>406</v>
      </c>
      <c r="D315" s="9" t="s">
        <v>363</v>
      </c>
      <c r="E315" s="15" t="s">
        <v>11</v>
      </c>
      <c r="F315" s="15" t="s">
        <v>364</v>
      </c>
      <c r="G315" s="64" t="s">
        <v>19</v>
      </c>
      <c r="H315" s="143" t="s">
        <v>814</v>
      </c>
      <c r="I315" s="64" t="s">
        <v>628</v>
      </c>
      <c r="J315" s="8" t="s">
        <v>339</v>
      </c>
      <c r="K315" s="14"/>
      <c r="L315" s="14"/>
      <c r="M315" s="11"/>
      <c r="N315" s="11"/>
      <c r="O315" s="80"/>
      <c r="P315" s="80"/>
      <c r="Q315" s="80"/>
      <c r="R315" s="80"/>
      <c r="S315" s="80"/>
      <c r="T315" s="80"/>
      <c r="U315" s="80"/>
      <c r="V315" s="80"/>
      <c r="W315" s="80" t="s">
        <v>15</v>
      </c>
      <c r="X315" s="80"/>
      <c r="Y315" s="67">
        <f t="shared" si="129"/>
        <v>1</v>
      </c>
      <c r="Z315" s="16"/>
      <c r="AA315" s="16"/>
      <c r="AB315" s="16"/>
      <c r="AC315" s="16"/>
      <c r="AD315" s="16"/>
      <c r="AE315" s="68"/>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t="s">
        <v>626</v>
      </c>
      <c r="BH315" s="12" t="s">
        <v>645</v>
      </c>
      <c r="BI315" s="12"/>
      <c r="BJ315" s="16">
        <v>2</v>
      </c>
      <c r="BK315" s="16">
        <v>2</v>
      </c>
      <c r="BL315" s="16">
        <v>2</v>
      </c>
      <c r="BM315" s="16">
        <v>2</v>
      </c>
      <c r="BN315" s="16">
        <v>2</v>
      </c>
      <c r="BO315" s="16">
        <v>2</v>
      </c>
      <c r="BP315" s="16">
        <v>2</v>
      </c>
      <c r="BQ315" s="16">
        <v>2</v>
      </c>
      <c r="BR315" s="16">
        <v>2</v>
      </c>
      <c r="BS315" s="16">
        <v>2</v>
      </c>
      <c r="BT315" s="16">
        <v>2</v>
      </c>
      <c r="BU315" s="16">
        <v>2</v>
      </c>
      <c r="BV315" s="16">
        <v>2</v>
      </c>
      <c r="BW315" s="16">
        <v>2</v>
      </c>
      <c r="BX315" s="16">
        <v>2</v>
      </c>
      <c r="BY315" s="16">
        <v>2</v>
      </c>
      <c r="BZ315" s="16">
        <v>2</v>
      </c>
      <c r="CA315" s="16">
        <v>2</v>
      </c>
      <c r="CB315" s="16">
        <v>2</v>
      </c>
      <c r="CC315" s="16">
        <v>2</v>
      </c>
      <c r="CD315" s="16">
        <v>2</v>
      </c>
      <c r="CE315" s="16">
        <v>2</v>
      </c>
      <c r="CF315" s="16">
        <v>2</v>
      </c>
      <c r="CG315" s="16">
        <v>2</v>
      </c>
      <c r="CH315" s="16">
        <v>2</v>
      </c>
      <c r="CI315" s="16">
        <v>2</v>
      </c>
      <c r="CJ315" s="16">
        <v>2</v>
      </c>
      <c r="CK315" s="16">
        <v>2</v>
      </c>
      <c r="CL315" s="16">
        <v>2</v>
      </c>
      <c r="CM315" s="16">
        <v>2</v>
      </c>
      <c r="CN315" s="16">
        <v>2</v>
      </c>
      <c r="CO315" s="16">
        <v>2</v>
      </c>
      <c r="CP315" s="16">
        <v>2</v>
      </c>
      <c r="CQ315" s="16">
        <v>2</v>
      </c>
      <c r="CR315" s="16">
        <v>2</v>
      </c>
      <c r="CS315" s="16"/>
      <c r="CT315" s="16">
        <v>2</v>
      </c>
      <c r="CU315" s="16">
        <v>2</v>
      </c>
      <c r="CV315" s="16">
        <v>2</v>
      </c>
      <c r="CW315" s="69">
        <f t="shared" si="130"/>
        <v>38</v>
      </c>
      <c r="CX315" s="352">
        <f t="shared" si="131"/>
        <v>1</v>
      </c>
      <c r="CY315" s="69">
        <f t="shared" si="132"/>
        <v>0</v>
      </c>
      <c r="CZ315" s="70">
        <f t="shared" si="133"/>
        <v>0</v>
      </c>
      <c r="DA315" s="69">
        <f t="shared" si="134"/>
        <v>0</v>
      </c>
      <c r="DB315" s="70">
        <f t="shared" si="135"/>
        <v>0</v>
      </c>
      <c r="DC315" s="69">
        <f t="shared" si="136"/>
        <v>0</v>
      </c>
      <c r="DD315" s="70">
        <f t="shared" si="137"/>
        <v>0</v>
      </c>
      <c r="DE315" s="71">
        <f t="shared" si="138"/>
        <v>2</v>
      </c>
      <c r="DF315" s="71" t="str">
        <f t="shared" si="139"/>
        <v>Đạt mục tiêu</v>
      </c>
      <c r="DG315" s="2"/>
      <c r="DH315" s="2"/>
      <c r="DI315" s="2"/>
      <c r="DJ315" s="2"/>
      <c r="DK315" s="2"/>
      <c r="DL315" s="2"/>
      <c r="DM315" s="2"/>
      <c r="DN315" s="2"/>
      <c r="DO315" s="2"/>
      <c r="DP315" s="2"/>
      <c r="DQ315" s="2"/>
      <c r="DR315" s="2"/>
      <c r="DS315" s="2"/>
      <c r="DT315" s="2"/>
      <c r="DU315" s="2"/>
      <c r="DV315" s="2"/>
      <c r="DW315" s="2"/>
      <c r="DX315" s="2"/>
      <c r="DY315" s="2"/>
      <c r="DZ315" s="2"/>
    </row>
    <row r="316" spans="1:130" ht="65.25" hidden="1" customHeight="1" x14ac:dyDescent="0.25">
      <c r="A316" s="49">
        <v>276</v>
      </c>
      <c r="B316" s="62">
        <v>406</v>
      </c>
      <c r="C316" s="56"/>
      <c r="D316" s="9" t="s">
        <v>363</v>
      </c>
      <c r="E316" s="15" t="s">
        <v>11</v>
      </c>
      <c r="F316" s="15" t="s">
        <v>364</v>
      </c>
      <c r="G316" s="64" t="s">
        <v>19</v>
      </c>
      <c r="H316" s="143" t="s">
        <v>815</v>
      </c>
      <c r="I316" s="64" t="s">
        <v>628</v>
      </c>
      <c r="J316" s="8" t="s">
        <v>339</v>
      </c>
      <c r="K316" s="14"/>
      <c r="L316" s="14"/>
      <c r="M316" s="11"/>
      <c r="N316" s="11"/>
      <c r="O316" s="80"/>
      <c r="P316" s="80"/>
      <c r="Q316" s="80"/>
      <c r="R316" s="80"/>
      <c r="S316" s="80"/>
      <c r="T316" s="80"/>
      <c r="U316" s="80"/>
      <c r="V316" s="80"/>
      <c r="W316" s="80"/>
      <c r="X316" s="80" t="s">
        <v>15</v>
      </c>
      <c r="Y316" s="67">
        <f t="shared" si="129"/>
        <v>1</v>
      </c>
      <c r="Z316" s="16"/>
      <c r="AA316" s="16"/>
      <c r="AB316" s="16"/>
      <c r="AC316" s="16"/>
      <c r="AD316" s="16"/>
      <c r="AE316" s="68"/>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t="s">
        <v>626</v>
      </c>
      <c r="BJ316" s="16">
        <v>2</v>
      </c>
      <c r="BK316" s="16">
        <v>2</v>
      </c>
      <c r="BL316" s="16">
        <v>2</v>
      </c>
      <c r="BM316" s="16">
        <v>2</v>
      </c>
      <c r="BN316" s="16">
        <v>2</v>
      </c>
      <c r="BO316" s="16">
        <v>2</v>
      </c>
      <c r="BP316" s="16">
        <v>2</v>
      </c>
      <c r="BQ316" s="16">
        <v>2</v>
      </c>
      <c r="BR316" s="16">
        <v>2</v>
      </c>
      <c r="BS316" s="16">
        <v>2</v>
      </c>
      <c r="BT316" s="16">
        <v>2</v>
      </c>
      <c r="BU316" s="16">
        <v>2</v>
      </c>
      <c r="BV316" s="16">
        <v>2</v>
      </c>
      <c r="BW316" s="16">
        <v>2</v>
      </c>
      <c r="BX316" s="16">
        <v>2</v>
      </c>
      <c r="BY316" s="16">
        <v>2</v>
      </c>
      <c r="BZ316" s="16">
        <v>2</v>
      </c>
      <c r="CA316" s="16">
        <v>2</v>
      </c>
      <c r="CB316" s="16">
        <v>2</v>
      </c>
      <c r="CC316" s="16">
        <v>2</v>
      </c>
      <c r="CD316" s="16">
        <v>2</v>
      </c>
      <c r="CE316" s="16">
        <v>2</v>
      </c>
      <c r="CF316" s="16">
        <v>2</v>
      </c>
      <c r="CG316" s="16">
        <v>2</v>
      </c>
      <c r="CH316" s="16">
        <v>2</v>
      </c>
      <c r="CI316" s="16">
        <v>2</v>
      </c>
      <c r="CJ316" s="16">
        <v>2</v>
      </c>
      <c r="CK316" s="16">
        <v>2</v>
      </c>
      <c r="CL316" s="16">
        <v>2</v>
      </c>
      <c r="CM316" s="16">
        <v>2</v>
      </c>
      <c r="CN316" s="16">
        <v>2</v>
      </c>
      <c r="CO316" s="16">
        <v>2</v>
      </c>
      <c r="CP316" s="16">
        <v>2</v>
      </c>
      <c r="CQ316" s="16">
        <v>2</v>
      </c>
      <c r="CR316" s="16">
        <v>2</v>
      </c>
      <c r="CS316" s="16"/>
      <c r="CT316" s="16">
        <v>2</v>
      </c>
      <c r="CU316" s="16">
        <v>2</v>
      </c>
      <c r="CV316" s="16">
        <v>2</v>
      </c>
      <c r="CW316" s="69"/>
      <c r="CX316" s="352"/>
      <c r="CY316" s="69"/>
      <c r="CZ316" s="70"/>
      <c r="DA316" s="69"/>
      <c r="DB316" s="70"/>
      <c r="DC316" s="69"/>
      <c r="DD316" s="70"/>
      <c r="DE316" s="71"/>
      <c r="DF316" s="71"/>
      <c r="DG316" s="2"/>
      <c r="DH316" s="2"/>
      <c r="DI316" s="2"/>
      <c r="DJ316" s="2"/>
      <c r="DK316" s="2"/>
      <c r="DL316" s="2"/>
      <c r="DM316" s="2"/>
      <c r="DN316" s="2"/>
      <c r="DO316" s="2"/>
      <c r="DP316" s="2"/>
      <c r="DQ316" s="2"/>
      <c r="DR316" s="2"/>
      <c r="DS316" s="2"/>
      <c r="DT316" s="2"/>
      <c r="DU316" s="2"/>
      <c r="DV316" s="2"/>
      <c r="DW316" s="2"/>
      <c r="DX316" s="2"/>
      <c r="DY316" s="2"/>
      <c r="DZ316" s="2"/>
    </row>
    <row r="317" spans="1:130" ht="36.75" hidden="1" customHeight="1" x14ac:dyDescent="0.25">
      <c r="A317" s="49">
        <v>277</v>
      </c>
      <c r="B317" s="62"/>
      <c r="C317" s="56">
        <v>409</v>
      </c>
      <c r="D317" s="8" t="s">
        <v>365</v>
      </c>
      <c r="E317" s="15" t="s">
        <v>36</v>
      </c>
      <c r="F317" s="15" t="s">
        <v>366</v>
      </c>
      <c r="G317" s="64" t="s">
        <v>19</v>
      </c>
      <c r="H317" s="143" t="s">
        <v>816</v>
      </c>
      <c r="I317" s="64" t="s">
        <v>628</v>
      </c>
      <c r="J317" s="64" t="s">
        <v>339</v>
      </c>
      <c r="K317" s="16" t="s">
        <v>6</v>
      </c>
      <c r="L317" s="16" t="s">
        <v>15</v>
      </c>
      <c r="M317" s="11"/>
      <c r="N317" s="305" t="s">
        <v>544</v>
      </c>
      <c r="O317" s="66"/>
      <c r="P317" s="66"/>
      <c r="Q317" s="66"/>
      <c r="R317" s="66"/>
      <c r="S317" s="81" t="s">
        <v>15</v>
      </c>
      <c r="T317" s="66"/>
      <c r="U317" s="66"/>
      <c r="V317" s="66"/>
      <c r="W317" s="66"/>
      <c r="X317" s="66"/>
      <c r="Y317" s="67">
        <f t="shared" si="129"/>
        <v>1</v>
      </c>
      <c r="Z317" s="16"/>
      <c r="AA317" s="16"/>
      <c r="AB317" s="16"/>
      <c r="AC317" s="16"/>
      <c r="AD317" s="16"/>
      <c r="AE317" s="68"/>
      <c r="AF317" s="12"/>
      <c r="AG317" s="12"/>
      <c r="AH317" s="12"/>
      <c r="AI317" s="12"/>
      <c r="AJ317" s="12"/>
      <c r="AK317" s="12"/>
      <c r="AL317" s="12"/>
      <c r="AM317" s="12"/>
      <c r="AN317" s="12"/>
      <c r="AO317" s="12"/>
      <c r="AP317" s="12"/>
      <c r="AQ317" s="12"/>
      <c r="AR317" s="12"/>
      <c r="AS317" s="12"/>
      <c r="AT317" s="12" t="s">
        <v>645</v>
      </c>
      <c r="AU317" s="12"/>
      <c r="AV317" s="12"/>
      <c r="AW317" s="12"/>
      <c r="AX317" s="12"/>
      <c r="AY317" s="12"/>
      <c r="AZ317" s="12"/>
      <c r="BA317" s="12"/>
      <c r="BB317" s="12"/>
      <c r="BC317" s="12"/>
      <c r="BD317" s="12"/>
      <c r="BE317" s="12"/>
      <c r="BF317" s="12"/>
      <c r="BG317" s="12"/>
      <c r="BH317" s="12"/>
      <c r="BI317" s="12"/>
      <c r="BJ317" s="16">
        <v>2</v>
      </c>
      <c r="BK317" s="16">
        <v>2</v>
      </c>
      <c r="BL317" s="16">
        <v>2</v>
      </c>
      <c r="BM317" s="16">
        <v>2</v>
      </c>
      <c r="BN317" s="16">
        <v>2</v>
      </c>
      <c r="BO317" s="16">
        <v>2</v>
      </c>
      <c r="BP317" s="16">
        <v>2</v>
      </c>
      <c r="BQ317" s="16">
        <v>2</v>
      </c>
      <c r="BR317" s="16">
        <v>2</v>
      </c>
      <c r="BS317" s="16">
        <v>2</v>
      </c>
      <c r="BT317" s="16">
        <v>2</v>
      </c>
      <c r="BU317" s="16">
        <v>2</v>
      </c>
      <c r="BV317" s="16">
        <v>2</v>
      </c>
      <c r="BW317" s="16">
        <v>2</v>
      </c>
      <c r="BX317" s="16">
        <v>2</v>
      </c>
      <c r="BY317" s="16">
        <v>2</v>
      </c>
      <c r="BZ317" s="16">
        <v>2</v>
      </c>
      <c r="CA317" s="16">
        <v>2</v>
      </c>
      <c r="CB317" s="16">
        <v>2</v>
      </c>
      <c r="CC317" s="16">
        <v>2</v>
      </c>
      <c r="CD317" s="16">
        <v>2</v>
      </c>
      <c r="CE317" s="16">
        <v>2</v>
      </c>
      <c r="CF317" s="16">
        <v>2</v>
      </c>
      <c r="CG317" s="16">
        <v>2</v>
      </c>
      <c r="CH317" s="16">
        <v>2</v>
      </c>
      <c r="CI317" s="16">
        <v>2</v>
      </c>
      <c r="CJ317" s="16">
        <v>2</v>
      </c>
      <c r="CK317" s="16">
        <v>2</v>
      </c>
      <c r="CL317" s="16">
        <v>2</v>
      </c>
      <c r="CM317" s="16">
        <v>2</v>
      </c>
      <c r="CN317" s="16">
        <v>2</v>
      </c>
      <c r="CO317" s="16">
        <v>2</v>
      </c>
      <c r="CP317" s="16">
        <v>2</v>
      </c>
      <c r="CQ317" s="16">
        <v>2</v>
      </c>
      <c r="CR317" s="16">
        <v>2</v>
      </c>
      <c r="CS317" s="16"/>
      <c r="CT317" s="16">
        <v>2</v>
      </c>
      <c r="CU317" s="16">
        <v>2</v>
      </c>
      <c r="CV317" s="16">
        <v>2</v>
      </c>
      <c r="CW317" s="69">
        <f t="shared" ref="CW317:CW324" si="140">COUNTIF(BJ317:CV317,"2")</f>
        <v>38</v>
      </c>
      <c r="CX317" s="352">
        <f t="shared" ref="CX317:CX324" si="141">CW317/(CW317+CY317+DA317+DC317)</f>
        <v>1</v>
      </c>
      <c r="CY317" s="69">
        <f t="shared" ref="CY317:CY324" si="142">COUNTIF(BJ317:CV317,"1")</f>
        <v>0</v>
      </c>
      <c r="CZ317" s="70">
        <f t="shared" ref="CZ317:CZ324" si="143">CY317/(CW317+CY317+DA317+DC317)</f>
        <v>0</v>
      </c>
      <c r="DA317" s="69">
        <f t="shared" ref="DA317:DA324" si="144">COUNTIF(BJ317:CV317,"0")</f>
        <v>0</v>
      </c>
      <c r="DB317" s="70">
        <f t="shared" ref="DB317:DB324" si="145">DA317/(CW317+CY317+DA317+DC317)</f>
        <v>0</v>
      </c>
      <c r="DC317" s="69">
        <f t="shared" ref="DC317:DC324" si="146">COUNTIF(BJ317:CV317,"KĐG")</f>
        <v>0</v>
      </c>
      <c r="DD317" s="70">
        <f t="shared" ref="DD317:DD324" si="147">DC317/(CW317+CY317+DA317+DC317)</f>
        <v>0</v>
      </c>
      <c r="DE317" s="71">
        <f t="shared" ref="DE317:DE324" si="148">(((CW317*2)+(CY317*1)+(DA317*0)))/(CW317+CY317+DA317)</f>
        <v>2</v>
      </c>
      <c r="DF317" s="71" t="str">
        <f t="shared" ref="DF317:DF324" si="149">IF(DD317&gt;=50%,"KĐG",IF(DE317&gt;=1.6,"Đạt mục tiêu",IF(DE317&gt;=1,"Cần cố gắng","Chưa đạt")))</f>
        <v>Đạt mục tiêu</v>
      </c>
      <c r="DG317" s="2"/>
      <c r="DH317" s="2"/>
      <c r="DI317" s="2"/>
      <c r="DJ317" s="2"/>
      <c r="DK317" s="2"/>
      <c r="DL317" s="2"/>
      <c r="DM317" s="2"/>
      <c r="DN317" s="2"/>
      <c r="DO317" s="2"/>
      <c r="DP317" s="2"/>
      <c r="DQ317" s="2"/>
      <c r="DR317" s="2"/>
      <c r="DS317" s="2"/>
      <c r="DT317" s="2"/>
      <c r="DU317" s="2"/>
      <c r="DV317" s="2"/>
      <c r="DW317" s="2"/>
      <c r="DX317" s="2"/>
      <c r="DY317" s="2"/>
      <c r="DZ317" s="2"/>
    </row>
    <row r="318" spans="1:130" ht="36.75" hidden="1" customHeight="1" x14ac:dyDescent="0.25">
      <c r="A318" s="49">
        <v>278</v>
      </c>
      <c r="B318" s="62">
        <v>409</v>
      </c>
      <c r="C318" s="56">
        <v>412</v>
      </c>
      <c r="D318" s="8" t="s">
        <v>367</v>
      </c>
      <c r="E318" s="281" t="s">
        <v>11</v>
      </c>
      <c r="F318" s="15" t="s">
        <v>368</v>
      </c>
      <c r="G318" s="282" t="s">
        <v>19</v>
      </c>
      <c r="H318" s="143" t="s">
        <v>1193</v>
      </c>
      <c r="I318" s="64" t="s">
        <v>628</v>
      </c>
      <c r="J318" s="388" t="s">
        <v>339</v>
      </c>
      <c r="K318" s="12" t="s">
        <v>6</v>
      </c>
      <c r="L318" s="12" t="s">
        <v>15</v>
      </c>
      <c r="M318" s="11"/>
      <c r="N318" s="305" t="s">
        <v>542</v>
      </c>
      <c r="O318" s="66"/>
      <c r="P318" s="66"/>
      <c r="Q318" s="66" t="s">
        <v>15</v>
      </c>
      <c r="R318" s="80"/>
      <c r="S318" s="66"/>
      <c r="T318" s="80"/>
      <c r="U318" s="66"/>
      <c r="V318" s="66"/>
      <c r="W318" s="66"/>
      <c r="X318" s="66"/>
      <c r="Y318" s="67">
        <f t="shared" si="129"/>
        <v>1</v>
      </c>
      <c r="Z318" s="16"/>
      <c r="AA318" s="16"/>
      <c r="AB318" s="16"/>
      <c r="AC318" s="16"/>
      <c r="AD318" s="16"/>
      <c r="AE318" s="68"/>
      <c r="AF318" s="12"/>
      <c r="AG318" s="12"/>
      <c r="AH318" s="12"/>
      <c r="AI318" s="12"/>
      <c r="AJ318" s="12"/>
      <c r="AK318" s="12" t="s">
        <v>626</v>
      </c>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6">
        <v>2</v>
      </c>
      <c r="BK318" s="16">
        <v>2</v>
      </c>
      <c r="BL318" s="16">
        <v>2</v>
      </c>
      <c r="BM318" s="16">
        <v>2</v>
      </c>
      <c r="BN318" s="16">
        <v>2</v>
      </c>
      <c r="BO318" s="16">
        <v>2</v>
      </c>
      <c r="BP318" s="16">
        <v>2</v>
      </c>
      <c r="BQ318" s="16">
        <v>2</v>
      </c>
      <c r="BR318" s="16">
        <v>2</v>
      </c>
      <c r="BS318" s="16">
        <v>2</v>
      </c>
      <c r="BT318" s="16">
        <v>2</v>
      </c>
      <c r="BU318" s="16">
        <v>2</v>
      </c>
      <c r="BV318" s="16">
        <v>2</v>
      </c>
      <c r="BW318" s="16">
        <v>2</v>
      </c>
      <c r="BX318" s="16">
        <v>2</v>
      </c>
      <c r="BY318" s="16">
        <v>2</v>
      </c>
      <c r="BZ318" s="16">
        <v>2</v>
      </c>
      <c r="CA318" s="16">
        <v>2</v>
      </c>
      <c r="CB318" s="16">
        <v>2</v>
      </c>
      <c r="CC318" s="16">
        <v>2</v>
      </c>
      <c r="CD318" s="16">
        <v>2</v>
      </c>
      <c r="CE318" s="16">
        <v>1</v>
      </c>
      <c r="CF318" s="16">
        <v>1</v>
      </c>
      <c r="CG318" s="16">
        <v>1</v>
      </c>
      <c r="CH318" s="16">
        <v>2</v>
      </c>
      <c r="CI318" s="16">
        <v>2</v>
      </c>
      <c r="CJ318" s="16">
        <v>2</v>
      </c>
      <c r="CK318" s="16">
        <v>2</v>
      </c>
      <c r="CL318" s="16">
        <v>2</v>
      </c>
      <c r="CM318" s="16">
        <v>2</v>
      </c>
      <c r="CN318" s="16">
        <v>2</v>
      </c>
      <c r="CO318" s="16">
        <v>2</v>
      </c>
      <c r="CP318" s="16">
        <v>2</v>
      </c>
      <c r="CQ318" s="16">
        <v>2</v>
      </c>
      <c r="CR318" s="16">
        <v>2</v>
      </c>
      <c r="CS318" s="16">
        <v>2</v>
      </c>
      <c r="CT318" s="16">
        <v>2</v>
      </c>
      <c r="CU318" s="16">
        <v>2</v>
      </c>
      <c r="CV318" s="16">
        <v>2</v>
      </c>
      <c r="CW318" s="69">
        <f t="shared" si="140"/>
        <v>36</v>
      </c>
      <c r="CX318" s="352">
        <f t="shared" si="141"/>
        <v>0.92307692307692313</v>
      </c>
      <c r="CY318" s="69">
        <f t="shared" si="142"/>
        <v>3</v>
      </c>
      <c r="CZ318" s="70">
        <f t="shared" si="143"/>
        <v>7.6923076923076927E-2</v>
      </c>
      <c r="DA318" s="69">
        <f t="shared" si="144"/>
        <v>0</v>
      </c>
      <c r="DB318" s="70">
        <f t="shared" si="145"/>
        <v>0</v>
      </c>
      <c r="DC318" s="69">
        <f t="shared" si="146"/>
        <v>0</v>
      </c>
      <c r="DD318" s="70">
        <f t="shared" si="147"/>
        <v>0</v>
      </c>
      <c r="DE318" s="71">
        <f t="shared" si="148"/>
        <v>1.9230769230769231</v>
      </c>
      <c r="DF318" s="71" t="str">
        <f t="shared" si="149"/>
        <v>Đạt mục tiêu</v>
      </c>
      <c r="DG318" s="2"/>
      <c r="DH318" s="2"/>
      <c r="DI318" s="2"/>
      <c r="DJ318" s="2"/>
      <c r="DK318" s="2"/>
      <c r="DL318" s="2"/>
      <c r="DM318" s="2"/>
      <c r="DN318" s="2"/>
      <c r="DO318" s="2"/>
      <c r="DP318" s="2"/>
      <c r="DQ318" s="2"/>
      <c r="DR318" s="2"/>
      <c r="DS318" s="2"/>
      <c r="DT318" s="2"/>
      <c r="DU318" s="2"/>
      <c r="DV318" s="2"/>
      <c r="DW318" s="2"/>
      <c r="DX318" s="2"/>
      <c r="DY318" s="2"/>
      <c r="DZ318" s="2"/>
    </row>
    <row r="319" spans="1:130" ht="43.5" customHeight="1" x14ac:dyDescent="0.25">
      <c r="A319" s="49">
        <v>279</v>
      </c>
      <c r="B319" s="62">
        <v>412</v>
      </c>
      <c r="C319" s="56">
        <v>412</v>
      </c>
      <c r="D319" s="8" t="s">
        <v>367</v>
      </c>
      <c r="E319" s="15" t="s">
        <v>11</v>
      </c>
      <c r="F319" s="15" t="s">
        <v>817</v>
      </c>
      <c r="G319" s="64" t="s">
        <v>19</v>
      </c>
      <c r="H319" s="226" t="s">
        <v>1462</v>
      </c>
      <c r="I319" s="64" t="s">
        <v>628</v>
      </c>
      <c r="J319" s="105"/>
      <c r="K319" s="13"/>
      <c r="L319" s="13"/>
      <c r="M319" s="11"/>
      <c r="N319" s="305" t="s">
        <v>543</v>
      </c>
      <c r="O319" s="66"/>
      <c r="P319" s="66"/>
      <c r="Q319" s="66"/>
      <c r="R319" s="602" t="s">
        <v>15</v>
      </c>
      <c r="S319" s="66"/>
      <c r="T319" s="80"/>
      <c r="U319" s="66"/>
      <c r="V319" s="66"/>
      <c r="W319" s="66"/>
      <c r="X319" s="66"/>
      <c r="Y319" s="67">
        <f t="shared" si="129"/>
        <v>1</v>
      </c>
      <c r="Z319" s="16"/>
      <c r="AA319" s="16"/>
      <c r="AB319" s="16"/>
      <c r="AC319" s="16"/>
      <c r="AD319" s="16"/>
      <c r="AE319" s="68"/>
      <c r="AF319" s="12"/>
      <c r="AG319" s="12"/>
      <c r="AH319" s="12"/>
      <c r="AI319" s="12"/>
      <c r="AJ319" s="12"/>
      <c r="AK319" s="12"/>
      <c r="AL319" s="12" t="s">
        <v>654</v>
      </c>
      <c r="AM319" s="12" t="s">
        <v>654</v>
      </c>
      <c r="AN319" s="12" t="s">
        <v>645</v>
      </c>
      <c r="AO319" s="12" t="s">
        <v>654</v>
      </c>
      <c r="AP319" s="12" t="s">
        <v>654</v>
      </c>
      <c r="AQ319" s="12"/>
      <c r="AR319" s="12"/>
      <c r="AS319" s="12"/>
      <c r="AT319" s="12"/>
      <c r="AU319" s="12"/>
      <c r="AV319" s="12"/>
      <c r="AW319" s="12"/>
      <c r="AX319" s="12"/>
      <c r="AY319" s="12"/>
      <c r="AZ319" s="12"/>
      <c r="BA319" s="12"/>
      <c r="BB319" s="12"/>
      <c r="BC319" s="12"/>
      <c r="BD319" s="12"/>
      <c r="BE319" s="12"/>
      <c r="BF319" s="12"/>
      <c r="BG319" s="12"/>
      <c r="BH319" s="12"/>
      <c r="BI319" s="12"/>
      <c r="BJ319" s="16">
        <v>2</v>
      </c>
      <c r="BK319" s="16">
        <v>2</v>
      </c>
      <c r="BL319" s="16">
        <v>2</v>
      </c>
      <c r="BM319" s="16">
        <v>2</v>
      </c>
      <c r="BN319" s="16">
        <v>2</v>
      </c>
      <c r="BO319" s="16">
        <v>2</v>
      </c>
      <c r="BP319" s="16">
        <v>2</v>
      </c>
      <c r="BQ319" s="16">
        <v>2</v>
      </c>
      <c r="BR319" s="16">
        <v>2</v>
      </c>
      <c r="BS319" s="16">
        <v>2</v>
      </c>
      <c r="BT319" s="16">
        <v>2</v>
      </c>
      <c r="BU319" s="16">
        <v>2</v>
      </c>
      <c r="BV319" s="16">
        <v>2</v>
      </c>
      <c r="BW319" s="16">
        <v>2</v>
      </c>
      <c r="BX319" s="16">
        <v>2</v>
      </c>
      <c r="BY319" s="16">
        <v>2</v>
      </c>
      <c r="BZ319" s="16">
        <v>2</v>
      </c>
      <c r="CA319" s="16">
        <v>2</v>
      </c>
      <c r="CB319" s="16">
        <v>2</v>
      </c>
      <c r="CC319" s="16">
        <v>2</v>
      </c>
      <c r="CD319" s="16">
        <v>2</v>
      </c>
      <c r="CE319" s="16">
        <v>2</v>
      </c>
      <c r="CF319" s="16">
        <v>2</v>
      </c>
      <c r="CG319" s="16">
        <v>2</v>
      </c>
      <c r="CH319" s="16">
        <v>2</v>
      </c>
      <c r="CI319" s="16">
        <v>2</v>
      </c>
      <c r="CJ319" s="16">
        <v>2</v>
      </c>
      <c r="CK319" s="16">
        <v>2</v>
      </c>
      <c r="CL319" s="16">
        <v>2</v>
      </c>
      <c r="CM319" s="16">
        <v>2</v>
      </c>
      <c r="CN319" s="16">
        <v>2</v>
      </c>
      <c r="CO319" s="16">
        <v>2</v>
      </c>
      <c r="CP319" s="16">
        <v>2</v>
      </c>
      <c r="CQ319" s="16">
        <v>2</v>
      </c>
      <c r="CR319" s="16">
        <v>2</v>
      </c>
      <c r="CS319" s="16">
        <v>2</v>
      </c>
      <c r="CT319" s="16">
        <v>2</v>
      </c>
      <c r="CU319" s="16">
        <v>2</v>
      </c>
      <c r="CV319" s="16">
        <v>2</v>
      </c>
      <c r="CW319" s="69">
        <f t="shared" si="140"/>
        <v>39</v>
      </c>
      <c r="CX319" s="352">
        <f t="shared" si="141"/>
        <v>1</v>
      </c>
      <c r="CY319" s="69">
        <f t="shared" si="142"/>
        <v>0</v>
      </c>
      <c r="CZ319" s="70">
        <f t="shared" si="143"/>
        <v>0</v>
      </c>
      <c r="DA319" s="69">
        <f t="shared" si="144"/>
        <v>0</v>
      </c>
      <c r="DB319" s="70">
        <f t="shared" si="145"/>
        <v>0</v>
      </c>
      <c r="DC319" s="69">
        <f t="shared" si="146"/>
        <v>0</v>
      </c>
      <c r="DD319" s="70">
        <f t="shared" si="147"/>
        <v>0</v>
      </c>
      <c r="DE319" s="71">
        <f t="shared" si="148"/>
        <v>2</v>
      </c>
      <c r="DF319" s="71" t="str">
        <f t="shared" si="149"/>
        <v>Đạt mục tiêu</v>
      </c>
      <c r="DG319" s="2"/>
      <c r="DH319" s="2"/>
      <c r="DI319" s="2"/>
      <c r="DJ319" s="2"/>
      <c r="DK319" s="2"/>
      <c r="DL319" s="2"/>
      <c r="DM319" s="2"/>
      <c r="DN319" s="2"/>
      <c r="DO319" s="2"/>
      <c r="DP319" s="2"/>
      <c r="DQ319" s="2"/>
      <c r="DR319" s="2"/>
      <c r="DS319" s="2"/>
      <c r="DT319" s="2"/>
      <c r="DU319" s="2"/>
      <c r="DV319" s="2"/>
      <c r="DW319" s="2"/>
      <c r="DX319" s="2"/>
      <c r="DY319" s="2"/>
      <c r="DZ319" s="2"/>
    </row>
    <row r="320" spans="1:130" ht="63.75" customHeight="1" x14ac:dyDescent="0.25">
      <c r="A320" s="49">
        <v>280</v>
      </c>
      <c r="B320" s="62">
        <v>412</v>
      </c>
      <c r="C320" s="56">
        <v>413</v>
      </c>
      <c r="D320" s="8" t="s">
        <v>369</v>
      </c>
      <c r="E320" s="28" t="s">
        <v>11</v>
      </c>
      <c r="F320" s="15" t="s">
        <v>370</v>
      </c>
      <c r="G320" s="64" t="s">
        <v>19</v>
      </c>
      <c r="H320" s="15" t="s">
        <v>818</v>
      </c>
      <c r="I320" s="64" t="s">
        <v>628</v>
      </c>
      <c r="J320" s="64" t="s">
        <v>339</v>
      </c>
      <c r="K320" s="16" t="s">
        <v>120</v>
      </c>
      <c r="L320" s="16" t="s">
        <v>15</v>
      </c>
      <c r="M320" s="11"/>
      <c r="N320" s="305" t="s">
        <v>543</v>
      </c>
      <c r="O320" s="66"/>
      <c r="P320" s="66"/>
      <c r="Q320" s="66"/>
      <c r="R320" s="66" t="s">
        <v>15</v>
      </c>
      <c r="S320" s="66"/>
      <c r="T320" s="66"/>
      <c r="U320" s="66"/>
      <c r="V320" s="66"/>
      <c r="W320" s="66"/>
      <c r="X320" s="66"/>
      <c r="Y320" s="67">
        <f t="shared" si="129"/>
        <v>1</v>
      </c>
      <c r="Z320" s="16"/>
      <c r="AA320" s="16"/>
      <c r="AB320" s="16"/>
      <c r="AC320" s="16"/>
      <c r="AD320" s="16"/>
      <c r="AE320" s="68"/>
      <c r="AF320" s="12"/>
      <c r="AG320" s="12"/>
      <c r="AH320" s="12"/>
      <c r="AI320" s="12"/>
      <c r="AJ320" s="12"/>
      <c r="AK320" s="12"/>
      <c r="AL320" s="12"/>
      <c r="AM320" s="12"/>
      <c r="AN320" s="12"/>
      <c r="AO320" s="12" t="s">
        <v>645</v>
      </c>
      <c r="AP320" s="12"/>
      <c r="AQ320" s="12"/>
      <c r="AR320" s="12"/>
      <c r="AS320" s="12"/>
      <c r="AT320" s="12"/>
      <c r="AU320" s="12"/>
      <c r="AV320" s="12"/>
      <c r="AW320" s="12"/>
      <c r="AX320" s="12"/>
      <c r="AY320" s="12"/>
      <c r="AZ320" s="12"/>
      <c r="BA320" s="12"/>
      <c r="BB320" s="12"/>
      <c r="BC320" s="12"/>
      <c r="BD320" s="12"/>
      <c r="BE320" s="12"/>
      <c r="BF320" s="12"/>
      <c r="BG320" s="12"/>
      <c r="BH320" s="12"/>
      <c r="BI320" s="12"/>
      <c r="BJ320" s="16">
        <v>2</v>
      </c>
      <c r="BK320" s="16">
        <v>2</v>
      </c>
      <c r="BL320" s="16">
        <v>2</v>
      </c>
      <c r="BM320" s="16">
        <v>2</v>
      </c>
      <c r="BN320" s="16">
        <v>2</v>
      </c>
      <c r="BO320" s="16">
        <v>2</v>
      </c>
      <c r="BP320" s="16">
        <v>2</v>
      </c>
      <c r="BQ320" s="16">
        <v>2</v>
      </c>
      <c r="BR320" s="16">
        <v>2</v>
      </c>
      <c r="BS320" s="16">
        <v>2</v>
      </c>
      <c r="BT320" s="16">
        <v>2</v>
      </c>
      <c r="BU320" s="16">
        <v>2</v>
      </c>
      <c r="BV320" s="16">
        <v>2</v>
      </c>
      <c r="BW320" s="16">
        <v>2</v>
      </c>
      <c r="BX320" s="16">
        <v>2</v>
      </c>
      <c r="BY320" s="16">
        <v>2</v>
      </c>
      <c r="BZ320" s="16">
        <v>2</v>
      </c>
      <c r="CA320" s="16">
        <v>2</v>
      </c>
      <c r="CB320" s="16">
        <v>2</v>
      </c>
      <c r="CC320" s="16">
        <v>2</v>
      </c>
      <c r="CD320" s="16">
        <v>2</v>
      </c>
      <c r="CE320" s="16">
        <v>2</v>
      </c>
      <c r="CF320" s="16">
        <v>2</v>
      </c>
      <c r="CG320" s="16">
        <v>2</v>
      </c>
      <c r="CH320" s="16">
        <v>2</v>
      </c>
      <c r="CI320" s="16">
        <v>2</v>
      </c>
      <c r="CJ320" s="16">
        <v>2</v>
      </c>
      <c r="CK320" s="16">
        <v>2</v>
      </c>
      <c r="CL320" s="16">
        <v>2</v>
      </c>
      <c r="CM320" s="16">
        <v>2</v>
      </c>
      <c r="CN320" s="16">
        <v>2</v>
      </c>
      <c r="CO320" s="16">
        <v>2</v>
      </c>
      <c r="CP320" s="16">
        <v>2</v>
      </c>
      <c r="CQ320" s="16">
        <v>2</v>
      </c>
      <c r="CR320" s="16">
        <v>2</v>
      </c>
      <c r="CS320" s="16">
        <v>2</v>
      </c>
      <c r="CT320" s="16">
        <v>2</v>
      </c>
      <c r="CU320" s="16">
        <v>2</v>
      </c>
      <c r="CV320" s="16">
        <v>2</v>
      </c>
      <c r="CW320" s="69">
        <f t="shared" si="140"/>
        <v>39</v>
      </c>
      <c r="CX320" s="352">
        <f t="shared" si="141"/>
        <v>1</v>
      </c>
      <c r="CY320" s="69">
        <f t="shared" si="142"/>
        <v>0</v>
      </c>
      <c r="CZ320" s="70">
        <f t="shared" si="143"/>
        <v>0</v>
      </c>
      <c r="DA320" s="69">
        <f t="shared" si="144"/>
        <v>0</v>
      </c>
      <c r="DB320" s="70">
        <f t="shared" si="145"/>
        <v>0</v>
      </c>
      <c r="DC320" s="69">
        <f t="shared" si="146"/>
        <v>0</v>
      </c>
      <c r="DD320" s="70">
        <f t="shared" si="147"/>
        <v>0</v>
      </c>
      <c r="DE320" s="71">
        <f t="shared" si="148"/>
        <v>2</v>
      </c>
      <c r="DF320" s="71" t="str">
        <f t="shared" si="149"/>
        <v>Đạt mục tiêu</v>
      </c>
      <c r="DG320" s="2"/>
      <c r="DH320" s="2"/>
      <c r="DI320" s="2"/>
      <c r="DJ320" s="2"/>
      <c r="DK320" s="2"/>
      <c r="DL320" s="2"/>
      <c r="DM320" s="2"/>
      <c r="DN320" s="2"/>
      <c r="DO320" s="2"/>
      <c r="DP320" s="2"/>
      <c r="DQ320" s="2"/>
      <c r="DR320" s="2"/>
      <c r="DS320" s="2"/>
      <c r="DT320" s="2"/>
      <c r="DU320" s="2"/>
      <c r="DV320" s="2"/>
      <c r="DW320" s="2"/>
      <c r="DX320" s="2"/>
      <c r="DY320" s="2"/>
      <c r="DZ320" s="2"/>
    </row>
    <row r="321" spans="1:130" ht="72" hidden="1" customHeight="1" x14ac:dyDescent="0.25">
      <c r="A321" s="49">
        <v>281</v>
      </c>
      <c r="B321" s="62">
        <v>413</v>
      </c>
      <c r="C321" s="56">
        <v>415</v>
      </c>
      <c r="D321" s="8" t="s">
        <v>371</v>
      </c>
      <c r="E321" s="28" t="s">
        <v>11</v>
      </c>
      <c r="F321" s="15" t="s">
        <v>372</v>
      </c>
      <c r="G321" s="64" t="s">
        <v>19</v>
      </c>
      <c r="H321" s="29" t="s">
        <v>819</v>
      </c>
      <c r="I321" s="64" t="s">
        <v>628</v>
      </c>
      <c r="J321" s="64" t="s">
        <v>339</v>
      </c>
      <c r="K321" s="16" t="s">
        <v>6</v>
      </c>
      <c r="L321" s="16" t="s">
        <v>15</v>
      </c>
      <c r="M321" s="11"/>
      <c r="N321" s="306" t="s">
        <v>545</v>
      </c>
      <c r="O321" s="66"/>
      <c r="P321" s="66"/>
      <c r="Q321" s="66"/>
      <c r="R321" s="66"/>
      <c r="S321" s="66"/>
      <c r="T321" s="66" t="s">
        <v>15</v>
      </c>
      <c r="U321" s="66"/>
      <c r="V321" s="66"/>
      <c r="W321" s="66"/>
      <c r="X321" s="66"/>
      <c r="Y321" s="67">
        <f t="shared" si="129"/>
        <v>1</v>
      </c>
      <c r="Z321" s="16"/>
      <c r="AA321" s="16"/>
      <c r="AB321" s="16"/>
      <c r="AC321" s="16"/>
      <c r="AD321" s="16"/>
      <c r="AE321" s="68"/>
      <c r="AF321" s="12"/>
      <c r="AG321" s="12"/>
      <c r="AH321" s="12"/>
      <c r="AI321" s="12"/>
      <c r="AJ321" s="12"/>
      <c r="AK321" s="12"/>
      <c r="AL321" s="12"/>
      <c r="AM321" s="12"/>
      <c r="AN321" s="12"/>
      <c r="AO321" s="12"/>
      <c r="AP321" s="12"/>
      <c r="AQ321" s="12"/>
      <c r="AR321" s="12"/>
      <c r="AS321" s="12"/>
      <c r="AT321" s="12"/>
      <c r="AU321" s="12"/>
      <c r="AV321" s="12" t="s">
        <v>623</v>
      </c>
      <c r="AW321" s="12" t="s">
        <v>710</v>
      </c>
      <c r="AX321" s="12"/>
      <c r="AY321" s="12"/>
      <c r="AZ321" s="12"/>
      <c r="BA321" s="12"/>
      <c r="BB321" s="12"/>
      <c r="BC321" s="12"/>
      <c r="BD321" s="12"/>
      <c r="BE321" s="12"/>
      <c r="BF321" s="12"/>
      <c r="BG321" s="12"/>
      <c r="BH321" s="12"/>
      <c r="BI321" s="12"/>
      <c r="BJ321" s="345">
        <v>2</v>
      </c>
      <c r="BK321" s="345">
        <v>2</v>
      </c>
      <c r="BL321" s="345">
        <v>2</v>
      </c>
      <c r="BM321" s="345">
        <v>2</v>
      </c>
      <c r="BN321" s="345">
        <v>2</v>
      </c>
      <c r="BO321" s="345">
        <v>2</v>
      </c>
      <c r="BP321" s="345">
        <v>2</v>
      </c>
      <c r="BQ321" s="345">
        <v>2</v>
      </c>
      <c r="BR321" s="345">
        <v>2</v>
      </c>
      <c r="BS321" s="345">
        <v>2</v>
      </c>
      <c r="BT321" s="345">
        <v>2</v>
      </c>
      <c r="BU321" s="345">
        <v>2</v>
      </c>
      <c r="BV321" s="345">
        <v>2</v>
      </c>
      <c r="BW321" s="345">
        <v>2</v>
      </c>
      <c r="BX321" s="345">
        <v>2</v>
      </c>
      <c r="BY321" s="345">
        <v>1</v>
      </c>
      <c r="BZ321" s="345">
        <v>2</v>
      </c>
      <c r="CA321" s="345">
        <v>2</v>
      </c>
      <c r="CB321" s="345">
        <v>2</v>
      </c>
      <c r="CC321" s="345">
        <v>1</v>
      </c>
      <c r="CD321" s="345">
        <v>2</v>
      </c>
      <c r="CE321" s="345">
        <v>2</v>
      </c>
      <c r="CF321" s="345">
        <v>2</v>
      </c>
      <c r="CG321" s="345">
        <v>2</v>
      </c>
      <c r="CH321" s="345">
        <v>2</v>
      </c>
      <c r="CI321" s="345">
        <v>1</v>
      </c>
      <c r="CJ321" s="345">
        <v>2</v>
      </c>
      <c r="CK321" s="345">
        <v>2</v>
      </c>
      <c r="CL321" s="345">
        <v>2</v>
      </c>
      <c r="CM321" s="345">
        <v>2</v>
      </c>
      <c r="CN321" s="345">
        <v>1</v>
      </c>
      <c r="CO321" s="345">
        <v>2</v>
      </c>
      <c r="CP321" s="345">
        <v>2</v>
      </c>
      <c r="CQ321" s="345">
        <v>2</v>
      </c>
      <c r="CR321" s="345">
        <v>2</v>
      </c>
      <c r="CS321" s="345">
        <v>2</v>
      </c>
      <c r="CT321" s="345">
        <v>2</v>
      </c>
      <c r="CU321" s="345">
        <v>2</v>
      </c>
      <c r="CV321" s="345">
        <v>2</v>
      </c>
      <c r="CW321" s="335">
        <f t="shared" si="140"/>
        <v>35</v>
      </c>
      <c r="CX321" s="330">
        <f t="shared" si="141"/>
        <v>0.89743589743589747</v>
      </c>
      <c r="CY321" s="335">
        <f t="shared" si="142"/>
        <v>4</v>
      </c>
      <c r="CZ321" s="339">
        <f t="shared" si="143"/>
        <v>0.10256410256410256</v>
      </c>
      <c r="DA321" s="335">
        <f t="shared" si="144"/>
        <v>0</v>
      </c>
      <c r="DB321" s="339">
        <f t="shared" si="145"/>
        <v>0</v>
      </c>
      <c r="DC321" s="335">
        <f t="shared" si="146"/>
        <v>0</v>
      </c>
      <c r="DD321" s="339">
        <f t="shared" si="147"/>
        <v>0</v>
      </c>
      <c r="DE321" s="71">
        <f t="shared" si="148"/>
        <v>1.8974358974358974</v>
      </c>
      <c r="DF321" s="71" t="str">
        <f t="shared" si="149"/>
        <v>Đạt mục tiêu</v>
      </c>
      <c r="DG321" s="2"/>
      <c r="DH321" s="2"/>
      <c r="DI321" s="2"/>
      <c r="DJ321" s="2"/>
      <c r="DK321" s="2"/>
      <c r="DL321" s="2"/>
      <c r="DM321" s="2"/>
      <c r="DN321" s="2"/>
      <c r="DO321" s="2"/>
      <c r="DP321" s="2"/>
      <c r="DQ321" s="2"/>
      <c r="DR321" s="2"/>
      <c r="DS321" s="2"/>
      <c r="DT321" s="2"/>
      <c r="DU321" s="2"/>
      <c r="DV321" s="2"/>
      <c r="DW321" s="2"/>
      <c r="DX321" s="2"/>
      <c r="DY321" s="2"/>
      <c r="DZ321" s="2"/>
    </row>
    <row r="322" spans="1:130" ht="57.75" hidden="1" customHeight="1" x14ac:dyDescent="0.25">
      <c r="A322" s="49">
        <v>282</v>
      </c>
      <c r="B322" s="62">
        <v>415</v>
      </c>
      <c r="C322" s="56">
        <v>419</v>
      </c>
      <c r="D322" s="8" t="s">
        <v>373</v>
      </c>
      <c r="E322" s="15" t="s">
        <v>11</v>
      </c>
      <c r="F322" s="15" t="s">
        <v>374</v>
      </c>
      <c r="G322" s="64" t="s">
        <v>11</v>
      </c>
      <c r="H322" s="8" t="s">
        <v>374</v>
      </c>
      <c r="I322" s="64" t="s">
        <v>628</v>
      </c>
      <c r="J322" s="64" t="s">
        <v>339</v>
      </c>
      <c r="K322" s="16" t="s">
        <v>6</v>
      </c>
      <c r="L322" s="16" t="s">
        <v>15</v>
      </c>
      <c r="M322" s="11"/>
      <c r="N322" s="11" t="s">
        <v>547</v>
      </c>
      <c r="O322" s="66"/>
      <c r="P322" s="66"/>
      <c r="Q322" s="66"/>
      <c r="R322" s="66"/>
      <c r="S322" s="66"/>
      <c r="T322" s="66"/>
      <c r="U322" s="66"/>
      <c r="V322" s="66"/>
      <c r="W322" s="66" t="s">
        <v>15</v>
      </c>
      <c r="X322" s="66"/>
      <c r="Y322" s="67">
        <f t="shared" si="129"/>
        <v>1</v>
      </c>
      <c r="Z322" s="16"/>
      <c r="AA322" s="16"/>
      <c r="AB322" s="16"/>
      <c r="AC322" s="16"/>
      <c r="AD322" s="16"/>
      <c r="AE322" s="68"/>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t="s">
        <v>623</v>
      </c>
      <c r="BG322" s="12"/>
      <c r="BH322" s="12" t="s">
        <v>654</v>
      </c>
      <c r="BI322" s="12"/>
      <c r="BJ322" s="16">
        <v>2</v>
      </c>
      <c r="BK322" s="16">
        <v>2</v>
      </c>
      <c r="BL322" s="16">
        <v>2</v>
      </c>
      <c r="BM322" s="16">
        <v>2</v>
      </c>
      <c r="BN322" s="16">
        <v>2</v>
      </c>
      <c r="BO322" s="16">
        <v>2</v>
      </c>
      <c r="BP322" s="16">
        <v>2</v>
      </c>
      <c r="BQ322" s="16">
        <v>2</v>
      </c>
      <c r="BR322" s="16">
        <v>2</v>
      </c>
      <c r="BS322" s="16">
        <v>2</v>
      </c>
      <c r="BT322" s="16">
        <v>2</v>
      </c>
      <c r="BU322" s="16">
        <v>2</v>
      </c>
      <c r="BV322" s="16">
        <v>2</v>
      </c>
      <c r="BW322" s="16">
        <v>2</v>
      </c>
      <c r="BX322" s="16">
        <v>2</v>
      </c>
      <c r="BY322" s="16">
        <v>2</v>
      </c>
      <c r="BZ322" s="16">
        <v>2</v>
      </c>
      <c r="CA322" s="16">
        <v>2</v>
      </c>
      <c r="CB322" s="16">
        <v>2</v>
      </c>
      <c r="CC322" s="16">
        <v>2</v>
      </c>
      <c r="CD322" s="16">
        <v>2</v>
      </c>
      <c r="CE322" s="16">
        <v>2</v>
      </c>
      <c r="CF322" s="16">
        <v>2</v>
      </c>
      <c r="CG322" s="16">
        <v>2</v>
      </c>
      <c r="CH322" s="16">
        <v>2</v>
      </c>
      <c r="CI322" s="16">
        <v>2</v>
      </c>
      <c r="CJ322" s="16">
        <v>2</v>
      </c>
      <c r="CK322" s="16">
        <v>2</v>
      </c>
      <c r="CL322" s="16">
        <v>2</v>
      </c>
      <c r="CM322" s="16">
        <v>2</v>
      </c>
      <c r="CN322" s="16">
        <v>2</v>
      </c>
      <c r="CO322" s="16">
        <v>2</v>
      </c>
      <c r="CP322" s="16">
        <v>2</v>
      </c>
      <c r="CQ322" s="16">
        <v>2</v>
      </c>
      <c r="CR322" s="16">
        <v>2</v>
      </c>
      <c r="CS322" s="16"/>
      <c r="CT322" s="16">
        <v>2</v>
      </c>
      <c r="CU322" s="16">
        <v>2</v>
      </c>
      <c r="CV322" s="16">
        <v>2</v>
      </c>
      <c r="CW322" s="69">
        <f t="shared" si="140"/>
        <v>38</v>
      </c>
      <c r="CX322" s="352">
        <f t="shared" si="141"/>
        <v>1</v>
      </c>
      <c r="CY322" s="69">
        <f t="shared" si="142"/>
        <v>0</v>
      </c>
      <c r="CZ322" s="70">
        <f t="shared" si="143"/>
        <v>0</v>
      </c>
      <c r="DA322" s="69">
        <f t="shared" si="144"/>
        <v>0</v>
      </c>
      <c r="DB322" s="70">
        <f t="shared" si="145"/>
        <v>0</v>
      </c>
      <c r="DC322" s="69">
        <f t="shared" si="146"/>
        <v>0</v>
      </c>
      <c r="DD322" s="70">
        <f t="shared" si="147"/>
        <v>0</v>
      </c>
      <c r="DE322" s="71">
        <f t="shared" si="148"/>
        <v>2</v>
      </c>
      <c r="DF322" s="71" t="str">
        <f t="shared" si="149"/>
        <v>Đạt mục tiêu</v>
      </c>
      <c r="DG322" s="2"/>
      <c r="DH322" s="2"/>
      <c r="DI322" s="2"/>
      <c r="DJ322" s="2"/>
      <c r="DK322" s="2"/>
      <c r="DL322" s="2"/>
      <c r="DM322" s="2"/>
      <c r="DN322" s="2"/>
      <c r="DO322" s="2"/>
      <c r="DP322" s="2"/>
      <c r="DQ322" s="2"/>
      <c r="DR322" s="2"/>
      <c r="DS322" s="2"/>
      <c r="DT322" s="2"/>
      <c r="DU322" s="2"/>
      <c r="DV322" s="2"/>
      <c r="DW322" s="2"/>
      <c r="DX322" s="2"/>
      <c r="DY322" s="2"/>
      <c r="DZ322" s="2"/>
    </row>
    <row r="323" spans="1:130" ht="83.25" hidden="1" customHeight="1" x14ac:dyDescent="0.25">
      <c r="A323" s="49">
        <v>283</v>
      </c>
      <c r="B323" s="62">
        <v>419</v>
      </c>
      <c r="C323" s="56">
        <v>422</v>
      </c>
      <c r="D323" s="8" t="s">
        <v>375</v>
      </c>
      <c r="E323" s="15" t="s">
        <v>19</v>
      </c>
      <c r="F323" s="15" t="s">
        <v>376</v>
      </c>
      <c r="G323" s="9" t="s">
        <v>19</v>
      </c>
      <c r="H323" s="8" t="s">
        <v>820</v>
      </c>
      <c r="I323" s="64" t="s">
        <v>628</v>
      </c>
      <c r="J323" s="388" t="s">
        <v>339</v>
      </c>
      <c r="K323" s="16" t="s">
        <v>6</v>
      </c>
      <c r="L323" s="12" t="s">
        <v>15</v>
      </c>
      <c r="M323" s="11"/>
      <c r="N323" s="11" t="s">
        <v>546</v>
      </c>
      <c r="O323" s="66"/>
      <c r="P323" s="66"/>
      <c r="Q323" s="66"/>
      <c r="R323" s="66"/>
      <c r="S323" s="66"/>
      <c r="T323" s="66"/>
      <c r="U323" s="66" t="s">
        <v>15</v>
      </c>
      <c r="V323" s="66"/>
      <c r="W323" s="66"/>
      <c r="X323" s="66"/>
      <c r="Y323" s="67">
        <f t="shared" si="129"/>
        <v>1</v>
      </c>
      <c r="Z323" s="16"/>
      <c r="AA323" s="16"/>
      <c r="AB323" s="16"/>
      <c r="AC323" s="16"/>
      <c r="AD323" s="16"/>
      <c r="AE323" s="68"/>
      <c r="AF323" s="12"/>
      <c r="AG323" s="12"/>
      <c r="AH323" s="12"/>
      <c r="AI323" s="12"/>
      <c r="AJ323" s="12"/>
      <c r="AK323" s="12"/>
      <c r="AL323" s="12"/>
      <c r="AM323" s="12"/>
      <c r="AN323" s="12"/>
      <c r="AO323" s="12"/>
      <c r="AP323" s="12"/>
      <c r="AQ323" s="12"/>
      <c r="AR323" s="12"/>
      <c r="AS323" s="12"/>
      <c r="AT323" s="12"/>
      <c r="AU323" s="12"/>
      <c r="AV323" s="12"/>
      <c r="AW323" s="12"/>
      <c r="AX323" s="12"/>
      <c r="AY323" s="12" t="s">
        <v>623</v>
      </c>
      <c r="AZ323" s="12"/>
      <c r="BA323" s="12"/>
      <c r="BB323" s="12" t="s">
        <v>654</v>
      </c>
      <c r="BC323" s="12"/>
      <c r="BD323" s="12"/>
      <c r="BE323" s="12"/>
      <c r="BF323" s="12"/>
      <c r="BG323" s="12"/>
      <c r="BH323" s="12"/>
      <c r="BI323" s="12"/>
      <c r="BJ323" s="16">
        <v>2</v>
      </c>
      <c r="BK323" s="16">
        <v>2</v>
      </c>
      <c r="BL323" s="16">
        <v>2</v>
      </c>
      <c r="BM323" s="16">
        <v>2</v>
      </c>
      <c r="BN323" s="16">
        <v>2</v>
      </c>
      <c r="BO323" s="16">
        <v>2</v>
      </c>
      <c r="BP323" s="16">
        <v>2</v>
      </c>
      <c r="BQ323" s="16">
        <v>2</v>
      </c>
      <c r="BR323" s="16">
        <v>2</v>
      </c>
      <c r="BS323" s="16">
        <v>2</v>
      </c>
      <c r="BT323" s="16">
        <v>2</v>
      </c>
      <c r="BU323" s="16">
        <v>2</v>
      </c>
      <c r="BV323" s="16">
        <v>2</v>
      </c>
      <c r="BW323" s="16">
        <v>2</v>
      </c>
      <c r="BX323" s="16">
        <v>2</v>
      </c>
      <c r="BY323" s="16">
        <v>2</v>
      </c>
      <c r="BZ323" s="16">
        <v>2</v>
      </c>
      <c r="CA323" s="16">
        <v>2</v>
      </c>
      <c r="CB323" s="16">
        <v>2</v>
      </c>
      <c r="CC323" s="16">
        <v>2</v>
      </c>
      <c r="CD323" s="16">
        <v>2</v>
      </c>
      <c r="CE323" s="16">
        <v>2</v>
      </c>
      <c r="CF323" s="16">
        <v>2</v>
      </c>
      <c r="CG323" s="16">
        <v>2</v>
      </c>
      <c r="CH323" s="16">
        <v>2</v>
      </c>
      <c r="CI323" s="16">
        <v>2</v>
      </c>
      <c r="CJ323" s="16">
        <v>2</v>
      </c>
      <c r="CK323" s="16">
        <v>2</v>
      </c>
      <c r="CL323" s="16">
        <v>2</v>
      </c>
      <c r="CM323" s="16">
        <v>2</v>
      </c>
      <c r="CN323" s="16">
        <v>2</v>
      </c>
      <c r="CO323" s="16">
        <v>2</v>
      </c>
      <c r="CP323" s="16">
        <v>2</v>
      </c>
      <c r="CQ323" s="16">
        <v>2</v>
      </c>
      <c r="CR323" s="16">
        <v>2</v>
      </c>
      <c r="CS323" s="16"/>
      <c r="CT323" s="16">
        <v>2</v>
      </c>
      <c r="CU323" s="16">
        <v>2</v>
      </c>
      <c r="CV323" s="16">
        <v>2</v>
      </c>
      <c r="CW323" s="69">
        <f t="shared" si="140"/>
        <v>38</v>
      </c>
      <c r="CX323" s="352">
        <f t="shared" si="141"/>
        <v>1</v>
      </c>
      <c r="CY323" s="69">
        <f t="shared" si="142"/>
        <v>0</v>
      </c>
      <c r="CZ323" s="70">
        <f t="shared" si="143"/>
        <v>0</v>
      </c>
      <c r="DA323" s="69">
        <f t="shared" si="144"/>
        <v>0</v>
      </c>
      <c r="DB323" s="70">
        <f t="shared" si="145"/>
        <v>0</v>
      </c>
      <c r="DC323" s="69">
        <f t="shared" si="146"/>
        <v>0</v>
      </c>
      <c r="DD323" s="70">
        <f t="shared" si="147"/>
        <v>0</v>
      </c>
      <c r="DE323" s="71">
        <f t="shared" si="148"/>
        <v>2</v>
      </c>
      <c r="DF323" s="71" t="str">
        <f t="shared" si="149"/>
        <v>Đạt mục tiêu</v>
      </c>
      <c r="DG323" s="2"/>
      <c r="DH323" s="2"/>
      <c r="DI323" s="2"/>
      <c r="DJ323" s="2"/>
      <c r="DK323" s="2"/>
      <c r="DL323" s="2"/>
      <c r="DM323" s="2"/>
      <c r="DN323" s="2"/>
      <c r="DO323" s="2"/>
      <c r="DP323" s="2"/>
      <c r="DQ323" s="2"/>
      <c r="DR323" s="2"/>
      <c r="DS323" s="2"/>
      <c r="DT323" s="2"/>
      <c r="DU323" s="2"/>
      <c r="DV323" s="2"/>
      <c r="DW323" s="2"/>
      <c r="DX323" s="2"/>
      <c r="DY323" s="2"/>
      <c r="DZ323" s="2"/>
    </row>
    <row r="324" spans="1:130" ht="24.75" hidden="1" customHeight="1" x14ac:dyDescent="0.25">
      <c r="A324" s="49">
        <v>284</v>
      </c>
      <c r="B324" s="62">
        <v>422</v>
      </c>
      <c r="C324" s="56">
        <v>423</v>
      </c>
      <c r="D324" s="8" t="s">
        <v>377</v>
      </c>
      <c r="E324" s="281" t="s">
        <v>36</v>
      </c>
      <c r="F324" s="15" t="s">
        <v>378</v>
      </c>
      <c r="G324" s="282" t="s">
        <v>36</v>
      </c>
      <c r="H324" s="141" t="s">
        <v>378</v>
      </c>
      <c r="I324" s="64" t="s">
        <v>628</v>
      </c>
      <c r="J324" s="64" t="s">
        <v>339</v>
      </c>
      <c r="K324" s="16" t="s">
        <v>6</v>
      </c>
      <c r="L324" s="16" t="s">
        <v>15</v>
      </c>
      <c r="M324" s="11"/>
      <c r="N324" s="305" t="s">
        <v>542</v>
      </c>
      <c r="O324" s="66"/>
      <c r="P324" s="66"/>
      <c r="Q324" s="66" t="s">
        <v>15</v>
      </c>
      <c r="R324" s="66"/>
      <c r="S324" s="66"/>
      <c r="T324" s="66"/>
      <c r="U324" s="66"/>
      <c r="V324" s="66"/>
      <c r="W324" s="66"/>
      <c r="X324" s="66"/>
      <c r="Y324" s="67">
        <f t="shared" si="129"/>
        <v>1</v>
      </c>
      <c r="Z324" s="16"/>
      <c r="AA324" s="12"/>
      <c r="AB324" s="12"/>
      <c r="AC324" s="12"/>
      <c r="AD324" s="12"/>
      <c r="AE324" s="76"/>
      <c r="AF324" s="16"/>
      <c r="AG324" s="16"/>
      <c r="AH324" s="16" t="s">
        <v>710</v>
      </c>
      <c r="AI324" s="16" t="s">
        <v>710</v>
      </c>
      <c r="AJ324" s="16" t="s">
        <v>710</v>
      </c>
      <c r="AK324" s="16" t="s">
        <v>710</v>
      </c>
      <c r="AL324" s="12"/>
      <c r="AM324" s="12"/>
      <c r="AN324" s="12"/>
      <c r="AO324" s="12"/>
      <c r="AP324" s="12"/>
      <c r="AQ324" s="16"/>
      <c r="AR324" s="16"/>
      <c r="AS324" s="16"/>
      <c r="AT324" s="16"/>
      <c r="AU324" s="16"/>
      <c r="AV324" s="16"/>
      <c r="AW324" s="16"/>
      <c r="AX324" s="16"/>
      <c r="AY324" s="16"/>
      <c r="AZ324" s="16"/>
      <c r="BA324" s="16"/>
      <c r="BB324" s="16"/>
      <c r="BC324" s="16"/>
      <c r="BD324" s="16"/>
      <c r="BE324" s="16"/>
      <c r="BF324" s="16"/>
      <c r="BG324" s="16"/>
      <c r="BH324" s="16"/>
      <c r="BI324" s="16"/>
      <c r="BJ324" s="16">
        <v>2</v>
      </c>
      <c r="BK324" s="16">
        <v>2</v>
      </c>
      <c r="BL324" s="16">
        <v>2</v>
      </c>
      <c r="BM324" s="16">
        <v>2</v>
      </c>
      <c r="BN324" s="16">
        <v>2</v>
      </c>
      <c r="BO324" s="16">
        <v>2</v>
      </c>
      <c r="BP324" s="16">
        <v>2</v>
      </c>
      <c r="BQ324" s="16">
        <v>2</v>
      </c>
      <c r="BR324" s="16">
        <v>2</v>
      </c>
      <c r="BS324" s="16">
        <v>2</v>
      </c>
      <c r="BT324" s="16">
        <v>2</v>
      </c>
      <c r="BU324" s="16">
        <v>2</v>
      </c>
      <c r="BV324" s="16">
        <v>2</v>
      </c>
      <c r="BW324" s="16">
        <v>2</v>
      </c>
      <c r="BX324" s="16">
        <v>2</v>
      </c>
      <c r="BY324" s="16">
        <v>2</v>
      </c>
      <c r="BZ324" s="16">
        <v>2</v>
      </c>
      <c r="CA324" s="16">
        <v>2</v>
      </c>
      <c r="CB324" s="16">
        <v>2</v>
      </c>
      <c r="CC324" s="16">
        <v>2</v>
      </c>
      <c r="CD324" s="16">
        <v>2</v>
      </c>
      <c r="CE324" s="16">
        <v>2</v>
      </c>
      <c r="CF324" s="16">
        <v>2</v>
      </c>
      <c r="CG324" s="16">
        <v>2</v>
      </c>
      <c r="CH324" s="16">
        <v>2</v>
      </c>
      <c r="CI324" s="16">
        <v>2</v>
      </c>
      <c r="CJ324" s="16">
        <v>2</v>
      </c>
      <c r="CK324" s="16">
        <v>2</v>
      </c>
      <c r="CL324" s="16">
        <v>2</v>
      </c>
      <c r="CM324" s="16">
        <v>2</v>
      </c>
      <c r="CN324" s="16">
        <v>1</v>
      </c>
      <c r="CO324" s="16">
        <v>1</v>
      </c>
      <c r="CP324" s="16">
        <v>1</v>
      </c>
      <c r="CQ324" s="16">
        <v>1</v>
      </c>
      <c r="CR324" s="16">
        <v>1</v>
      </c>
      <c r="CS324" s="16">
        <v>2</v>
      </c>
      <c r="CT324" s="16">
        <v>2</v>
      </c>
      <c r="CU324" s="16">
        <v>2</v>
      </c>
      <c r="CV324" s="16">
        <v>2</v>
      </c>
      <c r="CW324" s="69">
        <f t="shared" si="140"/>
        <v>34</v>
      </c>
      <c r="CX324" s="352">
        <f t="shared" si="141"/>
        <v>0.87179487179487181</v>
      </c>
      <c r="CY324" s="69">
        <f t="shared" si="142"/>
        <v>5</v>
      </c>
      <c r="CZ324" s="70">
        <f t="shared" si="143"/>
        <v>0.12820512820512819</v>
      </c>
      <c r="DA324" s="69">
        <f t="shared" si="144"/>
        <v>0</v>
      </c>
      <c r="DB324" s="70">
        <f t="shared" si="145"/>
        <v>0</v>
      </c>
      <c r="DC324" s="69">
        <f t="shared" si="146"/>
        <v>0</v>
      </c>
      <c r="DD324" s="70">
        <f t="shared" si="147"/>
        <v>0</v>
      </c>
      <c r="DE324" s="71">
        <f t="shared" si="148"/>
        <v>1.8717948717948718</v>
      </c>
      <c r="DF324" s="71" t="str">
        <f t="shared" si="149"/>
        <v>Đạt mục tiêu</v>
      </c>
      <c r="DG324" s="2"/>
      <c r="DH324" s="2"/>
      <c r="DI324" s="2"/>
      <c r="DJ324" s="2"/>
      <c r="DK324" s="2"/>
      <c r="DL324" s="2"/>
      <c r="DM324" s="2"/>
      <c r="DN324" s="2"/>
      <c r="DO324" s="2"/>
      <c r="DP324" s="2"/>
      <c r="DQ324" s="2"/>
      <c r="DR324" s="2"/>
      <c r="DS324" s="2"/>
      <c r="DT324" s="2"/>
      <c r="DU324" s="2"/>
      <c r="DV324" s="2"/>
      <c r="DW324" s="2"/>
      <c r="DX324" s="2"/>
      <c r="DY324" s="2"/>
      <c r="DZ324" s="2"/>
    </row>
    <row r="325" spans="1:130" ht="21" customHeight="1" x14ac:dyDescent="0.25">
      <c r="A325" s="49">
        <v>285</v>
      </c>
      <c r="B325" s="55">
        <v>423</v>
      </c>
      <c r="C325" s="56">
        <v>424</v>
      </c>
      <c r="D325" s="626" t="s">
        <v>379</v>
      </c>
      <c r="E325" s="624"/>
      <c r="F325" s="627"/>
      <c r="G325" s="624"/>
      <c r="H325" s="628"/>
      <c r="I325" s="64"/>
      <c r="J325" s="57"/>
      <c r="K325" s="57" t="s">
        <v>8</v>
      </c>
      <c r="L325" s="57" t="s">
        <v>8</v>
      </c>
      <c r="M325" s="103">
        <f>SUM(M327:M352)</f>
        <v>18</v>
      </c>
      <c r="N325" s="298"/>
      <c r="O325" s="82" t="s">
        <v>609</v>
      </c>
      <c r="P325" s="82" t="s">
        <v>609</v>
      </c>
      <c r="Q325" s="82" t="s">
        <v>609</v>
      </c>
      <c r="R325" s="82" t="s">
        <v>609</v>
      </c>
      <c r="S325" s="82" t="s">
        <v>609</v>
      </c>
      <c r="T325" s="82" t="s">
        <v>609</v>
      </c>
      <c r="U325" s="82" t="s">
        <v>609</v>
      </c>
      <c r="V325" s="82" t="s">
        <v>609</v>
      </c>
      <c r="W325" s="82" t="s">
        <v>609</v>
      </c>
      <c r="X325" s="82" t="s">
        <v>609</v>
      </c>
      <c r="Y325" s="67">
        <f t="shared" si="129"/>
        <v>0</v>
      </c>
      <c r="Z325" s="57"/>
      <c r="AA325" s="57"/>
      <c r="AB325" s="57"/>
      <c r="AC325" s="57"/>
      <c r="AD325" s="57"/>
      <c r="AE325" s="77"/>
      <c r="AF325" s="78"/>
      <c r="AG325" s="78"/>
      <c r="AH325" s="78"/>
      <c r="AI325" s="78"/>
      <c r="AJ325" s="78"/>
      <c r="AK325" s="291"/>
      <c r="AL325" s="274"/>
      <c r="AM325" s="274"/>
      <c r="AN325" s="274"/>
      <c r="AO325" s="274"/>
      <c r="AP325" s="274"/>
      <c r="AQ325" s="271"/>
      <c r="AR325" s="78"/>
      <c r="AS325" s="78"/>
      <c r="AT325" s="78"/>
      <c r="AU325" s="78"/>
      <c r="AV325" s="78"/>
      <c r="AW325" s="78"/>
      <c r="AX325" s="78"/>
      <c r="AY325" s="57"/>
      <c r="AZ325" s="57"/>
      <c r="BA325" s="57"/>
      <c r="BB325" s="57"/>
      <c r="BC325" s="78"/>
      <c r="BD325" s="78"/>
      <c r="BE325" s="78"/>
      <c r="BF325" s="78"/>
      <c r="BG325" s="78"/>
      <c r="BH325" s="78"/>
      <c r="BI325" s="78"/>
      <c r="BJ325" s="336" t="s">
        <v>8</v>
      </c>
      <c r="BK325" s="336" t="s">
        <v>8</v>
      </c>
      <c r="BL325" s="336" t="s">
        <v>8</v>
      </c>
      <c r="BM325" s="336" t="s">
        <v>8</v>
      </c>
      <c r="BN325" s="336" t="s">
        <v>8</v>
      </c>
      <c r="BO325" s="336" t="s">
        <v>8</v>
      </c>
      <c r="BP325" s="336" t="s">
        <v>8</v>
      </c>
      <c r="BQ325" s="336" t="s">
        <v>8</v>
      </c>
      <c r="BR325" s="336" t="s">
        <v>8</v>
      </c>
      <c r="BS325" s="336" t="s">
        <v>8</v>
      </c>
      <c r="BT325" s="336" t="s">
        <v>8</v>
      </c>
      <c r="BU325" s="336" t="s">
        <v>8</v>
      </c>
      <c r="BV325" s="336" t="s">
        <v>8</v>
      </c>
      <c r="BW325" s="336" t="s">
        <v>8</v>
      </c>
      <c r="BX325" s="336" t="s">
        <v>8</v>
      </c>
      <c r="BY325" s="336" t="s">
        <v>8</v>
      </c>
      <c r="BZ325" s="336" t="s">
        <v>8</v>
      </c>
      <c r="CA325" s="336" t="s">
        <v>8</v>
      </c>
      <c r="CB325" s="336" t="s">
        <v>8</v>
      </c>
      <c r="CC325" s="336" t="s">
        <v>8</v>
      </c>
      <c r="CD325" s="336" t="s">
        <v>8</v>
      </c>
      <c r="CE325" s="336" t="s">
        <v>8</v>
      </c>
      <c r="CF325" s="336" t="s">
        <v>8</v>
      </c>
      <c r="CG325" s="336" t="s">
        <v>8</v>
      </c>
      <c r="CH325" s="336" t="s">
        <v>8</v>
      </c>
      <c r="CI325" s="336" t="s">
        <v>8</v>
      </c>
      <c r="CJ325" s="336" t="s">
        <v>8</v>
      </c>
      <c r="CK325" s="336" t="s">
        <v>8</v>
      </c>
      <c r="CL325" s="336" t="s">
        <v>8</v>
      </c>
      <c r="CM325" s="336" t="s">
        <v>8</v>
      </c>
      <c r="CN325" s="336" t="s">
        <v>8</v>
      </c>
      <c r="CO325" s="336" t="s">
        <v>8</v>
      </c>
      <c r="CP325" s="336" t="s">
        <v>8</v>
      </c>
      <c r="CQ325" s="336" t="s">
        <v>8</v>
      </c>
      <c r="CR325" s="336" t="s">
        <v>8</v>
      </c>
      <c r="CS325" s="336" t="s">
        <v>8</v>
      </c>
      <c r="CT325" s="336" t="s">
        <v>8</v>
      </c>
      <c r="CU325" s="336" t="s">
        <v>8</v>
      </c>
      <c r="CV325" s="336" t="s">
        <v>8</v>
      </c>
      <c r="CW325" s="336" t="s">
        <v>8</v>
      </c>
      <c r="CX325" s="331" t="s">
        <v>8</v>
      </c>
      <c r="CY325" s="336" t="s">
        <v>8</v>
      </c>
      <c r="CZ325" s="336" t="s">
        <v>8</v>
      </c>
      <c r="DA325" s="336" t="s">
        <v>8</v>
      </c>
      <c r="DB325" s="336" t="s">
        <v>8</v>
      </c>
      <c r="DC325" s="336" t="s">
        <v>8</v>
      </c>
      <c r="DD325" s="336" t="s">
        <v>8</v>
      </c>
      <c r="DE325" s="57" t="s">
        <v>8</v>
      </c>
      <c r="DF325" s="57" t="s">
        <v>8</v>
      </c>
      <c r="DG325" s="2"/>
      <c r="DH325" s="2"/>
      <c r="DI325" s="2"/>
      <c r="DJ325" s="2"/>
      <c r="DK325" s="2"/>
      <c r="DL325" s="2"/>
      <c r="DM325" s="2"/>
      <c r="DN325" s="2"/>
      <c r="DO325" s="2"/>
      <c r="DP325" s="2"/>
      <c r="DQ325" s="2"/>
      <c r="DR325" s="2"/>
      <c r="DS325" s="2"/>
      <c r="DT325" s="2"/>
      <c r="DU325" s="2"/>
      <c r="DV325" s="2"/>
      <c r="DW325" s="2"/>
      <c r="DX325" s="2"/>
      <c r="DY325" s="2"/>
      <c r="DZ325" s="2"/>
    </row>
    <row r="326" spans="1:130" ht="34.5" hidden="1" customHeight="1" x14ac:dyDescent="0.25">
      <c r="A326" s="614">
        <v>286</v>
      </c>
      <c r="B326" s="629">
        <v>424</v>
      </c>
      <c r="C326" s="568"/>
      <c r="D326" s="631" t="s">
        <v>380</v>
      </c>
      <c r="E326" s="86"/>
      <c r="F326" s="631" t="s">
        <v>381</v>
      </c>
      <c r="G326" s="86"/>
      <c r="H326" s="496" t="s">
        <v>1422</v>
      </c>
      <c r="I326" s="562" t="s">
        <v>628</v>
      </c>
      <c r="J326" s="57"/>
      <c r="K326" s="57"/>
      <c r="L326" s="57"/>
      <c r="M326" s="103"/>
      <c r="N326" s="305" t="s">
        <v>541</v>
      </c>
      <c r="O326" s="82"/>
      <c r="P326" s="82"/>
      <c r="Q326" s="82"/>
      <c r="R326" s="82"/>
      <c r="S326" s="82"/>
      <c r="T326" s="82"/>
      <c r="U326" s="82"/>
      <c r="V326" s="82"/>
      <c r="W326" s="82"/>
      <c r="X326" s="82"/>
      <c r="Y326" s="67"/>
      <c r="Z326" s="57"/>
      <c r="AA326" s="57"/>
      <c r="AB326" s="57"/>
      <c r="AC326" s="57"/>
      <c r="AD326" s="57"/>
      <c r="AE326" s="68" t="s">
        <v>654</v>
      </c>
      <c r="AF326" s="68" t="s">
        <v>654</v>
      </c>
      <c r="AG326" s="68" t="s">
        <v>654</v>
      </c>
      <c r="AH326" s="561"/>
      <c r="AI326" s="561"/>
      <c r="AJ326" s="561"/>
      <c r="AK326" s="561"/>
      <c r="AL326" s="561"/>
      <c r="AM326" s="561"/>
      <c r="AN326" s="561"/>
      <c r="AO326" s="561"/>
      <c r="AP326" s="561"/>
      <c r="AQ326" s="561"/>
      <c r="AR326" s="561"/>
      <c r="AS326" s="561"/>
      <c r="AT326" s="561"/>
      <c r="AU326" s="561"/>
      <c r="AV326" s="561"/>
      <c r="AW326" s="561"/>
      <c r="AX326" s="561"/>
      <c r="AY326" s="61"/>
      <c r="AZ326" s="61"/>
      <c r="BA326" s="61"/>
      <c r="BB326" s="61"/>
      <c r="BC326" s="561"/>
      <c r="BD326" s="561"/>
      <c r="BE326" s="561"/>
      <c r="BF326" s="561"/>
      <c r="BG326" s="561"/>
      <c r="BH326" s="561"/>
      <c r="BI326" s="561"/>
      <c r="BJ326" s="336"/>
      <c r="BK326" s="336"/>
      <c r="BL326" s="336"/>
      <c r="BM326" s="336"/>
      <c r="BN326" s="336"/>
      <c r="BO326" s="336"/>
      <c r="BP326" s="336"/>
      <c r="BQ326" s="336"/>
      <c r="BR326" s="336"/>
      <c r="BS326" s="336"/>
      <c r="BT326" s="336"/>
      <c r="BU326" s="336"/>
      <c r="BV326" s="336"/>
      <c r="BW326" s="336"/>
      <c r="BX326" s="336"/>
      <c r="BY326" s="336"/>
      <c r="BZ326" s="336"/>
      <c r="CA326" s="336"/>
      <c r="CB326" s="336"/>
      <c r="CC326" s="336"/>
      <c r="CD326" s="336"/>
      <c r="CE326" s="336"/>
      <c r="CF326" s="336"/>
      <c r="CG326" s="336"/>
      <c r="CH326" s="336"/>
      <c r="CI326" s="336"/>
      <c r="CJ326" s="336"/>
      <c r="CK326" s="336"/>
      <c r="CL326" s="336"/>
      <c r="CM326" s="336"/>
      <c r="CN326" s="336"/>
      <c r="CO326" s="336"/>
      <c r="CP326" s="336"/>
      <c r="CQ326" s="336"/>
      <c r="CR326" s="336"/>
      <c r="CS326" s="336"/>
      <c r="CT326" s="336"/>
      <c r="CU326" s="336"/>
      <c r="CV326" s="336"/>
      <c r="CW326" s="336"/>
      <c r="CX326" s="331"/>
      <c r="CY326" s="336"/>
      <c r="CZ326" s="336"/>
      <c r="DA326" s="336"/>
      <c r="DB326" s="336"/>
      <c r="DC326" s="336"/>
      <c r="DD326" s="336"/>
      <c r="DE326" s="57"/>
      <c r="DF326" s="57"/>
      <c r="DG326" s="387"/>
      <c r="DH326" s="387"/>
      <c r="DI326" s="387"/>
      <c r="DJ326" s="387"/>
      <c r="DK326" s="387"/>
      <c r="DL326" s="387"/>
      <c r="DM326" s="387"/>
      <c r="DN326" s="387"/>
      <c r="DO326" s="387"/>
      <c r="DP326" s="387"/>
      <c r="DQ326" s="387"/>
      <c r="DR326" s="387"/>
      <c r="DS326" s="387"/>
      <c r="DT326" s="387"/>
      <c r="DU326" s="387"/>
      <c r="DV326" s="387"/>
      <c r="DW326" s="387"/>
      <c r="DX326" s="387"/>
      <c r="DY326" s="387"/>
      <c r="DZ326" s="387"/>
    </row>
    <row r="327" spans="1:130" ht="39.75" hidden="1" customHeight="1" x14ac:dyDescent="0.25">
      <c r="A327" s="616"/>
      <c r="B327" s="630"/>
      <c r="C327" s="568">
        <v>427</v>
      </c>
      <c r="D327" s="631"/>
      <c r="E327" s="569" t="s">
        <v>11</v>
      </c>
      <c r="F327" s="631"/>
      <c r="G327" s="570" t="s">
        <v>11</v>
      </c>
      <c r="H327" s="496" t="s">
        <v>1414</v>
      </c>
      <c r="I327" s="562" t="s">
        <v>628</v>
      </c>
      <c r="J327" s="64" t="s">
        <v>339</v>
      </c>
      <c r="K327" s="16" t="s">
        <v>6</v>
      </c>
      <c r="L327" s="16" t="s">
        <v>15</v>
      </c>
      <c r="M327" s="11"/>
      <c r="N327" s="305" t="s">
        <v>541</v>
      </c>
      <c r="O327" s="66"/>
      <c r="P327" s="66" t="s">
        <v>15</v>
      </c>
      <c r="Q327" s="66"/>
      <c r="R327" s="66"/>
      <c r="S327" s="66"/>
      <c r="T327" s="66"/>
      <c r="U327" s="66"/>
      <c r="V327" s="66"/>
      <c r="W327" s="66"/>
      <c r="X327" s="66"/>
      <c r="Y327" s="67">
        <f t="shared" si="129"/>
        <v>1</v>
      </c>
      <c r="Z327" s="16"/>
      <c r="AA327" s="16"/>
      <c r="AB327" s="16"/>
      <c r="AC327" s="16"/>
      <c r="AD327" s="16"/>
      <c r="AE327" s="68" t="s">
        <v>654</v>
      </c>
      <c r="AF327" s="68" t="s">
        <v>654</v>
      </c>
      <c r="AG327" s="68" t="s">
        <v>654</v>
      </c>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6">
        <v>2</v>
      </c>
      <c r="BK327" s="16">
        <v>2</v>
      </c>
      <c r="BL327" s="16">
        <v>2</v>
      </c>
      <c r="BM327" s="16">
        <v>2</v>
      </c>
      <c r="BN327" s="16">
        <v>2</v>
      </c>
      <c r="BO327" s="16">
        <v>2</v>
      </c>
      <c r="BP327" s="16">
        <v>2</v>
      </c>
      <c r="BQ327" s="16">
        <v>2</v>
      </c>
      <c r="BR327" s="16">
        <v>2</v>
      </c>
      <c r="BS327" s="16">
        <v>2</v>
      </c>
      <c r="BT327" s="16">
        <v>2</v>
      </c>
      <c r="BU327" s="16">
        <v>2</v>
      </c>
      <c r="BV327" s="16">
        <v>2</v>
      </c>
      <c r="BW327" s="16">
        <v>2</v>
      </c>
      <c r="BX327" s="16">
        <v>2</v>
      </c>
      <c r="BY327" s="16">
        <v>2</v>
      </c>
      <c r="BZ327" s="16">
        <v>2</v>
      </c>
      <c r="CA327" s="16">
        <v>2</v>
      </c>
      <c r="CB327" s="16">
        <v>2</v>
      </c>
      <c r="CC327" s="16">
        <v>2</v>
      </c>
      <c r="CD327" s="16">
        <v>2</v>
      </c>
      <c r="CE327" s="16">
        <v>2</v>
      </c>
      <c r="CF327" s="16">
        <v>2</v>
      </c>
      <c r="CG327" s="16">
        <v>2</v>
      </c>
      <c r="CH327" s="16">
        <v>2</v>
      </c>
      <c r="CI327" s="16">
        <v>2</v>
      </c>
      <c r="CJ327" s="16">
        <v>2</v>
      </c>
      <c r="CK327" s="16">
        <v>2</v>
      </c>
      <c r="CL327" s="16">
        <v>2</v>
      </c>
      <c r="CM327" s="16">
        <v>2</v>
      </c>
      <c r="CN327" s="16">
        <v>2</v>
      </c>
      <c r="CO327" s="16">
        <v>2</v>
      </c>
      <c r="CP327" s="16">
        <v>2</v>
      </c>
      <c r="CQ327" s="16">
        <v>2</v>
      </c>
      <c r="CR327" s="16">
        <v>2</v>
      </c>
      <c r="CS327" s="16"/>
      <c r="CT327" s="16">
        <v>2</v>
      </c>
      <c r="CU327" s="16">
        <v>2</v>
      </c>
      <c r="CV327" s="16">
        <v>2</v>
      </c>
      <c r="CW327" s="69">
        <f t="shared" ref="CW327:CW352" si="150">COUNTIF(BJ327:CV327,"2")</f>
        <v>38</v>
      </c>
      <c r="CX327" s="352">
        <f t="shared" ref="CX327:CX341" si="151">CW327/(CW327+CY327+DA327+DC327)</f>
        <v>1</v>
      </c>
      <c r="CY327" s="69">
        <f t="shared" ref="CY327:CY341" si="152">COUNTIF(BJ327:CV327,"1")</f>
        <v>0</v>
      </c>
      <c r="CZ327" s="70">
        <f t="shared" ref="CZ327:CZ341" si="153">CY327/(CW327+CY327+DA327+DC327)</f>
        <v>0</v>
      </c>
      <c r="DA327" s="69">
        <f t="shared" ref="DA327:DA341" si="154">COUNTIF(BJ327:CV327,"0")</f>
        <v>0</v>
      </c>
      <c r="DB327" s="70">
        <f t="shared" ref="DB327:DB341" si="155">DA327/(CW327+CY327+DA327+DC327)</f>
        <v>0</v>
      </c>
      <c r="DC327" s="69">
        <f t="shared" ref="DC327:DC341" si="156">COUNTIF(BJ327:CV327,"KĐG")</f>
        <v>0</v>
      </c>
      <c r="DD327" s="70">
        <f t="shared" ref="DD327:DD341" si="157">DC327/(CW327+CY327+DA327+DC327)</f>
        <v>0</v>
      </c>
      <c r="DE327" s="71">
        <f t="shared" ref="DE327:DE341" si="158">(((CW327*2)+(CY327*1)+(DA327*0)))/(CW327+CY327+DA327)</f>
        <v>2</v>
      </c>
      <c r="DF327" s="71" t="str">
        <f t="shared" ref="DF327:DF341" si="159">IF(DD327&gt;=50%,"KĐG",IF(DE327&gt;=1.6,"Đạt mục tiêu",IF(DE327&gt;=1,"Cần cố gắng","Chưa đạt")))</f>
        <v>Đạt mục tiêu</v>
      </c>
      <c r="DG327" s="2"/>
      <c r="DH327" s="2"/>
      <c r="DI327" s="2"/>
      <c r="DJ327" s="2"/>
      <c r="DK327" s="2"/>
      <c r="DL327" s="2"/>
      <c r="DM327" s="2"/>
      <c r="DN327" s="2"/>
      <c r="DO327" s="2"/>
      <c r="DP327" s="2"/>
      <c r="DQ327" s="2"/>
      <c r="DR327" s="2"/>
      <c r="DS327" s="2"/>
      <c r="DT327" s="2"/>
      <c r="DU327" s="2"/>
      <c r="DV327" s="2"/>
      <c r="DW327" s="2"/>
      <c r="DX327" s="2"/>
      <c r="DY327" s="2"/>
      <c r="DZ327" s="2"/>
    </row>
    <row r="328" spans="1:130" ht="48.75" customHeight="1" x14ac:dyDescent="0.25">
      <c r="A328" s="49">
        <v>287</v>
      </c>
      <c r="B328" s="62">
        <v>427</v>
      </c>
      <c r="C328" s="56">
        <v>430</v>
      </c>
      <c r="D328" s="18" t="s">
        <v>382</v>
      </c>
      <c r="E328" s="15" t="s">
        <v>11</v>
      </c>
      <c r="F328" s="29" t="s">
        <v>383</v>
      </c>
      <c r="G328" s="64" t="s">
        <v>11</v>
      </c>
      <c r="H328" s="571" t="s">
        <v>1443</v>
      </c>
      <c r="I328" s="64" t="s">
        <v>628</v>
      </c>
      <c r="J328" s="64" t="s">
        <v>339</v>
      </c>
      <c r="K328" s="16" t="s">
        <v>6</v>
      </c>
      <c r="L328" s="16" t="s">
        <v>15</v>
      </c>
      <c r="M328" s="11"/>
      <c r="N328" s="305" t="s">
        <v>543</v>
      </c>
      <c r="O328" s="66"/>
      <c r="P328" s="66"/>
      <c r="Q328" s="66"/>
      <c r="R328" s="66" t="s">
        <v>15</v>
      </c>
      <c r="S328" s="66"/>
      <c r="T328" s="66"/>
      <c r="U328" s="66"/>
      <c r="V328" s="66"/>
      <c r="W328" s="66"/>
      <c r="X328" s="66"/>
      <c r="Y328" s="67">
        <f t="shared" si="129"/>
        <v>1</v>
      </c>
      <c r="Z328" s="16"/>
      <c r="AA328" s="16"/>
      <c r="AB328" s="16"/>
      <c r="AC328" s="16"/>
      <c r="AD328" s="16"/>
      <c r="AE328" s="68"/>
      <c r="AF328" s="12"/>
      <c r="AG328" s="12"/>
      <c r="AH328" s="12"/>
      <c r="AI328" s="12"/>
      <c r="AJ328" s="12"/>
      <c r="AK328" s="12"/>
      <c r="AL328" s="12" t="s">
        <v>626</v>
      </c>
      <c r="AM328" s="12"/>
      <c r="AN328" s="12"/>
      <c r="AO328" s="12"/>
      <c r="AP328" s="12" t="s">
        <v>645</v>
      </c>
      <c r="AQ328" s="12"/>
      <c r="AR328" s="12"/>
      <c r="AS328" s="12"/>
      <c r="AT328" s="12"/>
      <c r="AU328" s="12"/>
      <c r="AV328" s="12"/>
      <c r="AW328" s="12"/>
      <c r="AX328" s="12"/>
      <c r="AY328" s="12"/>
      <c r="AZ328" s="12"/>
      <c r="BA328" s="12"/>
      <c r="BB328" s="12"/>
      <c r="BC328" s="12"/>
      <c r="BD328" s="12"/>
      <c r="BE328" s="12"/>
      <c r="BF328" s="12"/>
      <c r="BG328" s="12"/>
      <c r="BH328" s="12"/>
      <c r="BI328" s="12"/>
      <c r="BJ328" s="16">
        <v>2</v>
      </c>
      <c r="BK328" s="16">
        <v>2</v>
      </c>
      <c r="BL328" s="16">
        <v>2</v>
      </c>
      <c r="BM328" s="16">
        <v>2</v>
      </c>
      <c r="BN328" s="16">
        <v>2</v>
      </c>
      <c r="BO328" s="16">
        <v>2</v>
      </c>
      <c r="BP328" s="16">
        <v>2</v>
      </c>
      <c r="BQ328" s="16">
        <v>2</v>
      </c>
      <c r="BR328" s="16">
        <v>2</v>
      </c>
      <c r="BS328" s="16">
        <v>2</v>
      </c>
      <c r="BT328" s="16">
        <v>2</v>
      </c>
      <c r="BU328" s="16">
        <v>2</v>
      </c>
      <c r="BV328" s="16">
        <v>2</v>
      </c>
      <c r="BW328" s="16">
        <v>2</v>
      </c>
      <c r="BX328" s="16">
        <v>2</v>
      </c>
      <c r="BY328" s="16">
        <v>2</v>
      </c>
      <c r="BZ328" s="16">
        <v>2</v>
      </c>
      <c r="CA328" s="16">
        <v>2</v>
      </c>
      <c r="CB328" s="16">
        <v>2</v>
      </c>
      <c r="CC328" s="16">
        <v>2</v>
      </c>
      <c r="CD328" s="16">
        <v>2</v>
      </c>
      <c r="CE328" s="16">
        <v>2</v>
      </c>
      <c r="CF328" s="16">
        <v>2</v>
      </c>
      <c r="CG328" s="16">
        <v>2</v>
      </c>
      <c r="CH328" s="16">
        <v>2</v>
      </c>
      <c r="CI328" s="16">
        <v>2</v>
      </c>
      <c r="CJ328" s="16">
        <v>2</v>
      </c>
      <c r="CK328" s="16">
        <v>2</v>
      </c>
      <c r="CL328" s="16">
        <v>2</v>
      </c>
      <c r="CM328" s="16">
        <v>2</v>
      </c>
      <c r="CN328" s="16">
        <v>2</v>
      </c>
      <c r="CO328" s="16">
        <v>2</v>
      </c>
      <c r="CP328" s="16">
        <v>2</v>
      </c>
      <c r="CQ328" s="16">
        <v>2</v>
      </c>
      <c r="CR328" s="16">
        <v>2</v>
      </c>
      <c r="CS328" s="16">
        <v>2</v>
      </c>
      <c r="CT328" s="16">
        <v>2</v>
      </c>
      <c r="CU328" s="16">
        <v>2</v>
      </c>
      <c r="CV328" s="16">
        <v>2</v>
      </c>
      <c r="CW328" s="69">
        <f t="shared" si="150"/>
        <v>39</v>
      </c>
      <c r="CX328" s="352">
        <f t="shared" si="151"/>
        <v>1</v>
      </c>
      <c r="CY328" s="69">
        <f t="shared" si="152"/>
        <v>0</v>
      </c>
      <c r="CZ328" s="70">
        <f t="shared" si="153"/>
        <v>0</v>
      </c>
      <c r="DA328" s="69">
        <f t="shared" si="154"/>
        <v>0</v>
      </c>
      <c r="DB328" s="70">
        <f t="shared" si="155"/>
        <v>0</v>
      </c>
      <c r="DC328" s="69">
        <f t="shared" si="156"/>
        <v>0</v>
      </c>
      <c r="DD328" s="70">
        <f t="shared" si="157"/>
        <v>0</v>
      </c>
      <c r="DE328" s="71">
        <f t="shared" si="158"/>
        <v>2</v>
      </c>
      <c r="DF328" s="71" t="str">
        <f t="shared" si="159"/>
        <v>Đạt mục tiêu</v>
      </c>
      <c r="DG328" s="2"/>
      <c r="DH328" s="2"/>
      <c r="DI328" s="2"/>
      <c r="DJ328" s="2"/>
      <c r="DK328" s="2"/>
      <c r="DL328" s="2"/>
      <c r="DM328" s="2"/>
      <c r="DN328" s="2"/>
      <c r="DO328" s="2"/>
      <c r="DP328" s="2"/>
      <c r="DQ328" s="2"/>
      <c r="DR328" s="2"/>
      <c r="DS328" s="2"/>
      <c r="DT328" s="2"/>
      <c r="DU328" s="2"/>
      <c r="DV328" s="2"/>
      <c r="DW328" s="2"/>
      <c r="DX328" s="2"/>
      <c r="DY328" s="2"/>
      <c r="DZ328" s="2"/>
    </row>
    <row r="329" spans="1:130" ht="111" hidden="1" customHeight="1" x14ac:dyDescent="0.25">
      <c r="A329" s="49">
        <v>288</v>
      </c>
      <c r="B329" s="62">
        <v>430</v>
      </c>
      <c r="C329" s="56">
        <v>433</v>
      </c>
      <c r="D329" s="8" t="s">
        <v>384</v>
      </c>
      <c r="E329" s="15" t="s">
        <v>11</v>
      </c>
      <c r="F329" s="15" t="s">
        <v>385</v>
      </c>
      <c r="G329" s="64" t="s">
        <v>19</v>
      </c>
      <c r="H329" s="8" t="s">
        <v>821</v>
      </c>
      <c r="I329" s="64" t="s">
        <v>628</v>
      </c>
      <c r="J329" s="64" t="s">
        <v>339</v>
      </c>
      <c r="K329" s="16" t="s">
        <v>6</v>
      </c>
      <c r="L329" s="16" t="s">
        <v>15</v>
      </c>
      <c r="M329" s="11">
        <v>1</v>
      </c>
      <c r="N329" s="11" t="s">
        <v>547</v>
      </c>
      <c r="O329" s="66"/>
      <c r="P329" s="66"/>
      <c r="Q329" s="66"/>
      <c r="R329" s="66"/>
      <c r="S329" s="66"/>
      <c r="T329" s="66"/>
      <c r="U329" s="66"/>
      <c r="V329" s="66"/>
      <c r="W329" s="66" t="s">
        <v>15</v>
      </c>
      <c r="X329" s="66"/>
      <c r="Y329" s="67">
        <f t="shared" si="129"/>
        <v>1</v>
      </c>
      <c r="Z329" s="16"/>
      <c r="AA329" s="16"/>
      <c r="AB329" s="16"/>
      <c r="AC329" s="16"/>
      <c r="AD329" s="16"/>
      <c r="AE329" s="68"/>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t="s">
        <v>654</v>
      </c>
      <c r="BG329" s="12"/>
      <c r="BH329" s="12" t="s">
        <v>645</v>
      </c>
      <c r="BI329" s="12"/>
      <c r="BJ329" s="16">
        <v>2</v>
      </c>
      <c r="BK329" s="16">
        <v>2</v>
      </c>
      <c r="BL329" s="16">
        <v>2</v>
      </c>
      <c r="BM329" s="16">
        <v>2</v>
      </c>
      <c r="BN329" s="16">
        <v>2</v>
      </c>
      <c r="BO329" s="16">
        <v>2</v>
      </c>
      <c r="BP329" s="16">
        <v>2</v>
      </c>
      <c r="BQ329" s="16">
        <v>2</v>
      </c>
      <c r="BR329" s="16">
        <v>2</v>
      </c>
      <c r="BS329" s="16">
        <v>2</v>
      </c>
      <c r="BT329" s="16">
        <v>2</v>
      </c>
      <c r="BU329" s="16">
        <v>2</v>
      </c>
      <c r="BV329" s="16">
        <v>2</v>
      </c>
      <c r="BW329" s="16">
        <v>2</v>
      </c>
      <c r="BX329" s="16">
        <v>2</v>
      </c>
      <c r="BY329" s="16">
        <v>2</v>
      </c>
      <c r="BZ329" s="16">
        <v>2</v>
      </c>
      <c r="CA329" s="16">
        <v>2</v>
      </c>
      <c r="CB329" s="16">
        <v>2</v>
      </c>
      <c r="CC329" s="16">
        <v>2</v>
      </c>
      <c r="CD329" s="16">
        <v>2</v>
      </c>
      <c r="CE329" s="16">
        <v>2</v>
      </c>
      <c r="CF329" s="16">
        <v>2</v>
      </c>
      <c r="CG329" s="16">
        <v>2</v>
      </c>
      <c r="CH329" s="16">
        <v>2</v>
      </c>
      <c r="CI329" s="16">
        <v>2</v>
      </c>
      <c r="CJ329" s="16">
        <v>2</v>
      </c>
      <c r="CK329" s="16">
        <v>2</v>
      </c>
      <c r="CL329" s="16">
        <v>2</v>
      </c>
      <c r="CM329" s="16">
        <v>2</v>
      </c>
      <c r="CN329" s="16">
        <v>2</v>
      </c>
      <c r="CO329" s="16">
        <v>2</v>
      </c>
      <c r="CP329" s="16">
        <v>2</v>
      </c>
      <c r="CQ329" s="16">
        <v>2</v>
      </c>
      <c r="CR329" s="16">
        <v>2</v>
      </c>
      <c r="CS329" s="16"/>
      <c r="CT329" s="16">
        <v>2</v>
      </c>
      <c r="CU329" s="16">
        <v>2</v>
      </c>
      <c r="CV329" s="16">
        <v>2</v>
      </c>
      <c r="CW329" s="69">
        <f t="shared" si="150"/>
        <v>38</v>
      </c>
      <c r="CX329" s="352">
        <f t="shared" si="151"/>
        <v>1</v>
      </c>
      <c r="CY329" s="69">
        <f t="shared" si="152"/>
        <v>0</v>
      </c>
      <c r="CZ329" s="70">
        <f t="shared" si="153"/>
        <v>0</v>
      </c>
      <c r="DA329" s="69">
        <f t="shared" si="154"/>
        <v>0</v>
      </c>
      <c r="DB329" s="70">
        <f t="shared" si="155"/>
        <v>0</v>
      </c>
      <c r="DC329" s="69">
        <f t="shared" si="156"/>
        <v>0</v>
      </c>
      <c r="DD329" s="70">
        <f t="shared" si="157"/>
        <v>0</v>
      </c>
      <c r="DE329" s="71">
        <f t="shared" si="158"/>
        <v>2</v>
      </c>
      <c r="DF329" s="71" t="str">
        <f t="shared" si="159"/>
        <v>Đạt mục tiêu</v>
      </c>
      <c r="DG329" s="2"/>
      <c r="DH329" s="2"/>
      <c r="DI329" s="2"/>
      <c r="DJ329" s="2"/>
      <c r="DK329" s="2"/>
      <c r="DL329" s="2"/>
      <c r="DM329" s="2"/>
      <c r="DN329" s="2"/>
      <c r="DO329" s="2"/>
      <c r="DP329" s="2"/>
      <c r="DQ329" s="2"/>
      <c r="DR329" s="2"/>
      <c r="DS329" s="2"/>
      <c r="DT329" s="2"/>
      <c r="DU329" s="2"/>
      <c r="DV329" s="2"/>
      <c r="DW329" s="2"/>
      <c r="DX329" s="2"/>
      <c r="DY329" s="2"/>
      <c r="DZ329" s="2"/>
    </row>
    <row r="330" spans="1:130" ht="60" customHeight="1" x14ac:dyDescent="0.25">
      <c r="A330" s="49">
        <v>289</v>
      </c>
      <c r="B330" s="62">
        <v>433</v>
      </c>
      <c r="C330" s="56">
        <v>435</v>
      </c>
      <c r="D330" s="8" t="s">
        <v>386</v>
      </c>
      <c r="E330" s="15" t="s">
        <v>19</v>
      </c>
      <c r="F330" s="15" t="s">
        <v>387</v>
      </c>
      <c r="G330" s="64" t="s">
        <v>19</v>
      </c>
      <c r="H330" s="8" t="s">
        <v>387</v>
      </c>
      <c r="I330" s="64" t="s">
        <v>628</v>
      </c>
      <c r="J330" s="64" t="s">
        <v>339</v>
      </c>
      <c r="K330" s="16" t="s">
        <v>145</v>
      </c>
      <c r="L330" s="16" t="s">
        <v>15</v>
      </c>
      <c r="M330" s="11"/>
      <c r="N330" s="305" t="s">
        <v>543</v>
      </c>
      <c r="O330" s="66"/>
      <c r="P330" s="66"/>
      <c r="Q330" s="66"/>
      <c r="R330" s="66" t="s">
        <v>15</v>
      </c>
      <c r="S330" s="66"/>
      <c r="T330" s="66"/>
      <c r="U330" s="66"/>
      <c r="V330" s="66"/>
      <c r="W330" s="66"/>
      <c r="X330" s="66"/>
      <c r="Y330" s="67">
        <f t="shared" si="129"/>
        <v>1</v>
      </c>
      <c r="Z330" s="16"/>
      <c r="AA330" s="16"/>
      <c r="AB330" s="16"/>
      <c r="AC330" s="16"/>
      <c r="AD330" s="16"/>
      <c r="AE330" s="68"/>
      <c r="AF330" s="12"/>
      <c r="AG330" s="12"/>
      <c r="AH330" s="12"/>
      <c r="AI330" s="12"/>
      <c r="AJ330" s="12"/>
      <c r="AK330" s="12"/>
      <c r="AL330" s="12" t="s">
        <v>645</v>
      </c>
      <c r="AM330" s="12" t="s">
        <v>645</v>
      </c>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6">
        <v>2</v>
      </c>
      <c r="BK330" s="16">
        <v>2</v>
      </c>
      <c r="BL330" s="16">
        <v>2</v>
      </c>
      <c r="BM330" s="16">
        <v>2</v>
      </c>
      <c r="BN330" s="16">
        <v>2</v>
      </c>
      <c r="BO330" s="16">
        <v>2</v>
      </c>
      <c r="BP330" s="16">
        <v>2</v>
      </c>
      <c r="BQ330" s="16">
        <v>2</v>
      </c>
      <c r="BR330" s="16">
        <v>2</v>
      </c>
      <c r="BS330" s="16">
        <v>2</v>
      </c>
      <c r="BT330" s="16">
        <v>2</v>
      </c>
      <c r="BU330" s="16">
        <v>2</v>
      </c>
      <c r="BV330" s="16">
        <v>2</v>
      </c>
      <c r="BW330" s="16">
        <v>2</v>
      </c>
      <c r="BX330" s="16">
        <v>2</v>
      </c>
      <c r="BY330" s="16">
        <v>2</v>
      </c>
      <c r="BZ330" s="16">
        <v>2</v>
      </c>
      <c r="CA330" s="16">
        <v>2</v>
      </c>
      <c r="CB330" s="16">
        <v>2</v>
      </c>
      <c r="CC330" s="16">
        <v>1</v>
      </c>
      <c r="CD330" s="16">
        <v>1</v>
      </c>
      <c r="CE330" s="16">
        <v>1</v>
      </c>
      <c r="CF330" s="16">
        <v>1</v>
      </c>
      <c r="CG330" s="16">
        <v>2</v>
      </c>
      <c r="CH330" s="16">
        <v>2</v>
      </c>
      <c r="CI330" s="16">
        <v>2</v>
      </c>
      <c r="CJ330" s="16">
        <v>2</v>
      </c>
      <c r="CK330" s="16">
        <v>2</v>
      </c>
      <c r="CL330" s="16">
        <v>2</v>
      </c>
      <c r="CM330" s="16">
        <v>2</v>
      </c>
      <c r="CN330" s="16">
        <v>2</v>
      </c>
      <c r="CO330" s="16">
        <v>2</v>
      </c>
      <c r="CP330" s="16">
        <v>2</v>
      </c>
      <c r="CQ330" s="16">
        <v>2</v>
      </c>
      <c r="CR330" s="16">
        <v>2</v>
      </c>
      <c r="CS330" s="16">
        <v>2</v>
      </c>
      <c r="CT330" s="16">
        <v>2</v>
      </c>
      <c r="CU330" s="16">
        <v>2</v>
      </c>
      <c r="CV330" s="16">
        <v>2</v>
      </c>
      <c r="CW330" s="69">
        <f t="shared" si="150"/>
        <v>35</v>
      </c>
      <c r="CX330" s="352">
        <f t="shared" si="151"/>
        <v>0.89743589743589747</v>
      </c>
      <c r="CY330" s="69">
        <f t="shared" si="152"/>
        <v>4</v>
      </c>
      <c r="CZ330" s="70">
        <f t="shared" si="153"/>
        <v>0.10256410256410256</v>
      </c>
      <c r="DA330" s="69">
        <f t="shared" si="154"/>
        <v>0</v>
      </c>
      <c r="DB330" s="70">
        <f t="shared" si="155"/>
        <v>0</v>
      </c>
      <c r="DC330" s="69">
        <f t="shared" si="156"/>
        <v>0</v>
      </c>
      <c r="DD330" s="70">
        <f t="shared" si="157"/>
        <v>0</v>
      </c>
      <c r="DE330" s="71">
        <f t="shared" si="158"/>
        <v>1.8974358974358974</v>
      </c>
      <c r="DF330" s="71" t="str">
        <f t="shared" si="159"/>
        <v>Đạt mục tiêu</v>
      </c>
      <c r="DG330" s="2"/>
      <c r="DH330" s="2"/>
      <c r="DI330" s="2"/>
      <c r="DJ330" s="2"/>
      <c r="DK330" s="2"/>
      <c r="DL330" s="2"/>
      <c r="DM330" s="2"/>
      <c r="DN330" s="2"/>
      <c r="DO330" s="2"/>
      <c r="DP330" s="2"/>
      <c r="DQ330" s="2"/>
      <c r="DR330" s="2"/>
      <c r="DS330" s="2"/>
      <c r="DT330" s="2"/>
      <c r="DU330" s="2"/>
      <c r="DV330" s="2"/>
      <c r="DW330" s="2"/>
      <c r="DX330" s="2"/>
      <c r="DY330" s="2"/>
      <c r="DZ330" s="2"/>
    </row>
    <row r="331" spans="1:130" ht="53.25" hidden="1" customHeight="1" x14ac:dyDescent="0.25">
      <c r="A331" s="49">
        <v>290</v>
      </c>
      <c r="B331" s="55">
        <v>435</v>
      </c>
      <c r="C331" s="56">
        <v>438</v>
      </c>
      <c r="D331" s="8" t="s">
        <v>388</v>
      </c>
      <c r="E331" s="15" t="s">
        <v>11</v>
      </c>
      <c r="F331" s="15" t="s">
        <v>389</v>
      </c>
      <c r="G331" s="64" t="s">
        <v>19</v>
      </c>
      <c r="H331" s="140" t="s">
        <v>822</v>
      </c>
      <c r="I331" s="64" t="s">
        <v>628</v>
      </c>
      <c r="J331" s="64" t="s">
        <v>339</v>
      </c>
      <c r="K331" s="16" t="s">
        <v>6</v>
      </c>
      <c r="L331" s="16" t="s">
        <v>15</v>
      </c>
      <c r="M331" s="11"/>
      <c r="N331" s="305" t="s">
        <v>541</v>
      </c>
      <c r="O331" s="66"/>
      <c r="P331" s="66" t="s">
        <v>15</v>
      </c>
      <c r="Q331" s="66"/>
      <c r="R331" s="66"/>
      <c r="S331" s="66"/>
      <c r="T331" s="66"/>
      <c r="U331" s="66"/>
      <c r="V331" s="66"/>
      <c r="W331" s="66"/>
      <c r="X331" s="66"/>
      <c r="Y331" s="67">
        <f t="shared" si="129"/>
        <v>1</v>
      </c>
      <c r="Z331" s="16"/>
      <c r="AA331" s="16"/>
      <c r="AB331" s="16"/>
      <c r="AC331" s="16"/>
      <c r="AD331" s="16"/>
      <c r="AE331" s="68"/>
      <c r="AF331" s="12" t="s">
        <v>623</v>
      </c>
      <c r="AG331" s="12" t="s">
        <v>654</v>
      </c>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6">
        <v>2</v>
      </c>
      <c r="BK331" s="16">
        <v>2</v>
      </c>
      <c r="BL331" s="16">
        <v>2</v>
      </c>
      <c r="BM331" s="16">
        <v>2</v>
      </c>
      <c r="BN331" s="16">
        <v>2</v>
      </c>
      <c r="BO331" s="16">
        <v>1</v>
      </c>
      <c r="BP331" s="16">
        <v>2</v>
      </c>
      <c r="BQ331" s="16">
        <v>2</v>
      </c>
      <c r="BR331" s="16">
        <v>2</v>
      </c>
      <c r="BS331" s="16">
        <v>2</v>
      </c>
      <c r="BT331" s="16">
        <v>2</v>
      </c>
      <c r="BU331" s="16">
        <v>2</v>
      </c>
      <c r="BV331" s="16">
        <v>2</v>
      </c>
      <c r="BW331" s="16">
        <v>2</v>
      </c>
      <c r="BX331" s="16">
        <v>2</v>
      </c>
      <c r="BY331" s="16">
        <v>2</v>
      </c>
      <c r="BZ331" s="16">
        <v>2</v>
      </c>
      <c r="CA331" s="16">
        <v>2</v>
      </c>
      <c r="CB331" s="16">
        <v>2</v>
      </c>
      <c r="CC331" s="16">
        <v>2</v>
      </c>
      <c r="CD331" s="16">
        <v>2</v>
      </c>
      <c r="CE331" s="16">
        <v>2</v>
      </c>
      <c r="CF331" s="16">
        <v>2</v>
      </c>
      <c r="CG331" s="16">
        <v>2</v>
      </c>
      <c r="CH331" s="16">
        <v>2</v>
      </c>
      <c r="CI331" s="16">
        <v>2</v>
      </c>
      <c r="CJ331" s="16">
        <v>1</v>
      </c>
      <c r="CK331" s="16">
        <v>2</v>
      </c>
      <c r="CL331" s="16">
        <v>2</v>
      </c>
      <c r="CM331" s="16">
        <v>2</v>
      </c>
      <c r="CN331" s="16">
        <v>1</v>
      </c>
      <c r="CO331" s="16">
        <v>2</v>
      </c>
      <c r="CP331" s="16">
        <v>2</v>
      </c>
      <c r="CQ331" s="16">
        <v>2</v>
      </c>
      <c r="CR331" s="16">
        <v>2</v>
      </c>
      <c r="CS331" s="16">
        <v>1</v>
      </c>
      <c r="CT331" s="16">
        <v>2</v>
      </c>
      <c r="CU331" s="16">
        <v>1</v>
      </c>
      <c r="CV331" s="16">
        <v>2</v>
      </c>
      <c r="CW331" s="69">
        <f t="shared" si="150"/>
        <v>34</v>
      </c>
      <c r="CX331" s="352">
        <f t="shared" si="151"/>
        <v>0.87179487179487181</v>
      </c>
      <c r="CY331" s="69">
        <f t="shared" si="152"/>
        <v>5</v>
      </c>
      <c r="CZ331" s="70">
        <f t="shared" si="153"/>
        <v>0.12820512820512819</v>
      </c>
      <c r="DA331" s="69">
        <f t="shared" si="154"/>
        <v>0</v>
      </c>
      <c r="DB331" s="70">
        <f t="shared" si="155"/>
        <v>0</v>
      </c>
      <c r="DC331" s="69">
        <f t="shared" si="156"/>
        <v>0</v>
      </c>
      <c r="DD331" s="70">
        <f t="shared" si="157"/>
        <v>0</v>
      </c>
      <c r="DE331" s="71">
        <f t="shared" si="158"/>
        <v>1.8717948717948718</v>
      </c>
      <c r="DF331" s="71" t="str">
        <f t="shared" si="159"/>
        <v>Đạt mục tiêu</v>
      </c>
      <c r="DG331" s="2"/>
      <c r="DH331" s="2"/>
      <c r="DI331" s="2"/>
      <c r="DJ331" s="2"/>
      <c r="DK331" s="2"/>
      <c r="DL331" s="2"/>
      <c r="DM331" s="2"/>
      <c r="DN331" s="2"/>
      <c r="DO331" s="2"/>
      <c r="DP331" s="2"/>
      <c r="DQ331" s="2"/>
      <c r="DR331" s="2"/>
      <c r="DS331" s="2"/>
      <c r="DT331" s="2"/>
      <c r="DU331" s="2"/>
      <c r="DV331" s="2"/>
      <c r="DW331" s="2"/>
      <c r="DX331" s="2"/>
      <c r="DY331" s="2"/>
      <c r="DZ331" s="2"/>
    </row>
    <row r="332" spans="1:130" ht="30.75" customHeight="1" x14ac:dyDescent="0.25">
      <c r="A332" s="614">
        <v>291</v>
      </c>
      <c r="B332" s="617">
        <v>439</v>
      </c>
      <c r="C332" s="56">
        <v>439</v>
      </c>
      <c r="D332" s="612" t="s">
        <v>390</v>
      </c>
      <c r="E332" s="15" t="s">
        <v>36</v>
      </c>
      <c r="F332" s="612" t="s">
        <v>391</v>
      </c>
      <c r="G332" s="64" t="s">
        <v>36</v>
      </c>
      <c r="H332" s="15" t="s">
        <v>391</v>
      </c>
      <c r="I332" s="64" t="s">
        <v>611</v>
      </c>
      <c r="J332" s="64" t="s">
        <v>339</v>
      </c>
      <c r="K332" s="16" t="s">
        <v>6</v>
      </c>
      <c r="L332" s="16" t="s">
        <v>15</v>
      </c>
      <c r="M332" s="11">
        <v>1</v>
      </c>
      <c r="N332" s="11"/>
      <c r="O332" s="66"/>
      <c r="P332" s="66"/>
      <c r="Q332" s="66"/>
      <c r="R332" s="66"/>
      <c r="S332" s="66"/>
      <c r="T332" s="66"/>
      <c r="U332" s="66"/>
      <c r="V332" s="66"/>
      <c r="W332" s="66"/>
      <c r="X332" s="66" t="s">
        <v>15</v>
      </c>
      <c r="Y332" s="67">
        <f t="shared" si="129"/>
        <v>1</v>
      </c>
      <c r="Z332" s="16"/>
      <c r="AA332" s="16"/>
      <c r="AB332" s="16"/>
      <c r="AC332" s="16"/>
      <c r="AD332" s="16"/>
      <c r="AE332" s="68"/>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t="s">
        <v>654</v>
      </c>
      <c r="BJ332" s="16">
        <v>2</v>
      </c>
      <c r="BK332" s="16">
        <v>2</v>
      </c>
      <c r="BL332" s="16">
        <v>2</v>
      </c>
      <c r="BM332" s="16">
        <v>2</v>
      </c>
      <c r="BN332" s="16">
        <v>2</v>
      </c>
      <c r="BO332" s="16">
        <v>2</v>
      </c>
      <c r="BP332" s="16">
        <v>2</v>
      </c>
      <c r="BQ332" s="16">
        <v>2</v>
      </c>
      <c r="BR332" s="16">
        <v>2</v>
      </c>
      <c r="BS332" s="16">
        <v>2</v>
      </c>
      <c r="BT332" s="16">
        <v>2</v>
      </c>
      <c r="BU332" s="16">
        <v>2</v>
      </c>
      <c r="BV332" s="16">
        <v>2</v>
      </c>
      <c r="BW332" s="16">
        <v>2</v>
      </c>
      <c r="BX332" s="16">
        <v>2</v>
      </c>
      <c r="BY332" s="16">
        <v>2</v>
      </c>
      <c r="BZ332" s="16">
        <v>2</v>
      </c>
      <c r="CA332" s="16">
        <v>2</v>
      </c>
      <c r="CB332" s="16">
        <v>2</v>
      </c>
      <c r="CC332" s="16">
        <v>2</v>
      </c>
      <c r="CD332" s="16">
        <v>2</v>
      </c>
      <c r="CE332" s="16">
        <v>2</v>
      </c>
      <c r="CF332" s="16">
        <v>2</v>
      </c>
      <c r="CG332" s="16">
        <v>2</v>
      </c>
      <c r="CH332" s="16">
        <v>2</v>
      </c>
      <c r="CI332" s="16">
        <v>2</v>
      </c>
      <c r="CJ332" s="16">
        <v>2</v>
      </c>
      <c r="CK332" s="16">
        <v>2</v>
      </c>
      <c r="CL332" s="16">
        <v>2</v>
      </c>
      <c r="CM332" s="16">
        <v>2</v>
      </c>
      <c r="CN332" s="16">
        <v>2</v>
      </c>
      <c r="CO332" s="16">
        <v>2</v>
      </c>
      <c r="CP332" s="16">
        <v>2</v>
      </c>
      <c r="CQ332" s="16">
        <v>2</v>
      </c>
      <c r="CR332" s="16">
        <v>2</v>
      </c>
      <c r="CS332" s="16"/>
      <c r="CT332" s="16">
        <v>2</v>
      </c>
      <c r="CU332" s="16">
        <v>2</v>
      </c>
      <c r="CV332" s="16">
        <v>2</v>
      </c>
      <c r="CW332" s="69">
        <f t="shared" si="150"/>
        <v>38</v>
      </c>
      <c r="CX332" s="352">
        <f t="shared" si="151"/>
        <v>1</v>
      </c>
      <c r="CY332" s="69">
        <f t="shared" si="152"/>
        <v>0</v>
      </c>
      <c r="CZ332" s="70">
        <f t="shared" si="153"/>
        <v>0</v>
      </c>
      <c r="DA332" s="69">
        <f t="shared" si="154"/>
        <v>0</v>
      </c>
      <c r="DB332" s="70">
        <f t="shared" si="155"/>
        <v>0</v>
      </c>
      <c r="DC332" s="69">
        <f t="shared" si="156"/>
        <v>0</v>
      </c>
      <c r="DD332" s="70">
        <f t="shared" si="157"/>
        <v>0</v>
      </c>
      <c r="DE332" s="71">
        <f t="shared" si="158"/>
        <v>2</v>
      </c>
      <c r="DF332" s="71" t="str">
        <f t="shared" si="159"/>
        <v>Đạt mục tiêu</v>
      </c>
      <c r="DG332" s="2"/>
      <c r="DH332" s="2"/>
      <c r="DI332" s="2"/>
      <c r="DJ332" s="2"/>
      <c r="DK332" s="2"/>
      <c r="DL332" s="2"/>
      <c r="DM332" s="2"/>
      <c r="DN332" s="2"/>
      <c r="DO332" s="2"/>
      <c r="DP332" s="2"/>
      <c r="DQ332" s="2"/>
      <c r="DR332" s="2"/>
      <c r="DS332" s="2"/>
      <c r="DT332" s="2"/>
      <c r="DU332" s="2"/>
      <c r="DV332" s="2"/>
      <c r="DW332" s="2"/>
      <c r="DX332" s="2"/>
      <c r="DY332" s="2"/>
      <c r="DZ332" s="2"/>
    </row>
    <row r="333" spans="1:130" ht="63" hidden="1" customHeight="1" x14ac:dyDescent="0.25">
      <c r="A333" s="615"/>
      <c r="B333" s="618"/>
      <c r="C333" s="56">
        <v>441</v>
      </c>
      <c r="D333" s="620"/>
      <c r="E333" s="15" t="s">
        <v>11</v>
      </c>
      <c r="F333" s="620"/>
      <c r="G333" s="64" t="s">
        <v>19</v>
      </c>
      <c r="H333" s="102" t="s">
        <v>823</v>
      </c>
      <c r="I333" s="64" t="s">
        <v>628</v>
      </c>
      <c r="J333" s="64" t="s">
        <v>339</v>
      </c>
      <c r="K333" s="16" t="s">
        <v>6</v>
      </c>
      <c r="L333" s="16" t="s">
        <v>15</v>
      </c>
      <c r="M333" s="11">
        <v>1</v>
      </c>
      <c r="N333" s="297" t="s">
        <v>1200</v>
      </c>
      <c r="O333" s="80" t="s">
        <v>15</v>
      </c>
      <c r="P333" s="66"/>
      <c r="Q333" s="66"/>
      <c r="R333" s="66"/>
      <c r="S333" s="66"/>
      <c r="T333" s="66"/>
      <c r="U333" s="66"/>
      <c r="V333" s="66"/>
      <c r="W333" s="66"/>
      <c r="X333" s="66"/>
      <c r="Y333" s="67">
        <f t="shared" si="129"/>
        <v>1</v>
      </c>
      <c r="Z333" s="16"/>
      <c r="AA333" s="16"/>
      <c r="AB333" s="16" t="s">
        <v>626</v>
      </c>
      <c r="AC333" s="16" t="s">
        <v>626</v>
      </c>
      <c r="AD333" s="16" t="s">
        <v>654</v>
      </c>
      <c r="AE333" s="68"/>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6">
        <v>2</v>
      </c>
      <c r="BK333" s="16">
        <v>2</v>
      </c>
      <c r="BL333" s="16">
        <v>2</v>
      </c>
      <c r="BM333" s="16">
        <v>2</v>
      </c>
      <c r="BN333" s="16">
        <v>2</v>
      </c>
      <c r="BO333" s="16">
        <v>2</v>
      </c>
      <c r="BP333" s="16">
        <v>2</v>
      </c>
      <c r="BQ333" s="16">
        <v>2</v>
      </c>
      <c r="BR333" s="16">
        <v>2</v>
      </c>
      <c r="BS333" s="16">
        <v>2</v>
      </c>
      <c r="BT333" s="16">
        <v>2</v>
      </c>
      <c r="BU333" s="16">
        <v>2</v>
      </c>
      <c r="BV333" s="16">
        <v>2</v>
      </c>
      <c r="BW333" s="16">
        <v>2</v>
      </c>
      <c r="BX333" s="16">
        <v>2</v>
      </c>
      <c r="BY333" s="16">
        <v>2</v>
      </c>
      <c r="BZ333" s="16">
        <v>2</v>
      </c>
      <c r="CA333" s="16">
        <v>2</v>
      </c>
      <c r="CB333" s="16">
        <v>2</v>
      </c>
      <c r="CC333" s="16">
        <v>2</v>
      </c>
      <c r="CD333" s="16">
        <v>1</v>
      </c>
      <c r="CE333" s="16">
        <v>1</v>
      </c>
      <c r="CF333" s="16">
        <v>1</v>
      </c>
      <c r="CG333" s="16">
        <v>2</v>
      </c>
      <c r="CH333" s="16">
        <v>2</v>
      </c>
      <c r="CI333" s="16">
        <v>2</v>
      </c>
      <c r="CJ333" s="16">
        <v>2</v>
      </c>
      <c r="CK333" s="16">
        <v>2</v>
      </c>
      <c r="CL333" s="16">
        <v>2</v>
      </c>
      <c r="CM333" s="16">
        <v>2</v>
      </c>
      <c r="CN333" s="16">
        <v>2</v>
      </c>
      <c r="CO333" s="16">
        <v>2</v>
      </c>
      <c r="CP333" s="16">
        <v>2</v>
      </c>
      <c r="CQ333" s="16">
        <v>2</v>
      </c>
      <c r="CR333" s="16">
        <v>2</v>
      </c>
      <c r="CS333" s="16">
        <v>2</v>
      </c>
      <c r="CT333" s="16">
        <v>2</v>
      </c>
      <c r="CU333" s="16">
        <v>2</v>
      </c>
      <c r="CV333" s="16">
        <v>2</v>
      </c>
      <c r="CW333" s="69">
        <f t="shared" si="150"/>
        <v>36</v>
      </c>
      <c r="CX333" s="352">
        <f t="shared" si="151"/>
        <v>0.92307692307692313</v>
      </c>
      <c r="CY333" s="69">
        <f t="shared" si="152"/>
        <v>3</v>
      </c>
      <c r="CZ333" s="70">
        <f t="shared" si="153"/>
        <v>7.6923076923076927E-2</v>
      </c>
      <c r="DA333" s="69">
        <f t="shared" si="154"/>
        <v>0</v>
      </c>
      <c r="DB333" s="70">
        <f t="shared" si="155"/>
        <v>0</v>
      </c>
      <c r="DC333" s="69">
        <f t="shared" si="156"/>
        <v>0</v>
      </c>
      <c r="DD333" s="70">
        <f t="shared" si="157"/>
        <v>0</v>
      </c>
      <c r="DE333" s="71">
        <f t="shared" si="158"/>
        <v>1.9230769230769231</v>
      </c>
      <c r="DF333" s="71" t="str">
        <f t="shared" si="159"/>
        <v>Đạt mục tiêu</v>
      </c>
      <c r="DG333" s="2"/>
      <c r="DH333" s="2"/>
      <c r="DI333" s="2"/>
      <c r="DJ333" s="2"/>
      <c r="DK333" s="2"/>
      <c r="DL333" s="2"/>
      <c r="DM333" s="2"/>
      <c r="DN333" s="2"/>
      <c r="DO333" s="2"/>
      <c r="DP333" s="2"/>
      <c r="DQ333" s="2"/>
      <c r="DR333" s="2"/>
      <c r="DS333" s="2"/>
      <c r="DT333" s="2"/>
      <c r="DU333" s="2"/>
      <c r="DV333" s="2"/>
      <c r="DW333" s="2"/>
      <c r="DX333" s="2"/>
      <c r="DY333" s="2"/>
      <c r="DZ333" s="2"/>
    </row>
    <row r="334" spans="1:130" ht="63" hidden="1" customHeight="1" x14ac:dyDescent="0.25">
      <c r="A334" s="615"/>
      <c r="B334" s="618"/>
      <c r="C334" s="567"/>
      <c r="D334" s="620"/>
      <c r="E334" s="15"/>
      <c r="F334" s="620"/>
      <c r="G334" s="64"/>
      <c r="H334" s="18" t="s">
        <v>1421</v>
      </c>
      <c r="I334" s="64" t="s">
        <v>628</v>
      </c>
      <c r="J334" s="64"/>
      <c r="K334" s="16"/>
      <c r="L334" s="16"/>
      <c r="M334" s="11"/>
      <c r="N334" s="305" t="s">
        <v>541</v>
      </c>
      <c r="O334" s="80"/>
      <c r="P334" s="66"/>
      <c r="Q334" s="66"/>
      <c r="R334" s="66"/>
      <c r="S334" s="66"/>
      <c r="T334" s="66"/>
      <c r="U334" s="66"/>
      <c r="V334" s="66"/>
      <c r="W334" s="66"/>
      <c r="X334" s="66"/>
      <c r="Y334" s="67"/>
      <c r="Z334" s="16"/>
      <c r="AA334" s="12"/>
      <c r="AB334" s="12"/>
      <c r="AC334" s="12"/>
      <c r="AD334" s="12"/>
      <c r="AE334" s="68" t="s">
        <v>645</v>
      </c>
      <c r="AF334" s="12" t="s">
        <v>654</v>
      </c>
      <c r="AG334" s="12" t="s">
        <v>654</v>
      </c>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69"/>
      <c r="CX334" s="352"/>
      <c r="CY334" s="69"/>
      <c r="CZ334" s="70"/>
      <c r="DA334" s="69"/>
      <c r="DB334" s="70"/>
      <c r="DC334" s="69"/>
      <c r="DD334" s="70"/>
      <c r="DE334" s="71"/>
      <c r="DF334" s="71"/>
      <c r="DG334" s="387"/>
      <c r="DH334" s="387"/>
      <c r="DI334" s="387"/>
      <c r="DJ334" s="387"/>
      <c r="DK334" s="387"/>
      <c r="DL334" s="387"/>
      <c r="DM334" s="387"/>
      <c r="DN334" s="387"/>
      <c r="DO334" s="387"/>
      <c r="DP334" s="387"/>
      <c r="DQ334" s="387"/>
      <c r="DR334" s="387"/>
      <c r="DS334" s="387"/>
      <c r="DT334" s="387"/>
      <c r="DU334" s="387"/>
      <c r="DV334" s="387"/>
      <c r="DW334" s="387"/>
      <c r="DX334" s="387"/>
      <c r="DY334" s="387"/>
      <c r="DZ334" s="387"/>
    </row>
    <row r="335" spans="1:130" ht="63" hidden="1" customHeight="1" x14ac:dyDescent="0.25">
      <c r="A335" s="615"/>
      <c r="B335" s="618"/>
      <c r="C335" s="567"/>
      <c r="D335" s="620"/>
      <c r="E335" s="15"/>
      <c r="F335" s="620"/>
      <c r="G335" s="64"/>
      <c r="H335" s="18" t="s">
        <v>1419</v>
      </c>
      <c r="I335" s="64" t="s">
        <v>628</v>
      </c>
      <c r="J335" s="64"/>
      <c r="K335" s="16"/>
      <c r="L335" s="16"/>
      <c r="M335" s="11"/>
      <c r="N335" s="305" t="s">
        <v>541</v>
      </c>
      <c r="O335" s="80"/>
      <c r="P335" s="66"/>
      <c r="Q335" s="66"/>
      <c r="R335" s="66"/>
      <c r="S335" s="66"/>
      <c r="T335" s="66"/>
      <c r="U335" s="66"/>
      <c r="V335" s="66"/>
      <c r="W335" s="66"/>
      <c r="X335" s="66"/>
      <c r="Y335" s="67"/>
      <c r="Z335" s="16"/>
      <c r="AA335" s="12"/>
      <c r="AB335" s="12"/>
      <c r="AC335" s="12"/>
      <c r="AD335" s="12"/>
      <c r="AE335" s="68" t="s">
        <v>654</v>
      </c>
      <c r="AF335" s="68" t="s">
        <v>654</v>
      </c>
      <c r="AG335" s="68" t="s">
        <v>654</v>
      </c>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69"/>
      <c r="CX335" s="352"/>
      <c r="CY335" s="69"/>
      <c r="CZ335" s="70"/>
      <c r="DA335" s="69"/>
      <c r="DB335" s="70"/>
      <c r="DC335" s="69"/>
      <c r="DD335" s="70"/>
      <c r="DE335" s="71"/>
      <c r="DF335" s="71"/>
      <c r="DG335" s="387"/>
      <c r="DH335" s="387"/>
      <c r="DI335" s="387"/>
      <c r="DJ335" s="387"/>
      <c r="DK335" s="387"/>
      <c r="DL335" s="387"/>
      <c r="DM335" s="387"/>
      <c r="DN335" s="387"/>
      <c r="DO335" s="387"/>
      <c r="DP335" s="387"/>
      <c r="DQ335" s="387"/>
      <c r="DR335" s="387"/>
      <c r="DS335" s="387"/>
      <c r="DT335" s="387"/>
      <c r="DU335" s="387"/>
      <c r="DV335" s="387"/>
      <c r="DW335" s="387"/>
      <c r="DX335" s="387"/>
      <c r="DY335" s="387"/>
      <c r="DZ335" s="387"/>
    </row>
    <row r="336" spans="1:130" ht="51" hidden="1" customHeight="1" x14ac:dyDescent="0.25">
      <c r="A336" s="615"/>
      <c r="B336" s="618"/>
      <c r="C336" s="113"/>
      <c r="D336" s="620"/>
      <c r="E336" s="15" t="s">
        <v>11</v>
      </c>
      <c r="F336" s="620"/>
      <c r="G336" s="64" t="s">
        <v>19</v>
      </c>
      <c r="H336" s="18" t="s">
        <v>824</v>
      </c>
      <c r="I336" s="64" t="s">
        <v>628</v>
      </c>
      <c r="J336" s="64" t="s">
        <v>339</v>
      </c>
      <c r="K336" s="16" t="s">
        <v>6</v>
      </c>
      <c r="L336" s="16" t="s">
        <v>15</v>
      </c>
      <c r="M336" s="11">
        <v>1</v>
      </c>
      <c r="N336" s="305" t="s">
        <v>541</v>
      </c>
      <c r="O336" s="66"/>
      <c r="P336" s="80" t="s">
        <v>15</v>
      </c>
      <c r="Q336" s="66"/>
      <c r="R336" s="66"/>
      <c r="S336" s="66"/>
      <c r="T336" s="66"/>
      <c r="U336" s="66"/>
      <c r="V336" s="66"/>
      <c r="W336" s="66"/>
      <c r="X336" s="66"/>
      <c r="Y336" s="67">
        <f t="shared" si="129"/>
        <v>1</v>
      </c>
      <c r="Z336" s="16"/>
      <c r="AA336" s="12"/>
      <c r="AB336" s="12"/>
      <c r="AC336" s="12"/>
      <c r="AD336" s="12"/>
      <c r="AE336" s="16" t="s">
        <v>626</v>
      </c>
      <c r="AF336" s="16" t="s">
        <v>645</v>
      </c>
      <c r="AG336" s="16" t="s">
        <v>654</v>
      </c>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6">
        <v>2</v>
      </c>
      <c r="BK336" s="16">
        <v>2</v>
      </c>
      <c r="BL336" s="16">
        <v>2</v>
      </c>
      <c r="BM336" s="16">
        <v>2</v>
      </c>
      <c r="BN336" s="16">
        <v>2</v>
      </c>
      <c r="BO336" s="16">
        <v>2</v>
      </c>
      <c r="BP336" s="16">
        <v>2</v>
      </c>
      <c r="BQ336" s="16">
        <v>2</v>
      </c>
      <c r="BR336" s="16">
        <v>2</v>
      </c>
      <c r="BS336" s="16">
        <v>2</v>
      </c>
      <c r="BT336" s="16">
        <v>2</v>
      </c>
      <c r="BU336" s="16">
        <v>2</v>
      </c>
      <c r="BV336" s="16">
        <v>2</v>
      </c>
      <c r="BW336" s="16">
        <v>2</v>
      </c>
      <c r="BX336" s="16">
        <v>2</v>
      </c>
      <c r="BY336" s="16">
        <v>2</v>
      </c>
      <c r="BZ336" s="16">
        <v>2</v>
      </c>
      <c r="CA336" s="16">
        <v>2</v>
      </c>
      <c r="CB336" s="16">
        <v>2</v>
      </c>
      <c r="CC336" s="16">
        <v>2</v>
      </c>
      <c r="CD336" s="16">
        <v>1</v>
      </c>
      <c r="CE336" s="16">
        <v>2</v>
      </c>
      <c r="CF336" s="16">
        <v>2</v>
      </c>
      <c r="CG336" s="16">
        <v>2</v>
      </c>
      <c r="CH336" s="16">
        <v>1</v>
      </c>
      <c r="CI336" s="16">
        <v>2</v>
      </c>
      <c r="CJ336" s="16">
        <v>2</v>
      </c>
      <c r="CK336" s="16">
        <v>1</v>
      </c>
      <c r="CL336" s="16">
        <v>2</v>
      </c>
      <c r="CM336" s="16">
        <v>2</v>
      </c>
      <c r="CN336" s="16">
        <v>2</v>
      </c>
      <c r="CO336" s="16">
        <v>1</v>
      </c>
      <c r="CP336" s="16">
        <v>2</v>
      </c>
      <c r="CQ336" s="16">
        <v>2</v>
      </c>
      <c r="CR336" s="16">
        <v>2</v>
      </c>
      <c r="CS336" s="16">
        <v>1</v>
      </c>
      <c r="CT336" s="16">
        <v>2</v>
      </c>
      <c r="CU336" s="16">
        <v>2</v>
      </c>
      <c r="CV336" s="16">
        <v>2</v>
      </c>
      <c r="CW336" s="69">
        <f t="shared" si="150"/>
        <v>34</v>
      </c>
      <c r="CX336" s="352">
        <f t="shared" si="151"/>
        <v>0.87179487179487181</v>
      </c>
      <c r="CY336" s="69">
        <f t="shared" si="152"/>
        <v>5</v>
      </c>
      <c r="CZ336" s="70">
        <f t="shared" si="153"/>
        <v>0.12820512820512819</v>
      </c>
      <c r="DA336" s="69">
        <f t="shared" si="154"/>
        <v>0</v>
      </c>
      <c r="DB336" s="70">
        <f t="shared" si="155"/>
        <v>0</v>
      </c>
      <c r="DC336" s="69">
        <f t="shared" si="156"/>
        <v>0</v>
      </c>
      <c r="DD336" s="70">
        <f t="shared" si="157"/>
        <v>0</v>
      </c>
      <c r="DE336" s="71">
        <f t="shared" si="158"/>
        <v>1.8717948717948718</v>
      </c>
      <c r="DF336" s="71" t="str">
        <f t="shared" si="159"/>
        <v>Đạt mục tiêu</v>
      </c>
      <c r="DG336" s="2"/>
      <c r="DH336" s="2"/>
      <c r="DI336" s="2"/>
      <c r="DJ336" s="2"/>
      <c r="DK336" s="2"/>
      <c r="DL336" s="2"/>
      <c r="DM336" s="2"/>
      <c r="DN336" s="2"/>
      <c r="DO336" s="2"/>
      <c r="DP336" s="2"/>
      <c r="DQ336" s="2"/>
      <c r="DR336" s="2"/>
      <c r="DS336" s="2"/>
      <c r="DT336" s="2"/>
      <c r="DU336" s="2"/>
      <c r="DV336" s="2"/>
      <c r="DW336" s="2"/>
      <c r="DX336" s="2"/>
      <c r="DY336" s="2"/>
      <c r="DZ336" s="2"/>
    </row>
    <row r="337" spans="1:130" ht="55.5" hidden="1" customHeight="1" x14ac:dyDescent="0.25">
      <c r="A337" s="615"/>
      <c r="B337" s="618"/>
      <c r="C337" s="113"/>
      <c r="D337" s="620"/>
      <c r="E337" s="281" t="s">
        <v>11</v>
      </c>
      <c r="F337" s="620"/>
      <c r="G337" s="282" t="s">
        <v>19</v>
      </c>
      <c r="H337" s="8" t="s">
        <v>825</v>
      </c>
      <c r="I337" s="64" t="s">
        <v>628</v>
      </c>
      <c r="J337" s="64" t="s">
        <v>339</v>
      </c>
      <c r="K337" s="16" t="s">
        <v>6</v>
      </c>
      <c r="L337" s="16" t="s">
        <v>15</v>
      </c>
      <c r="M337" s="11">
        <v>1</v>
      </c>
      <c r="N337" s="305" t="s">
        <v>542</v>
      </c>
      <c r="O337" s="66"/>
      <c r="P337" s="66"/>
      <c r="Q337" s="80" t="s">
        <v>15</v>
      </c>
      <c r="R337" s="66"/>
      <c r="S337" s="66"/>
      <c r="T337" s="66"/>
      <c r="U337" s="66"/>
      <c r="V337" s="66"/>
      <c r="W337" s="66"/>
      <c r="X337" s="66"/>
      <c r="Y337" s="67">
        <f t="shared" si="129"/>
        <v>1</v>
      </c>
      <c r="Z337" s="16"/>
      <c r="AA337" s="16"/>
      <c r="AB337" s="16"/>
      <c r="AC337" s="16"/>
      <c r="AD337" s="16"/>
      <c r="AE337" s="68"/>
      <c r="AF337" s="12"/>
      <c r="AG337" s="12"/>
      <c r="AH337" s="16" t="s">
        <v>626</v>
      </c>
      <c r="AI337" s="16" t="s">
        <v>654</v>
      </c>
      <c r="AJ337" s="16" t="s">
        <v>626</v>
      </c>
      <c r="AK337" s="16" t="s">
        <v>654</v>
      </c>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6">
        <v>2</v>
      </c>
      <c r="BK337" s="16">
        <v>2</v>
      </c>
      <c r="BL337" s="16">
        <v>2</v>
      </c>
      <c r="BM337" s="16">
        <v>2</v>
      </c>
      <c r="BN337" s="16">
        <v>2</v>
      </c>
      <c r="BO337" s="16">
        <v>2</v>
      </c>
      <c r="BP337" s="16">
        <v>2</v>
      </c>
      <c r="BQ337" s="16">
        <v>2</v>
      </c>
      <c r="BR337" s="16">
        <v>2</v>
      </c>
      <c r="BS337" s="16">
        <v>2</v>
      </c>
      <c r="BT337" s="16">
        <v>2</v>
      </c>
      <c r="BU337" s="16">
        <v>2</v>
      </c>
      <c r="BV337" s="16">
        <v>2</v>
      </c>
      <c r="BW337" s="16">
        <v>2</v>
      </c>
      <c r="BX337" s="16">
        <v>2</v>
      </c>
      <c r="BY337" s="16">
        <v>2</v>
      </c>
      <c r="BZ337" s="16">
        <v>2</v>
      </c>
      <c r="CA337" s="16">
        <v>2</v>
      </c>
      <c r="CB337" s="16">
        <v>2</v>
      </c>
      <c r="CC337" s="16">
        <v>2</v>
      </c>
      <c r="CD337" s="16">
        <v>2</v>
      </c>
      <c r="CE337" s="16">
        <v>2</v>
      </c>
      <c r="CF337" s="16">
        <v>2</v>
      </c>
      <c r="CG337" s="16">
        <v>2</v>
      </c>
      <c r="CH337" s="16">
        <v>2</v>
      </c>
      <c r="CI337" s="16">
        <v>2</v>
      </c>
      <c r="CJ337" s="16">
        <v>1</v>
      </c>
      <c r="CK337" s="16">
        <v>1</v>
      </c>
      <c r="CL337" s="16">
        <v>1</v>
      </c>
      <c r="CM337" s="16">
        <v>1</v>
      </c>
      <c r="CN337" s="16">
        <v>2</v>
      </c>
      <c r="CO337" s="16">
        <v>2</v>
      </c>
      <c r="CP337" s="16">
        <v>2</v>
      </c>
      <c r="CQ337" s="16">
        <v>2</v>
      </c>
      <c r="CR337" s="16">
        <v>2</v>
      </c>
      <c r="CS337" s="16">
        <v>2</v>
      </c>
      <c r="CT337" s="16">
        <v>2</v>
      </c>
      <c r="CU337" s="16">
        <v>2</v>
      </c>
      <c r="CV337" s="16">
        <v>2</v>
      </c>
      <c r="CW337" s="69">
        <f t="shared" si="150"/>
        <v>35</v>
      </c>
      <c r="CX337" s="352">
        <f t="shared" si="151"/>
        <v>0.89743589743589747</v>
      </c>
      <c r="CY337" s="69">
        <f t="shared" si="152"/>
        <v>4</v>
      </c>
      <c r="CZ337" s="70">
        <f t="shared" si="153"/>
        <v>0.10256410256410256</v>
      </c>
      <c r="DA337" s="69">
        <f t="shared" si="154"/>
        <v>0</v>
      </c>
      <c r="DB337" s="70">
        <f t="shared" si="155"/>
        <v>0</v>
      </c>
      <c r="DC337" s="69">
        <f t="shared" si="156"/>
        <v>0</v>
      </c>
      <c r="DD337" s="70">
        <f t="shared" si="157"/>
        <v>0</v>
      </c>
      <c r="DE337" s="71">
        <f t="shared" si="158"/>
        <v>1.8974358974358974</v>
      </c>
      <c r="DF337" s="71" t="str">
        <f t="shared" si="159"/>
        <v>Đạt mục tiêu</v>
      </c>
      <c r="DG337" s="2"/>
      <c r="DH337" s="2"/>
      <c r="DI337" s="2"/>
      <c r="DJ337" s="2"/>
      <c r="DK337" s="2"/>
      <c r="DL337" s="2"/>
      <c r="DM337" s="2"/>
      <c r="DN337" s="2"/>
      <c r="DO337" s="2"/>
      <c r="DP337" s="2"/>
      <c r="DQ337" s="2"/>
      <c r="DR337" s="2"/>
      <c r="DS337" s="2"/>
      <c r="DT337" s="2"/>
      <c r="DU337" s="2"/>
      <c r="DV337" s="2"/>
      <c r="DW337" s="2"/>
      <c r="DX337" s="2"/>
      <c r="DY337" s="2"/>
      <c r="DZ337" s="2"/>
    </row>
    <row r="338" spans="1:130" ht="34.5" customHeight="1" x14ac:dyDescent="0.25">
      <c r="A338" s="616"/>
      <c r="B338" s="619"/>
      <c r="C338" s="567"/>
      <c r="D338" s="613"/>
      <c r="E338" s="281"/>
      <c r="F338" s="613"/>
      <c r="G338" s="282"/>
      <c r="H338" s="599" t="s">
        <v>1463</v>
      </c>
      <c r="I338" s="64" t="s">
        <v>628</v>
      </c>
      <c r="J338" s="64"/>
      <c r="K338" s="16"/>
      <c r="L338" s="16"/>
      <c r="M338" s="11"/>
      <c r="N338" s="305" t="s">
        <v>543</v>
      </c>
      <c r="O338" s="66"/>
      <c r="P338" s="66"/>
      <c r="Q338" s="80"/>
      <c r="R338" s="66"/>
      <c r="S338" s="66"/>
      <c r="T338" s="66"/>
      <c r="U338" s="66"/>
      <c r="V338" s="66"/>
      <c r="W338" s="66"/>
      <c r="X338" s="66"/>
      <c r="Y338" s="67"/>
      <c r="Z338" s="16"/>
      <c r="AA338" s="16"/>
      <c r="AB338" s="16"/>
      <c r="AC338" s="16"/>
      <c r="AD338" s="16"/>
      <c r="AE338" s="68"/>
      <c r="AF338" s="12"/>
      <c r="AG338" s="12"/>
      <c r="AH338" s="12"/>
      <c r="AI338" s="12"/>
      <c r="AJ338" s="12"/>
      <c r="AK338" s="12"/>
      <c r="AL338" s="12" t="s">
        <v>654</v>
      </c>
      <c r="AM338" s="12" t="s">
        <v>654</v>
      </c>
      <c r="AN338" s="12" t="s">
        <v>654</v>
      </c>
      <c r="AO338" s="12" t="s">
        <v>654</v>
      </c>
      <c r="AP338" s="12" t="s">
        <v>654</v>
      </c>
      <c r="AQ338" s="12"/>
      <c r="AR338" s="12"/>
      <c r="AS338" s="12"/>
      <c r="AT338" s="12"/>
      <c r="AU338" s="12"/>
      <c r="AV338" s="12"/>
      <c r="AW338" s="12"/>
      <c r="AX338" s="12"/>
      <c r="AY338" s="12"/>
      <c r="AZ338" s="12"/>
      <c r="BA338" s="12"/>
      <c r="BB338" s="12"/>
      <c r="BC338" s="12"/>
      <c r="BD338" s="12"/>
      <c r="BE338" s="12"/>
      <c r="BF338" s="12"/>
      <c r="BG338" s="12"/>
      <c r="BH338" s="12"/>
      <c r="BI338" s="12"/>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69"/>
      <c r="CX338" s="352"/>
      <c r="CY338" s="69"/>
      <c r="CZ338" s="70"/>
      <c r="DA338" s="69"/>
      <c r="DB338" s="70"/>
      <c r="DC338" s="69"/>
      <c r="DD338" s="70"/>
      <c r="DE338" s="71"/>
      <c r="DF338" s="71"/>
      <c r="DG338" s="387"/>
      <c r="DH338" s="387"/>
      <c r="DI338" s="387"/>
      <c r="DJ338" s="387"/>
      <c r="DK338" s="387"/>
      <c r="DL338" s="387"/>
      <c r="DM338" s="387"/>
      <c r="DN338" s="387"/>
      <c r="DO338" s="387"/>
      <c r="DP338" s="387"/>
      <c r="DQ338" s="387"/>
      <c r="DR338" s="387"/>
      <c r="DS338" s="387"/>
      <c r="DT338" s="387"/>
      <c r="DU338" s="387"/>
      <c r="DV338" s="387"/>
      <c r="DW338" s="387"/>
      <c r="DX338" s="387"/>
      <c r="DY338" s="387"/>
      <c r="DZ338" s="387"/>
    </row>
    <row r="339" spans="1:130" ht="71.25" customHeight="1" x14ac:dyDescent="0.25">
      <c r="A339" s="614">
        <v>295</v>
      </c>
      <c r="B339" s="617">
        <v>441</v>
      </c>
      <c r="C339" s="567"/>
      <c r="D339" s="612" t="s">
        <v>392</v>
      </c>
      <c r="E339" s="281"/>
      <c r="F339" s="612" t="s">
        <v>396</v>
      </c>
      <c r="G339" s="282"/>
      <c r="H339" s="143" t="s">
        <v>1130</v>
      </c>
      <c r="I339" s="64" t="s">
        <v>628</v>
      </c>
      <c r="J339" s="64"/>
      <c r="K339" s="16"/>
      <c r="L339" s="16"/>
      <c r="M339" s="11"/>
      <c r="N339" s="305" t="s">
        <v>543</v>
      </c>
      <c r="O339" s="66"/>
      <c r="P339" s="66"/>
      <c r="Q339" s="80"/>
      <c r="R339" s="66"/>
      <c r="S339" s="66"/>
      <c r="T339" s="66"/>
      <c r="U339" s="66"/>
      <c r="V339" s="66"/>
      <c r="W339" s="66"/>
      <c r="X339" s="66"/>
      <c r="Y339" s="67"/>
      <c r="Z339" s="16"/>
      <c r="AA339" s="16"/>
      <c r="AB339" s="16"/>
      <c r="AC339" s="16"/>
      <c r="AD339" s="16"/>
      <c r="AE339" s="68"/>
      <c r="AF339" s="12"/>
      <c r="AG339" s="12"/>
      <c r="AH339" s="12"/>
      <c r="AI339" s="12"/>
      <c r="AJ339" s="12"/>
      <c r="AK339" s="12"/>
      <c r="AL339" s="12" t="s">
        <v>654</v>
      </c>
      <c r="AM339" s="12" t="s">
        <v>654</v>
      </c>
      <c r="AN339" s="12" t="s">
        <v>654</v>
      </c>
      <c r="AO339" s="12" t="s">
        <v>654</v>
      </c>
      <c r="AP339" s="12" t="s">
        <v>654</v>
      </c>
      <c r="AQ339" s="12"/>
      <c r="AR339" s="12"/>
      <c r="AS339" s="12"/>
      <c r="AT339" s="12"/>
      <c r="AU339" s="12"/>
      <c r="AV339" s="12"/>
      <c r="AW339" s="12"/>
      <c r="AX339" s="12"/>
      <c r="AY339" s="12"/>
      <c r="AZ339" s="12"/>
      <c r="BA339" s="12"/>
      <c r="BB339" s="12"/>
      <c r="BC339" s="12"/>
      <c r="BD339" s="12"/>
      <c r="BE339" s="12"/>
      <c r="BF339" s="12"/>
      <c r="BG339" s="12"/>
      <c r="BH339" s="12"/>
      <c r="BI339" s="12"/>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69"/>
      <c r="CX339" s="352"/>
      <c r="CY339" s="69"/>
      <c r="CZ339" s="70"/>
      <c r="DA339" s="69"/>
      <c r="DB339" s="70"/>
      <c r="DC339" s="69"/>
      <c r="DD339" s="70"/>
      <c r="DE339" s="71"/>
      <c r="DF339" s="71"/>
      <c r="DG339" s="387"/>
      <c r="DH339" s="387"/>
      <c r="DI339" s="387"/>
      <c r="DJ339" s="387"/>
      <c r="DK339" s="387"/>
      <c r="DL339" s="387"/>
      <c r="DM339" s="387"/>
      <c r="DN339" s="387"/>
      <c r="DO339" s="387"/>
      <c r="DP339" s="387"/>
      <c r="DQ339" s="387"/>
      <c r="DR339" s="387"/>
      <c r="DS339" s="387"/>
      <c r="DT339" s="387"/>
      <c r="DU339" s="387"/>
      <c r="DV339" s="387"/>
      <c r="DW339" s="387"/>
      <c r="DX339" s="387"/>
      <c r="DY339" s="387"/>
      <c r="DZ339" s="387"/>
    </row>
    <row r="340" spans="1:130" ht="64.5" customHeight="1" x14ac:dyDescent="0.25">
      <c r="A340" s="616"/>
      <c r="B340" s="619"/>
      <c r="C340" s="113"/>
      <c r="D340" s="613"/>
      <c r="E340" s="15" t="s">
        <v>11</v>
      </c>
      <c r="F340" s="613"/>
      <c r="G340" s="64" t="s">
        <v>19</v>
      </c>
      <c r="H340" s="143" t="s">
        <v>1130</v>
      </c>
      <c r="I340" s="64" t="s">
        <v>628</v>
      </c>
      <c r="J340" s="64" t="s">
        <v>339</v>
      </c>
      <c r="K340" s="16" t="s">
        <v>6</v>
      </c>
      <c r="L340" s="16" t="s">
        <v>15</v>
      </c>
      <c r="M340" s="11">
        <v>1</v>
      </c>
      <c r="N340" s="305" t="s">
        <v>543</v>
      </c>
      <c r="O340" s="66"/>
      <c r="P340" s="66"/>
      <c r="Q340" s="80"/>
      <c r="R340" s="80" t="s">
        <v>15</v>
      </c>
      <c r="S340" s="66"/>
      <c r="T340" s="66"/>
      <c r="U340" s="66"/>
      <c r="V340" s="66"/>
      <c r="W340" s="66"/>
      <c r="X340" s="66"/>
      <c r="Y340" s="67">
        <f t="shared" si="129"/>
        <v>1</v>
      </c>
      <c r="Z340" s="16"/>
      <c r="AA340" s="16"/>
      <c r="AB340" s="16"/>
      <c r="AC340" s="16"/>
      <c r="AD340" s="16"/>
      <c r="AE340" s="68"/>
      <c r="AF340" s="12"/>
      <c r="AG340" s="12"/>
      <c r="AH340" s="12"/>
      <c r="AI340" s="12"/>
      <c r="AJ340" s="12"/>
      <c r="AK340" s="12"/>
      <c r="AL340" s="12" t="s">
        <v>626</v>
      </c>
      <c r="AM340" s="12"/>
      <c r="AN340" s="12" t="s">
        <v>626</v>
      </c>
      <c r="AO340" s="12" t="s">
        <v>626</v>
      </c>
      <c r="AP340" s="12" t="s">
        <v>654</v>
      </c>
      <c r="AQ340" s="12"/>
      <c r="AR340" s="12"/>
      <c r="AS340" s="12"/>
      <c r="AT340" s="12"/>
      <c r="AU340" s="12"/>
      <c r="AV340" s="12"/>
      <c r="AW340" s="12"/>
      <c r="AX340" s="12"/>
      <c r="AY340" s="12"/>
      <c r="AZ340" s="12"/>
      <c r="BA340" s="12"/>
      <c r="BB340" s="12"/>
      <c r="BC340" s="12"/>
      <c r="BD340" s="12"/>
      <c r="BE340" s="12"/>
      <c r="BF340" s="12"/>
      <c r="BG340" s="12"/>
      <c r="BH340" s="12"/>
      <c r="BI340" s="12"/>
      <c r="BJ340" s="16">
        <v>2</v>
      </c>
      <c r="BK340" s="16">
        <v>2</v>
      </c>
      <c r="BL340" s="16">
        <v>2</v>
      </c>
      <c r="BM340" s="16">
        <v>2</v>
      </c>
      <c r="BN340" s="16">
        <v>2</v>
      </c>
      <c r="BO340" s="16">
        <v>2</v>
      </c>
      <c r="BP340" s="16">
        <v>2</v>
      </c>
      <c r="BQ340" s="16">
        <v>2</v>
      </c>
      <c r="BR340" s="16">
        <v>2</v>
      </c>
      <c r="BS340" s="16">
        <v>2</v>
      </c>
      <c r="BT340" s="16">
        <v>2</v>
      </c>
      <c r="BU340" s="16">
        <v>2</v>
      </c>
      <c r="BV340" s="16">
        <v>2</v>
      </c>
      <c r="BW340" s="16">
        <v>2</v>
      </c>
      <c r="BX340" s="16">
        <v>2</v>
      </c>
      <c r="BY340" s="16">
        <v>2</v>
      </c>
      <c r="BZ340" s="16">
        <v>2</v>
      </c>
      <c r="CA340" s="16">
        <v>2</v>
      </c>
      <c r="CB340" s="16">
        <v>2</v>
      </c>
      <c r="CC340" s="16">
        <v>2</v>
      </c>
      <c r="CD340" s="16">
        <v>2</v>
      </c>
      <c r="CE340" s="16">
        <v>2</v>
      </c>
      <c r="CF340" s="16">
        <v>2</v>
      </c>
      <c r="CG340" s="16">
        <v>2</v>
      </c>
      <c r="CH340" s="16">
        <v>2</v>
      </c>
      <c r="CI340" s="16">
        <v>2</v>
      </c>
      <c r="CJ340" s="16">
        <v>2</v>
      </c>
      <c r="CK340" s="16">
        <v>2</v>
      </c>
      <c r="CL340" s="16">
        <v>2</v>
      </c>
      <c r="CM340" s="16">
        <v>2</v>
      </c>
      <c r="CN340" s="16">
        <v>2</v>
      </c>
      <c r="CO340" s="16">
        <v>2</v>
      </c>
      <c r="CP340" s="16">
        <v>2</v>
      </c>
      <c r="CQ340" s="16">
        <v>2</v>
      </c>
      <c r="CR340" s="16">
        <v>2</v>
      </c>
      <c r="CS340" s="16">
        <v>2</v>
      </c>
      <c r="CT340" s="16">
        <v>2</v>
      </c>
      <c r="CU340" s="16">
        <v>2</v>
      </c>
      <c r="CV340" s="16">
        <v>2</v>
      </c>
      <c r="CW340" s="69">
        <f t="shared" si="150"/>
        <v>39</v>
      </c>
      <c r="CX340" s="352">
        <f t="shared" si="151"/>
        <v>1</v>
      </c>
      <c r="CY340" s="69">
        <f t="shared" si="152"/>
        <v>0</v>
      </c>
      <c r="CZ340" s="70">
        <f t="shared" si="153"/>
        <v>0</v>
      </c>
      <c r="DA340" s="69">
        <f t="shared" si="154"/>
        <v>0</v>
      </c>
      <c r="DB340" s="70">
        <f t="shared" si="155"/>
        <v>0</v>
      </c>
      <c r="DC340" s="69">
        <f t="shared" si="156"/>
        <v>0</v>
      </c>
      <c r="DD340" s="70">
        <f t="shared" si="157"/>
        <v>0</v>
      </c>
      <c r="DE340" s="71">
        <f t="shared" si="158"/>
        <v>2</v>
      </c>
      <c r="DF340" s="71" t="str">
        <f t="shared" si="159"/>
        <v>Đạt mục tiêu</v>
      </c>
      <c r="DG340" s="2"/>
      <c r="DH340" s="2"/>
      <c r="DI340" s="2"/>
      <c r="DJ340" s="2"/>
      <c r="DK340" s="2"/>
      <c r="DL340" s="2"/>
      <c r="DM340" s="2"/>
      <c r="DN340" s="2"/>
      <c r="DO340" s="2"/>
      <c r="DP340" s="2"/>
      <c r="DQ340" s="2"/>
      <c r="DR340" s="2"/>
      <c r="DS340" s="2"/>
      <c r="DT340" s="2"/>
      <c r="DU340" s="2"/>
      <c r="DV340" s="2"/>
      <c r="DW340" s="2"/>
      <c r="DX340" s="2"/>
      <c r="DY340" s="2"/>
      <c r="DZ340" s="2"/>
    </row>
    <row r="341" spans="1:130" ht="57" hidden="1" customHeight="1" x14ac:dyDescent="0.25">
      <c r="A341" s="49">
        <v>296</v>
      </c>
      <c r="B341" s="112">
        <v>441</v>
      </c>
      <c r="C341" s="113"/>
      <c r="D341" s="8" t="s">
        <v>392</v>
      </c>
      <c r="E341" s="15" t="s">
        <v>11</v>
      </c>
      <c r="F341" s="15" t="s">
        <v>1140</v>
      </c>
      <c r="G341" s="64" t="s">
        <v>19</v>
      </c>
      <c r="H341" s="8" t="s">
        <v>826</v>
      </c>
      <c r="I341" s="64" t="s">
        <v>628</v>
      </c>
      <c r="J341" s="64" t="s">
        <v>339</v>
      </c>
      <c r="K341" s="16" t="s">
        <v>6</v>
      </c>
      <c r="L341" s="16" t="s">
        <v>15</v>
      </c>
      <c r="M341" s="11">
        <v>1</v>
      </c>
      <c r="N341" s="306" t="s">
        <v>545</v>
      </c>
      <c r="O341" s="66"/>
      <c r="P341" s="66"/>
      <c r="Q341" s="66"/>
      <c r="R341" s="80"/>
      <c r="S341" s="66"/>
      <c r="T341" s="66" t="s">
        <v>15</v>
      </c>
      <c r="U341" s="66"/>
      <c r="V341" s="66"/>
      <c r="W341" s="66"/>
      <c r="X341" s="66"/>
      <c r="Y341" s="67">
        <f t="shared" si="129"/>
        <v>1</v>
      </c>
      <c r="Z341" s="16"/>
      <c r="AA341" s="16"/>
      <c r="AB341" s="16"/>
      <c r="AC341" s="16"/>
      <c r="AD341" s="16"/>
      <c r="AE341" s="68"/>
      <c r="AF341" s="12"/>
      <c r="AG341" s="12"/>
      <c r="AH341" s="12"/>
      <c r="AI341" s="12"/>
      <c r="AJ341" s="12"/>
      <c r="AK341" s="12"/>
      <c r="AL341" s="12"/>
      <c r="AM341" s="12"/>
      <c r="AN341" s="12"/>
      <c r="AO341" s="12"/>
      <c r="AP341" s="12"/>
      <c r="AQ341" s="12"/>
      <c r="AR341" s="12"/>
      <c r="AS341" s="12"/>
      <c r="AT341" s="12"/>
      <c r="AU341" s="12" t="s">
        <v>626</v>
      </c>
      <c r="AV341" s="12" t="s">
        <v>654</v>
      </c>
      <c r="AW341" s="12" t="s">
        <v>626</v>
      </c>
      <c r="AX341" s="12" t="s">
        <v>654</v>
      </c>
      <c r="AY341" s="12"/>
      <c r="AZ341" s="12"/>
      <c r="BA341" s="12"/>
      <c r="BB341" s="12"/>
      <c r="BC341" s="12"/>
      <c r="BD341" s="12"/>
      <c r="BE341" s="12"/>
      <c r="BF341" s="12"/>
      <c r="BG341" s="12"/>
      <c r="BH341" s="12"/>
      <c r="BI341" s="12"/>
      <c r="BJ341" s="345">
        <v>2</v>
      </c>
      <c r="BK341" s="345">
        <v>2</v>
      </c>
      <c r="BL341" s="345">
        <v>2</v>
      </c>
      <c r="BM341" s="345">
        <v>2</v>
      </c>
      <c r="BN341" s="345">
        <v>2</v>
      </c>
      <c r="BO341" s="345">
        <v>2</v>
      </c>
      <c r="BP341" s="345">
        <v>2</v>
      </c>
      <c r="BQ341" s="345">
        <v>2</v>
      </c>
      <c r="BR341" s="345">
        <v>2</v>
      </c>
      <c r="BS341" s="345">
        <v>2</v>
      </c>
      <c r="BT341" s="345">
        <v>2</v>
      </c>
      <c r="BU341" s="345">
        <v>2</v>
      </c>
      <c r="BV341" s="345">
        <v>2</v>
      </c>
      <c r="BW341" s="345">
        <v>2</v>
      </c>
      <c r="BX341" s="345">
        <v>2</v>
      </c>
      <c r="BY341" s="345">
        <v>1</v>
      </c>
      <c r="BZ341" s="345">
        <v>2</v>
      </c>
      <c r="CA341" s="345">
        <v>2</v>
      </c>
      <c r="CB341" s="345">
        <v>2</v>
      </c>
      <c r="CC341" s="345">
        <v>2</v>
      </c>
      <c r="CD341" s="345">
        <v>2</v>
      </c>
      <c r="CE341" s="345">
        <v>2</v>
      </c>
      <c r="CF341" s="345">
        <v>2</v>
      </c>
      <c r="CG341" s="345">
        <v>2</v>
      </c>
      <c r="CH341" s="345">
        <v>2</v>
      </c>
      <c r="CI341" s="345">
        <v>2</v>
      </c>
      <c r="CJ341" s="345">
        <v>2</v>
      </c>
      <c r="CK341" s="345">
        <v>2</v>
      </c>
      <c r="CL341" s="345">
        <v>2</v>
      </c>
      <c r="CM341" s="345">
        <v>2</v>
      </c>
      <c r="CN341" s="345">
        <v>2</v>
      </c>
      <c r="CO341" s="345">
        <v>2</v>
      </c>
      <c r="CP341" s="345">
        <v>1</v>
      </c>
      <c r="CQ341" s="345">
        <v>2</v>
      </c>
      <c r="CR341" s="345">
        <v>2</v>
      </c>
      <c r="CS341" s="345">
        <v>2</v>
      </c>
      <c r="CT341" s="345">
        <v>2</v>
      </c>
      <c r="CU341" s="345">
        <v>2</v>
      </c>
      <c r="CV341" s="345">
        <v>2</v>
      </c>
      <c r="CW341" s="335">
        <f t="shared" si="150"/>
        <v>37</v>
      </c>
      <c r="CX341" s="330">
        <f t="shared" si="151"/>
        <v>0.94871794871794868</v>
      </c>
      <c r="CY341" s="335">
        <f t="shared" si="152"/>
        <v>2</v>
      </c>
      <c r="CZ341" s="339">
        <f t="shared" si="153"/>
        <v>5.128205128205128E-2</v>
      </c>
      <c r="DA341" s="335">
        <f t="shared" si="154"/>
        <v>0</v>
      </c>
      <c r="DB341" s="339">
        <f t="shared" si="155"/>
        <v>0</v>
      </c>
      <c r="DC341" s="335">
        <f t="shared" si="156"/>
        <v>0</v>
      </c>
      <c r="DD341" s="339">
        <f t="shared" si="157"/>
        <v>0</v>
      </c>
      <c r="DE341" s="71">
        <f t="shared" si="158"/>
        <v>1.9487179487179487</v>
      </c>
      <c r="DF341" s="71" t="str">
        <f t="shared" si="159"/>
        <v>Đạt mục tiêu</v>
      </c>
      <c r="DG341" s="2"/>
      <c r="DH341" s="2"/>
      <c r="DI341" s="2"/>
      <c r="DJ341" s="2"/>
      <c r="DK341" s="2"/>
      <c r="DL341" s="2"/>
      <c r="DM341" s="2"/>
      <c r="DN341" s="2"/>
      <c r="DO341" s="2"/>
      <c r="DP341" s="2"/>
      <c r="DQ341" s="2"/>
      <c r="DR341" s="2"/>
      <c r="DS341" s="2"/>
      <c r="DT341" s="2"/>
      <c r="DU341" s="2"/>
      <c r="DV341" s="2"/>
      <c r="DW341" s="2"/>
      <c r="DX341" s="2"/>
      <c r="DY341" s="2"/>
      <c r="DZ341" s="2"/>
    </row>
    <row r="342" spans="1:130" ht="63" hidden="1" customHeight="1" x14ac:dyDescent="0.25">
      <c r="A342" s="49">
        <v>297</v>
      </c>
      <c r="B342" s="112">
        <v>441</v>
      </c>
      <c r="C342" s="113"/>
      <c r="D342" s="8" t="s">
        <v>392</v>
      </c>
      <c r="E342" s="15" t="s">
        <v>11</v>
      </c>
      <c r="F342" s="15" t="s">
        <v>1142</v>
      </c>
      <c r="G342" s="64" t="s">
        <v>19</v>
      </c>
      <c r="H342" s="8" t="s">
        <v>827</v>
      </c>
      <c r="I342" s="64" t="s">
        <v>628</v>
      </c>
      <c r="J342" s="64" t="s">
        <v>339</v>
      </c>
      <c r="K342" s="16" t="s">
        <v>6</v>
      </c>
      <c r="L342" s="16" t="s">
        <v>15</v>
      </c>
      <c r="M342" s="24">
        <v>2</v>
      </c>
      <c r="N342" s="24" t="s">
        <v>546</v>
      </c>
      <c r="O342" s="136"/>
      <c r="P342" s="66"/>
      <c r="Q342" s="66"/>
      <c r="R342" s="80"/>
      <c r="S342" s="66"/>
      <c r="T342" s="66"/>
      <c r="U342" s="66" t="s">
        <v>15</v>
      </c>
      <c r="V342" s="66"/>
      <c r="W342" s="66"/>
      <c r="X342" s="66"/>
      <c r="Y342" s="67">
        <v>2</v>
      </c>
      <c r="Z342" s="16"/>
      <c r="AA342" s="16"/>
      <c r="AB342" s="16"/>
      <c r="AC342" s="16"/>
      <c r="AD342" s="16"/>
      <c r="AE342" s="68"/>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6"/>
      <c r="BK342" s="16">
        <v>2</v>
      </c>
      <c r="BL342" s="16">
        <v>2</v>
      </c>
      <c r="BM342" s="16">
        <v>2</v>
      </c>
      <c r="BN342" s="16">
        <v>2</v>
      </c>
      <c r="BO342" s="16">
        <v>2</v>
      </c>
      <c r="BP342" s="16">
        <v>2</v>
      </c>
      <c r="BQ342" s="16">
        <v>2</v>
      </c>
      <c r="BR342" s="16">
        <v>2</v>
      </c>
      <c r="BS342" s="16">
        <v>2</v>
      </c>
      <c r="BT342" s="16">
        <v>2</v>
      </c>
      <c r="BU342" s="16">
        <v>2</v>
      </c>
      <c r="BV342" s="16">
        <v>2</v>
      </c>
      <c r="BW342" s="16">
        <v>2</v>
      </c>
      <c r="BX342" s="16">
        <v>2</v>
      </c>
      <c r="BY342" s="16">
        <v>2</v>
      </c>
      <c r="BZ342" s="16">
        <v>2</v>
      </c>
      <c r="CA342" s="16">
        <v>2</v>
      </c>
      <c r="CB342" s="16">
        <v>2</v>
      </c>
      <c r="CC342" s="16">
        <v>2</v>
      </c>
      <c r="CD342" s="16">
        <v>2</v>
      </c>
      <c r="CE342" s="16">
        <v>2</v>
      </c>
      <c r="CF342" s="16">
        <v>2</v>
      </c>
      <c r="CG342" s="16">
        <v>2</v>
      </c>
      <c r="CH342" s="16">
        <v>2</v>
      </c>
      <c r="CI342" s="16">
        <v>2</v>
      </c>
      <c r="CJ342" s="16">
        <v>2</v>
      </c>
      <c r="CK342" s="16">
        <v>2</v>
      </c>
      <c r="CL342" s="16">
        <v>2</v>
      </c>
      <c r="CM342" s="16">
        <v>2</v>
      </c>
      <c r="CN342" s="16">
        <v>2</v>
      </c>
      <c r="CO342" s="16">
        <v>2</v>
      </c>
      <c r="CP342" s="16">
        <v>2</v>
      </c>
      <c r="CQ342" s="16">
        <v>2</v>
      </c>
      <c r="CR342" s="16">
        <v>2</v>
      </c>
      <c r="CS342" s="16">
        <v>2</v>
      </c>
      <c r="CT342" s="16">
        <v>2</v>
      </c>
      <c r="CU342" s="16">
        <v>2</v>
      </c>
      <c r="CV342" s="16">
        <v>2</v>
      </c>
      <c r="CW342" s="69">
        <f t="shared" si="150"/>
        <v>38</v>
      </c>
      <c r="CX342" s="352"/>
      <c r="CY342" s="69"/>
      <c r="CZ342" s="70"/>
      <c r="DA342" s="69"/>
      <c r="DB342" s="70"/>
      <c r="DC342" s="69"/>
      <c r="DD342" s="70"/>
      <c r="DE342" s="71"/>
      <c r="DF342" s="71"/>
      <c r="DG342" s="2"/>
      <c r="DH342" s="2"/>
      <c r="DI342" s="2"/>
      <c r="DJ342" s="2"/>
      <c r="DK342" s="2"/>
      <c r="DL342" s="2"/>
      <c r="DM342" s="2"/>
      <c r="DN342" s="2"/>
      <c r="DO342" s="2"/>
      <c r="DP342" s="2"/>
      <c r="DQ342" s="2"/>
      <c r="DR342" s="2"/>
      <c r="DS342" s="2"/>
      <c r="DT342" s="2"/>
      <c r="DU342" s="2"/>
      <c r="DV342" s="2"/>
      <c r="DW342" s="2"/>
      <c r="DX342" s="2"/>
      <c r="DY342" s="2"/>
      <c r="DZ342" s="2"/>
    </row>
    <row r="343" spans="1:130" ht="63" hidden="1" customHeight="1" x14ac:dyDescent="0.25">
      <c r="A343" s="49">
        <v>299</v>
      </c>
      <c r="B343" s="112">
        <v>441</v>
      </c>
      <c r="C343" s="113"/>
      <c r="D343" s="8" t="s">
        <v>392</v>
      </c>
      <c r="E343" s="15" t="s">
        <v>11</v>
      </c>
      <c r="F343" s="15" t="s">
        <v>1141</v>
      </c>
      <c r="G343" s="64" t="s">
        <v>19</v>
      </c>
      <c r="H343" s="8" t="s">
        <v>828</v>
      </c>
      <c r="I343" s="64"/>
      <c r="J343" s="64" t="s">
        <v>339</v>
      </c>
      <c r="K343" s="16" t="s">
        <v>6</v>
      </c>
      <c r="L343" s="16" t="s">
        <v>15</v>
      </c>
      <c r="M343" s="24"/>
      <c r="N343" s="306" t="s">
        <v>545</v>
      </c>
      <c r="O343" s="136"/>
      <c r="P343" s="66"/>
      <c r="Q343" s="66"/>
      <c r="R343" s="80"/>
      <c r="S343" s="66"/>
      <c r="T343" s="66" t="s">
        <v>15</v>
      </c>
      <c r="U343" s="66"/>
      <c r="V343" s="66"/>
      <c r="W343" s="66"/>
      <c r="X343" s="66"/>
      <c r="Y343" s="67">
        <v>1</v>
      </c>
      <c r="Z343" s="16"/>
      <c r="AA343" s="16"/>
      <c r="AB343" s="16"/>
      <c r="AC343" s="16"/>
      <c r="AD343" s="16"/>
      <c r="AE343" s="68"/>
      <c r="AF343" s="12"/>
      <c r="AG343" s="12"/>
      <c r="AH343" s="12"/>
      <c r="AI343" s="12"/>
      <c r="AJ343" s="12"/>
      <c r="AK343" s="12"/>
      <c r="AL343" s="12"/>
      <c r="AM343" s="12"/>
      <c r="AN343" s="12"/>
      <c r="AO343" s="12"/>
      <c r="AP343" s="12"/>
      <c r="AQ343" s="12"/>
      <c r="AR343" s="12"/>
      <c r="AS343" s="12"/>
      <c r="AT343" s="12"/>
      <c r="AU343" s="12" t="s">
        <v>654</v>
      </c>
      <c r="AV343" s="12" t="s">
        <v>645</v>
      </c>
      <c r="AW343" s="12" t="s">
        <v>654</v>
      </c>
      <c r="AX343" s="12" t="s">
        <v>626</v>
      </c>
      <c r="AY343" s="12"/>
      <c r="AZ343" s="12"/>
      <c r="BA343" s="12"/>
      <c r="BB343" s="12"/>
      <c r="BC343" s="12"/>
      <c r="BD343" s="12"/>
      <c r="BE343" s="12"/>
      <c r="BF343" s="12"/>
      <c r="BG343" s="12"/>
      <c r="BH343" s="12"/>
      <c r="BI343" s="12"/>
      <c r="BJ343" s="345"/>
      <c r="BK343" s="345">
        <v>1</v>
      </c>
      <c r="BL343" s="345">
        <v>1</v>
      </c>
      <c r="BM343" s="345">
        <v>1</v>
      </c>
      <c r="BN343" s="345">
        <v>1</v>
      </c>
      <c r="BO343" s="345">
        <v>1</v>
      </c>
      <c r="BP343" s="345">
        <v>1</v>
      </c>
      <c r="BQ343" s="345">
        <v>1</v>
      </c>
      <c r="BR343" s="345">
        <v>1</v>
      </c>
      <c r="BS343" s="345">
        <v>1</v>
      </c>
      <c r="BT343" s="345">
        <v>1</v>
      </c>
      <c r="BU343" s="345">
        <v>2</v>
      </c>
      <c r="BV343" s="345">
        <v>1</v>
      </c>
      <c r="BW343" s="345">
        <v>1</v>
      </c>
      <c r="BX343" s="345">
        <v>1</v>
      </c>
      <c r="BY343" s="345">
        <v>1</v>
      </c>
      <c r="BZ343" s="345">
        <v>1</v>
      </c>
      <c r="CA343" s="345">
        <v>1</v>
      </c>
      <c r="CB343" s="345">
        <v>1</v>
      </c>
      <c r="CC343" s="345">
        <v>1</v>
      </c>
      <c r="CD343" s="345">
        <v>1</v>
      </c>
      <c r="CE343" s="345">
        <v>2</v>
      </c>
      <c r="CF343" s="345">
        <v>1</v>
      </c>
      <c r="CG343" s="345">
        <v>1</v>
      </c>
      <c r="CH343" s="345">
        <v>1</v>
      </c>
      <c r="CI343" s="345">
        <v>1</v>
      </c>
      <c r="CJ343" s="345">
        <v>1</v>
      </c>
      <c r="CK343" s="345">
        <v>2</v>
      </c>
      <c r="CL343" s="345">
        <v>1</v>
      </c>
      <c r="CM343" s="345">
        <v>1</v>
      </c>
      <c r="CN343" s="345">
        <v>1</v>
      </c>
      <c r="CO343" s="345">
        <v>1</v>
      </c>
      <c r="CP343" s="345">
        <v>1</v>
      </c>
      <c r="CQ343" s="345">
        <v>1</v>
      </c>
      <c r="CR343" s="345">
        <v>1</v>
      </c>
      <c r="CS343" s="345">
        <v>1</v>
      </c>
      <c r="CT343" s="345">
        <v>1</v>
      </c>
      <c r="CU343" s="345">
        <v>1</v>
      </c>
      <c r="CV343" s="345">
        <v>1</v>
      </c>
      <c r="CW343" s="335">
        <f t="shared" si="150"/>
        <v>3</v>
      </c>
      <c r="CX343" s="330">
        <f t="shared" ref="CX343:CX352" si="160">CW343/(CW343+CY343+DA343+DC343)</f>
        <v>7.8947368421052627E-2</v>
      </c>
      <c r="CY343" s="335">
        <f t="shared" ref="CY343:CY352" si="161">COUNTIF(BJ343:CV343,"1")</f>
        <v>35</v>
      </c>
      <c r="CZ343" s="339">
        <f t="shared" ref="CZ343:CZ352" si="162">CY343/(CW343+CY343+DA343+DC343)</f>
        <v>0.92105263157894735</v>
      </c>
      <c r="DA343" s="335">
        <f t="shared" ref="DA343:DA352" si="163">COUNTIF(BJ343:CV343,"0")</f>
        <v>0</v>
      </c>
      <c r="DB343" s="339">
        <f t="shared" ref="DB343:DB352" si="164">DA343/(CW343+CY343+DA343+DC343)</f>
        <v>0</v>
      </c>
      <c r="DC343" s="335">
        <f t="shared" ref="DC343:DC352" si="165">COUNTIF(BJ343:CV343,"KĐG")</f>
        <v>0</v>
      </c>
      <c r="DD343" s="339">
        <f t="shared" ref="DD343:DD352" si="166">DC343/(CW343+CY343+DA343+DC343)</f>
        <v>0</v>
      </c>
      <c r="DE343" s="71"/>
      <c r="DF343" s="71"/>
      <c r="DG343" s="2"/>
      <c r="DH343" s="2"/>
      <c r="DI343" s="2"/>
      <c r="DJ343" s="2"/>
      <c r="DK343" s="2"/>
      <c r="DL343" s="2"/>
      <c r="DM343" s="2"/>
      <c r="DN343" s="2"/>
      <c r="DO343" s="2"/>
      <c r="DP343" s="2"/>
      <c r="DQ343" s="2"/>
      <c r="DR343" s="2"/>
      <c r="DS343" s="2"/>
      <c r="DT343" s="2"/>
      <c r="DU343" s="2"/>
      <c r="DV343" s="2"/>
      <c r="DW343" s="2"/>
      <c r="DX343" s="2"/>
      <c r="DY343" s="2"/>
      <c r="DZ343" s="2"/>
    </row>
    <row r="344" spans="1:130" ht="57.75" hidden="1" customHeight="1" x14ac:dyDescent="0.25">
      <c r="A344" s="49">
        <v>300</v>
      </c>
      <c r="B344" s="112">
        <v>441</v>
      </c>
      <c r="C344" s="113"/>
      <c r="D344" s="8" t="s">
        <v>392</v>
      </c>
      <c r="E344" s="15" t="s">
        <v>11</v>
      </c>
      <c r="F344" s="15" t="s">
        <v>1137</v>
      </c>
      <c r="G344" s="64" t="s">
        <v>19</v>
      </c>
      <c r="H344" s="8" t="s">
        <v>829</v>
      </c>
      <c r="I344" s="64" t="s">
        <v>628</v>
      </c>
      <c r="J344" s="64" t="s">
        <v>339</v>
      </c>
      <c r="K344" s="16" t="s">
        <v>6</v>
      </c>
      <c r="L344" s="16" t="s">
        <v>15</v>
      </c>
      <c r="M344" s="24">
        <v>1</v>
      </c>
      <c r="N344" s="312" t="s">
        <v>544</v>
      </c>
      <c r="O344" s="136"/>
      <c r="P344" s="66"/>
      <c r="Q344" s="66"/>
      <c r="R344" s="66"/>
      <c r="S344" s="66" t="s">
        <v>15</v>
      </c>
      <c r="T344" s="66"/>
      <c r="U344" s="66"/>
      <c r="V344" s="66"/>
      <c r="W344" s="66"/>
      <c r="X344" s="66"/>
      <c r="Y344" s="67">
        <f t="shared" ref="Y344:Y407" si="167">COUNTIF(O344:X344,"x")</f>
        <v>1</v>
      </c>
      <c r="Z344" s="16"/>
      <c r="AA344" s="16"/>
      <c r="AB344" s="16"/>
      <c r="AC344" s="16"/>
      <c r="AD344" s="16"/>
      <c r="AE344" s="68"/>
      <c r="AF344" s="12"/>
      <c r="AG344" s="12"/>
      <c r="AH344" s="12"/>
      <c r="AI344" s="12"/>
      <c r="AJ344" s="12"/>
      <c r="AK344" s="12"/>
      <c r="AL344" s="12"/>
      <c r="AM344" s="12"/>
      <c r="AN344" s="12"/>
      <c r="AO344" s="12"/>
      <c r="AP344" s="12"/>
      <c r="AQ344" s="12" t="s">
        <v>654</v>
      </c>
      <c r="AR344" s="12" t="s">
        <v>654</v>
      </c>
      <c r="AS344" s="12" t="s">
        <v>626</v>
      </c>
      <c r="AT344" s="12" t="s">
        <v>654</v>
      </c>
      <c r="AU344" s="12"/>
      <c r="AV344" s="12"/>
      <c r="AW344" s="12"/>
      <c r="AX344" s="12"/>
      <c r="AY344" s="12"/>
      <c r="AZ344" s="12"/>
      <c r="BA344" s="12"/>
      <c r="BB344" s="12"/>
      <c r="BC344" s="12"/>
      <c r="BD344" s="12"/>
      <c r="BE344" s="12"/>
      <c r="BF344" s="12"/>
      <c r="BG344" s="12"/>
      <c r="BH344" s="12"/>
      <c r="BI344" s="12"/>
      <c r="BJ344" s="16">
        <v>2</v>
      </c>
      <c r="BK344" s="16">
        <v>1</v>
      </c>
      <c r="BL344" s="16">
        <v>1</v>
      </c>
      <c r="BM344" s="16">
        <v>1</v>
      </c>
      <c r="BN344" s="16">
        <v>1</v>
      </c>
      <c r="BO344" s="16">
        <v>1</v>
      </c>
      <c r="BP344" s="16">
        <v>1</v>
      </c>
      <c r="BQ344" s="16">
        <v>1</v>
      </c>
      <c r="BR344" s="16">
        <v>1</v>
      </c>
      <c r="BS344" s="16">
        <v>1</v>
      </c>
      <c r="BT344" s="16">
        <v>1</v>
      </c>
      <c r="BU344" s="16">
        <v>1</v>
      </c>
      <c r="BV344" s="16">
        <v>1</v>
      </c>
      <c r="BW344" s="16">
        <v>1</v>
      </c>
      <c r="BX344" s="16">
        <v>1</v>
      </c>
      <c r="BY344" s="16">
        <v>1</v>
      </c>
      <c r="BZ344" s="16">
        <v>1</v>
      </c>
      <c r="CA344" s="16">
        <v>1</v>
      </c>
      <c r="CB344" s="16">
        <v>1</v>
      </c>
      <c r="CC344" s="16">
        <v>1</v>
      </c>
      <c r="CD344" s="16">
        <v>1</v>
      </c>
      <c r="CE344" s="16">
        <v>1</v>
      </c>
      <c r="CF344" s="16">
        <v>1</v>
      </c>
      <c r="CG344" s="16">
        <v>1</v>
      </c>
      <c r="CH344" s="16">
        <v>1</v>
      </c>
      <c r="CI344" s="16">
        <v>1</v>
      </c>
      <c r="CJ344" s="16">
        <v>1</v>
      </c>
      <c r="CK344" s="16">
        <v>1</v>
      </c>
      <c r="CL344" s="16">
        <v>1</v>
      </c>
      <c r="CM344" s="16">
        <v>1</v>
      </c>
      <c r="CN344" s="16">
        <v>1</v>
      </c>
      <c r="CO344" s="16">
        <v>2</v>
      </c>
      <c r="CP344" s="16">
        <v>1</v>
      </c>
      <c r="CQ344" s="16">
        <v>1</v>
      </c>
      <c r="CR344" s="16">
        <v>1</v>
      </c>
      <c r="CS344" s="16">
        <v>1</v>
      </c>
      <c r="CT344" s="16">
        <v>1</v>
      </c>
      <c r="CU344" s="16">
        <v>1</v>
      </c>
      <c r="CV344" s="16">
        <v>1</v>
      </c>
      <c r="CW344" s="69">
        <f t="shared" si="150"/>
        <v>2</v>
      </c>
      <c r="CX344" s="352">
        <f t="shared" si="160"/>
        <v>5.128205128205128E-2</v>
      </c>
      <c r="CY344" s="69">
        <f t="shared" si="161"/>
        <v>37</v>
      </c>
      <c r="CZ344" s="70">
        <f t="shared" si="162"/>
        <v>0.94871794871794868</v>
      </c>
      <c r="DA344" s="69">
        <f t="shared" si="163"/>
        <v>0</v>
      </c>
      <c r="DB344" s="70">
        <f t="shared" si="164"/>
        <v>0</v>
      </c>
      <c r="DC344" s="69">
        <f t="shared" si="165"/>
        <v>0</v>
      </c>
      <c r="DD344" s="70">
        <f t="shared" si="166"/>
        <v>0</v>
      </c>
      <c r="DE344" s="71">
        <f t="shared" ref="DE344:DE352" si="168">(((CW344*2)+(CY344*1)+(DA344*0)))/(CW344+CY344+DA344)</f>
        <v>1.0512820512820513</v>
      </c>
      <c r="DF344" s="71" t="str">
        <f t="shared" ref="DF344:DF352" si="169">IF(DD344&gt;=50%,"KĐG",IF(DE344&gt;=1.6,"Đạt mục tiêu",IF(DE344&gt;=1,"Cần cố gắng","Chưa đạt")))</f>
        <v>Cần cố gắng</v>
      </c>
      <c r="DG344" s="2"/>
      <c r="DH344" s="2"/>
      <c r="DI344" s="2"/>
      <c r="DJ344" s="2"/>
      <c r="DK344" s="2"/>
      <c r="DL344" s="2"/>
      <c r="DM344" s="2"/>
      <c r="DN344" s="2"/>
      <c r="DO344" s="2"/>
      <c r="DP344" s="2"/>
      <c r="DQ344" s="2"/>
      <c r="DR344" s="2"/>
      <c r="DS344" s="2"/>
      <c r="DT344" s="2"/>
      <c r="DU344" s="2"/>
      <c r="DV344" s="2"/>
      <c r="DW344" s="2"/>
      <c r="DX344" s="2"/>
      <c r="DY344" s="2"/>
      <c r="DZ344" s="2"/>
    </row>
    <row r="345" spans="1:130" ht="57.75" hidden="1" customHeight="1" x14ac:dyDescent="0.25">
      <c r="A345" s="49">
        <v>301</v>
      </c>
      <c r="B345" s="112">
        <v>441</v>
      </c>
      <c r="C345" s="113"/>
      <c r="D345" s="8" t="s">
        <v>392</v>
      </c>
      <c r="E345" s="15" t="s">
        <v>11</v>
      </c>
      <c r="F345" s="15" t="s">
        <v>397</v>
      </c>
      <c r="G345" s="64" t="s">
        <v>19</v>
      </c>
      <c r="H345" s="8" t="s">
        <v>830</v>
      </c>
      <c r="I345" s="64" t="s">
        <v>628</v>
      </c>
      <c r="J345" s="64" t="s">
        <v>339</v>
      </c>
      <c r="K345" s="16" t="s">
        <v>6</v>
      </c>
      <c r="L345" s="16" t="s">
        <v>15</v>
      </c>
      <c r="M345" s="11">
        <v>1</v>
      </c>
      <c r="N345" s="11" t="s">
        <v>1268</v>
      </c>
      <c r="O345" s="66"/>
      <c r="P345" s="66"/>
      <c r="Q345" s="66"/>
      <c r="R345" s="66"/>
      <c r="S345" s="66"/>
      <c r="T345" s="66"/>
      <c r="U345" s="66"/>
      <c r="V345" s="66" t="s">
        <v>15</v>
      </c>
      <c r="W345" s="66"/>
      <c r="X345" s="66"/>
      <c r="Y345" s="67">
        <f t="shared" si="167"/>
        <v>1</v>
      </c>
      <c r="Z345" s="16"/>
      <c r="AA345" s="16"/>
      <c r="AB345" s="16"/>
      <c r="AC345" s="16"/>
      <c r="AD345" s="16"/>
      <c r="AE345" s="68"/>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t="s">
        <v>626</v>
      </c>
      <c r="BD345" s="12" t="s">
        <v>626</v>
      </c>
      <c r="BE345" s="12" t="s">
        <v>654</v>
      </c>
      <c r="BF345" s="12"/>
      <c r="BG345" s="12"/>
      <c r="BH345" s="12"/>
      <c r="BI345" s="12"/>
      <c r="BJ345" s="16">
        <v>2</v>
      </c>
      <c r="BK345" s="16">
        <v>1</v>
      </c>
      <c r="BL345" s="16">
        <v>1</v>
      </c>
      <c r="BM345" s="16">
        <v>1</v>
      </c>
      <c r="BN345" s="16">
        <v>1</v>
      </c>
      <c r="BO345" s="16">
        <v>1</v>
      </c>
      <c r="BP345" s="16">
        <v>1</v>
      </c>
      <c r="BQ345" s="16">
        <v>1</v>
      </c>
      <c r="BR345" s="16">
        <v>1</v>
      </c>
      <c r="BS345" s="16">
        <v>1</v>
      </c>
      <c r="BT345" s="16">
        <v>1</v>
      </c>
      <c r="BU345" s="16">
        <v>1</v>
      </c>
      <c r="BV345" s="16">
        <v>1</v>
      </c>
      <c r="BW345" s="16">
        <v>1</v>
      </c>
      <c r="BX345" s="16">
        <v>1</v>
      </c>
      <c r="BY345" s="16">
        <v>1</v>
      </c>
      <c r="BZ345" s="16">
        <v>1</v>
      </c>
      <c r="CA345" s="16">
        <v>1</v>
      </c>
      <c r="CB345" s="16">
        <v>1</v>
      </c>
      <c r="CC345" s="16">
        <v>1</v>
      </c>
      <c r="CD345" s="16">
        <v>1</v>
      </c>
      <c r="CE345" s="16">
        <v>1</v>
      </c>
      <c r="CF345" s="16">
        <v>1</v>
      </c>
      <c r="CG345" s="16">
        <v>1</v>
      </c>
      <c r="CH345" s="16">
        <v>1</v>
      </c>
      <c r="CI345" s="16">
        <v>1</v>
      </c>
      <c r="CJ345" s="16">
        <v>1</v>
      </c>
      <c r="CK345" s="16">
        <v>1</v>
      </c>
      <c r="CL345" s="16">
        <v>1</v>
      </c>
      <c r="CM345" s="16">
        <v>1</v>
      </c>
      <c r="CN345" s="16">
        <v>1</v>
      </c>
      <c r="CO345" s="16">
        <v>1</v>
      </c>
      <c r="CP345" s="16">
        <v>1</v>
      </c>
      <c r="CQ345" s="16">
        <v>1</v>
      </c>
      <c r="CR345" s="16">
        <v>1</v>
      </c>
      <c r="CS345" s="16">
        <v>1</v>
      </c>
      <c r="CT345" s="16">
        <v>1</v>
      </c>
      <c r="CU345" s="16">
        <v>1</v>
      </c>
      <c r="CV345" s="16">
        <v>1</v>
      </c>
      <c r="CW345" s="69">
        <f t="shared" si="150"/>
        <v>1</v>
      </c>
      <c r="CX345" s="352">
        <f t="shared" si="160"/>
        <v>2.564102564102564E-2</v>
      </c>
      <c r="CY345" s="69">
        <f t="shared" si="161"/>
        <v>38</v>
      </c>
      <c r="CZ345" s="70">
        <f t="shared" si="162"/>
        <v>0.97435897435897434</v>
      </c>
      <c r="DA345" s="69">
        <f t="shared" si="163"/>
        <v>0</v>
      </c>
      <c r="DB345" s="70">
        <f t="shared" si="164"/>
        <v>0</v>
      </c>
      <c r="DC345" s="69">
        <f t="shared" si="165"/>
        <v>0</v>
      </c>
      <c r="DD345" s="70">
        <f t="shared" si="166"/>
        <v>0</v>
      </c>
      <c r="DE345" s="71">
        <f t="shared" si="168"/>
        <v>1.0256410256410255</v>
      </c>
      <c r="DF345" s="71" t="str">
        <f t="shared" si="169"/>
        <v>Cần cố gắng</v>
      </c>
      <c r="DG345" s="2"/>
      <c r="DH345" s="2"/>
      <c r="DI345" s="2"/>
      <c r="DJ345" s="2"/>
      <c r="DK345" s="2"/>
      <c r="DL345" s="2"/>
      <c r="DM345" s="2"/>
      <c r="DN345" s="2"/>
      <c r="DO345" s="2"/>
      <c r="DP345" s="2"/>
      <c r="DQ345" s="2"/>
      <c r="DR345" s="2"/>
      <c r="DS345" s="2"/>
      <c r="DT345" s="2"/>
      <c r="DU345" s="2"/>
      <c r="DV345" s="2"/>
      <c r="DW345" s="2"/>
      <c r="DX345" s="2"/>
      <c r="DY345" s="2"/>
      <c r="DZ345" s="2"/>
    </row>
    <row r="346" spans="1:130" ht="57.75" hidden="1" customHeight="1" x14ac:dyDescent="0.25">
      <c r="A346" s="49">
        <v>302</v>
      </c>
      <c r="B346" s="112">
        <v>441</v>
      </c>
      <c r="C346" s="113"/>
      <c r="D346" s="8" t="s">
        <v>392</v>
      </c>
      <c r="E346" s="15" t="s">
        <v>11</v>
      </c>
      <c r="F346" s="15" t="s">
        <v>1137</v>
      </c>
      <c r="G346" s="64" t="s">
        <v>19</v>
      </c>
      <c r="H346" s="8" t="s">
        <v>831</v>
      </c>
      <c r="I346" s="64" t="s">
        <v>628</v>
      </c>
      <c r="J346" s="64" t="s">
        <v>339</v>
      </c>
      <c r="K346" s="16" t="s">
        <v>6</v>
      </c>
      <c r="L346" s="16" t="s">
        <v>15</v>
      </c>
      <c r="M346" s="24">
        <v>1</v>
      </c>
      <c r="N346" s="312" t="s">
        <v>544</v>
      </c>
      <c r="O346" s="136"/>
      <c r="P346" s="66"/>
      <c r="Q346" s="66"/>
      <c r="R346" s="66"/>
      <c r="S346" s="66" t="s">
        <v>15</v>
      </c>
      <c r="T346" s="66"/>
      <c r="U346" s="66"/>
      <c r="V346" s="66"/>
      <c r="W346" s="66"/>
      <c r="X346" s="66"/>
      <c r="Y346" s="67">
        <f t="shared" si="167"/>
        <v>1</v>
      </c>
      <c r="Z346" s="16"/>
      <c r="AA346" s="16"/>
      <c r="AB346" s="16"/>
      <c r="AC346" s="16"/>
      <c r="AD346" s="16"/>
      <c r="AE346" s="68"/>
      <c r="AF346" s="12"/>
      <c r="AG346" s="12"/>
      <c r="AH346" s="12"/>
      <c r="AI346" s="12"/>
      <c r="AJ346" s="12"/>
      <c r="AK346" s="12"/>
      <c r="AL346" s="12"/>
      <c r="AM346" s="12"/>
      <c r="AN346" s="12"/>
      <c r="AO346" s="12"/>
      <c r="AP346" s="12"/>
      <c r="AQ346" s="12" t="s">
        <v>654</v>
      </c>
      <c r="AR346" s="12" t="s">
        <v>654</v>
      </c>
      <c r="AS346" s="12" t="s">
        <v>654</v>
      </c>
      <c r="AT346" s="12" t="s">
        <v>626</v>
      </c>
      <c r="AU346" s="12"/>
      <c r="AV346" s="12"/>
      <c r="AW346" s="12"/>
      <c r="AX346" s="12"/>
      <c r="AY346" s="12"/>
      <c r="AZ346" s="12"/>
      <c r="BA346" s="12"/>
      <c r="BB346" s="12"/>
      <c r="BC346" s="12"/>
      <c r="BD346" s="12"/>
      <c r="BE346" s="12"/>
      <c r="BF346" s="12"/>
      <c r="BG346" s="12"/>
      <c r="BH346" s="12"/>
      <c r="BI346" s="12"/>
      <c r="BJ346" s="16">
        <v>2</v>
      </c>
      <c r="BK346" s="16">
        <v>1</v>
      </c>
      <c r="BL346" s="16">
        <v>1</v>
      </c>
      <c r="BM346" s="16">
        <v>1</v>
      </c>
      <c r="BN346" s="16">
        <v>1</v>
      </c>
      <c r="BO346" s="16">
        <v>1</v>
      </c>
      <c r="BP346" s="16">
        <v>1</v>
      </c>
      <c r="BQ346" s="16">
        <v>1</v>
      </c>
      <c r="BR346" s="16">
        <v>1</v>
      </c>
      <c r="BS346" s="16">
        <v>1</v>
      </c>
      <c r="BT346" s="16">
        <v>1</v>
      </c>
      <c r="BU346" s="16">
        <v>1</v>
      </c>
      <c r="BV346" s="16">
        <v>1</v>
      </c>
      <c r="BW346" s="16">
        <v>1</v>
      </c>
      <c r="BX346" s="16">
        <v>1</v>
      </c>
      <c r="BY346" s="16">
        <v>1</v>
      </c>
      <c r="BZ346" s="16">
        <v>1</v>
      </c>
      <c r="CA346" s="16">
        <v>1</v>
      </c>
      <c r="CB346" s="16">
        <v>1</v>
      </c>
      <c r="CC346" s="16">
        <v>1</v>
      </c>
      <c r="CD346" s="16">
        <v>1</v>
      </c>
      <c r="CE346" s="16">
        <v>1</v>
      </c>
      <c r="CF346" s="16">
        <v>1</v>
      </c>
      <c r="CG346" s="16">
        <v>1</v>
      </c>
      <c r="CH346" s="16">
        <v>1</v>
      </c>
      <c r="CI346" s="16">
        <v>1</v>
      </c>
      <c r="CJ346" s="16">
        <v>1</v>
      </c>
      <c r="CK346" s="16">
        <v>1</v>
      </c>
      <c r="CL346" s="16">
        <v>1</v>
      </c>
      <c r="CM346" s="16">
        <v>1</v>
      </c>
      <c r="CN346" s="16">
        <v>1</v>
      </c>
      <c r="CO346" s="16">
        <v>1</v>
      </c>
      <c r="CP346" s="16">
        <v>1</v>
      </c>
      <c r="CQ346" s="16">
        <v>1</v>
      </c>
      <c r="CR346" s="16">
        <v>1</v>
      </c>
      <c r="CS346" s="16">
        <v>1</v>
      </c>
      <c r="CT346" s="16">
        <v>1</v>
      </c>
      <c r="CU346" s="16">
        <v>1</v>
      </c>
      <c r="CV346" s="16">
        <v>1</v>
      </c>
      <c r="CW346" s="69">
        <f t="shared" si="150"/>
        <v>1</v>
      </c>
      <c r="CX346" s="352">
        <f t="shared" si="160"/>
        <v>2.564102564102564E-2</v>
      </c>
      <c r="CY346" s="69">
        <f t="shared" si="161"/>
        <v>38</v>
      </c>
      <c r="CZ346" s="70">
        <f t="shared" si="162"/>
        <v>0.97435897435897434</v>
      </c>
      <c r="DA346" s="69">
        <f t="shared" si="163"/>
        <v>0</v>
      </c>
      <c r="DB346" s="70">
        <f t="shared" si="164"/>
        <v>0</v>
      </c>
      <c r="DC346" s="69">
        <f t="shared" si="165"/>
        <v>0</v>
      </c>
      <c r="DD346" s="70">
        <f t="shared" si="166"/>
        <v>0</v>
      </c>
      <c r="DE346" s="71">
        <f t="shared" si="168"/>
        <v>1.0256410256410255</v>
      </c>
      <c r="DF346" s="71" t="str">
        <f t="shared" si="169"/>
        <v>Cần cố gắng</v>
      </c>
      <c r="DG346" s="2"/>
      <c r="DH346" s="2"/>
      <c r="DI346" s="2"/>
      <c r="DJ346" s="2"/>
      <c r="DK346" s="2"/>
      <c r="DL346" s="2"/>
      <c r="DM346" s="2"/>
      <c r="DN346" s="2"/>
      <c r="DO346" s="2"/>
      <c r="DP346" s="2"/>
      <c r="DQ346" s="2"/>
      <c r="DR346" s="2"/>
      <c r="DS346" s="2"/>
      <c r="DT346" s="2"/>
      <c r="DU346" s="2"/>
      <c r="DV346" s="2"/>
      <c r="DW346" s="2"/>
      <c r="DX346" s="2"/>
      <c r="DY346" s="2"/>
      <c r="DZ346" s="2"/>
    </row>
    <row r="347" spans="1:130" ht="60" hidden="1" customHeight="1" x14ac:dyDescent="0.25">
      <c r="A347" s="49">
        <v>303</v>
      </c>
      <c r="B347" s="112">
        <v>441</v>
      </c>
      <c r="C347" s="113"/>
      <c r="D347" s="8" t="s">
        <v>392</v>
      </c>
      <c r="E347" s="15" t="s">
        <v>11</v>
      </c>
      <c r="F347" s="15" t="s">
        <v>1143</v>
      </c>
      <c r="G347" s="64" t="s">
        <v>19</v>
      </c>
      <c r="H347" s="8" t="s">
        <v>832</v>
      </c>
      <c r="I347" s="64" t="s">
        <v>628</v>
      </c>
      <c r="J347" s="64" t="s">
        <v>339</v>
      </c>
      <c r="K347" s="16" t="s">
        <v>6</v>
      </c>
      <c r="L347" s="16" t="s">
        <v>15</v>
      </c>
      <c r="M347" s="11">
        <v>1</v>
      </c>
      <c r="N347" s="11" t="s">
        <v>546</v>
      </c>
      <c r="O347" s="66"/>
      <c r="P347" s="66"/>
      <c r="Q347" s="66"/>
      <c r="R347" s="66"/>
      <c r="S347" s="66"/>
      <c r="T347" s="66"/>
      <c r="U347" s="66" t="s">
        <v>15</v>
      </c>
      <c r="V347" s="66"/>
      <c r="W347" s="66"/>
      <c r="X347" s="66"/>
      <c r="Y347" s="67">
        <f t="shared" si="167"/>
        <v>1</v>
      </c>
      <c r="Z347" s="16"/>
      <c r="AA347" s="16"/>
      <c r="AB347" s="16"/>
      <c r="AC347" s="16"/>
      <c r="AD347" s="16"/>
      <c r="AE347" s="68"/>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6">
        <v>2</v>
      </c>
      <c r="BK347" s="16">
        <v>1</v>
      </c>
      <c r="BL347" s="16">
        <v>1</v>
      </c>
      <c r="BM347" s="16">
        <v>1</v>
      </c>
      <c r="BN347" s="16">
        <v>1</v>
      </c>
      <c r="BO347" s="16">
        <v>1</v>
      </c>
      <c r="BP347" s="16">
        <v>1</v>
      </c>
      <c r="BQ347" s="16">
        <v>1</v>
      </c>
      <c r="BR347" s="16">
        <v>1</v>
      </c>
      <c r="BS347" s="16">
        <v>1</v>
      </c>
      <c r="BT347" s="16">
        <v>1</v>
      </c>
      <c r="BU347" s="16">
        <v>1</v>
      </c>
      <c r="BV347" s="16">
        <v>1</v>
      </c>
      <c r="BW347" s="16">
        <v>1</v>
      </c>
      <c r="BX347" s="16">
        <v>1</v>
      </c>
      <c r="BY347" s="16">
        <v>1</v>
      </c>
      <c r="BZ347" s="16">
        <v>1</v>
      </c>
      <c r="CA347" s="16">
        <v>1</v>
      </c>
      <c r="CB347" s="16">
        <v>1</v>
      </c>
      <c r="CC347" s="16">
        <v>1</v>
      </c>
      <c r="CD347" s="16">
        <v>1</v>
      </c>
      <c r="CE347" s="16">
        <v>1</v>
      </c>
      <c r="CF347" s="16">
        <v>1</v>
      </c>
      <c r="CG347" s="16">
        <v>1</v>
      </c>
      <c r="CH347" s="16">
        <v>1</v>
      </c>
      <c r="CI347" s="16">
        <v>1</v>
      </c>
      <c r="CJ347" s="16">
        <v>1</v>
      </c>
      <c r="CK347" s="16">
        <v>1</v>
      </c>
      <c r="CL347" s="16">
        <v>1</v>
      </c>
      <c r="CM347" s="16">
        <v>1</v>
      </c>
      <c r="CN347" s="16">
        <v>1</v>
      </c>
      <c r="CO347" s="16">
        <v>1</v>
      </c>
      <c r="CP347" s="16">
        <v>1</v>
      </c>
      <c r="CQ347" s="16">
        <v>1</v>
      </c>
      <c r="CR347" s="16">
        <v>1</v>
      </c>
      <c r="CS347" s="16">
        <v>1</v>
      </c>
      <c r="CT347" s="16">
        <v>1</v>
      </c>
      <c r="CU347" s="16">
        <v>1</v>
      </c>
      <c r="CV347" s="16">
        <v>1</v>
      </c>
      <c r="CW347" s="69">
        <f t="shared" si="150"/>
        <v>1</v>
      </c>
      <c r="CX347" s="352">
        <f t="shared" si="160"/>
        <v>2.564102564102564E-2</v>
      </c>
      <c r="CY347" s="69">
        <f t="shared" si="161"/>
        <v>38</v>
      </c>
      <c r="CZ347" s="70">
        <f t="shared" si="162"/>
        <v>0.97435897435897434</v>
      </c>
      <c r="DA347" s="69">
        <f t="shared" si="163"/>
        <v>0</v>
      </c>
      <c r="DB347" s="70">
        <f t="shared" si="164"/>
        <v>0</v>
      </c>
      <c r="DC347" s="69">
        <f t="shared" si="165"/>
        <v>0</v>
      </c>
      <c r="DD347" s="70">
        <f t="shared" si="166"/>
        <v>0</v>
      </c>
      <c r="DE347" s="71">
        <f t="shared" si="168"/>
        <v>1.0256410256410255</v>
      </c>
      <c r="DF347" s="71" t="str">
        <f t="shared" si="169"/>
        <v>Cần cố gắng</v>
      </c>
      <c r="DG347" s="2"/>
      <c r="DH347" s="2"/>
      <c r="DI347" s="2"/>
      <c r="DJ347" s="2"/>
      <c r="DK347" s="2"/>
      <c r="DL347" s="2"/>
      <c r="DM347" s="2"/>
      <c r="DN347" s="2"/>
      <c r="DO347" s="2"/>
      <c r="DP347" s="2"/>
      <c r="DQ347" s="2"/>
      <c r="DR347" s="2"/>
      <c r="DS347" s="2"/>
      <c r="DT347" s="2"/>
      <c r="DU347" s="2"/>
      <c r="DV347" s="2"/>
      <c r="DW347" s="2"/>
      <c r="DX347" s="2"/>
      <c r="DY347" s="2"/>
      <c r="DZ347" s="2"/>
    </row>
    <row r="348" spans="1:130" ht="60" hidden="1" customHeight="1" x14ac:dyDescent="0.25">
      <c r="A348" s="49">
        <v>304</v>
      </c>
      <c r="B348" s="112">
        <v>441</v>
      </c>
      <c r="C348" s="113"/>
      <c r="D348" s="8" t="s">
        <v>392</v>
      </c>
      <c r="E348" s="15" t="s">
        <v>11</v>
      </c>
      <c r="F348" s="15" t="s">
        <v>1148</v>
      </c>
      <c r="G348" s="64" t="s">
        <v>19</v>
      </c>
      <c r="H348" s="8" t="s">
        <v>833</v>
      </c>
      <c r="I348" s="64" t="s">
        <v>628</v>
      </c>
      <c r="J348" s="64" t="s">
        <v>339</v>
      </c>
      <c r="K348" s="16" t="s">
        <v>6</v>
      </c>
      <c r="L348" s="16" t="s">
        <v>15</v>
      </c>
      <c r="M348" s="11">
        <v>1</v>
      </c>
      <c r="N348" s="11" t="s">
        <v>1268</v>
      </c>
      <c r="O348" s="66"/>
      <c r="P348" s="66"/>
      <c r="Q348" s="66"/>
      <c r="R348" s="66"/>
      <c r="S348" s="66"/>
      <c r="T348" s="66"/>
      <c r="U348" s="66"/>
      <c r="V348" s="66" t="s">
        <v>15</v>
      </c>
      <c r="W348" s="66"/>
      <c r="X348" s="66"/>
      <c r="Y348" s="67">
        <f t="shared" si="167"/>
        <v>1</v>
      </c>
      <c r="Z348" s="16"/>
      <c r="AA348" s="16"/>
      <c r="AB348" s="16"/>
      <c r="AC348" s="16"/>
      <c r="AD348" s="16"/>
      <c r="AE348" s="68"/>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t="s">
        <v>654</v>
      </c>
      <c r="BD348" s="12" t="s">
        <v>654</v>
      </c>
      <c r="BE348" s="12" t="s">
        <v>626</v>
      </c>
      <c r="BF348" s="12"/>
      <c r="BG348" s="12"/>
      <c r="BH348" s="12"/>
      <c r="BI348" s="12"/>
      <c r="BJ348" s="16">
        <v>2</v>
      </c>
      <c r="BK348" s="16">
        <v>2</v>
      </c>
      <c r="BL348" s="16">
        <v>2</v>
      </c>
      <c r="BM348" s="16">
        <v>2</v>
      </c>
      <c r="BN348" s="16">
        <v>2</v>
      </c>
      <c r="BO348" s="16">
        <v>2</v>
      </c>
      <c r="BP348" s="16">
        <v>2</v>
      </c>
      <c r="BQ348" s="16">
        <v>2</v>
      </c>
      <c r="BR348" s="16">
        <v>2</v>
      </c>
      <c r="BS348" s="16">
        <v>2</v>
      </c>
      <c r="BT348" s="16">
        <v>2</v>
      </c>
      <c r="BU348" s="16">
        <v>2</v>
      </c>
      <c r="BV348" s="16">
        <v>2</v>
      </c>
      <c r="BW348" s="16">
        <v>2</v>
      </c>
      <c r="BX348" s="16">
        <v>2</v>
      </c>
      <c r="BY348" s="16">
        <v>2</v>
      </c>
      <c r="BZ348" s="16">
        <v>2</v>
      </c>
      <c r="CA348" s="16">
        <v>2</v>
      </c>
      <c r="CB348" s="16">
        <v>2</v>
      </c>
      <c r="CC348" s="16">
        <v>2</v>
      </c>
      <c r="CD348" s="16">
        <v>2</v>
      </c>
      <c r="CE348" s="16">
        <v>2</v>
      </c>
      <c r="CF348" s="16">
        <v>2</v>
      </c>
      <c r="CG348" s="16">
        <v>2</v>
      </c>
      <c r="CH348" s="16">
        <v>2</v>
      </c>
      <c r="CI348" s="16">
        <v>2</v>
      </c>
      <c r="CJ348" s="16">
        <v>2</v>
      </c>
      <c r="CK348" s="16">
        <v>2</v>
      </c>
      <c r="CL348" s="16">
        <v>2</v>
      </c>
      <c r="CM348" s="16">
        <v>2</v>
      </c>
      <c r="CN348" s="16">
        <v>2</v>
      </c>
      <c r="CO348" s="16">
        <v>2</v>
      </c>
      <c r="CP348" s="16">
        <v>2</v>
      </c>
      <c r="CQ348" s="16">
        <v>2</v>
      </c>
      <c r="CR348" s="16">
        <v>2</v>
      </c>
      <c r="CS348" s="16">
        <v>2</v>
      </c>
      <c r="CT348" s="16">
        <v>2</v>
      </c>
      <c r="CU348" s="16">
        <v>2</v>
      </c>
      <c r="CV348" s="16">
        <v>2</v>
      </c>
      <c r="CW348" s="69">
        <f t="shared" si="150"/>
        <v>39</v>
      </c>
      <c r="CX348" s="352">
        <f t="shared" si="160"/>
        <v>1</v>
      </c>
      <c r="CY348" s="69">
        <f t="shared" si="161"/>
        <v>0</v>
      </c>
      <c r="CZ348" s="70">
        <f t="shared" si="162"/>
        <v>0</v>
      </c>
      <c r="DA348" s="69">
        <f t="shared" si="163"/>
        <v>0</v>
      </c>
      <c r="DB348" s="70">
        <f t="shared" si="164"/>
        <v>0</v>
      </c>
      <c r="DC348" s="69">
        <f t="shared" si="165"/>
        <v>0</v>
      </c>
      <c r="DD348" s="70">
        <f t="shared" si="166"/>
        <v>0</v>
      </c>
      <c r="DE348" s="71">
        <f t="shared" si="168"/>
        <v>2</v>
      </c>
      <c r="DF348" s="71" t="str">
        <f t="shared" si="169"/>
        <v>Đạt mục tiêu</v>
      </c>
      <c r="DG348" s="2"/>
      <c r="DH348" s="2"/>
      <c r="DI348" s="2"/>
      <c r="DJ348" s="2"/>
      <c r="DK348" s="2"/>
      <c r="DL348" s="2"/>
      <c r="DM348" s="2"/>
      <c r="DN348" s="2"/>
      <c r="DO348" s="2"/>
      <c r="DP348" s="2"/>
      <c r="DQ348" s="2"/>
      <c r="DR348" s="2"/>
      <c r="DS348" s="2"/>
      <c r="DT348" s="2"/>
      <c r="DU348" s="2"/>
      <c r="DV348" s="2"/>
      <c r="DW348" s="2"/>
      <c r="DX348" s="2"/>
      <c r="DY348" s="2"/>
      <c r="DZ348" s="2"/>
    </row>
    <row r="349" spans="1:130" ht="60" hidden="1" customHeight="1" x14ac:dyDescent="0.25">
      <c r="A349" s="49">
        <v>305</v>
      </c>
      <c r="B349" s="112">
        <v>441</v>
      </c>
      <c r="C349" s="113"/>
      <c r="D349" s="8" t="s">
        <v>392</v>
      </c>
      <c r="E349" s="15" t="s">
        <v>11</v>
      </c>
      <c r="F349" s="15" t="s">
        <v>834</v>
      </c>
      <c r="G349" s="64" t="s">
        <v>19</v>
      </c>
      <c r="H349" s="8" t="s">
        <v>835</v>
      </c>
      <c r="I349" s="64" t="s">
        <v>628</v>
      </c>
      <c r="J349" s="64" t="s">
        <v>339</v>
      </c>
      <c r="K349" s="16" t="s">
        <v>6</v>
      </c>
      <c r="L349" s="16" t="s">
        <v>15</v>
      </c>
      <c r="M349" s="11">
        <v>2</v>
      </c>
      <c r="N349" s="11" t="s">
        <v>547</v>
      </c>
      <c r="O349" s="66"/>
      <c r="P349" s="66"/>
      <c r="Q349" s="66"/>
      <c r="R349" s="66"/>
      <c r="S349" s="66"/>
      <c r="T349" s="66"/>
      <c r="U349" s="66"/>
      <c r="V349" s="66"/>
      <c r="W349" s="66" t="s">
        <v>15</v>
      </c>
      <c r="X349" s="80"/>
      <c r="Y349" s="67">
        <f t="shared" si="167"/>
        <v>1</v>
      </c>
      <c r="Z349" s="16"/>
      <c r="AA349" s="16"/>
      <c r="AB349" s="16"/>
      <c r="AC349" s="16"/>
      <c r="AD349" s="16"/>
      <c r="AE349" s="68"/>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t="s">
        <v>626</v>
      </c>
      <c r="BG349" s="12" t="s">
        <v>626</v>
      </c>
      <c r="BH349" s="12" t="s">
        <v>626</v>
      </c>
      <c r="BI349" s="12"/>
      <c r="BJ349" s="16">
        <v>2</v>
      </c>
      <c r="BK349" s="16">
        <v>2</v>
      </c>
      <c r="BL349" s="16">
        <v>2</v>
      </c>
      <c r="BM349" s="16">
        <v>2</v>
      </c>
      <c r="BN349" s="16">
        <v>2</v>
      </c>
      <c r="BO349" s="16">
        <v>2</v>
      </c>
      <c r="BP349" s="16">
        <v>2</v>
      </c>
      <c r="BQ349" s="16">
        <v>2</v>
      </c>
      <c r="BR349" s="16">
        <v>2</v>
      </c>
      <c r="BS349" s="16">
        <v>2</v>
      </c>
      <c r="BT349" s="16">
        <v>2</v>
      </c>
      <c r="BU349" s="16">
        <v>2</v>
      </c>
      <c r="BV349" s="16">
        <v>2</v>
      </c>
      <c r="BW349" s="16">
        <v>2</v>
      </c>
      <c r="BX349" s="16">
        <v>2</v>
      </c>
      <c r="BY349" s="16">
        <v>2</v>
      </c>
      <c r="BZ349" s="16">
        <v>2</v>
      </c>
      <c r="CA349" s="16">
        <v>2</v>
      </c>
      <c r="CB349" s="16">
        <v>2</v>
      </c>
      <c r="CC349" s="16">
        <v>2</v>
      </c>
      <c r="CD349" s="16">
        <v>2</v>
      </c>
      <c r="CE349" s="16">
        <v>2</v>
      </c>
      <c r="CF349" s="16">
        <v>2</v>
      </c>
      <c r="CG349" s="16">
        <v>2</v>
      </c>
      <c r="CH349" s="16">
        <v>2</v>
      </c>
      <c r="CI349" s="16">
        <v>2</v>
      </c>
      <c r="CJ349" s="16">
        <v>2</v>
      </c>
      <c r="CK349" s="16">
        <v>2</v>
      </c>
      <c r="CL349" s="16">
        <v>2</v>
      </c>
      <c r="CM349" s="16">
        <v>2</v>
      </c>
      <c r="CN349" s="16">
        <v>2</v>
      </c>
      <c r="CO349" s="16">
        <v>2</v>
      </c>
      <c r="CP349" s="16">
        <v>2</v>
      </c>
      <c r="CQ349" s="16">
        <v>2</v>
      </c>
      <c r="CR349" s="16">
        <v>2</v>
      </c>
      <c r="CS349" s="16"/>
      <c r="CT349" s="16">
        <v>2</v>
      </c>
      <c r="CU349" s="16">
        <v>2</v>
      </c>
      <c r="CV349" s="16">
        <v>2</v>
      </c>
      <c r="CW349" s="69">
        <f t="shared" si="150"/>
        <v>38</v>
      </c>
      <c r="CX349" s="352">
        <f t="shared" si="160"/>
        <v>1</v>
      </c>
      <c r="CY349" s="69">
        <f t="shared" si="161"/>
        <v>0</v>
      </c>
      <c r="CZ349" s="70">
        <f t="shared" si="162"/>
        <v>0</v>
      </c>
      <c r="DA349" s="69">
        <f t="shared" si="163"/>
        <v>0</v>
      </c>
      <c r="DB349" s="70">
        <f t="shared" si="164"/>
        <v>0</v>
      </c>
      <c r="DC349" s="69">
        <f t="shared" si="165"/>
        <v>0</v>
      </c>
      <c r="DD349" s="70">
        <f t="shared" si="166"/>
        <v>0</v>
      </c>
      <c r="DE349" s="71">
        <f t="shared" si="168"/>
        <v>2</v>
      </c>
      <c r="DF349" s="71" t="str">
        <f t="shared" si="169"/>
        <v>Đạt mục tiêu</v>
      </c>
      <c r="DG349" s="2"/>
      <c r="DH349" s="2"/>
      <c r="DI349" s="2"/>
      <c r="DJ349" s="2"/>
      <c r="DK349" s="2"/>
      <c r="DL349" s="2"/>
      <c r="DM349" s="2"/>
      <c r="DN349" s="2"/>
      <c r="DO349" s="2"/>
      <c r="DP349" s="2"/>
      <c r="DQ349" s="2"/>
      <c r="DR349" s="2"/>
      <c r="DS349" s="2"/>
      <c r="DT349" s="2"/>
      <c r="DU349" s="2"/>
      <c r="DV349" s="2"/>
      <c r="DW349" s="2"/>
      <c r="DX349" s="2"/>
      <c r="DY349" s="2"/>
      <c r="DZ349" s="2"/>
    </row>
    <row r="350" spans="1:130" ht="55.5" hidden="1" customHeight="1" x14ac:dyDescent="0.25">
      <c r="A350" s="49">
        <v>306</v>
      </c>
      <c r="B350" s="112">
        <v>441</v>
      </c>
      <c r="C350" s="115"/>
      <c r="D350" s="8" t="s">
        <v>392</v>
      </c>
      <c r="E350" s="15" t="s">
        <v>11</v>
      </c>
      <c r="F350" s="15" t="s">
        <v>398</v>
      </c>
      <c r="G350" s="64" t="s">
        <v>19</v>
      </c>
      <c r="H350" s="8" t="s">
        <v>836</v>
      </c>
      <c r="I350" s="64" t="s">
        <v>628</v>
      </c>
      <c r="J350" s="64" t="s">
        <v>339</v>
      </c>
      <c r="K350" s="16" t="s">
        <v>6</v>
      </c>
      <c r="L350" s="16" t="s">
        <v>15</v>
      </c>
      <c r="M350" s="24">
        <v>1</v>
      </c>
      <c r="N350" s="24" t="s">
        <v>548</v>
      </c>
      <c r="O350" s="136"/>
      <c r="P350" s="66"/>
      <c r="Q350" s="66"/>
      <c r="R350" s="66"/>
      <c r="S350" s="66"/>
      <c r="T350" s="66"/>
      <c r="U350" s="66"/>
      <c r="V350" s="66"/>
      <c r="W350" s="66"/>
      <c r="X350" s="66" t="s">
        <v>15</v>
      </c>
      <c r="Y350" s="67">
        <f t="shared" si="167"/>
        <v>1</v>
      </c>
      <c r="Z350" s="16"/>
      <c r="AA350" s="16"/>
      <c r="AB350" s="16"/>
      <c r="AC350" s="16"/>
      <c r="AD350" s="16"/>
      <c r="AE350" s="68"/>
      <c r="AF350" s="12"/>
      <c r="AG350" s="12"/>
      <c r="AH350" s="12"/>
      <c r="AI350" s="12"/>
      <c r="AJ350" s="12"/>
      <c r="AK350" s="12"/>
      <c r="AL350" s="12"/>
      <c r="AM350" s="12"/>
      <c r="AN350" s="12"/>
      <c r="AO350" s="12"/>
      <c r="AP350" s="12"/>
      <c r="AQ350" s="12"/>
      <c r="AR350" s="12"/>
      <c r="AS350" s="12"/>
      <c r="AT350" s="12"/>
      <c r="AU350" s="12"/>
      <c r="AV350" s="12"/>
      <c r="AW350" s="12"/>
      <c r="AX350" s="12"/>
      <c r="AY350" s="16" t="s">
        <v>626</v>
      </c>
      <c r="AZ350" s="16"/>
      <c r="BA350" s="16" t="s">
        <v>654</v>
      </c>
      <c r="BB350" s="16" t="s">
        <v>654</v>
      </c>
      <c r="BC350" s="12"/>
      <c r="BD350" s="12"/>
      <c r="BE350" s="12"/>
      <c r="BF350" s="12"/>
      <c r="BG350" s="12"/>
      <c r="BH350" s="12"/>
      <c r="BI350" s="12"/>
      <c r="BJ350" s="16">
        <v>2</v>
      </c>
      <c r="BK350" s="16">
        <v>2</v>
      </c>
      <c r="BL350" s="16">
        <v>2</v>
      </c>
      <c r="BM350" s="16">
        <v>2</v>
      </c>
      <c r="BN350" s="16">
        <v>2</v>
      </c>
      <c r="BO350" s="16">
        <v>2</v>
      </c>
      <c r="BP350" s="16">
        <v>2</v>
      </c>
      <c r="BQ350" s="16">
        <v>2</v>
      </c>
      <c r="BR350" s="16">
        <v>2</v>
      </c>
      <c r="BS350" s="16">
        <v>2</v>
      </c>
      <c r="BT350" s="16">
        <v>2</v>
      </c>
      <c r="BU350" s="16">
        <v>2</v>
      </c>
      <c r="BV350" s="16">
        <v>2</v>
      </c>
      <c r="BW350" s="16">
        <v>2</v>
      </c>
      <c r="BX350" s="16">
        <v>2</v>
      </c>
      <c r="BY350" s="16">
        <v>2</v>
      </c>
      <c r="BZ350" s="16">
        <v>2</v>
      </c>
      <c r="CA350" s="16">
        <v>2</v>
      </c>
      <c r="CB350" s="16">
        <v>2</v>
      </c>
      <c r="CC350" s="16">
        <v>2</v>
      </c>
      <c r="CD350" s="16">
        <v>2</v>
      </c>
      <c r="CE350" s="16">
        <v>2</v>
      </c>
      <c r="CF350" s="16">
        <v>2</v>
      </c>
      <c r="CG350" s="16">
        <v>2</v>
      </c>
      <c r="CH350" s="16">
        <v>2</v>
      </c>
      <c r="CI350" s="16">
        <v>2</v>
      </c>
      <c r="CJ350" s="16">
        <v>2</v>
      </c>
      <c r="CK350" s="16">
        <v>2</v>
      </c>
      <c r="CL350" s="16">
        <v>2</v>
      </c>
      <c r="CM350" s="16">
        <v>2</v>
      </c>
      <c r="CN350" s="16">
        <v>2</v>
      </c>
      <c r="CO350" s="16">
        <v>2</v>
      </c>
      <c r="CP350" s="16">
        <v>2</v>
      </c>
      <c r="CQ350" s="16">
        <v>2</v>
      </c>
      <c r="CR350" s="16">
        <v>2</v>
      </c>
      <c r="CS350" s="16"/>
      <c r="CT350" s="16">
        <v>2</v>
      </c>
      <c r="CU350" s="16">
        <v>2</v>
      </c>
      <c r="CV350" s="16">
        <v>2</v>
      </c>
      <c r="CW350" s="69">
        <f t="shared" si="150"/>
        <v>38</v>
      </c>
      <c r="CX350" s="352">
        <f t="shared" si="160"/>
        <v>1</v>
      </c>
      <c r="CY350" s="69">
        <f t="shared" si="161"/>
        <v>0</v>
      </c>
      <c r="CZ350" s="70">
        <f t="shared" si="162"/>
        <v>0</v>
      </c>
      <c r="DA350" s="69">
        <f t="shared" si="163"/>
        <v>0</v>
      </c>
      <c r="DB350" s="70">
        <f t="shared" si="164"/>
        <v>0</v>
      </c>
      <c r="DC350" s="69">
        <f t="shared" si="165"/>
        <v>0</v>
      </c>
      <c r="DD350" s="70">
        <f t="shared" si="166"/>
        <v>0</v>
      </c>
      <c r="DE350" s="71">
        <f t="shared" si="168"/>
        <v>2</v>
      </c>
      <c r="DF350" s="71" t="str">
        <f t="shared" si="169"/>
        <v>Đạt mục tiêu</v>
      </c>
      <c r="DG350" s="2"/>
      <c r="DH350" s="2"/>
      <c r="DI350" s="2"/>
      <c r="DJ350" s="2"/>
      <c r="DK350" s="2"/>
      <c r="DL350" s="2"/>
      <c r="DM350" s="2"/>
      <c r="DN350" s="2"/>
      <c r="DO350" s="2"/>
      <c r="DP350" s="2"/>
      <c r="DQ350" s="2"/>
      <c r="DR350" s="2"/>
      <c r="DS350" s="2"/>
      <c r="DT350" s="2"/>
      <c r="DU350" s="2"/>
      <c r="DV350" s="2"/>
      <c r="DW350" s="2"/>
      <c r="DX350" s="2"/>
      <c r="DY350" s="2"/>
      <c r="DZ350" s="2"/>
    </row>
    <row r="351" spans="1:130" ht="55.5" hidden="1" customHeight="1" x14ac:dyDescent="0.25">
      <c r="A351" s="49">
        <v>307</v>
      </c>
      <c r="B351" s="112">
        <v>441</v>
      </c>
      <c r="C351" s="56">
        <v>444</v>
      </c>
      <c r="D351" s="8" t="s">
        <v>399</v>
      </c>
      <c r="E351" s="15" t="s">
        <v>11</v>
      </c>
      <c r="F351" s="15" t="s">
        <v>400</v>
      </c>
      <c r="G351" s="64" t="s">
        <v>19</v>
      </c>
      <c r="H351" s="117" t="s">
        <v>400</v>
      </c>
      <c r="I351" s="64" t="s">
        <v>628</v>
      </c>
      <c r="J351" s="388" t="s">
        <v>339</v>
      </c>
      <c r="K351" s="12" t="s">
        <v>6</v>
      </c>
      <c r="L351" s="12" t="s">
        <v>15</v>
      </c>
      <c r="M351" s="11">
        <v>1</v>
      </c>
      <c r="N351" s="11" t="s">
        <v>548</v>
      </c>
      <c r="O351" s="66"/>
      <c r="P351" s="66"/>
      <c r="Q351" s="66"/>
      <c r="R351" s="66"/>
      <c r="S351" s="66"/>
      <c r="T351" s="66"/>
      <c r="U351" s="66"/>
      <c r="V351" s="66"/>
      <c r="W351" s="66"/>
      <c r="X351" s="66" t="s">
        <v>15</v>
      </c>
      <c r="Y351" s="67">
        <f t="shared" si="167"/>
        <v>1</v>
      </c>
      <c r="Z351" s="16"/>
      <c r="AA351" s="16"/>
      <c r="AB351" s="16"/>
      <c r="AC351" s="16"/>
      <c r="AD351" s="16"/>
      <c r="AE351" s="68"/>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t="s">
        <v>654</v>
      </c>
      <c r="BJ351" s="16">
        <v>2</v>
      </c>
      <c r="BK351" s="16">
        <v>2</v>
      </c>
      <c r="BL351" s="16">
        <v>2</v>
      </c>
      <c r="BM351" s="16">
        <v>2</v>
      </c>
      <c r="BN351" s="16">
        <v>2</v>
      </c>
      <c r="BO351" s="16">
        <v>2</v>
      </c>
      <c r="BP351" s="16">
        <v>2</v>
      </c>
      <c r="BQ351" s="16">
        <v>2</v>
      </c>
      <c r="BR351" s="16">
        <v>2</v>
      </c>
      <c r="BS351" s="16">
        <v>2</v>
      </c>
      <c r="BT351" s="16">
        <v>2</v>
      </c>
      <c r="BU351" s="16">
        <v>2</v>
      </c>
      <c r="BV351" s="16">
        <v>2</v>
      </c>
      <c r="BW351" s="16">
        <v>2</v>
      </c>
      <c r="BX351" s="16">
        <v>2</v>
      </c>
      <c r="BY351" s="16">
        <v>2</v>
      </c>
      <c r="BZ351" s="16">
        <v>2</v>
      </c>
      <c r="CA351" s="16">
        <v>2</v>
      </c>
      <c r="CB351" s="16">
        <v>2</v>
      </c>
      <c r="CC351" s="16">
        <v>2</v>
      </c>
      <c r="CD351" s="16">
        <v>2</v>
      </c>
      <c r="CE351" s="16">
        <v>2</v>
      </c>
      <c r="CF351" s="16">
        <v>2</v>
      </c>
      <c r="CG351" s="16">
        <v>2</v>
      </c>
      <c r="CH351" s="16">
        <v>2</v>
      </c>
      <c r="CI351" s="16">
        <v>2</v>
      </c>
      <c r="CJ351" s="16">
        <v>2</v>
      </c>
      <c r="CK351" s="16">
        <v>2</v>
      </c>
      <c r="CL351" s="16">
        <v>2</v>
      </c>
      <c r="CM351" s="16">
        <v>2</v>
      </c>
      <c r="CN351" s="16">
        <v>2</v>
      </c>
      <c r="CO351" s="16">
        <v>2</v>
      </c>
      <c r="CP351" s="16">
        <v>2</v>
      </c>
      <c r="CQ351" s="16">
        <v>2</v>
      </c>
      <c r="CR351" s="16">
        <v>2</v>
      </c>
      <c r="CS351" s="16"/>
      <c r="CT351" s="16">
        <v>2</v>
      </c>
      <c r="CU351" s="16">
        <v>2</v>
      </c>
      <c r="CV351" s="16">
        <v>2</v>
      </c>
      <c r="CW351" s="69">
        <f t="shared" si="150"/>
        <v>38</v>
      </c>
      <c r="CX351" s="352">
        <f t="shared" si="160"/>
        <v>1</v>
      </c>
      <c r="CY351" s="69">
        <f t="shared" si="161"/>
        <v>0</v>
      </c>
      <c r="CZ351" s="70">
        <f t="shared" si="162"/>
        <v>0</v>
      </c>
      <c r="DA351" s="69">
        <f t="shared" si="163"/>
        <v>0</v>
      </c>
      <c r="DB351" s="70">
        <f t="shared" si="164"/>
        <v>0</v>
      </c>
      <c r="DC351" s="69">
        <f t="shared" si="165"/>
        <v>0</v>
      </c>
      <c r="DD351" s="70">
        <f t="shared" si="166"/>
        <v>0</v>
      </c>
      <c r="DE351" s="71">
        <f t="shared" si="168"/>
        <v>2</v>
      </c>
      <c r="DF351" s="71" t="str">
        <f t="shared" si="169"/>
        <v>Đạt mục tiêu</v>
      </c>
      <c r="DG351" s="2"/>
      <c r="DH351" s="2"/>
      <c r="DI351" s="2"/>
      <c r="DJ351" s="2"/>
      <c r="DK351" s="2"/>
      <c r="DL351" s="2"/>
      <c r="DM351" s="2"/>
      <c r="DN351" s="2"/>
      <c r="DO351" s="2"/>
      <c r="DP351" s="2"/>
      <c r="DQ351" s="2"/>
      <c r="DR351" s="2"/>
      <c r="DS351" s="2"/>
      <c r="DT351" s="2"/>
      <c r="DU351" s="2"/>
      <c r="DV351" s="2"/>
      <c r="DW351" s="2"/>
      <c r="DX351" s="2"/>
      <c r="DY351" s="2"/>
      <c r="DZ351" s="2"/>
    </row>
    <row r="352" spans="1:130" ht="38.25" hidden="1" customHeight="1" x14ac:dyDescent="0.25">
      <c r="A352" s="49">
        <v>308</v>
      </c>
      <c r="B352" s="62">
        <v>444</v>
      </c>
      <c r="C352" s="56">
        <v>445</v>
      </c>
      <c r="D352" s="8" t="s">
        <v>401</v>
      </c>
      <c r="E352" s="15" t="s">
        <v>36</v>
      </c>
      <c r="F352" s="15" t="s">
        <v>402</v>
      </c>
      <c r="G352" s="64" t="s">
        <v>36</v>
      </c>
      <c r="H352" s="15" t="s">
        <v>402</v>
      </c>
      <c r="I352" s="64" t="s">
        <v>628</v>
      </c>
      <c r="J352" s="64" t="s">
        <v>339</v>
      </c>
      <c r="K352" s="16" t="s">
        <v>6</v>
      </c>
      <c r="L352" s="16" t="s">
        <v>15</v>
      </c>
      <c r="M352" s="11"/>
      <c r="N352" s="11" t="s">
        <v>548</v>
      </c>
      <c r="O352" s="66"/>
      <c r="P352" s="66"/>
      <c r="Q352" s="66"/>
      <c r="R352" s="66"/>
      <c r="S352" s="66"/>
      <c r="T352" s="66"/>
      <c r="U352" s="66"/>
      <c r="V352" s="66"/>
      <c r="W352" s="66"/>
      <c r="X352" s="66" t="s">
        <v>15</v>
      </c>
      <c r="Y352" s="67">
        <f t="shared" si="167"/>
        <v>1</v>
      </c>
      <c r="Z352" s="16"/>
      <c r="AA352" s="16"/>
      <c r="AB352" s="16"/>
      <c r="AC352" s="16"/>
      <c r="AD352" s="16"/>
      <c r="AE352" s="76"/>
      <c r="AF352" s="16"/>
      <c r="AG352" s="16"/>
      <c r="AH352" s="16"/>
      <c r="AI352" s="16"/>
      <c r="AJ352" s="16"/>
      <c r="AK352" s="16"/>
      <c r="AL352" s="12"/>
      <c r="AM352" s="12"/>
      <c r="AN352" s="12"/>
      <c r="AO352" s="12"/>
      <c r="AP352" s="12"/>
      <c r="AQ352" s="16"/>
      <c r="AR352" s="16"/>
      <c r="AS352" s="16"/>
      <c r="AT352" s="16"/>
      <c r="AU352" s="16"/>
      <c r="AV352" s="16"/>
      <c r="AW352" s="16"/>
      <c r="AX352" s="16"/>
      <c r="AY352" s="16"/>
      <c r="AZ352" s="16"/>
      <c r="BA352" s="16"/>
      <c r="BB352" s="16"/>
      <c r="BC352" s="16"/>
      <c r="BD352" s="16"/>
      <c r="BE352" s="16"/>
      <c r="BF352" s="16"/>
      <c r="BG352" s="16"/>
      <c r="BH352" s="16"/>
      <c r="BI352" s="16" t="s">
        <v>623</v>
      </c>
      <c r="BJ352" s="16">
        <v>2</v>
      </c>
      <c r="BK352" s="16">
        <v>2</v>
      </c>
      <c r="BL352" s="16">
        <v>2</v>
      </c>
      <c r="BM352" s="16">
        <v>2</v>
      </c>
      <c r="BN352" s="16">
        <v>2</v>
      </c>
      <c r="BO352" s="16">
        <v>2</v>
      </c>
      <c r="BP352" s="16">
        <v>2</v>
      </c>
      <c r="BQ352" s="16">
        <v>2</v>
      </c>
      <c r="BR352" s="16">
        <v>2</v>
      </c>
      <c r="BS352" s="16">
        <v>2</v>
      </c>
      <c r="BT352" s="16">
        <v>2</v>
      </c>
      <c r="BU352" s="16">
        <v>2</v>
      </c>
      <c r="BV352" s="16">
        <v>2</v>
      </c>
      <c r="BW352" s="16">
        <v>2</v>
      </c>
      <c r="BX352" s="16">
        <v>2</v>
      </c>
      <c r="BY352" s="16">
        <v>2</v>
      </c>
      <c r="BZ352" s="16">
        <v>2</v>
      </c>
      <c r="CA352" s="16">
        <v>2</v>
      </c>
      <c r="CB352" s="16">
        <v>2</v>
      </c>
      <c r="CC352" s="16">
        <v>2</v>
      </c>
      <c r="CD352" s="16">
        <v>2</v>
      </c>
      <c r="CE352" s="16">
        <v>2</v>
      </c>
      <c r="CF352" s="16">
        <v>2</v>
      </c>
      <c r="CG352" s="16">
        <v>2</v>
      </c>
      <c r="CH352" s="16">
        <v>2</v>
      </c>
      <c r="CI352" s="16">
        <v>2</v>
      </c>
      <c r="CJ352" s="16">
        <v>2</v>
      </c>
      <c r="CK352" s="16">
        <v>2</v>
      </c>
      <c r="CL352" s="16">
        <v>2</v>
      </c>
      <c r="CM352" s="16">
        <v>2</v>
      </c>
      <c r="CN352" s="16">
        <v>2</v>
      </c>
      <c r="CO352" s="16">
        <v>2</v>
      </c>
      <c r="CP352" s="16">
        <v>2</v>
      </c>
      <c r="CQ352" s="16">
        <v>2</v>
      </c>
      <c r="CR352" s="16">
        <v>2</v>
      </c>
      <c r="CS352" s="16"/>
      <c r="CT352" s="16">
        <v>2</v>
      </c>
      <c r="CU352" s="16">
        <v>2</v>
      </c>
      <c r="CV352" s="16">
        <v>2</v>
      </c>
      <c r="CW352" s="69">
        <f t="shared" si="150"/>
        <v>38</v>
      </c>
      <c r="CX352" s="352">
        <f t="shared" si="160"/>
        <v>1</v>
      </c>
      <c r="CY352" s="69">
        <f t="shared" si="161"/>
        <v>0</v>
      </c>
      <c r="CZ352" s="70">
        <f t="shared" si="162"/>
        <v>0</v>
      </c>
      <c r="DA352" s="69">
        <f t="shared" si="163"/>
        <v>0</v>
      </c>
      <c r="DB352" s="70">
        <f t="shared" si="164"/>
        <v>0</v>
      </c>
      <c r="DC352" s="69">
        <f t="shared" si="165"/>
        <v>0</v>
      </c>
      <c r="DD352" s="70">
        <f t="shared" si="166"/>
        <v>0</v>
      </c>
      <c r="DE352" s="71">
        <f t="shared" si="168"/>
        <v>2</v>
      </c>
      <c r="DF352" s="71" t="str">
        <f t="shared" si="169"/>
        <v>Đạt mục tiêu</v>
      </c>
      <c r="DG352" s="2"/>
      <c r="DH352" s="2"/>
      <c r="DI352" s="2"/>
      <c r="DJ352" s="2"/>
      <c r="DK352" s="2"/>
      <c r="DL352" s="2"/>
      <c r="DM352" s="2"/>
      <c r="DN352" s="2"/>
      <c r="DO352" s="2"/>
      <c r="DP352" s="2"/>
      <c r="DQ352" s="2"/>
      <c r="DR352" s="2"/>
      <c r="DS352" s="2"/>
      <c r="DT352" s="2"/>
      <c r="DU352" s="2"/>
      <c r="DV352" s="2"/>
      <c r="DW352" s="2"/>
      <c r="DX352" s="2"/>
      <c r="DY352" s="2"/>
      <c r="DZ352" s="2"/>
    </row>
    <row r="353" spans="1:130" ht="23.25" customHeight="1" x14ac:dyDescent="0.25">
      <c r="A353" s="49">
        <v>309</v>
      </c>
      <c r="B353" s="55">
        <v>445</v>
      </c>
      <c r="C353" s="56">
        <v>446</v>
      </c>
      <c r="D353" s="623" t="s">
        <v>403</v>
      </c>
      <c r="E353" s="624"/>
      <c r="F353" s="624"/>
      <c r="G353" s="624"/>
      <c r="H353" s="625"/>
      <c r="I353" s="64"/>
      <c r="J353" s="57"/>
      <c r="K353" s="57" t="s">
        <v>8</v>
      </c>
      <c r="L353" s="57" t="s">
        <v>8</v>
      </c>
      <c r="M353" s="57" t="s">
        <v>8</v>
      </c>
      <c r="N353" s="296"/>
      <c r="O353" s="58" t="s">
        <v>609</v>
      </c>
      <c r="P353" s="58" t="s">
        <v>609</v>
      </c>
      <c r="Q353" s="58" t="s">
        <v>609</v>
      </c>
      <c r="R353" s="58" t="s">
        <v>609</v>
      </c>
      <c r="S353" s="58" t="s">
        <v>609</v>
      </c>
      <c r="T353" s="58" t="s">
        <v>609</v>
      </c>
      <c r="U353" s="58" t="s">
        <v>609</v>
      </c>
      <c r="V353" s="58" t="s">
        <v>609</v>
      </c>
      <c r="W353" s="58" t="s">
        <v>609</v>
      </c>
      <c r="X353" s="58" t="s">
        <v>609</v>
      </c>
      <c r="Y353" s="67">
        <f t="shared" si="167"/>
        <v>0</v>
      </c>
      <c r="Z353" s="57"/>
      <c r="AA353" s="57"/>
      <c r="AB353" s="57"/>
      <c r="AC353" s="57"/>
      <c r="AD353" s="57"/>
      <c r="AE353" s="77"/>
      <c r="AF353" s="78"/>
      <c r="AG353" s="78"/>
      <c r="AH353" s="78"/>
      <c r="AI353" s="78"/>
      <c r="AJ353" s="78"/>
      <c r="AK353" s="291"/>
      <c r="AL353" s="274"/>
      <c r="AM353" s="274"/>
      <c r="AN353" s="274"/>
      <c r="AO353" s="274"/>
      <c r="AP353" s="274"/>
      <c r="AQ353" s="271"/>
      <c r="AR353" s="78"/>
      <c r="AS353" s="78"/>
      <c r="AT353" s="78"/>
      <c r="AU353" s="57"/>
      <c r="AV353" s="57"/>
      <c r="AW353" s="57"/>
      <c r="AX353" s="57"/>
      <c r="AY353" s="78"/>
      <c r="AZ353" s="78"/>
      <c r="BA353" s="78"/>
      <c r="BB353" s="78"/>
      <c r="BC353" s="78"/>
      <c r="BD353" s="78"/>
      <c r="BE353" s="78"/>
      <c r="BF353" s="78"/>
      <c r="BG353" s="78"/>
      <c r="BH353" s="78"/>
      <c r="BI353" s="78"/>
      <c r="BJ353" s="336" t="s">
        <v>8</v>
      </c>
      <c r="BK353" s="336" t="s">
        <v>8</v>
      </c>
      <c r="BL353" s="336" t="s">
        <v>8</v>
      </c>
      <c r="BM353" s="336" t="s">
        <v>8</v>
      </c>
      <c r="BN353" s="336" t="s">
        <v>8</v>
      </c>
      <c r="BO353" s="336" t="s">
        <v>8</v>
      </c>
      <c r="BP353" s="336" t="s">
        <v>8</v>
      </c>
      <c r="BQ353" s="336" t="s">
        <v>8</v>
      </c>
      <c r="BR353" s="336" t="s">
        <v>8</v>
      </c>
      <c r="BS353" s="336"/>
      <c r="BT353" s="336"/>
      <c r="BU353" s="336"/>
      <c r="BV353" s="336"/>
      <c r="BW353" s="336"/>
      <c r="BX353" s="336"/>
      <c r="BY353" s="336"/>
      <c r="BZ353" s="336"/>
      <c r="CA353" s="336"/>
      <c r="CB353" s="336"/>
      <c r="CC353" s="336" t="s">
        <v>8</v>
      </c>
      <c r="CD353" s="336"/>
      <c r="CE353" s="336" t="s">
        <v>8</v>
      </c>
      <c r="CF353" s="336" t="s">
        <v>8</v>
      </c>
      <c r="CG353" s="336" t="s">
        <v>8</v>
      </c>
      <c r="CH353" s="336" t="s">
        <v>8</v>
      </c>
      <c r="CI353" s="336" t="s">
        <v>8</v>
      </c>
      <c r="CJ353" s="336" t="s">
        <v>8</v>
      </c>
      <c r="CK353" s="336" t="s">
        <v>8</v>
      </c>
      <c r="CL353" s="336" t="s">
        <v>8</v>
      </c>
      <c r="CM353" s="336" t="s">
        <v>8</v>
      </c>
      <c r="CN353" s="336" t="s">
        <v>8</v>
      </c>
      <c r="CO353" s="336" t="s">
        <v>8</v>
      </c>
      <c r="CP353" s="336" t="s">
        <v>8</v>
      </c>
      <c r="CQ353" s="336" t="s">
        <v>8</v>
      </c>
      <c r="CR353" s="336" t="s">
        <v>8</v>
      </c>
      <c r="CS353" s="336"/>
      <c r="CT353" s="336" t="s">
        <v>8</v>
      </c>
      <c r="CU353" s="336" t="s">
        <v>8</v>
      </c>
      <c r="CV353" s="336" t="s">
        <v>8</v>
      </c>
      <c r="CW353" s="336" t="s">
        <v>8</v>
      </c>
      <c r="CX353" s="331" t="s">
        <v>8</v>
      </c>
      <c r="CY353" s="336" t="s">
        <v>8</v>
      </c>
      <c r="CZ353" s="336" t="s">
        <v>8</v>
      </c>
      <c r="DA353" s="336" t="s">
        <v>8</v>
      </c>
      <c r="DB353" s="336" t="s">
        <v>8</v>
      </c>
      <c r="DC353" s="336" t="s">
        <v>8</v>
      </c>
      <c r="DD353" s="336" t="s">
        <v>8</v>
      </c>
      <c r="DE353" s="57" t="s">
        <v>8</v>
      </c>
      <c r="DF353" s="57" t="s">
        <v>8</v>
      </c>
      <c r="DG353" s="2"/>
      <c r="DH353" s="2"/>
      <c r="DI353" s="2"/>
      <c r="DJ353" s="2"/>
      <c r="DK353" s="2"/>
      <c r="DL353" s="2"/>
      <c r="DM353" s="2"/>
      <c r="DN353" s="2"/>
      <c r="DO353" s="2"/>
      <c r="DP353" s="2"/>
      <c r="DQ353" s="2"/>
      <c r="DR353" s="2"/>
      <c r="DS353" s="2"/>
      <c r="DT353" s="2"/>
      <c r="DU353" s="2"/>
      <c r="DV353" s="2"/>
      <c r="DW353" s="2"/>
      <c r="DX353" s="2"/>
      <c r="DY353" s="2"/>
      <c r="DZ353" s="2"/>
    </row>
    <row r="354" spans="1:130" ht="16.5" customHeight="1" x14ac:dyDescent="0.25">
      <c r="A354" s="49">
        <v>310</v>
      </c>
      <c r="B354" s="55">
        <v>446</v>
      </c>
      <c r="C354" s="56">
        <v>447</v>
      </c>
      <c r="D354" s="706" t="s">
        <v>404</v>
      </c>
      <c r="E354" s="707"/>
      <c r="F354" s="705"/>
      <c r="G354" s="57"/>
      <c r="H354" s="57"/>
      <c r="I354" s="78"/>
      <c r="J354" s="57"/>
      <c r="K354" s="57" t="s">
        <v>8</v>
      </c>
      <c r="L354" s="57" t="s">
        <v>8</v>
      </c>
      <c r="M354" s="57" t="s">
        <v>8</v>
      </c>
      <c r="N354" s="296"/>
      <c r="O354" s="58" t="s">
        <v>609</v>
      </c>
      <c r="P354" s="58" t="s">
        <v>609</v>
      </c>
      <c r="Q354" s="58" t="s">
        <v>609</v>
      </c>
      <c r="R354" s="58" t="s">
        <v>609</v>
      </c>
      <c r="S354" s="58" t="s">
        <v>609</v>
      </c>
      <c r="T354" s="58" t="s">
        <v>609</v>
      </c>
      <c r="U354" s="58" t="s">
        <v>609</v>
      </c>
      <c r="V354" s="58" t="s">
        <v>609</v>
      </c>
      <c r="W354" s="58" t="s">
        <v>609</v>
      </c>
      <c r="X354" s="58" t="s">
        <v>609</v>
      </c>
      <c r="Y354" s="67">
        <f t="shared" si="167"/>
        <v>0</v>
      </c>
      <c r="Z354" s="57"/>
      <c r="AA354" s="57"/>
      <c r="AB354" s="57"/>
      <c r="AC354" s="57"/>
      <c r="AD354" s="57"/>
      <c r="AE354" s="79"/>
      <c r="AF354" s="57"/>
      <c r="AG354" s="57"/>
      <c r="AH354" s="57"/>
      <c r="AI354" s="57"/>
      <c r="AJ354" s="57"/>
      <c r="AK354" s="57"/>
      <c r="AL354" s="78"/>
      <c r="AM354" s="78"/>
      <c r="AN354" s="78"/>
      <c r="AO354" s="78"/>
      <c r="AP354" s="78"/>
      <c r="AQ354" s="57"/>
      <c r="AR354" s="57"/>
      <c r="AS354" s="57"/>
      <c r="AT354" s="57"/>
      <c r="AU354" s="57"/>
      <c r="AV354" s="57"/>
      <c r="AW354" s="57"/>
      <c r="AX354" s="57"/>
      <c r="AY354" s="57"/>
      <c r="AZ354" s="57"/>
      <c r="BA354" s="57"/>
      <c r="BB354" s="57"/>
      <c r="BC354" s="57"/>
      <c r="BD354" s="57"/>
      <c r="BE354" s="57"/>
      <c r="BF354" s="57"/>
      <c r="BG354" s="57"/>
      <c r="BH354" s="57"/>
      <c r="BI354" s="57"/>
      <c r="BJ354" s="336" t="s">
        <v>8</v>
      </c>
      <c r="BK354" s="336" t="s">
        <v>8</v>
      </c>
      <c r="BL354" s="336" t="s">
        <v>8</v>
      </c>
      <c r="BM354" s="336" t="s">
        <v>8</v>
      </c>
      <c r="BN354" s="336" t="s">
        <v>8</v>
      </c>
      <c r="BO354" s="336" t="s">
        <v>8</v>
      </c>
      <c r="BP354" s="336" t="s">
        <v>8</v>
      </c>
      <c r="BQ354" s="336" t="s">
        <v>8</v>
      </c>
      <c r="BR354" s="336" t="s">
        <v>8</v>
      </c>
      <c r="BS354" s="336"/>
      <c r="BT354" s="336"/>
      <c r="BU354" s="336"/>
      <c r="BV354" s="336"/>
      <c r="BW354" s="336"/>
      <c r="BX354" s="336"/>
      <c r="BY354" s="336"/>
      <c r="BZ354" s="336"/>
      <c r="CA354" s="336"/>
      <c r="CB354" s="336"/>
      <c r="CC354" s="336" t="s">
        <v>8</v>
      </c>
      <c r="CD354" s="336"/>
      <c r="CE354" s="336" t="s">
        <v>8</v>
      </c>
      <c r="CF354" s="336" t="s">
        <v>8</v>
      </c>
      <c r="CG354" s="336" t="s">
        <v>8</v>
      </c>
      <c r="CH354" s="336" t="s">
        <v>8</v>
      </c>
      <c r="CI354" s="336" t="s">
        <v>8</v>
      </c>
      <c r="CJ354" s="336" t="s">
        <v>8</v>
      </c>
      <c r="CK354" s="336" t="s">
        <v>8</v>
      </c>
      <c r="CL354" s="336" t="s">
        <v>8</v>
      </c>
      <c r="CM354" s="336" t="s">
        <v>8</v>
      </c>
      <c r="CN354" s="336" t="s">
        <v>8</v>
      </c>
      <c r="CO354" s="336" t="s">
        <v>8</v>
      </c>
      <c r="CP354" s="336" t="s">
        <v>8</v>
      </c>
      <c r="CQ354" s="336" t="s">
        <v>8</v>
      </c>
      <c r="CR354" s="336" t="s">
        <v>8</v>
      </c>
      <c r="CS354" s="336"/>
      <c r="CT354" s="336" t="s">
        <v>8</v>
      </c>
      <c r="CU354" s="336" t="s">
        <v>8</v>
      </c>
      <c r="CV354" s="336" t="s">
        <v>8</v>
      </c>
      <c r="CW354" s="336" t="s">
        <v>8</v>
      </c>
      <c r="CX354" s="331" t="s">
        <v>8</v>
      </c>
      <c r="CY354" s="336" t="s">
        <v>8</v>
      </c>
      <c r="CZ354" s="336" t="s">
        <v>8</v>
      </c>
      <c r="DA354" s="336" t="s">
        <v>8</v>
      </c>
      <c r="DB354" s="336" t="s">
        <v>8</v>
      </c>
      <c r="DC354" s="336" t="s">
        <v>8</v>
      </c>
      <c r="DD354" s="336" t="s">
        <v>8</v>
      </c>
      <c r="DE354" s="57" t="s">
        <v>8</v>
      </c>
      <c r="DF354" s="57" t="s">
        <v>8</v>
      </c>
      <c r="DG354" s="2"/>
      <c r="DH354" s="2"/>
      <c r="DI354" s="2"/>
      <c r="DJ354" s="2"/>
      <c r="DK354" s="2"/>
      <c r="DL354" s="2"/>
      <c r="DM354" s="2"/>
      <c r="DN354" s="2"/>
      <c r="DO354" s="2"/>
      <c r="DP354" s="2"/>
      <c r="DQ354" s="2"/>
      <c r="DR354" s="2"/>
      <c r="DS354" s="2"/>
      <c r="DT354" s="2"/>
      <c r="DU354" s="2"/>
      <c r="DV354" s="2"/>
      <c r="DW354" s="2"/>
      <c r="DX354" s="2"/>
      <c r="DY354" s="2"/>
      <c r="DZ354" s="2"/>
    </row>
    <row r="355" spans="1:130" ht="16.5" customHeight="1" x14ac:dyDescent="0.25">
      <c r="A355" s="49">
        <v>311</v>
      </c>
      <c r="B355" s="55">
        <v>447</v>
      </c>
      <c r="C355" s="56">
        <v>448</v>
      </c>
      <c r="D355" s="706" t="s">
        <v>405</v>
      </c>
      <c r="E355" s="707"/>
      <c r="F355" s="705"/>
      <c r="G355" s="57"/>
      <c r="H355" s="57"/>
      <c r="I355" s="57"/>
      <c r="J355" s="57"/>
      <c r="K355" s="57" t="s">
        <v>8</v>
      </c>
      <c r="L355" s="57" t="s">
        <v>8</v>
      </c>
      <c r="M355" s="57" t="s">
        <v>8</v>
      </c>
      <c r="N355" s="296"/>
      <c r="O355" s="58" t="s">
        <v>609</v>
      </c>
      <c r="P355" s="58" t="s">
        <v>609</v>
      </c>
      <c r="Q355" s="58" t="s">
        <v>609</v>
      </c>
      <c r="R355" s="58" t="s">
        <v>609</v>
      </c>
      <c r="S355" s="58" t="s">
        <v>609</v>
      </c>
      <c r="T355" s="58" t="s">
        <v>609</v>
      </c>
      <c r="U355" s="58" t="s">
        <v>609</v>
      </c>
      <c r="V355" s="58" t="s">
        <v>609</v>
      </c>
      <c r="W355" s="58" t="s">
        <v>609</v>
      </c>
      <c r="X355" s="58" t="s">
        <v>609</v>
      </c>
      <c r="Y355" s="67">
        <f t="shared" si="167"/>
        <v>0</v>
      </c>
      <c r="Z355" s="57"/>
      <c r="AA355" s="57"/>
      <c r="AB355" s="57"/>
      <c r="AC355" s="57"/>
      <c r="AD355" s="57"/>
      <c r="AE355" s="79"/>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336" t="s">
        <v>8</v>
      </c>
      <c r="BK355" s="336" t="s">
        <v>8</v>
      </c>
      <c r="BL355" s="336" t="s">
        <v>8</v>
      </c>
      <c r="BM355" s="336" t="s">
        <v>8</v>
      </c>
      <c r="BN355" s="336" t="s">
        <v>8</v>
      </c>
      <c r="BO355" s="336" t="s">
        <v>8</v>
      </c>
      <c r="BP355" s="336" t="s">
        <v>8</v>
      </c>
      <c r="BQ355" s="336" t="s">
        <v>8</v>
      </c>
      <c r="BR355" s="336" t="s">
        <v>8</v>
      </c>
      <c r="BS355" s="336"/>
      <c r="BT355" s="336"/>
      <c r="BU355" s="336"/>
      <c r="BV355" s="336"/>
      <c r="BW355" s="336"/>
      <c r="BX355" s="336"/>
      <c r="BY355" s="336"/>
      <c r="BZ355" s="336"/>
      <c r="CA355" s="336"/>
      <c r="CB355" s="336"/>
      <c r="CC355" s="336" t="s">
        <v>8</v>
      </c>
      <c r="CD355" s="336"/>
      <c r="CE355" s="336" t="s">
        <v>8</v>
      </c>
      <c r="CF355" s="336" t="s">
        <v>8</v>
      </c>
      <c r="CG355" s="336" t="s">
        <v>8</v>
      </c>
      <c r="CH355" s="336" t="s">
        <v>8</v>
      </c>
      <c r="CI355" s="336" t="s">
        <v>8</v>
      </c>
      <c r="CJ355" s="336" t="s">
        <v>8</v>
      </c>
      <c r="CK355" s="336" t="s">
        <v>8</v>
      </c>
      <c r="CL355" s="336" t="s">
        <v>8</v>
      </c>
      <c r="CM355" s="336" t="s">
        <v>8</v>
      </c>
      <c r="CN355" s="336" t="s">
        <v>8</v>
      </c>
      <c r="CO355" s="336" t="s">
        <v>8</v>
      </c>
      <c r="CP355" s="336" t="s">
        <v>8</v>
      </c>
      <c r="CQ355" s="336" t="s">
        <v>8</v>
      </c>
      <c r="CR355" s="336" t="s">
        <v>8</v>
      </c>
      <c r="CS355" s="336"/>
      <c r="CT355" s="336" t="s">
        <v>8</v>
      </c>
      <c r="CU355" s="336" t="s">
        <v>8</v>
      </c>
      <c r="CV355" s="336" t="s">
        <v>8</v>
      </c>
      <c r="CW355" s="336" t="s">
        <v>8</v>
      </c>
      <c r="CX355" s="331" t="s">
        <v>8</v>
      </c>
      <c r="CY355" s="336" t="s">
        <v>8</v>
      </c>
      <c r="CZ355" s="336" t="s">
        <v>8</v>
      </c>
      <c r="DA355" s="336" t="s">
        <v>8</v>
      </c>
      <c r="DB355" s="336" t="s">
        <v>8</v>
      </c>
      <c r="DC355" s="336" t="s">
        <v>8</v>
      </c>
      <c r="DD355" s="336" t="s">
        <v>8</v>
      </c>
      <c r="DE355" s="57" t="s">
        <v>8</v>
      </c>
      <c r="DF355" s="57" t="s">
        <v>8</v>
      </c>
      <c r="DG355" s="2"/>
      <c r="DH355" s="2"/>
      <c r="DI355" s="2"/>
      <c r="DJ355" s="2"/>
      <c r="DK355" s="2"/>
      <c r="DL355" s="2"/>
      <c r="DM355" s="2"/>
      <c r="DN355" s="2"/>
      <c r="DO355" s="2"/>
      <c r="DP355" s="2"/>
      <c r="DQ355" s="2"/>
      <c r="DR355" s="2"/>
      <c r="DS355" s="2"/>
      <c r="DT355" s="2"/>
      <c r="DU355" s="2"/>
      <c r="DV355" s="2"/>
      <c r="DW355" s="2"/>
      <c r="DX355" s="2"/>
      <c r="DY355" s="2"/>
      <c r="DZ355" s="2"/>
    </row>
    <row r="356" spans="1:130" ht="48" hidden="1" customHeight="1" x14ac:dyDescent="0.25">
      <c r="A356" s="49">
        <v>312</v>
      </c>
      <c r="B356" s="55">
        <v>448</v>
      </c>
      <c r="C356" s="56">
        <v>451</v>
      </c>
      <c r="D356" s="8" t="s">
        <v>407</v>
      </c>
      <c r="E356" s="15" t="s">
        <v>11</v>
      </c>
      <c r="F356" s="15" t="s">
        <v>408</v>
      </c>
      <c r="G356" s="64" t="s">
        <v>36</v>
      </c>
      <c r="H356" s="144" t="s">
        <v>837</v>
      </c>
      <c r="I356" s="64" t="s">
        <v>628</v>
      </c>
      <c r="J356" s="8" t="s">
        <v>406</v>
      </c>
      <c r="K356" s="12" t="s">
        <v>6</v>
      </c>
      <c r="L356" s="12" t="s">
        <v>15</v>
      </c>
      <c r="M356" s="11">
        <v>1</v>
      </c>
      <c r="N356" s="305" t="s">
        <v>541</v>
      </c>
      <c r="O356" s="66"/>
      <c r="P356" s="66" t="s">
        <v>15</v>
      </c>
      <c r="Q356" s="66"/>
      <c r="R356" s="66"/>
      <c r="S356" s="66"/>
      <c r="T356" s="66"/>
      <c r="U356" s="66"/>
      <c r="V356" s="66"/>
      <c r="W356" s="66"/>
      <c r="X356" s="66"/>
      <c r="Y356" s="67">
        <f t="shared" si="167"/>
        <v>1</v>
      </c>
      <c r="Z356" s="16"/>
      <c r="AA356" s="12"/>
      <c r="AB356" s="12"/>
      <c r="AC356" s="12"/>
      <c r="AD356" s="12"/>
      <c r="AE356" s="68" t="s">
        <v>710</v>
      </c>
      <c r="AF356" s="68" t="s">
        <v>710</v>
      </c>
      <c r="AG356" s="68" t="s">
        <v>710</v>
      </c>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6">
        <v>2</v>
      </c>
      <c r="BK356" s="16">
        <v>2</v>
      </c>
      <c r="BL356" s="16">
        <v>2</v>
      </c>
      <c r="BM356" s="16">
        <v>2</v>
      </c>
      <c r="BN356" s="16">
        <v>1</v>
      </c>
      <c r="BO356" s="16">
        <v>2</v>
      </c>
      <c r="BP356" s="16">
        <v>2</v>
      </c>
      <c r="BQ356" s="16">
        <v>2</v>
      </c>
      <c r="BR356" s="16">
        <v>2</v>
      </c>
      <c r="BS356" s="16">
        <v>2</v>
      </c>
      <c r="BT356" s="16">
        <v>2</v>
      </c>
      <c r="BU356" s="16">
        <v>2</v>
      </c>
      <c r="BV356" s="16">
        <v>2</v>
      </c>
      <c r="BW356" s="16">
        <v>2</v>
      </c>
      <c r="BX356" s="16">
        <v>2</v>
      </c>
      <c r="BY356" s="16">
        <v>2</v>
      </c>
      <c r="BZ356" s="16">
        <v>2</v>
      </c>
      <c r="CA356" s="16">
        <v>2</v>
      </c>
      <c r="CB356" s="16">
        <v>2</v>
      </c>
      <c r="CC356" s="16">
        <v>2</v>
      </c>
      <c r="CD356" s="16">
        <v>2</v>
      </c>
      <c r="CE356" s="16">
        <v>2</v>
      </c>
      <c r="CF356" s="16">
        <v>2</v>
      </c>
      <c r="CG356" s="16">
        <v>2</v>
      </c>
      <c r="CH356" s="16">
        <v>2</v>
      </c>
      <c r="CI356" s="16">
        <v>2</v>
      </c>
      <c r="CJ356" s="16">
        <v>2</v>
      </c>
      <c r="CK356" s="16">
        <v>1</v>
      </c>
      <c r="CL356" s="16">
        <v>2</v>
      </c>
      <c r="CM356" s="16">
        <v>2</v>
      </c>
      <c r="CN356" s="16">
        <v>1</v>
      </c>
      <c r="CO356" s="16">
        <v>2</v>
      </c>
      <c r="CP356" s="16">
        <v>2</v>
      </c>
      <c r="CQ356" s="16">
        <v>2</v>
      </c>
      <c r="CR356" s="16">
        <v>2</v>
      </c>
      <c r="CS356" s="16">
        <v>2</v>
      </c>
      <c r="CT356" s="16">
        <v>2</v>
      </c>
      <c r="CU356" s="16">
        <v>2</v>
      </c>
      <c r="CV356" s="16">
        <v>2</v>
      </c>
      <c r="CW356" s="69">
        <f>COUNTIF(BJ356:CV356,"2")</f>
        <v>36</v>
      </c>
      <c r="CX356" s="352">
        <f>CW356/(CW356+CY356+DA356+DC356)</f>
        <v>0.92307692307692313</v>
      </c>
      <c r="CY356" s="69">
        <f>COUNTIF(BJ356:CV356,"1")</f>
        <v>3</v>
      </c>
      <c r="CZ356" s="70">
        <f>CY356/(CW356+CY356+DA356+DC356)</f>
        <v>7.6923076923076927E-2</v>
      </c>
      <c r="DA356" s="69">
        <f>COUNTIF(BJ356:CV356,"0")</f>
        <v>0</v>
      </c>
      <c r="DB356" s="70">
        <f>DA356/(CW356+CY356+DA356+DC356)</f>
        <v>0</v>
      </c>
      <c r="DC356" s="69">
        <f>COUNTIF(BJ356:CV356,"KĐG")</f>
        <v>0</v>
      </c>
      <c r="DD356" s="70">
        <f>DC356/(CW356+CY356+DA356+DC356)</f>
        <v>0</v>
      </c>
      <c r="DE356" s="71">
        <f>(((CW356*2)+(CY356*1)+(DA356*0)))/(CW356+CY356+DA356)</f>
        <v>1.9230769230769231</v>
      </c>
      <c r="DF356" s="71" t="str">
        <f>IF(DD356&gt;=50%,"KĐG",IF(DE356&gt;=1.6,"Đạt mục tiêu",IF(DE356&gt;=1,"Cần cố gắng","Chưa đạt")))</f>
        <v>Đạt mục tiêu</v>
      </c>
      <c r="DG356" s="2"/>
      <c r="DH356" s="2"/>
      <c r="DI356" s="2"/>
      <c r="DJ356" s="2"/>
      <c r="DK356" s="2"/>
      <c r="DL356" s="2"/>
      <c r="DM356" s="2"/>
      <c r="DN356" s="2"/>
      <c r="DO356" s="2"/>
      <c r="DP356" s="2"/>
      <c r="DQ356" s="2"/>
      <c r="DR356" s="2"/>
      <c r="DS356" s="2"/>
      <c r="DT356" s="2"/>
      <c r="DU356" s="2"/>
      <c r="DV356" s="2"/>
      <c r="DW356" s="2"/>
      <c r="DX356" s="2"/>
      <c r="DY356" s="2"/>
      <c r="DZ356" s="2"/>
    </row>
    <row r="357" spans="1:130" ht="54.75" hidden="1" customHeight="1" x14ac:dyDescent="0.25">
      <c r="A357" s="49">
        <v>313</v>
      </c>
      <c r="B357" s="55">
        <v>451</v>
      </c>
      <c r="C357" s="56"/>
      <c r="D357" s="8" t="s">
        <v>410</v>
      </c>
      <c r="E357" s="15" t="s">
        <v>11</v>
      </c>
      <c r="F357" s="15" t="s">
        <v>409</v>
      </c>
      <c r="G357" s="64" t="s">
        <v>19</v>
      </c>
      <c r="H357" s="145" t="s">
        <v>1393</v>
      </c>
      <c r="I357" s="64" t="s">
        <v>628</v>
      </c>
      <c r="J357" s="8" t="s">
        <v>406</v>
      </c>
      <c r="K357" s="12"/>
      <c r="L357" s="12"/>
      <c r="M357" s="11"/>
      <c r="N357" s="305" t="s">
        <v>541</v>
      </c>
      <c r="O357" s="66"/>
      <c r="P357" s="66" t="s">
        <v>15</v>
      </c>
      <c r="Q357" s="66"/>
      <c r="R357" s="66"/>
      <c r="S357" s="66"/>
      <c r="T357" s="66"/>
      <c r="U357" s="66"/>
      <c r="V357" s="66"/>
      <c r="W357" s="66"/>
      <c r="X357" s="66"/>
      <c r="Y357" s="67">
        <f t="shared" si="167"/>
        <v>1</v>
      </c>
      <c r="Z357" s="16"/>
      <c r="AA357" s="12"/>
      <c r="AB357" s="12"/>
      <c r="AC357" s="12"/>
      <c r="AD357" s="12"/>
      <c r="AE357" s="68" t="s">
        <v>710</v>
      </c>
      <c r="AF357" s="12" t="s">
        <v>654</v>
      </c>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6">
        <v>1</v>
      </c>
      <c r="BK357" s="16">
        <v>2</v>
      </c>
      <c r="BL357" s="16">
        <v>2</v>
      </c>
      <c r="BM357" s="16">
        <v>2</v>
      </c>
      <c r="BN357" s="16">
        <v>1</v>
      </c>
      <c r="BO357" s="16">
        <v>2</v>
      </c>
      <c r="BP357" s="16">
        <v>2</v>
      </c>
      <c r="BQ357" s="16">
        <v>1</v>
      </c>
      <c r="BR357" s="16">
        <v>2</v>
      </c>
      <c r="BS357" s="16">
        <v>2</v>
      </c>
      <c r="BT357" s="16">
        <v>2</v>
      </c>
      <c r="BU357" s="16">
        <v>2</v>
      </c>
      <c r="BV357" s="16">
        <v>2</v>
      </c>
      <c r="BW357" s="16">
        <v>2</v>
      </c>
      <c r="BX357" s="16">
        <v>2</v>
      </c>
      <c r="BY357" s="16">
        <v>2</v>
      </c>
      <c r="BZ357" s="16">
        <v>2</v>
      </c>
      <c r="CA357" s="16">
        <v>2</v>
      </c>
      <c r="CB357" s="16">
        <v>2</v>
      </c>
      <c r="CC357" s="16">
        <v>2</v>
      </c>
      <c r="CD357" s="16">
        <v>2</v>
      </c>
      <c r="CE357" s="16">
        <v>2</v>
      </c>
      <c r="CF357" s="16">
        <v>2</v>
      </c>
      <c r="CG357" s="16">
        <v>2</v>
      </c>
      <c r="CH357" s="16">
        <v>2</v>
      </c>
      <c r="CI357" s="16">
        <v>2</v>
      </c>
      <c r="CJ357" s="16">
        <v>2</v>
      </c>
      <c r="CK357" s="16">
        <v>2</v>
      </c>
      <c r="CL357" s="16">
        <v>2</v>
      </c>
      <c r="CM357" s="16">
        <v>2</v>
      </c>
      <c r="CN357" s="16">
        <v>2</v>
      </c>
      <c r="CO357" s="16">
        <v>1</v>
      </c>
      <c r="CP357" s="16">
        <v>2</v>
      </c>
      <c r="CQ357" s="16">
        <v>2</v>
      </c>
      <c r="CR357" s="16">
        <v>2</v>
      </c>
      <c r="CS357" s="16">
        <v>1</v>
      </c>
      <c r="CT357" s="16">
        <v>2</v>
      </c>
      <c r="CU357" s="16">
        <v>2</v>
      </c>
      <c r="CV357" s="16">
        <v>2</v>
      </c>
      <c r="CW357" s="69"/>
      <c r="CX357" s="352"/>
      <c r="CY357" s="69"/>
      <c r="CZ357" s="70"/>
      <c r="DA357" s="69"/>
      <c r="DB357" s="70"/>
      <c r="DC357" s="69"/>
      <c r="DD357" s="70"/>
      <c r="DE357" s="71"/>
      <c r="DF357" s="71"/>
      <c r="DG357" s="2"/>
      <c r="DH357" s="2"/>
      <c r="DI357" s="2"/>
      <c r="DJ357" s="2"/>
      <c r="DK357" s="2"/>
      <c r="DL357" s="2"/>
      <c r="DM357" s="2"/>
      <c r="DN357" s="2"/>
      <c r="DO357" s="2"/>
      <c r="DP357" s="2"/>
      <c r="DQ357" s="2"/>
      <c r="DR357" s="2"/>
      <c r="DS357" s="2"/>
      <c r="DT357" s="2"/>
      <c r="DU357" s="2"/>
      <c r="DV357" s="2"/>
      <c r="DW357" s="2"/>
      <c r="DX357" s="2"/>
      <c r="DY357" s="2"/>
      <c r="DZ357" s="2"/>
    </row>
    <row r="358" spans="1:130" ht="42.75" hidden="1" customHeight="1" x14ac:dyDescent="0.25">
      <c r="A358" s="49">
        <v>314</v>
      </c>
      <c r="B358" s="62">
        <v>452</v>
      </c>
      <c r="C358" s="56">
        <v>454</v>
      </c>
      <c r="D358" s="8" t="s">
        <v>410</v>
      </c>
      <c r="E358" s="15" t="s">
        <v>11</v>
      </c>
      <c r="F358" s="15" t="s">
        <v>409</v>
      </c>
      <c r="G358" s="64" t="s">
        <v>19</v>
      </c>
      <c r="H358" s="145" t="s">
        <v>838</v>
      </c>
      <c r="I358" s="64" t="s">
        <v>628</v>
      </c>
      <c r="J358" s="64" t="s">
        <v>406</v>
      </c>
      <c r="K358" s="16" t="s">
        <v>6</v>
      </c>
      <c r="L358" s="16" t="s">
        <v>15</v>
      </c>
      <c r="M358" s="11"/>
      <c r="N358" s="11" t="s">
        <v>546</v>
      </c>
      <c r="O358" s="66"/>
      <c r="P358" s="66"/>
      <c r="Q358" s="66"/>
      <c r="R358" s="66"/>
      <c r="S358" s="66"/>
      <c r="T358" s="66"/>
      <c r="U358" s="66" t="s">
        <v>15</v>
      </c>
      <c r="V358" s="66"/>
      <c r="W358" s="66"/>
      <c r="X358" s="66"/>
      <c r="Y358" s="67">
        <f t="shared" si="167"/>
        <v>1</v>
      </c>
      <c r="Z358" s="16"/>
      <c r="AA358" s="12"/>
      <c r="AB358" s="12"/>
      <c r="AC358" s="12"/>
      <c r="AD358" s="12"/>
      <c r="AE358" s="68"/>
      <c r="AF358" s="12"/>
      <c r="AG358" s="12"/>
      <c r="AH358" s="12"/>
      <c r="AI358" s="12"/>
      <c r="AJ358" s="12"/>
      <c r="AK358" s="12"/>
      <c r="AL358" s="12"/>
      <c r="AM358" s="12"/>
      <c r="AN358" s="12"/>
      <c r="AO358" s="12"/>
      <c r="AP358" s="12"/>
      <c r="AQ358" s="12"/>
      <c r="AR358" s="12"/>
      <c r="AS358" s="12"/>
      <c r="AT358" s="12"/>
      <c r="AU358" s="12"/>
      <c r="AV358" s="12"/>
      <c r="AW358" s="12"/>
      <c r="AX358" s="12"/>
      <c r="AY358" s="12" t="s">
        <v>623</v>
      </c>
      <c r="AZ358" s="12"/>
      <c r="BA358" s="12" t="s">
        <v>645</v>
      </c>
      <c r="BB358" s="12" t="s">
        <v>645</v>
      </c>
      <c r="BC358" s="12"/>
      <c r="BD358" s="12"/>
      <c r="BE358" s="12"/>
      <c r="BF358" s="12"/>
      <c r="BG358" s="12"/>
      <c r="BH358" s="12"/>
      <c r="BI358" s="12"/>
      <c r="BJ358" s="16">
        <v>2</v>
      </c>
      <c r="BK358" s="16">
        <v>2</v>
      </c>
      <c r="BL358" s="16">
        <v>2</v>
      </c>
      <c r="BM358" s="16">
        <v>2</v>
      </c>
      <c r="BN358" s="16">
        <v>2</v>
      </c>
      <c r="BO358" s="16">
        <v>2</v>
      </c>
      <c r="BP358" s="16">
        <v>2</v>
      </c>
      <c r="BQ358" s="16">
        <v>2</v>
      </c>
      <c r="BR358" s="16">
        <v>2</v>
      </c>
      <c r="BS358" s="16">
        <v>2</v>
      </c>
      <c r="BT358" s="16">
        <v>2</v>
      </c>
      <c r="BU358" s="16">
        <v>2</v>
      </c>
      <c r="BV358" s="16">
        <v>2</v>
      </c>
      <c r="BW358" s="16">
        <v>2</v>
      </c>
      <c r="BX358" s="16">
        <v>2</v>
      </c>
      <c r="BY358" s="16">
        <v>2</v>
      </c>
      <c r="BZ358" s="16">
        <v>2</v>
      </c>
      <c r="CA358" s="16">
        <v>2</v>
      </c>
      <c r="CB358" s="16">
        <v>2</v>
      </c>
      <c r="CC358" s="16">
        <v>2</v>
      </c>
      <c r="CD358" s="16"/>
      <c r="CE358" s="16">
        <v>2</v>
      </c>
      <c r="CF358" s="16">
        <v>2</v>
      </c>
      <c r="CG358" s="16">
        <v>2</v>
      </c>
      <c r="CH358" s="16">
        <v>2</v>
      </c>
      <c r="CI358" s="16">
        <v>2</v>
      </c>
      <c r="CJ358" s="16">
        <v>2</v>
      </c>
      <c r="CK358" s="16">
        <v>2</v>
      </c>
      <c r="CL358" s="16">
        <v>2</v>
      </c>
      <c r="CM358" s="16">
        <v>2</v>
      </c>
      <c r="CN358" s="16">
        <v>2</v>
      </c>
      <c r="CO358" s="16">
        <v>2</v>
      </c>
      <c r="CP358" s="16">
        <v>2</v>
      </c>
      <c r="CQ358" s="16">
        <v>2</v>
      </c>
      <c r="CR358" s="16">
        <v>2</v>
      </c>
      <c r="CS358" s="16"/>
      <c r="CT358" s="16">
        <v>2</v>
      </c>
      <c r="CU358" s="16">
        <v>2</v>
      </c>
      <c r="CV358" s="16">
        <v>2</v>
      </c>
      <c r="CW358" s="69">
        <f t="shared" ref="CW358:CW366" si="170">COUNTIF(BJ358:CV358,"2")</f>
        <v>37</v>
      </c>
      <c r="CX358" s="352">
        <f t="shared" ref="CX358:CX366" si="171">CW358/(CW358+CY358+DA358+DC358)</f>
        <v>1</v>
      </c>
      <c r="CY358" s="69">
        <f t="shared" ref="CY358:CY366" si="172">COUNTIF(BJ358:CV358,"1")</f>
        <v>0</v>
      </c>
      <c r="CZ358" s="70">
        <f t="shared" ref="CZ358:CZ366" si="173">CY358/(CW358+CY358+DA358+DC358)</f>
        <v>0</v>
      </c>
      <c r="DA358" s="69">
        <f t="shared" ref="DA358:DA366" si="174">COUNTIF(BJ358:CV358,"0")</f>
        <v>0</v>
      </c>
      <c r="DB358" s="70">
        <f t="shared" ref="DB358:DB366" si="175">DA358/(CW358+CY358+DA358+DC358)</f>
        <v>0</v>
      </c>
      <c r="DC358" s="69">
        <f t="shared" ref="DC358:DC366" si="176">COUNTIF(BJ358:CV358,"KĐG")</f>
        <v>0</v>
      </c>
      <c r="DD358" s="70">
        <f t="shared" ref="DD358:DD366" si="177">DC358/(CW358+CY358+DA358+DC358)</f>
        <v>0</v>
      </c>
      <c r="DE358" s="71">
        <f t="shared" ref="DE358:DE366" si="178">(((CW358*2)+(CY358*1)+(DA358*0)))/(CW358+CY358+DA358)</f>
        <v>2</v>
      </c>
      <c r="DF358" s="71" t="str">
        <f t="shared" ref="DF358:DF366" si="179">IF(DD358&gt;=50%,"KĐG",IF(DE358&gt;=1.6,"Đạt mục tiêu",IF(DE358&gt;=1,"Cần cố gắng","Chưa đạt")))</f>
        <v>Đạt mục tiêu</v>
      </c>
      <c r="DG358" s="2"/>
      <c r="DH358" s="2"/>
      <c r="DI358" s="2"/>
      <c r="DJ358" s="2"/>
      <c r="DK358" s="2"/>
      <c r="DL358" s="2"/>
      <c r="DM358" s="2"/>
      <c r="DN358" s="2"/>
      <c r="DO358" s="2"/>
      <c r="DP358" s="2"/>
      <c r="DQ358" s="2"/>
      <c r="DR358" s="2"/>
      <c r="DS358" s="2"/>
      <c r="DT358" s="2"/>
      <c r="DU358" s="2"/>
      <c r="DV358" s="2"/>
      <c r="DW358" s="2"/>
      <c r="DX358" s="2"/>
      <c r="DY358" s="2"/>
      <c r="DZ358" s="2"/>
    </row>
    <row r="359" spans="1:130" ht="42.75" hidden="1" customHeight="1" x14ac:dyDescent="0.25">
      <c r="A359" s="614">
        <v>315</v>
      </c>
      <c r="B359" s="617">
        <v>454</v>
      </c>
      <c r="C359" s="56"/>
      <c r="D359" s="612" t="s">
        <v>411</v>
      </c>
      <c r="E359" s="15"/>
      <c r="F359" s="612" t="s">
        <v>412</v>
      </c>
      <c r="G359" s="64"/>
      <c r="H359" s="145" t="s">
        <v>1332</v>
      </c>
      <c r="I359" s="64" t="s">
        <v>628</v>
      </c>
      <c r="J359" s="64"/>
      <c r="K359" s="16"/>
      <c r="L359" s="16"/>
      <c r="M359" s="11"/>
      <c r="N359" s="11" t="s">
        <v>541</v>
      </c>
      <c r="O359" s="66"/>
      <c r="P359" s="66"/>
      <c r="Q359" s="66"/>
      <c r="R359" s="66"/>
      <c r="S359" s="66"/>
      <c r="T359" s="66"/>
      <c r="U359" s="66"/>
      <c r="V359" s="66"/>
      <c r="W359" s="66"/>
      <c r="X359" s="66"/>
      <c r="Y359" s="67"/>
      <c r="Z359" s="16"/>
      <c r="AA359" s="12"/>
      <c r="AB359" s="12"/>
      <c r="AC359" s="12"/>
      <c r="AD359" s="12"/>
      <c r="AE359" s="68"/>
      <c r="AF359" s="68" t="s">
        <v>710</v>
      </c>
      <c r="AG359" s="12" t="s">
        <v>626</v>
      </c>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69"/>
      <c r="CX359" s="352"/>
      <c r="CY359" s="69"/>
      <c r="CZ359" s="70"/>
      <c r="DA359" s="69"/>
      <c r="DB359" s="70"/>
      <c r="DC359" s="69"/>
      <c r="DD359" s="70"/>
      <c r="DE359" s="71"/>
      <c r="DF359" s="71"/>
      <c r="DG359" s="387"/>
      <c r="DH359" s="387"/>
      <c r="DI359" s="387"/>
      <c r="DJ359" s="387"/>
      <c r="DK359" s="387"/>
      <c r="DL359" s="387"/>
      <c r="DM359" s="387"/>
      <c r="DN359" s="387"/>
      <c r="DO359" s="387"/>
      <c r="DP359" s="387"/>
      <c r="DQ359" s="387"/>
      <c r="DR359" s="387"/>
      <c r="DS359" s="387"/>
      <c r="DT359" s="387"/>
      <c r="DU359" s="387"/>
      <c r="DV359" s="387"/>
      <c r="DW359" s="387"/>
      <c r="DX359" s="387"/>
      <c r="DY359" s="387"/>
      <c r="DZ359" s="387"/>
    </row>
    <row r="360" spans="1:130" ht="70.5" hidden="1" customHeight="1" x14ac:dyDescent="0.25">
      <c r="A360" s="616"/>
      <c r="B360" s="619"/>
      <c r="C360" s="56">
        <v>455</v>
      </c>
      <c r="D360" s="613"/>
      <c r="E360" s="15" t="s">
        <v>11</v>
      </c>
      <c r="F360" s="613"/>
      <c r="G360" s="64" t="s">
        <v>19</v>
      </c>
      <c r="H360" s="145" t="s">
        <v>839</v>
      </c>
      <c r="I360" s="64" t="s">
        <v>628</v>
      </c>
      <c r="J360" s="64" t="s">
        <v>406</v>
      </c>
      <c r="K360" s="16" t="s">
        <v>6</v>
      </c>
      <c r="L360" s="16" t="s">
        <v>15</v>
      </c>
      <c r="M360" s="11">
        <v>1</v>
      </c>
      <c r="N360" s="305" t="s">
        <v>541</v>
      </c>
      <c r="O360" s="66"/>
      <c r="P360" s="66" t="s">
        <v>15</v>
      </c>
      <c r="Q360" s="66"/>
      <c r="R360" s="66"/>
      <c r="S360" s="66"/>
      <c r="T360" s="66"/>
      <c r="U360" s="66"/>
      <c r="V360" s="66"/>
      <c r="W360" s="66"/>
      <c r="X360" s="66"/>
      <c r="Y360" s="67">
        <f t="shared" si="167"/>
        <v>1</v>
      </c>
      <c r="Z360" s="16"/>
      <c r="AA360" s="16" t="s">
        <v>654</v>
      </c>
      <c r="AB360" s="16" t="s">
        <v>623</v>
      </c>
      <c r="AC360" s="16"/>
      <c r="AD360" s="16" t="s">
        <v>645</v>
      </c>
      <c r="AE360" s="68"/>
      <c r="AF360" s="68"/>
      <c r="AG360" s="12" t="s">
        <v>645</v>
      </c>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6">
        <v>2</v>
      </c>
      <c r="BK360" s="16">
        <v>1</v>
      </c>
      <c r="BL360" s="16">
        <v>2</v>
      </c>
      <c r="BM360" s="16">
        <v>1</v>
      </c>
      <c r="BN360" s="16">
        <v>2</v>
      </c>
      <c r="BO360" s="16">
        <v>2</v>
      </c>
      <c r="BP360" s="16">
        <v>2</v>
      </c>
      <c r="BQ360" s="16">
        <v>2</v>
      </c>
      <c r="BR360" s="16">
        <v>2</v>
      </c>
      <c r="BS360" s="16">
        <v>2</v>
      </c>
      <c r="BT360" s="16">
        <v>2</v>
      </c>
      <c r="BU360" s="16">
        <v>2</v>
      </c>
      <c r="BV360" s="16">
        <v>2</v>
      </c>
      <c r="BW360" s="16">
        <v>2</v>
      </c>
      <c r="BX360" s="16">
        <v>2</v>
      </c>
      <c r="BY360" s="16">
        <v>2</v>
      </c>
      <c r="BZ360" s="16">
        <v>2</v>
      </c>
      <c r="CA360" s="16">
        <v>2</v>
      </c>
      <c r="CB360" s="16">
        <v>2</v>
      </c>
      <c r="CC360" s="16">
        <v>2</v>
      </c>
      <c r="CD360" s="16">
        <v>2</v>
      </c>
      <c r="CE360" s="16">
        <v>2</v>
      </c>
      <c r="CF360" s="16">
        <v>2</v>
      </c>
      <c r="CG360" s="16">
        <v>2</v>
      </c>
      <c r="CH360" s="16">
        <v>2</v>
      </c>
      <c r="CI360" s="16">
        <v>2</v>
      </c>
      <c r="CJ360" s="16">
        <v>1</v>
      </c>
      <c r="CK360" s="16">
        <v>2</v>
      </c>
      <c r="CL360" s="16">
        <v>1</v>
      </c>
      <c r="CM360" s="16">
        <v>2</v>
      </c>
      <c r="CN360" s="16">
        <v>1</v>
      </c>
      <c r="CO360" s="16">
        <v>1</v>
      </c>
      <c r="CP360" s="16">
        <v>2</v>
      </c>
      <c r="CQ360" s="16">
        <v>2</v>
      </c>
      <c r="CR360" s="16">
        <v>2</v>
      </c>
      <c r="CS360" s="16">
        <v>2</v>
      </c>
      <c r="CT360" s="16">
        <v>2</v>
      </c>
      <c r="CU360" s="16">
        <v>1</v>
      </c>
      <c r="CV360" s="16">
        <v>2</v>
      </c>
      <c r="CW360" s="69">
        <f t="shared" si="170"/>
        <v>32</v>
      </c>
      <c r="CX360" s="352">
        <f t="shared" si="171"/>
        <v>0.82051282051282048</v>
      </c>
      <c r="CY360" s="69">
        <f t="shared" si="172"/>
        <v>7</v>
      </c>
      <c r="CZ360" s="70">
        <f t="shared" si="173"/>
        <v>0.17948717948717949</v>
      </c>
      <c r="DA360" s="69">
        <f t="shared" si="174"/>
        <v>0</v>
      </c>
      <c r="DB360" s="70">
        <f t="shared" si="175"/>
        <v>0</v>
      </c>
      <c r="DC360" s="69">
        <f t="shared" si="176"/>
        <v>0</v>
      </c>
      <c r="DD360" s="70">
        <f t="shared" si="177"/>
        <v>0</v>
      </c>
      <c r="DE360" s="71">
        <f t="shared" si="178"/>
        <v>1.8205128205128205</v>
      </c>
      <c r="DF360" s="71" t="str">
        <f t="shared" si="179"/>
        <v>Đạt mục tiêu</v>
      </c>
      <c r="DG360" s="2"/>
      <c r="DH360" s="2"/>
      <c r="DI360" s="2"/>
      <c r="DJ360" s="2"/>
      <c r="DK360" s="2"/>
      <c r="DL360" s="2"/>
      <c r="DM360" s="2"/>
      <c r="DN360" s="2"/>
      <c r="DO360" s="2"/>
      <c r="DP360" s="2"/>
      <c r="DQ360" s="2"/>
      <c r="DR360" s="2"/>
      <c r="DS360" s="2"/>
      <c r="DT360" s="2"/>
      <c r="DU360" s="2"/>
      <c r="DV360" s="2"/>
      <c r="DW360" s="2"/>
      <c r="DX360" s="2"/>
      <c r="DY360" s="2"/>
      <c r="DZ360" s="2"/>
    </row>
    <row r="361" spans="1:130" ht="40.5" hidden="1" customHeight="1" x14ac:dyDescent="0.25">
      <c r="A361" s="49">
        <v>316</v>
      </c>
      <c r="B361" s="62">
        <v>455</v>
      </c>
      <c r="C361" s="56">
        <v>456</v>
      </c>
      <c r="D361" s="8" t="s">
        <v>413</v>
      </c>
      <c r="E361" s="281" t="s">
        <v>11</v>
      </c>
      <c r="F361" s="15" t="s">
        <v>414</v>
      </c>
      <c r="G361" s="282" t="s">
        <v>19</v>
      </c>
      <c r="H361" s="15" t="s">
        <v>840</v>
      </c>
      <c r="I361" s="64" t="s">
        <v>628</v>
      </c>
      <c r="J361" s="64" t="s">
        <v>406</v>
      </c>
      <c r="K361" s="14"/>
      <c r="L361" s="14"/>
      <c r="M361" s="11"/>
      <c r="N361" s="305" t="s">
        <v>542</v>
      </c>
      <c r="O361" s="66"/>
      <c r="P361" s="66"/>
      <c r="Q361" s="81" t="s">
        <v>15</v>
      </c>
      <c r="R361" s="66"/>
      <c r="S361" s="66"/>
      <c r="T361" s="66"/>
      <c r="U361" s="66"/>
      <c r="V361" s="66"/>
      <c r="W361" s="66"/>
      <c r="X361" s="66"/>
      <c r="Y361" s="67">
        <f t="shared" si="167"/>
        <v>1</v>
      </c>
      <c r="Z361" s="16"/>
      <c r="AA361" s="16"/>
      <c r="AB361" s="16"/>
      <c r="AC361" s="16"/>
      <c r="AD361" s="16"/>
      <c r="AE361" s="68"/>
      <c r="AF361" s="12"/>
      <c r="AG361" s="12"/>
      <c r="AH361" s="12" t="s">
        <v>710</v>
      </c>
      <c r="AI361" s="12" t="s">
        <v>710</v>
      </c>
      <c r="AJ361" s="12" t="s">
        <v>645</v>
      </c>
      <c r="AK361" s="12" t="s">
        <v>645</v>
      </c>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6">
        <v>2</v>
      </c>
      <c r="BK361" s="16">
        <v>2</v>
      </c>
      <c r="BL361" s="16">
        <v>2</v>
      </c>
      <c r="BM361" s="16">
        <v>2</v>
      </c>
      <c r="BN361" s="16">
        <v>2</v>
      </c>
      <c r="BO361" s="16">
        <v>2</v>
      </c>
      <c r="BP361" s="16">
        <v>2</v>
      </c>
      <c r="BQ361" s="16">
        <v>2</v>
      </c>
      <c r="BR361" s="16">
        <v>2</v>
      </c>
      <c r="BS361" s="16">
        <v>2</v>
      </c>
      <c r="BT361" s="16">
        <v>2</v>
      </c>
      <c r="BU361" s="16">
        <v>2</v>
      </c>
      <c r="BV361" s="16">
        <v>2</v>
      </c>
      <c r="BW361" s="16">
        <v>2</v>
      </c>
      <c r="BX361" s="16">
        <v>2</v>
      </c>
      <c r="BY361" s="16">
        <v>2</v>
      </c>
      <c r="BZ361" s="16">
        <v>2</v>
      </c>
      <c r="CA361" s="16">
        <v>2</v>
      </c>
      <c r="CB361" s="16">
        <v>2</v>
      </c>
      <c r="CC361" s="16">
        <v>2</v>
      </c>
      <c r="CD361" s="16">
        <v>2</v>
      </c>
      <c r="CE361" s="16">
        <v>2</v>
      </c>
      <c r="CF361" s="16">
        <v>2</v>
      </c>
      <c r="CG361" s="16">
        <v>2</v>
      </c>
      <c r="CH361" s="16">
        <v>2</v>
      </c>
      <c r="CI361" s="16">
        <v>2</v>
      </c>
      <c r="CJ361" s="16">
        <v>2</v>
      </c>
      <c r="CK361" s="16">
        <v>2</v>
      </c>
      <c r="CL361" s="16">
        <v>2</v>
      </c>
      <c r="CM361" s="16">
        <v>2</v>
      </c>
      <c r="CN361" s="16">
        <v>2</v>
      </c>
      <c r="CO361" s="16">
        <v>2</v>
      </c>
      <c r="CP361" s="16">
        <v>1</v>
      </c>
      <c r="CQ361" s="16">
        <v>1</v>
      </c>
      <c r="CR361" s="16">
        <v>1</v>
      </c>
      <c r="CS361" s="16">
        <v>1</v>
      </c>
      <c r="CT361" s="16">
        <v>2</v>
      </c>
      <c r="CU361" s="16">
        <v>2</v>
      </c>
      <c r="CV361" s="16">
        <v>2</v>
      </c>
      <c r="CW361" s="69">
        <f t="shared" si="170"/>
        <v>35</v>
      </c>
      <c r="CX361" s="352">
        <f t="shared" si="171"/>
        <v>0.89743589743589747</v>
      </c>
      <c r="CY361" s="69">
        <f t="shared" si="172"/>
        <v>4</v>
      </c>
      <c r="CZ361" s="70">
        <f t="shared" si="173"/>
        <v>0.10256410256410256</v>
      </c>
      <c r="DA361" s="69">
        <f t="shared" si="174"/>
        <v>0</v>
      </c>
      <c r="DB361" s="70">
        <f t="shared" si="175"/>
        <v>0</v>
      </c>
      <c r="DC361" s="69">
        <f t="shared" si="176"/>
        <v>0</v>
      </c>
      <c r="DD361" s="70">
        <f t="shared" si="177"/>
        <v>0</v>
      </c>
      <c r="DE361" s="71">
        <f t="shared" si="178"/>
        <v>1.8974358974358974</v>
      </c>
      <c r="DF361" s="71" t="str">
        <f t="shared" si="179"/>
        <v>Đạt mục tiêu</v>
      </c>
      <c r="DG361" s="2"/>
      <c r="DH361" s="2"/>
      <c r="DI361" s="2"/>
      <c r="DJ361" s="2"/>
      <c r="DK361" s="2"/>
      <c r="DL361" s="2"/>
      <c r="DM361" s="2"/>
      <c r="DN361" s="2"/>
      <c r="DO361" s="2"/>
      <c r="DP361" s="2"/>
      <c r="DQ361" s="2"/>
      <c r="DR361" s="2"/>
      <c r="DS361" s="2"/>
      <c r="DT361" s="2"/>
      <c r="DU361" s="2"/>
      <c r="DV361" s="2"/>
      <c r="DW361" s="2"/>
      <c r="DX361" s="2"/>
      <c r="DY361" s="2"/>
      <c r="DZ361" s="2"/>
    </row>
    <row r="362" spans="1:130" ht="50.25" hidden="1" customHeight="1" x14ac:dyDescent="0.25">
      <c r="A362" s="49">
        <v>317</v>
      </c>
      <c r="B362" s="62">
        <v>456</v>
      </c>
      <c r="C362" s="56">
        <v>457</v>
      </c>
      <c r="D362" s="8" t="s">
        <v>415</v>
      </c>
      <c r="E362" s="281" t="s">
        <v>11</v>
      </c>
      <c r="F362" s="15" t="s">
        <v>416</v>
      </c>
      <c r="G362" s="282" t="s">
        <v>19</v>
      </c>
      <c r="H362" s="8" t="s">
        <v>841</v>
      </c>
      <c r="I362" s="64" t="s">
        <v>628</v>
      </c>
      <c r="J362" s="64" t="s">
        <v>406</v>
      </c>
      <c r="K362" s="14"/>
      <c r="L362" s="14"/>
      <c r="M362" s="11"/>
      <c r="N362" s="305" t="s">
        <v>542</v>
      </c>
      <c r="O362" s="66"/>
      <c r="P362" s="66"/>
      <c r="Q362" s="66" t="s">
        <v>15</v>
      </c>
      <c r="R362" s="66"/>
      <c r="S362" s="66"/>
      <c r="T362" s="66"/>
      <c r="U362" s="66"/>
      <c r="V362" s="66"/>
      <c r="W362" s="66"/>
      <c r="X362" s="66"/>
      <c r="Y362" s="67">
        <f t="shared" si="167"/>
        <v>1</v>
      </c>
      <c r="Z362" s="16"/>
      <c r="AA362" s="16"/>
      <c r="AB362" s="16"/>
      <c r="AC362" s="16"/>
      <c r="AD362" s="16"/>
      <c r="AE362" s="68"/>
      <c r="AF362" s="12"/>
      <c r="AG362" s="12"/>
      <c r="AH362" s="12" t="s">
        <v>687</v>
      </c>
      <c r="AI362" s="12" t="s">
        <v>687</v>
      </c>
      <c r="AJ362" s="12" t="s">
        <v>687</v>
      </c>
      <c r="AK362" s="12" t="s">
        <v>687</v>
      </c>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6">
        <v>2</v>
      </c>
      <c r="BK362" s="16">
        <v>2</v>
      </c>
      <c r="BL362" s="16">
        <v>2</v>
      </c>
      <c r="BM362" s="16">
        <v>2</v>
      </c>
      <c r="BN362" s="16">
        <v>2</v>
      </c>
      <c r="BO362" s="16">
        <v>2</v>
      </c>
      <c r="BP362" s="16">
        <v>2</v>
      </c>
      <c r="BQ362" s="16">
        <v>2</v>
      </c>
      <c r="BR362" s="16">
        <v>2</v>
      </c>
      <c r="BS362" s="16">
        <v>2</v>
      </c>
      <c r="BT362" s="16">
        <v>2</v>
      </c>
      <c r="BU362" s="16">
        <v>2</v>
      </c>
      <c r="BV362" s="16">
        <v>2</v>
      </c>
      <c r="BW362" s="16">
        <v>2</v>
      </c>
      <c r="BX362" s="16">
        <v>2</v>
      </c>
      <c r="BY362" s="16">
        <v>2</v>
      </c>
      <c r="BZ362" s="16">
        <v>2</v>
      </c>
      <c r="CA362" s="16">
        <v>2</v>
      </c>
      <c r="CB362" s="16">
        <v>2</v>
      </c>
      <c r="CC362" s="16">
        <v>2</v>
      </c>
      <c r="CD362" s="16">
        <v>2</v>
      </c>
      <c r="CE362" s="16">
        <v>2</v>
      </c>
      <c r="CF362" s="16">
        <v>2</v>
      </c>
      <c r="CG362" s="16">
        <v>2</v>
      </c>
      <c r="CH362" s="16">
        <v>2</v>
      </c>
      <c r="CI362" s="16">
        <v>2</v>
      </c>
      <c r="CJ362" s="16">
        <v>2</v>
      </c>
      <c r="CK362" s="16">
        <v>2</v>
      </c>
      <c r="CL362" s="16">
        <v>1</v>
      </c>
      <c r="CM362" s="16">
        <v>1</v>
      </c>
      <c r="CN362" s="16">
        <v>1</v>
      </c>
      <c r="CO362" s="16">
        <v>1</v>
      </c>
      <c r="CP362" s="16">
        <v>2</v>
      </c>
      <c r="CQ362" s="16">
        <v>2</v>
      </c>
      <c r="CR362" s="16">
        <v>2</v>
      </c>
      <c r="CS362" s="16">
        <v>2</v>
      </c>
      <c r="CT362" s="16">
        <v>2</v>
      </c>
      <c r="CU362" s="16">
        <v>2</v>
      </c>
      <c r="CV362" s="16">
        <v>2</v>
      </c>
      <c r="CW362" s="69">
        <f t="shared" si="170"/>
        <v>35</v>
      </c>
      <c r="CX362" s="352">
        <f t="shared" si="171"/>
        <v>0.89743589743589747</v>
      </c>
      <c r="CY362" s="69">
        <f t="shared" si="172"/>
        <v>4</v>
      </c>
      <c r="CZ362" s="70">
        <f t="shared" si="173"/>
        <v>0.10256410256410256</v>
      </c>
      <c r="DA362" s="69">
        <f t="shared" si="174"/>
        <v>0</v>
      </c>
      <c r="DB362" s="70">
        <f t="shared" si="175"/>
        <v>0</v>
      </c>
      <c r="DC362" s="69">
        <f t="shared" si="176"/>
        <v>0</v>
      </c>
      <c r="DD362" s="70">
        <f t="shared" si="177"/>
        <v>0</v>
      </c>
      <c r="DE362" s="71">
        <f t="shared" si="178"/>
        <v>1.8974358974358974</v>
      </c>
      <c r="DF362" s="71" t="str">
        <f t="shared" si="179"/>
        <v>Đạt mục tiêu</v>
      </c>
      <c r="DG362" s="2"/>
      <c r="DH362" s="2"/>
      <c r="DI362" s="2"/>
      <c r="DJ362" s="2"/>
      <c r="DK362" s="2"/>
      <c r="DL362" s="2"/>
      <c r="DM362" s="2"/>
      <c r="DN362" s="2"/>
      <c r="DO362" s="2"/>
      <c r="DP362" s="2"/>
      <c r="DQ362" s="2"/>
      <c r="DR362" s="2"/>
      <c r="DS362" s="2"/>
      <c r="DT362" s="2"/>
      <c r="DU362" s="2"/>
      <c r="DV362" s="2"/>
      <c r="DW362" s="2"/>
      <c r="DX362" s="2"/>
      <c r="DY362" s="2"/>
      <c r="DZ362" s="2"/>
    </row>
    <row r="363" spans="1:130" ht="48.75" hidden="1" customHeight="1" x14ac:dyDescent="0.25">
      <c r="A363" s="49">
        <v>318</v>
      </c>
      <c r="B363" s="62">
        <v>457</v>
      </c>
      <c r="C363" s="56">
        <v>458</v>
      </c>
      <c r="D363" s="8" t="s">
        <v>417</v>
      </c>
      <c r="E363" s="15" t="s">
        <v>36</v>
      </c>
      <c r="F363" s="15" t="s">
        <v>418</v>
      </c>
      <c r="G363" s="64" t="s">
        <v>19</v>
      </c>
      <c r="H363" s="15" t="s">
        <v>418</v>
      </c>
      <c r="I363" s="64" t="s">
        <v>628</v>
      </c>
      <c r="J363" s="64" t="s">
        <v>406</v>
      </c>
      <c r="K363" s="16" t="s">
        <v>6</v>
      </c>
      <c r="L363" s="16" t="s">
        <v>15</v>
      </c>
      <c r="M363" s="11"/>
      <c r="N363" s="306" t="s">
        <v>545</v>
      </c>
      <c r="O363" s="66"/>
      <c r="P363" s="66"/>
      <c r="Q363" s="66"/>
      <c r="R363" s="66"/>
      <c r="S363" s="66"/>
      <c r="T363" s="66" t="s">
        <v>15</v>
      </c>
      <c r="U363" s="66"/>
      <c r="V363" s="66"/>
      <c r="W363" s="66"/>
      <c r="X363" s="66"/>
      <c r="Y363" s="67">
        <f t="shared" si="167"/>
        <v>1</v>
      </c>
      <c r="Z363" s="16"/>
      <c r="AA363" s="16"/>
      <c r="AB363" s="16"/>
      <c r="AC363" s="16"/>
      <c r="AD363" s="16"/>
      <c r="AE363" s="68"/>
      <c r="AF363" s="12"/>
      <c r="AG363" s="12"/>
      <c r="AH363" s="12"/>
      <c r="AI363" s="12"/>
      <c r="AJ363" s="12"/>
      <c r="AK363" s="12"/>
      <c r="AL363" s="12"/>
      <c r="AM363" s="12"/>
      <c r="AN363" s="12"/>
      <c r="AO363" s="12"/>
      <c r="AP363" s="12"/>
      <c r="AQ363" s="12"/>
      <c r="AR363" s="12"/>
      <c r="AS363" s="12"/>
      <c r="AT363" s="12"/>
      <c r="AU363" s="12" t="s">
        <v>687</v>
      </c>
      <c r="AV363" s="12" t="s">
        <v>687</v>
      </c>
      <c r="AW363" s="12" t="s">
        <v>687</v>
      </c>
      <c r="AX363" s="12" t="s">
        <v>687</v>
      </c>
      <c r="AY363" s="12"/>
      <c r="AZ363" s="12"/>
      <c r="BA363" s="12"/>
      <c r="BB363" s="12"/>
      <c r="BC363" s="12"/>
      <c r="BD363" s="12"/>
      <c r="BE363" s="12"/>
      <c r="BF363" s="12"/>
      <c r="BG363" s="12"/>
      <c r="BH363" s="12"/>
      <c r="BI363" s="12"/>
      <c r="BJ363" s="345">
        <v>2</v>
      </c>
      <c r="BK363" s="345">
        <v>2</v>
      </c>
      <c r="BL363" s="345">
        <v>2</v>
      </c>
      <c r="BM363" s="345">
        <v>2</v>
      </c>
      <c r="BN363" s="345">
        <v>2</v>
      </c>
      <c r="BO363" s="345">
        <v>2</v>
      </c>
      <c r="BP363" s="345">
        <v>2</v>
      </c>
      <c r="BQ363" s="345">
        <v>2</v>
      </c>
      <c r="BR363" s="345">
        <v>2</v>
      </c>
      <c r="BS363" s="345">
        <v>2</v>
      </c>
      <c r="BT363" s="345">
        <v>2</v>
      </c>
      <c r="BU363" s="345">
        <v>2</v>
      </c>
      <c r="BV363" s="345">
        <v>2</v>
      </c>
      <c r="BW363" s="345">
        <v>2</v>
      </c>
      <c r="BX363" s="345">
        <v>2</v>
      </c>
      <c r="BY363" s="345">
        <v>2</v>
      </c>
      <c r="BZ363" s="345">
        <v>2</v>
      </c>
      <c r="CA363" s="345">
        <v>2</v>
      </c>
      <c r="CB363" s="345">
        <v>2</v>
      </c>
      <c r="CC363" s="345">
        <v>2</v>
      </c>
      <c r="CD363" s="345"/>
      <c r="CE363" s="345">
        <v>2</v>
      </c>
      <c r="CF363" s="345">
        <v>2</v>
      </c>
      <c r="CG363" s="345">
        <v>2</v>
      </c>
      <c r="CH363" s="345">
        <v>2</v>
      </c>
      <c r="CI363" s="345">
        <v>2</v>
      </c>
      <c r="CJ363" s="345">
        <v>2</v>
      </c>
      <c r="CK363" s="345">
        <v>2</v>
      </c>
      <c r="CL363" s="345">
        <v>2</v>
      </c>
      <c r="CM363" s="345">
        <v>2</v>
      </c>
      <c r="CN363" s="345">
        <v>2</v>
      </c>
      <c r="CO363" s="345">
        <v>2</v>
      </c>
      <c r="CP363" s="345">
        <v>2</v>
      </c>
      <c r="CQ363" s="345">
        <v>2</v>
      </c>
      <c r="CR363" s="345">
        <v>2</v>
      </c>
      <c r="CS363" s="345">
        <v>2</v>
      </c>
      <c r="CT363" s="345">
        <v>2</v>
      </c>
      <c r="CU363" s="345">
        <v>2</v>
      </c>
      <c r="CV363" s="345">
        <v>2</v>
      </c>
      <c r="CW363" s="335">
        <f t="shared" si="170"/>
        <v>38</v>
      </c>
      <c r="CX363" s="330">
        <f t="shared" si="171"/>
        <v>1</v>
      </c>
      <c r="CY363" s="335">
        <f t="shared" si="172"/>
        <v>0</v>
      </c>
      <c r="CZ363" s="339">
        <f t="shared" si="173"/>
        <v>0</v>
      </c>
      <c r="DA363" s="335">
        <f t="shared" si="174"/>
        <v>0</v>
      </c>
      <c r="DB363" s="339">
        <f t="shared" si="175"/>
        <v>0</v>
      </c>
      <c r="DC363" s="335">
        <f t="shared" si="176"/>
        <v>0</v>
      </c>
      <c r="DD363" s="339">
        <f t="shared" si="177"/>
        <v>0</v>
      </c>
      <c r="DE363" s="71">
        <f t="shared" si="178"/>
        <v>2</v>
      </c>
      <c r="DF363" s="71" t="str">
        <f t="shared" si="179"/>
        <v>Đạt mục tiêu</v>
      </c>
      <c r="DG363" s="2"/>
      <c r="DH363" s="2"/>
      <c r="DI363" s="2"/>
      <c r="DJ363" s="2"/>
      <c r="DK363" s="2"/>
      <c r="DL363" s="2"/>
      <c r="DM363" s="2"/>
      <c r="DN363" s="2"/>
      <c r="DO363" s="2"/>
      <c r="DP363" s="2"/>
      <c r="DQ363" s="2"/>
      <c r="DR363" s="2"/>
      <c r="DS363" s="2"/>
      <c r="DT363" s="2"/>
      <c r="DU363" s="2"/>
      <c r="DV363" s="2"/>
      <c r="DW363" s="2"/>
      <c r="DX363" s="2"/>
      <c r="DY363" s="2"/>
      <c r="DZ363" s="2"/>
    </row>
    <row r="364" spans="1:130" ht="32.25" customHeight="1" x14ac:dyDescent="0.25">
      <c r="A364" s="49">
        <v>319</v>
      </c>
      <c r="B364" s="62">
        <v>458</v>
      </c>
      <c r="C364" s="56">
        <v>459</v>
      </c>
      <c r="D364" s="8" t="s">
        <v>419</v>
      </c>
      <c r="E364" s="15" t="s">
        <v>36</v>
      </c>
      <c r="F364" s="15" t="s">
        <v>420</v>
      </c>
      <c r="G364" s="64" t="s">
        <v>36</v>
      </c>
      <c r="H364" s="8" t="s">
        <v>842</v>
      </c>
      <c r="I364" s="64" t="s">
        <v>628</v>
      </c>
      <c r="J364" s="64" t="s">
        <v>406</v>
      </c>
      <c r="K364" s="16" t="s">
        <v>6</v>
      </c>
      <c r="L364" s="16" t="s">
        <v>15</v>
      </c>
      <c r="M364" s="11"/>
      <c r="N364" s="305" t="s">
        <v>543</v>
      </c>
      <c r="O364" s="66"/>
      <c r="P364" s="66"/>
      <c r="Q364" s="66"/>
      <c r="R364" s="66" t="s">
        <v>15</v>
      </c>
      <c r="S364" s="66"/>
      <c r="T364" s="66"/>
      <c r="U364" s="66"/>
      <c r="V364" s="66"/>
      <c r="W364" s="66"/>
      <c r="X364" s="66"/>
      <c r="Y364" s="67">
        <f t="shared" si="167"/>
        <v>1</v>
      </c>
      <c r="Z364" s="16"/>
      <c r="AA364" s="16"/>
      <c r="AB364" s="16"/>
      <c r="AC364" s="16"/>
      <c r="AD364" s="16"/>
      <c r="AE364" s="68"/>
      <c r="AF364" s="12"/>
      <c r="AG364" s="12"/>
      <c r="AH364" s="12"/>
      <c r="AI364" s="12"/>
      <c r="AJ364" s="12"/>
      <c r="AK364" s="12"/>
      <c r="AL364" s="12" t="s">
        <v>687</v>
      </c>
      <c r="AM364" s="12" t="s">
        <v>687</v>
      </c>
      <c r="AN364" s="12" t="s">
        <v>710</v>
      </c>
      <c r="AO364" s="12" t="s">
        <v>687</v>
      </c>
      <c r="AP364" s="12" t="s">
        <v>687</v>
      </c>
      <c r="AQ364" s="12"/>
      <c r="AR364" s="12"/>
      <c r="AS364" s="12"/>
      <c r="AT364" s="12"/>
      <c r="AU364" s="12"/>
      <c r="AV364" s="12"/>
      <c r="AW364" s="12"/>
      <c r="AX364" s="12"/>
      <c r="AY364" s="12"/>
      <c r="AZ364" s="12"/>
      <c r="BA364" s="12"/>
      <c r="BB364" s="12"/>
      <c r="BC364" s="12"/>
      <c r="BD364" s="12"/>
      <c r="BE364" s="12"/>
      <c r="BF364" s="12"/>
      <c r="BG364" s="12"/>
      <c r="BH364" s="12"/>
      <c r="BI364" s="12"/>
      <c r="BJ364" s="16">
        <v>2</v>
      </c>
      <c r="BK364" s="16">
        <v>2</v>
      </c>
      <c r="BL364" s="16">
        <v>2</v>
      </c>
      <c r="BM364" s="16">
        <v>2</v>
      </c>
      <c r="BN364" s="16">
        <v>2</v>
      </c>
      <c r="BO364" s="16">
        <v>2</v>
      </c>
      <c r="BP364" s="16">
        <v>2</v>
      </c>
      <c r="BQ364" s="16">
        <v>2</v>
      </c>
      <c r="BR364" s="16">
        <v>2</v>
      </c>
      <c r="BS364" s="16">
        <v>2</v>
      </c>
      <c r="BT364" s="16">
        <v>2</v>
      </c>
      <c r="BU364" s="16">
        <v>2</v>
      </c>
      <c r="BV364" s="16">
        <v>2</v>
      </c>
      <c r="BW364" s="16">
        <v>2</v>
      </c>
      <c r="BX364" s="16">
        <v>2</v>
      </c>
      <c r="BY364" s="16">
        <v>2</v>
      </c>
      <c r="BZ364" s="16">
        <v>2</v>
      </c>
      <c r="CA364" s="16">
        <v>2</v>
      </c>
      <c r="CB364" s="16">
        <v>2</v>
      </c>
      <c r="CC364" s="16">
        <v>2</v>
      </c>
      <c r="CD364" s="16">
        <v>2</v>
      </c>
      <c r="CE364" s="16">
        <v>2</v>
      </c>
      <c r="CF364" s="16">
        <v>2</v>
      </c>
      <c r="CG364" s="16">
        <v>2</v>
      </c>
      <c r="CH364" s="16">
        <v>2</v>
      </c>
      <c r="CI364" s="16">
        <v>2</v>
      </c>
      <c r="CJ364" s="16">
        <v>2</v>
      </c>
      <c r="CK364" s="16">
        <v>2</v>
      </c>
      <c r="CL364" s="16">
        <v>2</v>
      </c>
      <c r="CM364" s="16">
        <v>2</v>
      </c>
      <c r="CN364" s="16">
        <v>2</v>
      </c>
      <c r="CO364" s="16">
        <v>2</v>
      </c>
      <c r="CP364" s="16">
        <v>2</v>
      </c>
      <c r="CQ364" s="16">
        <v>2</v>
      </c>
      <c r="CR364" s="16">
        <v>2</v>
      </c>
      <c r="CS364" s="16">
        <v>2</v>
      </c>
      <c r="CT364" s="16">
        <v>2</v>
      </c>
      <c r="CU364" s="16">
        <v>2</v>
      </c>
      <c r="CV364" s="16">
        <v>2</v>
      </c>
      <c r="CW364" s="69">
        <f t="shared" si="170"/>
        <v>39</v>
      </c>
      <c r="CX364" s="352">
        <f t="shared" si="171"/>
        <v>1</v>
      </c>
      <c r="CY364" s="69">
        <f t="shared" si="172"/>
        <v>0</v>
      </c>
      <c r="CZ364" s="70">
        <f t="shared" si="173"/>
        <v>0</v>
      </c>
      <c r="DA364" s="69">
        <f t="shared" si="174"/>
        <v>0</v>
      </c>
      <c r="DB364" s="70">
        <f t="shared" si="175"/>
        <v>0</v>
      </c>
      <c r="DC364" s="69">
        <f t="shared" si="176"/>
        <v>0</v>
      </c>
      <c r="DD364" s="70">
        <f t="shared" si="177"/>
        <v>0</v>
      </c>
      <c r="DE364" s="71">
        <f t="shared" si="178"/>
        <v>2</v>
      </c>
      <c r="DF364" s="71" t="str">
        <f t="shared" si="179"/>
        <v>Đạt mục tiêu</v>
      </c>
      <c r="DG364" s="2"/>
      <c r="DH364" s="2"/>
      <c r="DI364" s="2"/>
      <c r="DJ364" s="2"/>
      <c r="DK364" s="2"/>
      <c r="DL364" s="2"/>
      <c r="DM364" s="2"/>
      <c r="DN364" s="2"/>
      <c r="DO364" s="2"/>
      <c r="DP364" s="2"/>
      <c r="DQ364" s="2"/>
      <c r="DR364" s="2"/>
      <c r="DS364" s="2"/>
      <c r="DT364" s="2"/>
      <c r="DU364" s="2"/>
      <c r="DV364" s="2"/>
      <c r="DW364" s="2"/>
      <c r="DX364" s="2"/>
      <c r="DY364" s="2"/>
      <c r="DZ364" s="2"/>
    </row>
    <row r="365" spans="1:130" ht="31.5" hidden="1" customHeight="1" x14ac:dyDescent="0.25">
      <c r="A365" s="49">
        <v>320</v>
      </c>
      <c r="B365" s="55">
        <v>459</v>
      </c>
      <c r="C365" s="56">
        <v>460</v>
      </c>
      <c r="D365" s="8" t="s">
        <v>421</v>
      </c>
      <c r="E365" s="15" t="s">
        <v>36</v>
      </c>
      <c r="F365" s="15" t="s">
        <v>422</v>
      </c>
      <c r="G365" s="64" t="s">
        <v>36</v>
      </c>
      <c r="H365" s="145" t="s">
        <v>843</v>
      </c>
      <c r="I365" s="64" t="s">
        <v>628</v>
      </c>
      <c r="J365" s="64" t="s">
        <v>406</v>
      </c>
      <c r="K365" s="16" t="s">
        <v>6</v>
      </c>
      <c r="L365" s="16" t="s">
        <v>15</v>
      </c>
      <c r="M365" s="11">
        <v>1</v>
      </c>
      <c r="N365" s="305" t="s">
        <v>541</v>
      </c>
      <c r="O365" s="66"/>
      <c r="P365" s="66" t="s">
        <v>15</v>
      </c>
      <c r="Q365" s="66"/>
      <c r="R365" s="66"/>
      <c r="S365" s="66"/>
      <c r="T365" s="66"/>
      <c r="U365" s="66"/>
      <c r="V365" s="66"/>
      <c r="W365" s="66"/>
      <c r="X365" s="66"/>
      <c r="Y365" s="67">
        <f t="shared" si="167"/>
        <v>1</v>
      </c>
      <c r="Z365" s="16"/>
      <c r="AA365" s="12"/>
      <c r="AB365" s="12"/>
      <c r="AC365" s="12"/>
      <c r="AD365" s="12"/>
      <c r="AE365" s="68"/>
      <c r="AF365" s="12" t="s">
        <v>654</v>
      </c>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6">
        <v>2</v>
      </c>
      <c r="BK365" s="16">
        <v>2</v>
      </c>
      <c r="BL365" s="16">
        <v>2</v>
      </c>
      <c r="BM365" s="16">
        <v>2</v>
      </c>
      <c r="BN365" s="16">
        <v>2</v>
      </c>
      <c r="BO365" s="16">
        <v>2</v>
      </c>
      <c r="BP365" s="16">
        <v>1</v>
      </c>
      <c r="BQ365" s="16">
        <v>2</v>
      </c>
      <c r="BR365" s="16">
        <v>2</v>
      </c>
      <c r="BS365" s="16">
        <v>2</v>
      </c>
      <c r="BT365" s="16">
        <v>2</v>
      </c>
      <c r="BU365" s="16">
        <v>2</v>
      </c>
      <c r="BV365" s="16">
        <v>2</v>
      </c>
      <c r="BW365" s="16">
        <v>2</v>
      </c>
      <c r="BX365" s="16">
        <v>2</v>
      </c>
      <c r="BY365" s="16">
        <v>2</v>
      </c>
      <c r="BZ365" s="16">
        <v>2</v>
      </c>
      <c r="CA365" s="16">
        <v>2</v>
      </c>
      <c r="CB365" s="16">
        <v>2</v>
      </c>
      <c r="CC365" s="16">
        <v>2</v>
      </c>
      <c r="CD365" s="16">
        <v>1</v>
      </c>
      <c r="CE365" s="16">
        <v>2</v>
      </c>
      <c r="CF365" s="16">
        <v>2</v>
      </c>
      <c r="CG365" s="16">
        <v>2</v>
      </c>
      <c r="CH365" s="16">
        <v>2</v>
      </c>
      <c r="CI365" s="16">
        <v>1</v>
      </c>
      <c r="CJ365" s="16">
        <v>2</v>
      </c>
      <c r="CK365" s="16">
        <v>2</v>
      </c>
      <c r="CL365" s="16">
        <v>2</v>
      </c>
      <c r="CM365" s="16">
        <v>2</v>
      </c>
      <c r="CN365" s="16">
        <v>2</v>
      </c>
      <c r="CO365" s="16">
        <v>1</v>
      </c>
      <c r="CP365" s="16">
        <v>2</v>
      </c>
      <c r="CQ365" s="16">
        <v>2</v>
      </c>
      <c r="CR365" s="16">
        <v>2</v>
      </c>
      <c r="CS365" s="16">
        <v>1</v>
      </c>
      <c r="CT365" s="16">
        <v>2</v>
      </c>
      <c r="CU365" s="16">
        <v>2</v>
      </c>
      <c r="CV365" s="16">
        <v>2</v>
      </c>
      <c r="CW365" s="69">
        <f t="shared" si="170"/>
        <v>34</v>
      </c>
      <c r="CX365" s="352">
        <f t="shared" si="171"/>
        <v>0.87179487179487181</v>
      </c>
      <c r="CY365" s="69">
        <f t="shared" si="172"/>
        <v>5</v>
      </c>
      <c r="CZ365" s="70">
        <f t="shared" si="173"/>
        <v>0.12820512820512819</v>
      </c>
      <c r="DA365" s="69">
        <f t="shared" si="174"/>
        <v>0</v>
      </c>
      <c r="DB365" s="70">
        <f t="shared" si="175"/>
        <v>0</v>
      </c>
      <c r="DC365" s="69">
        <f t="shared" si="176"/>
        <v>0</v>
      </c>
      <c r="DD365" s="70">
        <f t="shared" si="177"/>
        <v>0</v>
      </c>
      <c r="DE365" s="71">
        <f t="shared" si="178"/>
        <v>1.8717948717948718</v>
      </c>
      <c r="DF365" s="71" t="str">
        <f t="shared" si="179"/>
        <v>Đạt mục tiêu</v>
      </c>
      <c r="DG365" s="2"/>
      <c r="DH365" s="2"/>
      <c r="DI365" s="2"/>
      <c r="DJ365" s="2"/>
      <c r="DK365" s="2"/>
      <c r="DL365" s="2"/>
      <c r="DM365" s="2"/>
      <c r="DN365" s="2"/>
      <c r="DO365" s="2"/>
      <c r="DP365" s="2"/>
      <c r="DQ365" s="2"/>
      <c r="DR365" s="2"/>
      <c r="DS365" s="2"/>
      <c r="DT365" s="2"/>
      <c r="DU365" s="2"/>
      <c r="DV365" s="2"/>
      <c r="DW365" s="2"/>
      <c r="DX365" s="2"/>
      <c r="DY365" s="2"/>
      <c r="DZ365" s="2"/>
    </row>
    <row r="366" spans="1:130" ht="66.75" hidden="1" customHeight="1" x14ac:dyDescent="0.25">
      <c r="A366" s="49">
        <v>321</v>
      </c>
      <c r="B366" s="62">
        <v>460</v>
      </c>
      <c r="C366" s="56">
        <v>461</v>
      </c>
      <c r="D366" s="8" t="s">
        <v>423</v>
      </c>
      <c r="E366" s="15" t="s">
        <v>36</v>
      </c>
      <c r="F366" s="15" t="s">
        <v>424</v>
      </c>
      <c r="G366" s="64" t="s">
        <v>13</v>
      </c>
      <c r="H366" s="15" t="s">
        <v>424</v>
      </c>
      <c r="I366" s="64" t="s">
        <v>628</v>
      </c>
      <c r="J366" s="64" t="s">
        <v>406</v>
      </c>
      <c r="K366" s="16" t="s">
        <v>6</v>
      </c>
      <c r="L366" s="16" t="s">
        <v>15</v>
      </c>
      <c r="M366" s="11"/>
      <c r="N366" s="297" t="s">
        <v>1200</v>
      </c>
      <c r="O366" s="66" t="s">
        <v>15</v>
      </c>
      <c r="P366" s="66"/>
      <c r="Q366" s="66"/>
      <c r="R366" s="66"/>
      <c r="S366" s="66"/>
      <c r="T366" s="66"/>
      <c r="U366" s="66"/>
      <c r="V366" s="66"/>
      <c r="W366" s="66"/>
      <c r="X366" s="66"/>
      <c r="Y366" s="67">
        <f t="shared" si="167"/>
        <v>1</v>
      </c>
      <c r="Z366" s="16"/>
      <c r="AA366" s="16" t="s">
        <v>654</v>
      </c>
      <c r="AB366" s="16" t="s">
        <v>654</v>
      </c>
      <c r="AC366" s="16"/>
      <c r="AD366" s="16"/>
      <c r="AE366" s="7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v>2</v>
      </c>
      <c r="BK366" s="16">
        <v>2</v>
      </c>
      <c r="BL366" s="16">
        <v>2</v>
      </c>
      <c r="BM366" s="16">
        <v>2</v>
      </c>
      <c r="BN366" s="16">
        <v>2</v>
      </c>
      <c r="BO366" s="16">
        <v>2</v>
      </c>
      <c r="BP366" s="16">
        <v>2</v>
      </c>
      <c r="BQ366" s="16">
        <v>2</v>
      </c>
      <c r="BR366" s="16">
        <v>2</v>
      </c>
      <c r="BS366" s="16">
        <v>2</v>
      </c>
      <c r="BT366" s="16">
        <v>2</v>
      </c>
      <c r="BU366" s="16">
        <v>2</v>
      </c>
      <c r="BV366" s="16">
        <v>2</v>
      </c>
      <c r="BW366" s="16">
        <v>2</v>
      </c>
      <c r="BX366" s="16">
        <v>2</v>
      </c>
      <c r="BY366" s="16">
        <v>2</v>
      </c>
      <c r="BZ366" s="16">
        <v>2</v>
      </c>
      <c r="CA366" s="16">
        <v>2</v>
      </c>
      <c r="CB366" s="16">
        <v>2</v>
      </c>
      <c r="CC366" s="16">
        <v>2</v>
      </c>
      <c r="CD366" s="16">
        <v>2</v>
      </c>
      <c r="CE366" s="16">
        <v>2</v>
      </c>
      <c r="CF366" s="16">
        <v>2</v>
      </c>
      <c r="CG366" s="16">
        <v>2</v>
      </c>
      <c r="CH366" s="16">
        <v>2</v>
      </c>
      <c r="CI366" s="16">
        <v>2</v>
      </c>
      <c r="CJ366" s="16">
        <v>2</v>
      </c>
      <c r="CK366" s="16">
        <v>1</v>
      </c>
      <c r="CL366" s="16">
        <v>1</v>
      </c>
      <c r="CM366" s="16">
        <v>1</v>
      </c>
      <c r="CN366" s="16">
        <v>1</v>
      </c>
      <c r="CO366" s="16">
        <v>1</v>
      </c>
      <c r="CP366" s="16">
        <v>2</v>
      </c>
      <c r="CQ366" s="16">
        <v>2</v>
      </c>
      <c r="CR366" s="16">
        <v>2</v>
      </c>
      <c r="CS366" s="16">
        <v>2</v>
      </c>
      <c r="CT366" s="16">
        <v>2</v>
      </c>
      <c r="CU366" s="16">
        <v>2</v>
      </c>
      <c r="CV366" s="16">
        <v>2</v>
      </c>
      <c r="CW366" s="69">
        <f t="shared" si="170"/>
        <v>34</v>
      </c>
      <c r="CX366" s="352">
        <f t="shared" si="171"/>
        <v>0.87179487179487181</v>
      </c>
      <c r="CY366" s="69">
        <f t="shared" si="172"/>
        <v>5</v>
      </c>
      <c r="CZ366" s="70">
        <f t="shared" si="173"/>
        <v>0.12820512820512819</v>
      </c>
      <c r="DA366" s="69">
        <f t="shared" si="174"/>
        <v>0</v>
      </c>
      <c r="DB366" s="70">
        <f t="shared" si="175"/>
        <v>0</v>
      </c>
      <c r="DC366" s="69">
        <f t="shared" si="176"/>
        <v>0</v>
      </c>
      <c r="DD366" s="70">
        <f t="shared" si="177"/>
        <v>0</v>
      </c>
      <c r="DE366" s="71">
        <f t="shared" si="178"/>
        <v>1.8717948717948718</v>
      </c>
      <c r="DF366" s="71" t="str">
        <f t="shared" si="179"/>
        <v>Đạt mục tiêu</v>
      </c>
      <c r="DG366" s="2"/>
      <c r="DH366" s="2"/>
      <c r="DI366" s="2"/>
      <c r="DJ366" s="2"/>
      <c r="DK366" s="2"/>
      <c r="DL366" s="2"/>
      <c r="DM366" s="2"/>
      <c r="DN366" s="2"/>
      <c r="DO366" s="2"/>
      <c r="DP366" s="2"/>
      <c r="DQ366" s="2"/>
      <c r="DR366" s="2"/>
      <c r="DS366" s="2"/>
      <c r="DT366" s="2"/>
      <c r="DU366" s="2"/>
      <c r="DV366" s="2"/>
      <c r="DW366" s="2"/>
      <c r="DX366" s="2"/>
      <c r="DY366" s="2"/>
      <c r="DZ366" s="2"/>
    </row>
    <row r="367" spans="1:130" ht="19.5" customHeight="1" x14ac:dyDescent="0.25">
      <c r="A367" s="49">
        <v>322</v>
      </c>
      <c r="B367" s="55">
        <v>461</v>
      </c>
      <c r="C367" s="56">
        <v>462</v>
      </c>
      <c r="D367" s="706" t="s">
        <v>425</v>
      </c>
      <c r="E367" s="707"/>
      <c r="F367" s="705"/>
      <c r="G367" s="57"/>
      <c r="H367" s="57"/>
      <c r="I367" s="64"/>
      <c r="J367" s="57"/>
      <c r="K367" s="57" t="s">
        <v>8</v>
      </c>
      <c r="L367" s="57" t="s">
        <v>8</v>
      </c>
      <c r="M367" s="57" t="s">
        <v>8</v>
      </c>
      <c r="N367" s="296"/>
      <c r="O367" s="58" t="s">
        <v>609</v>
      </c>
      <c r="P367" s="58" t="s">
        <v>609</v>
      </c>
      <c r="Q367" s="58" t="s">
        <v>609</v>
      </c>
      <c r="R367" s="604" t="s">
        <v>609</v>
      </c>
      <c r="S367" s="58" t="s">
        <v>609</v>
      </c>
      <c r="T367" s="58" t="s">
        <v>609</v>
      </c>
      <c r="U367" s="58" t="s">
        <v>609</v>
      </c>
      <c r="V367" s="58" t="s">
        <v>609</v>
      </c>
      <c r="W367" s="58" t="s">
        <v>609</v>
      </c>
      <c r="X367" s="58" t="s">
        <v>609</v>
      </c>
      <c r="Y367" s="67">
        <f t="shared" si="167"/>
        <v>0</v>
      </c>
      <c r="Z367" s="57"/>
      <c r="AA367" s="57" t="s">
        <v>8</v>
      </c>
      <c r="AB367" s="57" t="s">
        <v>8</v>
      </c>
      <c r="AC367" s="57" t="s">
        <v>8</v>
      </c>
      <c r="AD367" s="57" t="s">
        <v>8</v>
      </c>
      <c r="AE367" s="57" t="s">
        <v>609</v>
      </c>
      <c r="AF367" s="57" t="s">
        <v>609</v>
      </c>
      <c r="AG367" s="57" t="s">
        <v>609</v>
      </c>
      <c r="AH367" s="57" t="s">
        <v>8</v>
      </c>
      <c r="AI367" s="57" t="s">
        <v>8</v>
      </c>
      <c r="AJ367" s="57" t="s">
        <v>8</v>
      </c>
      <c r="AK367" s="57" t="s">
        <v>8</v>
      </c>
      <c r="AL367" s="57" t="s">
        <v>8</v>
      </c>
      <c r="AM367" s="57" t="s">
        <v>8</v>
      </c>
      <c r="AN367" s="57"/>
      <c r="AO367" s="57" t="s">
        <v>8</v>
      </c>
      <c r="AP367" s="57" t="s">
        <v>8</v>
      </c>
      <c r="AQ367" s="57" t="s">
        <v>8</v>
      </c>
      <c r="AR367" s="57" t="s">
        <v>8</v>
      </c>
      <c r="AS367" s="57" t="s">
        <v>8</v>
      </c>
      <c r="AT367" s="57" t="s">
        <v>8</v>
      </c>
      <c r="AU367" s="57" t="s">
        <v>8</v>
      </c>
      <c r="AV367" s="57" t="s">
        <v>8</v>
      </c>
      <c r="AW367" s="57" t="s">
        <v>8</v>
      </c>
      <c r="AX367" s="57" t="s">
        <v>8</v>
      </c>
      <c r="AY367" s="57" t="s">
        <v>8</v>
      </c>
      <c r="AZ367" s="57"/>
      <c r="BA367" s="57" t="s">
        <v>8</v>
      </c>
      <c r="BB367" s="57" t="s">
        <v>8</v>
      </c>
      <c r="BC367" s="57" t="s">
        <v>8</v>
      </c>
      <c r="BD367" s="57" t="s">
        <v>8</v>
      </c>
      <c r="BE367" s="57" t="s">
        <v>8</v>
      </c>
      <c r="BF367" s="57" t="s">
        <v>8</v>
      </c>
      <c r="BG367" s="57" t="s">
        <v>8</v>
      </c>
      <c r="BH367" s="57" t="s">
        <v>8</v>
      </c>
      <c r="BI367" s="57"/>
      <c r="BJ367" s="336" t="s">
        <v>8</v>
      </c>
      <c r="BK367" s="336" t="s">
        <v>8</v>
      </c>
      <c r="BL367" s="336" t="s">
        <v>8</v>
      </c>
      <c r="BM367" s="336" t="s">
        <v>8</v>
      </c>
      <c r="BN367" s="336" t="s">
        <v>8</v>
      </c>
      <c r="BO367" s="336" t="s">
        <v>8</v>
      </c>
      <c r="BP367" s="336" t="s">
        <v>8</v>
      </c>
      <c r="BQ367" s="336" t="s">
        <v>8</v>
      </c>
      <c r="BR367" s="336" t="s">
        <v>8</v>
      </c>
      <c r="BS367" s="336"/>
      <c r="BT367" s="336"/>
      <c r="BU367" s="336"/>
      <c r="BV367" s="336"/>
      <c r="BW367" s="336"/>
      <c r="BX367" s="336"/>
      <c r="BY367" s="336"/>
      <c r="BZ367" s="336"/>
      <c r="CA367" s="336"/>
      <c r="CB367" s="336"/>
      <c r="CC367" s="336" t="s">
        <v>8</v>
      </c>
      <c r="CD367" s="336"/>
      <c r="CE367" s="336" t="s">
        <v>8</v>
      </c>
      <c r="CF367" s="336" t="s">
        <v>8</v>
      </c>
      <c r="CG367" s="336" t="s">
        <v>8</v>
      </c>
      <c r="CH367" s="336" t="s">
        <v>8</v>
      </c>
      <c r="CI367" s="336" t="s">
        <v>8</v>
      </c>
      <c r="CJ367" s="336" t="s">
        <v>8</v>
      </c>
      <c r="CK367" s="336" t="s">
        <v>8</v>
      </c>
      <c r="CL367" s="336" t="s">
        <v>8</v>
      </c>
      <c r="CM367" s="336" t="s">
        <v>8</v>
      </c>
      <c r="CN367" s="336" t="s">
        <v>8</v>
      </c>
      <c r="CO367" s="336" t="s">
        <v>8</v>
      </c>
      <c r="CP367" s="336" t="s">
        <v>8</v>
      </c>
      <c r="CQ367" s="336" t="s">
        <v>8</v>
      </c>
      <c r="CR367" s="336" t="s">
        <v>8</v>
      </c>
      <c r="CS367" s="336"/>
      <c r="CT367" s="336" t="s">
        <v>8</v>
      </c>
      <c r="CU367" s="336" t="s">
        <v>8</v>
      </c>
      <c r="CV367" s="336" t="s">
        <v>8</v>
      </c>
      <c r="CW367" s="336" t="s">
        <v>8</v>
      </c>
      <c r="CX367" s="331" t="s">
        <v>8</v>
      </c>
      <c r="CY367" s="336" t="s">
        <v>8</v>
      </c>
      <c r="CZ367" s="336" t="s">
        <v>8</v>
      </c>
      <c r="DA367" s="336" t="s">
        <v>8</v>
      </c>
      <c r="DB367" s="336" t="s">
        <v>8</v>
      </c>
      <c r="DC367" s="336" t="s">
        <v>8</v>
      </c>
      <c r="DD367" s="336" t="s">
        <v>8</v>
      </c>
      <c r="DE367" s="57" t="s">
        <v>8</v>
      </c>
      <c r="DF367" s="57" t="s">
        <v>8</v>
      </c>
      <c r="DG367" s="2"/>
      <c r="DH367" s="2"/>
      <c r="DI367" s="2"/>
      <c r="DJ367" s="2"/>
      <c r="DK367" s="2"/>
      <c r="DL367" s="2"/>
      <c r="DM367" s="2"/>
      <c r="DN367" s="2"/>
      <c r="DO367" s="2"/>
      <c r="DP367" s="2"/>
      <c r="DQ367" s="2"/>
      <c r="DR367" s="2"/>
      <c r="DS367" s="2"/>
      <c r="DT367" s="2"/>
      <c r="DU367" s="2"/>
      <c r="DV367" s="2"/>
      <c r="DW367" s="2"/>
      <c r="DX367" s="2"/>
      <c r="DY367" s="2"/>
      <c r="DZ367" s="2"/>
    </row>
    <row r="368" spans="1:130" ht="42" hidden="1" customHeight="1" x14ac:dyDescent="0.25">
      <c r="A368" s="49">
        <v>323</v>
      </c>
      <c r="B368" s="62">
        <v>465</v>
      </c>
      <c r="C368" s="108">
        <v>465</v>
      </c>
      <c r="D368" s="8" t="s">
        <v>426</v>
      </c>
      <c r="E368" s="15" t="s">
        <v>11</v>
      </c>
      <c r="F368" s="102" t="s">
        <v>427</v>
      </c>
      <c r="G368" s="64" t="s">
        <v>13</v>
      </c>
      <c r="H368" s="15" t="s">
        <v>427</v>
      </c>
      <c r="I368" s="64" t="s">
        <v>628</v>
      </c>
      <c r="J368" s="64" t="s">
        <v>406</v>
      </c>
      <c r="K368" s="16" t="s">
        <v>6</v>
      </c>
      <c r="L368" s="16" t="s">
        <v>15</v>
      </c>
      <c r="M368" s="11">
        <v>1</v>
      </c>
      <c r="N368" s="408" t="s">
        <v>1200</v>
      </c>
      <c r="O368" s="66" t="s">
        <v>15</v>
      </c>
      <c r="P368" s="66"/>
      <c r="Q368" s="66"/>
      <c r="R368" s="66"/>
      <c r="S368" s="66"/>
      <c r="T368" s="66"/>
      <c r="U368" s="66"/>
      <c r="V368" s="66"/>
      <c r="W368" s="66"/>
      <c r="X368" s="66"/>
      <c r="Y368" s="67">
        <f t="shared" si="167"/>
        <v>1</v>
      </c>
      <c r="Z368" s="16"/>
      <c r="AA368" s="16"/>
      <c r="AB368" s="16"/>
      <c r="AC368" s="16" t="s">
        <v>687</v>
      </c>
      <c r="AD368" s="16" t="s">
        <v>687</v>
      </c>
      <c r="AE368" s="68"/>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6">
        <v>2</v>
      </c>
      <c r="BK368" s="16">
        <v>2</v>
      </c>
      <c r="BL368" s="16">
        <v>2</v>
      </c>
      <c r="BM368" s="16">
        <v>2</v>
      </c>
      <c r="BN368" s="16">
        <v>2</v>
      </c>
      <c r="BO368" s="16">
        <v>2</v>
      </c>
      <c r="BP368" s="16">
        <v>2</v>
      </c>
      <c r="BQ368" s="16">
        <v>2</v>
      </c>
      <c r="BR368" s="16">
        <v>1</v>
      </c>
      <c r="BS368" s="16">
        <v>1</v>
      </c>
      <c r="BT368" s="16">
        <v>1</v>
      </c>
      <c r="BU368" s="16">
        <v>1</v>
      </c>
      <c r="BV368" s="16">
        <v>1</v>
      </c>
      <c r="BW368" s="16">
        <v>1</v>
      </c>
      <c r="BX368" s="16">
        <v>1</v>
      </c>
      <c r="BY368" s="16">
        <v>1</v>
      </c>
      <c r="BZ368" s="16">
        <v>1</v>
      </c>
      <c r="CA368" s="16">
        <v>1</v>
      </c>
      <c r="CB368" s="16">
        <v>1</v>
      </c>
      <c r="CC368" s="16">
        <v>2</v>
      </c>
      <c r="CD368" s="16">
        <v>2</v>
      </c>
      <c r="CE368" s="16">
        <v>2</v>
      </c>
      <c r="CF368" s="16">
        <v>2</v>
      </c>
      <c r="CG368" s="16">
        <v>1</v>
      </c>
      <c r="CH368" s="16">
        <v>2</v>
      </c>
      <c r="CI368" s="16">
        <v>2</v>
      </c>
      <c r="CJ368" s="16">
        <v>2</v>
      </c>
      <c r="CK368" s="16">
        <v>2</v>
      </c>
      <c r="CL368" s="16">
        <v>2</v>
      </c>
      <c r="CM368" s="16">
        <v>2</v>
      </c>
      <c r="CN368" s="16">
        <v>2</v>
      </c>
      <c r="CO368" s="16">
        <v>2</v>
      </c>
      <c r="CP368" s="16">
        <v>2</v>
      </c>
      <c r="CQ368" s="16">
        <v>2</v>
      </c>
      <c r="CR368" s="16">
        <v>2</v>
      </c>
      <c r="CS368" s="16">
        <v>2</v>
      </c>
      <c r="CT368" s="16">
        <v>2</v>
      </c>
      <c r="CU368" s="16">
        <v>2</v>
      </c>
      <c r="CV368" s="16">
        <v>2</v>
      </c>
      <c r="CW368" s="69">
        <f t="shared" ref="CW368:CW376" si="180">COUNTIF(BJ368:CV368,"2")</f>
        <v>27</v>
      </c>
      <c r="CX368" s="352">
        <f t="shared" ref="CX368:CX376" si="181">CW368/(CW368+CY368+DA368+DC368)</f>
        <v>0.69230769230769229</v>
      </c>
      <c r="CY368" s="69">
        <f t="shared" ref="CY368:CY376" si="182">COUNTIF(BJ368:CV368,"1")</f>
        <v>12</v>
      </c>
      <c r="CZ368" s="70">
        <f t="shared" ref="CZ368:CZ376" si="183">CY368/(CW368+CY368+DA368+DC368)</f>
        <v>0.30769230769230771</v>
      </c>
      <c r="DA368" s="69">
        <f t="shared" ref="DA368:DA376" si="184">COUNTIF(BJ368:CV368,"0")</f>
        <v>0</v>
      </c>
      <c r="DB368" s="70">
        <f t="shared" ref="DB368:DB376" si="185">DA368/(CW368+CY368+DA368+DC368)</f>
        <v>0</v>
      </c>
      <c r="DC368" s="69">
        <f t="shared" ref="DC368:DC376" si="186">COUNTIF(BJ368:CV368,"KĐG")</f>
        <v>0</v>
      </c>
      <c r="DD368" s="70">
        <f t="shared" ref="DD368:DD376" si="187">DC368/(CW368+CY368+DA368+DC368)</f>
        <v>0</v>
      </c>
      <c r="DE368" s="71">
        <f t="shared" ref="DE368:DE376" si="188">(((CW368*2)+(CY368*1)+(DA368*0)))/(CW368+CY368+DA368)</f>
        <v>1.6923076923076923</v>
      </c>
      <c r="DF368" s="71" t="str">
        <f t="shared" ref="DF368:DF376" si="189">IF(DD368&gt;=50%,"KĐG",IF(DE368&gt;=1.6,"Đạt mục tiêu",IF(DE368&gt;=1,"Cần cố gắng","Chưa đạt")))</f>
        <v>Đạt mục tiêu</v>
      </c>
      <c r="DG368" s="2"/>
      <c r="DH368" s="2"/>
      <c r="DI368" s="2"/>
      <c r="DJ368" s="2"/>
      <c r="DK368" s="2"/>
      <c r="DL368" s="2"/>
      <c r="DM368" s="2"/>
      <c r="DN368" s="2"/>
      <c r="DO368" s="2"/>
      <c r="DP368" s="2"/>
      <c r="DQ368" s="2"/>
      <c r="DR368" s="2"/>
      <c r="DS368" s="2"/>
      <c r="DT368" s="2"/>
      <c r="DU368" s="2"/>
      <c r="DV368" s="2"/>
      <c r="DW368" s="2"/>
      <c r="DX368" s="2"/>
      <c r="DY368" s="2"/>
      <c r="DZ368" s="2"/>
    </row>
    <row r="369" spans="1:130" ht="46.5" hidden="1" customHeight="1" x14ac:dyDescent="0.25">
      <c r="A369" s="49">
        <v>324</v>
      </c>
      <c r="B369" s="112">
        <v>465</v>
      </c>
      <c r="C369" s="113"/>
      <c r="D369" s="8" t="s">
        <v>426</v>
      </c>
      <c r="E369" s="15" t="s">
        <v>11</v>
      </c>
      <c r="F369" s="102" t="s">
        <v>428</v>
      </c>
      <c r="G369" s="64" t="s">
        <v>13</v>
      </c>
      <c r="H369" s="15" t="s">
        <v>844</v>
      </c>
      <c r="I369" s="64" t="s">
        <v>628</v>
      </c>
      <c r="J369" s="64" t="s">
        <v>406</v>
      </c>
      <c r="K369" s="16" t="s">
        <v>6</v>
      </c>
      <c r="L369" s="16" t="s">
        <v>15</v>
      </c>
      <c r="M369" s="11">
        <v>1</v>
      </c>
      <c r="N369" s="11" t="s">
        <v>547</v>
      </c>
      <c r="O369" s="66"/>
      <c r="P369" s="66"/>
      <c r="Q369" s="66"/>
      <c r="R369" s="66"/>
      <c r="S369" s="66"/>
      <c r="T369" s="66"/>
      <c r="U369" s="66"/>
      <c r="V369" s="66"/>
      <c r="W369" s="66" t="s">
        <v>15</v>
      </c>
      <c r="X369" s="66"/>
      <c r="Y369" s="67">
        <f t="shared" si="167"/>
        <v>1</v>
      </c>
      <c r="Z369" s="16"/>
      <c r="AA369" s="16"/>
      <c r="AB369" s="16"/>
      <c r="AC369" s="16"/>
      <c r="AD369" s="16"/>
      <c r="AE369" s="68"/>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t="s">
        <v>654</v>
      </c>
      <c r="BI369" s="12"/>
      <c r="BJ369" s="16">
        <v>2</v>
      </c>
      <c r="BK369" s="16">
        <v>2</v>
      </c>
      <c r="BL369" s="16">
        <v>2</v>
      </c>
      <c r="BM369" s="16">
        <v>2</v>
      </c>
      <c r="BN369" s="16">
        <v>2</v>
      </c>
      <c r="BO369" s="16">
        <v>2</v>
      </c>
      <c r="BP369" s="16">
        <v>2</v>
      </c>
      <c r="BQ369" s="16">
        <v>2</v>
      </c>
      <c r="BR369" s="16">
        <v>1</v>
      </c>
      <c r="BS369" s="16">
        <v>1</v>
      </c>
      <c r="BT369" s="16">
        <v>1</v>
      </c>
      <c r="BU369" s="16">
        <v>1</v>
      </c>
      <c r="BV369" s="16">
        <v>1</v>
      </c>
      <c r="BW369" s="16">
        <v>1</v>
      </c>
      <c r="BX369" s="16">
        <v>1</v>
      </c>
      <c r="BY369" s="16">
        <v>1</v>
      </c>
      <c r="BZ369" s="16">
        <v>1</v>
      </c>
      <c r="CA369" s="16">
        <v>1</v>
      </c>
      <c r="CB369" s="16">
        <v>1</v>
      </c>
      <c r="CC369" s="16">
        <v>2</v>
      </c>
      <c r="CD369" s="16">
        <v>2</v>
      </c>
      <c r="CE369" s="16">
        <v>2</v>
      </c>
      <c r="CF369" s="16">
        <v>2</v>
      </c>
      <c r="CG369" s="16">
        <v>2</v>
      </c>
      <c r="CH369" s="16">
        <v>2</v>
      </c>
      <c r="CI369" s="16">
        <v>2</v>
      </c>
      <c r="CJ369" s="16">
        <v>2</v>
      </c>
      <c r="CK369" s="16">
        <v>2</v>
      </c>
      <c r="CL369" s="16">
        <v>2</v>
      </c>
      <c r="CM369" s="16">
        <v>2</v>
      </c>
      <c r="CN369" s="16">
        <v>2</v>
      </c>
      <c r="CO369" s="16">
        <v>2</v>
      </c>
      <c r="CP369" s="16">
        <v>2</v>
      </c>
      <c r="CQ369" s="16">
        <v>2</v>
      </c>
      <c r="CR369" s="16">
        <v>2</v>
      </c>
      <c r="CS369" s="16"/>
      <c r="CT369" s="16">
        <v>2</v>
      </c>
      <c r="CU369" s="16">
        <v>2</v>
      </c>
      <c r="CV369" s="16">
        <v>2</v>
      </c>
      <c r="CW369" s="69">
        <f t="shared" si="180"/>
        <v>27</v>
      </c>
      <c r="CX369" s="352">
        <f t="shared" si="181"/>
        <v>0.71052631578947367</v>
      </c>
      <c r="CY369" s="69">
        <f t="shared" si="182"/>
        <v>11</v>
      </c>
      <c r="CZ369" s="70">
        <f t="shared" si="183"/>
        <v>0.28947368421052633</v>
      </c>
      <c r="DA369" s="69">
        <f t="shared" si="184"/>
        <v>0</v>
      </c>
      <c r="DB369" s="70">
        <f t="shared" si="185"/>
        <v>0</v>
      </c>
      <c r="DC369" s="69">
        <f t="shared" si="186"/>
        <v>0</v>
      </c>
      <c r="DD369" s="70">
        <f t="shared" si="187"/>
        <v>0</v>
      </c>
      <c r="DE369" s="71">
        <f t="shared" si="188"/>
        <v>1.7105263157894737</v>
      </c>
      <c r="DF369" s="71" t="str">
        <f t="shared" si="189"/>
        <v>Đạt mục tiêu</v>
      </c>
      <c r="DG369" s="2"/>
      <c r="DH369" s="2"/>
      <c r="DI369" s="2"/>
      <c r="DJ369" s="2"/>
      <c r="DK369" s="2"/>
      <c r="DL369" s="2"/>
      <c r="DM369" s="2"/>
      <c r="DN369" s="2"/>
      <c r="DO369" s="2"/>
      <c r="DP369" s="2"/>
      <c r="DQ369" s="2"/>
      <c r="DR369" s="2"/>
      <c r="DS369" s="2"/>
      <c r="DT369" s="2"/>
      <c r="DU369" s="2"/>
      <c r="DV369" s="2"/>
      <c r="DW369" s="2"/>
      <c r="DX369" s="2"/>
      <c r="DY369" s="2"/>
      <c r="DZ369" s="2"/>
    </row>
    <row r="370" spans="1:130" ht="53.25" hidden="1" customHeight="1" x14ac:dyDescent="0.25">
      <c r="A370" s="49">
        <v>325</v>
      </c>
      <c r="B370" s="112">
        <v>465</v>
      </c>
      <c r="C370" s="113"/>
      <c r="D370" s="8" t="s">
        <v>426</v>
      </c>
      <c r="E370" s="15" t="s">
        <v>11</v>
      </c>
      <c r="F370" s="102" t="s">
        <v>429</v>
      </c>
      <c r="G370" s="64" t="s">
        <v>13</v>
      </c>
      <c r="H370" s="15" t="s">
        <v>845</v>
      </c>
      <c r="I370" s="64" t="s">
        <v>628</v>
      </c>
      <c r="J370" s="64" t="s">
        <v>406</v>
      </c>
      <c r="K370" s="16" t="s">
        <v>6</v>
      </c>
      <c r="L370" s="16" t="s">
        <v>15</v>
      </c>
      <c r="M370" s="11">
        <v>1</v>
      </c>
      <c r="N370" s="297" t="s">
        <v>1200</v>
      </c>
      <c r="O370" s="66" t="s">
        <v>15</v>
      </c>
      <c r="P370" s="66"/>
      <c r="Q370" s="66"/>
      <c r="R370" s="66"/>
      <c r="S370" s="66"/>
      <c r="T370" s="66"/>
      <c r="U370" s="66"/>
      <c r="V370" s="66"/>
      <c r="W370" s="66"/>
      <c r="X370" s="66"/>
      <c r="Y370" s="67">
        <f t="shared" si="167"/>
        <v>1</v>
      </c>
      <c r="Z370" s="16"/>
      <c r="AA370" s="16" t="s">
        <v>654</v>
      </c>
      <c r="AB370" s="16"/>
      <c r="AC370" s="16" t="s">
        <v>654</v>
      </c>
      <c r="AD370" s="16"/>
      <c r="AE370" s="68"/>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6">
        <v>1</v>
      </c>
      <c r="BK370" s="16">
        <v>2</v>
      </c>
      <c r="BL370" s="16">
        <v>2</v>
      </c>
      <c r="BM370" s="16">
        <v>2</v>
      </c>
      <c r="BN370" s="16">
        <v>2</v>
      </c>
      <c r="BO370" s="16">
        <v>2</v>
      </c>
      <c r="BP370" s="16">
        <v>2</v>
      </c>
      <c r="BQ370" s="16">
        <v>2</v>
      </c>
      <c r="BR370" s="16">
        <v>1</v>
      </c>
      <c r="BS370" s="16">
        <v>1</v>
      </c>
      <c r="BT370" s="16">
        <v>1</v>
      </c>
      <c r="BU370" s="16">
        <v>1</v>
      </c>
      <c r="BV370" s="16">
        <v>1</v>
      </c>
      <c r="BW370" s="16">
        <v>1</v>
      </c>
      <c r="BX370" s="16">
        <v>1</v>
      </c>
      <c r="BY370" s="16">
        <v>1</v>
      </c>
      <c r="BZ370" s="16">
        <v>1</v>
      </c>
      <c r="CA370" s="16">
        <v>1</v>
      </c>
      <c r="CB370" s="16">
        <v>1</v>
      </c>
      <c r="CC370" s="16">
        <v>2</v>
      </c>
      <c r="CD370" s="16">
        <v>2</v>
      </c>
      <c r="CE370" s="16">
        <v>2</v>
      </c>
      <c r="CF370" s="16">
        <v>2</v>
      </c>
      <c r="CG370" s="16">
        <v>2</v>
      </c>
      <c r="CH370" s="16">
        <v>2</v>
      </c>
      <c r="CI370" s="16">
        <v>2</v>
      </c>
      <c r="CJ370" s="16">
        <v>2</v>
      </c>
      <c r="CK370" s="16">
        <v>1</v>
      </c>
      <c r="CL370" s="16">
        <v>2</v>
      </c>
      <c r="CM370" s="16">
        <v>2</v>
      </c>
      <c r="CN370" s="16">
        <v>1</v>
      </c>
      <c r="CO370" s="16">
        <v>2</v>
      </c>
      <c r="CP370" s="16">
        <v>2</v>
      </c>
      <c r="CQ370" s="16">
        <v>2</v>
      </c>
      <c r="CR370" s="16">
        <v>2</v>
      </c>
      <c r="CS370" s="16">
        <v>2</v>
      </c>
      <c r="CT370" s="16">
        <v>2</v>
      </c>
      <c r="CU370" s="16">
        <v>2</v>
      </c>
      <c r="CV370" s="16">
        <v>2</v>
      </c>
      <c r="CW370" s="69">
        <f t="shared" si="180"/>
        <v>25</v>
      </c>
      <c r="CX370" s="352">
        <f t="shared" si="181"/>
        <v>0.64102564102564108</v>
      </c>
      <c r="CY370" s="69">
        <f t="shared" si="182"/>
        <v>14</v>
      </c>
      <c r="CZ370" s="70">
        <f t="shared" si="183"/>
        <v>0.35897435897435898</v>
      </c>
      <c r="DA370" s="69">
        <f t="shared" si="184"/>
        <v>0</v>
      </c>
      <c r="DB370" s="70">
        <f t="shared" si="185"/>
        <v>0</v>
      </c>
      <c r="DC370" s="69">
        <f t="shared" si="186"/>
        <v>0</v>
      </c>
      <c r="DD370" s="70">
        <f t="shared" si="187"/>
        <v>0</v>
      </c>
      <c r="DE370" s="71">
        <f t="shared" si="188"/>
        <v>1.641025641025641</v>
      </c>
      <c r="DF370" s="71" t="str">
        <f t="shared" si="189"/>
        <v>Đạt mục tiêu</v>
      </c>
      <c r="DG370" s="2"/>
      <c r="DH370" s="2"/>
      <c r="DI370" s="2"/>
      <c r="DJ370" s="2"/>
      <c r="DK370" s="2"/>
      <c r="DL370" s="2"/>
      <c r="DM370" s="2"/>
      <c r="DN370" s="2"/>
      <c r="DO370" s="2"/>
      <c r="DP370" s="2"/>
      <c r="DQ370" s="2"/>
      <c r="DR370" s="2"/>
      <c r="DS370" s="2"/>
      <c r="DT370" s="2"/>
      <c r="DU370" s="2"/>
      <c r="DV370" s="2"/>
      <c r="DW370" s="2"/>
      <c r="DX370" s="2"/>
      <c r="DY370" s="2"/>
      <c r="DZ370" s="2"/>
    </row>
    <row r="371" spans="1:130" ht="41.25" customHeight="1" x14ac:dyDescent="0.25">
      <c r="A371" s="49">
        <v>326</v>
      </c>
      <c r="B371" s="112">
        <v>465</v>
      </c>
      <c r="C371" s="113"/>
      <c r="D371" s="8" t="s">
        <v>426</v>
      </c>
      <c r="E371" s="15" t="s">
        <v>11</v>
      </c>
      <c r="F371" s="591" t="s">
        <v>430</v>
      </c>
      <c r="G371" s="64" t="s">
        <v>13</v>
      </c>
      <c r="H371" s="15" t="s">
        <v>430</v>
      </c>
      <c r="I371" s="64" t="s">
        <v>628</v>
      </c>
      <c r="J371" s="64" t="s">
        <v>406</v>
      </c>
      <c r="K371" s="16" t="s">
        <v>6</v>
      </c>
      <c r="L371" s="16" t="s">
        <v>15</v>
      </c>
      <c r="M371" s="11">
        <v>1</v>
      </c>
      <c r="N371" s="305" t="s">
        <v>543</v>
      </c>
      <c r="O371" s="66"/>
      <c r="P371" s="66"/>
      <c r="Q371" s="66"/>
      <c r="R371" s="66" t="s">
        <v>15</v>
      </c>
      <c r="S371" s="66"/>
      <c r="T371" s="66"/>
      <c r="U371" s="66"/>
      <c r="V371" s="66"/>
      <c r="W371" s="66"/>
      <c r="X371" s="66"/>
      <c r="Y371" s="67">
        <f t="shared" si="167"/>
        <v>1</v>
      </c>
      <c r="Z371" s="16"/>
      <c r="AA371" s="16"/>
      <c r="AB371" s="16"/>
      <c r="AC371" s="16"/>
      <c r="AD371" s="16"/>
      <c r="AE371" s="68"/>
      <c r="AF371" s="12"/>
      <c r="AG371" s="12"/>
      <c r="AH371" s="12"/>
      <c r="AI371" s="12"/>
      <c r="AJ371" s="12"/>
      <c r="AK371" s="12"/>
      <c r="AL371" s="12"/>
      <c r="AM371" s="12" t="s">
        <v>654</v>
      </c>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6">
        <v>2</v>
      </c>
      <c r="BK371" s="16">
        <v>2</v>
      </c>
      <c r="BL371" s="16">
        <v>2</v>
      </c>
      <c r="BM371" s="16">
        <v>2</v>
      </c>
      <c r="BN371" s="16">
        <v>2</v>
      </c>
      <c r="BO371" s="16">
        <v>2</v>
      </c>
      <c r="BP371" s="16">
        <v>2</v>
      </c>
      <c r="BQ371" s="16">
        <v>2</v>
      </c>
      <c r="BR371" s="16">
        <v>2</v>
      </c>
      <c r="BS371" s="16">
        <v>2</v>
      </c>
      <c r="BT371" s="16">
        <v>2</v>
      </c>
      <c r="BU371" s="16">
        <v>2</v>
      </c>
      <c r="BV371" s="16">
        <v>2</v>
      </c>
      <c r="BW371" s="16">
        <v>2</v>
      </c>
      <c r="BX371" s="16">
        <v>2</v>
      </c>
      <c r="BY371" s="16">
        <v>2</v>
      </c>
      <c r="BZ371" s="16">
        <v>2</v>
      </c>
      <c r="CA371" s="16">
        <v>2</v>
      </c>
      <c r="CB371" s="16">
        <v>2</v>
      </c>
      <c r="CC371" s="16">
        <v>2</v>
      </c>
      <c r="CD371" s="16">
        <v>2</v>
      </c>
      <c r="CE371" s="16">
        <v>2</v>
      </c>
      <c r="CF371" s="16">
        <v>2</v>
      </c>
      <c r="CG371" s="16">
        <v>2</v>
      </c>
      <c r="CH371" s="16">
        <v>2</v>
      </c>
      <c r="CI371" s="16">
        <v>2</v>
      </c>
      <c r="CJ371" s="16">
        <v>2</v>
      </c>
      <c r="CK371" s="16">
        <v>2</v>
      </c>
      <c r="CL371" s="16">
        <v>2</v>
      </c>
      <c r="CM371" s="16">
        <v>2</v>
      </c>
      <c r="CN371" s="16">
        <v>2</v>
      </c>
      <c r="CO371" s="16">
        <v>2</v>
      </c>
      <c r="CP371" s="16">
        <v>2</v>
      </c>
      <c r="CQ371" s="16">
        <v>2</v>
      </c>
      <c r="CR371" s="16">
        <v>2</v>
      </c>
      <c r="CS371" s="16">
        <v>2</v>
      </c>
      <c r="CT371" s="16">
        <v>2</v>
      </c>
      <c r="CU371" s="16">
        <v>2</v>
      </c>
      <c r="CV371" s="16">
        <v>2</v>
      </c>
      <c r="CW371" s="69">
        <f t="shared" si="180"/>
        <v>39</v>
      </c>
      <c r="CX371" s="352">
        <f t="shared" si="181"/>
        <v>1</v>
      </c>
      <c r="CY371" s="69">
        <f t="shared" si="182"/>
        <v>0</v>
      </c>
      <c r="CZ371" s="70">
        <f t="shared" si="183"/>
        <v>0</v>
      </c>
      <c r="DA371" s="69">
        <f t="shared" si="184"/>
        <v>0</v>
      </c>
      <c r="DB371" s="70">
        <f t="shared" si="185"/>
        <v>0</v>
      </c>
      <c r="DC371" s="69">
        <f t="shared" si="186"/>
        <v>0</v>
      </c>
      <c r="DD371" s="70">
        <f t="shared" si="187"/>
        <v>0</v>
      </c>
      <c r="DE371" s="71">
        <f t="shared" si="188"/>
        <v>2</v>
      </c>
      <c r="DF371" s="71" t="str">
        <f t="shared" si="189"/>
        <v>Đạt mục tiêu</v>
      </c>
      <c r="DG371" s="2"/>
      <c r="DH371" s="2"/>
      <c r="DI371" s="2"/>
      <c r="DJ371" s="2"/>
      <c r="DK371" s="2"/>
      <c r="DL371" s="2"/>
      <c r="DM371" s="2"/>
      <c r="DN371" s="2"/>
      <c r="DO371" s="2"/>
      <c r="DP371" s="2"/>
      <c r="DQ371" s="2"/>
      <c r="DR371" s="2"/>
      <c r="DS371" s="2"/>
      <c r="DT371" s="2"/>
      <c r="DU371" s="2"/>
      <c r="DV371" s="2"/>
      <c r="DW371" s="2"/>
      <c r="DX371" s="2"/>
      <c r="DY371" s="2"/>
      <c r="DZ371" s="2"/>
    </row>
    <row r="372" spans="1:130" ht="56.25" customHeight="1" x14ac:dyDescent="0.25">
      <c r="A372" s="49">
        <v>327</v>
      </c>
      <c r="B372" s="112">
        <v>465</v>
      </c>
      <c r="C372" s="113"/>
      <c r="D372" s="8" t="s">
        <v>426</v>
      </c>
      <c r="E372" s="15" t="s">
        <v>11</v>
      </c>
      <c r="F372" s="591" t="s">
        <v>431</v>
      </c>
      <c r="G372" s="64" t="s">
        <v>13</v>
      </c>
      <c r="H372" s="140" t="s">
        <v>1459</v>
      </c>
      <c r="I372" s="64" t="s">
        <v>628</v>
      </c>
      <c r="J372" s="64" t="s">
        <v>406</v>
      </c>
      <c r="K372" s="16" t="s">
        <v>6</v>
      </c>
      <c r="L372" s="16" t="s">
        <v>15</v>
      </c>
      <c r="M372" s="11">
        <v>1</v>
      </c>
      <c r="N372" s="305" t="s">
        <v>543</v>
      </c>
      <c r="O372" s="66"/>
      <c r="P372" s="66"/>
      <c r="Q372" s="66"/>
      <c r="R372" s="602" t="s">
        <v>15</v>
      </c>
      <c r="S372" s="66"/>
      <c r="T372" s="66"/>
      <c r="U372" s="66"/>
      <c r="V372" s="66"/>
      <c r="W372" s="66"/>
      <c r="X372" s="66"/>
      <c r="Y372" s="67">
        <f t="shared" si="167"/>
        <v>1</v>
      </c>
      <c r="Z372" s="16"/>
      <c r="AA372" s="16"/>
      <c r="AB372" s="16"/>
      <c r="AC372" s="16"/>
      <c r="AD372" s="16"/>
      <c r="AE372" s="68"/>
      <c r="AF372" s="12"/>
      <c r="AG372" s="12"/>
      <c r="AH372" s="12"/>
      <c r="AI372" s="12"/>
      <c r="AJ372" s="12"/>
      <c r="AK372" s="12"/>
      <c r="AL372" s="12"/>
      <c r="AM372" s="12"/>
      <c r="AN372" s="12" t="s">
        <v>654</v>
      </c>
      <c r="AO372" s="12" t="s">
        <v>654</v>
      </c>
      <c r="AP372" s="12" t="s">
        <v>654</v>
      </c>
      <c r="AQ372" s="12"/>
      <c r="AR372" s="12"/>
      <c r="AS372" s="12"/>
      <c r="AT372" s="12"/>
      <c r="AU372" s="12"/>
      <c r="AV372" s="12"/>
      <c r="AW372" s="12"/>
      <c r="AX372" s="12"/>
      <c r="AY372" s="12"/>
      <c r="AZ372" s="12"/>
      <c r="BA372" s="12"/>
      <c r="BB372" s="12"/>
      <c r="BC372" s="12"/>
      <c r="BD372" s="12"/>
      <c r="BE372" s="12"/>
      <c r="BF372" s="12"/>
      <c r="BG372" s="12"/>
      <c r="BH372" s="12"/>
      <c r="BI372" s="12"/>
      <c r="BJ372" s="16">
        <v>2</v>
      </c>
      <c r="BK372" s="16">
        <v>2</v>
      </c>
      <c r="BL372" s="16">
        <v>2</v>
      </c>
      <c r="BM372" s="16">
        <v>2</v>
      </c>
      <c r="BN372" s="16">
        <v>2</v>
      </c>
      <c r="BO372" s="16">
        <v>2</v>
      </c>
      <c r="BP372" s="16">
        <v>2</v>
      </c>
      <c r="BQ372" s="16">
        <v>2</v>
      </c>
      <c r="BR372" s="16">
        <v>2</v>
      </c>
      <c r="BS372" s="16">
        <v>2</v>
      </c>
      <c r="BT372" s="16">
        <v>2</v>
      </c>
      <c r="BU372" s="16">
        <v>2</v>
      </c>
      <c r="BV372" s="16">
        <v>2</v>
      </c>
      <c r="BW372" s="16">
        <v>2</v>
      </c>
      <c r="BX372" s="16">
        <v>2</v>
      </c>
      <c r="BY372" s="16">
        <v>2</v>
      </c>
      <c r="BZ372" s="16">
        <v>2</v>
      </c>
      <c r="CA372" s="16">
        <v>2</v>
      </c>
      <c r="CB372" s="16">
        <v>2</v>
      </c>
      <c r="CC372" s="16">
        <v>2</v>
      </c>
      <c r="CD372" s="16">
        <v>2</v>
      </c>
      <c r="CE372" s="16">
        <v>2</v>
      </c>
      <c r="CF372" s="16">
        <v>2</v>
      </c>
      <c r="CG372" s="16">
        <v>2</v>
      </c>
      <c r="CH372" s="16">
        <v>2</v>
      </c>
      <c r="CI372" s="16">
        <v>2</v>
      </c>
      <c r="CJ372" s="16">
        <v>2</v>
      </c>
      <c r="CK372" s="16">
        <v>2</v>
      </c>
      <c r="CL372" s="16">
        <v>2</v>
      </c>
      <c r="CM372" s="16">
        <v>2</v>
      </c>
      <c r="CN372" s="16">
        <v>2</v>
      </c>
      <c r="CO372" s="16">
        <v>2</v>
      </c>
      <c r="CP372" s="16">
        <v>2</v>
      </c>
      <c r="CQ372" s="16">
        <v>2</v>
      </c>
      <c r="CR372" s="16">
        <v>2</v>
      </c>
      <c r="CS372" s="16">
        <v>2</v>
      </c>
      <c r="CT372" s="16">
        <v>2</v>
      </c>
      <c r="CU372" s="16">
        <v>2</v>
      </c>
      <c r="CV372" s="16">
        <v>2</v>
      </c>
      <c r="CW372" s="69">
        <f t="shared" si="180"/>
        <v>39</v>
      </c>
      <c r="CX372" s="352">
        <f t="shared" si="181"/>
        <v>1</v>
      </c>
      <c r="CY372" s="69">
        <f t="shared" si="182"/>
        <v>0</v>
      </c>
      <c r="CZ372" s="70">
        <f t="shared" si="183"/>
        <v>0</v>
      </c>
      <c r="DA372" s="69">
        <f t="shared" si="184"/>
        <v>0</v>
      </c>
      <c r="DB372" s="70">
        <f t="shared" si="185"/>
        <v>0</v>
      </c>
      <c r="DC372" s="69">
        <f t="shared" si="186"/>
        <v>0</v>
      </c>
      <c r="DD372" s="70">
        <f t="shared" si="187"/>
        <v>0</v>
      </c>
      <c r="DE372" s="71">
        <f t="shared" si="188"/>
        <v>2</v>
      </c>
      <c r="DF372" s="71" t="str">
        <f t="shared" si="189"/>
        <v>Đạt mục tiêu</v>
      </c>
      <c r="DG372" s="2"/>
      <c r="DH372" s="2"/>
      <c r="DI372" s="2"/>
      <c r="DJ372" s="2"/>
      <c r="DK372" s="2"/>
      <c r="DL372" s="2"/>
      <c r="DM372" s="2"/>
      <c r="DN372" s="2"/>
      <c r="DO372" s="2"/>
      <c r="DP372" s="2"/>
      <c r="DQ372" s="2"/>
      <c r="DR372" s="2"/>
      <c r="DS372" s="2"/>
      <c r="DT372" s="2"/>
      <c r="DU372" s="2"/>
      <c r="DV372" s="2"/>
      <c r="DW372" s="2"/>
      <c r="DX372" s="2"/>
      <c r="DY372" s="2"/>
      <c r="DZ372" s="2"/>
    </row>
    <row r="373" spans="1:130" ht="41.25" hidden="1" customHeight="1" x14ac:dyDescent="0.25">
      <c r="A373" s="49">
        <v>328</v>
      </c>
      <c r="B373" s="112">
        <v>465</v>
      </c>
      <c r="C373" s="113"/>
      <c r="D373" s="8" t="s">
        <v>426</v>
      </c>
      <c r="E373" s="15" t="s">
        <v>11</v>
      </c>
      <c r="F373" s="15" t="s">
        <v>432</v>
      </c>
      <c r="G373" s="64" t="s">
        <v>13</v>
      </c>
      <c r="H373" s="102" t="s">
        <v>848</v>
      </c>
      <c r="I373" s="64" t="s">
        <v>628</v>
      </c>
      <c r="J373" s="64" t="s">
        <v>406</v>
      </c>
      <c r="K373" s="16" t="s">
        <v>6</v>
      </c>
      <c r="L373" s="16" t="s">
        <v>15</v>
      </c>
      <c r="M373" s="11">
        <v>1</v>
      </c>
      <c r="N373" s="306" t="s">
        <v>545</v>
      </c>
      <c r="O373" s="66"/>
      <c r="P373" s="66"/>
      <c r="Q373" s="66"/>
      <c r="R373" s="66"/>
      <c r="S373" s="80"/>
      <c r="T373" s="66" t="s">
        <v>15</v>
      </c>
      <c r="U373" s="66"/>
      <c r="V373" s="66"/>
      <c r="W373" s="66"/>
      <c r="X373" s="66"/>
      <c r="Y373" s="67">
        <f t="shared" si="167"/>
        <v>1</v>
      </c>
      <c r="Z373" s="16"/>
      <c r="AA373" s="16"/>
      <c r="AB373" s="16"/>
      <c r="AC373" s="16"/>
      <c r="AD373" s="16"/>
      <c r="AE373" s="68"/>
      <c r="AF373" s="12"/>
      <c r="AG373" s="12"/>
      <c r="AH373" s="12"/>
      <c r="AI373" s="12"/>
      <c r="AJ373" s="12"/>
      <c r="AK373" s="12"/>
      <c r="AL373" s="12"/>
      <c r="AM373" s="12"/>
      <c r="AN373" s="12"/>
      <c r="AO373" s="12"/>
      <c r="AP373" s="12"/>
      <c r="AQ373" s="12"/>
      <c r="AR373" s="12"/>
      <c r="AS373" s="12"/>
      <c r="AT373" s="12"/>
      <c r="AU373" s="12"/>
      <c r="AV373" s="12"/>
      <c r="AW373" s="12"/>
      <c r="AX373" s="12" t="s">
        <v>626</v>
      </c>
      <c r="AY373" s="12"/>
      <c r="AZ373" s="12"/>
      <c r="BA373" s="12"/>
      <c r="BB373" s="12"/>
      <c r="BC373" s="12"/>
      <c r="BD373" s="12"/>
      <c r="BE373" s="12"/>
      <c r="BF373" s="12"/>
      <c r="BG373" s="12"/>
      <c r="BH373" s="12"/>
      <c r="BI373" s="12"/>
      <c r="BJ373" s="345">
        <v>2</v>
      </c>
      <c r="BK373" s="345">
        <v>2</v>
      </c>
      <c r="BL373" s="345">
        <v>2</v>
      </c>
      <c r="BM373" s="345">
        <v>2</v>
      </c>
      <c r="BN373" s="345">
        <v>1</v>
      </c>
      <c r="BO373" s="345">
        <v>1</v>
      </c>
      <c r="BP373" s="345">
        <v>1</v>
      </c>
      <c r="BQ373" s="345">
        <v>1</v>
      </c>
      <c r="BR373" s="345">
        <v>1</v>
      </c>
      <c r="BS373" s="345">
        <v>1</v>
      </c>
      <c r="BT373" s="345">
        <v>2</v>
      </c>
      <c r="BU373" s="345">
        <v>2</v>
      </c>
      <c r="BV373" s="345">
        <v>2</v>
      </c>
      <c r="BW373" s="345">
        <v>2</v>
      </c>
      <c r="BX373" s="345">
        <v>2</v>
      </c>
      <c r="BY373" s="345">
        <v>2</v>
      </c>
      <c r="BZ373" s="345">
        <v>2</v>
      </c>
      <c r="CA373" s="345">
        <v>2</v>
      </c>
      <c r="CB373" s="345">
        <v>2</v>
      </c>
      <c r="CC373" s="345">
        <v>2</v>
      </c>
      <c r="CD373" s="345">
        <v>2</v>
      </c>
      <c r="CE373" s="345">
        <v>2</v>
      </c>
      <c r="CF373" s="345">
        <v>2</v>
      </c>
      <c r="CG373" s="345">
        <v>2</v>
      </c>
      <c r="CH373" s="345">
        <v>2</v>
      </c>
      <c r="CI373" s="345">
        <v>2</v>
      </c>
      <c r="CJ373" s="345">
        <v>2</v>
      </c>
      <c r="CK373" s="345">
        <v>2</v>
      </c>
      <c r="CL373" s="345">
        <v>2</v>
      </c>
      <c r="CM373" s="345">
        <v>2</v>
      </c>
      <c r="CN373" s="345">
        <v>2</v>
      </c>
      <c r="CO373" s="345">
        <v>2</v>
      </c>
      <c r="CP373" s="345">
        <v>2</v>
      </c>
      <c r="CQ373" s="345">
        <v>2</v>
      </c>
      <c r="CR373" s="345">
        <v>2</v>
      </c>
      <c r="CS373" s="345">
        <v>2</v>
      </c>
      <c r="CT373" s="345">
        <v>2</v>
      </c>
      <c r="CU373" s="345">
        <v>2</v>
      </c>
      <c r="CV373" s="345">
        <v>2</v>
      </c>
      <c r="CW373" s="335">
        <f t="shared" si="180"/>
        <v>33</v>
      </c>
      <c r="CX373" s="330">
        <f t="shared" si="181"/>
        <v>0.84615384615384615</v>
      </c>
      <c r="CY373" s="335">
        <f t="shared" si="182"/>
        <v>6</v>
      </c>
      <c r="CZ373" s="339">
        <f t="shared" si="183"/>
        <v>0.15384615384615385</v>
      </c>
      <c r="DA373" s="335">
        <f t="shared" si="184"/>
        <v>0</v>
      </c>
      <c r="DB373" s="339">
        <f t="shared" si="185"/>
        <v>0</v>
      </c>
      <c r="DC373" s="335">
        <f t="shared" si="186"/>
        <v>0</v>
      </c>
      <c r="DD373" s="339">
        <f t="shared" si="187"/>
        <v>0</v>
      </c>
      <c r="DE373" s="71">
        <f t="shared" si="188"/>
        <v>1.8461538461538463</v>
      </c>
      <c r="DF373" s="71" t="str">
        <f t="shared" si="189"/>
        <v>Đạt mục tiêu</v>
      </c>
      <c r="DG373" s="2"/>
      <c r="DH373" s="2"/>
      <c r="DI373" s="2"/>
      <c r="DJ373" s="2"/>
      <c r="DK373" s="2"/>
      <c r="DL373" s="2"/>
      <c r="DM373" s="2"/>
      <c r="DN373" s="2"/>
      <c r="DO373" s="2"/>
      <c r="DP373" s="2"/>
      <c r="DQ373" s="2"/>
      <c r="DR373" s="2"/>
      <c r="DS373" s="2"/>
      <c r="DT373" s="2"/>
      <c r="DU373" s="2"/>
      <c r="DV373" s="2"/>
      <c r="DW373" s="2"/>
      <c r="DX373" s="2"/>
      <c r="DY373" s="2"/>
      <c r="DZ373" s="2"/>
    </row>
    <row r="374" spans="1:130" ht="41.25" hidden="1" customHeight="1" x14ac:dyDescent="0.25">
      <c r="A374" s="49">
        <v>329</v>
      </c>
      <c r="B374" s="112">
        <v>465</v>
      </c>
      <c r="C374" s="113"/>
      <c r="D374" s="8" t="s">
        <v>426</v>
      </c>
      <c r="E374" s="15" t="s">
        <v>11</v>
      </c>
      <c r="F374" s="8" t="s">
        <v>426</v>
      </c>
      <c r="G374" s="64" t="s">
        <v>13</v>
      </c>
      <c r="H374" s="102" t="s">
        <v>849</v>
      </c>
      <c r="I374" s="64" t="s">
        <v>628</v>
      </c>
      <c r="J374" s="64" t="s">
        <v>406</v>
      </c>
      <c r="K374" s="16" t="s">
        <v>6</v>
      </c>
      <c r="L374" s="16" t="s">
        <v>15</v>
      </c>
      <c r="M374" s="11">
        <v>1</v>
      </c>
      <c r="N374" s="11" t="s">
        <v>546</v>
      </c>
      <c r="O374" s="66"/>
      <c r="P374" s="66"/>
      <c r="Q374" s="66"/>
      <c r="R374" s="66"/>
      <c r="S374" s="66"/>
      <c r="T374" s="66"/>
      <c r="U374" s="66" t="s">
        <v>15</v>
      </c>
      <c r="V374" s="66"/>
      <c r="W374" s="66"/>
      <c r="X374" s="66"/>
      <c r="Y374" s="67">
        <f t="shared" si="167"/>
        <v>1</v>
      </c>
      <c r="Z374" s="16"/>
      <c r="AA374" s="16"/>
      <c r="AB374" s="16"/>
      <c r="AC374" s="16"/>
      <c r="AD374" s="16"/>
      <c r="AE374" s="68"/>
      <c r="AF374" s="12"/>
      <c r="AG374" s="12"/>
      <c r="AH374" s="12"/>
      <c r="AI374" s="12"/>
      <c r="AJ374" s="12"/>
      <c r="AK374" s="12"/>
      <c r="AL374" s="12"/>
      <c r="AM374" s="12"/>
      <c r="AN374" s="12"/>
      <c r="AO374" s="12"/>
      <c r="AP374" s="12"/>
      <c r="AQ374" s="12"/>
      <c r="AR374" s="12"/>
      <c r="AS374" s="12"/>
      <c r="AT374" s="12"/>
      <c r="AU374" s="12"/>
      <c r="AV374" s="12"/>
      <c r="AW374" s="12"/>
      <c r="AX374" s="12"/>
      <c r="AY374" s="12" t="s">
        <v>623</v>
      </c>
      <c r="AZ374" s="12"/>
      <c r="BA374" s="12" t="s">
        <v>645</v>
      </c>
      <c r="BB374" s="12" t="s">
        <v>626</v>
      </c>
      <c r="BC374" s="12"/>
      <c r="BD374" s="12"/>
      <c r="BE374" s="12"/>
      <c r="BF374" s="12"/>
      <c r="BG374" s="12"/>
      <c r="BH374" s="12"/>
      <c r="BI374" s="12"/>
      <c r="BJ374" s="16">
        <v>2</v>
      </c>
      <c r="BK374" s="16">
        <v>2</v>
      </c>
      <c r="BL374" s="16">
        <v>2</v>
      </c>
      <c r="BM374" s="16">
        <v>2</v>
      </c>
      <c r="BN374" s="16">
        <v>2</v>
      </c>
      <c r="BO374" s="16">
        <v>2</v>
      </c>
      <c r="BP374" s="16">
        <v>2</v>
      </c>
      <c r="BQ374" s="16">
        <v>2</v>
      </c>
      <c r="BR374" s="16">
        <v>2</v>
      </c>
      <c r="BS374" s="16">
        <v>2</v>
      </c>
      <c r="BT374" s="16">
        <v>2</v>
      </c>
      <c r="BU374" s="16">
        <v>2</v>
      </c>
      <c r="BV374" s="16">
        <v>2</v>
      </c>
      <c r="BW374" s="16">
        <v>2</v>
      </c>
      <c r="BX374" s="16">
        <v>2</v>
      </c>
      <c r="BY374" s="16">
        <v>2</v>
      </c>
      <c r="BZ374" s="16">
        <v>2</v>
      </c>
      <c r="CA374" s="16">
        <v>2</v>
      </c>
      <c r="CB374" s="16">
        <v>2</v>
      </c>
      <c r="CC374" s="16">
        <v>2</v>
      </c>
      <c r="CD374" s="16">
        <v>2</v>
      </c>
      <c r="CE374" s="16">
        <v>2</v>
      </c>
      <c r="CF374" s="16">
        <v>2</v>
      </c>
      <c r="CG374" s="16">
        <v>2</v>
      </c>
      <c r="CH374" s="16">
        <v>2</v>
      </c>
      <c r="CI374" s="16">
        <v>2</v>
      </c>
      <c r="CJ374" s="16">
        <v>2</v>
      </c>
      <c r="CK374" s="16">
        <v>2</v>
      </c>
      <c r="CL374" s="16">
        <v>2</v>
      </c>
      <c r="CM374" s="16">
        <v>2</v>
      </c>
      <c r="CN374" s="16">
        <v>2</v>
      </c>
      <c r="CO374" s="16">
        <v>2</v>
      </c>
      <c r="CP374" s="16">
        <v>2</v>
      </c>
      <c r="CQ374" s="16">
        <v>2</v>
      </c>
      <c r="CR374" s="16">
        <v>2</v>
      </c>
      <c r="CS374" s="16"/>
      <c r="CT374" s="16">
        <v>2</v>
      </c>
      <c r="CU374" s="16">
        <v>2</v>
      </c>
      <c r="CV374" s="16">
        <v>2</v>
      </c>
      <c r="CW374" s="69">
        <f t="shared" si="180"/>
        <v>38</v>
      </c>
      <c r="CX374" s="352">
        <f t="shared" si="181"/>
        <v>1</v>
      </c>
      <c r="CY374" s="69">
        <f t="shared" si="182"/>
        <v>0</v>
      </c>
      <c r="CZ374" s="70">
        <f t="shared" si="183"/>
        <v>0</v>
      </c>
      <c r="DA374" s="69">
        <f t="shared" si="184"/>
        <v>0</v>
      </c>
      <c r="DB374" s="70">
        <f t="shared" si="185"/>
        <v>0</v>
      </c>
      <c r="DC374" s="69">
        <f t="shared" si="186"/>
        <v>0</v>
      </c>
      <c r="DD374" s="70">
        <f t="shared" si="187"/>
        <v>0</v>
      </c>
      <c r="DE374" s="71">
        <f t="shared" si="188"/>
        <v>2</v>
      </c>
      <c r="DF374" s="71" t="str">
        <f t="shared" si="189"/>
        <v>Đạt mục tiêu</v>
      </c>
      <c r="DG374" s="2"/>
      <c r="DH374" s="2"/>
      <c r="DI374" s="2"/>
      <c r="DJ374" s="2"/>
      <c r="DK374" s="2"/>
      <c r="DL374" s="2"/>
      <c r="DM374" s="2"/>
      <c r="DN374" s="2"/>
      <c r="DO374" s="2"/>
      <c r="DP374" s="2"/>
      <c r="DQ374" s="2"/>
      <c r="DR374" s="2"/>
      <c r="DS374" s="2"/>
      <c r="DT374" s="2"/>
      <c r="DU374" s="2"/>
      <c r="DV374" s="2"/>
      <c r="DW374" s="2"/>
      <c r="DX374" s="2"/>
      <c r="DY374" s="2"/>
      <c r="DZ374" s="2"/>
    </row>
    <row r="375" spans="1:130" ht="40.5" hidden="1" customHeight="1" x14ac:dyDescent="0.25">
      <c r="A375" s="49">
        <v>330</v>
      </c>
      <c r="B375" s="112">
        <v>465</v>
      </c>
      <c r="C375" s="115"/>
      <c r="D375" s="8" t="s">
        <v>426</v>
      </c>
      <c r="E375" s="15" t="s">
        <v>11</v>
      </c>
      <c r="F375" s="102" t="s">
        <v>433</v>
      </c>
      <c r="G375" s="64" t="s">
        <v>13</v>
      </c>
      <c r="H375" s="15" t="s">
        <v>850</v>
      </c>
      <c r="I375" s="64" t="s">
        <v>628</v>
      </c>
      <c r="J375" s="64" t="s">
        <v>406</v>
      </c>
      <c r="K375" s="16" t="s">
        <v>6</v>
      </c>
      <c r="L375" s="16" t="s">
        <v>15</v>
      </c>
      <c r="M375" s="11">
        <v>1</v>
      </c>
      <c r="N375" s="11" t="s">
        <v>1268</v>
      </c>
      <c r="O375" s="66"/>
      <c r="P375" s="66"/>
      <c r="Q375" s="66"/>
      <c r="R375" s="66"/>
      <c r="S375" s="66"/>
      <c r="T375" s="66"/>
      <c r="U375" s="66"/>
      <c r="V375" s="66" t="s">
        <v>15</v>
      </c>
      <c r="W375" s="66"/>
      <c r="X375" s="66"/>
      <c r="Y375" s="67">
        <f t="shared" si="167"/>
        <v>1</v>
      </c>
      <c r="Z375" s="16"/>
      <c r="AA375" s="16"/>
      <c r="AB375" s="16"/>
      <c r="AC375" s="16"/>
      <c r="AD375" s="16"/>
      <c r="AE375" s="68"/>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6"/>
      <c r="BD375" s="16" t="s">
        <v>687</v>
      </c>
      <c r="BE375" s="16" t="s">
        <v>654</v>
      </c>
      <c r="BF375" s="12"/>
      <c r="BG375" s="12"/>
      <c r="BH375" s="12"/>
      <c r="BI375" s="12"/>
      <c r="BJ375" s="16">
        <v>2</v>
      </c>
      <c r="BK375" s="16">
        <v>2</v>
      </c>
      <c r="BL375" s="16">
        <v>2</v>
      </c>
      <c r="BM375" s="16">
        <v>2</v>
      </c>
      <c r="BN375" s="16">
        <v>2</v>
      </c>
      <c r="BO375" s="16">
        <v>2</v>
      </c>
      <c r="BP375" s="16">
        <v>2</v>
      </c>
      <c r="BQ375" s="16">
        <v>2</v>
      </c>
      <c r="BR375" s="16">
        <v>2</v>
      </c>
      <c r="BS375" s="16">
        <v>2</v>
      </c>
      <c r="BT375" s="16">
        <v>2</v>
      </c>
      <c r="BU375" s="16">
        <v>2</v>
      </c>
      <c r="BV375" s="16">
        <v>2</v>
      </c>
      <c r="BW375" s="16">
        <v>2</v>
      </c>
      <c r="BX375" s="16">
        <v>2</v>
      </c>
      <c r="BY375" s="16">
        <v>2</v>
      </c>
      <c r="BZ375" s="16">
        <v>2</v>
      </c>
      <c r="CA375" s="16">
        <v>2</v>
      </c>
      <c r="CB375" s="16">
        <v>2</v>
      </c>
      <c r="CC375" s="16">
        <v>2</v>
      </c>
      <c r="CD375" s="16">
        <v>2</v>
      </c>
      <c r="CE375" s="16">
        <v>2</v>
      </c>
      <c r="CF375" s="16">
        <v>2</v>
      </c>
      <c r="CG375" s="16">
        <v>2</v>
      </c>
      <c r="CH375" s="16">
        <v>2</v>
      </c>
      <c r="CI375" s="16">
        <v>2</v>
      </c>
      <c r="CJ375" s="16">
        <v>2</v>
      </c>
      <c r="CK375" s="16">
        <v>2</v>
      </c>
      <c r="CL375" s="16">
        <v>2</v>
      </c>
      <c r="CM375" s="16">
        <v>2</v>
      </c>
      <c r="CN375" s="16">
        <v>2</v>
      </c>
      <c r="CO375" s="16">
        <v>2</v>
      </c>
      <c r="CP375" s="16">
        <v>2</v>
      </c>
      <c r="CQ375" s="16">
        <v>2</v>
      </c>
      <c r="CR375" s="16">
        <v>2</v>
      </c>
      <c r="CS375" s="16"/>
      <c r="CT375" s="16">
        <v>2</v>
      </c>
      <c r="CU375" s="16">
        <v>2</v>
      </c>
      <c r="CV375" s="16">
        <v>2</v>
      </c>
      <c r="CW375" s="69">
        <f t="shared" si="180"/>
        <v>38</v>
      </c>
      <c r="CX375" s="352">
        <f t="shared" si="181"/>
        <v>1</v>
      </c>
      <c r="CY375" s="69">
        <f t="shared" si="182"/>
        <v>0</v>
      </c>
      <c r="CZ375" s="70">
        <f t="shared" si="183"/>
        <v>0</v>
      </c>
      <c r="DA375" s="69">
        <f t="shared" si="184"/>
        <v>0</v>
      </c>
      <c r="DB375" s="70">
        <f t="shared" si="185"/>
        <v>0</v>
      </c>
      <c r="DC375" s="69">
        <f t="shared" si="186"/>
        <v>0</v>
      </c>
      <c r="DD375" s="70">
        <f t="shared" si="187"/>
        <v>0</v>
      </c>
      <c r="DE375" s="71">
        <f t="shared" si="188"/>
        <v>2</v>
      </c>
      <c r="DF375" s="71" t="str">
        <f t="shared" si="189"/>
        <v>Đạt mục tiêu</v>
      </c>
      <c r="DG375" s="2"/>
      <c r="DH375" s="2"/>
      <c r="DI375" s="2"/>
      <c r="DJ375" s="2"/>
      <c r="DK375" s="2"/>
      <c r="DL375" s="2"/>
      <c r="DM375" s="2"/>
      <c r="DN375" s="2"/>
      <c r="DO375" s="2"/>
      <c r="DP375" s="2"/>
      <c r="DQ375" s="2"/>
      <c r="DR375" s="2"/>
      <c r="DS375" s="2"/>
      <c r="DT375" s="2"/>
      <c r="DU375" s="2"/>
      <c r="DV375" s="2"/>
      <c r="DW375" s="2"/>
      <c r="DX375" s="2"/>
      <c r="DY375" s="2"/>
      <c r="DZ375" s="2"/>
    </row>
    <row r="376" spans="1:130" ht="79.5" hidden="1" customHeight="1" x14ac:dyDescent="0.25">
      <c r="A376" s="49">
        <v>331</v>
      </c>
      <c r="B376" s="112">
        <v>465</v>
      </c>
      <c r="C376" s="56">
        <v>468</v>
      </c>
      <c r="D376" s="8" t="s">
        <v>434</v>
      </c>
      <c r="E376" s="15" t="s">
        <v>11</v>
      </c>
      <c r="F376" s="15" t="s">
        <v>435</v>
      </c>
      <c r="G376" s="64" t="s">
        <v>13</v>
      </c>
      <c r="H376" s="15" t="s">
        <v>435</v>
      </c>
      <c r="I376" s="64" t="s">
        <v>628</v>
      </c>
      <c r="J376" s="64" t="s">
        <v>406</v>
      </c>
      <c r="K376" s="16" t="s">
        <v>6</v>
      </c>
      <c r="L376" s="16" t="s">
        <v>15</v>
      </c>
      <c r="M376" s="11"/>
      <c r="N376" s="11" t="s">
        <v>546</v>
      </c>
      <c r="O376" s="66"/>
      <c r="P376" s="66"/>
      <c r="Q376" s="66"/>
      <c r="R376" s="66"/>
      <c r="S376" s="66"/>
      <c r="T376" s="66"/>
      <c r="U376" s="66" t="s">
        <v>15</v>
      </c>
      <c r="V376" s="66"/>
      <c r="W376" s="66"/>
      <c r="X376" s="66"/>
      <c r="Y376" s="67">
        <f t="shared" si="167"/>
        <v>1</v>
      </c>
      <c r="Z376" s="16"/>
      <c r="AA376" s="16"/>
      <c r="AB376" s="16"/>
      <c r="AC376" s="16"/>
      <c r="AD376" s="16"/>
      <c r="AE376" s="76"/>
      <c r="AF376" s="16"/>
      <c r="AG376" s="16"/>
      <c r="AH376" s="16"/>
      <c r="AI376" s="16"/>
      <c r="AJ376" s="16"/>
      <c r="AK376" s="16"/>
      <c r="AL376" s="12"/>
      <c r="AM376" s="12"/>
      <c r="AN376" s="12"/>
      <c r="AO376" s="12"/>
      <c r="AP376" s="12"/>
      <c r="AQ376" s="16"/>
      <c r="AR376" s="16"/>
      <c r="AS376" s="16"/>
      <c r="AT376" s="16"/>
      <c r="AU376" s="16"/>
      <c r="AV376" s="16"/>
      <c r="AW376" s="16"/>
      <c r="AX376" s="16"/>
      <c r="AY376" s="16"/>
      <c r="AZ376" s="16"/>
      <c r="BA376" s="16" t="s">
        <v>626</v>
      </c>
      <c r="BB376" s="16" t="s">
        <v>623</v>
      </c>
      <c r="BC376" s="16"/>
      <c r="BD376" s="16"/>
      <c r="BE376" s="16"/>
      <c r="BF376" s="16"/>
      <c r="BG376" s="16"/>
      <c r="BH376" s="16"/>
      <c r="BI376" s="16"/>
      <c r="BJ376" s="16">
        <v>2</v>
      </c>
      <c r="BK376" s="16">
        <v>2</v>
      </c>
      <c r="BL376" s="16">
        <v>2</v>
      </c>
      <c r="BM376" s="16">
        <v>2</v>
      </c>
      <c r="BN376" s="16">
        <v>2</v>
      </c>
      <c r="BO376" s="16">
        <v>2</v>
      </c>
      <c r="BP376" s="16">
        <v>2</v>
      </c>
      <c r="BQ376" s="16">
        <v>2</v>
      </c>
      <c r="BR376" s="16">
        <v>2</v>
      </c>
      <c r="BS376" s="16">
        <v>2</v>
      </c>
      <c r="BT376" s="16">
        <v>2</v>
      </c>
      <c r="BU376" s="16">
        <v>2</v>
      </c>
      <c r="BV376" s="16">
        <v>2</v>
      </c>
      <c r="BW376" s="16">
        <v>2</v>
      </c>
      <c r="BX376" s="16">
        <v>2</v>
      </c>
      <c r="BY376" s="16">
        <v>2</v>
      </c>
      <c r="BZ376" s="16">
        <v>2</v>
      </c>
      <c r="CA376" s="16">
        <v>2</v>
      </c>
      <c r="CB376" s="16">
        <v>2</v>
      </c>
      <c r="CC376" s="16">
        <v>2</v>
      </c>
      <c r="CD376" s="16">
        <v>2</v>
      </c>
      <c r="CE376" s="16">
        <v>2</v>
      </c>
      <c r="CF376" s="16">
        <v>2</v>
      </c>
      <c r="CG376" s="16">
        <v>2</v>
      </c>
      <c r="CH376" s="16">
        <v>2</v>
      </c>
      <c r="CI376" s="16">
        <v>2</v>
      </c>
      <c r="CJ376" s="16">
        <v>2</v>
      </c>
      <c r="CK376" s="16">
        <v>2</v>
      </c>
      <c r="CL376" s="16">
        <v>2</v>
      </c>
      <c r="CM376" s="16">
        <v>2</v>
      </c>
      <c r="CN376" s="16">
        <v>2</v>
      </c>
      <c r="CO376" s="16">
        <v>2</v>
      </c>
      <c r="CP376" s="16">
        <v>2</v>
      </c>
      <c r="CQ376" s="16">
        <v>2</v>
      </c>
      <c r="CR376" s="16">
        <v>2</v>
      </c>
      <c r="CS376" s="16"/>
      <c r="CT376" s="16">
        <v>2</v>
      </c>
      <c r="CU376" s="16">
        <v>2</v>
      </c>
      <c r="CV376" s="16">
        <v>2</v>
      </c>
      <c r="CW376" s="69">
        <f t="shared" si="180"/>
        <v>38</v>
      </c>
      <c r="CX376" s="352">
        <f t="shared" si="181"/>
        <v>1</v>
      </c>
      <c r="CY376" s="69">
        <f t="shared" si="182"/>
        <v>0</v>
      </c>
      <c r="CZ376" s="70">
        <f t="shared" si="183"/>
        <v>0</v>
      </c>
      <c r="DA376" s="69">
        <f t="shared" si="184"/>
        <v>0</v>
      </c>
      <c r="DB376" s="70">
        <f t="shared" si="185"/>
        <v>0</v>
      </c>
      <c r="DC376" s="69">
        <f t="shared" si="186"/>
        <v>0</v>
      </c>
      <c r="DD376" s="70">
        <f t="shared" si="187"/>
        <v>0</v>
      </c>
      <c r="DE376" s="71">
        <f t="shared" si="188"/>
        <v>2</v>
      </c>
      <c r="DF376" s="71" t="str">
        <f t="shared" si="189"/>
        <v>Đạt mục tiêu</v>
      </c>
      <c r="DG376" s="2"/>
      <c r="DH376" s="2"/>
      <c r="DI376" s="2"/>
      <c r="DJ376" s="2"/>
      <c r="DK376" s="2"/>
      <c r="DL376" s="2"/>
      <c r="DM376" s="2"/>
      <c r="DN376" s="2"/>
      <c r="DO376" s="2"/>
      <c r="DP376" s="2"/>
      <c r="DQ376" s="2"/>
      <c r="DR376" s="2"/>
      <c r="DS376" s="2"/>
      <c r="DT376" s="2"/>
      <c r="DU376" s="2"/>
      <c r="DV376" s="2"/>
      <c r="DW376" s="2"/>
      <c r="DX376" s="2"/>
      <c r="DY376" s="2"/>
      <c r="DZ376" s="2"/>
    </row>
    <row r="377" spans="1:130" ht="24.75" customHeight="1" x14ac:dyDescent="0.25">
      <c r="A377" s="49">
        <v>332</v>
      </c>
      <c r="B377" s="55">
        <v>468</v>
      </c>
      <c r="C377" s="56">
        <v>469</v>
      </c>
      <c r="D377" s="623" t="s">
        <v>436</v>
      </c>
      <c r="E377" s="624"/>
      <c r="F377" s="624"/>
      <c r="G377" s="624"/>
      <c r="H377" s="625"/>
      <c r="I377" s="64"/>
      <c r="J377" s="57"/>
      <c r="K377" s="57" t="s">
        <v>8</v>
      </c>
      <c r="L377" s="57" t="s">
        <v>8</v>
      </c>
      <c r="M377" s="103">
        <f>SUM(M378:M387)</f>
        <v>3</v>
      </c>
      <c r="N377" s="298"/>
      <c r="O377" s="82" t="s">
        <v>609</v>
      </c>
      <c r="P377" s="82" t="s">
        <v>609</v>
      </c>
      <c r="Q377" s="82" t="s">
        <v>609</v>
      </c>
      <c r="R377" s="82" t="s">
        <v>609</v>
      </c>
      <c r="S377" s="82" t="s">
        <v>609</v>
      </c>
      <c r="T377" s="82" t="s">
        <v>609</v>
      </c>
      <c r="U377" s="82" t="s">
        <v>609</v>
      </c>
      <c r="V377" s="82" t="s">
        <v>609</v>
      </c>
      <c r="W377" s="82" t="s">
        <v>609</v>
      </c>
      <c r="X377" s="82" t="s">
        <v>609</v>
      </c>
      <c r="Y377" s="67">
        <f t="shared" si="167"/>
        <v>0</v>
      </c>
      <c r="Z377" s="57" t="s">
        <v>8</v>
      </c>
      <c r="AA377" s="57"/>
      <c r="AB377" s="57"/>
      <c r="AC377" s="57"/>
      <c r="AD377" s="57"/>
      <c r="AE377" s="57" t="s">
        <v>609</v>
      </c>
      <c r="AF377" s="57" t="s">
        <v>609</v>
      </c>
      <c r="AG377" s="57" t="s">
        <v>609</v>
      </c>
      <c r="AH377" s="78"/>
      <c r="AI377" s="78"/>
      <c r="AJ377" s="78"/>
      <c r="AK377" s="291"/>
      <c r="AL377" s="274"/>
      <c r="AM377" s="274"/>
      <c r="AN377" s="274"/>
      <c r="AO377" s="274"/>
      <c r="AP377" s="274"/>
      <c r="AQ377" s="271"/>
      <c r="AR377" s="78"/>
      <c r="AS377" s="78"/>
      <c r="AT377" s="78"/>
      <c r="AU377" s="78"/>
      <c r="AV377" s="78"/>
      <c r="AW377" s="78"/>
      <c r="AX377" s="78"/>
      <c r="AY377" s="78"/>
      <c r="AZ377" s="78"/>
      <c r="BA377" s="78"/>
      <c r="BB377" s="78"/>
      <c r="BC377" s="78"/>
      <c r="BD377" s="78"/>
      <c r="BE377" s="78"/>
      <c r="BF377" s="78"/>
      <c r="BG377" s="78"/>
      <c r="BH377" s="78"/>
      <c r="BI377" s="78"/>
      <c r="BJ377" s="336" t="s">
        <v>8</v>
      </c>
      <c r="BK377" s="336" t="s">
        <v>8</v>
      </c>
      <c r="BL377" s="336" t="s">
        <v>8</v>
      </c>
      <c r="BM377" s="336" t="s">
        <v>8</v>
      </c>
      <c r="BN377" s="336" t="s">
        <v>8</v>
      </c>
      <c r="BO377" s="336" t="s">
        <v>8</v>
      </c>
      <c r="BP377" s="336" t="s">
        <v>8</v>
      </c>
      <c r="BQ377" s="336" t="s">
        <v>8</v>
      </c>
      <c r="BR377" s="336" t="s">
        <v>8</v>
      </c>
      <c r="BS377" s="336"/>
      <c r="BT377" s="336"/>
      <c r="BU377" s="336"/>
      <c r="BV377" s="336"/>
      <c r="BW377" s="336"/>
      <c r="BX377" s="336"/>
      <c r="BY377" s="336"/>
      <c r="BZ377" s="336"/>
      <c r="CA377" s="336"/>
      <c r="CB377" s="336"/>
      <c r="CC377" s="336" t="s">
        <v>8</v>
      </c>
      <c r="CD377" s="336"/>
      <c r="CE377" s="336" t="s">
        <v>8</v>
      </c>
      <c r="CF377" s="336" t="s">
        <v>8</v>
      </c>
      <c r="CG377" s="336" t="s">
        <v>8</v>
      </c>
      <c r="CH377" s="336" t="s">
        <v>8</v>
      </c>
      <c r="CI377" s="336" t="s">
        <v>8</v>
      </c>
      <c r="CJ377" s="336" t="s">
        <v>8</v>
      </c>
      <c r="CK377" s="336" t="s">
        <v>8</v>
      </c>
      <c r="CL377" s="336" t="s">
        <v>8</v>
      </c>
      <c r="CM377" s="336" t="s">
        <v>8</v>
      </c>
      <c r="CN377" s="336" t="s">
        <v>8</v>
      </c>
      <c r="CO377" s="336" t="s">
        <v>8</v>
      </c>
      <c r="CP377" s="336" t="s">
        <v>8</v>
      </c>
      <c r="CQ377" s="336" t="s">
        <v>8</v>
      </c>
      <c r="CR377" s="336" t="s">
        <v>8</v>
      </c>
      <c r="CS377" s="336"/>
      <c r="CT377" s="336" t="s">
        <v>8</v>
      </c>
      <c r="CU377" s="336" t="s">
        <v>8</v>
      </c>
      <c r="CV377" s="336" t="s">
        <v>8</v>
      </c>
      <c r="CW377" s="336" t="s">
        <v>8</v>
      </c>
      <c r="CX377" s="331" t="s">
        <v>8</v>
      </c>
      <c r="CY377" s="336" t="s">
        <v>8</v>
      </c>
      <c r="CZ377" s="336" t="s">
        <v>8</v>
      </c>
      <c r="DA377" s="336" t="s">
        <v>8</v>
      </c>
      <c r="DB377" s="336" t="s">
        <v>8</v>
      </c>
      <c r="DC377" s="336" t="s">
        <v>8</v>
      </c>
      <c r="DD377" s="336" t="s">
        <v>8</v>
      </c>
      <c r="DE377" s="57" t="s">
        <v>8</v>
      </c>
      <c r="DF377" s="57" t="s">
        <v>8</v>
      </c>
      <c r="DG377" s="2"/>
      <c r="DH377" s="2"/>
      <c r="DI377" s="2"/>
      <c r="DJ377" s="2"/>
      <c r="DK377" s="2"/>
      <c r="DL377" s="2"/>
      <c r="DM377" s="2"/>
      <c r="DN377" s="2"/>
      <c r="DO377" s="2"/>
      <c r="DP377" s="2"/>
      <c r="DQ377" s="2"/>
      <c r="DR377" s="2"/>
      <c r="DS377" s="2"/>
      <c r="DT377" s="2"/>
      <c r="DU377" s="2"/>
      <c r="DV377" s="2"/>
      <c r="DW377" s="2"/>
      <c r="DX377" s="2"/>
      <c r="DY377" s="2"/>
      <c r="DZ377" s="2"/>
    </row>
    <row r="378" spans="1:130" ht="60" customHeight="1" x14ac:dyDescent="0.25">
      <c r="A378" s="49">
        <v>333</v>
      </c>
      <c r="B378" s="62">
        <v>469</v>
      </c>
      <c r="C378" s="56">
        <v>471</v>
      </c>
      <c r="D378" s="8" t="s">
        <v>437</v>
      </c>
      <c r="E378" s="15" t="s">
        <v>11</v>
      </c>
      <c r="F378" s="15" t="s">
        <v>438</v>
      </c>
      <c r="G378" s="64" t="s">
        <v>19</v>
      </c>
      <c r="H378" s="600" t="s">
        <v>851</v>
      </c>
      <c r="I378" s="64" t="s">
        <v>628</v>
      </c>
      <c r="J378" s="64" t="s">
        <v>406</v>
      </c>
      <c r="K378" s="16" t="s">
        <v>6</v>
      </c>
      <c r="L378" s="16" t="s">
        <v>15</v>
      </c>
      <c r="M378" s="11">
        <v>1</v>
      </c>
      <c r="N378" s="305" t="s">
        <v>543</v>
      </c>
      <c r="O378" s="66"/>
      <c r="P378" s="80"/>
      <c r="Q378" s="66"/>
      <c r="R378" s="66" t="s">
        <v>15</v>
      </c>
      <c r="S378" s="66"/>
      <c r="T378" s="66"/>
      <c r="U378" s="66"/>
      <c r="V378" s="66"/>
      <c r="W378" s="66"/>
      <c r="X378" s="66"/>
      <c r="Y378" s="67">
        <f t="shared" si="167"/>
        <v>1</v>
      </c>
      <c r="Z378" s="16"/>
      <c r="AA378" s="12"/>
      <c r="AB378" s="12"/>
      <c r="AC378" s="12"/>
      <c r="AD378" s="12"/>
      <c r="AE378" s="68"/>
      <c r="AF378" s="68"/>
      <c r="AG378" s="68"/>
      <c r="AH378" s="12"/>
      <c r="AI378" s="12"/>
      <c r="AJ378" s="12"/>
      <c r="AK378" s="12"/>
      <c r="AL378" s="272"/>
      <c r="AM378" s="272"/>
      <c r="AN378" s="272"/>
      <c r="AO378" s="272"/>
      <c r="AP378" s="272" t="s">
        <v>626</v>
      </c>
      <c r="AQ378" s="12"/>
      <c r="AR378" s="12"/>
      <c r="AS378" s="12"/>
      <c r="AT378" s="12"/>
      <c r="AU378" s="12"/>
      <c r="AV378" s="12"/>
      <c r="AW378" s="12"/>
      <c r="AX378" s="12"/>
      <c r="AY378" s="12"/>
      <c r="AZ378" s="12"/>
      <c r="BA378" s="12"/>
      <c r="BB378" s="12"/>
      <c r="BC378" s="12"/>
      <c r="BD378" s="12"/>
      <c r="BE378" s="12"/>
      <c r="BF378" s="12"/>
      <c r="BG378" s="12"/>
      <c r="BH378" s="12"/>
      <c r="BI378" s="12"/>
      <c r="BJ378" s="16">
        <v>2</v>
      </c>
      <c r="BK378" s="16">
        <v>2</v>
      </c>
      <c r="BL378" s="16">
        <v>2</v>
      </c>
      <c r="BM378" s="16">
        <v>2</v>
      </c>
      <c r="BN378" s="16">
        <v>2</v>
      </c>
      <c r="BO378" s="16">
        <v>2</v>
      </c>
      <c r="BP378" s="16">
        <v>2</v>
      </c>
      <c r="BQ378" s="16">
        <v>2</v>
      </c>
      <c r="BR378" s="16">
        <v>2</v>
      </c>
      <c r="BS378" s="16">
        <v>2</v>
      </c>
      <c r="BT378" s="16">
        <v>2</v>
      </c>
      <c r="BU378" s="16">
        <v>2</v>
      </c>
      <c r="BV378" s="16">
        <v>2</v>
      </c>
      <c r="BW378" s="16">
        <v>2</v>
      </c>
      <c r="BX378" s="16">
        <v>2</v>
      </c>
      <c r="BY378" s="16">
        <v>2</v>
      </c>
      <c r="BZ378" s="16">
        <v>2</v>
      </c>
      <c r="CA378" s="16">
        <v>2</v>
      </c>
      <c r="CB378" s="16">
        <v>2</v>
      </c>
      <c r="CC378" s="16">
        <v>2</v>
      </c>
      <c r="CD378" s="16">
        <v>2</v>
      </c>
      <c r="CE378" s="16">
        <v>2</v>
      </c>
      <c r="CF378" s="16">
        <v>2</v>
      </c>
      <c r="CG378" s="16">
        <v>2</v>
      </c>
      <c r="CH378" s="16">
        <v>2</v>
      </c>
      <c r="CI378" s="16">
        <v>2</v>
      </c>
      <c r="CJ378" s="16">
        <v>2</v>
      </c>
      <c r="CK378" s="16">
        <v>2</v>
      </c>
      <c r="CL378" s="16">
        <v>2</v>
      </c>
      <c r="CM378" s="16">
        <v>2</v>
      </c>
      <c r="CN378" s="16">
        <v>2</v>
      </c>
      <c r="CO378" s="16">
        <v>2</v>
      </c>
      <c r="CP378" s="16">
        <v>2</v>
      </c>
      <c r="CQ378" s="16">
        <v>2</v>
      </c>
      <c r="CR378" s="16">
        <v>2</v>
      </c>
      <c r="CS378" s="16">
        <v>2</v>
      </c>
      <c r="CT378" s="16">
        <v>2</v>
      </c>
      <c r="CU378" s="16">
        <v>2</v>
      </c>
      <c r="CV378" s="16">
        <v>2</v>
      </c>
      <c r="CW378" s="69">
        <f t="shared" ref="CW378:CW394" si="190">COUNTIF(BJ378:CV378,"2")</f>
        <v>39</v>
      </c>
      <c r="CX378" s="352">
        <f t="shared" ref="CX378:CX394" si="191">CW378/(CW378+CY378+DA378+DC378)</f>
        <v>1</v>
      </c>
      <c r="CY378" s="69">
        <f t="shared" ref="CY378:CY394" si="192">COUNTIF(BJ378:CV378,"1")</f>
        <v>0</v>
      </c>
      <c r="CZ378" s="70">
        <f t="shared" ref="CZ378:CZ394" si="193">CY378/(CW378+CY378+DA378+DC378)</f>
        <v>0</v>
      </c>
      <c r="DA378" s="69">
        <f t="shared" ref="DA378:DA394" si="194">COUNTIF(BJ378:CV378,"0")</f>
        <v>0</v>
      </c>
      <c r="DB378" s="70">
        <f t="shared" ref="DB378:DB394" si="195">DA378/(CW378+CY378+DA378+DC378)</f>
        <v>0</v>
      </c>
      <c r="DC378" s="69">
        <f t="shared" ref="DC378:DC394" si="196">COUNTIF(BJ378:CV378,"KĐG")</f>
        <v>0</v>
      </c>
      <c r="DD378" s="70">
        <f t="shared" ref="DD378:DD394" si="197">DC378/(CW378+CY378+DA378+DC378)</f>
        <v>0</v>
      </c>
      <c r="DE378" s="71">
        <f t="shared" ref="DE378:DE394" si="198">(((CW378*2)+(CY378*1)+(DA378*0)))/(CW378+CY378+DA378)</f>
        <v>2</v>
      </c>
      <c r="DF378" s="71" t="str">
        <f t="shared" ref="DF378:DF394" si="199">IF(DD378&gt;=50%,"KĐG",IF(DE378&gt;=1.6,"Đạt mục tiêu",IF(DE378&gt;=1,"Cần cố gắng","Chưa đạt")))</f>
        <v>Đạt mục tiêu</v>
      </c>
      <c r="DG378" s="2"/>
      <c r="DH378" s="2"/>
      <c r="DI378" s="2"/>
      <c r="DJ378" s="2"/>
      <c r="DK378" s="2"/>
      <c r="DL378" s="2"/>
      <c r="DM378" s="2"/>
      <c r="DN378" s="2"/>
      <c r="DO378" s="2"/>
      <c r="DP378" s="2"/>
      <c r="DQ378" s="2"/>
      <c r="DR378" s="2"/>
      <c r="DS378" s="2"/>
      <c r="DT378" s="2"/>
      <c r="DU378" s="2"/>
      <c r="DV378" s="2"/>
      <c r="DW378" s="2"/>
      <c r="DX378" s="2"/>
      <c r="DY378" s="2"/>
      <c r="DZ378" s="2"/>
    </row>
    <row r="379" spans="1:130" ht="63.75" customHeight="1" x14ac:dyDescent="0.25">
      <c r="A379" s="49">
        <v>334</v>
      </c>
      <c r="B379" s="62">
        <v>471</v>
      </c>
      <c r="C379" s="56">
        <v>474</v>
      </c>
      <c r="D379" s="8" t="s">
        <v>439</v>
      </c>
      <c r="E379" s="15" t="s">
        <v>11</v>
      </c>
      <c r="F379" s="15" t="s">
        <v>440</v>
      </c>
      <c r="G379" s="64" t="s">
        <v>19</v>
      </c>
      <c r="H379" s="144" t="s">
        <v>852</v>
      </c>
      <c r="I379" s="64" t="s">
        <v>628</v>
      </c>
      <c r="J379" s="64" t="s">
        <v>406</v>
      </c>
      <c r="K379" s="16" t="s">
        <v>6</v>
      </c>
      <c r="L379" s="16" t="s">
        <v>15</v>
      </c>
      <c r="M379" s="11"/>
      <c r="N379" s="305" t="s">
        <v>543</v>
      </c>
      <c r="O379" s="66"/>
      <c r="P379" s="66"/>
      <c r="Q379" s="66"/>
      <c r="R379" s="66" t="s">
        <v>15</v>
      </c>
      <c r="S379" s="66"/>
      <c r="T379" s="66"/>
      <c r="U379" s="66"/>
      <c r="V379" s="66"/>
      <c r="W379" s="66"/>
      <c r="X379" s="66"/>
      <c r="Y379" s="67">
        <f t="shared" si="167"/>
        <v>1</v>
      </c>
      <c r="Z379" s="16"/>
      <c r="AA379" s="12"/>
      <c r="AB379" s="12"/>
      <c r="AC379" s="12"/>
      <c r="AD379" s="12"/>
      <c r="AE379" s="68"/>
      <c r="AF379" s="12"/>
      <c r="AG379" s="12"/>
      <c r="AH379" s="12"/>
      <c r="AI379" s="12"/>
      <c r="AJ379" s="12"/>
      <c r="AK379" s="12"/>
      <c r="AL379" s="12"/>
      <c r="AM379" s="12"/>
      <c r="AN379" s="12" t="s">
        <v>710</v>
      </c>
      <c r="AO379" s="12" t="s">
        <v>645</v>
      </c>
      <c r="AP379" s="12"/>
      <c r="AQ379" s="12"/>
      <c r="AR379" s="12"/>
      <c r="AS379" s="12"/>
      <c r="AT379" s="12"/>
      <c r="AU379" s="12"/>
      <c r="AV379" s="12"/>
      <c r="AW379" s="12"/>
      <c r="AX379" s="12"/>
      <c r="AY379" s="12"/>
      <c r="AZ379" s="12"/>
      <c r="BA379" s="12"/>
      <c r="BB379" s="12"/>
      <c r="BC379" s="12"/>
      <c r="BD379" s="12"/>
      <c r="BE379" s="12"/>
      <c r="BF379" s="12"/>
      <c r="BG379" s="12"/>
      <c r="BH379" s="12"/>
      <c r="BI379" s="12"/>
      <c r="BJ379" s="16">
        <v>2</v>
      </c>
      <c r="BK379" s="16">
        <v>2</v>
      </c>
      <c r="BL379" s="16">
        <v>2</v>
      </c>
      <c r="BM379" s="16">
        <v>2</v>
      </c>
      <c r="BN379" s="16">
        <v>2</v>
      </c>
      <c r="BO379" s="16">
        <v>2</v>
      </c>
      <c r="BP379" s="16">
        <v>2</v>
      </c>
      <c r="BQ379" s="16">
        <v>2</v>
      </c>
      <c r="BR379" s="16">
        <v>2</v>
      </c>
      <c r="BS379" s="16">
        <v>2</v>
      </c>
      <c r="BT379" s="16">
        <v>2</v>
      </c>
      <c r="BU379" s="16">
        <v>2</v>
      </c>
      <c r="BV379" s="16">
        <v>2</v>
      </c>
      <c r="BW379" s="16">
        <v>2</v>
      </c>
      <c r="BX379" s="16">
        <v>2</v>
      </c>
      <c r="BY379" s="16">
        <v>2</v>
      </c>
      <c r="BZ379" s="16">
        <v>2</v>
      </c>
      <c r="CA379" s="16">
        <v>2</v>
      </c>
      <c r="CB379" s="16">
        <v>2</v>
      </c>
      <c r="CC379" s="16">
        <v>2</v>
      </c>
      <c r="CD379" s="16">
        <v>2</v>
      </c>
      <c r="CE379" s="16">
        <v>2</v>
      </c>
      <c r="CF379" s="16">
        <v>2</v>
      </c>
      <c r="CG379" s="16">
        <v>2</v>
      </c>
      <c r="CH379" s="16">
        <v>2</v>
      </c>
      <c r="CI379" s="16">
        <v>2</v>
      </c>
      <c r="CJ379" s="16">
        <v>2</v>
      </c>
      <c r="CK379" s="16">
        <v>2</v>
      </c>
      <c r="CL379" s="16">
        <v>2</v>
      </c>
      <c r="CM379" s="16">
        <v>2</v>
      </c>
      <c r="CN379" s="16">
        <v>2</v>
      </c>
      <c r="CO379" s="16">
        <v>2</v>
      </c>
      <c r="CP379" s="16">
        <v>2</v>
      </c>
      <c r="CQ379" s="16">
        <v>2</v>
      </c>
      <c r="CR379" s="16">
        <v>2</v>
      </c>
      <c r="CS379" s="16">
        <v>2</v>
      </c>
      <c r="CT379" s="16">
        <v>2</v>
      </c>
      <c r="CU379" s="16">
        <v>2</v>
      </c>
      <c r="CV379" s="16">
        <v>2</v>
      </c>
      <c r="CW379" s="69">
        <f t="shared" si="190"/>
        <v>39</v>
      </c>
      <c r="CX379" s="352">
        <f t="shared" si="191"/>
        <v>1</v>
      </c>
      <c r="CY379" s="69">
        <f t="shared" si="192"/>
        <v>0</v>
      </c>
      <c r="CZ379" s="70">
        <f t="shared" si="193"/>
        <v>0</v>
      </c>
      <c r="DA379" s="69">
        <f t="shared" si="194"/>
        <v>0</v>
      </c>
      <c r="DB379" s="70">
        <f t="shared" si="195"/>
        <v>0</v>
      </c>
      <c r="DC379" s="69">
        <f t="shared" si="196"/>
        <v>0</v>
      </c>
      <c r="DD379" s="70">
        <f t="shared" si="197"/>
        <v>0</v>
      </c>
      <c r="DE379" s="71">
        <f t="shared" si="198"/>
        <v>2</v>
      </c>
      <c r="DF379" s="71" t="str">
        <f t="shared" si="199"/>
        <v>Đạt mục tiêu</v>
      </c>
      <c r="DG379" s="2"/>
      <c r="DH379" s="2"/>
      <c r="DI379" s="2"/>
      <c r="DJ379" s="2"/>
      <c r="DK379" s="2"/>
      <c r="DL379" s="2"/>
      <c r="DM379" s="2"/>
      <c r="DN379" s="2"/>
      <c r="DO379" s="2"/>
      <c r="DP379" s="2"/>
      <c r="DQ379" s="2"/>
      <c r="DR379" s="2"/>
      <c r="DS379" s="2"/>
      <c r="DT379" s="2"/>
      <c r="DU379" s="2"/>
      <c r="DV379" s="2"/>
      <c r="DW379" s="2"/>
      <c r="DX379" s="2"/>
      <c r="DY379" s="2"/>
      <c r="DZ379" s="2"/>
    </row>
    <row r="380" spans="1:130" ht="61.5" hidden="1" customHeight="1" x14ac:dyDescent="0.25">
      <c r="A380" s="49">
        <v>335</v>
      </c>
      <c r="B380" s="62">
        <v>474</v>
      </c>
      <c r="C380" s="56">
        <v>475</v>
      </c>
      <c r="D380" s="8" t="s">
        <v>441</v>
      </c>
      <c r="E380" s="15" t="s">
        <v>11</v>
      </c>
      <c r="F380" s="15" t="s">
        <v>442</v>
      </c>
      <c r="G380" s="64" t="s">
        <v>19</v>
      </c>
      <c r="H380" s="15" t="s">
        <v>442</v>
      </c>
      <c r="I380" s="64" t="s">
        <v>628</v>
      </c>
      <c r="J380" s="64" t="s">
        <v>406</v>
      </c>
      <c r="K380" s="16" t="s">
        <v>6</v>
      </c>
      <c r="L380" s="16" t="s">
        <v>15</v>
      </c>
      <c r="M380" s="11"/>
      <c r="N380" s="306" t="s">
        <v>545</v>
      </c>
      <c r="O380" s="116"/>
      <c r="P380" s="66"/>
      <c r="Q380" s="66"/>
      <c r="R380" s="66"/>
      <c r="S380" s="66"/>
      <c r="T380" s="66" t="s">
        <v>15</v>
      </c>
      <c r="U380" s="66"/>
      <c r="V380" s="66"/>
      <c r="W380" s="66"/>
      <c r="X380" s="66"/>
      <c r="Y380" s="67">
        <f t="shared" si="167"/>
        <v>1</v>
      </c>
      <c r="Z380" s="16"/>
      <c r="AA380" s="16"/>
      <c r="AB380" s="16"/>
      <c r="AC380" s="16"/>
      <c r="AD380" s="16"/>
      <c r="AE380" s="68"/>
      <c r="AF380" s="12"/>
      <c r="AG380" s="12"/>
      <c r="AH380" s="12"/>
      <c r="AI380" s="12"/>
      <c r="AJ380" s="12"/>
      <c r="AK380" s="12"/>
      <c r="AL380" s="12"/>
      <c r="AM380" s="12"/>
      <c r="AN380" s="12"/>
      <c r="AO380" s="12"/>
      <c r="AP380" s="12"/>
      <c r="AQ380" s="12"/>
      <c r="AR380" s="12"/>
      <c r="AS380" s="12"/>
      <c r="AT380" s="12"/>
      <c r="AU380" s="12" t="s">
        <v>623</v>
      </c>
      <c r="AV380" s="12"/>
      <c r="AW380" s="12" t="s">
        <v>623</v>
      </c>
      <c r="AX380" s="12"/>
      <c r="AY380" s="12"/>
      <c r="AZ380" s="12"/>
      <c r="BA380" s="12"/>
      <c r="BB380" s="12"/>
      <c r="BC380" s="12"/>
      <c r="BD380" s="12"/>
      <c r="BE380" s="12"/>
      <c r="BF380" s="12"/>
      <c r="BG380" s="12"/>
      <c r="BH380" s="12"/>
      <c r="BI380" s="12"/>
      <c r="BJ380" s="345">
        <v>1</v>
      </c>
      <c r="BK380" s="345">
        <v>1</v>
      </c>
      <c r="BL380" s="345">
        <v>1</v>
      </c>
      <c r="BM380" s="345">
        <v>1</v>
      </c>
      <c r="BN380" s="345">
        <v>2</v>
      </c>
      <c r="BO380" s="345">
        <v>2</v>
      </c>
      <c r="BP380" s="345">
        <v>2</v>
      </c>
      <c r="BQ380" s="345">
        <v>2</v>
      </c>
      <c r="BR380" s="345">
        <v>2</v>
      </c>
      <c r="BS380" s="345">
        <v>2</v>
      </c>
      <c r="BT380" s="345">
        <v>2</v>
      </c>
      <c r="BU380" s="345">
        <v>2</v>
      </c>
      <c r="BV380" s="345">
        <v>2</v>
      </c>
      <c r="BW380" s="345">
        <v>2</v>
      </c>
      <c r="BX380" s="345">
        <v>2</v>
      </c>
      <c r="BY380" s="345">
        <v>2</v>
      </c>
      <c r="BZ380" s="345">
        <v>2</v>
      </c>
      <c r="CA380" s="345">
        <v>2</v>
      </c>
      <c r="CB380" s="345">
        <v>2</v>
      </c>
      <c r="CC380" s="345">
        <v>2</v>
      </c>
      <c r="CD380" s="345">
        <v>2</v>
      </c>
      <c r="CE380" s="345">
        <v>2</v>
      </c>
      <c r="CF380" s="345">
        <v>2</v>
      </c>
      <c r="CG380" s="345">
        <v>2</v>
      </c>
      <c r="CH380" s="345">
        <v>2</v>
      </c>
      <c r="CI380" s="345">
        <v>2</v>
      </c>
      <c r="CJ380" s="345">
        <v>2</v>
      </c>
      <c r="CK380" s="345">
        <v>2</v>
      </c>
      <c r="CL380" s="345">
        <v>2</v>
      </c>
      <c r="CM380" s="345">
        <v>2</v>
      </c>
      <c r="CN380" s="345">
        <v>2</v>
      </c>
      <c r="CO380" s="345">
        <v>2</v>
      </c>
      <c r="CP380" s="345">
        <v>2</v>
      </c>
      <c r="CQ380" s="345">
        <v>2</v>
      </c>
      <c r="CR380" s="345">
        <v>2</v>
      </c>
      <c r="CS380" s="345">
        <v>2</v>
      </c>
      <c r="CT380" s="345">
        <v>2</v>
      </c>
      <c r="CU380" s="345">
        <v>2</v>
      </c>
      <c r="CV380" s="345">
        <v>2</v>
      </c>
      <c r="CW380" s="335">
        <f t="shared" si="190"/>
        <v>35</v>
      </c>
      <c r="CX380" s="330">
        <f t="shared" si="191"/>
        <v>0.89743589743589747</v>
      </c>
      <c r="CY380" s="335">
        <f t="shared" si="192"/>
        <v>4</v>
      </c>
      <c r="CZ380" s="339">
        <f t="shared" si="193"/>
        <v>0.10256410256410256</v>
      </c>
      <c r="DA380" s="335">
        <f t="shared" si="194"/>
        <v>0</v>
      </c>
      <c r="DB380" s="339">
        <f t="shared" si="195"/>
        <v>0</v>
      </c>
      <c r="DC380" s="335">
        <f t="shared" si="196"/>
        <v>0</v>
      </c>
      <c r="DD380" s="339">
        <f t="shared" si="197"/>
        <v>0</v>
      </c>
      <c r="DE380" s="71">
        <f t="shared" si="198"/>
        <v>1.8974358974358974</v>
      </c>
      <c r="DF380" s="71" t="str">
        <f t="shared" si="199"/>
        <v>Đạt mục tiêu</v>
      </c>
      <c r="DG380" s="2"/>
      <c r="DH380" s="2"/>
      <c r="DI380" s="2"/>
      <c r="DJ380" s="2"/>
      <c r="DK380" s="2"/>
      <c r="DL380" s="2"/>
      <c r="DM380" s="2"/>
      <c r="DN380" s="2"/>
      <c r="DO380" s="2"/>
      <c r="DP380" s="2"/>
      <c r="DQ380" s="2"/>
      <c r="DR380" s="2"/>
      <c r="DS380" s="2"/>
      <c r="DT380" s="2"/>
      <c r="DU380" s="2"/>
      <c r="DV380" s="2"/>
      <c r="DW380" s="2"/>
      <c r="DX380" s="2"/>
      <c r="DY380" s="2"/>
      <c r="DZ380" s="2"/>
    </row>
    <row r="381" spans="1:130" ht="68.25" hidden="1" customHeight="1" x14ac:dyDescent="0.25">
      <c r="A381" s="49">
        <v>336</v>
      </c>
      <c r="B381" s="62">
        <v>475</v>
      </c>
      <c r="C381" s="56">
        <v>476</v>
      </c>
      <c r="D381" s="8" t="s">
        <v>443</v>
      </c>
      <c r="E381" s="281" t="s">
        <v>36</v>
      </c>
      <c r="F381" s="15" t="s">
        <v>444</v>
      </c>
      <c r="G381" s="282" t="s">
        <v>11</v>
      </c>
      <c r="H381" s="15" t="s">
        <v>1195</v>
      </c>
      <c r="I381" s="64" t="s">
        <v>628</v>
      </c>
      <c r="J381" s="388" t="s">
        <v>406</v>
      </c>
      <c r="K381" s="12" t="s">
        <v>6</v>
      </c>
      <c r="L381" s="12" t="s">
        <v>15</v>
      </c>
      <c r="M381" s="11"/>
      <c r="N381" s="305" t="s">
        <v>542</v>
      </c>
      <c r="O381" s="66"/>
      <c r="P381" s="66"/>
      <c r="Q381" s="66" t="s">
        <v>15</v>
      </c>
      <c r="R381" s="66"/>
      <c r="S381" s="66"/>
      <c r="T381" s="66"/>
      <c r="U381" s="66"/>
      <c r="V381" s="66"/>
      <c r="W381" s="66"/>
      <c r="X381" s="66"/>
      <c r="Y381" s="67">
        <f t="shared" si="167"/>
        <v>1</v>
      </c>
      <c r="Z381" s="16"/>
      <c r="AA381" s="16"/>
      <c r="AB381" s="16"/>
      <c r="AC381" s="16"/>
      <c r="AD381" s="16"/>
      <c r="AE381" s="68"/>
      <c r="AF381" s="12"/>
      <c r="AG381" s="12"/>
      <c r="AH381" s="16"/>
      <c r="AI381" s="16"/>
      <c r="AJ381" s="16"/>
      <c r="AK381" s="16" t="s">
        <v>645</v>
      </c>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6">
        <v>2</v>
      </c>
      <c r="BK381" s="16">
        <v>2</v>
      </c>
      <c r="BL381" s="16">
        <v>2</v>
      </c>
      <c r="BM381" s="16">
        <v>2</v>
      </c>
      <c r="BN381" s="16">
        <v>2</v>
      </c>
      <c r="BO381" s="16">
        <v>2</v>
      </c>
      <c r="BP381" s="16">
        <v>2</v>
      </c>
      <c r="BQ381" s="16">
        <v>2</v>
      </c>
      <c r="BR381" s="16">
        <v>2</v>
      </c>
      <c r="BS381" s="16">
        <v>2</v>
      </c>
      <c r="BT381" s="16">
        <v>2</v>
      </c>
      <c r="BU381" s="16">
        <v>2</v>
      </c>
      <c r="BV381" s="16">
        <v>2</v>
      </c>
      <c r="BW381" s="16">
        <v>2</v>
      </c>
      <c r="BX381" s="16">
        <v>2</v>
      </c>
      <c r="BY381" s="16">
        <v>2</v>
      </c>
      <c r="BZ381" s="16">
        <v>2</v>
      </c>
      <c r="CA381" s="16">
        <v>2</v>
      </c>
      <c r="CB381" s="16">
        <v>2</v>
      </c>
      <c r="CC381" s="16">
        <v>2</v>
      </c>
      <c r="CD381" s="16">
        <v>2</v>
      </c>
      <c r="CE381" s="16">
        <v>1</v>
      </c>
      <c r="CF381" s="16">
        <v>1</v>
      </c>
      <c r="CG381" s="16">
        <v>1</v>
      </c>
      <c r="CH381" s="16">
        <v>1</v>
      </c>
      <c r="CI381" s="16">
        <v>1</v>
      </c>
      <c r="CJ381" s="16">
        <v>1</v>
      </c>
      <c r="CK381" s="16">
        <v>1</v>
      </c>
      <c r="CL381" s="16">
        <v>2</v>
      </c>
      <c r="CM381" s="16">
        <v>2</v>
      </c>
      <c r="CN381" s="16">
        <v>2</v>
      </c>
      <c r="CO381" s="16">
        <v>2</v>
      </c>
      <c r="CP381" s="16">
        <v>2</v>
      </c>
      <c r="CQ381" s="16">
        <v>2</v>
      </c>
      <c r="CR381" s="16">
        <v>2</v>
      </c>
      <c r="CS381" s="16">
        <v>2</v>
      </c>
      <c r="CT381" s="16">
        <v>2</v>
      </c>
      <c r="CU381" s="16">
        <v>2</v>
      </c>
      <c r="CV381" s="16">
        <v>2</v>
      </c>
      <c r="CW381" s="69">
        <f t="shared" si="190"/>
        <v>32</v>
      </c>
      <c r="CX381" s="352">
        <f t="shared" si="191"/>
        <v>0.82051282051282048</v>
      </c>
      <c r="CY381" s="69">
        <f t="shared" si="192"/>
        <v>7</v>
      </c>
      <c r="CZ381" s="70">
        <f t="shared" si="193"/>
        <v>0.17948717948717949</v>
      </c>
      <c r="DA381" s="69">
        <f t="shared" si="194"/>
        <v>0</v>
      </c>
      <c r="DB381" s="70">
        <f t="shared" si="195"/>
        <v>0</v>
      </c>
      <c r="DC381" s="69">
        <f t="shared" si="196"/>
        <v>0</v>
      </c>
      <c r="DD381" s="70">
        <f t="shared" si="197"/>
        <v>0</v>
      </c>
      <c r="DE381" s="71">
        <f t="shared" si="198"/>
        <v>1.8205128205128205</v>
      </c>
      <c r="DF381" s="71" t="str">
        <f t="shared" si="199"/>
        <v>Đạt mục tiêu</v>
      </c>
      <c r="DG381" s="2"/>
      <c r="DH381" s="2"/>
      <c r="DI381" s="2"/>
      <c r="DJ381" s="2"/>
      <c r="DK381" s="2"/>
      <c r="DL381" s="2"/>
      <c r="DM381" s="2"/>
      <c r="DN381" s="2"/>
      <c r="DO381" s="2"/>
      <c r="DP381" s="2"/>
      <c r="DQ381" s="2"/>
      <c r="DR381" s="2"/>
      <c r="DS381" s="2"/>
      <c r="DT381" s="2"/>
      <c r="DU381" s="2"/>
      <c r="DV381" s="2"/>
      <c r="DW381" s="2"/>
      <c r="DX381" s="2"/>
      <c r="DY381" s="2"/>
      <c r="DZ381" s="2"/>
    </row>
    <row r="382" spans="1:130" ht="51" hidden="1" customHeight="1" x14ac:dyDescent="0.25">
      <c r="A382" s="49">
        <v>337</v>
      </c>
      <c r="B382" s="55">
        <v>476</v>
      </c>
      <c r="C382" s="56">
        <v>477</v>
      </c>
      <c r="D382" s="8" t="s">
        <v>445</v>
      </c>
      <c r="E382" s="15" t="s">
        <v>36</v>
      </c>
      <c r="F382" s="15" t="s">
        <v>446</v>
      </c>
      <c r="G382" s="64" t="s">
        <v>36</v>
      </c>
      <c r="H382" s="15" t="s">
        <v>853</v>
      </c>
      <c r="I382" s="64" t="s">
        <v>628</v>
      </c>
      <c r="J382" s="64" t="s">
        <v>406</v>
      </c>
      <c r="K382" s="16" t="s">
        <v>6</v>
      </c>
      <c r="L382" s="16" t="s">
        <v>15</v>
      </c>
      <c r="M382" s="11"/>
      <c r="N382" s="305" t="s">
        <v>541</v>
      </c>
      <c r="O382" s="66"/>
      <c r="P382" s="66" t="s">
        <v>15</v>
      </c>
      <c r="Q382" s="66"/>
      <c r="R382" s="80"/>
      <c r="S382" s="66"/>
      <c r="T382" s="66"/>
      <c r="U382" s="66"/>
      <c r="V382" s="66"/>
      <c r="W382" s="66"/>
      <c r="X382" s="66"/>
      <c r="Y382" s="67">
        <f t="shared" si="167"/>
        <v>1</v>
      </c>
      <c r="Z382" s="16"/>
      <c r="AA382" s="16"/>
      <c r="AB382" s="16"/>
      <c r="AC382" s="16"/>
      <c r="AD382" s="16"/>
      <c r="AE382" s="68" t="s">
        <v>612</v>
      </c>
      <c r="AF382" s="68" t="s">
        <v>612</v>
      </c>
      <c r="AG382" s="68" t="s">
        <v>612</v>
      </c>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6">
        <v>2</v>
      </c>
      <c r="BK382" s="16">
        <v>2</v>
      </c>
      <c r="BL382" s="16">
        <v>2</v>
      </c>
      <c r="BM382" s="16">
        <v>2</v>
      </c>
      <c r="BN382" s="16">
        <v>2</v>
      </c>
      <c r="BO382" s="16">
        <v>2</v>
      </c>
      <c r="BP382" s="16">
        <v>2</v>
      </c>
      <c r="BQ382" s="16">
        <v>2</v>
      </c>
      <c r="BR382" s="16">
        <v>2</v>
      </c>
      <c r="BS382" s="16">
        <v>2</v>
      </c>
      <c r="BT382" s="16">
        <v>2</v>
      </c>
      <c r="BU382" s="16">
        <v>2</v>
      </c>
      <c r="BV382" s="16">
        <v>2</v>
      </c>
      <c r="BW382" s="16">
        <v>2</v>
      </c>
      <c r="BX382" s="16">
        <v>2</v>
      </c>
      <c r="BY382" s="16">
        <v>2</v>
      </c>
      <c r="BZ382" s="16">
        <v>2</v>
      </c>
      <c r="CA382" s="16">
        <v>2</v>
      </c>
      <c r="CB382" s="16">
        <v>2</v>
      </c>
      <c r="CC382" s="16">
        <v>2</v>
      </c>
      <c r="CD382" s="16">
        <v>2</v>
      </c>
      <c r="CE382" s="16">
        <v>2</v>
      </c>
      <c r="CF382" s="16">
        <v>2</v>
      </c>
      <c r="CG382" s="16">
        <v>2</v>
      </c>
      <c r="CH382" s="16">
        <v>2</v>
      </c>
      <c r="CI382" s="16">
        <v>2</v>
      </c>
      <c r="CJ382" s="16">
        <v>2</v>
      </c>
      <c r="CK382" s="16">
        <v>2</v>
      </c>
      <c r="CL382" s="16">
        <v>2</v>
      </c>
      <c r="CM382" s="16">
        <v>2</v>
      </c>
      <c r="CN382" s="16">
        <v>2</v>
      </c>
      <c r="CO382" s="16">
        <v>2</v>
      </c>
      <c r="CP382" s="16">
        <v>2</v>
      </c>
      <c r="CQ382" s="16">
        <v>2</v>
      </c>
      <c r="CR382" s="16">
        <v>2</v>
      </c>
      <c r="CS382" s="16">
        <v>2</v>
      </c>
      <c r="CT382" s="16">
        <v>2</v>
      </c>
      <c r="CU382" s="16">
        <v>2</v>
      </c>
      <c r="CV382" s="16">
        <v>2</v>
      </c>
      <c r="CW382" s="69">
        <f t="shared" si="190"/>
        <v>39</v>
      </c>
      <c r="CX382" s="352">
        <f t="shared" si="191"/>
        <v>1</v>
      </c>
      <c r="CY382" s="69">
        <f t="shared" si="192"/>
        <v>0</v>
      </c>
      <c r="CZ382" s="70">
        <f t="shared" si="193"/>
        <v>0</v>
      </c>
      <c r="DA382" s="69">
        <f t="shared" si="194"/>
        <v>0</v>
      </c>
      <c r="DB382" s="70">
        <f t="shared" si="195"/>
        <v>0</v>
      </c>
      <c r="DC382" s="69">
        <f t="shared" si="196"/>
        <v>0</v>
      </c>
      <c r="DD382" s="70">
        <f t="shared" si="197"/>
        <v>0</v>
      </c>
      <c r="DE382" s="71">
        <f t="shared" si="198"/>
        <v>2</v>
      </c>
      <c r="DF382" s="71" t="str">
        <f t="shared" si="199"/>
        <v>Đạt mục tiêu</v>
      </c>
      <c r="DG382" s="2"/>
      <c r="DH382" s="2"/>
      <c r="DI382" s="2"/>
      <c r="DJ382" s="2"/>
      <c r="DK382" s="2"/>
      <c r="DL382" s="2"/>
      <c r="DM382" s="2"/>
      <c r="DN382" s="2"/>
      <c r="DO382" s="2"/>
      <c r="DP382" s="2"/>
      <c r="DQ382" s="2"/>
      <c r="DR382" s="2"/>
      <c r="DS382" s="2"/>
      <c r="DT382" s="2"/>
      <c r="DU382" s="2"/>
      <c r="DV382" s="2"/>
      <c r="DW382" s="2"/>
      <c r="DX382" s="2"/>
      <c r="DY382" s="2"/>
      <c r="DZ382" s="2"/>
    </row>
    <row r="383" spans="1:130" ht="51.75" hidden="1" customHeight="1" x14ac:dyDescent="0.25">
      <c r="A383" s="49">
        <v>338</v>
      </c>
      <c r="B383" s="62">
        <v>477</v>
      </c>
      <c r="C383" s="56">
        <v>478</v>
      </c>
      <c r="D383" s="8" t="s">
        <v>447</v>
      </c>
      <c r="E383" s="15" t="s">
        <v>36</v>
      </c>
      <c r="F383" s="15" t="s">
        <v>448</v>
      </c>
      <c r="G383" s="64" t="s">
        <v>36</v>
      </c>
      <c r="H383" s="15" t="s">
        <v>854</v>
      </c>
      <c r="I383" s="64" t="s">
        <v>628</v>
      </c>
      <c r="J383" s="64" t="s">
        <v>406</v>
      </c>
      <c r="K383" s="16" t="s">
        <v>6</v>
      </c>
      <c r="L383" s="16" t="s">
        <v>15</v>
      </c>
      <c r="M383" s="11"/>
      <c r="N383" s="297" t="s">
        <v>1200</v>
      </c>
      <c r="O383" s="66" t="s">
        <v>15</v>
      </c>
      <c r="P383" s="66"/>
      <c r="Q383" s="66"/>
      <c r="R383" s="66"/>
      <c r="S383" s="66"/>
      <c r="T383" s="66"/>
      <c r="U383" s="66"/>
      <c r="V383" s="66"/>
      <c r="W383" s="66"/>
      <c r="X383" s="66"/>
      <c r="Y383" s="67">
        <f t="shared" si="167"/>
        <v>1</v>
      </c>
      <c r="Z383" s="16"/>
      <c r="AA383" s="16" t="s">
        <v>645</v>
      </c>
      <c r="AB383" s="16" t="s">
        <v>710</v>
      </c>
      <c r="AC383" s="16"/>
      <c r="AD383" s="16"/>
      <c r="AE383" s="68"/>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6">
        <v>1</v>
      </c>
      <c r="BK383" s="16">
        <v>2</v>
      </c>
      <c r="BL383" s="16">
        <v>2</v>
      </c>
      <c r="BM383" s="16">
        <v>2</v>
      </c>
      <c r="BN383" s="16">
        <v>2</v>
      </c>
      <c r="BO383" s="16">
        <v>2</v>
      </c>
      <c r="BP383" s="16">
        <v>2</v>
      </c>
      <c r="BQ383" s="16">
        <v>2</v>
      </c>
      <c r="BR383" s="16">
        <v>2</v>
      </c>
      <c r="BS383" s="16"/>
      <c r="BT383" s="16"/>
      <c r="BU383" s="16"/>
      <c r="BV383" s="16"/>
      <c r="BW383" s="16"/>
      <c r="BX383" s="16"/>
      <c r="BY383" s="16"/>
      <c r="BZ383" s="16"/>
      <c r="CA383" s="16"/>
      <c r="CB383" s="16"/>
      <c r="CC383" s="16">
        <v>2</v>
      </c>
      <c r="CD383" s="16">
        <v>2</v>
      </c>
      <c r="CE383" s="16">
        <v>2</v>
      </c>
      <c r="CF383" s="16">
        <v>2</v>
      </c>
      <c r="CG383" s="16">
        <v>2</v>
      </c>
      <c r="CH383" s="16">
        <v>2</v>
      </c>
      <c r="CI383" s="16">
        <v>2</v>
      </c>
      <c r="CJ383" s="16">
        <v>2</v>
      </c>
      <c r="CK383" s="16">
        <v>2</v>
      </c>
      <c r="CL383" s="16">
        <v>2</v>
      </c>
      <c r="CM383" s="16">
        <v>2</v>
      </c>
      <c r="CN383" s="16">
        <v>2</v>
      </c>
      <c r="CO383" s="16">
        <v>2</v>
      </c>
      <c r="CP383" s="16">
        <v>2</v>
      </c>
      <c r="CQ383" s="16">
        <v>2</v>
      </c>
      <c r="CR383" s="16">
        <v>2</v>
      </c>
      <c r="CS383" s="16">
        <v>2</v>
      </c>
      <c r="CT383" s="16">
        <v>2</v>
      </c>
      <c r="CU383" s="16">
        <v>2</v>
      </c>
      <c r="CV383" s="16">
        <v>2</v>
      </c>
      <c r="CW383" s="69">
        <f t="shared" si="190"/>
        <v>28</v>
      </c>
      <c r="CX383" s="352">
        <f t="shared" si="191"/>
        <v>0.96551724137931039</v>
      </c>
      <c r="CY383" s="69">
        <f t="shared" si="192"/>
        <v>1</v>
      </c>
      <c r="CZ383" s="70">
        <f t="shared" si="193"/>
        <v>3.4482758620689655E-2</v>
      </c>
      <c r="DA383" s="69">
        <f t="shared" si="194"/>
        <v>0</v>
      </c>
      <c r="DB383" s="70">
        <f t="shared" si="195"/>
        <v>0</v>
      </c>
      <c r="DC383" s="69">
        <f t="shared" si="196"/>
        <v>0</v>
      </c>
      <c r="DD383" s="70">
        <f t="shared" si="197"/>
        <v>0</v>
      </c>
      <c r="DE383" s="71">
        <f t="shared" si="198"/>
        <v>1.9655172413793103</v>
      </c>
      <c r="DF383" s="71" t="str">
        <f t="shared" si="199"/>
        <v>Đạt mục tiêu</v>
      </c>
      <c r="DG383" s="2"/>
      <c r="DH383" s="2"/>
      <c r="DI383" s="2"/>
      <c r="DJ383" s="2"/>
      <c r="DK383" s="2"/>
      <c r="DL383" s="2"/>
      <c r="DM383" s="2"/>
      <c r="DN383" s="2"/>
      <c r="DO383" s="2"/>
      <c r="DP383" s="2"/>
      <c r="DQ383" s="2"/>
      <c r="DR383" s="2"/>
      <c r="DS383" s="2"/>
      <c r="DT383" s="2"/>
      <c r="DU383" s="2"/>
      <c r="DV383" s="2"/>
      <c r="DW383" s="2"/>
      <c r="DX383" s="2"/>
      <c r="DY383" s="2"/>
      <c r="DZ383" s="2"/>
    </row>
    <row r="384" spans="1:130" ht="59.25" customHeight="1" x14ac:dyDescent="0.25">
      <c r="A384" s="49">
        <v>339</v>
      </c>
      <c r="B384" s="62">
        <v>478</v>
      </c>
      <c r="C384" s="56">
        <v>479</v>
      </c>
      <c r="D384" s="8" t="s">
        <v>449</v>
      </c>
      <c r="E384" s="15" t="s">
        <v>36</v>
      </c>
      <c r="F384" s="15" t="s">
        <v>450</v>
      </c>
      <c r="G384" s="64" t="s">
        <v>36</v>
      </c>
      <c r="H384" s="15" t="s">
        <v>1465</v>
      </c>
      <c r="I384" s="64" t="s">
        <v>628</v>
      </c>
      <c r="J384" s="64" t="s">
        <v>406</v>
      </c>
      <c r="K384" s="14"/>
      <c r="L384" s="14"/>
      <c r="M384" s="11"/>
      <c r="N384" s="11" t="s">
        <v>543</v>
      </c>
      <c r="O384" s="66"/>
      <c r="P384" s="66"/>
      <c r="Q384" s="66"/>
      <c r="R384" s="66" t="s">
        <v>15</v>
      </c>
      <c r="S384" s="66"/>
      <c r="T384" s="66"/>
      <c r="U384" s="66"/>
      <c r="V384" s="66"/>
      <c r="W384" s="66"/>
      <c r="X384" s="66"/>
      <c r="Y384" s="67">
        <f t="shared" si="167"/>
        <v>1</v>
      </c>
      <c r="Z384" s="16"/>
      <c r="AA384" s="16"/>
      <c r="AB384" s="16"/>
      <c r="AC384" s="16"/>
      <c r="AD384" s="16"/>
      <c r="AE384" s="68"/>
      <c r="AF384" s="12"/>
      <c r="AG384" s="12"/>
      <c r="AH384" s="12"/>
      <c r="AI384" s="12"/>
      <c r="AJ384" s="12"/>
      <c r="AK384" s="12"/>
      <c r="AL384" s="12"/>
      <c r="AM384" s="12" t="s">
        <v>626</v>
      </c>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6">
        <v>2</v>
      </c>
      <c r="BK384" s="16">
        <v>2</v>
      </c>
      <c r="BL384" s="16">
        <v>2</v>
      </c>
      <c r="BM384" s="16">
        <v>2</v>
      </c>
      <c r="BN384" s="16">
        <v>2</v>
      </c>
      <c r="BO384" s="16">
        <v>2</v>
      </c>
      <c r="BP384" s="16">
        <v>2</v>
      </c>
      <c r="BQ384" s="16">
        <v>2</v>
      </c>
      <c r="BR384" s="16">
        <v>2</v>
      </c>
      <c r="BS384" s="16">
        <v>2</v>
      </c>
      <c r="BT384" s="16">
        <v>2</v>
      </c>
      <c r="BU384" s="16">
        <v>2</v>
      </c>
      <c r="BV384" s="16">
        <v>2</v>
      </c>
      <c r="BW384" s="16">
        <v>2</v>
      </c>
      <c r="BX384" s="16">
        <v>2</v>
      </c>
      <c r="BY384" s="16">
        <v>2</v>
      </c>
      <c r="BZ384" s="16">
        <v>2</v>
      </c>
      <c r="CA384" s="16">
        <v>2</v>
      </c>
      <c r="CB384" s="16">
        <v>2</v>
      </c>
      <c r="CC384" s="16">
        <v>2</v>
      </c>
      <c r="CD384" s="16">
        <v>2</v>
      </c>
      <c r="CE384" s="16">
        <v>2</v>
      </c>
      <c r="CF384" s="16">
        <v>2</v>
      </c>
      <c r="CG384" s="16">
        <v>2</v>
      </c>
      <c r="CH384" s="16">
        <v>2</v>
      </c>
      <c r="CI384" s="16">
        <v>2</v>
      </c>
      <c r="CJ384" s="16">
        <v>2</v>
      </c>
      <c r="CK384" s="16">
        <v>2</v>
      </c>
      <c r="CL384" s="16">
        <v>2</v>
      </c>
      <c r="CM384" s="16">
        <v>2</v>
      </c>
      <c r="CN384" s="16">
        <v>2</v>
      </c>
      <c r="CO384" s="16">
        <v>2</v>
      </c>
      <c r="CP384" s="16">
        <v>2</v>
      </c>
      <c r="CQ384" s="16">
        <v>2</v>
      </c>
      <c r="CR384" s="16">
        <v>2</v>
      </c>
      <c r="CS384" s="16">
        <v>2</v>
      </c>
      <c r="CT384" s="16">
        <v>2</v>
      </c>
      <c r="CU384" s="16">
        <v>2</v>
      </c>
      <c r="CV384" s="16">
        <v>2</v>
      </c>
      <c r="CW384" s="69">
        <f t="shared" si="190"/>
        <v>39</v>
      </c>
      <c r="CX384" s="352">
        <f t="shared" si="191"/>
        <v>1</v>
      </c>
      <c r="CY384" s="69">
        <f t="shared" si="192"/>
        <v>0</v>
      </c>
      <c r="CZ384" s="70">
        <f t="shared" si="193"/>
        <v>0</v>
      </c>
      <c r="DA384" s="69">
        <f t="shared" si="194"/>
        <v>0</v>
      </c>
      <c r="DB384" s="70">
        <f t="shared" si="195"/>
        <v>0</v>
      </c>
      <c r="DC384" s="69">
        <f t="shared" si="196"/>
        <v>0</v>
      </c>
      <c r="DD384" s="70">
        <f t="shared" si="197"/>
        <v>0</v>
      </c>
      <c r="DE384" s="71">
        <f t="shared" si="198"/>
        <v>2</v>
      </c>
      <c r="DF384" s="71" t="str">
        <f t="shared" si="199"/>
        <v>Đạt mục tiêu</v>
      </c>
      <c r="DG384" s="2"/>
      <c r="DH384" s="2"/>
      <c r="DI384" s="2"/>
      <c r="DJ384" s="2"/>
      <c r="DK384" s="2"/>
      <c r="DL384" s="2"/>
      <c r="DM384" s="2"/>
      <c r="DN384" s="2"/>
      <c r="DO384" s="2"/>
      <c r="DP384" s="2"/>
      <c r="DQ384" s="2"/>
      <c r="DR384" s="2"/>
      <c r="DS384" s="2"/>
      <c r="DT384" s="2"/>
      <c r="DU384" s="2"/>
      <c r="DV384" s="2"/>
      <c r="DW384" s="2"/>
      <c r="DX384" s="2"/>
      <c r="DY384" s="2"/>
      <c r="DZ384" s="2"/>
    </row>
    <row r="385" spans="1:130" ht="69.75" hidden="1" customHeight="1" x14ac:dyDescent="0.25">
      <c r="A385" s="49">
        <v>340</v>
      </c>
      <c r="B385" s="62">
        <v>479</v>
      </c>
      <c r="C385" s="56">
        <v>482</v>
      </c>
      <c r="D385" s="8" t="s">
        <v>451</v>
      </c>
      <c r="E385" s="15" t="s">
        <v>11</v>
      </c>
      <c r="F385" s="15" t="s">
        <v>452</v>
      </c>
      <c r="G385" s="64" t="s">
        <v>19</v>
      </c>
      <c r="H385" s="139" t="s">
        <v>855</v>
      </c>
      <c r="I385" s="64" t="s">
        <v>628</v>
      </c>
      <c r="J385" s="64" t="s">
        <v>406</v>
      </c>
      <c r="K385" s="16" t="s">
        <v>6</v>
      </c>
      <c r="L385" s="16" t="s">
        <v>15</v>
      </c>
      <c r="M385" s="11">
        <v>1</v>
      </c>
      <c r="N385" s="11" t="s">
        <v>547</v>
      </c>
      <c r="O385" s="66"/>
      <c r="P385" s="66"/>
      <c r="Q385" s="66"/>
      <c r="R385" s="66"/>
      <c r="S385" s="66"/>
      <c r="T385" s="66"/>
      <c r="U385" s="66"/>
      <c r="V385" s="66"/>
      <c r="W385" s="66" t="s">
        <v>15</v>
      </c>
      <c r="X385" s="80"/>
      <c r="Y385" s="67">
        <f t="shared" si="167"/>
        <v>1</v>
      </c>
      <c r="Z385" s="16"/>
      <c r="AA385" s="16"/>
      <c r="AB385" s="16"/>
      <c r="AC385" s="16"/>
      <c r="AD385" s="16"/>
      <c r="AE385" s="68"/>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t="s">
        <v>626</v>
      </c>
      <c r="BI385" s="12"/>
      <c r="BJ385" s="16">
        <v>2</v>
      </c>
      <c r="BK385" s="16">
        <v>2</v>
      </c>
      <c r="BL385" s="16">
        <v>2</v>
      </c>
      <c r="BM385" s="16">
        <v>2</v>
      </c>
      <c r="BN385" s="16">
        <v>2</v>
      </c>
      <c r="BO385" s="16">
        <v>2</v>
      </c>
      <c r="BP385" s="16">
        <v>2</v>
      </c>
      <c r="BQ385" s="16">
        <v>2</v>
      </c>
      <c r="BR385" s="16">
        <v>2</v>
      </c>
      <c r="BS385" s="16">
        <v>1</v>
      </c>
      <c r="BT385" s="16">
        <v>1</v>
      </c>
      <c r="BU385" s="16">
        <v>1</v>
      </c>
      <c r="BV385" s="16">
        <v>1</v>
      </c>
      <c r="BW385" s="16">
        <v>1</v>
      </c>
      <c r="BX385" s="16">
        <v>1</v>
      </c>
      <c r="BY385" s="16">
        <v>1</v>
      </c>
      <c r="BZ385" s="16">
        <v>1</v>
      </c>
      <c r="CA385" s="16">
        <v>1</v>
      </c>
      <c r="CB385" s="16">
        <v>1</v>
      </c>
      <c r="CC385" s="16">
        <v>1</v>
      </c>
      <c r="CD385" s="16">
        <v>1</v>
      </c>
      <c r="CE385" s="16">
        <v>2</v>
      </c>
      <c r="CF385" s="16">
        <v>2</v>
      </c>
      <c r="CG385" s="16">
        <v>2</v>
      </c>
      <c r="CH385" s="16">
        <v>2</v>
      </c>
      <c r="CI385" s="16">
        <v>2</v>
      </c>
      <c r="CJ385" s="16">
        <v>2</v>
      </c>
      <c r="CK385" s="16">
        <v>2</v>
      </c>
      <c r="CL385" s="16">
        <v>2</v>
      </c>
      <c r="CM385" s="16">
        <v>2</v>
      </c>
      <c r="CN385" s="16">
        <v>2</v>
      </c>
      <c r="CO385" s="16">
        <v>2</v>
      </c>
      <c r="CP385" s="16">
        <v>2</v>
      </c>
      <c r="CQ385" s="16">
        <v>2</v>
      </c>
      <c r="CR385" s="16">
        <v>2</v>
      </c>
      <c r="CS385" s="16"/>
      <c r="CT385" s="16">
        <v>2</v>
      </c>
      <c r="CU385" s="16">
        <v>2</v>
      </c>
      <c r="CV385" s="16">
        <v>2</v>
      </c>
      <c r="CW385" s="69">
        <f t="shared" si="190"/>
        <v>26</v>
      </c>
      <c r="CX385" s="352">
        <f t="shared" si="191"/>
        <v>0.68421052631578949</v>
      </c>
      <c r="CY385" s="69">
        <f t="shared" si="192"/>
        <v>12</v>
      </c>
      <c r="CZ385" s="70">
        <f t="shared" si="193"/>
        <v>0.31578947368421051</v>
      </c>
      <c r="DA385" s="69">
        <f t="shared" si="194"/>
        <v>0</v>
      </c>
      <c r="DB385" s="70">
        <f t="shared" si="195"/>
        <v>0</v>
      </c>
      <c r="DC385" s="69">
        <f t="shared" si="196"/>
        <v>0</v>
      </c>
      <c r="DD385" s="70">
        <f t="shared" si="197"/>
        <v>0</v>
      </c>
      <c r="DE385" s="71">
        <f t="shared" si="198"/>
        <v>1.6842105263157894</v>
      </c>
      <c r="DF385" s="71" t="str">
        <f t="shared" si="199"/>
        <v>Đạt mục tiêu</v>
      </c>
      <c r="DG385" s="2"/>
      <c r="DH385" s="2"/>
      <c r="DI385" s="2"/>
      <c r="DJ385" s="2"/>
      <c r="DK385" s="2"/>
      <c r="DL385" s="2"/>
      <c r="DM385" s="2"/>
      <c r="DN385" s="2"/>
      <c r="DO385" s="2"/>
      <c r="DP385" s="2"/>
      <c r="DQ385" s="2"/>
      <c r="DR385" s="2"/>
      <c r="DS385" s="2"/>
      <c r="DT385" s="2"/>
      <c r="DU385" s="2"/>
      <c r="DV385" s="2"/>
      <c r="DW385" s="2"/>
      <c r="DX385" s="2"/>
      <c r="DY385" s="2"/>
      <c r="DZ385" s="2"/>
    </row>
    <row r="386" spans="1:130" ht="78.75" hidden="1" customHeight="1" x14ac:dyDescent="0.25">
      <c r="A386" s="49">
        <v>341</v>
      </c>
      <c r="B386" s="62">
        <v>482</v>
      </c>
      <c r="C386" s="56">
        <v>485</v>
      </c>
      <c r="D386" s="9" t="s">
        <v>453</v>
      </c>
      <c r="E386" s="15" t="s">
        <v>11</v>
      </c>
      <c r="F386" s="15" t="s">
        <v>454</v>
      </c>
      <c r="G386" s="64" t="s">
        <v>19</v>
      </c>
      <c r="H386" s="8" t="s">
        <v>856</v>
      </c>
      <c r="I386" s="64" t="s">
        <v>858</v>
      </c>
      <c r="J386" s="388" t="s">
        <v>406</v>
      </c>
      <c r="K386" s="12" t="s">
        <v>6</v>
      </c>
      <c r="L386" s="12" t="s">
        <v>15</v>
      </c>
      <c r="M386" s="11">
        <v>1</v>
      </c>
      <c r="N386" s="24" t="s">
        <v>547</v>
      </c>
      <c r="O386" s="136"/>
      <c r="P386" s="66"/>
      <c r="Q386" s="66"/>
      <c r="R386" s="66"/>
      <c r="S386" s="66"/>
      <c r="T386" s="66"/>
      <c r="U386" s="66"/>
      <c r="V386" s="66"/>
      <c r="W386" s="66" t="s">
        <v>15</v>
      </c>
      <c r="X386" s="66"/>
      <c r="Y386" s="67">
        <f t="shared" si="167"/>
        <v>1</v>
      </c>
      <c r="Z386" s="16"/>
      <c r="AA386" s="16"/>
      <c r="AB386" s="16"/>
      <c r="AC386" s="16"/>
      <c r="AD386" s="16"/>
      <c r="AE386" s="68"/>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t="s">
        <v>857</v>
      </c>
      <c r="BG386" s="12"/>
      <c r="BH386" s="12"/>
      <c r="BI386" s="12"/>
      <c r="BJ386" s="16">
        <v>2</v>
      </c>
      <c r="BK386" s="16">
        <v>2</v>
      </c>
      <c r="BL386" s="16">
        <v>2</v>
      </c>
      <c r="BM386" s="16">
        <v>2</v>
      </c>
      <c r="BN386" s="16">
        <v>2</v>
      </c>
      <c r="BO386" s="16">
        <v>2</v>
      </c>
      <c r="BP386" s="16">
        <v>2</v>
      </c>
      <c r="BQ386" s="16">
        <v>2</v>
      </c>
      <c r="BR386" s="16">
        <v>2</v>
      </c>
      <c r="BS386" s="16">
        <v>1</v>
      </c>
      <c r="BT386" s="16">
        <v>1</v>
      </c>
      <c r="BU386" s="16">
        <v>1</v>
      </c>
      <c r="BV386" s="16">
        <v>1</v>
      </c>
      <c r="BW386" s="16">
        <v>1</v>
      </c>
      <c r="BX386" s="16">
        <v>1</v>
      </c>
      <c r="BY386" s="16">
        <v>1</v>
      </c>
      <c r="BZ386" s="16">
        <v>1</v>
      </c>
      <c r="CA386" s="16">
        <v>1</v>
      </c>
      <c r="CB386" s="16">
        <v>1</v>
      </c>
      <c r="CC386" s="16">
        <v>1</v>
      </c>
      <c r="CD386" s="16">
        <v>1</v>
      </c>
      <c r="CE386" s="16">
        <v>2</v>
      </c>
      <c r="CF386" s="16">
        <v>2</v>
      </c>
      <c r="CG386" s="16">
        <v>2</v>
      </c>
      <c r="CH386" s="16">
        <v>2</v>
      </c>
      <c r="CI386" s="16">
        <v>2</v>
      </c>
      <c r="CJ386" s="16">
        <v>2</v>
      </c>
      <c r="CK386" s="16">
        <v>2</v>
      </c>
      <c r="CL386" s="16">
        <v>2</v>
      </c>
      <c r="CM386" s="16">
        <v>2</v>
      </c>
      <c r="CN386" s="16">
        <v>2</v>
      </c>
      <c r="CO386" s="16">
        <v>2</v>
      </c>
      <c r="CP386" s="16">
        <v>2</v>
      </c>
      <c r="CQ386" s="16">
        <v>2</v>
      </c>
      <c r="CR386" s="16">
        <v>2</v>
      </c>
      <c r="CS386" s="16"/>
      <c r="CT386" s="16">
        <v>2</v>
      </c>
      <c r="CU386" s="16">
        <v>2</v>
      </c>
      <c r="CV386" s="16">
        <v>2</v>
      </c>
      <c r="CW386" s="69">
        <f t="shared" si="190"/>
        <v>26</v>
      </c>
      <c r="CX386" s="352">
        <f t="shared" si="191"/>
        <v>0.68421052631578949</v>
      </c>
      <c r="CY386" s="69">
        <f t="shared" si="192"/>
        <v>12</v>
      </c>
      <c r="CZ386" s="70">
        <f t="shared" si="193"/>
        <v>0.31578947368421051</v>
      </c>
      <c r="DA386" s="69">
        <f t="shared" si="194"/>
        <v>0</v>
      </c>
      <c r="DB386" s="70">
        <f t="shared" si="195"/>
        <v>0</v>
      </c>
      <c r="DC386" s="69">
        <f t="shared" si="196"/>
        <v>0</v>
      </c>
      <c r="DD386" s="70">
        <f t="shared" si="197"/>
        <v>0</v>
      </c>
      <c r="DE386" s="71">
        <f t="shared" si="198"/>
        <v>1.6842105263157894</v>
      </c>
      <c r="DF386" s="71" t="str">
        <f t="shared" si="199"/>
        <v>Đạt mục tiêu</v>
      </c>
      <c r="DG386" s="2"/>
      <c r="DH386" s="2"/>
      <c r="DI386" s="2"/>
      <c r="DJ386" s="2"/>
      <c r="DK386" s="2"/>
      <c r="DL386" s="2"/>
      <c r="DM386" s="2"/>
      <c r="DN386" s="2"/>
      <c r="DO386" s="2"/>
      <c r="DP386" s="2"/>
      <c r="DQ386" s="2"/>
      <c r="DR386" s="2"/>
      <c r="DS386" s="2"/>
      <c r="DT386" s="2"/>
      <c r="DU386" s="2"/>
      <c r="DV386" s="2"/>
      <c r="DW386" s="2"/>
      <c r="DX386" s="2"/>
      <c r="DY386" s="2"/>
      <c r="DZ386" s="2"/>
    </row>
    <row r="387" spans="1:130" ht="56.25" hidden="1" customHeight="1" x14ac:dyDescent="0.25">
      <c r="A387" s="49">
        <v>342</v>
      </c>
      <c r="B387" s="62">
        <v>485</v>
      </c>
      <c r="C387" s="262">
        <v>486</v>
      </c>
      <c r="D387" s="264" t="s">
        <v>455</v>
      </c>
      <c r="E387" s="263" t="s">
        <v>38</v>
      </c>
      <c r="F387" s="388" t="s">
        <v>456</v>
      </c>
      <c r="G387" s="388" t="s">
        <v>36</v>
      </c>
      <c r="H387" s="15" t="s">
        <v>1215</v>
      </c>
      <c r="I387" s="64" t="s">
        <v>858</v>
      </c>
      <c r="J387" s="388" t="s">
        <v>406</v>
      </c>
      <c r="K387" s="12" t="s">
        <v>6</v>
      </c>
      <c r="L387" s="12" t="s">
        <v>15</v>
      </c>
      <c r="M387" s="308"/>
      <c r="N387" s="393" t="s">
        <v>1200</v>
      </c>
      <c r="O387" s="392" t="s">
        <v>15</v>
      </c>
      <c r="P387" s="309"/>
      <c r="Q387" s="66"/>
      <c r="R387" s="66"/>
      <c r="S387" s="66"/>
      <c r="T387" s="66"/>
      <c r="U387" s="66"/>
      <c r="V387" s="66"/>
      <c r="W387" s="66" t="s">
        <v>15</v>
      </c>
      <c r="X387" s="66"/>
      <c r="Y387" s="67">
        <f t="shared" si="167"/>
        <v>2</v>
      </c>
      <c r="Z387" s="16"/>
      <c r="AA387" s="16"/>
      <c r="AB387" s="16" t="s">
        <v>645</v>
      </c>
      <c r="AC387" s="16"/>
      <c r="AD387" s="16"/>
      <c r="AE387" s="7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t="s">
        <v>645</v>
      </c>
      <c r="BG387" s="16" t="s">
        <v>645</v>
      </c>
      <c r="BH387" s="16"/>
      <c r="BI387" s="16"/>
      <c r="BJ387" s="16">
        <v>1</v>
      </c>
      <c r="BK387" s="16">
        <v>2</v>
      </c>
      <c r="BL387" s="16">
        <v>2</v>
      </c>
      <c r="BM387" s="16">
        <v>2</v>
      </c>
      <c r="BN387" s="16">
        <v>2</v>
      </c>
      <c r="BO387" s="16">
        <v>2</v>
      </c>
      <c r="BP387" s="16">
        <v>2</v>
      </c>
      <c r="BQ387" s="16">
        <v>2</v>
      </c>
      <c r="BR387" s="16">
        <v>2</v>
      </c>
      <c r="BS387" s="16">
        <v>1</v>
      </c>
      <c r="BT387" s="16">
        <v>1</v>
      </c>
      <c r="BU387" s="16">
        <v>1</v>
      </c>
      <c r="BV387" s="16">
        <v>1</v>
      </c>
      <c r="BW387" s="16">
        <v>1</v>
      </c>
      <c r="BX387" s="16">
        <v>1</v>
      </c>
      <c r="BY387" s="16">
        <v>1</v>
      </c>
      <c r="BZ387" s="16">
        <v>1</v>
      </c>
      <c r="CA387" s="16">
        <v>1</v>
      </c>
      <c r="CB387" s="16">
        <v>1</v>
      </c>
      <c r="CC387" s="16">
        <v>1</v>
      </c>
      <c r="CD387" s="16">
        <v>1</v>
      </c>
      <c r="CE387" s="16">
        <v>2</v>
      </c>
      <c r="CF387" s="16">
        <v>2</v>
      </c>
      <c r="CG387" s="16">
        <v>2</v>
      </c>
      <c r="CH387" s="16">
        <v>2</v>
      </c>
      <c r="CI387" s="16">
        <v>2</v>
      </c>
      <c r="CJ387" s="16">
        <v>2</v>
      </c>
      <c r="CK387" s="16">
        <v>2</v>
      </c>
      <c r="CL387" s="16">
        <v>2</v>
      </c>
      <c r="CM387" s="16">
        <v>2</v>
      </c>
      <c r="CN387" s="16">
        <v>2</v>
      </c>
      <c r="CO387" s="16">
        <v>2</v>
      </c>
      <c r="CP387" s="16">
        <v>2</v>
      </c>
      <c r="CQ387" s="16">
        <v>2</v>
      </c>
      <c r="CR387" s="16">
        <v>2</v>
      </c>
      <c r="CS387" s="16">
        <v>2</v>
      </c>
      <c r="CT387" s="16">
        <v>2</v>
      </c>
      <c r="CU387" s="16">
        <v>2</v>
      </c>
      <c r="CV387" s="16">
        <v>2</v>
      </c>
      <c r="CW387" s="69">
        <f t="shared" si="190"/>
        <v>26</v>
      </c>
      <c r="CX387" s="352">
        <f t="shared" si="191"/>
        <v>0.66666666666666663</v>
      </c>
      <c r="CY387" s="69">
        <f t="shared" si="192"/>
        <v>13</v>
      </c>
      <c r="CZ387" s="70">
        <f t="shared" si="193"/>
        <v>0.33333333333333331</v>
      </c>
      <c r="DA387" s="69">
        <f t="shared" si="194"/>
        <v>0</v>
      </c>
      <c r="DB387" s="70">
        <f t="shared" si="195"/>
        <v>0</v>
      </c>
      <c r="DC387" s="69">
        <f t="shared" si="196"/>
        <v>0</v>
      </c>
      <c r="DD387" s="70">
        <f t="shared" si="197"/>
        <v>0</v>
      </c>
      <c r="DE387" s="71">
        <f t="shared" si="198"/>
        <v>1.6666666666666667</v>
      </c>
      <c r="DF387" s="71" t="str">
        <f t="shared" si="199"/>
        <v>Đạt mục tiêu</v>
      </c>
      <c r="DG387" s="2"/>
      <c r="DH387" s="2"/>
      <c r="DI387" s="2"/>
      <c r="DJ387" s="2"/>
      <c r="DK387" s="2"/>
      <c r="DL387" s="2"/>
      <c r="DM387" s="2"/>
      <c r="DN387" s="2"/>
      <c r="DO387" s="2"/>
      <c r="DP387" s="2"/>
      <c r="DQ387" s="2"/>
      <c r="DR387" s="2"/>
      <c r="DS387" s="2"/>
      <c r="DT387" s="2"/>
      <c r="DU387" s="2"/>
      <c r="DV387" s="2"/>
      <c r="DW387" s="2"/>
      <c r="DX387" s="2"/>
      <c r="DY387" s="2"/>
      <c r="DZ387" s="2"/>
    </row>
    <row r="388" spans="1:130" ht="56.25" hidden="1" customHeight="1" x14ac:dyDescent="0.25">
      <c r="A388" s="49">
        <v>343</v>
      </c>
      <c r="B388" s="55">
        <v>486</v>
      </c>
      <c r="C388" s="56">
        <v>486</v>
      </c>
      <c r="D388" s="18" t="s">
        <v>455</v>
      </c>
      <c r="E388" s="15" t="s">
        <v>38</v>
      </c>
      <c r="F388" s="15" t="s">
        <v>456</v>
      </c>
      <c r="G388" s="64" t="s">
        <v>36</v>
      </c>
      <c r="H388" s="147" t="s">
        <v>859</v>
      </c>
      <c r="I388" s="64" t="s">
        <v>628</v>
      </c>
      <c r="J388" s="64" t="s">
        <v>406</v>
      </c>
      <c r="K388" s="13"/>
      <c r="L388" s="13"/>
      <c r="M388" s="11"/>
      <c r="N388" s="306" t="s">
        <v>541</v>
      </c>
      <c r="O388" s="67"/>
      <c r="P388" s="66" t="s">
        <v>15</v>
      </c>
      <c r="Q388" s="66"/>
      <c r="R388" s="66"/>
      <c r="S388" s="81"/>
      <c r="T388" s="66"/>
      <c r="U388" s="66"/>
      <c r="V388" s="66"/>
      <c r="W388" s="66"/>
      <c r="X388" s="66"/>
      <c r="Y388" s="67">
        <f t="shared" si="167"/>
        <v>1</v>
      </c>
      <c r="Z388" s="16"/>
      <c r="AA388" s="12"/>
      <c r="AB388" s="12"/>
      <c r="AC388" s="12"/>
      <c r="AD388" s="12"/>
      <c r="AE388" s="16" t="s">
        <v>654</v>
      </c>
      <c r="AF388" s="16" t="s">
        <v>654</v>
      </c>
      <c r="AG388" s="16" t="s">
        <v>654</v>
      </c>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6">
        <v>2</v>
      </c>
      <c r="BK388" s="16">
        <v>2</v>
      </c>
      <c r="BL388" s="16">
        <v>2</v>
      </c>
      <c r="BM388" s="16">
        <v>2</v>
      </c>
      <c r="BN388" s="16">
        <v>1</v>
      </c>
      <c r="BO388" s="16">
        <v>2</v>
      </c>
      <c r="BP388" s="16">
        <v>2</v>
      </c>
      <c r="BQ388" s="16">
        <v>2</v>
      </c>
      <c r="BR388" s="16">
        <v>1</v>
      </c>
      <c r="BS388" s="16">
        <v>1</v>
      </c>
      <c r="BT388" s="16">
        <v>1</v>
      </c>
      <c r="BU388" s="16">
        <v>1</v>
      </c>
      <c r="BV388" s="16">
        <v>1</v>
      </c>
      <c r="BW388" s="16">
        <v>1</v>
      </c>
      <c r="BX388" s="16">
        <v>1</v>
      </c>
      <c r="BY388" s="16">
        <v>1</v>
      </c>
      <c r="BZ388" s="16">
        <v>1</v>
      </c>
      <c r="CA388" s="16">
        <v>1</v>
      </c>
      <c r="CB388" s="16">
        <v>1</v>
      </c>
      <c r="CC388" s="16">
        <v>1</v>
      </c>
      <c r="CD388" s="16">
        <v>1</v>
      </c>
      <c r="CE388" s="16">
        <v>2</v>
      </c>
      <c r="CF388" s="16">
        <v>2</v>
      </c>
      <c r="CG388" s="16">
        <v>1</v>
      </c>
      <c r="CH388" s="16">
        <v>2</v>
      </c>
      <c r="CI388" s="16">
        <v>2</v>
      </c>
      <c r="CJ388" s="16">
        <v>2</v>
      </c>
      <c r="CK388" s="16">
        <v>2</v>
      </c>
      <c r="CL388" s="16">
        <v>2</v>
      </c>
      <c r="CM388" s="16">
        <v>2</v>
      </c>
      <c r="CN388" s="16">
        <v>1</v>
      </c>
      <c r="CO388" s="16">
        <v>2</v>
      </c>
      <c r="CP388" s="16">
        <v>2</v>
      </c>
      <c r="CQ388" s="16">
        <v>2</v>
      </c>
      <c r="CR388" s="16">
        <v>2</v>
      </c>
      <c r="CS388" s="16">
        <v>2</v>
      </c>
      <c r="CT388" s="16">
        <v>2</v>
      </c>
      <c r="CU388" s="16">
        <v>2</v>
      </c>
      <c r="CV388" s="16">
        <v>2</v>
      </c>
      <c r="CW388" s="69">
        <f t="shared" si="190"/>
        <v>23</v>
      </c>
      <c r="CX388" s="352">
        <f t="shared" si="191"/>
        <v>0.58974358974358976</v>
      </c>
      <c r="CY388" s="69">
        <f t="shared" si="192"/>
        <v>16</v>
      </c>
      <c r="CZ388" s="70">
        <f t="shared" si="193"/>
        <v>0.41025641025641024</v>
      </c>
      <c r="DA388" s="69">
        <f t="shared" si="194"/>
        <v>0</v>
      </c>
      <c r="DB388" s="70">
        <f t="shared" si="195"/>
        <v>0</v>
      </c>
      <c r="DC388" s="69">
        <f t="shared" si="196"/>
        <v>0</v>
      </c>
      <c r="DD388" s="70">
        <f t="shared" si="197"/>
        <v>0</v>
      </c>
      <c r="DE388" s="71">
        <f t="shared" si="198"/>
        <v>1.5897435897435896</v>
      </c>
      <c r="DF388" s="71" t="str">
        <f t="shared" si="199"/>
        <v>Cần cố gắng</v>
      </c>
      <c r="DG388" s="2"/>
      <c r="DH388" s="2"/>
      <c r="DI388" s="2"/>
      <c r="DJ388" s="2"/>
      <c r="DK388" s="2"/>
      <c r="DL388" s="2"/>
      <c r="DM388" s="2"/>
      <c r="DN388" s="2"/>
      <c r="DO388" s="2"/>
      <c r="DP388" s="2"/>
      <c r="DQ388" s="2"/>
      <c r="DR388" s="2"/>
      <c r="DS388" s="2"/>
      <c r="DT388" s="2"/>
      <c r="DU388" s="2"/>
      <c r="DV388" s="2"/>
      <c r="DW388" s="2"/>
      <c r="DX388" s="2"/>
      <c r="DY388" s="2"/>
      <c r="DZ388" s="2"/>
    </row>
    <row r="389" spans="1:130" ht="58.5" customHeight="1" x14ac:dyDescent="0.25">
      <c r="A389" s="49">
        <v>344</v>
      </c>
      <c r="B389" s="62">
        <v>486</v>
      </c>
      <c r="C389" s="56">
        <v>486</v>
      </c>
      <c r="D389" s="8" t="s">
        <v>455</v>
      </c>
      <c r="E389" s="15" t="s">
        <v>38</v>
      </c>
      <c r="F389" s="15" t="s">
        <v>456</v>
      </c>
      <c r="G389" s="64" t="s">
        <v>36</v>
      </c>
      <c r="H389" s="8" t="s">
        <v>860</v>
      </c>
      <c r="I389" s="64" t="s">
        <v>628</v>
      </c>
      <c r="J389" s="64" t="s">
        <v>406</v>
      </c>
      <c r="K389" s="13"/>
      <c r="L389" s="13"/>
      <c r="M389" s="11"/>
      <c r="N389" s="306" t="s">
        <v>543</v>
      </c>
      <c r="O389" s="67"/>
      <c r="P389" s="66"/>
      <c r="Q389" s="66"/>
      <c r="R389" s="66" t="s">
        <v>15</v>
      </c>
      <c r="S389" s="81"/>
      <c r="T389" s="66"/>
      <c r="U389" s="66"/>
      <c r="V389" s="66"/>
      <c r="W389" s="66"/>
      <c r="X389" s="66"/>
      <c r="Y389" s="67">
        <f t="shared" si="167"/>
        <v>1</v>
      </c>
      <c r="Z389" s="16"/>
      <c r="AA389" s="16"/>
      <c r="AB389" s="16"/>
      <c r="AC389" s="16"/>
      <c r="AD389" s="16"/>
      <c r="AE389" s="68"/>
      <c r="AF389" s="12"/>
      <c r="AG389" s="12"/>
      <c r="AH389" s="12"/>
      <c r="AI389" s="12"/>
      <c r="AJ389" s="12"/>
      <c r="AK389" s="12"/>
      <c r="AL389" s="12"/>
      <c r="AM389" s="12"/>
      <c r="AN389" s="12"/>
      <c r="AO389" s="12" t="s">
        <v>710</v>
      </c>
      <c r="AP389" s="12"/>
      <c r="AQ389" s="12"/>
      <c r="AR389" s="12"/>
      <c r="AS389" s="12"/>
      <c r="AT389" s="12"/>
      <c r="AU389" s="12"/>
      <c r="AV389" s="12"/>
      <c r="AW389" s="12"/>
      <c r="AX389" s="12"/>
      <c r="AY389" s="12"/>
      <c r="AZ389" s="12"/>
      <c r="BA389" s="12"/>
      <c r="BB389" s="12"/>
      <c r="BC389" s="12"/>
      <c r="BD389" s="12"/>
      <c r="BE389" s="12"/>
      <c r="BF389" s="12"/>
      <c r="BG389" s="12"/>
      <c r="BH389" s="12"/>
      <c r="BI389" s="12"/>
      <c r="BJ389" s="16">
        <v>2</v>
      </c>
      <c r="BK389" s="16">
        <v>2</v>
      </c>
      <c r="BL389" s="16">
        <v>2</v>
      </c>
      <c r="BM389" s="16">
        <v>2</v>
      </c>
      <c r="BN389" s="16">
        <v>2</v>
      </c>
      <c r="BO389" s="16">
        <v>2</v>
      </c>
      <c r="BP389" s="16">
        <v>2</v>
      </c>
      <c r="BQ389" s="16">
        <v>2</v>
      </c>
      <c r="BR389" s="16">
        <v>2</v>
      </c>
      <c r="BS389" s="16">
        <v>1</v>
      </c>
      <c r="BT389" s="16">
        <v>1</v>
      </c>
      <c r="BU389" s="16">
        <v>1</v>
      </c>
      <c r="BV389" s="16">
        <v>1</v>
      </c>
      <c r="BW389" s="16">
        <v>1</v>
      </c>
      <c r="BX389" s="16">
        <v>1</v>
      </c>
      <c r="BY389" s="16">
        <v>1</v>
      </c>
      <c r="BZ389" s="16">
        <v>1</v>
      </c>
      <c r="CA389" s="16">
        <v>1</v>
      </c>
      <c r="CB389" s="16">
        <v>1</v>
      </c>
      <c r="CC389" s="16">
        <v>1</v>
      </c>
      <c r="CD389" s="16">
        <v>1</v>
      </c>
      <c r="CE389" s="16">
        <v>2</v>
      </c>
      <c r="CF389" s="16">
        <v>2</v>
      </c>
      <c r="CG389" s="16">
        <v>2</v>
      </c>
      <c r="CH389" s="16">
        <v>2</v>
      </c>
      <c r="CI389" s="16">
        <v>2</v>
      </c>
      <c r="CJ389" s="16">
        <v>2</v>
      </c>
      <c r="CK389" s="16">
        <v>2</v>
      </c>
      <c r="CL389" s="16">
        <v>2</v>
      </c>
      <c r="CM389" s="16">
        <v>2</v>
      </c>
      <c r="CN389" s="16">
        <v>2</v>
      </c>
      <c r="CO389" s="16">
        <v>2</v>
      </c>
      <c r="CP389" s="16">
        <v>2</v>
      </c>
      <c r="CQ389" s="16">
        <v>2</v>
      </c>
      <c r="CR389" s="16">
        <v>2</v>
      </c>
      <c r="CS389" s="16">
        <v>2</v>
      </c>
      <c r="CT389" s="16">
        <v>2</v>
      </c>
      <c r="CU389" s="16">
        <v>2</v>
      </c>
      <c r="CV389" s="16">
        <v>2</v>
      </c>
      <c r="CW389" s="69">
        <f t="shared" si="190"/>
        <v>27</v>
      </c>
      <c r="CX389" s="352">
        <f t="shared" si="191"/>
        <v>0.69230769230769229</v>
      </c>
      <c r="CY389" s="69">
        <f t="shared" si="192"/>
        <v>12</v>
      </c>
      <c r="CZ389" s="70">
        <f t="shared" si="193"/>
        <v>0.30769230769230771</v>
      </c>
      <c r="DA389" s="69">
        <f t="shared" si="194"/>
        <v>0</v>
      </c>
      <c r="DB389" s="70">
        <f t="shared" si="195"/>
        <v>0</v>
      </c>
      <c r="DC389" s="69">
        <f t="shared" si="196"/>
        <v>0</v>
      </c>
      <c r="DD389" s="70">
        <f t="shared" si="197"/>
        <v>0</v>
      </c>
      <c r="DE389" s="71">
        <f t="shared" si="198"/>
        <v>1.6923076923076923</v>
      </c>
      <c r="DF389" s="71" t="str">
        <f t="shared" si="199"/>
        <v>Đạt mục tiêu</v>
      </c>
      <c r="DG389" s="2"/>
      <c r="DH389" s="2"/>
      <c r="DI389" s="2"/>
      <c r="DJ389" s="2"/>
      <c r="DK389" s="2"/>
      <c r="DL389" s="2"/>
      <c r="DM389" s="2"/>
      <c r="DN389" s="2"/>
      <c r="DO389" s="2"/>
      <c r="DP389" s="2"/>
      <c r="DQ389" s="2"/>
      <c r="DR389" s="2"/>
      <c r="DS389" s="2"/>
      <c r="DT389" s="2"/>
      <c r="DU389" s="2"/>
      <c r="DV389" s="2"/>
      <c r="DW389" s="2"/>
      <c r="DX389" s="2"/>
      <c r="DY389" s="2"/>
      <c r="DZ389" s="2"/>
    </row>
    <row r="390" spans="1:130" ht="58.5" hidden="1" customHeight="1" x14ac:dyDescent="0.25">
      <c r="A390" s="49">
        <v>345</v>
      </c>
      <c r="B390" s="62">
        <v>486</v>
      </c>
      <c r="C390" s="56">
        <v>486</v>
      </c>
      <c r="D390" s="8" t="s">
        <v>455</v>
      </c>
      <c r="E390" s="15" t="s">
        <v>38</v>
      </c>
      <c r="F390" s="15" t="s">
        <v>456</v>
      </c>
      <c r="G390" s="64" t="s">
        <v>36</v>
      </c>
      <c r="H390" s="8" t="s">
        <v>1209</v>
      </c>
      <c r="I390" s="64" t="s">
        <v>628</v>
      </c>
      <c r="J390" s="64" t="s">
        <v>406</v>
      </c>
      <c r="K390" s="13"/>
      <c r="L390" s="13"/>
      <c r="M390" s="11"/>
      <c r="N390" s="306" t="s">
        <v>545</v>
      </c>
      <c r="O390" s="67"/>
      <c r="P390" s="66"/>
      <c r="Q390" s="66"/>
      <c r="R390" s="66"/>
      <c r="S390" s="81"/>
      <c r="T390" s="66" t="s">
        <v>15</v>
      </c>
      <c r="U390" s="66"/>
      <c r="V390" s="66"/>
      <c r="W390" s="66"/>
      <c r="X390" s="66"/>
      <c r="Y390" s="67">
        <f t="shared" si="167"/>
        <v>1</v>
      </c>
      <c r="Z390" s="16"/>
      <c r="AA390" s="16"/>
      <c r="AB390" s="16"/>
      <c r="AC390" s="16"/>
      <c r="AD390" s="16"/>
      <c r="AE390" s="68"/>
      <c r="AF390" s="12"/>
      <c r="AG390" s="12"/>
      <c r="AH390" s="12"/>
      <c r="AI390" s="12"/>
      <c r="AJ390" s="12"/>
      <c r="AK390" s="12"/>
      <c r="AL390" s="12"/>
      <c r="AM390" s="12"/>
      <c r="AN390" s="12"/>
      <c r="AO390" s="12"/>
      <c r="AP390" s="12"/>
      <c r="AQ390" s="12"/>
      <c r="AR390" s="12"/>
      <c r="AS390" s="12"/>
      <c r="AT390" s="12"/>
      <c r="AU390" s="12" t="s">
        <v>710</v>
      </c>
      <c r="AV390" s="12"/>
      <c r="AW390" s="12"/>
      <c r="AX390" s="12"/>
      <c r="AY390" s="12"/>
      <c r="AZ390" s="12"/>
      <c r="BA390" s="12"/>
      <c r="BB390" s="12"/>
      <c r="BC390" s="12"/>
      <c r="BD390" s="12"/>
      <c r="BE390" s="12"/>
      <c r="BF390" s="12"/>
      <c r="BG390" s="12"/>
      <c r="BH390" s="12"/>
      <c r="BI390" s="12"/>
      <c r="BJ390" s="345">
        <v>2</v>
      </c>
      <c r="BK390" s="345">
        <v>2</v>
      </c>
      <c r="BL390" s="345">
        <v>2</v>
      </c>
      <c r="BM390" s="345">
        <v>2</v>
      </c>
      <c r="BN390" s="345">
        <v>2</v>
      </c>
      <c r="BO390" s="345">
        <v>2</v>
      </c>
      <c r="BP390" s="345">
        <v>2</v>
      </c>
      <c r="BQ390" s="345">
        <v>2</v>
      </c>
      <c r="BR390" s="345">
        <v>2</v>
      </c>
      <c r="BS390" s="345">
        <v>1</v>
      </c>
      <c r="BT390" s="345">
        <v>1</v>
      </c>
      <c r="BU390" s="345">
        <v>1</v>
      </c>
      <c r="BV390" s="345">
        <v>1</v>
      </c>
      <c r="BW390" s="345">
        <v>1</v>
      </c>
      <c r="BX390" s="345">
        <v>1</v>
      </c>
      <c r="BY390" s="345">
        <v>1</v>
      </c>
      <c r="BZ390" s="345">
        <v>1</v>
      </c>
      <c r="CA390" s="345">
        <v>1</v>
      </c>
      <c r="CB390" s="345">
        <v>1</v>
      </c>
      <c r="CC390" s="345">
        <v>1</v>
      </c>
      <c r="CD390" s="345">
        <v>1</v>
      </c>
      <c r="CE390" s="345">
        <v>2</v>
      </c>
      <c r="CF390" s="345">
        <v>2</v>
      </c>
      <c r="CG390" s="345">
        <v>2</v>
      </c>
      <c r="CH390" s="345">
        <v>2</v>
      </c>
      <c r="CI390" s="345">
        <v>2</v>
      </c>
      <c r="CJ390" s="345">
        <v>2</v>
      </c>
      <c r="CK390" s="345">
        <v>2</v>
      </c>
      <c r="CL390" s="345">
        <v>2</v>
      </c>
      <c r="CM390" s="345">
        <v>2</v>
      </c>
      <c r="CN390" s="345">
        <v>2</v>
      </c>
      <c r="CO390" s="345">
        <v>2</v>
      </c>
      <c r="CP390" s="345">
        <v>2</v>
      </c>
      <c r="CQ390" s="345">
        <v>2</v>
      </c>
      <c r="CR390" s="345">
        <v>2</v>
      </c>
      <c r="CS390" s="345">
        <v>2</v>
      </c>
      <c r="CT390" s="345">
        <v>2</v>
      </c>
      <c r="CU390" s="345">
        <v>2</v>
      </c>
      <c r="CV390" s="345">
        <v>2</v>
      </c>
      <c r="CW390" s="335">
        <f t="shared" si="190"/>
        <v>27</v>
      </c>
      <c r="CX390" s="330">
        <f t="shared" si="191"/>
        <v>0.69230769230769229</v>
      </c>
      <c r="CY390" s="335">
        <f t="shared" si="192"/>
        <v>12</v>
      </c>
      <c r="CZ390" s="339">
        <f t="shared" si="193"/>
        <v>0.30769230769230771</v>
      </c>
      <c r="DA390" s="335">
        <f t="shared" si="194"/>
        <v>0</v>
      </c>
      <c r="DB390" s="339">
        <f t="shared" si="195"/>
        <v>0</v>
      </c>
      <c r="DC390" s="335">
        <f t="shared" si="196"/>
        <v>0</v>
      </c>
      <c r="DD390" s="339">
        <f t="shared" si="197"/>
        <v>0</v>
      </c>
      <c r="DE390" s="71">
        <f t="shared" si="198"/>
        <v>1.6923076923076923</v>
      </c>
      <c r="DF390" s="71" t="str">
        <f t="shared" si="199"/>
        <v>Đạt mục tiêu</v>
      </c>
      <c r="DG390" s="2"/>
      <c r="DH390" s="2"/>
      <c r="DI390" s="2"/>
      <c r="DJ390" s="2"/>
      <c r="DK390" s="2"/>
      <c r="DL390" s="2"/>
      <c r="DM390" s="2"/>
      <c r="DN390" s="2"/>
      <c r="DO390" s="2"/>
      <c r="DP390" s="2"/>
      <c r="DQ390" s="2"/>
      <c r="DR390" s="2"/>
      <c r="DS390" s="2"/>
      <c r="DT390" s="2"/>
      <c r="DU390" s="2"/>
      <c r="DV390" s="2"/>
      <c r="DW390" s="2"/>
      <c r="DX390" s="2"/>
      <c r="DY390" s="2"/>
      <c r="DZ390" s="2"/>
    </row>
    <row r="391" spans="1:130" ht="58.5" hidden="1" customHeight="1" x14ac:dyDescent="0.25">
      <c r="A391" s="49">
        <v>346</v>
      </c>
      <c r="B391" s="62">
        <v>486</v>
      </c>
      <c r="C391" s="56">
        <v>486</v>
      </c>
      <c r="D391" s="8" t="s">
        <v>455</v>
      </c>
      <c r="E391" s="15" t="s">
        <v>38</v>
      </c>
      <c r="F391" s="15" t="s">
        <v>456</v>
      </c>
      <c r="G391" s="64" t="s">
        <v>36</v>
      </c>
      <c r="H391" s="8" t="s">
        <v>861</v>
      </c>
      <c r="I391" s="64" t="s">
        <v>628</v>
      </c>
      <c r="J391" s="64" t="s">
        <v>406</v>
      </c>
      <c r="K391" s="13"/>
      <c r="L391" s="13"/>
      <c r="M391" s="11"/>
      <c r="N391" s="306" t="s">
        <v>544</v>
      </c>
      <c r="O391" s="67"/>
      <c r="P391" s="66"/>
      <c r="Q391" s="66"/>
      <c r="R391" s="66"/>
      <c r="S391" s="66" t="s">
        <v>15</v>
      </c>
      <c r="T391" s="66"/>
      <c r="U391" s="66"/>
      <c r="V391" s="66"/>
      <c r="W391" s="66"/>
      <c r="X391" s="66"/>
      <c r="Y391" s="67">
        <f t="shared" si="167"/>
        <v>1</v>
      </c>
      <c r="Z391" s="16"/>
      <c r="AA391" s="16"/>
      <c r="AB391" s="16"/>
      <c r="AC391" s="16"/>
      <c r="AD391" s="16"/>
      <c r="AE391" s="68"/>
      <c r="AF391" s="12"/>
      <c r="AG391" s="12"/>
      <c r="AH391" s="12"/>
      <c r="AI391" s="12"/>
      <c r="AJ391" s="12"/>
      <c r="AK391" s="12"/>
      <c r="AL391" s="12"/>
      <c r="AM391" s="12"/>
      <c r="AN391" s="12"/>
      <c r="AO391" s="12"/>
      <c r="AP391" s="12"/>
      <c r="AQ391" s="12"/>
      <c r="AR391" s="12" t="s">
        <v>626</v>
      </c>
      <c r="AS391" s="12"/>
      <c r="AT391" s="12"/>
      <c r="AU391" s="12"/>
      <c r="AV391" s="12"/>
      <c r="AW391" s="12"/>
      <c r="AX391" s="12"/>
      <c r="AY391" s="12"/>
      <c r="AZ391" s="12"/>
      <c r="BA391" s="12"/>
      <c r="BB391" s="12"/>
      <c r="BC391" s="12"/>
      <c r="BD391" s="12"/>
      <c r="BE391" s="12"/>
      <c r="BF391" s="12"/>
      <c r="BG391" s="12"/>
      <c r="BH391" s="12"/>
      <c r="BI391" s="12"/>
      <c r="BJ391" s="16">
        <v>2</v>
      </c>
      <c r="BK391" s="16">
        <v>2</v>
      </c>
      <c r="BL391" s="16">
        <v>2</v>
      </c>
      <c r="BM391" s="16">
        <v>2</v>
      </c>
      <c r="BN391" s="16">
        <v>2</v>
      </c>
      <c r="BO391" s="16">
        <v>2</v>
      </c>
      <c r="BP391" s="16">
        <v>2</v>
      </c>
      <c r="BQ391" s="16">
        <v>2</v>
      </c>
      <c r="BR391" s="16">
        <v>2</v>
      </c>
      <c r="BS391" s="16">
        <v>1</v>
      </c>
      <c r="BT391" s="16">
        <v>1</v>
      </c>
      <c r="BU391" s="16">
        <v>1</v>
      </c>
      <c r="BV391" s="16">
        <v>1</v>
      </c>
      <c r="BW391" s="16">
        <v>1</v>
      </c>
      <c r="BX391" s="16">
        <v>1</v>
      </c>
      <c r="BY391" s="16">
        <v>1</v>
      </c>
      <c r="BZ391" s="16">
        <v>1</v>
      </c>
      <c r="CA391" s="16">
        <v>1</v>
      </c>
      <c r="CB391" s="16">
        <v>1</v>
      </c>
      <c r="CC391" s="16">
        <v>1</v>
      </c>
      <c r="CD391" s="16">
        <v>1</v>
      </c>
      <c r="CE391" s="16">
        <v>2</v>
      </c>
      <c r="CF391" s="16">
        <v>2</v>
      </c>
      <c r="CG391" s="16">
        <v>2</v>
      </c>
      <c r="CH391" s="16">
        <v>2</v>
      </c>
      <c r="CI391" s="16">
        <v>2</v>
      </c>
      <c r="CJ391" s="16">
        <v>2</v>
      </c>
      <c r="CK391" s="16">
        <v>2</v>
      </c>
      <c r="CL391" s="16">
        <v>2</v>
      </c>
      <c r="CM391" s="16">
        <v>2</v>
      </c>
      <c r="CN391" s="16">
        <v>2</v>
      </c>
      <c r="CO391" s="16">
        <v>2</v>
      </c>
      <c r="CP391" s="16">
        <v>2</v>
      </c>
      <c r="CQ391" s="16">
        <v>2</v>
      </c>
      <c r="CR391" s="16">
        <v>2</v>
      </c>
      <c r="CS391" s="16"/>
      <c r="CT391" s="16">
        <v>2</v>
      </c>
      <c r="CU391" s="16">
        <v>2</v>
      </c>
      <c r="CV391" s="16">
        <v>2</v>
      </c>
      <c r="CW391" s="69">
        <f t="shared" si="190"/>
        <v>26</v>
      </c>
      <c r="CX391" s="352">
        <f t="shared" si="191"/>
        <v>0.68421052631578949</v>
      </c>
      <c r="CY391" s="69">
        <f t="shared" si="192"/>
        <v>12</v>
      </c>
      <c r="CZ391" s="70">
        <f t="shared" si="193"/>
        <v>0.31578947368421051</v>
      </c>
      <c r="DA391" s="69">
        <f t="shared" si="194"/>
        <v>0</v>
      </c>
      <c r="DB391" s="70">
        <f t="shared" si="195"/>
        <v>0</v>
      </c>
      <c r="DC391" s="69">
        <f t="shared" si="196"/>
        <v>0</v>
      </c>
      <c r="DD391" s="70">
        <f t="shared" si="197"/>
        <v>0</v>
      </c>
      <c r="DE391" s="71">
        <f t="shared" si="198"/>
        <v>1.6842105263157894</v>
      </c>
      <c r="DF391" s="71" t="str">
        <f t="shared" si="199"/>
        <v>Đạt mục tiêu</v>
      </c>
      <c r="DG391" s="2"/>
      <c r="DH391" s="2"/>
      <c r="DI391" s="2"/>
      <c r="DJ391" s="2"/>
      <c r="DK391" s="2"/>
      <c r="DL391" s="2"/>
      <c r="DM391" s="2"/>
      <c r="DN391" s="2"/>
      <c r="DO391" s="2"/>
      <c r="DP391" s="2"/>
      <c r="DQ391" s="2"/>
      <c r="DR391" s="2"/>
      <c r="DS391" s="2"/>
      <c r="DT391" s="2"/>
      <c r="DU391" s="2"/>
      <c r="DV391" s="2"/>
      <c r="DW391" s="2"/>
      <c r="DX391" s="2"/>
      <c r="DY391" s="2"/>
      <c r="DZ391" s="2"/>
    </row>
    <row r="392" spans="1:130" ht="58.5" hidden="1" customHeight="1" x14ac:dyDescent="0.25">
      <c r="A392" s="49">
        <v>347</v>
      </c>
      <c r="B392" s="62">
        <v>486</v>
      </c>
      <c r="C392" s="56">
        <v>486</v>
      </c>
      <c r="D392" s="8" t="s">
        <v>455</v>
      </c>
      <c r="E392" s="15" t="s">
        <v>38</v>
      </c>
      <c r="F392" s="15" t="s">
        <v>456</v>
      </c>
      <c r="G392" s="64" t="s">
        <v>36</v>
      </c>
      <c r="H392" s="8" t="s">
        <v>862</v>
      </c>
      <c r="I392" s="64" t="s">
        <v>628</v>
      </c>
      <c r="J392" s="64" t="s">
        <v>406</v>
      </c>
      <c r="K392" s="13"/>
      <c r="L392" s="13"/>
      <c r="M392" s="11"/>
      <c r="N392" s="25" t="s">
        <v>546</v>
      </c>
      <c r="O392" s="67"/>
      <c r="P392" s="66"/>
      <c r="Q392" s="66"/>
      <c r="R392" s="66"/>
      <c r="S392" s="81"/>
      <c r="T392" s="66"/>
      <c r="U392" s="66" t="s">
        <v>15</v>
      </c>
      <c r="V392" s="66"/>
      <c r="W392" s="66"/>
      <c r="X392" s="66"/>
      <c r="Y392" s="67">
        <f t="shared" si="167"/>
        <v>1</v>
      </c>
      <c r="Z392" s="16"/>
      <c r="AA392" s="16"/>
      <c r="AB392" s="16"/>
      <c r="AC392" s="16"/>
      <c r="AD392" s="16"/>
      <c r="AE392" s="12"/>
      <c r="AF392" s="12"/>
      <c r="AG392" s="12"/>
      <c r="AH392" s="12"/>
      <c r="AI392" s="12"/>
      <c r="AJ392" s="12"/>
      <c r="AK392" s="12"/>
      <c r="AL392" s="12"/>
      <c r="AM392" s="12"/>
      <c r="AN392" s="12"/>
      <c r="AO392" s="12"/>
      <c r="AP392" s="12"/>
      <c r="AQ392" s="12"/>
      <c r="AR392" s="12"/>
      <c r="AS392" s="12"/>
      <c r="AT392" s="12"/>
      <c r="AU392" s="12"/>
      <c r="AV392" s="12"/>
      <c r="AW392" s="12"/>
      <c r="AX392" s="12"/>
      <c r="AY392" s="16" t="s">
        <v>710</v>
      </c>
      <c r="AZ392" s="16"/>
      <c r="BA392" s="16" t="s">
        <v>623</v>
      </c>
      <c r="BB392" s="16"/>
      <c r="BC392" s="12"/>
      <c r="BD392" s="12"/>
      <c r="BE392" s="12"/>
      <c r="BF392" s="12"/>
      <c r="BG392" s="12"/>
      <c r="BH392" s="12"/>
      <c r="BI392" s="12"/>
      <c r="BJ392" s="16">
        <v>2</v>
      </c>
      <c r="BK392" s="16">
        <v>2</v>
      </c>
      <c r="BL392" s="16">
        <v>2</v>
      </c>
      <c r="BM392" s="16">
        <v>2</v>
      </c>
      <c r="BN392" s="16">
        <v>2</v>
      </c>
      <c r="BO392" s="16">
        <v>2</v>
      </c>
      <c r="BP392" s="16">
        <v>2</v>
      </c>
      <c r="BQ392" s="16">
        <v>2</v>
      </c>
      <c r="BR392" s="16">
        <v>2</v>
      </c>
      <c r="BS392" s="16">
        <v>1</v>
      </c>
      <c r="BT392" s="16">
        <v>1</v>
      </c>
      <c r="BU392" s="16">
        <v>1</v>
      </c>
      <c r="BV392" s="16">
        <v>1</v>
      </c>
      <c r="BW392" s="16">
        <v>1</v>
      </c>
      <c r="BX392" s="16">
        <v>1</v>
      </c>
      <c r="BY392" s="16">
        <v>1</v>
      </c>
      <c r="BZ392" s="16">
        <v>1</v>
      </c>
      <c r="CA392" s="16">
        <v>1</v>
      </c>
      <c r="CB392" s="16">
        <v>1</v>
      </c>
      <c r="CC392" s="16">
        <v>1</v>
      </c>
      <c r="CD392" s="16">
        <v>1</v>
      </c>
      <c r="CE392" s="16">
        <v>2</v>
      </c>
      <c r="CF392" s="16">
        <v>2</v>
      </c>
      <c r="CG392" s="16">
        <v>2</v>
      </c>
      <c r="CH392" s="16">
        <v>2</v>
      </c>
      <c r="CI392" s="16">
        <v>2</v>
      </c>
      <c r="CJ392" s="16">
        <v>2</v>
      </c>
      <c r="CK392" s="16">
        <v>2</v>
      </c>
      <c r="CL392" s="16">
        <v>2</v>
      </c>
      <c r="CM392" s="16">
        <v>2</v>
      </c>
      <c r="CN392" s="16">
        <v>2</v>
      </c>
      <c r="CO392" s="16">
        <v>2</v>
      </c>
      <c r="CP392" s="16">
        <v>2</v>
      </c>
      <c r="CQ392" s="16">
        <v>2</v>
      </c>
      <c r="CR392" s="16">
        <v>2</v>
      </c>
      <c r="CS392" s="16"/>
      <c r="CT392" s="16">
        <v>2</v>
      </c>
      <c r="CU392" s="16">
        <v>2</v>
      </c>
      <c r="CV392" s="16">
        <v>2</v>
      </c>
      <c r="CW392" s="69">
        <f t="shared" si="190"/>
        <v>26</v>
      </c>
      <c r="CX392" s="352">
        <f t="shared" si="191"/>
        <v>0.68421052631578949</v>
      </c>
      <c r="CY392" s="69">
        <f t="shared" si="192"/>
        <v>12</v>
      </c>
      <c r="CZ392" s="70">
        <f t="shared" si="193"/>
        <v>0.31578947368421051</v>
      </c>
      <c r="DA392" s="69">
        <f t="shared" si="194"/>
        <v>0</v>
      </c>
      <c r="DB392" s="70">
        <f t="shared" si="195"/>
        <v>0</v>
      </c>
      <c r="DC392" s="69">
        <f t="shared" si="196"/>
        <v>0</v>
      </c>
      <c r="DD392" s="70">
        <f t="shared" si="197"/>
        <v>0</v>
      </c>
      <c r="DE392" s="71">
        <f t="shared" si="198"/>
        <v>1.6842105263157894</v>
      </c>
      <c r="DF392" s="71" t="str">
        <f t="shared" si="199"/>
        <v>Đạt mục tiêu</v>
      </c>
      <c r="DG392" s="2"/>
      <c r="DH392" s="2"/>
      <c r="DI392" s="2"/>
      <c r="DJ392" s="2"/>
      <c r="DK392" s="2"/>
      <c r="DL392" s="2"/>
      <c r="DM392" s="2"/>
      <c r="DN392" s="2"/>
      <c r="DO392" s="2"/>
      <c r="DP392" s="2"/>
      <c r="DQ392" s="2"/>
      <c r="DR392" s="2"/>
      <c r="DS392" s="2"/>
      <c r="DT392" s="2"/>
      <c r="DU392" s="2"/>
      <c r="DV392" s="2"/>
      <c r="DW392" s="2"/>
      <c r="DX392" s="2"/>
      <c r="DY392" s="2"/>
      <c r="DZ392" s="2"/>
    </row>
    <row r="393" spans="1:130" ht="73.5" hidden="1" customHeight="1" x14ac:dyDescent="0.25">
      <c r="A393" s="49">
        <v>348</v>
      </c>
      <c r="B393" s="62">
        <v>486</v>
      </c>
      <c r="C393" s="56">
        <v>486</v>
      </c>
      <c r="D393" s="8" t="s">
        <v>455</v>
      </c>
      <c r="E393" s="15" t="s">
        <v>38</v>
      </c>
      <c r="F393" s="15" t="s">
        <v>456</v>
      </c>
      <c r="G393" s="64" t="s">
        <v>36</v>
      </c>
      <c r="H393" s="8" t="s">
        <v>863</v>
      </c>
      <c r="I393" s="64" t="s">
        <v>628</v>
      </c>
      <c r="J393" s="64" t="s">
        <v>406</v>
      </c>
      <c r="K393" s="13"/>
      <c r="L393" s="13"/>
      <c r="M393" s="11"/>
      <c r="N393" s="25" t="s">
        <v>547</v>
      </c>
      <c r="O393" s="67"/>
      <c r="P393" s="66"/>
      <c r="Q393" s="66"/>
      <c r="R393" s="66"/>
      <c r="S393" s="81"/>
      <c r="T393" s="66"/>
      <c r="U393" s="66"/>
      <c r="V393" s="66"/>
      <c r="W393" s="66" t="s">
        <v>15</v>
      </c>
      <c r="X393" s="66"/>
      <c r="Y393" s="67">
        <f t="shared" si="167"/>
        <v>1</v>
      </c>
      <c r="Z393" s="16"/>
      <c r="AA393" s="16"/>
      <c r="AB393" s="16"/>
      <c r="AC393" s="16"/>
      <c r="AD393" s="16"/>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t="s">
        <v>645</v>
      </c>
      <c r="BH393" s="12"/>
      <c r="BI393" s="12"/>
      <c r="BJ393" s="16">
        <v>2</v>
      </c>
      <c r="BK393" s="16">
        <v>2</v>
      </c>
      <c r="BL393" s="16">
        <v>2</v>
      </c>
      <c r="BM393" s="16">
        <v>2</v>
      </c>
      <c r="BN393" s="16">
        <v>2</v>
      </c>
      <c r="BO393" s="16">
        <v>2</v>
      </c>
      <c r="BP393" s="16">
        <v>2</v>
      </c>
      <c r="BQ393" s="16">
        <v>2</v>
      </c>
      <c r="BR393" s="16">
        <v>2</v>
      </c>
      <c r="BS393" s="16">
        <v>1</v>
      </c>
      <c r="BT393" s="16">
        <v>1</v>
      </c>
      <c r="BU393" s="16">
        <v>1</v>
      </c>
      <c r="BV393" s="16">
        <v>1</v>
      </c>
      <c r="BW393" s="16">
        <v>1</v>
      </c>
      <c r="BX393" s="16">
        <v>1</v>
      </c>
      <c r="BY393" s="16">
        <v>1</v>
      </c>
      <c r="BZ393" s="16">
        <v>1</v>
      </c>
      <c r="CA393" s="16">
        <v>1</v>
      </c>
      <c r="CB393" s="16">
        <v>1</v>
      </c>
      <c r="CC393" s="16">
        <v>1</v>
      </c>
      <c r="CD393" s="16">
        <v>1</v>
      </c>
      <c r="CE393" s="16">
        <v>2</v>
      </c>
      <c r="CF393" s="16">
        <v>2</v>
      </c>
      <c r="CG393" s="16">
        <v>2</v>
      </c>
      <c r="CH393" s="16">
        <v>2</v>
      </c>
      <c r="CI393" s="16">
        <v>2</v>
      </c>
      <c r="CJ393" s="16">
        <v>2</v>
      </c>
      <c r="CK393" s="16">
        <v>2</v>
      </c>
      <c r="CL393" s="16">
        <v>2</v>
      </c>
      <c r="CM393" s="16">
        <v>2</v>
      </c>
      <c r="CN393" s="16">
        <v>2</v>
      </c>
      <c r="CO393" s="16">
        <v>2</v>
      </c>
      <c r="CP393" s="16">
        <v>2</v>
      </c>
      <c r="CQ393" s="16">
        <v>2</v>
      </c>
      <c r="CR393" s="16">
        <v>2</v>
      </c>
      <c r="CS393" s="16"/>
      <c r="CT393" s="16">
        <v>2</v>
      </c>
      <c r="CU393" s="16">
        <v>2</v>
      </c>
      <c r="CV393" s="16">
        <v>2</v>
      </c>
      <c r="CW393" s="69">
        <f t="shared" si="190"/>
        <v>26</v>
      </c>
      <c r="CX393" s="352">
        <f t="shared" si="191"/>
        <v>0.68421052631578949</v>
      </c>
      <c r="CY393" s="69">
        <f t="shared" si="192"/>
        <v>12</v>
      </c>
      <c r="CZ393" s="70">
        <f t="shared" si="193"/>
        <v>0.31578947368421051</v>
      </c>
      <c r="DA393" s="69">
        <f t="shared" si="194"/>
        <v>0</v>
      </c>
      <c r="DB393" s="70">
        <f t="shared" si="195"/>
        <v>0</v>
      </c>
      <c r="DC393" s="69">
        <f t="shared" si="196"/>
        <v>0</v>
      </c>
      <c r="DD393" s="70">
        <f t="shared" si="197"/>
        <v>0</v>
      </c>
      <c r="DE393" s="71">
        <f t="shared" si="198"/>
        <v>1.6842105263157894</v>
      </c>
      <c r="DF393" s="71" t="str">
        <f t="shared" si="199"/>
        <v>Đạt mục tiêu</v>
      </c>
      <c r="DG393" s="2"/>
      <c r="DH393" s="2"/>
      <c r="DI393" s="2"/>
      <c r="DJ393" s="2"/>
      <c r="DK393" s="2"/>
      <c r="DL393" s="2"/>
      <c r="DM393" s="2"/>
      <c r="DN393" s="2"/>
      <c r="DO393" s="2"/>
      <c r="DP393" s="2"/>
      <c r="DQ393" s="2"/>
      <c r="DR393" s="2"/>
      <c r="DS393" s="2"/>
      <c r="DT393" s="2"/>
      <c r="DU393" s="2"/>
      <c r="DV393" s="2"/>
      <c r="DW393" s="2"/>
      <c r="DX393" s="2"/>
      <c r="DY393" s="2"/>
      <c r="DZ393" s="2"/>
    </row>
    <row r="394" spans="1:130" ht="75" hidden="1" customHeight="1" x14ac:dyDescent="0.25">
      <c r="A394" s="49">
        <v>349</v>
      </c>
      <c r="B394" s="62">
        <v>486</v>
      </c>
      <c r="C394" s="56">
        <v>486</v>
      </c>
      <c r="D394" s="8" t="s">
        <v>455</v>
      </c>
      <c r="E394" s="15" t="s">
        <v>38</v>
      </c>
      <c r="F394" s="15" t="s">
        <v>456</v>
      </c>
      <c r="G394" s="64" t="s">
        <v>36</v>
      </c>
      <c r="H394" s="8" t="s">
        <v>864</v>
      </c>
      <c r="I394" s="64" t="s">
        <v>628</v>
      </c>
      <c r="J394" s="64" t="s">
        <v>406</v>
      </c>
      <c r="K394" s="14"/>
      <c r="L394" s="14"/>
      <c r="M394" s="11"/>
      <c r="N394" s="25" t="s">
        <v>548</v>
      </c>
      <c r="O394" s="67"/>
      <c r="P394" s="66"/>
      <c r="Q394" s="66"/>
      <c r="R394" s="66"/>
      <c r="S394" s="81"/>
      <c r="T394" s="66"/>
      <c r="U394" s="66"/>
      <c r="V394" s="66"/>
      <c r="W394" s="66"/>
      <c r="X394" s="66" t="s">
        <v>15</v>
      </c>
      <c r="Y394" s="67">
        <f t="shared" si="167"/>
        <v>1</v>
      </c>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t="s">
        <v>645</v>
      </c>
      <c r="BJ394" s="16">
        <v>2</v>
      </c>
      <c r="BK394" s="16">
        <v>2</v>
      </c>
      <c r="BL394" s="16">
        <v>2</v>
      </c>
      <c r="BM394" s="16">
        <v>2</v>
      </c>
      <c r="BN394" s="16">
        <v>2</v>
      </c>
      <c r="BO394" s="16">
        <v>2</v>
      </c>
      <c r="BP394" s="16">
        <v>2</v>
      </c>
      <c r="BQ394" s="16">
        <v>2</v>
      </c>
      <c r="BR394" s="16">
        <v>2</v>
      </c>
      <c r="BS394" s="16">
        <v>1</v>
      </c>
      <c r="BT394" s="16">
        <v>1</v>
      </c>
      <c r="BU394" s="16">
        <v>1</v>
      </c>
      <c r="BV394" s="16">
        <v>1</v>
      </c>
      <c r="BW394" s="16">
        <v>1</v>
      </c>
      <c r="BX394" s="16">
        <v>1</v>
      </c>
      <c r="BY394" s="16">
        <v>1</v>
      </c>
      <c r="BZ394" s="16">
        <v>1</v>
      </c>
      <c r="CA394" s="16">
        <v>1</v>
      </c>
      <c r="CB394" s="16">
        <v>1</v>
      </c>
      <c r="CC394" s="16">
        <v>1</v>
      </c>
      <c r="CD394" s="16">
        <v>1</v>
      </c>
      <c r="CE394" s="16">
        <v>2</v>
      </c>
      <c r="CF394" s="16">
        <v>2</v>
      </c>
      <c r="CG394" s="16">
        <v>2</v>
      </c>
      <c r="CH394" s="16">
        <v>2</v>
      </c>
      <c r="CI394" s="16">
        <v>2</v>
      </c>
      <c r="CJ394" s="16">
        <v>2</v>
      </c>
      <c r="CK394" s="16">
        <v>2</v>
      </c>
      <c r="CL394" s="16">
        <v>2</v>
      </c>
      <c r="CM394" s="16">
        <v>2</v>
      </c>
      <c r="CN394" s="16">
        <v>2</v>
      </c>
      <c r="CO394" s="16">
        <v>2</v>
      </c>
      <c r="CP394" s="16">
        <v>2</v>
      </c>
      <c r="CQ394" s="16">
        <v>2</v>
      </c>
      <c r="CR394" s="16">
        <v>2</v>
      </c>
      <c r="CS394" s="16"/>
      <c r="CT394" s="16">
        <v>2</v>
      </c>
      <c r="CU394" s="16">
        <v>2</v>
      </c>
      <c r="CV394" s="16">
        <v>2</v>
      </c>
      <c r="CW394" s="69">
        <f t="shared" si="190"/>
        <v>26</v>
      </c>
      <c r="CX394" s="352">
        <f t="shared" si="191"/>
        <v>0.68421052631578949</v>
      </c>
      <c r="CY394" s="69">
        <f t="shared" si="192"/>
        <v>12</v>
      </c>
      <c r="CZ394" s="70">
        <f t="shared" si="193"/>
        <v>0.31578947368421051</v>
      </c>
      <c r="DA394" s="69">
        <f t="shared" si="194"/>
        <v>0</v>
      </c>
      <c r="DB394" s="70">
        <f t="shared" si="195"/>
        <v>0</v>
      </c>
      <c r="DC394" s="69">
        <f t="shared" si="196"/>
        <v>0</v>
      </c>
      <c r="DD394" s="70">
        <f t="shared" si="197"/>
        <v>0</v>
      </c>
      <c r="DE394" s="71">
        <f t="shared" si="198"/>
        <v>1.6842105263157894</v>
      </c>
      <c r="DF394" s="71" t="str">
        <f t="shared" si="199"/>
        <v>Đạt mục tiêu</v>
      </c>
      <c r="DG394" s="2"/>
      <c r="DH394" s="2"/>
      <c r="DI394" s="2"/>
      <c r="DJ394" s="2"/>
      <c r="DK394" s="2"/>
      <c r="DL394" s="2"/>
      <c r="DM394" s="2"/>
      <c r="DN394" s="2"/>
      <c r="DO394" s="2"/>
      <c r="DP394" s="2"/>
      <c r="DQ394" s="2"/>
      <c r="DR394" s="2"/>
      <c r="DS394" s="2"/>
      <c r="DT394" s="2"/>
      <c r="DU394" s="2"/>
      <c r="DV394" s="2"/>
      <c r="DW394" s="2"/>
      <c r="DX394" s="2"/>
      <c r="DY394" s="2"/>
      <c r="DZ394" s="2"/>
    </row>
    <row r="395" spans="1:130" ht="22.5" customHeight="1" x14ac:dyDescent="0.25">
      <c r="A395" s="49">
        <v>350</v>
      </c>
      <c r="B395" s="55">
        <v>486</v>
      </c>
      <c r="C395" s="56">
        <v>487</v>
      </c>
      <c r="D395" s="706" t="s">
        <v>457</v>
      </c>
      <c r="E395" s="708"/>
      <c r="F395" s="705"/>
      <c r="G395" s="280"/>
      <c r="H395" s="57"/>
      <c r="I395" s="64"/>
      <c r="J395" s="57" t="s">
        <v>609</v>
      </c>
      <c r="K395" s="57" t="s">
        <v>609</v>
      </c>
      <c r="L395" s="57" t="s">
        <v>609</v>
      </c>
      <c r="M395" s="57" t="s">
        <v>609</v>
      </c>
      <c r="N395" s="296"/>
      <c r="O395" s="58" t="s">
        <v>609</v>
      </c>
      <c r="P395" s="58" t="s">
        <v>609</v>
      </c>
      <c r="Q395" s="58" t="s">
        <v>609</v>
      </c>
      <c r="R395" s="58" t="s">
        <v>609</v>
      </c>
      <c r="S395" s="58" t="s">
        <v>609</v>
      </c>
      <c r="T395" s="58" t="s">
        <v>609</v>
      </c>
      <c r="U395" s="58" t="s">
        <v>609</v>
      </c>
      <c r="V395" s="58" t="s">
        <v>609</v>
      </c>
      <c r="W395" s="58" t="s">
        <v>609</v>
      </c>
      <c r="X395" s="58" t="s">
        <v>609</v>
      </c>
      <c r="Y395" s="67">
        <f t="shared" si="167"/>
        <v>0</v>
      </c>
      <c r="Z395" s="57"/>
      <c r="AA395" s="57"/>
      <c r="AB395" s="57"/>
      <c r="AC395" s="57"/>
      <c r="AD395" s="57"/>
      <c r="AE395" s="78" t="s">
        <v>609</v>
      </c>
      <c r="AF395" s="78" t="s">
        <v>609</v>
      </c>
      <c r="AG395" s="78" t="s">
        <v>609</v>
      </c>
      <c r="AH395" s="78"/>
      <c r="AI395" s="78"/>
      <c r="AJ395" s="78"/>
      <c r="AK395" s="78"/>
      <c r="AL395" s="78"/>
      <c r="AM395" s="78"/>
      <c r="AN395" s="78"/>
      <c r="AO395" s="78"/>
      <c r="AP395" s="78"/>
      <c r="AQ395" s="78"/>
      <c r="AR395" s="78"/>
      <c r="AS395" s="78"/>
      <c r="AT395" s="78"/>
      <c r="AU395" s="57"/>
      <c r="AV395" s="57"/>
      <c r="AW395" s="57"/>
      <c r="AX395" s="57"/>
      <c r="AY395" s="78"/>
      <c r="AZ395" s="78"/>
      <c r="BA395" s="78"/>
      <c r="BB395" s="78"/>
      <c r="BC395" s="78"/>
      <c r="BD395" s="78"/>
      <c r="BE395" s="78"/>
      <c r="BF395" s="78"/>
      <c r="BG395" s="78"/>
      <c r="BH395" s="78"/>
      <c r="BI395" s="78"/>
      <c r="BJ395" s="345">
        <v>2</v>
      </c>
      <c r="BK395" s="345">
        <v>2</v>
      </c>
      <c r="BL395" s="345">
        <v>2</v>
      </c>
      <c r="BM395" s="345">
        <v>2</v>
      </c>
      <c r="BN395" s="345">
        <v>2</v>
      </c>
      <c r="BO395" s="345">
        <v>1</v>
      </c>
      <c r="BP395" s="345">
        <v>1</v>
      </c>
      <c r="BQ395" s="345">
        <v>1</v>
      </c>
      <c r="BR395" s="345">
        <v>2</v>
      </c>
      <c r="BS395" s="345">
        <v>2</v>
      </c>
      <c r="BT395" s="345">
        <v>2</v>
      </c>
      <c r="BU395" s="345">
        <v>2</v>
      </c>
      <c r="BV395" s="345">
        <v>2</v>
      </c>
      <c r="BW395" s="345">
        <v>2</v>
      </c>
      <c r="BX395" s="345">
        <v>2</v>
      </c>
      <c r="BY395" s="345">
        <v>2</v>
      </c>
      <c r="BZ395" s="345">
        <v>2</v>
      </c>
      <c r="CA395" s="345">
        <v>2</v>
      </c>
      <c r="CB395" s="345">
        <v>2</v>
      </c>
      <c r="CC395" s="345">
        <v>1</v>
      </c>
      <c r="CD395" s="345">
        <v>1</v>
      </c>
      <c r="CE395" s="345">
        <v>2</v>
      </c>
      <c r="CF395" s="345">
        <v>2</v>
      </c>
      <c r="CG395" s="345">
        <v>2</v>
      </c>
      <c r="CH395" s="345">
        <v>2</v>
      </c>
      <c r="CI395" s="345">
        <v>2</v>
      </c>
      <c r="CJ395" s="345">
        <v>2</v>
      </c>
      <c r="CK395" s="345">
        <v>2</v>
      </c>
      <c r="CL395" s="345">
        <v>2</v>
      </c>
      <c r="CM395" s="345">
        <v>2</v>
      </c>
      <c r="CN395" s="345">
        <v>2</v>
      </c>
      <c r="CO395" s="345">
        <v>2</v>
      </c>
      <c r="CP395" s="345">
        <v>2</v>
      </c>
      <c r="CQ395" s="345">
        <v>2</v>
      </c>
      <c r="CR395" s="345">
        <v>2</v>
      </c>
      <c r="CS395" s="345">
        <v>2</v>
      </c>
      <c r="CT395" s="345">
        <v>2</v>
      </c>
      <c r="CU395" s="345">
        <v>2</v>
      </c>
      <c r="CV395" s="345">
        <v>2</v>
      </c>
      <c r="CW395" s="336" t="s">
        <v>8</v>
      </c>
      <c r="CX395" s="331" t="s">
        <v>8</v>
      </c>
      <c r="CY395" s="336" t="s">
        <v>8</v>
      </c>
      <c r="CZ395" s="336" t="s">
        <v>8</v>
      </c>
      <c r="DA395" s="336" t="s">
        <v>8</v>
      </c>
      <c r="DB395" s="336" t="s">
        <v>8</v>
      </c>
      <c r="DC395" s="336" t="s">
        <v>8</v>
      </c>
      <c r="DD395" s="336" t="s">
        <v>8</v>
      </c>
      <c r="DE395" s="57" t="s">
        <v>8</v>
      </c>
      <c r="DF395" s="57" t="s">
        <v>8</v>
      </c>
      <c r="DG395" s="2"/>
      <c r="DH395" s="2"/>
      <c r="DI395" s="2"/>
      <c r="DJ395" s="2"/>
      <c r="DK395" s="2"/>
      <c r="DL395" s="2"/>
      <c r="DM395" s="2"/>
      <c r="DN395" s="2"/>
      <c r="DO395" s="2"/>
      <c r="DP395" s="2"/>
      <c r="DQ395" s="2"/>
      <c r="DR395" s="2"/>
      <c r="DS395" s="2"/>
      <c r="DT395" s="2"/>
      <c r="DU395" s="2"/>
      <c r="DV395" s="2"/>
      <c r="DW395" s="2"/>
      <c r="DX395" s="2"/>
      <c r="DY395" s="2"/>
      <c r="DZ395" s="2"/>
    </row>
    <row r="396" spans="1:130" ht="18.75" customHeight="1" x14ac:dyDescent="0.25">
      <c r="A396" s="49">
        <v>351</v>
      </c>
      <c r="B396" s="55">
        <v>487</v>
      </c>
      <c r="C396" s="56">
        <v>488</v>
      </c>
      <c r="D396" s="623" t="s">
        <v>458</v>
      </c>
      <c r="E396" s="624"/>
      <c r="F396" s="624"/>
      <c r="G396" s="624"/>
      <c r="H396" s="625"/>
      <c r="I396" s="78"/>
      <c r="J396" s="57" t="s">
        <v>609</v>
      </c>
      <c r="K396" s="57" t="s">
        <v>609</v>
      </c>
      <c r="L396" s="57" t="s">
        <v>609</v>
      </c>
      <c r="M396" s="57" t="s">
        <v>609</v>
      </c>
      <c r="N396" s="296"/>
      <c r="O396" s="58" t="s">
        <v>609</v>
      </c>
      <c r="P396" s="58" t="s">
        <v>609</v>
      </c>
      <c r="Q396" s="58" t="s">
        <v>609</v>
      </c>
      <c r="R396" s="58" t="s">
        <v>609</v>
      </c>
      <c r="S396" s="58" t="s">
        <v>609</v>
      </c>
      <c r="T396" s="58" t="s">
        <v>609</v>
      </c>
      <c r="U396" s="58" t="s">
        <v>609</v>
      </c>
      <c r="V396" s="58" t="s">
        <v>609</v>
      </c>
      <c r="W396" s="58" t="s">
        <v>609</v>
      </c>
      <c r="X396" s="58" t="s">
        <v>609</v>
      </c>
      <c r="Y396" s="67">
        <f t="shared" si="167"/>
        <v>0</v>
      </c>
      <c r="Z396" s="57"/>
      <c r="AA396" s="57"/>
      <c r="AB396" s="57"/>
      <c r="AC396" s="57"/>
      <c r="AD396" s="57"/>
      <c r="AE396" s="78" t="s">
        <v>609</v>
      </c>
      <c r="AF396" s="78" t="s">
        <v>609</v>
      </c>
      <c r="AG396" s="78" t="s">
        <v>609</v>
      </c>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336" t="s">
        <v>8</v>
      </c>
      <c r="BK396" s="336" t="s">
        <v>8</v>
      </c>
      <c r="BL396" s="336" t="s">
        <v>8</v>
      </c>
      <c r="BM396" s="336" t="s">
        <v>8</v>
      </c>
      <c r="BN396" s="336" t="s">
        <v>8</v>
      </c>
      <c r="BO396" s="336" t="s">
        <v>8</v>
      </c>
      <c r="BP396" s="336" t="s">
        <v>8</v>
      </c>
      <c r="BQ396" s="336" t="s">
        <v>8</v>
      </c>
      <c r="BR396" s="336" t="s">
        <v>8</v>
      </c>
      <c r="BS396" s="336"/>
      <c r="BT396" s="336"/>
      <c r="BU396" s="336"/>
      <c r="BV396" s="336"/>
      <c r="BW396" s="336"/>
      <c r="BX396" s="336"/>
      <c r="BY396" s="336"/>
      <c r="BZ396" s="336"/>
      <c r="CA396" s="336"/>
      <c r="CB396" s="336"/>
      <c r="CC396" s="336" t="s">
        <v>8</v>
      </c>
      <c r="CD396" s="336"/>
      <c r="CE396" s="336" t="s">
        <v>8</v>
      </c>
      <c r="CF396" s="336" t="s">
        <v>8</v>
      </c>
      <c r="CG396" s="336" t="s">
        <v>8</v>
      </c>
      <c r="CH396" s="336" t="s">
        <v>8</v>
      </c>
      <c r="CI396" s="336" t="s">
        <v>8</v>
      </c>
      <c r="CJ396" s="336" t="s">
        <v>8</v>
      </c>
      <c r="CK396" s="336" t="s">
        <v>8</v>
      </c>
      <c r="CL396" s="336" t="s">
        <v>8</v>
      </c>
      <c r="CM396" s="336" t="s">
        <v>8</v>
      </c>
      <c r="CN396" s="336" t="s">
        <v>8</v>
      </c>
      <c r="CO396" s="336" t="s">
        <v>8</v>
      </c>
      <c r="CP396" s="336" t="s">
        <v>8</v>
      </c>
      <c r="CQ396" s="336" t="s">
        <v>8</v>
      </c>
      <c r="CR396" s="336" t="s">
        <v>8</v>
      </c>
      <c r="CS396" s="336"/>
      <c r="CT396" s="336" t="s">
        <v>8</v>
      </c>
      <c r="CU396" s="336" t="s">
        <v>8</v>
      </c>
      <c r="CV396" s="336" t="s">
        <v>8</v>
      </c>
      <c r="CW396" s="336" t="s">
        <v>8</v>
      </c>
      <c r="CX396" s="331" t="s">
        <v>8</v>
      </c>
      <c r="CY396" s="336" t="s">
        <v>8</v>
      </c>
      <c r="CZ396" s="336" t="s">
        <v>8</v>
      </c>
      <c r="DA396" s="336" t="s">
        <v>8</v>
      </c>
      <c r="DB396" s="336" t="s">
        <v>8</v>
      </c>
      <c r="DC396" s="336" t="s">
        <v>8</v>
      </c>
      <c r="DD396" s="336" t="s">
        <v>8</v>
      </c>
      <c r="DE396" s="57" t="s">
        <v>8</v>
      </c>
      <c r="DF396" s="57" t="s">
        <v>8</v>
      </c>
      <c r="DG396" s="2"/>
      <c r="DH396" s="2"/>
      <c r="DI396" s="2"/>
      <c r="DJ396" s="2"/>
      <c r="DK396" s="2"/>
      <c r="DL396" s="2"/>
      <c r="DM396" s="2"/>
      <c r="DN396" s="2"/>
      <c r="DO396" s="2"/>
      <c r="DP396" s="2"/>
      <c r="DQ396" s="2"/>
      <c r="DR396" s="2"/>
      <c r="DS396" s="2"/>
      <c r="DT396" s="2"/>
      <c r="DU396" s="2"/>
      <c r="DV396" s="2"/>
      <c r="DW396" s="2"/>
      <c r="DX396" s="2"/>
      <c r="DY396" s="2"/>
      <c r="DZ396" s="2"/>
    </row>
    <row r="397" spans="1:130" ht="54.75" hidden="1" customHeight="1" x14ac:dyDescent="0.25">
      <c r="A397" s="49">
        <v>352</v>
      </c>
      <c r="B397" s="62">
        <v>488</v>
      </c>
      <c r="C397" s="56">
        <v>491</v>
      </c>
      <c r="D397" s="8" t="s">
        <v>459</v>
      </c>
      <c r="E397" s="283" t="s">
        <v>11</v>
      </c>
      <c r="F397" s="20" t="s">
        <v>460</v>
      </c>
      <c r="G397" s="282" t="s">
        <v>19</v>
      </c>
      <c r="H397" s="102" t="s">
        <v>865</v>
      </c>
      <c r="I397" s="64" t="s">
        <v>628</v>
      </c>
      <c r="J397" s="388" t="s">
        <v>406</v>
      </c>
      <c r="K397" s="12" t="s">
        <v>6</v>
      </c>
      <c r="L397" s="12" t="s">
        <v>15</v>
      </c>
      <c r="M397" s="11"/>
      <c r="N397" s="305" t="s">
        <v>542</v>
      </c>
      <c r="O397" s="66"/>
      <c r="P397" s="66"/>
      <c r="Q397" s="66" t="s">
        <v>15</v>
      </c>
      <c r="R397" s="66"/>
      <c r="S397" s="66"/>
      <c r="T397" s="66"/>
      <c r="U397" s="66"/>
      <c r="V397" s="66"/>
      <c r="W397" s="66"/>
      <c r="X397" s="66"/>
      <c r="Y397" s="67">
        <f t="shared" si="167"/>
        <v>1</v>
      </c>
      <c r="Z397" s="16"/>
      <c r="AA397" s="12"/>
      <c r="AB397" s="12"/>
      <c r="AC397" s="12"/>
      <c r="AD397" s="12"/>
      <c r="AE397" s="12"/>
      <c r="AF397" s="12"/>
      <c r="AG397" s="12"/>
      <c r="AH397" s="12" t="s">
        <v>654</v>
      </c>
      <c r="AI397" s="12" t="s">
        <v>654</v>
      </c>
      <c r="AJ397" s="12" t="s">
        <v>654</v>
      </c>
      <c r="AK397" s="12" t="s">
        <v>654</v>
      </c>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6">
        <v>1</v>
      </c>
      <c r="BK397" s="16">
        <v>1</v>
      </c>
      <c r="BL397" s="16">
        <v>1</v>
      </c>
      <c r="BM397" s="16">
        <v>1</v>
      </c>
      <c r="BN397" s="16">
        <v>1</v>
      </c>
      <c r="BO397" s="16">
        <v>2</v>
      </c>
      <c r="BP397" s="16">
        <v>2</v>
      </c>
      <c r="BQ397" s="16">
        <v>2</v>
      </c>
      <c r="BR397" s="16">
        <v>2</v>
      </c>
      <c r="BS397" s="16">
        <v>2</v>
      </c>
      <c r="BT397" s="16">
        <v>2</v>
      </c>
      <c r="BU397" s="16">
        <v>2</v>
      </c>
      <c r="BV397" s="16">
        <v>2</v>
      </c>
      <c r="BW397" s="16">
        <v>2</v>
      </c>
      <c r="BX397" s="16">
        <v>2</v>
      </c>
      <c r="BY397" s="16">
        <v>2</v>
      </c>
      <c r="BZ397" s="16">
        <v>2</v>
      </c>
      <c r="CA397" s="16">
        <v>2</v>
      </c>
      <c r="CB397" s="16">
        <v>2</v>
      </c>
      <c r="CC397" s="16">
        <v>2</v>
      </c>
      <c r="CD397" s="16">
        <v>2</v>
      </c>
      <c r="CE397" s="16">
        <v>2</v>
      </c>
      <c r="CF397" s="16">
        <v>2</v>
      </c>
      <c r="CG397" s="16">
        <v>2</v>
      </c>
      <c r="CH397" s="16">
        <v>2</v>
      </c>
      <c r="CI397" s="16">
        <v>2</v>
      </c>
      <c r="CJ397" s="16">
        <v>2</v>
      </c>
      <c r="CK397" s="16">
        <v>2</v>
      </c>
      <c r="CL397" s="16">
        <v>2</v>
      </c>
      <c r="CM397" s="16">
        <v>2</v>
      </c>
      <c r="CN397" s="16">
        <v>2</v>
      </c>
      <c r="CO397" s="16">
        <v>2</v>
      </c>
      <c r="CP397" s="16">
        <v>2</v>
      </c>
      <c r="CQ397" s="16">
        <v>2</v>
      </c>
      <c r="CR397" s="16">
        <v>2</v>
      </c>
      <c r="CS397" s="16">
        <v>2</v>
      </c>
      <c r="CT397" s="16">
        <v>2</v>
      </c>
      <c r="CU397" s="16">
        <v>2</v>
      </c>
      <c r="CV397" s="16">
        <v>2</v>
      </c>
      <c r="CW397" s="69">
        <f t="shared" ref="CW397:CW405" si="200">COUNTIF(BJ397:CV397,"2")</f>
        <v>34</v>
      </c>
      <c r="CX397" s="352">
        <f t="shared" ref="CX397:CX405" si="201">CW397/(CW397+CY397+DA397+DC397)</f>
        <v>0.87179487179487181</v>
      </c>
      <c r="CY397" s="69">
        <f t="shared" ref="CY397:CY405" si="202">COUNTIF(BJ397:CV397,"1")</f>
        <v>5</v>
      </c>
      <c r="CZ397" s="70">
        <f t="shared" ref="CZ397:CZ405" si="203">CY397/(CW397+CY397+DA397+DC397)</f>
        <v>0.12820512820512819</v>
      </c>
      <c r="DA397" s="69">
        <f t="shared" ref="DA397:DA405" si="204">COUNTIF(BJ397:CV397,"0")</f>
        <v>0</v>
      </c>
      <c r="DB397" s="70">
        <f t="shared" ref="DB397:DB405" si="205">DA397/(CW397+CY397+DA397+DC397)</f>
        <v>0</v>
      </c>
      <c r="DC397" s="69">
        <f t="shared" ref="DC397:DC405" si="206">COUNTIF(BJ397:CV397,"KĐG")</f>
        <v>0</v>
      </c>
      <c r="DD397" s="70">
        <f t="shared" ref="DD397:DD405" si="207">DC397/(CW397+CY397+DA397+DC397)</f>
        <v>0</v>
      </c>
      <c r="DE397" s="71">
        <f t="shared" ref="DE397:DE405" si="208">(((CW397*2)+(CY397*1)+(DA397*0)))/(CW397+CY397+DA397)</f>
        <v>1.8717948717948718</v>
      </c>
      <c r="DF397" s="71" t="str">
        <f t="shared" ref="DF397:DF405" si="209">IF(DD397&gt;=50%,"KĐG",IF(DE397&gt;=1.6,"Đạt mục tiêu",IF(DE397&gt;=1,"Cần cố gắng","Chưa đạt")))</f>
        <v>Đạt mục tiêu</v>
      </c>
      <c r="DG397" s="2"/>
      <c r="DH397" s="2"/>
      <c r="DI397" s="2"/>
      <c r="DJ397" s="2"/>
      <c r="DK397" s="2"/>
      <c r="DL397" s="2"/>
      <c r="DM397" s="2"/>
      <c r="DN397" s="2"/>
      <c r="DO397" s="2"/>
      <c r="DP397" s="2"/>
      <c r="DQ397" s="2"/>
      <c r="DR397" s="2"/>
      <c r="DS397" s="2"/>
      <c r="DT397" s="2"/>
      <c r="DU397" s="2"/>
      <c r="DV397" s="2"/>
      <c r="DW397" s="2"/>
      <c r="DX397" s="2"/>
      <c r="DY397" s="2"/>
      <c r="DZ397" s="2"/>
    </row>
    <row r="398" spans="1:130" ht="71.25" hidden="1" customHeight="1" x14ac:dyDescent="0.25">
      <c r="A398" s="49">
        <v>353</v>
      </c>
      <c r="B398" s="62">
        <v>491</v>
      </c>
      <c r="C398" s="56">
        <v>492</v>
      </c>
      <c r="D398" s="3" t="s">
        <v>1113</v>
      </c>
      <c r="E398" s="28" t="s">
        <v>11</v>
      </c>
      <c r="F398" s="229" t="s">
        <v>1114</v>
      </c>
      <c r="G398" s="64" t="s">
        <v>11</v>
      </c>
      <c r="H398" s="204" t="s">
        <v>1114</v>
      </c>
      <c r="I398" s="64" t="s">
        <v>628</v>
      </c>
      <c r="J398" s="64" t="s">
        <v>406</v>
      </c>
      <c r="K398" s="16" t="s">
        <v>6</v>
      </c>
      <c r="L398" s="16" t="s">
        <v>15</v>
      </c>
      <c r="M398" s="11"/>
      <c r="N398" s="297" t="s">
        <v>1200</v>
      </c>
      <c r="O398" s="66" t="s">
        <v>15</v>
      </c>
      <c r="P398" s="66"/>
      <c r="Q398" s="66"/>
      <c r="R398" s="66"/>
      <c r="S398" s="66"/>
      <c r="T398" s="66"/>
      <c r="U398" s="66"/>
      <c r="V398" s="66"/>
      <c r="W398" s="66"/>
      <c r="X398" s="66"/>
      <c r="Y398" s="67">
        <f t="shared" si="167"/>
        <v>1</v>
      </c>
      <c r="Z398" s="16"/>
      <c r="AA398" s="16" t="s">
        <v>654</v>
      </c>
      <c r="AB398" s="16" t="s">
        <v>710</v>
      </c>
      <c r="AC398" s="16" t="s">
        <v>626</v>
      </c>
      <c r="AD398" s="16"/>
      <c r="AE398" s="12"/>
      <c r="AF398" s="12"/>
      <c r="AG398" s="12"/>
      <c r="AH398" s="12"/>
      <c r="AI398" s="12" t="s">
        <v>645</v>
      </c>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6">
        <v>1</v>
      </c>
      <c r="BK398" s="16">
        <v>2</v>
      </c>
      <c r="BL398" s="16">
        <v>2</v>
      </c>
      <c r="BM398" s="16">
        <v>2</v>
      </c>
      <c r="BN398" s="16">
        <v>2</v>
      </c>
      <c r="BO398" s="16">
        <v>2</v>
      </c>
      <c r="BP398" s="16">
        <v>1</v>
      </c>
      <c r="BQ398" s="16">
        <v>1</v>
      </c>
      <c r="BR398" s="16">
        <v>2</v>
      </c>
      <c r="BS398" s="16">
        <v>2</v>
      </c>
      <c r="BT398" s="16">
        <v>2</v>
      </c>
      <c r="BU398" s="16">
        <v>2</v>
      </c>
      <c r="BV398" s="16">
        <v>2</v>
      </c>
      <c r="BW398" s="16">
        <v>2</v>
      </c>
      <c r="BX398" s="16">
        <v>2</v>
      </c>
      <c r="BY398" s="16">
        <v>2</v>
      </c>
      <c r="BZ398" s="16">
        <v>2</v>
      </c>
      <c r="CA398" s="16">
        <v>2</v>
      </c>
      <c r="CB398" s="16">
        <v>2</v>
      </c>
      <c r="CC398" s="16">
        <v>1</v>
      </c>
      <c r="CD398" s="16">
        <v>1</v>
      </c>
      <c r="CE398" s="16">
        <v>1</v>
      </c>
      <c r="CF398" s="16">
        <v>1</v>
      </c>
      <c r="CG398" s="16">
        <v>1</v>
      </c>
      <c r="CH398" s="16">
        <v>1</v>
      </c>
      <c r="CI398" s="16">
        <v>1</v>
      </c>
      <c r="CJ398" s="16">
        <v>2</v>
      </c>
      <c r="CK398" s="16">
        <v>2</v>
      </c>
      <c r="CL398" s="16">
        <v>2</v>
      </c>
      <c r="CM398" s="16">
        <v>2</v>
      </c>
      <c r="CN398" s="16">
        <v>2</v>
      </c>
      <c r="CO398" s="16">
        <v>2</v>
      </c>
      <c r="CP398" s="16">
        <v>2</v>
      </c>
      <c r="CQ398" s="16">
        <v>2</v>
      </c>
      <c r="CR398" s="16">
        <v>2</v>
      </c>
      <c r="CS398" s="16">
        <v>2</v>
      </c>
      <c r="CT398" s="16">
        <v>2</v>
      </c>
      <c r="CU398" s="16">
        <v>2</v>
      </c>
      <c r="CV398" s="16">
        <v>2</v>
      </c>
      <c r="CW398" s="69">
        <f t="shared" si="200"/>
        <v>29</v>
      </c>
      <c r="CX398" s="352">
        <f t="shared" si="201"/>
        <v>0.74358974358974361</v>
      </c>
      <c r="CY398" s="69">
        <f t="shared" si="202"/>
        <v>10</v>
      </c>
      <c r="CZ398" s="70">
        <f t="shared" si="203"/>
        <v>0.25641025641025639</v>
      </c>
      <c r="DA398" s="69">
        <f t="shared" si="204"/>
        <v>0</v>
      </c>
      <c r="DB398" s="70">
        <f t="shared" si="205"/>
        <v>0</v>
      </c>
      <c r="DC398" s="69">
        <f t="shared" si="206"/>
        <v>0</v>
      </c>
      <c r="DD398" s="70">
        <f t="shared" si="207"/>
        <v>0</v>
      </c>
      <c r="DE398" s="71">
        <f t="shared" si="208"/>
        <v>1.7435897435897436</v>
      </c>
      <c r="DF398" s="71" t="str">
        <f t="shared" si="209"/>
        <v>Đạt mục tiêu</v>
      </c>
      <c r="DG398" s="2"/>
      <c r="DH398" s="2"/>
      <c r="DI398" s="2"/>
      <c r="DJ398" s="2"/>
      <c r="DK398" s="2"/>
      <c r="DL398" s="2"/>
      <c r="DM398" s="2"/>
      <c r="DN398" s="2"/>
      <c r="DO398" s="2"/>
      <c r="DP398" s="2"/>
      <c r="DQ398" s="2"/>
      <c r="DR398" s="2"/>
      <c r="DS398" s="2"/>
      <c r="DT398" s="2"/>
      <c r="DU398" s="2"/>
      <c r="DV398" s="2"/>
      <c r="DW398" s="2"/>
      <c r="DX398" s="2"/>
      <c r="DY398" s="2"/>
      <c r="DZ398" s="2"/>
    </row>
    <row r="399" spans="1:130" ht="54.75" hidden="1" customHeight="1" x14ac:dyDescent="0.25">
      <c r="A399" s="49">
        <v>354</v>
      </c>
      <c r="B399" s="62">
        <v>492</v>
      </c>
      <c r="C399" s="56">
        <v>495</v>
      </c>
      <c r="D399" s="8" t="s">
        <v>461</v>
      </c>
      <c r="E399" s="281" t="s">
        <v>11</v>
      </c>
      <c r="F399" s="9" t="s">
        <v>462</v>
      </c>
      <c r="G399" s="282" t="s">
        <v>19</v>
      </c>
      <c r="H399" s="9" t="s">
        <v>866</v>
      </c>
      <c r="I399" s="64" t="s">
        <v>628</v>
      </c>
      <c r="J399" s="64" t="s">
        <v>406</v>
      </c>
      <c r="K399" s="16" t="s">
        <v>6</v>
      </c>
      <c r="L399" s="16" t="s">
        <v>15</v>
      </c>
      <c r="M399" s="11"/>
      <c r="N399" s="305" t="s">
        <v>542</v>
      </c>
      <c r="O399" s="66"/>
      <c r="P399" s="66"/>
      <c r="Q399" s="66" t="s">
        <v>15</v>
      </c>
      <c r="R399" s="66"/>
      <c r="S399" s="66"/>
      <c r="T399" s="66"/>
      <c r="U399" s="66"/>
      <c r="V399" s="66"/>
      <c r="W399" s="66"/>
      <c r="X399" s="66"/>
      <c r="Y399" s="67">
        <f t="shared" si="167"/>
        <v>1</v>
      </c>
      <c r="Z399" s="16"/>
      <c r="AA399" s="16"/>
      <c r="AB399" s="16"/>
      <c r="AC399" s="16"/>
      <c r="AD399" s="16"/>
      <c r="AE399" s="12"/>
      <c r="AF399" s="12"/>
      <c r="AG399" s="12"/>
      <c r="AH399" s="12" t="s">
        <v>710</v>
      </c>
      <c r="AI399" s="12" t="s">
        <v>710</v>
      </c>
      <c r="AJ399" s="12" t="s">
        <v>710</v>
      </c>
      <c r="AK399" s="12" t="s">
        <v>710</v>
      </c>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6">
        <v>2</v>
      </c>
      <c r="BK399" s="16">
        <v>2</v>
      </c>
      <c r="BL399" s="16">
        <v>2</v>
      </c>
      <c r="BM399" s="16">
        <v>2</v>
      </c>
      <c r="BN399" s="16">
        <v>2</v>
      </c>
      <c r="BO399" s="16">
        <v>2</v>
      </c>
      <c r="BP399" s="16">
        <v>2</v>
      </c>
      <c r="BQ399" s="16">
        <v>2</v>
      </c>
      <c r="BR399" s="16">
        <v>2</v>
      </c>
      <c r="BS399" s="16">
        <v>2</v>
      </c>
      <c r="BT399" s="16">
        <v>2</v>
      </c>
      <c r="BU399" s="16">
        <v>2</v>
      </c>
      <c r="BV399" s="16">
        <v>2</v>
      </c>
      <c r="BW399" s="16">
        <v>2</v>
      </c>
      <c r="BX399" s="16">
        <v>2</v>
      </c>
      <c r="BY399" s="16">
        <v>2</v>
      </c>
      <c r="BZ399" s="16">
        <v>2</v>
      </c>
      <c r="CA399" s="16">
        <v>2</v>
      </c>
      <c r="CB399" s="16">
        <v>2</v>
      </c>
      <c r="CC399" s="16">
        <v>2</v>
      </c>
      <c r="CD399" s="16">
        <v>2</v>
      </c>
      <c r="CE399" s="16">
        <v>2</v>
      </c>
      <c r="CF399" s="16">
        <v>2</v>
      </c>
      <c r="CG399" s="16">
        <v>2</v>
      </c>
      <c r="CH399" s="16">
        <v>2</v>
      </c>
      <c r="CI399" s="16">
        <v>2</v>
      </c>
      <c r="CJ399" s="16">
        <v>2</v>
      </c>
      <c r="CK399" s="16">
        <v>2</v>
      </c>
      <c r="CL399" s="16">
        <v>2</v>
      </c>
      <c r="CM399" s="16">
        <v>2</v>
      </c>
      <c r="CN399" s="16">
        <v>2</v>
      </c>
      <c r="CO399" s="16">
        <v>2</v>
      </c>
      <c r="CP399" s="16">
        <v>2</v>
      </c>
      <c r="CQ399" s="16">
        <v>2</v>
      </c>
      <c r="CR399" s="16">
        <v>2</v>
      </c>
      <c r="CS399" s="16">
        <v>2</v>
      </c>
      <c r="CT399" s="16">
        <v>2</v>
      </c>
      <c r="CU399" s="16">
        <v>2</v>
      </c>
      <c r="CV399" s="16">
        <v>2</v>
      </c>
      <c r="CW399" s="69">
        <f t="shared" si="200"/>
        <v>39</v>
      </c>
      <c r="CX399" s="352">
        <f t="shared" si="201"/>
        <v>1</v>
      </c>
      <c r="CY399" s="69">
        <f t="shared" si="202"/>
        <v>0</v>
      </c>
      <c r="CZ399" s="70">
        <f t="shared" si="203"/>
        <v>0</v>
      </c>
      <c r="DA399" s="69">
        <f t="shared" si="204"/>
        <v>0</v>
      </c>
      <c r="DB399" s="70">
        <f t="shared" si="205"/>
        <v>0</v>
      </c>
      <c r="DC399" s="69">
        <f t="shared" si="206"/>
        <v>0</v>
      </c>
      <c r="DD399" s="70">
        <f t="shared" si="207"/>
        <v>0</v>
      </c>
      <c r="DE399" s="71">
        <f t="shared" si="208"/>
        <v>2</v>
      </c>
      <c r="DF399" s="71" t="str">
        <f t="shared" si="209"/>
        <v>Đạt mục tiêu</v>
      </c>
      <c r="DG399" s="2"/>
      <c r="DH399" s="2"/>
      <c r="DI399" s="2"/>
      <c r="DJ399" s="2"/>
      <c r="DK399" s="2"/>
      <c r="DL399" s="2"/>
      <c r="DM399" s="2"/>
      <c r="DN399" s="2"/>
      <c r="DO399" s="2"/>
      <c r="DP399" s="2"/>
      <c r="DQ399" s="2"/>
      <c r="DR399" s="2"/>
      <c r="DS399" s="2"/>
      <c r="DT399" s="2"/>
      <c r="DU399" s="2"/>
      <c r="DV399" s="2"/>
      <c r="DW399" s="2"/>
      <c r="DX399" s="2"/>
      <c r="DY399" s="2"/>
      <c r="DZ399" s="2"/>
    </row>
    <row r="400" spans="1:130" ht="56.25" customHeight="1" x14ac:dyDescent="0.25">
      <c r="A400" s="49">
        <v>355</v>
      </c>
      <c r="B400" s="62">
        <v>495</v>
      </c>
      <c r="C400" s="56">
        <v>497</v>
      </c>
      <c r="D400" s="8" t="s">
        <v>463</v>
      </c>
      <c r="E400" s="15" t="s">
        <v>11</v>
      </c>
      <c r="F400" s="15" t="s">
        <v>464</v>
      </c>
      <c r="G400" s="64" t="s">
        <v>36</v>
      </c>
      <c r="H400" s="15" t="s">
        <v>464</v>
      </c>
      <c r="I400" s="64" t="s">
        <v>628</v>
      </c>
      <c r="J400" s="64" t="s">
        <v>406</v>
      </c>
      <c r="K400" s="16" t="s">
        <v>6</v>
      </c>
      <c r="L400" s="16" t="s">
        <v>15</v>
      </c>
      <c r="M400" s="11"/>
      <c r="N400" s="305" t="s">
        <v>543</v>
      </c>
      <c r="O400" s="66"/>
      <c r="P400" s="66"/>
      <c r="Q400" s="66"/>
      <c r="R400" s="66" t="s">
        <v>15</v>
      </c>
      <c r="S400" s="66"/>
      <c r="T400" s="66"/>
      <c r="U400" s="66"/>
      <c r="V400" s="66"/>
      <c r="W400" s="66"/>
      <c r="X400" s="66"/>
      <c r="Y400" s="67">
        <f t="shared" si="167"/>
        <v>1</v>
      </c>
      <c r="Z400" s="16"/>
      <c r="AA400" s="16"/>
      <c r="AB400" s="16"/>
      <c r="AC400" s="16"/>
      <c r="AD400" s="16"/>
      <c r="AE400" s="12"/>
      <c r="AF400" s="12"/>
      <c r="AG400" s="12"/>
      <c r="AH400" s="12"/>
      <c r="AI400" s="12"/>
      <c r="AJ400" s="12"/>
      <c r="AK400" s="12"/>
      <c r="AL400" s="12"/>
      <c r="AM400" s="12"/>
      <c r="AN400" s="12" t="s">
        <v>645</v>
      </c>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6">
        <v>2</v>
      </c>
      <c r="BK400" s="16">
        <v>2</v>
      </c>
      <c r="BL400" s="16">
        <v>2</v>
      </c>
      <c r="BM400" s="16">
        <v>2</v>
      </c>
      <c r="BN400" s="16">
        <v>2</v>
      </c>
      <c r="BO400" s="16">
        <v>2</v>
      </c>
      <c r="BP400" s="16">
        <v>2</v>
      </c>
      <c r="BQ400" s="16">
        <v>2</v>
      </c>
      <c r="BR400" s="16">
        <v>2</v>
      </c>
      <c r="BS400" s="16">
        <v>2</v>
      </c>
      <c r="BT400" s="16">
        <v>2</v>
      </c>
      <c r="BU400" s="16">
        <v>2</v>
      </c>
      <c r="BV400" s="16">
        <v>2</v>
      </c>
      <c r="BW400" s="16">
        <v>2</v>
      </c>
      <c r="BX400" s="16">
        <v>2</v>
      </c>
      <c r="BY400" s="16">
        <v>2</v>
      </c>
      <c r="BZ400" s="16">
        <v>2</v>
      </c>
      <c r="CA400" s="16">
        <v>2</v>
      </c>
      <c r="CB400" s="16">
        <v>2</v>
      </c>
      <c r="CC400" s="16">
        <v>2</v>
      </c>
      <c r="CD400" s="16">
        <v>2</v>
      </c>
      <c r="CE400" s="16">
        <v>2</v>
      </c>
      <c r="CF400" s="16">
        <v>2</v>
      </c>
      <c r="CG400" s="16">
        <v>2</v>
      </c>
      <c r="CH400" s="16">
        <v>2</v>
      </c>
      <c r="CI400" s="16">
        <v>2</v>
      </c>
      <c r="CJ400" s="16">
        <v>2</v>
      </c>
      <c r="CK400" s="16">
        <v>2</v>
      </c>
      <c r="CL400" s="16">
        <v>2</v>
      </c>
      <c r="CM400" s="16">
        <v>2</v>
      </c>
      <c r="CN400" s="16">
        <v>2</v>
      </c>
      <c r="CO400" s="16">
        <v>2</v>
      </c>
      <c r="CP400" s="16">
        <v>2</v>
      </c>
      <c r="CQ400" s="16">
        <v>2</v>
      </c>
      <c r="CR400" s="16">
        <v>2</v>
      </c>
      <c r="CS400" s="16">
        <v>2</v>
      </c>
      <c r="CT400" s="16">
        <v>2</v>
      </c>
      <c r="CU400" s="16">
        <v>2</v>
      </c>
      <c r="CV400" s="16">
        <v>2</v>
      </c>
      <c r="CW400" s="69">
        <f t="shared" si="200"/>
        <v>39</v>
      </c>
      <c r="CX400" s="352">
        <f t="shared" si="201"/>
        <v>1</v>
      </c>
      <c r="CY400" s="69">
        <f t="shared" si="202"/>
        <v>0</v>
      </c>
      <c r="CZ400" s="70">
        <f t="shared" si="203"/>
        <v>0</v>
      </c>
      <c r="DA400" s="69">
        <f t="shared" si="204"/>
        <v>0</v>
      </c>
      <c r="DB400" s="70">
        <f t="shared" si="205"/>
        <v>0</v>
      </c>
      <c r="DC400" s="69">
        <f t="shared" si="206"/>
        <v>0</v>
      </c>
      <c r="DD400" s="70">
        <f t="shared" si="207"/>
        <v>0</v>
      </c>
      <c r="DE400" s="71">
        <f t="shared" si="208"/>
        <v>2</v>
      </c>
      <c r="DF400" s="71" t="str">
        <f t="shared" si="209"/>
        <v>Đạt mục tiêu</v>
      </c>
      <c r="DG400" s="2"/>
      <c r="DH400" s="2"/>
      <c r="DI400" s="2"/>
      <c r="DJ400" s="2"/>
      <c r="DK400" s="2"/>
      <c r="DL400" s="2"/>
      <c r="DM400" s="2"/>
      <c r="DN400" s="2"/>
      <c r="DO400" s="2"/>
      <c r="DP400" s="2"/>
      <c r="DQ400" s="2"/>
      <c r="DR400" s="2"/>
      <c r="DS400" s="2"/>
      <c r="DT400" s="2"/>
      <c r="DU400" s="2"/>
      <c r="DV400" s="2"/>
      <c r="DW400" s="2"/>
      <c r="DX400" s="2"/>
      <c r="DY400" s="2"/>
      <c r="DZ400" s="2"/>
    </row>
    <row r="401" spans="1:130" ht="57.75" hidden="1" customHeight="1" x14ac:dyDescent="0.25">
      <c r="A401" s="49">
        <v>356</v>
      </c>
      <c r="B401" s="62">
        <v>497</v>
      </c>
      <c r="C401" s="56">
        <v>501</v>
      </c>
      <c r="D401" s="8" t="s">
        <v>465</v>
      </c>
      <c r="E401" s="281" t="s">
        <v>11</v>
      </c>
      <c r="F401" s="15" t="s">
        <v>466</v>
      </c>
      <c r="G401" s="282" t="s">
        <v>19</v>
      </c>
      <c r="H401" s="15" t="s">
        <v>1128</v>
      </c>
      <c r="I401" s="64" t="s">
        <v>628</v>
      </c>
      <c r="J401" s="64" t="s">
        <v>406</v>
      </c>
      <c r="K401" s="16" t="s">
        <v>6</v>
      </c>
      <c r="L401" s="16" t="s">
        <v>15</v>
      </c>
      <c r="M401" s="11"/>
      <c r="N401" s="305" t="s">
        <v>542</v>
      </c>
      <c r="O401" s="66"/>
      <c r="P401" s="66"/>
      <c r="Q401" s="66" t="s">
        <v>15</v>
      </c>
      <c r="R401" s="66"/>
      <c r="S401" s="66"/>
      <c r="T401" s="66"/>
      <c r="U401" s="66"/>
      <c r="V401" s="66"/>
      <c r="W401" s="66"/>
      <c r="X401" s="66"/>
      <c r="Y401" s="67">
        <f t="shared" si="167"/>
        <v>1</v>
      </c>
      <c r="Z401" s="16"/>
      <c r="AA401" s="16"/>
      <c r="AB401" s="16"/>
      <c r="AC401" s="16"/>
      <c r="AD401" s="16"/>
      <c r="AE401" s="12"/>
      <c r="AF401" s="12"/>
      <c r="AG401" s="12"/>
      <c r="AH401" s="12"/>
      <c r="AI401" s="12"/>
      <c r="AJ401" s="12"/>
      <c r="AK401" s="12" t="s">
        <v>626</v>
      </c>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6">
        <v>2</v>
      </c>
      <c r="BK401" s="16">
        <v>2</v>
      </c>
      <c r="BL401" s="16">
        <v>2</v>
      </c>
      <c r="BM401" s="16">
        <v>2</v>
      </c>
      <c r="BN401" s="16">
        <v>2</v>
      </c>
      <c r="BO401" s="16">
        <v>2</v>
      </c>
      <c r="BP401" s="16">
        <v>2</v>
      </c>
      <c r="BQ401" s="16">
        <v>2</v>
      </c>
      <c r="BR401" s="16">
        <v>2</v>
      </c>
      <c r="BS401" s="16">
        <v>2</v>
      </c>
      <c r="BT401" s="16">
        <v>2</v>
      </c>
      <c r="BU401" s="16">
        <v>2</v>
      </c>
      <c r="BV401" s="16">
        <v>2</v>
      </c>
      <c r="BW401" s="16">
        <v>2</v>
      </c>
      <c r="BX401" s="16">
        <v>2</v>
      </c>
      <c r="BY401" s="16">
        <v>2</v>
      </c>
      <c r="BZ401" s="16">
        <v>2</v>
      </c>
      <c r="CA401" s="16">
        <v>2</v>
      </c>
      <c r="CB401" s="16">
        <v>2</v>
      </c>
      <c r="CC401" s="16">
        <v>2</v>
      </c>
      <c r="CD401" s="16">
        <v>2</v>
      </c>
      <c r="CE401" s="16">
        <v>2</v>
      </c>
      <c r="CF401" s="16">
        <v>2</v>
      </c>
      <c r="CG401" s="16">
        <v>2</v>
      </c>
      <c r="CH401" s="16">
        <v>2</v>
      </c>
      <c r="CI401" s="16">
        <v>2</v>
      </c>
      <c r="CJ401" s="16">
        <v>2</v>
      </c>
      <c r="CK401" s="16">
        <v>2</v>
      </c>
      <c r="CL401" s="16">
        <v>2</v>
      </c>
      <c r="CM401" s="16">
        <v>2</v>
      </c>
      <c r="CN401" s="16">
        <v>2</v>
      </c>
      <c r="CO401" s="16">
        <v>2</v>
      </c>
      <c r="CP401" s="16">
        <v>2</v>
      </c>
      <c r="CQ401" s="16">
        <v>2</v>
      </c>
      <c r="CR401" s="16">
        <v>2</v>
      </c>
      <c r="CS401" s="16">
        <v>2</v>
      </c>
      <c r="CT401" s="16">
        <v>2</v>
      </c>
      <c r="CU401" s="16">
        <v>2</v>
      </c>
      <c r="CV401" s="16">
        <v>2</v>
      </c>
      <c r="CW401" s="69">
        <f t="shared" si="200"/>
        <v>39</v>
      </c>
      <c r="CX401" s="352">
        <f t="shared" si="201"/>
        <v>1</v>
      </c>
      <c r="CY401" s="69">
        <f t="shared" si="202"/>
        <v>0</v>
      </c>
      <c r="CZ401" s="70">
        <f t="shared" si="203"/>
        <v>0</v>
      </c>
      <c r="DA401" s="69">
        <f t="shared" si="204"/>
        <v>0</v>
      </c>
      <c r="DB401" s="70">
        <f t="shared" si="205"/>
        <v>0</v>
      </c>
      <c r="DC401" s="69">
        <f t="shared" si="206"/>
        <v>0</v>
      </c>
      <c r="DD401" s="70">
        <f t="shared" si="207"/>
        <v>0</v>
      </c>
      <c r="DE401" s="71">
        <f t="shared" si="208"/>
        <v>2</v>
      </c>
      <c r="DF401" s="71" t="str">
        <f t="shared" si="209"/>
        <v>Đạt mục tiêu</v>
      </c>
      <c r="DG401" s="2"/>
      <c r="DH401" s="2"/>
      <c r="DI401" s="2"/>
      <c r="DJ401" s="2"/>
      <c r="DK401" s="2"/>
      <c r="DL401" s="2"/>
      <c r="DM401" s="2"/>
      <c r="DN401" s="2"/>
      <c r="DO401" s="2"/>
      <c r="DP401" s="2"/>
      <c r="DQ401" s="2"/>
      <c r="DR401" s="2"/>
      <c r="DS401" s="2"/>
      <c r="DT401" s="2"/>
      <c r="DU401" s="2"/>
      <c r="DV401" s="2"/>
      <c r="DW401" s="2"/>
      <c r="DX401" s="2"/>
      <c r="DY401" s="2"/>
      <c r="DZ401" s="2"/>
    </row>
    <row r="402" spans="1:130" ht="64.5" hidden="1" customHeight="1" x14ac:dyDescent="0.25">
      <c r="A402" s="49">
        <v>357</v>
      </c>
      <c r="B402" s="62">
        <v>501</v>
      </c>
      <c r="C402" s="56">
        <v>504</v>
      </c>
      <c r="D402" s="8" t="s">
        <v>467</v>
      </c>
      <c r="E402" s="281" t="s">
        <v>36</v>
      </c>
      <c r="F402" s="15" t="s">
        <v>468</v>
      </c>
      <c r="G402" s="282" t="s">
        <v>19</v>
      </c>
      <c r="H402" s="139" t="s">
        <v>867</v>
      </c>
      <c r="I402" s="64" t="s">
        <v>628</v>
      </c>
      <c r="J402" s="64" t="s">
        <v>406</v>
      </c>
      <c r="K402" s="16" t="s">
        <v>6</v>
      </c>
      <c r="L402" s="16" t="s">
        <v>15</v>
      </c>
      <c r="M402" s="11"/>
      <c r="N402" s="305" t="s">
        <v>542</v>
      </c>
      <c r="O402" s="66"/>
      <c r="P402" s="66"/>
      <c r="Q402" s="66" t="s">
        <v>15</v>
      </c>
      <c r="R402" s="66"/>
      <c r="S402" s="66"/>
      <c r="T402" s="80"/>
      <c r="U402" s="66"/>
      <c r="V402" s="66"/>
      <c r="W402" s="66"/>
      <c r="X402" s="66"/>
      <c r="Y402" s="67">
        <f t="shared" si="167"/>
        <v>1</v>
      </c>
      <c r="Z402" s="16"/>
      <c r="AA402" s="16"/>
      <c r="AB402" s="16"/>
      <c r="AC402" s="16"/>
      <c r="AD402" s="16"/>
      <c r="AE402" s="12"/>
      <c r="AF402" s="12"/>
      <c r="AG402" s="12"/>
      <c r="AH402" s="12" t="s">
        <v>654</v>
      </c>
      <c r="AI402" s="12" t="s">
        <v>654</v>
      </c>
      <c r="AJ402" s="12" t="s">
        <v>654</v>
      </c>
      <c r="AK402" s="12" t="s">
        <v>654</v>
      </c>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6">
        <v>2</v>
      </c>
      <c r="BK402" s="16">
        <v>2</v>
      </c>
      <c r="BL402" s="16">
        <v>2</v>
      </c>
      <c r="BM402" s="16">
        <v>2</v>
      </c>
      <c r="BN402" s="16">
        <v>2</v>
      </c>
      <c r="BO402" s="16">
        <v>2</v>
      </c>
      <c r="BP402" s="16">
        <v>2</v>
      </c>
      <c r="BQ402" s="16">
        <v>2</v>
      </c>
      <c r="BR402" s="16">
        <v>2</v>
      </c>
      <c r="BS402" s="16">
        <v>2</v>
      </c>
      <c r="BT402" s="16">
        <v>2</v>
      </c>
      <c r="BU402" s="16">
        <v>2</v>
      </c>
      <c r="BV402" s="16">
        <v>2</v>
      </c>
      <c r="BW402" s="16">
        <v>2</v>
      </c>
      <c r="BX402" s="16">
        <v>2</v>
      </c>
      <c r="BY402" s="16">
        <v>2</v>
      </c>
      <c r="BZ402" s="16">
        <v>2</v>
      </c>
      <c r="CA402" s="16">
        <v>2</v>
      </c>
      <c r="CB402" s="16">
        <v>2</v>
      </c>
      <c r="CC402" s="16">
        <v>2</v>
      </c>
      <c r="CD402" s="16">
        <v>2</v>
      </c>
      <c r="CE402" s="16">
        <v>2</v>
      </c>
      <c r="CF402" s="16">
        <v>2</v>
      </c>
      <c r="CG402" s="16">
        <v>2</v>
      </c>
      <c r="CH402" s="16">
        <v>2</v>
      </c>
      <c r="CI402" s="16">
        <v>2</v>
      </c>
      <c r="CJ402" s="16">
        <v>2</v>
      </c>
      <c r="CK402" s="16">
        <v>2</v>
      </c>
      <c r="CL402" s="16">
        <v>2</v>
      </c>
      <c r="CM402" s="16">
        <v>2</v>
      </c>
      <c r="CN402" s="16">
        <v>2</v>
      </c>
      <c r="CO402" s="16">
        <v>2</v>
      </c>
      <c r="CP402" s="16">
        <v>2</v>
      </c>
      <c r="CQ402" s="16">
        <v>2</v>
      </c>
      <c r="CR402" s="16">
        <v>2</v>
      </c>
      <c r="CS402" s="16">
        <v>2</v>
      </c>
      <c r="CT402" s="16">
        <v>2</v>
      </c>
      <c r="CU402" s="16">
        <v>2</v>
      </c>
      <c r="CV402" s="16">
        <v>2</v>
      </c>
      <c r="CW402" s="69">
        <f t="shared" si="200"/>
        <v>39</v>
      </c>
      <c r="CX402" s="352">
        <f t="shared" si="201"/>
        <v>1</v>
      </c>
      <c r="CY402" s="69">
        <f t="shared" si="202"/>
        <v>0</v>
      </c>
      <c r="CZ402" s="70">
        <f t="shared" si="203"/>
        <v>0</v>
      </c>
      <c r="DA402" s="69">
        <f t="shared" si="204"/>
        <v>0</v>
      </c>
      <c r="DB402" s="70">
        <f t="shared" si="205"/>
        <v>0</v>
      </c>
      <c r="DC402" s="69">
        <f t="shared" si="206"/>
        <v>0</v>
      </c>
      <c r="DD402" s="70">
        <f t="shared" si="207"/>
        <v>0</v>
      </c>
      <c r="DE402" s="71">
        <f t="shared" si="208"/>
        <v>2</v>
      </c>
      <c r="DF402" s="71" t="str">
        <f t="shared" si="209"/>
        <v>Đạt mục tiêu</v>
      </c>
      <c r="DG402" s="2"/>
      <c r="DH402" s="2"/>
      <c r="DI402" s="2"/>
      <c r="DJ402" s="2"/>
      <c r="DK402" s="2"/>
      <c r="DL402" s="2"/>
      <c r="DM402" s="2"/>
      <c r="DN402" s="2"/>
      <c r="DO402" s="2"/>
      <c r="DP402" s="2"/>
      <c r="DQ402" s="2"/>
      <c r="DR402" s="2"/>
      <c r="DS402" s="2"/>
      <c r="DT402" s="2"/>
      <c r="DU402" s="2"/>
      <c r="DV402" s="2"/>
      <c r="DW402" s="2"/>
      <c r="DX402" s="2"/>
      <c r="DY402" s="2"/>
      <c r="DZ402" s="2"/>
    </row>
    <row r="403" spans="1:130" ht="48.75" hidden="1" customHeight="1" x14ac:dyDescent="0.25">
      <c r="A403" s="49">
        <v>358</v>
      </c>
      <c r="B403" s="62">
        <v>504</v>
      </c>
      <c r="C403" s="56">
        <v>505</v>
      </c>
      <c r="D403" s="8" t="s">
        <v>469</v>
      </c>
      <c r="E403" s="281" t="s">
        <v>19</v>
      </c>
      <c r="F403" s="15" t="s">
        <v>470</v>
      </c>
      <c r="G403" s="282" t="s">
        <v>19</v>
      </c>
      <c r="H403" s="8" t="s">
        <v>868</v>
      </c>
      <c r="I403" s="64" t="s">
        <v>628</v>
      </c>
      <c r="J403" s="64" t="s">
        <v>406</v>
      </c>
      <c r="K403" s="16" t="s">
        <v>120</v>
      </c>
      <c r="L403" s="16" t="s">
        <v>15</v>
      </c>
      <c r="M403" s="11"/>
      <c r="N403" s="305" t="s">
        <v>542</v>
      </c>
      <c r="O403" s="66"/>
      <c r="P403" s="66"/>
      <c r="Q403" s="66" t="s">
        <v>15</v>
      </c>
      <c r="R403" s="66"/>
      <c r="S403" s="66"/>
      <c r="T403" s="66"/>
      <c r="U403" s="66"/>
      <c r="V403" s="66"/>
      <c r="W403" s="66"/>
      <c r="X403" s="66"/>
      <c r="Y403" s="67">
        <f t="shared" si="167"/>
        <v>1</v>
      </c>
      <c r="Z403" s="16"/>
      <c r="AA403" s="16"/>
      <c r="AB403" s="16"/>
      <c r="AC403" s="16"/>
      <c r="AD403" s="16"/>
      <c r="AE403" s="12"/>
      <c r="AF403" s="12"/>
      <c r="AG403" s="12"/>
      <c r="AH403" s="16"/>
      <c r="AI403" s="16" t="s">
        <v>626</v>
      </c>
      <c r="AJ403" s="16"/>
      <c r="AK403" s="16"/>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6">
        <v>2</v>
      </c>
      <c r="BK403" s="16">
        <v>2</v>
      </c>
      <c r="BL403" s="16">
        <v>2</v>
      </c>
      <c r="BM403" s="16">
        <v>2</v>
      </c>
      <c r="BN403" s="16">
        <v>2</v>
      </c>
      <c r="BO403" s="16">
        <v>2</v>
      </c>
      <c r="BP403" s="16">
        <v>2</v>
      </c>
      <c r="BQ403" s="16">
        <v>1</v>
      </c>
      <c r="BR403" s="16">
        <v>2</v>
      </c>
      <c r="BS403" s="16">
        <v>2</v>
      </c>
      <c r="BT403" s="16">
        <v>2</v>
      </c>
      <c r="BU403" s="16">
        <v>2</v>
      </c>
      <c r="BV403" s="16">
        <v>2</v>
      </c>
      <c r="BW403" s="16">
        <v>2</v>
      </c>
      <c r="BX403" s="16">
        <v>2</v>
      </c>
      <c r="BY403" s="16">
        <v>2</v>
      </c>
      <c r="BZ403" s="16">
        <v>2</v>
      </c>
      <c r="CA403" s="16">
        <v>2</v>
      </c>
      <c r="CB403" s="16">
        <v>2</v>
      </c>
      <c r="CC403" s="16">
        <v>2</v>
      </c>
      <c r="CD403" s="16">
        <v>1</v>
      </c>
      <c r="CE403" s="16">
        <v>2</v>
      </c>
      <c r="CF403" s="16">
        <v>2</v>
      </c>
      <c r="CG403" s="16">
        <v>2</v>
      </c>
      <c r="CH403" s="16">
        <v>1</v>
      </c>
      <c r="CI403" s="16">
        <v>2</v>
      </c>
      <c r="CJ403" s="16">
        <v>2</v>
      </c>
      <c r="CK403" s="16">
        <v>2</v>
      </c>
      <c r="CL403" s="16">
        <v>1</v>
      </c>
      <c r="CM403" s="16">
        <v>2</v>
      </c>
      <c r="CN403" s="16">
        <v>2</v>
      </c>
      <c r="CO403" s="16">
        <v>2</v>
      </c>
      <c r="CP403" s="16">
        <v>2</v>
      </c>
      <c r="CQ403" s="16">
        <v>2</v>
      </c>
      <c r="CR403" s="16">
        <v>1</v>
      </c>
      <c r="CS403" s="16">
        <v>2</v>
      </c>
      <c r="CT403" s="16">
        <v>2</v>
      </c>
      <c r="CU403" s="16">
        <v>1</v>
      </c>
      <c r="CV403" s="16">
        <v>1</v>
      </c>
      <c r="CW403" s="69">
        <f t="shared" si="200"/>
        <v>32</v>
      </c>
      <c r="CX403" s="352">
        <f t="shared" si="201"/>
        <v>0.82051282051282048</v>
      </c>
      <c r="CY403" s="69">
        <f t="shared" si="202"/>
        <v>7</v>
      </c>
      <c r="CZ403" s="70">
        <f t="shared" si="203"/>
        <v>0.17948717948717949</v>
      </c>
      <c r="DA403" s="69">
        <f t="shared" si="204"/>
        <v>0</v>
      </c>
      <c r="DB403" s="70">
        <f t="shared" si="205"/>
        <v>0</v>
      </c>
      <c r="DC403" s="69">
        <f t="shared" si="206"/>
        <v>0</v>
      </c>
      <c r="DD403" s="70">
        <f t="shared" si="207"/>
        <v>0</v>
      </c>
      <c r="DE403" s="71">
        <f t="shared" si="208"/>
        <v>1.8205128205128205</v>
      </c>
      <c r="DF403" s="71" t="str">
        <f t="shared" si="209"/>
        <v>Đạt mục tiêu</v>
      </c>
      <c r="DG403" s="2"/>
      <c r="DH403" s="2"/>
      <c r="DI403" s="2"/>
      <c r="DJ403" s="2"/>
      <c r="DK403" s="2"/>
      <c r="DL403" s="2"/>
      <c r="DM403" s="2"/>
      <c r="DN403" s="2"/>
      <c r="DO403" s="2"/>
      <c r="DP403" s="2"/>
      <c r="DQ403" s="2"/>
      <c r="DR403" s="2"/>
      <c r="DS403" s="2"/>
      <c r="DT403" s="2"/>
      <c r="DU403" s="2"/>
      <c r="DV403" s="2"/>
      <c r="DW403" s="2"/>
      <c r="DX403" s="2"/>
      <c r="DY403" s="2"/>
      <c r="DZ403" s="2"/>
    </row>
    <row r="404" spans="1:130" ht="36.75" hidden="1" customHeight="1" x14ac:dyDescent="0.25">
      <c r="A404" s="49">
        <v>359</v>
      </c>
      <c r="B404" s="62">
        <v>505</v>
      </c>
      <c r="C404" s="56">
        <v>507</v>
      </c>
      <c r="D404" s="8" t="s">
        <v>471</v>
      </c>
      <c r="E404" s="15" t="s">
        <v>19</v>
      </c>
      <c r="F404" s="15" t="s">
        <v>472</v>
      </c>
      <c r="G404" s="64" t="s">
        <v>19</v>
      </c>
      <c r="H404" s="15" t="s">
        <v>472</v>
      </c>
      <c r="I404" s="64" t="s">
        <v>628</v>
      </c>
      <c r="J404" s="388" t="s">
        <v>406</v>
      </c>
      <c r="K404" s="12" t="s">
        <v>6</v>
      </c>
      <c r="L404" s="12" t="s">
        <v>15</v>
      </c>
      <c r="M404" s="11"/>
      <c r="N404" s="11" t="s">
        <v>546</v>
      </c>
      <c r="O404" s="66"/>
      <c r="P404" s="66"/>
      <c r="Q404" s="66"/>
      <c r="R404" s="66"/>
      <c r="S404" s="66"/>
      <c r="T404" s="66"/>
      <c r="U404" s="66" t="s">
        <v>15</v>
      </c>
      <c r="V404" s="66"/>
      <c r="W404" s="66"/>
      <c r="X404" s="66"/>
      <c r="Y404" s="67">
        <f t="shared" si="167"/>
        <v>1</v>
      </c>
      <c r="Z404" s="16"/>
      <c r="AA404" s="16"/>
      <c r="AB404" s="16"/>
      <c r="AC404" s="16"/>
      <c r="AD404" s="16"/>
      <c r="AE404" s="12"/>
      <c r="AF404" s="12"/>
      <c r="AG404" s="12"/>
      <c r="AH404" s="12"/>
      <c r="AI404" s="12"/>
      <c r="AJ404" s="12"/>
      <c r="AK404" s="12"/>
      <c r="AL404" s="12"/>
      <c r="AM404" s="12"/>
      <c r="AN404" s="12"/>
      <c r="AO404" s="12"/>
      <c r="AP404" s="12"/>
      <c r="AQ404" s="12"/>
      <c r="AR404" s="12"/>
      <c r="AS404" s="12"/>
      <c r="AT404" s="12"/>
      <c r="AU404" s="12"/>
      <c r="AV404" s="12"/>
      <c r="AW404" s="12"/>
      <c r="AX404" s="12"/>
      <c r="AY404" s="16"/>
      <c r="AZ404" s="16"/>
      <c r="BA404" s="16"/>
      <c r="BB404" s="16" t="s">
        <v>623</v>
      </c>
      <c r="BC404" s="12"/>
      <c r="BD404" s="12"/>
      <c r="BE404" s="12"/>
      <c r="BF404" s="12"/>
      <c r="BG404" s="12"/>
      <c r="BH404" s="12"/>
      <c r="BI404" s="12"/>
      <c r="BJ404" s="16">
        <v>2</v>
      </c>
      <c r="BK404" s="16">
        <v>2</v>
      </c>
      <c r="BL404" s="16">
        <v>2</v>
      </c>
      <c r="BM404" s="16">
        <v>2</v>
      </c>
      <c r="BN404" s="16">
        <v>2</v>
      </c>
      <c r="BO404" s="16">
        <v>2</v>
      </c>
      <c r="BP404" s="16">
        <v>2</v>
      </c>
      <c r="BQ404" s="16">
        <v>2</v>
      </c>
      <c r="BR404" s="16">
        <v>2</v>
      </c>
      <c r="BS404" s="16">
        <v>2</v>
      </c>
      <c r="BT404" s="16">
        <v>2</v>
      </c>
      <c r="BU404" s="16">
        <v>2</v>
      </c>
      <c r="BV404" s="16">
        <v>2</v>
      </c>
      <c r="BW404" s="16">
        <v>2</v>
      </c>
      <c r="BX404" s="16">
        <v>2</v>
      </c>
      <c r="BY404" s="16">
        <v>2</v>
      </c>
      <c r="BZ404" s="16">
        <v>2</v>
      </c>
      <c r="CA404" s="16">
        <v>2</v>
      </c>
      <c r="CB404" s="16">
        <v>2</v>
      </c>
      <c r="CC404" s="16">
        <v>2</v>
      </c>
      <c r="CD404" s="16"/>
      <c r="CE404" s="16">
        <v>2</v>
      </c>
      <c r="CF404" s="16">
        <v>2</v>
      </c>
      <c r="CG404" s="16">
        <v>2</v>
      </c>
      <c r="CH404" s="16">
        <v>2</v>
      </c>
      <c r="CI404" s="16">
        <v>2</v>
      </c>
      <c r="CJ404" s="16">
        <v>2</v>
      </c>
      <c r="CK404" s="16">
        <v>2</v>
      </c>
      <c r="CL404" s="16">
        <v>2</v>
      </c>
      <c r="CM404" s="16">
        <v>2</v>
      </c>
      <c r="CN404" s="16">
        <v>2</v>
      </c>
      <c r="CO404" s="16">
        <v>2</v>
      </c>
      <c r="CP404" s="16">
        <v>2</v>
      </c>
      <c r="CQ404" s="16">
        <v>2</v>
      </c>
      <c r="CR404" s="16">
        <v>2</v>
      </c>
      <c r="CS404" s="16"/>
      <c r="CT404" s="16">
        <v>2</v>
      </c>
      <c r="CU404" s="16">
        <v>2</v>
      </c>
      <c r="CV404" s="16">
        <v>2</v>
      </c>
      <c r="CW404" s="69">
        <f t="shared" si="200"/>
        <v>37</v>
      </c>
      <c r="CX404" s="352">
        <f t="shared" si="201"/>
        <v>1</v>
      </c>
      <c r="CY404" s="69">
        <f t="shared" si="202"/>
        <v>0</v>
      </c>
      <c r="CZ404" s="70">
        <f t="shared" si="203"/>
        <v>0</v>
      </c>
      <c r="DA404" s="69">
        <f t="shared" si="204"/>
        <v>0</v>
      </c>
      <c r="DB404" s="70">
        <f t="shared" si="205"/>
        <v>0</v>
      </c>
      <c r="DC404" s="69">
        <f t="shared" si="206"/>
        <v>0</v>
      </c>
      <c r="DD404" s="70">
        <f t="shared" si="207"/>
        <v>0</v>
      </c>
      <c r="DE404" s="71">
        <f t="shared" si="208"/>
        <v>2</v>
      </c>
      <c r="DF404" s="71" t="str">
        <f t="shared" si="209"/>
        <v>Đạt mục tiêu</v>
      </c>
      <c r="DG404" s="2"/>
      <c r="DH404" s="2"/>
      <c r="DI404" s="2"/>
      <c r="DJ404" s="2"/>
      <c r="DK404" s="2"/>
      <c r="DL404" s="2"/>
      <c r="DM404" s="2"/>
      <c r="DN404" s="2"/>
      <c r="DO404" s="2"/>
      <c r="DP404" s="2"/>
      <c r="DQ404" s="2"/>
      <c r="DR404" s="2"/>
      <c r="DS404" s="2"/>
      <c r="DT404" s="2"/>
      <c r="DU404" s="2"/>
      <c r="DV404" s="2"/>
      <c r="DW404" s="2"/>
      <c r="DX404" s="2"/>
      <c r="DY404" s="2"/>
      <c r="DZ404" s="2"/>
    </row>
    <row r="405" spans="1:130" ht="60" hidden="1" customHeight="1" x14ac:dyDescent="0.25">
      <c r="A405" s="49">
        <v>360</v>
      </c>
      <c r="B405" s="55">
        <v>507</v>
      </c>
      <c r="C405" s="56">
        <v>508</v>
      </c>
      <c r="D405" s="8" t="s">
        <v>473</v>
      </c>
      <c r="E405" s="15" t="s">
        <v>11</v>
      </c>
      <c r="F405" s="15" t="s">
        <v>474</v>
      </c>
      <c r="G405" s="64" t="s">
        <v>36</v>
      </c>
      <c r="H405" s="15" t="s">
        <v>1424</v>
      </c>
      <c r="I405" s="64" t="s">
        <v>628</v>
      </c>
      <c r="J405" s="64" t="s">
        <v>406</v>
      </c>
      <c r="K405" s="16" t="s">
        <v>6</v>
      </c>
      <c r="L405" s="16" t="s">
        <v>15</v>
      </c>
      <c r="M405" s="11"/>
      <c r="N405" s="305" t="s">
        <v>541</v>
      </c>
      <c r="O405" s="66"/>
      <c r="P405" s="66" t="s">
        <v>15</v>
      </c>
      <c r="Q405" s="66"/>
      <c r="R405" s="66"/>
      <c r="S405" s="66"/>
      <c r="T405" s="66"/>
      <c r="U405" s="66"/>
      <c r="V405" s="66"/>
      <c r="W405" s="66"/>
      <c r="X405" s="66"/>
      <c r="Y405" s="67">
        <f t="shared" si="167"/>
        <v>1</v>
      </c>
      <c r="Z405" s="16"/>
      <c r="AA405" s="16"/>
      <c r="AB405" s="16"/>
      <c r="AC405" s="16"/>
      <c r="AD405" s="16"/>
      <c r="AE405" s="16" t="s">
        <v>687</v>
      </c>
      <c r="AF405" s="16" t="s">
        <v>687</v>
      </c>
      <c r="AG405" s="16" t="s">
        <v>687</v>
      </c>
      <c r="AH405" s="16"/>
      <c r="AI405" s="16"/>
      <c r="AJ405" s="16"/>
      <c r="AK405" s="16"/>
      <c r="AL405" s="12"/>
      <c r="AM405" s="12"/>
      <c r="AN405" s="12"/>
      <c r="AO405" s="12"/>
      <c r="AP405" s="12"/>
      <c r="AQ405" s="16"/>
      <c r="AR405" s="16"/>
      <c r="AS405" s="16"/>
      <c r="AT405" s="16"/>
      <c r="AU405" s="16"/>
      <c r="AV405" s="16"/>
      <c r="AW405" s="16"/>
      <c r="AX405" s="16"/>
      <c r="AY405" s="16"/>
      <c r="AZ405" s="16"/>
      <c r="BA405" s="16"/>
      <c r="BB405" s="16"/>
      <c r="BC405" s="16"/>
      <c r="BD405" s="16"/>
      <c r="BE405" s="16"/>
      <c r="BF405" s="16"/>
      <c r="BG405" s="16"/>
      <c r="BH405" s="16"/>
      <c r="BI405" s="16"/>
      <c r="BJ405" s="16">
        <v>2</v>
      </c>
      <c r="BK405" s="16">
        <v>2</v>
      </c>
      <c r="BL405" s="16">
        <v>2</v>
      </c>
      <c r="BM405" s="16">
        <v>2</v>
      </c>
      <c r="BN405" s="16">
        <v>2</v>
      </c>
      <c r="BO405" s="16">
        <v>2</v>
      </c>
      <c r="BP405" s="16">
        <v>2</v>
      </c>
      <c r="BQ405" s="16">
        <v>2</v>
      </c>
      <c r="BR405" s="16">
        <v>2</v>
      </c>
      <c r="BS405" s="16">
        <v>2</v>
      </c>
      <c r="BT405" s="16">
        <v>2</v>
      </c>
      <c r="BU405" s="16">
        <v>2</v>
      </c>
      <c r="BV405" s="16">
        <v>2</v>
      </c>
      <c r="BW405" s="16">
        <v>2</v>
      </c>
      <c r="BX405" s="16">
        <v>2</v>
      </c>
      <c r="BY405" s="16">
        <v>2</v>
      </c>
      <c r="BZ405" s="16">
        <v>2</v>
      </c>
      <c r="CA405" s="16">
        <v>2</v>
      </c>
      <c r="CB405" s="16">
        <v>2</v>
      </c>
      <c r="CC405" s="16">
        <v>2</v>
      </c>
      <c r="CD405" s="16">
        <v>2</v>
      </c>
      <c r="CE405" s="16">
        <v>2</v>
      </c>
      <c r="CF405" s="16">
        <v>2</v>
      </c>
      <c r="CG405" s="16">
        <v>2</v>
      </c>
      <c r="CH405" s="16">
        <v>2</v>
      </c>
      <c r="CI405" s="16">
        <v>1</v>
      </c>
      <c r="CJ405" s="16">
        <v>2</v>
      </c>
      <c r="CK405" s="16">
        <v>2</v>
      </c>
      <c r="CL405" s="16">
        <v>1</v>
      </c>
      <c r="CM405" s="16">
        <v>2</v>
      </c>
      <c r="CN405" s="16">
        <v>1</v>
      </c>
      <c r="CO405" s="16">
        <v>2</v>
      </c>
      <c r="CP405" s="16">
        <v>2</v>
      </c>
      <c r="CQ405" s="16">
        <v>2</v>
      </c>
      <c r="CR405" s="16">
        <v>2</v>
      </c>
      <c r="CS405" s="16">
        <v>2</v>
      </c>
      <c r="CT405" s="16">
        <v>2</v>
      </c>
      <c r="CU405" s="16">
        <v>2</v>
      </c>
      <c r="CV405" s="16">
        <v>2</v>
      </c>
      <c r="CW405" s="69">
        <f t="shared" si="200"/>
        <v>36</v>
      </c>
      <c r="CX405" s="352">
        <f t="shared" si="201"/>
        <v>0.92307692307692313</v>
      </c>
      <c r="CY405" s="69">
        <f t="shared" si="202"/>
        <v>3</v>
      </c>
      <c r="CZ405" s="70">
        <f t="shared" si="203"/>
        <v>7.6923076923076927E-2</v>
      </c>
      <c r="DA405" s="69">
        <f t="shared" si="204"/>
        <v>0</v>
      </c>
      <c r="DB405" s="70">
        <f t="shared" si="205"/>
        <v>0</v>
      </c>
      <c r="DC405" s="69">
        <f t="shared" si="206"/>
        <v>0</v>
      </c>
      <c r="DD405" s="70">
        <f t="shared" si="207"/>
        <v>0</v>
      </c>
      <c r="DE405" s="71">
        <f t="shared" si="208"/>
        <v>1.9230769230769231</v>
      </c>
      <c r="DF405" s="71" t="str">
        <f t="shared" si="209"/>
        <v>Đạt mục tiêu</v>
      </c>
      <c r="DG405" s="2"/>
      <c r="DH405" s="2"/>
      <c r="DI405" s="2"/>
      <c r="DJ405" s="2"/>
      <c r="DK405" s="2"/>
      <c r="DL405" s="2"/>
      <c r="DM405" s="2"/>
      <c r="DN405" s="2"/>
      <c r="DO405" s="2"/>
      <c r="DP405" s="2"/>
      <c r="DQ405" s="2"/>
      <c r="DR405" s="2"/>
      <c r="DS405" s="2"/>
      <c r="DT405" s="2"/>
      <c r="DU405" s="2"/>
      <c r="DV405" s="2"/>
      <c r="DW405" s="2"/>
      <c r="DX405" s="2"/>
      <c r="DY405" s="2"/>
      <c r="DZ405" s="2"/>
    </row>
    <row r="406" spans="1:130" ht="24" customHeight="1" x14ac:dyDescent="0.25">
      <c r="A406" s="49">
        <v>361</v>
      </c>
      <c r="B406" s="55">
        <v>508</v>
      </c>
      <c r="C406" s="56">
        <v>509</v>
      </c>
      <c r="D406" s="706" t="s">
        <v>475</v>
      </c>
      <c r="E406" s="708"/>
      <c r="F406" s="705"/>
      <c r="G406" s="280"/>
      <c r="H406" s="57"/>
      <c r="I406" s="64"/>
      <c r="J406" s="57"/>
      <c r="K406" s="57" t="s">
        <v>8</v>
      </c>
      <c r="L406" s="57" t="s">
        <v>8</v>
      </c>
      <c r="M406" s="57" t="s">
        <v>8</v>
      </c>
      <c r="N406" s="296"/>
      <c r="O406" s="58" t="s">
        <v>609</v>
      </c>
      <c r="P406" s="58" t="s">
        <v>609</v>
      </c>
      <c r="Q406" s="58" t="s">
        <v>609</v>
      </c>
      <c r="R406" s="58" t="s">
        <v>609</v>
      </c>
      <c r="S406" s="58" t="s">
        <v>609</v>
      </c>
      <c r="T406" s="58" t="s">
        <v>609</v>
      </c>
      <c r="U406" s="58" t="s">
        <v>609</v>
      </c>
      <c r="V406" s="58" t="s">
        <v>609</v>
      </c>
      <c r="W406" s="58" t="s">
        <v>609</v>
      </c>
      <c r="X406" s="58" t="s">
        <v>609</v>
      </c>
      <c r="Y406" s="67">
        <f t="shared" si="167"/>
        <v>0</v>
      </c>
      <c r="Z406" s="57" t="s">
        <v>609</v>
      </c>
      <c r="AA406" s="57" t="s">
        <v>609</v>
      </c>
      <c r="AB406" s="57" t="s">
        <v>609</v>
      </c>
      <c r="AC406" s="57" t="s">
        <v>609</v>
      </c>
      <c r="AD406" s="57" t="s">
        <v>609</v>
      </c>
      <c r="AE406" s="57" t="s">
        <v>609</v>
      </c>
      <c r="AF406" s="57" t="s">
        <v>609</v>
      </c>
      <c r="AG406" s="57" t="s">
        <v>609</v>
      </c>
      <c r="AH406" s="78"/>
      <c r="AI406" s="78"/>
      <c r="AJ406" s="78"/>
      <c r="AK406" s="291"/>
      <c r="AL406" s="274"/>
      <c r="AM406" s="274"/>
      <c r="AN406" s="274"/>
      <c r="AO406" s="274"/>
      <c r="AP406" s="274"/>
      <c r="AQ406" s="271"/>
      <c r="AR406" s="78"/>
      <c r="AS406" s="78"/>
      <c r="AT406" s="78"/>
      <c r="AU406" s="78"/>
      <c r="AV406" s="78"/>
      <c r="AW406" s="78"/>
      <c r="AX406" s="78"/>
      <c r="AY406" s="78"/>
      <c r="AZ406" s="78"/>
      <c r="BA406" s="78"/>
      <c r="BB406" s="78"/>
      <c r="BC406" s="78"/>
      <c r="BD406" s="78"/>
      <c r="BE406" s="78"/>
      <c r="BF406" s="78"/>
      <c r="BG406" s="78"/>
      <c r="BH406" s="78"/>
      <c r="BI406" s="78"/>
      <c r="BJ406" s="336" t="s">
        <v>8</v>
      </c>
      <c r="BK406" s="336" t="s">
        <v>8</v>
      </c>
      <c r="BL406" s="336" t="s">
        <v>8</v>
      </c>
      <c r="BM406" s="336" t="s">
        <v>8</v>
      </c>
      <c r="BN406" s="336" t="s">
        <v>8</v>
      </c>
      <c r="BO406" s="336" t="s">
        <v>8</v>
      </c>
      <c r="BP406" s="336" t="s">
        <v>8</v>
      </c>
      <c r="BQ406" s="336" t="s">
        <v>8</v>
      </c>
      <c r="BR406" s="336" t="s">
        <v>8</v>
      </c>
      <c r="BS406" s="336"/>
      <c r="BT406" s="336"/>
      <c r="BU406" s="336"/>
      <c r="BV406" s="336"/>
      <c r="BW406" s="336"/>
      <c r="BX406" s="336"/>
      <c r="BY406" s="336"/>
      <c r="BZ406" s="336"/>
      <c r="CA406" s="336"/>
      <c r="CB406" s="336"/>
      <c r="CC406" s="336" t="s">
        <v>8</v>
      </c>
      <c r="CD406" s="336"/>
      <c r="CE406" s="336" t="s">
        <v>8</v>
      </c>
      <c r="CF406" s="336" t="s">
        <v>8</v>
      </c>
      <c r="CG406" s="336" t="s">
        <v>8</v>
      </c>
      <c r="CH406" s="336" t="s">
        <v>8</v>
      </c>
      <c r="CI406" s="336" t="s">
        <v>8</v>
      </c>
      <c r="CJ406" s="336" t="s">
        <v>8</v>
      </c>
      <c r="CK406" s="336" t="s">
        <v>8</v>
      </c>
      <c r="CL406" s="336" t="s">
        <v>8</v>
      </c>
      <c r="CM406" s="336" t="s">
        <v>8</v>
      </c>
      <c r="CN406" s="336" t="s">
        <v>8</v>
      </c>
      <c r="CO406" s="336" t="s">
        <v>8</v>
      </c>
      <c r="CP406" s="336" t="s">
        <v>8</v>
      </c>
      <c r="CQ406" s="336" t="s">
        <v>8</v>
      </c>
      <c r="CR406" s="336" t="s">
        <v>8</v>
      </c>
      <c r="CS406" s="336"/>
      <c r="CT406" s="336" t="s">
        <v>8</v>
      </c>
      <c r="CU406" s="336" t="s">
        <v>8</v>
      </c>
      <c r="CV406" s="336" t="s">
        <v>8</v>
      </c>
      <c r="CW406" s="336" t="s">
        <v>8</v>
      </c>
      <c r="CX406" s="331" t="s">
        <v>8</v>
      </c>
      <c r="CY406" s="336" t="s">
        <v>8</v>
      </c>
      <c r="CZ406" s="336" t="s">
        <v>8</v>
      </c>
      <c r="DA406" s="336" t="s">
        <v>8</v>
      </c>
      <c r="DB406" s="336" t="s">
        <v>8</v>
      </c>
      <c r="DC406" s="336" t="s">
        <v>8</v>
      </c>
      <c r="DD406" s="336" t="s">
        <v>8</v>
      </c>
      <c r="DE406" s="57" t="s">
        <v>8</v>
      </c>
      <c r="DF406" s="57" t="s">
        <v>8</v>
      </c>
      <c r="DG406" s="2"/>
      <c r="DH406" s="2"/>
      <c r="DI406" s="2"/>
      <c r="DJ406" s="2"/>
      <c r="DK406" s="2"/>
      <c r="DL406" s="2"/>
      <c r="DM406" s="2"/>
      <c r="DN406" s="2"/>
      <c r="DO406" s="2"/>
      <c r="DP406" s="2"/>
      <c r="DQ406" s="2"/>
      <c r="DR406" s="2"/>
      <c r="DS406" s="2"/>
      <c r="DT406" s="2"/>
      <c r="DU406" s="2"/>
      <c r="DV406" s="2"/>
      <c r="DW406" s="2"/>
      <c r="DX406" s="2"/>
      <c r="DY406" s="2"/>
      <c r="DZ406" s="2"/>
    </row>
    <row r="407" spans="1:130" ht="26.25" hidden="1" customHeight="1" x14ac:dyDescent="0.25">
      <c r="A407" s="49">
        <v>362</v>
      </c>
      <c r="B407" s="62">
        <v>509</v>
      </c>
      <c r="C407" s="56">
        <v>510</v>
      </c>
      <c r="D407" s="8" t="s">
        <v>476</v>
      </c>
      <c r="E407" s="15" t="s">
        <v>11</v>
      </c>
      <c r="F407" s="15" t="s">
        <v>477</v>
      </c>
      <c r="G407" s="64" t="s">
        <v>19</v>
      </c>
      <c r="H407" s="139" t="s">
        <v>869</v>
      </c>
      <c r="I407" s="64" t="s">
        <v>628</v>
      </c>
      <c r="J407" s="64" t="s">
        <v>406</v>
      </c>
      <c r="K407" s="16" t="s">
        <v>120</v>
      </c>
      <c r="L407" s="16" t="s">
        <v>15</v>
      </c>
      <c r="M407" s="11"/>
      <c r="N407" s="11" t="s">
        <v>545</v>
      </c>
      <c r="O407" s="66"/>
      <c r="P407" s="66"/>
      <c r="Q407" s="66"/>
      <c r="R407" s="66"/>
      <c r="S407" s="66"/>
      <c r="T407" s="66" t="s">
        <v>15</v>
      </c>
      <c r="U407" s="80"/>
      <c r="V407" s="66"/>
      <c r="W407" s="66"/>
      <c r="X407" s="66"/>
      <c r="Y407" s="67">
        <f t="shared" si="167"/>
        <v>1</v>
      </c>
      <c r="Z407" s="16"/>
      <c r="AA407" s="16"/>
      <c r="AB407" s="16"/>
      <c r="AC407" s="16"/>
      <c r="AD407" s="16"/>
      <c r="AE407" s="12"/>
      <c r="AF407" s="12"/>
      <c r="AG407" s="12"/>
      <c r="AH407" s="12"/>
      <c r="AI407" s="12"/>
      <c r="AJ407" s="12"/>
      <c r="AK407" s="12"/>
      <c r="AL407" s="272"/>
      <c r="AM407" s="272"/>
      <c r="AN407" s="272"/>
      <c r="AO407" s="272"/>
      <c r="AP407" s="272"/>
      <c r="AQ407" s="12"/>
      <c r="AR407" s="12"/>
      <c r="AS407" s="12"/>
      <c r="AT407" s="12"/>
      <c r="AU407" s="12" t="s">
        <v>623</v>
      </c>
      <c r="AV407" s="12"/>
      <c r="AW407" s="12" t="s">
        <v>626</v>
      </c>
      <c r="AX407" s="12"/>
      <c r="AY407" s="12"/>
      <c r="AZ407" s="12"/>
      <c r="BA407" s="12"/>
      <c r="BB407" s="12"/>
      <c r="BC407" s="12"/>
      <c r="BD407" s="12"/>
      <c r="BE407" s="12"/>
      <c r="BF407" s="12"/>
      <c r="BG407" s="12"/>
      <c r="BH407" s="12"/>
      <c r="BI407" s="12"/>
      <c r="BJ407" s="345">
        <v>2</v>
      </c>
      <c r="BK407" s="345">
        <v>2</v>
      </c>
      <c r="BL407" s="345">
        <v>2</v>
      </c>
      <c r="BM407" s="345">
        <v>2</v>
      </c>
      <c r="BN407" s="345">
        <v>2</v>
      </c>
      <c r="BO407" s="345">
        <v>2</v>
      </c>
      <c r="BP407" s="345">
        <v>2</v>
      </c>
      <c r="BQ407" s="345">
        <v>2</v>
      </c>
      <c r="BR407" s="345">
        <v>2</v>
      </c>
      <c r="BS407" s="345">
        <v>2</v>
      </c>
      <c r="BT407" s="345">
        <v>2</v>
      </c>
      <c r="BU407" s="345">
        <v>2</v>
      </c>
      <c r="BV407" s="345">
        <v>2</v>
      </c>
      <c r="BW407" s="345">
        <v>2</v>
      </c>
      <c r="BX407" s="345">
        <v>2</v>
      </c>
      <c r="BY407" s="345">
        <v>2</v>
      </c>
      <c r="BZ407" s="345">
        <v>2</v>
      </c>
      <c r="CA407" s="345">
        <v>2</v>
      </c>
      <c r="CB407" s="345">
        <v>2</v>
      </c>
      <c r="CC407" s="345">
        <v>2</v>
      </c>
      <c r="CD407" s="345">
        <v>2</v>
      </c>
      <c r="CE407" s="345">
        <v>2</v>
      </c>
      <c r="CF407" s="345">
        <v>2</v>
      </c>
      <c r="CG407" s="345">
        <v>2</v>
      </c>
      <c r="CH407" s="345">
        <v>2</v>
      </c>
      <c r="CI407" s="345">
        <v>2</v>
      </c>
      <c r="CJ407" s="345">
        <v>2</v>
      </c>
      <c r="CK407" s="345">
        <v>2</v>
      </c>
      <c r="CL407" s="345">
        <v>2</v>
      </c>
      <c r="CM407" s="345">
        <v>2</v>
      </c>
      <c r="CN407" s="345">
        <v>2</v>
      </c>
      <c r="CO407" s="345">
        <v>2</v>
      </c>
      <c r="CP407" s="345">
        <v>2</v>
      </c>
      <c r="CQ407" s="345">
        <v>2</v>
      </c>
      <c r="CR407" s="345">
        <v>2</v>
      </c>
      <c r="CS407" s="345">
        <v>2</v>
      </c>
      <c r="CT407" s="345">
        <v>2</v>
      </c>
      <c r="CU407" s="345">
        <v>2</v>
      </c>
      <c r="CV407" s="345">
        <v>2</v>
      </c>
      <c r="CW407" s="335">
        <f>COUNTIF(BJ407:CV407,"2")</f>
        <v>39</v>
      </c>
      <c r="CX407" s="330">
        <f>CW407/(CW407+CY407+DA407+DC407)</f>
        <v>1</v>
      </c>
      <c r="CY407" s="335">
        <f>COUNTIF(BJ407:CV407,"1")</f>
        <v>0</v>
      </c>
      <c r="CZ407" s="339">
        <f>CY407/(CW407+CY407+DA407+DC407)</f>
        <v>0</v>
      </c>
      <c r="DA407" s="335">
        <f>COUNTIF(BJ407:CV407,"0")</f>
        <v>0</v>
      </c>
      <c r="DB407" s="339">
        <f>DA407/(CW407+CY407+DA407+DC407)</f>
        <v>0</v>
      </c>
      <c r="DC407" s="335">
        <f>COUNTIF(BJ407:CV407,"KĐG")</f>
        <v>0</v>
      </c>
      <c r="DD407" s="339">
        <f>DC407/(CW407+CY407+DA407+DC407)</f>
        <v>0</v>
      </c>
      <c r="DE407" s="71">
        <f>(((CW407*2)+(CY407*1)+(DA407*0)))/(CW407+CY407+DA407)</f>
        <v>2</v>
      </c>
      <c r="DF407" s="71" t="str">
        <f>IF(DD407&gt;=50%,"KĐG",IF(DE407&gt;=1.6,"Đạt mục tiêu",IF(DE407&gt;=1,"Cần cố gắng","Chưa đạt")))</f>
        <v>Đạt mục tiêu</v>
      </c>
      <c r="DG407" s="2"/>
      <c r="DH407" s="2"/>
      <c r="DI407" s="2"/>
      <c r="DJ407" s="2"/>
      <c r="DK407" s="2"/>
      <c r="DL407" s="2"/>
      <c r="DM407" s="2"/>
      <c r="DN407" s="2"/>
      <c r="DO407" s="2"/>
      <c r="DP407" s="2"/>
      <c r="DQ407" s="2"/>
      <c r="DR407" s="2"/>
      <c r="DS407" s="2"/>
      <c r="DT407" s="2"/>
      <c r="DU407" s="2"/>
      <c r="DV407" s="2"/>
      <c r="DW407" s="2"/>
      <c r="DX407" s="2"/>
      <c r="DY407" s="2"/>
      <c r="DZ407" s="2"/>
    </row>
    <row r="408" spans="1:130" ht="64.5" customHeight="1" x14ac:dyDescent="0.25">
      <c r="A408" s="614">
        <v>363</v>
      </c>
      <c r="B408" s="617">
        <v>510</v>
      </c>
      <c r="C408" s="56"/>
      <c r="D408" s="612" t="s">
        <v>478</v>
      </c>
      <c r="E408" s="15"/>
      <c r="F408" s="612" t="s">
        <v>479</v>
      </c>
      <c r="G408" s="64"/>
      <c r="H408" s="590" t="s">
        <v>1457</v>
      </c>
      <c r="I408" s="64" t="s">
        <v>611</v>
      </c>
      <c r="J408" s="64"/>
      <c r="K408" s="16"/>
      <c r="L408" s="16"/>
      <c r="M408" s="11"/>
      <c r="N408" s="11" t="s">
        <v>543</v>
      </c>
      <c r="O408" s="66"/>
      <c r="P408" s="66"/>
      <c r="Q408" s="66"/>
      <c r="R408" s="66"/>
      <c r="S408" s="66"/>
      <c r="T408" s="66"/>
      <c r="U408" s="80"/>
      <c r="V408" s="66"/>
      <c r="W408" s="66"/>
      <c r="X408" s="66"/>
      <c r="Y408" s="67"/>
      <c r="Z408" s="16"/>
      <c r="AA408" s="16"/>
      <c r="AB408" s="16"/>
      <c r="AC408" s="16"/>
      <c r="AD408" s="16"/>
      <c r="AE408" s="12"/>
      <c r="AF408" s="12"/>
      <c r="AG408" s="12"/>
      <c r="AH408" s="12"/>
      <c r="AI408" s="12"/>
      <c r="AJ408" s="12"/>
      <c r="AK408" s="12"/>
      <c r="AL408" s="12" t="s">
        <v>623</v>
      </c>
      <c r="AM408" s="12" t="s">
        <v>623</v>
      </c>
      <c r="AN408" s="12" t="s">
        <v>623</v>
      </c>
      <c r="AO408" s="12" t="s">
        <v>623</v>
      </c>
      <c r="AP408" s="12" t="s">
        <v>623</v>
      </c>
      <c r="AQ408" s="12"/>
      <c r="AR408" s="12"/>
      <c r="AS408" s="12"/>
      <c r="AT408" s="12"/>
      <c r="AU408" s="12"/>
      <c r="AV408" s="12"/>
      <c r="AW408" s="12"/>
      <c r="AX408" s="12"/>
      <c r="AY408" s="12"/>
      <c r="AZ408" s="12"/>
      <c r="BA408" s="12"/>
      <c r="BB408" s="12"/>
      <c r="BC408" s="12"/>
      <c r="BD408" s="12"/>
      <c r="BE408" s="12"/>
      <c r="BF408" s="12"/>
      <c r="BG408" s="12"/>
      <c r="BH408" s="12"/>
      <c r="BI408" s="12"/>
      <c r="BJ408" s="345"/>
      <c r="BK408" s="345"/>
      <c r="BL408" s="345"/>
      <c r="BM408" s="345"/>
      <c r="BN408" s="345"/>
      <c r="BO408" s="345"/>
      <c r="BP408" s="345"/>
      <c r="BQ408" s="345"/>
      <c r="BR408" s="345"/>
      <c r="BS408" s="345"/>
      <c r="BT408" s="345"/>
      <c r="BU408" s="345"/>
      <c r="BV408" s="345"/>
      <c r="BW408" s="345"/>
      <c r="BX408" s="345"/>
      <c r="BY408" s="345"/>
      <c r="BZ408" s="345"/>
      <c r="CA408" s="345"/>
      <c r="CB408" s="345"/>
      <c r="CC408" s="345"/>
      <c r="CD408" s="345"/>
      <c r="CE408" s="345"/>
      <c r="CF408" s="345"/>
      <c r="CG408" s="345"/>
      <c r="CH408" s="345"/>
      <c r="CI408" s="345"/>
      <c r="CJ408" s="345"/>
      <c r="CK408" s="345"/>
      <c r="CL408" s="345"/>
      <c r="CM408" s="345"/>
      <c r="CN408" s="345"/>
      <c r="CO408" s="345"/>
      <c r="CP408" s="345"/>
      <c r="CQ408" s="345"/>
      <c r="CR408" s="345"/>
      <c r="CS408" s="345"/>
      <c r="CT408" s="345"/>
      <c r="CU408" s="345"/>
      <c r="CV408" s="345"/>
      <c r="CW408" s="335"/>
      <c r="CX408" s="330"/>
      <c r="CY408" s="335"/>
      <c r="CZ408" s="339"/>
      <c r="DA408" s="335"/>
      <c r="DB408" s="339"/>
      <c r="DC408" s="335"/>
      <c r="DD408" s="339"/>
      <c r="DE408" s="71"/>
      <c r="DF408" s="71"/>
      <c r="DG408" s="387"/>
      <c r="DH408" s="387"/>
      <c r="DI408" s="387"/>
      <c r="DJ408" s="387"/>
      <c r="DK408" s="387"/>
      <c r="DL408" s="387"/>
      <c r="DM408" s="387"/>
      <c r="DN408" s="387"/>
      <c r="DO408" s="387"/>
      <c r="DP408" s="387"/>
      <c r="DQ408" s="387"/>
      <c r="DR408" s="387"/>
      <c r="DS408" s="387"/>
      <c r="DT408" s="387"/>
      <c r="DU408" s="387"/>
      <c r="DV408" s="387"/>
      <c r="DW408" s="387"/>
      <c r="DX408" s="387"/>
      <c r="DY408" s="387"/>
      <c r="DZ408" s="387"/>
    </row>
    <row r="409" spans="1:130" ht="88.5" customHeight="1" x14ac:dyDescent="0.25">
      <c r="A409" s="615"/>
      <c r="B409" s="618"/>
      <c r="C409" s="56"/>
      <c r="D409" s="620"/>
      <c r="E409" s="15"/>
      <c r="F409" s="620"/>
      <c r="G409" s="64"/>
      <c r="H409" s="606" t="s">
        <v>1444</v>
      </c>
      <c r="I409" s="64" t="s">
        <v>611</v>
      </c>
      <c r="J409" s="64"/>
      <c r="K409" s="16"/>
      <c r="L409" s="16"/>
      <c r="M409" s="11"/>
      <c r="N409" s="11" t="s">
        <v>543</v>
      </c>
      <c r="O409" s="66"/>
      <c r="P409" s="66"/>
      <c r="Q409" s="66"/>
      <c r="R409" s="66"/>
      <c r="S409" s="66"/>
      <c r="T409" s="66"/>
      <c r="U409" s="80"/>
      <c r="V409" s="66"/>
      <c r="W409" s="66"/>
      <c r="X409" s="66"/>
      <c r="Y409" s="67"/>
      <c r="Z409" s="16"/>
      <c r="AA409" s="16"/>
      <c r="AB409" s="16"/>
      <c r="AC409" s="16"/>
      <c r="AD409" s="16"/>
      <c r="AE409" s="12"/>
      <c r="AF409" s="12"/>
      <c r="AG409" s="12"/>
      <c r="AH409" s="12"/>
      <c r="AI409" s="12"/>
      <c r="AJ409" s="12"/>
      <c r="AK409" s="12"/>
      <c r="AL409" s="12" t="s">
        <v>623</v>
      </c>
      <c r="AM409" s="12" t="s">
        <v>623</v>
      </c>
      <c r="AN409" s="12" t="s">
        <v>623</v>
      </c>
      <c r="AO409" s="12" t="s">
        <v>623</v>
      </c>
      <c r="AP409" s="12" t="s">
        <v>623</v>
      </c>
      <c r="AQ409" s="12"/>
      <c r="AR409" s="12"/>
      <c r="AS409" s="12"/>
      <c r="AT409" s="12"/>
      <c r="AU409" s="12"/>
      <c r="AV409" s="12"/>
      <c r="AW409" s="12"/>
      <c r="AX409" s="12"/>
      <c r="AY409" s="12"/>
      <c r="AZ409" s="12"/>
      <c r="BA409" s="12"/>
      <c r="BB409" s="12"/>
      <c r="BC409" s="12"/>
      <c r="BD409" s="12"/>
      <c r="BE409" s="12"/>
      <c r="BF409" s="12"/>
      <c r="BG409" s="12"/>
      <c r="BH409" s="12"/>
      <c r="BI409" s="12"/>
      <c r="BJ409" s="345"/>
      <c r="BK409" s="345"/>
      <c r="BL409" s="345"/>
      <c r="BM409" s="345"/>
      <c r="BN409" s="345"/>
      <c r="BO409" s="345"/>
      <c r="BP409" s="345"/>
      <c r="BQ409" s="345"/>
      <c r="BR409" s="345"/>
      <c r="BS409" s="345"/>
      <c r="BT409" s="345"/>
      <c r="BU409" s="345"/>
      <c r="BV409" s="345"/>
      <c r="BW409" s="345"/>
      <c r="BX409" s="345"/>
      <c r="BY409" s="345"/>
      <c r="BZ409" s="345"/>
      <c r="CA409" s="345"/>
      <c r="CB409" s="345"/>
      <c r="CC409" s="345"/>
      <c r="CD409" s="345"/>
      <c r="CE409" s="345"/>
      <c r="CF409" s="345"/>
      <c r="CG409" s="345"/>
      <c r="CH409" s="345"/>
      <c r="CI409" s="345"/>
      <c r="CJ409" s="345"/>
      <c r="CK409" s="345"/>
      <c r="CL409" s="345"/>
      <c r="CM409" s="345"/>
      <c r="CN409" s="345"/>
      <c r="CO409" s="345"/>
      <c r="CP409" s="345"/>
      <c r="CQ409" s="345"/>
      <c r="CR409" s="345"/>
      <c r="CS409" s="345"/>
      <c r="CT409" s="345"/>
      <c r="CU409" s="345"/>
      <c r="CV409" s="345"/>
      <c r="CW409" s="335"/>
      <c r="CX409" s="330"/>
      <c r="CY409" s="335"/>
      <c r="CZ409" s="339"/>
      <c r="DA409" s="335"/>
      <c r="DB409" s="339"/>
      <c r="DC409" s="335"/>
      <c r="DD409" s="339"/>
      <c r="DE409" s="71"/>
      <c r="DF409" s="71"/>
      <c r="DG409" s="387"/>
      <c r="DH409" s="387"/>
      <c r="DI409" s="387"/>
      <c r="DJ409" s="387"/>
      <c r="DK409" s="387"/>
      <c r="DL409" s="387"/>
      <c r="DM409" s="387"/>
      <c r="DN409" s="387"/>
      <c r="DO409" s="387"/>
      <c r="DP409" s="387"/>
      <c r="DQ409" s="387"/>
      <c r="DR409" s="387"/>
      <c r="DS409" s="387"/>
      <c r="DT409" s="387"/>
      <c r="DU409" s="387"/>
      <c r="DV409" s="387"/>
      <c r="DW409" s="387"/>
      <c r="DX409" s="387"/>
      <c r="DY409" s="387"/>
      <c r="DZ409" s="387"/>
    </row>
    <row r="410" spans="1:130" ht="46.5" customHeight="1" x14ac:dyDescent="0.25">
      <c r="A410" s="616"/>
      <c r="B410" s="619"/>
      <c r="C410" s="56">
        <v>511</v>
      </c>
      <c r="D410" s="613"/>
      <c r="E410" s="15" t="s">
        <v>11</v>
      </c>
      <c r="F410" s="613"/>
      <c r="G410" s="64" t="s">
        <v>19</v>
      </c>
      <c r="H410" s="593" t="s">
        <v>870</v>
      </c>
      <c r="I410" s="64" t="s">
        <v>628</v>
      </c>
      <c r="J410" s="64" t="s">
        <v>406</v>
      </c>
      <c r="K410" s="16" t="s">
        <v>120</v>
      </c>
      <c r="L410" s="16" t="s">
        <v>15</v>
      </c>
      <c r="M410" s="11"/>
      <c r="N410" s="305" t="s">
        <v>543</v>
      </c>
      <c r="O410" s="66"/>
      <c r="P410" s="66"/>
      <c r="Q410" s="66"/>
      <c r="R410" s="66" t="s">
        <v>15</v>
      </c>
      <c r="S410" s="80"/>
      <c r="T410" s="66"/>
      <c r="U410" s="66"/>
      <c r="V410" s="66"/>
      <c r="W410" s="66"/>
      <c r="X410" s="66"/>
      <c r="Y410" s="67">
        <f t="shared" ref="Y410:Y444" si="210">COUNTIF(O410:X410,"x")</f>
        <v>1</v>
      </c>
      <c r="Z410" s="16"/>
      <c r="AA410" s="16"/>
      <c r="AB410" s="16"/>
      <c r="AC410" s="16"/>
      <c r="AD410" s="16"/>
      <c r="AE410" s="12"/>
      <c r="AF410" s="12"/>
      <c r="AG410" s="12"/>
      <c r="AH410" s="12"/>
      <c r="AI410" s="12"/>
      <c r="AJ410" s="12"/>
      <c r="AK410" s="292"/>
      <c r="AL410" s="601"/>
      <c r="AM410" s="601"/>
      <c r="AN410" s="273"/>
      <c r="AO410" s="273" t="s">
        <v>623</v>
      </c>
      <c r="AP410" s="273"/>
      <c r="AQ410" s="68"/>
      <c r="AR410" s="12"/>
      <c r="AS410" s="12"/>
      <c r="AT410" s="12"/>
      <c r="AU410" s="12"/>
      <c r="AV410" s="12"/>
      <c r="AW410" s="12"/>
      <c r="AX410" s="12"/>
      <c r="AY410" s="12"/>
      <c r="AZ410" s="12"/>
      <c r="BA410" s="12"/>
      <c r="BB410" s="12"/>
      <c r="BC410" s="12"/>
      <c r="BD410" s="12"/>
      <c r="BE410" s="12"/>
      <c r="BF410" s="12"/>
      <c r="BG410" s="12"/>
      <c r="BH410" s="12"/>
      <c r="BI410" s="12"/>
      <c r="BJ410" s="16">
        <v>2</v>
      </c>
      <c r="BK410" s="16">
        <v>2</v>
      </c>
      <c r="BL410" s="16">
        <v>2</v>
      </c>
      <c r="BM410" s="16">
        <v>2</v>
      </c>
      <c r="BN410" s="16">
        <v>2</v>
      </c>
      <c r="BO410" s="16">
        <v>2</v>
      </c>
      <c r="BP410" s="16">
        <v>2</v>
      </c>
      <c r="BQ410" s="16">
        <v>2</v>
      </c>
      <c r="BR410" s="16">
        <v>2</v>
      </c>
      <c r="BS410" s="16">
        <v>2</v>
      </c>
      <c r="BT410" s="16">
        <v>2</v>
      </c>
      <c r="BU410" s="16">
        <v>2</v>
      </c>
      <c r="BV410" s="16">
        <v>2</v>
      </c>
      <c r="BW410" s="16">
        <v>2</v>
      </c>
      <c r="BX410" s="16">
        <v>2</v>
      </c>
      <c r="BY410" s="16">
        <v>2</v>
      </c>
      <c r="BZ410" s="16">
        <v>2</v>
      </c>
      <c r="CA410" s="16">
        <v>2</v>
      </c>
      <c r="CB410" s="16">
        <v>2</v>
      </c>
      <c r="CC410" s="16">
        <v>2</v>
      </c>
      <c r="CD410" s="16">
        <v>2</v>
      </c>
      <c r="CE410" s="16">
        <v>2</v>
      </c>
      <c r="CF410" s="16">
        <v>2</v>
      </c>
      <c r="CG410" s="16">
        <v>2</v>
      </c>
      <c r="CH410" s="16">
        <v>2</v>
      </c>
      <c r="CI410" s="16">
        <v>2</v>
      </c>
      <c r="CJ410" s="16">
        <v>2</v>
      </c>
      <c r="CK410" s="16">
        <v>2</v>
      </c>
      <c r="CL410" s="16">
        <v>2</v>
      </c>
      <c r="CM410" s="16">
        <v>2</v>
      </c>
      <c r="CN410" s="16">
        <v>2</v>
      </c>
      <c r="CO410" s="16">
        <v>2</v>
      </c>
      <c r="CP410" s="16">
        <v>2</v>
      </c>
      <c r="CQ410" s="16">
        <v>2</v>
      </c>
      <c r="CR410" s="16">
        <v>2</v>
      </c>
      <c r="CS410" s="16">
        <v>2</v>
      </c>
      <c r="CT410" s="16">
        <v>2</v>
      </c>
      <c r="CU410" s="16">
        <v>2</v>
      </c>
      <c r="CV410" s="16">
        <v>2</v>
      </c>
      <c r="CW410" s="69">
        <f>COUNTIF(BJ410:CV410,"2")</f>
        <v>39</v>
      </c>
      <c r="CX410" s="352">
        <f>CW410/(CW410+CY410+DA410+DC410)</f>
        <v>1</v>
      </c>
      <c r="CY410" s="69">
        <f>COUNTIF(BJ410:CV410,"1")</f>
        <v>0</v>
      </c>
      <c r="CZ410" s="70">
        <f>CY410/(CW410+CY410+DA410+DC410)</f>
        <v>0</v>
      </c>
      <c r="DA410" s="69">
        <f>COUNTIF(BJ410:CV410,"0")</f>
        <v>0</v>
      </c>
      <c r="DB410" s="70">
        <f>DA410/(CW410+CY410+DA410+DC410)</f>
        <v>0</v>
      </c>
      <c r="DC410" s="69">
        <f>COUNTIF(BJ410:CV410,"KĐG")</f>
        <v>0</v>
      </c>
      <c r="DD410" s="70">
        <f>DC410/(CW410+CY410+DA410+DC410)</f>
        <v>0</v>
      </c>
      <c r="DE410" s="71">
        <f>(((CW410*2)+(CY410*1)+(DA410*0)))/(CW410+CY410+DA410)</f>
        <v>2</v>
      </c>
      <c r="DF410" s="71" t="str">
        <f>IF(DD410&gt;=50%,"KĐG",IF(DE410&gt;=1.6,"Đạt mục tiêu",IF(DE410&gt;=1,"Cần cố gắng","Chưa đạt")))</f>
        <v>Đạt mục tiêu</v>
      </c>
      <c r="DG410" s="2"/>
      <c r="DH410" s="2"/>
      <c r="DI410" s="2"/>
      <c r="DJ410" s="2"/>
      <c r="DK410" s="2"/>
      <c r="DL410" s="2"/>
      <c r="DM410" s="2"/>
      <c r="DN410" s="2"/>
      <c r="DO410" s="2"/>
      <c r="DP410" s="2"/>
      <c r="DQ410" s="2"/>
      <c r="DR410" s="2"/>
      <c r="DS410" s="2"/>
      <c r="DT410" s="2"/>
      <c r="DU410" s="2"/>
      <c r="DV410" s="2"/>
      <c r="DW410" s="2"/>
      <c r="DX410" s="2"/>
      <c r="DY410" s="2"/>
      <c r="DZ410" s="2"/>
    </row>
    <row r="411" spans="1:130" ht="48.75" hidden="1" customHeight="1" x14ac:dyDescent="0.25">
      <c r="A411" s="49">
        <v>364</v>
      </c>
      <c r="B411" s="62">
        <v>511</v>
      </c>
      <c r="C411" s="56">
        <v>514</v>
      </c>
      <c r="D411" s="8" t="s">
        <v>480</v>
      </c>
      <c r="E411" s="15" t="s">
        <v>11</v>
      </c>
      <c r="F411" s="15" t="s">
        <v>481</v>
      </c>
      <c r="G411" s="64" t="s">
        <v>19</v>
      </c>
      <c r="H411" s="139" t="s">
        <v>871</v>
      </c>
      <c r="I411" s="64" t="s">
        <v>628</v>
      </c>
      <c r="J411" s="388" t="s">
        <v>406</v>
      </c>
      <c r="K411" s="12" t="s">
        <v>6</v>
      </c>
      <c r="L411" s="12" t="s">
        <v>15</v>
      </c>
      <c r="M411" s="11">
        <v>1</v>
      </c>
      <c r="N411" s="305" t="s">
        <v>544</v>
      </c>
      <c r="O411" s="66"/>
      <c r="P411" s="66"/>
      <c r="Q411" s="66"/>
      <c r="R411" s="66"/>
      <c r="S411" s="66" t="s">
        <v>15</v>
      </c>
      <c r="T411" s="80"/>
      <c r="U411" s="66"/>
      <c r="V411" s="66"/>
      <c r="W411" s="66"/>
      <c r="X411" s="66"/>
      <c r="Y411" s="67">
        <f t="shared" si="210"/>
        <v>1</v>
      </c>
      <c r="Z411" s="16"/>
      <c r="AA411" s="16"/>
      <c r="AB411" s="16"/>
      <c r="AC411" s="16"/>
      <c r="AD411" s="16"/>
      <c r="AE411" s="12"/>
      <c r="AF411" s="12"/>
      <c r="AG411" s="12"/>
      <c r="AH411" s="12"/>
      <c r="AI411" s="12"/>
      <c r="AJ411" s="12"/>
      <c r="AK411" s="12"/>
      <c r="AL411" s="272"/>
      <c r="AM411" s="272"/>
      <c r="AN411" s="272"/>
      <c r="AO411" s="272"/>
      <c r="AP411" s="272"/>
      <c r="AQ411" s="12" t="s">
        <v>687</v>
      </c>
      <c r="AR411" s="12" t="s">
        <v>687</v>
      </c>
      <c r="AS411" s="12" t="s">
        <v>687</v>
      </c>
      <c r="AT411" s="12" t="s">
        <v>687</v>
      </c>
      <c r="AU411" s="12"/>
      <c r="AV411" s="12"/>
      <c r="AW411" s="12"/>
      <c r="AX411" s="12"/>
      <c r="AY411" s="12"/>
      <c r="AZ411" s="12"/>
      <c r="BA411" s="12"/>
      <c r="BB411" s="12"/>
      <c r="BC411" s="12"/>
      <c r="BD411" s="12"/>
      <c r="BE411" s="12"/>
      <c r="BF411" s="12"/>
      <c r="BG411" s="12"/>
      <c r="BH411" s="12"/>
      <c r="BI411" s="12"/>
      <c r="BJ411" s="16">
        <v>2</v>
      </c>
      <c r="BK411" s="16">
        <v>2</v>
      </c>
      <c r="BL411" s="16">
        <v>2</v>
      </c>
      <c r="BM411" s="16">
        <v>2</v>
      </c>
      <c r="BN411" s="16">
        <v>2</v>
      </c>
      <c r="BO411" s="16">
        <v>2</v>
      </c>
      <c r="BP411" s="16">
        <v>2</v>
      </c>
      <c r="BQ411" s="16">
        <v>2</v>
      </c>
      <c r="BR411" s="16">
        <v>2</v>
      </c>
      <c r="BS411" s="16">
        <v>2</v>
      </c>
      <c r="BT411" s="16">
        <v>2</v>
      </c>
      <c r="BU411" s="16">
        <v>2</v>
      </c>
      <c r="BV411" s="16">
        <v>2</v>
      </c>
      <c r="BW411" s="16">
        <v>2</v>
      </c>
      <c r="BX411" s="16">
        <v>2</v>
      </c>
      <c r="BY411" s="16">
        <v>2</v>
      </c>
      <c r="BZ411" s="16">
        <v>2</v>
      </c>
      <c r="CA411" s="16">
        <v>2</v>
      </c>
      <c r="CB411" s="16">
        <v>2</v>
      </c>
      <c r="CC411" s="16">
        <v>2</v>
      </c>
      <c r="CD411" s="16">
        <v>2</v>
      </c>
      <c r="CE411" s="16">
        <v>2</v>
      </c>
      <c r="CF411" s="16">
        <v>2</v>
      </c>
      <c r="CG411" s="16">
        <v>2</v>
      </c>
      <c r="CH411" s="16">
        <v>2</v>
      </c>
      <c r="CI411" s="16">
        <v>2</v>
      </c>
      <c r="CJ411" s="16">
        <v>2</v>
      </c>
      <c r="CK411" s="16">
        <v>2</v>
      </c>
      <c r="CL411" s="16">
        <v>2</v>
      </c>
      <c r="CM411" s="16">
        <v>2</v>
      </c>
      <c r="CN411" s="16">
        <v>2</v>
      </c>
      <c r="CO411" s="16">
        <v>2</v>
      </c>
      <c r="CP411" s="16">
        <v>2</v>
      </c>
      <c r="CQ411" s="16">
        <v>2</v>
      </c>
      <c r="CR411" s="16">
        <v>2</v>
      </c>
      <c r="CS411" s="16"/>
      <c r="CT411" s="16">
        <v>2</v>
      </c>
      <c r="CU411" s="16">
        <v>2</v>
      </c>
      <c r="CV411" s="16">
        <v>2</v>
      </c>
      <c r="CW411" s="69">
        <f>COUNTIF(BJ411:CV411,"2")</f>
        <v>38</v>
      </c>
      <c r="CX411" s="352">
        <f>CW411/(CW411+CY411+DA411+DC411)</f>
        <v>1</v>
      </c>
      <c r="CY411" s="69">
        <f>COUNTIF(BJ411:CV411,"1")</f>
        <v>0</v>
      </c>
      <c r="CZ411" s="70">
        <f>CY411/(CW411+CY411+DA411+DC411)</f>
        <v>0</v>
      </c>
      <c r="DA411" s="69">
        <f>COUNTIF(BJ411:CV411,"0")</f>
        <v>0</v>
      </c>
      <c r="DB411" s="70">
        <f>DA411/(CW411+CY411+DA411+DC411)</f>
        <v>0</v>
      </c>
      <c r="DC411" s="69">
        <f>COUNTIF(BJ411:CV411,"KĐG")</f>
        <v>0</v>
      </c>
      <c r="DD411" s="70">
        <f>DC411/(CW411+CY411+DA411+DC411)</f>
        <v>0</v>
      </c>
      <c r="DE411" s="71">
        <f>(((CW411*2)+(CY411*1)+(DA411*0)))/(CW411+CY411+DA411)</f>
        <v>2</v>
      </c>
      <c r="DF411" s="71" t="str">
        <f>IF(DD411&gt;=50%,"KĐG",IF(DE411&gt;=1.6,"Đạt mục tiêu",IF(DE411&gt;=1,"Cần cố gắng","Chưa đạt")))</f>
        <v>Đạt mục tiêu</v>
      </c>
      <c r="DG411" s="2"/>
      <c r="DH411" s="2"/>
      <c r="DI411" s="2"/>
      <c r="DJ411" s="2"/>
      <c r="DK411" s="2"/>
      <c r="DL411" s="2"/>
      <c r="DM411" s="2"/>
      <c r="DN411" s="2"/>
      <c r="DO411" s="2"/>
      <c r="DP411" s="2"/>
      <c r="DQ411" s="2"/>
      <c r="DR411" s="2"/>
      <c r="DS411" s="2"/>
      <c r="DT411" s="2"/>
      <c r="DU411" s="2"/>
      <c r="DV411" s="2"/>
      <c r="DW411" s="2"/>
      <c r="DX411" s="2"/>
      <c r="DY411" s="2"/>
      <c r="DZ411" s="2"/>
    </row>
    <row r="412" spans="1:130" ht="41.25" hidden="1" customHeight="1" x14ac:dyDescent="0.25">
      <c r="A412" s="49">
        <v>365</v>
      </c>
      <c r="B412" s="62">
        <v>514</v>
      </c>
      <c r="C412" s="56">
        <v>515</v>
      </c>
      <c r="D412" s="8" t="s">
        <v>482</v>
      </c>
      <c r="E412" s="281" t="s">
        <v>11</v>
      </c>
      <c r="F412" s="15" t="s">
        <v>483</v>
      </c>
      <c r="G412" s="282" t="s">
        <v>19</v>
      </c>
      <c r="H412" s="139" t="s">
        <v>872</v>
      </c>
      <c r="I412" s="64" t="s">
        <v>628</v>
      </c>
      <c r="J412" s="64" t="s">
        <v>406</v>
      </c>
      <c r="K412" s="16" t="s">
        <v>120</v>
      </c>
      <c r="L412" s="16" t="s">
        <v>15</v>
      </c>
      <c r="M412" s="11"/>
      <c r="N412" s="305" t="s">
        <v>542</v>
      </c>
      <c r="O412" s="66"/>
      <c r="P412" s="66"/>
      <c r="Q412" s="80" t="s">
        <v>15</v>
      </c>
      <c r="R412" s="80"/>
      <c r="S412" s="66"/>
      <c r="T412" s="66"/>
      <c r="U412" s="66"/>
      <c r="V412" s="66"/>
      <c r="W412" s="66"/>
      <c r="X412" s="66"/>
      <c r="Y412" s="67">
        <f t="shared" si="210"/>
        <v>1</v>
      </c>
      <c r="Z412" s="16"/>
      <c r="AA412" s="16"/>
      <c r="AB412" s="16"/>
      <c r="AC412" s="16"/>
      <c r="AD412" s="16"/>
      <c r="AE412" s="12"/>
      <c r="AF412" s="12"/>
      <c r="AG412" s="12"/>
      <c r="AH412" s="16" t="s">
        <v>623</v>
      </c>
      <c r="AI412" s="16" t="s">
        <v>623</v>
      </c>
      <c r="AJ412" s="16" t="s">
        <v>623</v>
      </c>
      <c r="AK412" s="16" t="s">
        <v>623</v>
      </c>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6">
        <v>2</v>
      </c>
      <c r="BK412" s="16">
        <v>2</v>
      </c>
      <c r="BL412" s="16">
        <v>2</v>
      </c>
      <c r="BM412" s="16">
        <v>2</v>
      </c>
      <c r="BN412" s="16">
        <v>2</v>
      </c>
      <c r="BO412" s="16">
        <v>2</v>
      </c>
      <c r="BP412" s="16">
        <v>2</v>
      </c>
      <c r="BQ412" s="16">
        <v>2</v>
      </c>
      <c r="BR412" s="16">
        <v>2</v>
      </c>
      <c r="BS412" s="16">
        <v>2</v>
      </c>
      <c r="BT412" s="16">
        <v>2</v>
      </c>
      <c r="BU412" s="16">
        <v>2</v>
      </c>
      <c r="BV412" s="16">
        <v>2</v>
      </c>
      <c r="BW412" s="16">
        <v>2</v>
      </c>
      <c r="BX412" s="16">
        <v>2</v>
      </c>
      <c r="BY412" s="16">
        <v>2</v>
      </c>
      <c r="BZ412" s="16">
        <v>2</v>
      </c>
      <c r="CA412" s="16">
        <v>2</v>
      </c>
      <c r="CB412" s="16">
        <v>2</v>
      </c>
      <c r="CC412" s="16">
        <v>2</v>
      </c>
      <c r="CD412" s="16">
        <v>2</v>
      </c>
      <c r="CE412" s="16">
        <v>2</v>
      </c>
      <c r="CF412" s="16">
        <v>2</v>
      </c>
      <c r="CG412" s="16">
        <v>2</v>
      </c>
      <c r="CH412" s="16">
        <v>2</v>
      </c>
      <c r="CI412" s="16">
        <v>2</v>
      </c>
      <c r="CJ412" s="16">
        <v>2</v>
      </c>
      <c r="CK412" s="16">
        <v>2</v>
      </c>
      <c r="CL412" s="16">
        <v>2</v>
      </c>
      <c r="CM412" s="16">
        <v>2</v>
      </c>
      <c r="CN412" s="16">
        <v>2</v>
      </c>
      <c r="CO412" s="16">
        <v>2</v>
      </c>
      <c r="CP412" s="16">
        <v>2</v>
      </c>
      <c r="CQ412" s="16">
        <v>2</v>
      </c>
      <c r="CR412" s="16">
        <v>2</v>
      </c>
      <c r="CS412" s="16">
        <v>2</v>
      </c>
      <c r="CT412" s="16">
        <v>1</v>
      </c>
      <c r="CU412" s="16">
        <v>1</v>
      </c>
      <c r="CV412" s="16">
        <v>1</v>
      </c>
      <c r="CW412" s="69">
        <f>COUNTIF(BJ412:CV412,"2")</f>
        <v>36</v>
      </c>
      <c r="CX412" s="352">
        <f>CW412/(CW412+CY412+DA412+DC412)</f>
        <v>0.92307692307692313</v>
      </c>
      <c r="CY412" s="69">
        <f>COUNTIF(BJ412:CV412,"1")</f>
        <v>3</v>
      </c>
      <c r="CZ412" s="70">
        <f>CY412/(CW412+CY412+DA412+DC412)</f>
        <v>7.6923076923076927E-2</v>
      </c>
      <c r="DA412" s="69">
        <f>COUNTIF(BJ412:CV412,"0")</f>
        <v>0</v>
      </c>
      <c r="DB412" s="70">
        <f>DA412/(CW412+CY412+DA412+DC412)</f>
        <v>0</v>
      </c>
      <c r="DC412" s="69">
        <f>COUNTIF(BJ412:CV412,"KĐG")</f>
        <v>0</v>
      </c>
      <c r="DD412" s="70">
        <f>DC412/(CW412+CY412+DA412+DC412)</f>
        <v>0</v>
      </c>
      <c r="DE412" s="71">
        <f>(((CW412*2)+(CY412*1)+(DA412*0)))/(CW412+CY412+DA412)</f>
        <v>1.9230769230769231</v>
      </c>
      <c r="DF412" s="71" t="str">
        <f>IF(DD412&gt;=50%,"KĐG",IF(DE412&gt;=1.6,"Đạt mục tiêu",IF(DE412&gt;=1,"Cần cố gắng","Chưa đạt")))</f>
        <v>Đạt mục tiêu</v>
      </c>
      <c r="DG412" s="2"/>
      <c r="DH412" s="2"/>
      <c r="DI412" s="2"/>
      <c r="DJ412" s="2"/>
      <c r="DK412" s="2"/>
      <c r="DL412" s="2"/>
      <c r="DM412" s="2"/>
      <c r="DN412" s="2"/>
      <c r="DO412" s="2"/>
      <c r="DP412" s="2"/>
      <c r="DQ412" s="2"/>
      <c r="DR412" s="2"/>
      <c r="DS412" s="2"/>
      <c r="DT412" s="2"/>
      <c r="DU412" s="2"/>
      <c r="DV412" s="2"/>
      <c r="DW412" s="2"/>
      <c r="DX412" s="2"/>
      <c r="DY412" s="2"/>
      <c r="DZ412" s="2"/>
    </row>
    <row r="413" spans="1:130" ht="37.5" hidden="1" customHeight="1" x14ac:dyDescent="0.25">
      <c r="A413" s="49">
        <v>366</v>
      </c>
      <c r="B413" s="62">
        <v>515</v>
      </c>
      <c r="C413" s="56">
        <v>516</v>
      </c>
      <c r="D413" s="8" t="s">
        <v>484</v>
      </c>
      <c r="E413" s="15" t="s">
        <v>11</v>
      </c>
      <c r="F413" s="15" t="s">
        <v>485</v>
      </c>
      <c r="G413" s="64" t="s">
        <v>19</v>
      </c>
      <c r="H413" s="139" t="s">
        <v>873</v>
      </c>
      <c r="I413" s="64" t="s">
        <v>628</v>
      </c>
      <c r="J413" s="64" t="s">
        <v>406</v>
      </c>
      <c r="K413" s="16" t="s">
        <v>120</v>
      </c>
      <c r="L413" s="16" t="s">
        <v>15</v>
      </c>
      <c r="M413" s="11"/>
      <c r="N413" s="11" t="s">
        <v>1268</v>
      </c>
      <c r="O413" s="66"/>
      <c r="P413" s="66"/>
      <c r="Q413" s="66"/>
      <c r="R413" s="66"/>
      <c r="S413" s="66"/>
      <c r="T413" s="66"/>
      <c r="U413" s="66"/>
      <c r="V413" s="80" t="s">
        <v>15</v>
      </c>
      <c r="W413" s="80"/>
      <c r="X413" s="66"/>
      <c r="Y413" s="67">
        <f t="shared" si="210"/>
        <v>1</v>
      </c>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t="s">
        <v>623</v>
      </c>
      <c r="BE413" s="16" t="s">
        <v>626</v>
      </c>
      <c r="BF413" s="16"/>
      <c r="BG413" s="16"/>
      <c r="BH413" s="16"/>
      <c r="BI413" s="16"/>
      <c r="BJ413" s="16">
        <v>2</v>
      </c>
      <c r="BK413" s="16">
        <v>2</v>
      </c>
      <c r="BL413" s="16">
        <v>2</v>
      </c>
      <c r="BM413" s="16">
        <v>2</v>
      </c>
      <c r="BN413" s="16">
        <v>2</v>
      </c>
      <c r="BO413" s="16">
        <v>2</v>
      </c>
      <c r="BP413" s="16">
        <v>2</v>
      </c>
      <c r="BQ413" s="16">
        <v>2</v>
      </c>
      <c r="BR413" s="16">
        <v>2</v>
      </c>
      <c r="BS413" s="16">
        <v>2</v>
      </c>
      <c r="BT413" s="16">
        <v>2</v>
      </c>
      <c r="BU413" s="16">
        <v>2</v>
      </c>
      <c r="BV413" s="16">
        <v>2</v>
      </c>
      <c r="BW413" s="16">
        <v>2</v>
      </c>
      <c r="BX413" s="16">
        <v>2</v>
      </c>
      <c r="BY413" s="16">
        <v>2</v>
      </c>
      <c r="BZ413" s="16">
        <v>2</v>
      </c>
      <c r="CA413" s="16">
        <v>2</v>
      </c>
      <c r="CB413" s="16">
        <v>2</v>
      </c>
      <c r="CC413" s="16">
        <v>2</v>
      </c>
      <c r="CD413" s="16">
        <v>2</v>
      </c>
      <c r="CE413" s="16">
        <v>2</v>
      </c>
      <c r="CF413" s="16">
        <v>2</v>
      </c>
      <c r="CG413" s="16">
        <v>2</v>
      </c>
      <c r="CH413" s="16">
        <v>2</v>
      </c>
      <c r="CI413" s="16">
        <v>2</v>
      </c>
      <c r="CJ413" s="16">
        <v>2</v>
      </c>
      <c r="CK413" s="16">
        <v>2</v>
      </c>
      <c r="CL413" s="16">
        <v>2</v>
      </c>
      <c r="CM413" s="16">
        <v>2</v>
      </c>
      <c r="CN413" s="16">
        <v>2</v>
      </c>
      <c r="CO413" s="16">
        <v>2</v>
      </c>
      <c r="CP413" s="16">
        <v>2</v>
      </c>
      <c r="CQ413" s="16">
        <v>2</v>
      </c>
      <c r="CR413" s="16">
        <v>2</v>
      </c>
      <c r="CS413" s="16"/>
      <c r="CT413" s="16">
        <v>2</v>
      </c>
      <c r="CU413" s="16">
        <v>2</v>
      </c>
      <c r="CV413" s="16">
        <v>2</v>
      </c>
      <c r="CW413" s="69">
        <f>COUNTIF(BJ413:CV413,"2")</f>
        <v>38</v>
      </c>
      <c r="CX413" s="352">
        <f>CW413/(CW413+CY413+DA413+DC413)</f>
        <v>1</v>
      </c>
      <c r="CY413" s="69">
        <f>COUNTIF(BJ413:CV413,"1")</f>
        <v>0</v>
      </c>
      <c r="CZ413" s="70">
        <f>CY413/(CW413+CY413+DA413+DC413)</f>
        <v>0</v>
      </c>
      <c r="DA413" s="69">
        <f>COUNTIF(BJ413:CV413,"0")</f>
        <v>0</v>
      </c>
      <c r="DB413" s="70">
        <f>DA413/(CW413+CY413+DA413+DC413)</f>
        <v>0</v>
      </c>
      <c r="DC413" s="69">
        <f>COUNTIF(BJ413:CV413,"KĐG")</f>
        <v>0</v>
      </c>
      <c r="DD413" s="70">
        <f>DC413/(CW413+CY413+DA413+DC413)</f>
        <v>0</v>
      </c>
      <c r="DE413" s="71">
        <f>(((CW413*2)+(CY413*1)+(DA413*0)))/(CW413+CY413+DA413)</f>
        <v>2</v>
      </c>
      <c r="DF413" s="71" t="str">
        <f>IF(DD413&gt;=50%,"KĐG",IF(DE413&gt;=1.6,"Đạt mục tiêu",IF(DE413&gt;=1,"Cần cố gắng","Chưa đạt")))</f>
        <v>Đạt mục tiêu</v>
      </c>
      <c r="DG413" s="2"/>
      <c r="DH413" s="2"/>
      <c r="DI413" s="2"/>
      <c r="DJ413" s="2"/>
      <c r="DK413" s="2"/>
      <c r="DL413" s="2"/>
      <c r="DM413" s="2"/>
      <c r="DN413" s="2"/>
      <c r="DO413" s="2"/>
      <c r="DP413" s="2"/>
      <c r="DQ413" s="2"/>
      <c r="DR413" s="2"/>
      <c r="DS413" s="2"/>
      <c r="DT413" s="2"/>
      <c r="DU413" s="2"/>
      <c r="DV413" s="2"/>
      <c r="DW413" s="2"/>
      <c r="DX413" s="2"/>
      <c r="DY413" s="2"/>
      <c r="DZ413" s="2"/>
    </row>
    <row r="414" spans="1:130" ht="39.75" customHeight="1" x14ac:dyDescent="0.25">
      <c r="A414" s="49">
        <v>367</v>
      </c>
      <c r="B414" s="55">
        <v>516</v>
      </c>
      <c r="C414" s="56">
        <v>517</v>
      </c>
      <c r="D414" s="706" t="s">
        <v>486</v>
      </c>
      <c r="E414" s="708"/>
      <c r="F414" s="705"/>
      <c r="G414" s="280"/>
      <c r="H414" s="57"/>
      <c r="I414" s="64"/>
      <c r="J414" s="57"/>
      <c r="K414" s="57" t="s">
        <v>8</v>
      </c>
      <c r="L414" s="57" t="s">
        <v>8</v>
      </c>
      <c r="M414" s="57" t="s">
        <v>8</v>
      </c>
      <c r="N414" s="296"/>
      <c r="O414" s="58" t="s">
        <v>609</v>
      </c>
      <c r="P414" s="58" t="s">
        <v>609</v>
      </c>
      <c r="Q414" s="58" t="s">
        <v>609</v>
      </c>
      <c r="R414" s="58" t="s">
        <v>609</v>
      </c>
      <c r="S414" s="58" t="s">
        <v>609</v>
      </c>
      <c r="T414" s="58" t="s">
        <v>609</v>
      </c>
      <c r="U414" s="58" t="s">
        <v>609</v>
      </c>
      <c r="V414" s="58" t="s">
        <v>609</v>
      </c>
      <c r="W414" s="58" t="s">
        <v>609</v>
      </c>
      <c r="X414" s="58" t="s">
        <v>609</v>
      </c>
      <c r="Y414" s="67">
        <f t="shared" si="210"/>
        <v>0</v>
      </c>
      <c r="Z414" s="57"/>
      <c r="AA414" s="57"/>
      <c r="AB414" s="57"/>
      <c r="AC414" s="57"/>
      <c r="AD414" s="57"/>
      <c r="AE414" s="57" t="s">
        <v>609</v>
      </c>
      <c r="AF414" s="57" t="s">
        <v>609</v>
      </c>
      <c r="AG414" s="57" t="s">
        <v>609</v>
      </c>
      <c r="AH414" s="78"/>
      <c r="AI414" s="78"/>
      <c r="AJ414" s="78"/>
      <c r="AK414" s="78"/>
      <c r="AL414" s="78"/>
      <c r="AM414" s="78"/>
      <c r="AN414" s="78"/>
      <c r="AO414" s="78"/>
      <c r="AP414" s="78"/>
      <c r="AQ414" s="78"/>
      <c r="AR414" s="78"/>
      <c r="AS414" s="78"/>
      <c r="AT414" s="78"/>
      <c r="AU414" s="78"/>
      <c r="AV414" s="78"/>
      <c r="AW414" s="78"/>
      <c r="AX414" s="78"/>
      <c r="AY414" s="78"/>
      <c r="AZ414" s="78"/>
      <c r="BA414" s="78"/>
      <c r="BB414" s="78"/>
      <c r="BC414" s="78"/>
      <c r="BD414" s="78"/>
      <c r="BE414" s="78"/>
      <c r="BF414" s="78"/>
      <c r="BG414" s="78"/>
      <c r="BH414" s="78"/>
      <c r="BI414" s="78"/>
      <c r="BJ414" s="336" t="s">
        <v>8</v>
      </c>
      <c r="BK414" s="336" t="s">
        <v>8</v>
      </c>
      <c r="BL414" s="336" t="s">
        <v>8</v>
      </c>
      <c r="BM414" s="336" t="s">
        <v>8</v>
      </c>
      <c r="BN414" s="336" t="s">
        <v>8</v>
      </c>
      <c r="BO414" s="336" t="s">
        <v>8</v>
      </c>
      <c r="BP414" s="336" t="s">
        <v>8</v>
      </c>
      <c r="BQ414" s="336" t="s">
        <v>8</v>
      </c>
      <c r="BR414" s="336" t="s">
        <v>8</v>
      </c>
      <c r="BS414" s="336" t="s">
        <v>8</v>
      </c>
      <c r="BT414" s="336" t="s">
        <v>8</v>
      </c>
      <c r="BU414" s="336" t="s">
        <v>8</v>
      </c>
      <c r="BV414" s="336" t="s">
        <v>8</v>
      </c>
      <c r="BW414" s="336" t="s">
        <v>8</v>
      </c>
      <c r="BX414" s="336" t="s">
        <v>8</v>
      </c>
      <c r="BY414" s="336" t="s">
        <v>8</v>
      </c>
      <c r="BZ414" s="336" t="s">
        <v>8</v>
      </c>
      <c r="CA414" s="336" t="s">
        <v>8</v>
      </c>
      <c r="CB414" s="336" t="s">
        <v>8</v>
      </c>
      <c r="CC414" s="336" t="s">
        <v>8</v>
      </c>
      <c r="CD414" s="336" t="s">
        <v>8</v>
      </c>
      <c r="CE414" s="336" t="s">
        <v>8</v>
      </c>
      <c r="CF414" s="336" t="s">
        <v>8</v>
      </c>
      <c r="CG414" s="336" t="s">
        <v>8</v>
      </c>
      <c r="CH414" s="336" t="s">
        <v>8</v>
      </c>
      <c r="CI414" s="336" t="s">
        <v>8</v>
      </c>
      <c r="CJ414" s="336" t="s">
        <v>8</v>
      </c>
      <c r="CK414" s="336" t="s">
        <v>8</v>
      </c>
      <c r="CL414" s="336" t="s">
        <v>8</v>
      </c>
      <c r="CM414" s="336" t="s">
        <v>8</v>
      </c>
      <c r="CN414" s="336" t="s">
        <v>8</v>
      </c>
      <c r="CO414" s="336" t="s">
        <v>8</v>
      </c>
      <c r="CP414" s="336" t="s">
        <v>8</v>
      </c>
      <c r="CQ414" s="336" t="s">
        <v>8</v>
      </c>
      <c r="CR414" s="336" t="s">
        <v>8</v>
      </c>
      <c r="CS414" s="336"/>
      <c r="CT414" s="336" t="s">
        <v>8</v>
      </c>
      <c r="CU414" s="336" t="s">
        <v>8</v>
      </c>
      <c r="CV414" s="336" t="s">
        <v>8</v>
      </c>
      <c r="CW414" s="336" t="s">
        <v>8</v>
      </c>
      <c r="CX414" s="331" t="s">
        <v>8</v>
      </c>
      <c r="CY414" s="336" t="s">
        <v>8</v>
      </c>
      <c r="CZ414" s="336" t="s">
        <v>8</v>
      </c>
      <c r="DA414" s="336" t="s">
        <v>8</v>
      </c>
      <c r="DB414" s="336" t="s">
        <v>8</v>
      </c>
      <c r="DC414" s="336" t="s">
        <v>8</v>
      </c>
      <c r="DD414" s="336" t="s">
        <v>8</v>
      </c>
      <c r="DE414" s="57" t="s">
        <v>8</v>
      </c>
      <c r="DF414" s="57" t="s">
        <v>8</v>
      </c>
      <c r="DG414" s="2"/>
      <c r="DH414" s="2"/>
      <c r="DI414" s="2"/>
      <c r="DJ414" s="2"/>
      <c r="DK414" s="2"/>
      <c r="DL414" s="2"/>
      <c r="DM414" s="2"/>
      <c r="DN414" s="2"/>
      <c r="DO414" s="2"/>
      <c r="DP414" s="2"/>
      <c r="DQ414" s="2"/>
      <c r="DR414" s="2"/>
      <c r="DS414" s="2"/>
      <c r="DT414" s="2"/>
      <c r="DU414" s="2"/>
      <c r="DV414" s="2"/>
      <c r="DW414" s="2"/>
      <c r="DX414" s="2"/>
      <c r="DY414" s="2"/>
      <c r="DZ414" s="2"/>
    </row>
    <row r="415" spans="1:130" ht="28.5" hidden="1" customHeight="1" x14ac:dyDescent="0.25">
      <c r="A415" s="49">
        <v>368</v>
      </c>
      <c r="B415" s="55">
        <v>517</v>
      </c>
      <c r="C415" s="56">
        <v>518</v>
      </c>
      <c r="D415" s="623" t="s">
        <v>487</v>
      </c>
      <c r="E415" s="624"/>
      <c r="F415" s="624"/>
      <c r="G415" s="624"/>
      <c r="H415" s="625"/>
      <c r="I415" s="78"/>
      <c r="J415" s="57"/>
      <c r="K415" s="57" t="s">
        <v>8</v>
      </c>
      <c r="L415" s="57" t="s">
        <v>8</v>
      </c>
      <c r="M415" s="57" t="s">
        <v>8</v>
      </c>
      <c r="N415" s="296"/>
      <c r="O415" s="58" t="s">
        <v>609</v>
      </c>
      <c r="P415" s="58" t="s">
        <v>609</v>
      </c>
      <c r="Q415" s="58" t="s">
        <v>609</v>
      </c>
      <c r="R415" s="58" t="s">
        <v>609</v>
      </c>
      <c r="S415" s="58" t="s">
        <v>609</v>
      </c>
      <c r="T415" s="58" t="s">
        <v>609</v>
      </c>
      <c r="U415" s="58" t="s">
        <v>609</v>
      </c>
      <c r="V415" s="58" t="s">
        <v>609</v>
      </c>
      <c r="W415" s="58" t="s">
        <v>609</v>
      </c>
      <c r="X415" s="58" t="s">
        <v>609</v>
      </c>
      <c r="Y415" s="67">
        <f t="shared" si="210"/>
        <v>0</v>
      </c>
      <c r="Z415" s="57"/>
      <c r="AA415" s="57"/>
      <c r="AB415" s="57"/>
      <c r="AC415" s="57"/>
      <c r="AD415" s="57"/>
      <c r="AE415" s="57" t="s">
        <v>609</v>
      </c>
      <c r="AF415" s="57" t="s">
        <v>609</v>
      </c>
      <c r="AG415" s="57" t="s">
        <v>609</v>
      </c>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336" t="s">
        <v>8</v>
      </c>
      <c r="BK415" s="336" t="s">
        <v>8</v>
      </c>
      <c r="BL415" s="336" t="s">
        <v>8</v>
      </c>
      <c r="BM415" s="336" t="s">
        <v>8</v>
      </c>
      <c r="BN415" s="336" t="s">
        <v>8</v>
      </c>
      <c r="BO415" s="336" t="s">
        <v>8</v>
      </c>
      <c r="BP415" s="336" t="s">
        <v>8</v>
      </c>
      <c r="BQ415" s="336" t="s">
        <v>8</v>
      </c>
      <c r="BR415" s="336" t="s">
        <v>8</v>
      </c>
      <c r="BS415" s="336" t="s">
        <v>8</v>
      </c>
      <c r="BT415" s="336" t="s">
        <v>8</v>
      </c>
      <c r="BU415" s="336" t="s">
        <v>8</v>
      </c>
      <c r="BV415" s="336" t="s">
        <v>8</v>
      </c>
      <c r="BW415" s="336" t="s">
        <v>8</v>
      </c>
      <c r="BX415" s="336" t="s">
        <v>8</v>
      </c>
      <c r="BY415" s="336" t="s">
        <v>8</v>
      </c>
      <c r="BZ415" s="336" t="s">
        <v>8</v>
      </c>
      <c r="CA415" s="336" t="s">
        <v>8</v>
      </c>
      <c r="CB415" s="336" t="s">
        <v>8</v>
      </c>
      <c r="CC415" s="336" t="s">
        <v>8</v>
      </c>
      <c r="CD415" s="336" t="s">
        <v>8</v>
      </c>
      <c r="CE415" s="336" t="s">
        <v>8</v>
      </c>
      <c r="CF415" s="336" t="s">
        <v>8</v>
      </c>
      <c r="CG415" s="336" t="s">
        <v>8</v>
      </c>
      <c r="CH415" s="336" t="s">
        <v>8</v>
      </c>
      <c r="CI415" s="336" t="s">
        <v>8</v>
      </c>
      <c r="CJ415" s="336" t="s">
        <v>8</v>
      </c>
      <c r="CK415" s="336" t="s">
        <v>8</v>
      </c>
      <c r="CL415" s="336" t="s">
        <v>8</v>
      </c>
      <c r="CM415" s="336" t="s">
        <v>8</v>
      </c>
      <c r="CN415" s="336" t="s">
        <v>8</v>
      </c>
      <c r="CO415" s="336" t="s">
        <v>8</v>
      </c>
      <c r="CP415" s="336" t="s">
        <v>8</v>
      </c>
      <c r="CQ415" s="336" t="s">
        <v>8</v>
      </c>
      <c r="CR415" s="336" t="s">
        <v>8</v>
      </c>
      <c r="CS415" s="336"/>
      <c r="CT415" s="336" t="s">
        <v>8</v>
      </c>
      <c r="CU415" s="336" t="s">
        <v>8</v>
      </c>
      <c r="CV415" s="336" t="s">
        <v>8</v>
      </c>
      <c r="CW415" s="336" t="s">
        <v>8</v>
      </c>
      <c r="CX415" s="331" t="s">
        <v>8</v>
      </c>
      <c r="CY415" s="336" t="s">
        <v>8</v>
      </c>
      <c r="CZ415" s="336" t="s">
        <v>8</v>
      </c>
      <c r="DA415" s="336" t="s">
        <v>8</v>
      </c>
      <c r="DB415" s="336" t="s">
        <v>8</v>
      </c>
      <c r="DC415" s="336" t="s">
        <v>8</v>
      </c>
      <c r="DD415" s="336" t="s">
        <v>8</v>
      </c>
      <c r="DE415" s="57" t="s">
        <v>8</v>
      </c>
      <c r="DF415" s="57" t="s">
        <v>8</v>
      </c>
      <c r="DG415" s="2"/>
      <c r="DH415" s="2"/>
      <c r="DI415" s="2"/>
      <c r="DJ415" s="2"/>
      <c r="DK415" s="2"/>
      <c r="DL415" s="2"/>
      <c r="DM415" s="2"/>
      <c r="DN415" s="2"/>
      <c r="DO415" s="2"/>
      <c r="DP415" s="2"/>
      <c r="DQ415" s="2"/>
      <c r="DR415" s="2"/>
      <c r="DS415" s="2"/>
      <c r="DT415" s="2"/>
      <c r="DU415" s="2"/>
      <c r="DV415" s="2"/>
      <c r="DW415" s="2"/>
      <c r="DX415" s="2"/>
      <c r="DY415" s="2"/>
      <c r="DZ415" s="2"/>
    </row>
    <row r="416" spans="1:130" ht="110.25" hidden="1" customHeight="1" x14ac:dyDescent="0.25">
      <c r="A416" s="49">
        <v>369</v>
      </c>
      <c r="B416" s="62">
        <v>518</v>
      </c>
      <c r="C416" s="56">
        <v>521</v>
      </c>
      <c r="D416" s="3" t="s">
        <v>490</v>
      </c>
      <c r="E416" s="15" t="s">
        <v>11</v>
      </c>
      <c r="F416" s="9" t="s">
        <v>488</v>
      </c>
      <c r="G416" s="9" t="s">
        <v>19</v>
      </c>
      <c r="H416" s="8" t="s">
        <v>874</v>
      </c>
      <c r="I416" s="64" t="s">
        <v>628</v>
      </c>
      <c r="J416" s="64" t="s">
        <v>489</v>
      </c>
      <c r="K416" s="16" t="s">
        <v>6</v>
      </c>
      <c r="L416" s="16" t="s">
        <v>15</v>
      </c>
      <c r="M416" s="11"/>
      <c r="N416" s="297" t="s">
        <v>1200</v>
      </c>
      <c r="O416" s="66" t="s">
        <v>15</v>
      </c>
      <c r="P416" s="66"/>
      <c r="Q416" s="66"/>
      <c r="R416" s="66"/>
      <c r="S416" s="66"/>
      <c r="T416" s="66"/>
      <c r="U416" s="66"/>
      <c r="V416" s="66"/>
      <c r="W416" s="66"/>
      <c r="X416" s="66"/>
      <c r="Y416" s="67">
        <f t="shared" si="210"/>
        <v>1</v>
      </c>
      <c r="Z416" s="16"/>
      <c r="AA416" s="16" t="s">
        <v>645</v>
      </c>
      <c r="AB416" s="16"/>
      <c r="AC416" s="16" t="s">
        <v>645</v>
      </c>
      <c r="AD416" s="16"/>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6">
        <v>2</v>
      </c>
      <c r="BK416" s="16">
        <v>2</v>
      </c>
      <c r="BL416" s="16">
        <v>2</v>
      </c>
      <c r="BM416" s="16">
        <v>2</v>
      </c>
      <c r="BN416" s="16">
        <v>2</v>
      </c>
      <c r="BO416" s="16">
        <v>2</v>
      </c>
      <c r="BP416" s="16">
        <v>2</v>
      </c>
      <c r="BQ416" s="16">
        <v>2</v>
      </c>
      <c r="BR416" s="16">
        <v>2</v>
      </c>
      <c r="BS416" s="16">
        <v>2</v>
      </c>
      <c r="BT416" s="16">
        <v>2</v>
      </c>
      <c r="BU416" s="16">
        <v>2</v>
      </c>
      <c r="BV416" s="16">
        <v>2</v>
      </c>
      <c r="BW416" s="16">
        <v>2</v>
      </c>
      <c r="BX416" s="16">
        <v>2</v>
      </c>
      <c r="BY416" s="16">
        <v>2</v>
      </c>
      <c r="BZ416" s="16">
        <v>2</v>
      </c>
      <c r="CA416" s="16">
        <v>2</v>
      </c>
      <c r="CB416" s="16">
        <v>2</v>
      </c>
      <c r="CC416" s="16">
        <v>2</v>
      </c>
      <c r="CD416" s="16">
        <v>2</v>
      </c>
      <c r="CE416" s="16">
        <v>2</v>
      </c>
      <c r="CF416" s="16">
        <v>2</v>
      </c>
      <c r="CG416" s="16">
        <v>2</v>
      </c>
      <c r="CH416" s="16">
        <v>2</v>
      </c>
      <c r="CI416" s="16">
        <v>2</v>
      </c>
      <c r="CJ416" s="16">
        <v>2</v>
      </c>
      <c r="CK416" s="16">
        <v>1</v>
      </c>
      <c r="CL416" s="16">
        <v>1</v>
      </c>
      <c r="CM416" s="16">
        <v>1</v>
      </c>
      <c r="CN416" s="16">
        <v>1</v>
      </c>
      <c r="CO416" s="16">
        <v>1</v>
      </c>
      <c r="CP416" s="16">
        <v>2</v>
      </c>
      <c r="CQ416" s="16">
        <v>2</v>
      </c>
      <c r="CR416" s="16">
        <v>2</v>
      </c>
      <c r="CS416" s="16">
        <v>2</v>
      </c>
      <c r="CT416" s="16">
        <v>2</v>
      </c>
      <c r="CU416" s="16">
        <v>2</v>
      </c>
      <c r="CV416" s="16">
        <v>2</v>
      </c>
      <c r="CW416" s="69">
        <f>COUNTIF(BJ416:CV416,"2")</f>
        <v>34</v>
      </c>
      <c r="CX416" s="352">
        <f>CW416/(CW416+CY416+DA416+DC416)</f>
        <v>0.87179487179487181</v>
      </c>
      <c r="CY416" s="69">
        <f>COUNTIF(BJ416:CV416,"1")</f>
        <v>5</v>
      </c>
      <c r="CZ416" s="70">
        <f>CY416/(CW416+CY416+DA416+DC416)</f>
        <v>0.12820512820512819</v>
      </c>
      <c r="DA416" s="69">
        <f>COUNTIF(BJ416:CV416,"0")</f>
        <v>0</v>
      </c>
      <c r="DB416" s="70">
        <f>DA416/(CW416+CY416+DA416+DC416)</f>
        <v>0</v>
      </c>
      <c r="DC416" s="69">
        <f>COUNTIF(BJ416:CV416,"KĐG")</f>
        <v>0</v>
      </c>
      <c r="DD416" s="70">
        <f>DC416/(CW416+CY416+DA416+DC416)</f>
        <v>0</v>
      </c>
      <c r="DE416" s="71">
        <f>(((CW416*2)+(CY416*1)+(DA416*0)))/(CW416+CY416+DA416)</f>
        <v>1.8717948717948718</v>
      </c>
      <c r="DF416" s="71" t="str">
        <f>IF(DD416&gt;=50%,"KĐG",IF(DE416&gt;=1.6,"Đạt mục tiêu",IF(DE416&gt;=1,"Cần cố gắng","Chưa đạt")))</f>
        <v>Đạt mục tiêu</v>
      </c>
      <c r="DG416" s="2"/>
      <c r="DH416" s="2"/>
      <c r="DI416" s="2"/>
      <c r="DJ416" s="2"/>
      <c r="DK416" s="2"/>
      <c r="DL416" s="2"/>
      <c r="DM416" s="2"/>
      <c r="DN416" s="2"/>
      <c r="DO416" s="2"/>
      <c r="DP416" s="2"/>
      <c r="DQ416" s="2"/>
      <c r="DR416" s="2"/>
      <c r="DS416" s="2"/>
      <c r="DT416" s="2"/>
      <c r="DU416" s="2"/>
      <c r="DV416" s="2"/>
      <c r="DW416" s="2"/>
      <c r="DX416" s="2"/>
      <c r="DY416" s="2"/>
      <c r="DZ416" s="2"/>
    </row>
    <row r="417" spans="1:130" ht="102.75" hidden="1" customHeight="1" x14ac:dyDescent="0.25">
      <c r="A417" s="49">
        <v>370</v>
      </c>
      <c r="B417" s="62">
        <v>521</v>
      </c>
      <c r="C417" s="56">
        <v>522</v>
      </c>
      <c r="D417" s="8" t="s">
        <v>491</v>
      </c>
      <c r="E417" s="15" t="s">
        <v>11</v>
      </c>
      <c r="F417" s="28" t="s">
        <v>492</v>
      </c>
      <c r="G417" s="388" t="s">
        <v>11</v>
      </c>
      <c r="H417" s="64" t="s">
        <v>875</v>
      </c>
      <c r="I417" s="64" t="s">
        <v>628</v>
      </c>
      <c r="J417" s="64" t="s">
        <v>489</v>
      </c>
      <c r="K417" s="16" t="s">
        <v>120</v>
      </c>
      <c r="L417" s="16" t="s">
        <v>15</v>
      </c>
      <c r="M417" s="11"/>
      <c r="N417" s="11" t="s">
        <v>546</v>
      </c>
      <c r="O417" s="66"/>
      <c r="P417" s="66"/>
      <c r="Q417" s="66"/>
      <c r="R417" s="66"/>
      <c r="S417" s="66"/>
      <c r="T417" s="66"/>
      <c r="U417" s="66" t="s">
        <v>15</v>
      </c>
      <c r="V417" s="66"/>
      <c r="W417" s="66"/>
      <c r="X417" s="66"/>
      <c r="Y417" s="67">
        <f t="shared" si="210"/>
        <v>1</v>
      </c>
      <c r="Z417" s="16"/>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6" t="s">
        <v>710</v>
      </c>
      <c r="AZ417" s="16"/>
      <c r="BA417" s="16" t="s">
        <v>645</v>
      </c>
      <c r="BB417" s="16" t="s">
        <v>645</v>
      </c>
      <c r="BC417" s="12"/>
      <c r="BD417" s="12"/>
      <c r="BE417" s="12"/>
      <c r="BF417" s="12"/>
      <c r="BG417" s="12"/>
      <c r="BH417" s="12"/>
      <c r="BI417" s="12"/>
      <c r="BJ417" s="16">
        <v>2</v>
      </c>
      <c r="BK417" s="16">
        <v>2</v>
      </c>
      <c r="BL417" s="16">
        <v>2</v>
      </c>
      <c r="BM417" s="16">
        <v>2</v>
      </c>
      <c r="BN417" s="16">
        <v>2</v>
      </c>
      <c r="BO417" s="16">
        <v>2</v>
      </c>
      <c r="BP417" s="16">
        <v>2</v>
      </c>
      <c r="BQ417" s="16">
        <v>2</v>
      </c>
      <c r="BR417" s="16">
        <v>2</v>
      </c>
      <c r="BS417" s="16">
        <v>2</v>
      </c>
      <c r="BT417" s="16">
        <v>2</v>
      </c>
      <c r="BU417" s="16">
        <v>2</v>
      </c>
      <c r="BV417" s="16">
        <v>2</v>
      </c>
      <c r="BW417" s="16">
        <v>2</v>
      </c>
      <c r="BX417" s="16">
        <v>2</v>
      </c>
      <c r="BY417" s="16">
        <v>2</v>
      </c>
      <c r="BZ417" s="16">
        <v>2</v>
      </c>
      <c r="CA417" s="16">
        <v>2</v>
      </c>
      <c r="CB417" s="16">
        <v>2</v>
      </c>
      <c r="CC417" s="16">
        <v>2</v>
      </c>
      <c r="CD417" s="16">
        <v>2</v>
      </c>
      <c r="CE417" s="16">
        <v>2</v>
      </c>
      <c r="CF417" s="16">
        <v>2</v>
      </c>
      <c r="CG417" s="16">
        <v>2</v>
      </c>
      <c r="CH417" s="16">
        <v>2</v>
      </c>
      <c r="CI417" s="16">
        <v>2</v>
      </c>
      <c r="CJ417" s="16">
        <v>2</v>
      </c>
      <c r="CK417" s="16">
        <v>2</v>
      </c>
      <c r="CL417" s="16">
        <v>2</v>
      </c>
      <c r="CM417" s="16">
        <v>2</v>
      </c>
      <c r="CN417" s="16">
        <v>2</v>
      </c>
      <c r="CO417" s="16">
        <v>2</v>
      </c>
      <c r="CP417" s="16">
        <v>2</v>
      </c>
      <c r="CQ417" s="16">
        <v>2</v>
      </c>
      <c r="CR417" s="16">
        <v>2</v>
      </c>
      <c r="CS417" s="16"/>
      <c r="CT417" s="16">
        <v>2</v>
      </c>
      <c r="CU417" s="16">
        <v>2</v>
      </c>
      <c r="CV417" s="16">
        <v>2</v>
      </c>
      <c r="CW417" s="69">
        <f>COUNTIF(BJ417:CV417,"2")</f>
        <v>38</v>
      </c>
      <c r="CX417" s="352">
        <f>CW417/(CW417+CY417+DA417+DC417)</f>
        <v>1</v>
      </c>
      <c r="CY417" s="69">
        <f>COUNTIF(BJ417:CV417,"1")</f>
        <v>0</v>
      </c>
      <c r="CZ417" s="70">
        <f>CY417/(CW417+CY417+DA417+DC417)</f>
        <v>0</v>
      </c>
      <c r="DA417" s="69">
        <f>COUNTIF(BJ417:CV417,"0")</f>
        <v>0</v>
      </c>
      <c r="DB417" s="70">
        <f>DA417/(CW417+CY417+DA417+DC417)</f>
        <v>0</v>
      </c>
      <c r="DC417" s="69">
        <f>COUNTIF(BJ417:CV417,"KĐG")</f>
        <v>0</v>
      </c>
      <c r="DD417" s="70">
        <f>DC417/(CW417+CY417+DA417+DC417)</f>
        <v>0</v>
      </c>
      <c r="DE417" s="71">
        <f>(((CW417*2)+(CY417*1)+(DA417*0)))/(CW417+CY417+DA417)</f>
        <v>2</v>
      </c>
      <c r="DF417" s="71" t="str">
        <f>IF(DD417&gt;=50%,"KĐG",IF(DE417&gt;=1.6,"Đạt mục tiêu",IF(DE417&gt;=1,"Cần cố gắng","Chưa đạt")))</f>
        <v>Đạt mục tiêu</v>
      </c>
      <c r="DG417" s="2"/>
      <c r="DH417" s="2"/>
      <c r="DI417" s="2"/>
      <c r="DJ417" s="2"/>
      <c r="DK417" s="2"/>
      <c r="DL417" s="2"/>
      <c r="DM417" s="2"/>
      <c r="DN417" s="2"/>
      <c r="DO417" s="2"/>
      <c r="DP417" s="2"/>
      <c r="DQ417" s="2"/>
      <c r="DR417" s="2"/>
      <c r="DS417" s="2"/>
      <c r="DT417" s="2"/>
      <c r="DU417" s="2"/>
      <c r="DV417" s="2"/>
      <c r="DW417" s="2"/>
      <c r="DX417" s="2"/>
      <c r="DY417" s="2"/>
      <c r="DZ417" s="2"/>
    </row>
    <row r="418" spans="1:130" ht="67.5" hidden="1" customHeight="1" x14ac:dyDescent="0.25">
      <c r="A418" s="49">
        <v>371</v>
      </c>
      <c r="B418" s="62">
        <v>522</v>
      </c>
      <c r="C418" s="56">
        <v>523</v>
      </c>
      <c r="D418" s="8" t="s">
        <v>493</v>
      </c>
      <c r="E418" s="15" t="s">
        <v>11</v>
      </c>
      <c r="F418" s="15" t="s">
        <v>494</v>
      </c>
      <c r="G418" s="64" t="s">
        <v>11</v>
      </c>
      <c r="H418" s="8" t="s">
        <v>876</v>
      </c>
      <c r="I418" s="64" t="s">
        <v>628</v>
      </c>
      <c r="J418" s="64" t="s">
        <v>489</v>
      </c>
      <c r="K418" s="16" t="s">
        <v>120</v>
      </c>
      <c r="L418" s="16" t="s">
        <v>15</v>
      </c>
      <c r="M418" s="11"/>
      <c r="N418" s="11" t="s">
        <v>545</v>
      </c>
      <c r="O418" s="66"/>
      <c r="P418" s="66"/>
      <c r="Q418" s="66"/>
      <c r="R418" s="66"/>
      <c r="S418" s="66"/>
      <c r="T418" s="66" t="s">
        <v>15</v>
      </c>
      <c r="U418" s="66"/>
      <c r="V418" s="66"/>
      <c r="W418" s="66"/>
      <c r="X418" s="66"/>
      <c r="Y418" s="67">
        <f t="shared" si="210"/>
        <v>1</v>
      </c>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t="s">
        <v>645</v>
      </c>
      <c r="AV418" s="16" t="s">
        <v>645</v>
      </c>
      <c r="AW418" s="16"/>
      <c r="AX418" s="16" t="s">
        <v>710</v>
      </c>
      <c r="AY418" s="16"/>
      <c r="AZ418" s="16"/>
      <c r="BA418" s="16"/>
      <c r="BB418" s="16"/>
      <c r="BC418" s="16"/>
      <c r="BD418" s="16"/>
      <c r="BE418" s="16"/>
      <c r="BF418" s="16"/>
      <c r="BG418" s="16"/>
      <c r="BH418" s="16"/>
      <c r="BI418" s="16"/>
      <c r="BJ418" s="345">
        <v>2</v>
      </c>
      <c r="BK418" s="345">
        <v>2</v>
      </c>
      <c r="BL418" s="345">
        <v>2</v>
      </c>
      <c r="BM418" s="345">
        <v>2</v>
      </c>
      <c r="BN418" s="345">
        <v>2</v>
      </c>
      <c r="BO418" s="345">
        <v>2</v>
      </c>
      <c r="BP418" s="345">
        <v>2</v>
      </c>
      <c r="BQ418" s="345">
        <v>2</v>
      </c>
      <c r="BR418" s="345">
        <v>2</v>
      </c>
      <c r="BS418" s="345">
        <v>1</v>
      </c>
      <c r="BT418" s="345">
        <v>1</v>
      </c>
      <c r="BU418" s="345">
        <v>1</v>
      </c>
      <c r="BV418" s="345">
        <v>1</v>
      </c>
      <c r="BW418" s="345">
        <v>1</v>
      </c>
      <c r="BX418" s="345">
        <v>1</v>
      </c>
      <c r="BY418" s="345">
        <v>1</v>
      </c>
      <c r="BZ418" s="345">
        <v>1</v>
      </c>
      <c r="CA418" s="345">
        <v>1</v>
      </c>
      <c r="CB418" s="345">
        <v>1</v>
      </c>
      <c r="CC418" s="345">
        <v>1</v>
      </c>
      <c r="CD418" s="345">
        <v>1</v>
      </c>
      <c r="CE418" s="345">
        <v>1</v>
      </c>
      <c r="CF418" s="345">
        <v>2</v>
      </c>
      <c r="CG418" s="345">
        <v>2</v>
      </c>
      <c r="CH418" s="345">
        <v>2</v>
      </c>
      <c r="CI418" s="345">
        <v>2</v>
      </c>
      <c r="CJ418" s="345">
        <v>2</v>
      </c>
      <c r="CK418" s="345">
        <v>2</v>
      </c>
      <c r="CL418" s="345">
        <v>2</v>
      </c>
      <c r="CM418" s="345">
        <v>2</v>
      </c>
      <c r="CN418" s="345">
        <v>2</v>
      </c>
      <c r="CO418" s="345">
        <v>2</v>
      </c>
      <c r="CP418" s="345">
        <v>2</v>
      </c>
      <c r="CQ418" s="345">
        <v>2</v>
      </c>
      <c r="CR418" s="345">
        <v>2</v>
      </c>
      <c r="CS418" s="345">
        <v>2</v>
      </c>
      <c r="CT418" s="345">
        <v>2</v>
      </c>
      <c r="CU418" s="345">
        <v>2</v>
      </c>
      <c r="CV418" s="345">
        <v>2</v>
      </c>
      <c r="CW418" s="335">
        <f>COUNTIF(BJ418:CV418,"2")</f>
        <v>26</v>
      </c>
      <c r="CX418" s="330">
        <f>CW418/(CW418+CY418+DA418+DC418)</f>
        <v>0.66666666666666663</v>
      </c>
      <c r="CY418" s="335">
        <f>COUNTIF(BJ418:CV418,"1")</f>
        <v>13</v>
      </c>
      <c r="CZ418" s="339">
        <f>CY418/(CW418+CY418+DA418+DC418)</f>
        <v>0.33333333333333331</v>
      </c>
      <c r="DA418" s="335">
        <f>COUNTIF(BJ418:CV418,"0")</f>
        <v>0</v>
      </c>
      <c r="DB418" s="339">
        <f>DA418/(CW418+CY418+DA418+DC418)</f>
        <v>0</v>
      </c>
      <c r="DC418" s="335">
        <f>COUNTIF(BJ418:CV418,"KĐG")</f>
        <v>0</v>
      </c>
      <c r="DD418" s="339">
        <f>DC418/(CW418+CY418+DA418+DC418)</f>
        <v>0</v>
      </c>
      <c r="DE418" s="71">
        <f>(((CW418*2)+(CY418*1)+(DA418*0)))/(CW418+CY418+DA418)</f>
        <v>1.6666666666666667</v>
      </c>
      <c r="DF418" s="71" t="str">
        <f>IF(DD418&gt;=50%,"KĐG",IF(DE418&gt;=1.6,"Đạt mục tiêu",IF(DE418&gt;=1,"Cần cố gắng","Chưa đạt")))</f>
        <v>Đạt mục tiêu</v>
      </c>
      <c r="DG418" s="2"/>
      <c r="DH418" s="2"/>
      <c r="DI418" s="2"/>
      <c r="DJ418" s="2"/>
      <c r="DK418" s="2"/>
      <c r="DL418" s="2"/>
      <c r="DM418" s="2"/>
      <c r="DN418" s="2"/>
      <c r="DO418" s="2"/>
      <c r="DP418" s="2"/>
      <c r="DQ418" s="2"/>
      <c r="DR418" s="2"/>
      <c r="DS418" s="2"/>
      <c r="DT418" s="2"/>
      <c r="DU418" s="2"/>
      <c r="DV418" s="2"/>
      <c r="DW418" s="2"/>
      <c r="DX418" s="2"/>
      <c r="DY418" s="2"/>
      <c r="DZ418" s="2"/>
    </row>
    <row r="419" spans="1:130" ht="23.25" customHeight="1" x14ac:dyDescent="0.25">
      <c r="A419" s="49">
        <v>372</v>
      </c>
      <c r="B419" s="55">
        <v>523</v>
      </c>
      <c r="C419" s="56">
        <v>524</v>
      </c>
      <c r="D419" s="623" t="s">
        <v>495</v>
      </c>
      <c r="E419" s="624"/>
      <c r="F419" s="624"/>
      <c r="G419" s="624"/>
      <c r="H419" s="625"/>
      <c r="I419" s="64"/>
      <c r="J419" s="57"/>
      <c r="K419" s="57" t="s">
        <v>8</v>
      </c>
      <c r="L419" s="57" t="s">
        <v>8</v>
      </c>
      <c r="M419" s="57" t="s">
        <v>8</v>
      </c>
      <c r="N419" s="296"/>
      <c r="O419" s="58" t="s">
        <v>609</v>
      </c>
      <c r="P419" s="58" t="s">
        <v>609</v>
      </c>
      <c r="Q419" s="58" t="s">
        <v>609</v>
      </c>
      <c r="R419" s="58" t="s">
        <v>609</v>
      </c>
      <c r="S419" s="58" t="s">
        <v>609</v>
      </c>
      <c r="T419" s="58" t="s">
        <v>609</v>
      </c>
      <c r="U419" s="58" t="s">
        <v>609</v>
      </c>
      <c r="V419" s="58" t="s">
        <v>609</v>
      </c>
      <c r="W419" s="58" t="s">
        <v>609</v>
      </c>
      <c r="X419" s="58" t="s">
        <v>609</v>
      </c>
      <c r="Y419" s="67">
        <f t="shared" si="210"/>
        <v>0</v>
      </c>
      <c r="Z419" s="57"/>
      <c r="AA419" s="57"/>
      <c r="AB419" s="57"/>
      <c r="AC419" s="57"/>
      <c r="AD419" s="57"/>
      <c r="AE419" s="57" t="s">
        <v>609</v>
      </c>
      <c r="AF419" s="57" t="s">
        <v>609</v>
      </c>
      <c r="AG419" s="57" t="s">
        <v>609</v>
      </c>
      <c r="AH419" s="78"/>
      <c r="AI419" s="78"/>
      <c r="AJ419" s="78"/>
      <c r="AK419" s="78"/>
      <c r="AL419" s="78"/>
      <c r="AM419" s="78"/>
      <c r="AN419" s="78"/>
      <c r="AO419" s="78"/>
      <c r="AP419" s="78"/>
      <c r="AQ419" s="78"/>
      <c r="AR419" s="78"/>
      <c r="AS419" s="78"/>
      <c r="AT419" s="78"/>
      <c r="AU419" s="78"/>
      <c r="AV419" s="78"/>
      <c r="AW419" s="78"/>
      <c r="AX419" s="78"/>
      <c r="AY419" s="78"/>
      <c r="AZ419" s="78"/>
      <c r="BA419" s="78"/>
      <c r="BB419" s="78"/>
      <c r="BC419" s="78"/>
      <c r="BD419" s="78"/>
      <c r="BE419" s="78"/>
      <c r="BF419" s="78"/>
      <c r="BG419" s="78"/>
      <c r="BH419" s="78"/>
      <c r="BI419" s="78"/>
      <c r="BJ419" s="336" t="s">
        <v>8</v>
      </c>
      <c r="BK419" s="336" t="s">
        <v>8</v>
      </c>
      <c r="BL419" s="336" t="s">
        <v>8</v>
      </c>
      <c r="BM419" s="336" t="s">
        <v>8</v>
      </c>
      <c r="BN419" s="336" t="s">
        <v>8</v>
      </c>
      <c r="BO419" s="336" t="s">
        <v>8</v>
      </c>
      <c r="BP419" s="336" t="s">
        <v>8</v>
      </c>
      <c r="BQ419" s="336" t="s">
        <v>8</v>
      </c>
      <c r="BR419" s="336" t="s">
        <v>8</v>
      </c>
      <c r="BS419" s="336" t="s">
        <v>8</v>
      </c>
      <c r="BT419" s="336" t="s">
        <v>8</v>
      </c>
      <c r="BU419" s="336" t="s">
        <v>8</v>
      </c>
      <c r="BV419" s="336" t="s">
        <v>8</v>
      </c>
      <c r="BW419" s="336" t="s">
        <v>8</v>
      </c>
      <c r="BX419" s="336" t="s">
        <v>8</v>
      </c>
      <c r="BY419" s="336" t="s">
        <v>8</v>
      </c>
      <c r="BZ419" s="336" t="s">
        <v>8</v>
      </c>
      <c r="CA419" s="336" t="s">
        <v>8</v>
      </c>
      <c r="CB419" s="336" t="s">
        <v>8</v>
      </c>
      <c r="CC419" s="336" t="s">
        <v>8</v>
      </c>
      <c r="CD419" s="336" t="s">
        <v>8</v>
      </c>
      <c r="CE419" s="336" t="s">
        <v>8</v>
      </c>
      <c r="CF419" s="336" t="s">
        <v>8</v>
      </c>
      <c r="CG419" s="336" t="s">
        <v>8</v>
      </c>
      <c r="CH419" s="336" t="s">
        <v>8</v>
      </c>
      <c r="CI419" s="336" t="s">
        <v>8</v>
      </c>
      <c r="CJ419" s="336" t="s">
        <v>8</v>
      </c>
      <c r="CK419" s="336" t="s">
        <v>8</v>
      </c>
      <c r="CL419" s="336" t="s">
        <v>8</v>
      </c>
      <c r="CM419" s="336" t="s">
        <v>8</v>
      </c>
      <c r="CN419" s="336" t="s">
        <v>8</v>
      </c>
      <c r="CO419" s="336" t="s">
        <v>8</v>
      </c>
      <c r="CP419" s="336" t="s">
        <v>8</v>
      </c>
      <c r="CQ419" s="336" t="s">
        <v>8</v>
      </c>
      <c r="CR419" s="336" t="s">
        <v>8</v>
      </c>
      <c r="CS419" s="336"/>
      <c r="CT419" s="336" t="s">
        <v>8</v>
      </c>
      <c r="CU419" s="336" t="s">
        <v>8</v>
      </c>
      <c r="CV419" s="336" t="s">
        <v>8</v>
      </c>
      <c r="CW419" s="336" t="s">
        <v>8</v>
      </c>
      <c r="CX419" s="331" t="s">
        <v>8</v>
      </c>
      <c r="CY419" s="336" t="s">
        <v>8</v>
      </c>
      <c r="CZ419" s="336" t="s">
        <v>8</v>
      </c>
      <c r="DA419" s="336" t="s">
        <v>8</v>
      </c>
      <c r="DB419" s="336" t="s">
        <v>8</v>
      </c>
      <c r="DC419" s="336" t="s">
        <v>8</v>
      </c>
      <c r="DD419" s="336" t="s">
        <v>8</v>
      </c>
      <c r="DE419" s="57" t="s">
        <v>8</v>
      </c>
      <c r="DF419" s="57" t="s">
        <v>8</v>
      </c>
      <c r="DG419" s="2"/>
      <c r="DH419" s="2"/>
      <c r="DI419" s="2"/>
      <c r="DJ419" s="2"/>
      <c r="DK419" s="2"/>
      <c r="DL419" s="2"/>
      <c r="DM419" s="2"/>
      <c r="DN419" s="2"/>
      <c r="DO419" s="2"/>
      <c r="DP419" s="2"/>
      <c r="DQ419" s="2"/>
      <c r="DR419" s="2"/>
      <c r="DS419" s="2"/>
      <c r="DT419" s="2"/>
      <c r="DU419" s="2"/>
      <c r="DV419" s="2"/>
      <c r="DW419" s="2"/>
      <c r="DX419" s="2"/>
      <c r="DY419" s="2"/>
      <c r="DZ419" s="2"/>
    </row>
    <row r="420" spans="1:130" ht="54.75" hidden="1" customHeight="1" x14ac:dyDescent="0.25">
      <c r="A420" s="49">
        <v>373</v>
      </c>
      <c r="B420" s="62">
        <v>524</v>
      </c>
      <c r="C420" s="56">
        <v>527</v>
      </c>
      <c r="D420" s="8" t="s">
        <v>496</v>
      </c>
      <c r="E420" s="15" t="s">
        <v>19</v>
      </c>
      <c r="F420" s="15" t="s">
        <v>497</v>
      </c>
      <c r="G420" s="64" t="s">
        <v>19</v>
      </c>
      <c r="H420" s="64" t="s">
        <v>877</v>
      </c>
      <c r="I420" s="64" t="s">
        <v>628</v>
      </c>
      <c r="J420" s="8" t="s">
        <v>489</v>
      </c>
      <c r="K420" s="12" t="s">
        <v>6</v>
      </c>
      <c r="L420" s="12" t="s">
        <v>15</v>
      </c>
      <c r="M420" s="11"/>
      <c r="N420" s="297" t="s">
        <v>1200</v>
      </c>
      <c r="O420" s="66" t="s">
        <v>15</v>
      </c>
      <c r="P420" s="66"/>
      <c r="Q420" s="66"/>
      <c r="R420" s="66"/>
      <c r="S420" s="66"/>
      <c r="T420" s="66"/>
      <c r="U420" s="66"/>
      <c r="V420" s="66"/>
      <c r="W420" s="66"/>
      <c r="X420" s="66"/>
      <c r="Y420" s="67">
        <f t="shared" si="210"/>
        <v>1</v>
      </c>
      <c r="Z420" s="16"/>
      <c r="AA420" s="16" t="s">
        <v>710</v>
      </c>
      <c r="AB420" s="16"/>
      <c r="AC420" s="16"/>
      <c r="AD420" s="16" t="s">
        <v>710</v>
      </c>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6">
        <v>2</v>
      </c>
      <c r="BK420" s="16">
        <v>2</v>
      </c>
      <c r="BL420" s="16">
        <v>2</v>
      </c>
      <c r="BM420" s="16">
        <v>2</v>
      </c>
      <c r="BN420" s="16">
        <v>2</v>
      </c>
      <c r="BO420" s="16">
        <v>2</v>
      </c>
      <c r="BP420" s="16">
        <v>2</v>
      </c>
      <c r="BQ420" s="16">
        <v>2</v>
      </c>
      <c r="BR420" s="16">
        <v>2</v>
      </c>
      <c r="BS420" s="16">
        <v>2</v>
      </c>
      <c r="BT420" s="16">
        <v>2</v>
      </c>
      <c r="BU420" s="16">
        <v>2</v>
      </c>
      <c r="BV420" s="16">
        <v>2</v>
      </c>
      <c r="BW420" s="16">
        <v>2</v>
      </c>
      <c r="BX420" s="16">
        <v>2</v>
      </c>
      <c r="BY420" s="16">
        <v>2</v>
      </c>
      <c r="BZ420" s="16">
        <v>2</v>
      </c>
      <c r="CA420" s="16">
        <v>2</v>
      </c>
      <c r="CB420" s="16">
        <v>2</v>
      </c>
      <c r="CC420" s="16">
        <v>2</v>
      </c>
      <c r="CD420" s="16">
        <v>2</v>
      </c>
      <c r="CE420" s="16">
        <v>2</v>
      </c>
      <c r="CF420" s="16">
        <v>2</v>
      </c>
      <c r="CG420" s="16">
        <v>2</v>
      </c>
      <c r="CH420" s="16">
        <v>2</v>
      </c>
      <c r="CI420" s="16">
        <v>2</v>
      </c>
      <c r="CJ420" s="16">
        <v>2</v>
      </c>
      <c r="CK420" s="16">
        <v>2</v>
      </c>
      <c r="CL420" s="16">
        <v>2</v>
      </c>
      <c r="CM420" s="16">
        <v>2</v>
      </c>
      <c r="CN420" s="16">
        <v>2</v>
      </c>
      <c r="CO420" s="16">
        <v>2</v>
      </c>
      <c r="CP420" s="16">
        <v>2</v>
      </c>
      <c r="CQ420" s="16">
        <v>2</v>
      </c>
      <c r="CR420" s="16">
        <v>2</v>
      </c>
      <c r="CS420" s="16"/>
      <c r="CT420" s="16">
        <v>2</v>
      </c>
      <c r="CU420" s="16">
        <v>2</v>
      </c>
      <c r="CV420" s="16">
        <v>2</v>
      </c>
      <c r="CW420" s="69">
        <f t="shared" ref="CW420:CW436" si="211">COUNTIF(BJ420:CV420,"2")</f>
        <v>38</v>
      </c>
      <c r="CX420" s="352">
        <f t="shared" ref="CX420:CX436" si="212">CW420/(CW420+CY420+DA420+DC420)</f>
        <v>1</v>
      </c>
      <c r="CY420" s="69">
        <f t="shared" ref="CY420:CY436" si="213">COUNTIF(BJ420:CV420,"1")</f>
        <v>0</v>
      </c>
      <c r="CZ420" s="70">
        <f t="shared" ref="CZ420:CZ436" si="214">CY420/(CW420+CY420+DA420+DC420)</f>
        <v>0</v>
      </c>
      <c r="DA420" s="69">
        <f t="shared" ref="DA420:DA436" si="215">COUNTIF(BJ420:CV420,"0")</f>
        <v>0</v>
      </c>
      <c r="DB420" s="70">
        <f t="shared" ref="DB420:DB436" si="216">DA420/(CW420+CY420+DA420+DC420)</f>
        <v>0</v>
      </c>
      <c r="DC420" s="69">
        <f t="shared" ref="DC420:DC436" si="217">COUNTIF(BJ420:CV420,"KĐG")</f>
        <v>0</v>
      </c>
      <c r="DD420" s="70">
        <f t="shared" ref="DD420:DD436" si="218">DC420/(CW420+CY420+DA420+DC420)</f>
        <v>0</v>
      </c>
      <c r="DE420" s="71">
        <f t="shared" ref="DE420:DE436" si="219">(((CW420*2)+(CY420*1)+(DA420*0)))/(CW420+CY420+DA420)</f>
        <v>2</v>
      </c>
      <c r="DF420" s="71" t="str">
        <f t="shared" ref="DF420:DF436" si="220">IF(DD420&gt;=50%,"KĐG",IF(DE420&gt;=1.6,"Đạt mục tiêu",IF(DE420&gt;=1,"Cần cố gắng","Chưa đạt")))</f>
        <v>Đạt mục tiêu</v>
      </c>
      <c r="DG420" s="2"/>
      <c r="DH420" s="2"/>
      <c r="DI420" s="2"/>
      <c r="DJ420" s="2"/>
      <c r="DK420" s="2"/>
      <c r="DL420" s="2"/>
      <c r="DM420" s="2"/>
      <c r="DN420" s="2"/>
      <c r="DO420" s="2"/>
      <c r="DP420" s="2"/>
      <c r="DQ420" s="2"/>
      <c r="DR420" s="2"/>
      <c r="DS420" s="2"/>
      <c r="DT420" s="2"/>
      <c r="DU420" s="2"/>
      <c r="DV420" s="2"/>
      <c r="DW420" s="2"/>
      <c r="DX420" s="2"/>
      <c r="DY420" s="2"/>
      <c r="DZ420" s="2"/>
    </row>
    <row r="421" spans="1:130" ht="66" hidden="1" customHeight="1" x14ac:dyDescent="0.25">
      <c r="A421" s="49">
        <v>374</v>
      </c>
      <c r="B421" s="55">
        <v>527</v>
      </c>
      <c r="C421" s="56">
        <v>527</v>
      </c>
      <c r="D421" s="8" t="s">
        <v>496</v>
      </c>
      <c r="E421" s="15" t="s">
        <v>19</v>
      </c>
      <c r="F421" s="15" t="s">
        <v>497</v>
      </c>
      <c r="G421" s="64" t="s">
        <v>19</v>
      </c>
      <c r="H421" s="144" t="s">
        <v>878</v>
      </c>
      <c r="I421" s="64" t="s">
        <v>628</v>
      </c>
      <c r="J421" s="8" t="s">
        <v>489</v>
      </c>
      <c r="K421" s="13"/>
      <c r="L421" s="13"/>
      <c r="M421" s="11"/>
      <c r="N421" s="305" t="s">
        <v>541</v>
      </c>
      <c r="O421" s="66"/>
      <c r="P421" s="66" t="s">
        <v>15</v>
      </c>
      <c r="Q421" s="66"/>
      <c r="R421" s="66"/>
      <c r="S421" s="66"/>
      <c r="T421" s="66"/>
      <c r="U421" s="66"/>
      <c r="V421" s="66"/>
      <c r="W421" s="66"/>
      <c r="X421" s="66"/>
      <c r="Y421" s="67">
        <f t="shared" si="210"/>
        <v>1</v>
      </c>
      <c r="Z421" s="16"/>
      <c r="AA421" s="12"/>
      <c r="AB421" s="12"/>
      <c r="AC421" s="12"/>
      <c r="AD421" s="12"/>
      <c r="AE421" s="12" t="s">
        <v>710</v>
      </c>
      <c r="AF421" s="12" t="s">
        <v>654</v>
      </c>
      <c r="AG421" s="12" t="s">
        <v>710</v>
      </c>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6">
        <v>1</v>
      </c>
      <c r="BK421" s="16">
        <v>2</v>
      </c>
      <c r="BL421" s="16">
        <v>2</v>
      </c>
      <c r="BM421" s="16">
        <v>2</v>
      </c>
      <c r="BN421" s="16">
        <v>2</v>
      </c>
      <c r="BO421" s="16">
        <v>2</v>
      </c>
      <c r="BP421" s="16">
        <v>2</v>
      </c>
      <c r="BQ421" s="16">
        <v>2</v>
      </c>
      <c r="BR421" s="16">
        <v>2</v>
      </c>
      <c r="BS421" s="16">
        <v>2</v>
      </c>
      <c r="BT421" s="16">
        <v>2</v>
      </c>
      <c r="BU421" s="16">
        <v>2</v>
      </c>
      <c r="BV421" s="16">
        <v>2</v>
      </c>
      <c r="BW421" s="16">
        <v>2</v>
      </c>
      <c r="BX421" s="16">
        <v>2</v>
      </c>
      <c r="BY421" s="16">
        <v>2</v>
      </c>
      <c r="BZ421" s="16">
        <v>2</v>
      </c>
      <c r="CA421" s="16">
        <v>2</v>
      </c>
      <c r="CB421" s="16">
        <v>2</v>
      </c>
      <c r="CC421" s="16">
        <v>2</v>
      </c>
      <c r="CD421" s="16">
        <v>2</v>
      </c>
      <c r="CE421" s="16">
        <v>2</v>
      </c>
      <c r="CF421" s="16">
        <v>2</v>
      </c>
      <c r="CG421" s="16">
        <v>2</v>
      </c>
      <c r="CH421" s="16">
        <v>2</v>
      </c>
      <c r="CI421" s="16">
        <v>2</v>
      </c>
      <c r="CJ421" s="16">
        <v>2</v>
      </c>
      <c r="CK421" s="16">
        <v>2</v>
      </c>
      <c r="CL421" s="16">
        <v>2</v>
      </c>
      <c r="CM421" s="16">
        <v>2</v>
      </c>
      <c r="CN421" s="16">
        <v>2</v>
      </c>
      <c r="CO421" s="16">
        <v>2</v>
      </c>
      <c r="CP421" s="16">
        <v>2</v>
      </c>
      <c r="CQ421" s="16">
        <v>2</v>
      </c>
      <c r="CR421" s="16">
        <v>2</v>
      </c>
      <c r="CS421" s="16">
        <v>2</v>
      </c>
      <c r="CT421" s="16">
        <v>2</v>
      </c>
      <c r="CU421" s="16">
        <v>2</v>
      </c>
      <c r="CV421" s="16">
        <v>2</v>
      </c>
      <c r="CW421" s="69">
        <f t="shared" si="211"/>
        <v>38</v>
      </c>
      <c r="CX421" s="352">
        <f t="shared" si="212"/>
        <v>0.97435897435897434</v>
      </c>
      <c r="CY421" s="69">
        <f t="shared" si="213"/>
        <v>1</v>
      </c>
      <c r="CZ421" s="70">
        <f t="shared" si="214"/>
        <v>2.564102564102564E-2</v>
      </c>
      <c r="DA421" s="69">
        <f t="shared" si="215"/>
        <v>0</v>
      </c>
      <c r="DB421" s="70">
        <f t="shared" si="216"/>
        <v>0</v>
      </c>
      <c r="DC421" s="69">
        <f t="shared" si="217"/>
        <v>0</v>
      </c>
      <c r="DD421" s="70">
        <f t="shared" si="218"/>
        <v>0</v>
      </c>
      <c r="DE421" s="71">
        <f t="shared" si="219"/>
        <v>1.9743589743589745</v>
      </c>
      <c r="DF421" s="71" t="str">
        <f t="shared" si="220"/>
        <v>Đạt mục tiêu</v>
      </c>
      <c r="DG421" s="2"/>
      <c r="DH421" s="2"/>
      <c r="DI421" s="2"/>
      <c r="DJ421" s="2"/>
      <c r="DK421" s="2"/>
      <c r="DL421" s="2"/>
      <c r="DM421" s="2"/>
      <c r="DN421" s="2"/>
      <c r="DO421" s="2"/>
      <c r="DP421" s="2"/>
      <c r="DQ421" s="2"/>
      <c r="DR421" s="2"/>
      <c r="DS421" s="2"/>
      <c r="DT421" s="2"/>
      <c r="DU421" s="2"/>
      <c r="DV421" s="2"/>
      <c r="DW421" s="2"/>
      <c r="DX421" s="2"/>
      <c r="DY421" s="2"/>
      <c r="DZ421" s="2"/>
    </row>
    <row r="422" spans="1:130" ht="59.25" hidden="1" customHeight="1" x14ac:dyDescent="0.25">
      <c r="A422" s="49">
        <v>375</v>
      </c>
      <c r="B422" s="62">
        <v>527</v>
      </c>
      <c r="C422" s="56">
        <v>527</v>
      </c>
      <c r="D422" s="8" t="s">
        <v>496</v>
      </c>
      <c r="E422" s="281" t="s">
        <v>19</v>
      </c>
      <c r="F422" s="15" t="s">
        <v>497</v>
      </c>
      <c r="G422" s="282" t="s">
        <v>19</v>
      </c>
      <c r="H422" s="144" t="s">
        <v>879</v>
      </c>
      <c r="I422" s="64" t="s">
        <v>628</v>
      </c>
      <c r="J422" s="8" t="s">
        <v>489</v>
      </c>
      <c r="K422" s="13"/>
      <c r="L422" s="13"/>
      <c r="M422" s="11"/>
      <c r="N422" s="305" t="s">
        <v>542</v>
      </c>
      <c r="O422" s="66"/>
      <c r="P422" s="66"/>
      <c r="Q422" s="66" t="s">
        <v>15</v>
      </c>
      <c r="R422" s="66"/>
      <c r="S422" s="66"/>
      <c r="T422" s="66"/>
      <c r="U422" s="66"/>
      <c r="V422" s="66"/>
      <c r="W422" s="66"/>
      <c r="X422" s="66"/>
      <c r="Y422" s="67">
        <f t="shared" si="210"/>
        <v>1</v>
      </c>
      <c r="Z422" s="16"/>
      <c r="AA422" s="16"/>
      <c r="AB422" s="16"/>
      <c r="AC422" s="16"/>
      <c r="AD422" s="16"/>
      <c r="AE422" s="12"/>
      <c r="AF422" s="12"/>
      <c r="AG422" s="12"/>
      <c r="AH422" s="12" t="s">
        <v>645</v>
      </c>
      <c r="AI422" s="12" t="s">
        <v>645</v>
      </c>
      <c r="AJ422" s="12" t="s">
        <v>645</v>
      </c>
      <c r="AK422" s="12" t="s">
        <v>645</v>
      </c>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6">
        <v>2</v>
      </c>
      <c r="BK422" s="16">
        <v>2</v>
      </c>
      <c r="BL422" s="16">
        <v>2</v>
      </c>
      <c r="BM422" s="16">
        <v>2</v>
      </c>
      <c r="BN422" s="16">
        <v>2</v>
      </c>
      <c r="BO422" s="16">
        <v>2</v>
      </c>
      <c r="BP422" s="16">
        <v>2</v>
      </c>
      <c r="BQ422" s="16">
        <v>2</v>
      </c>
      <c r="BR422" s="16">
        <v>2</v>
      </c>
      <c r="BS422" s="16">
        <v>2</v>
      </c>
      <c r="BT422" s="16">
        <v>2</v>
      </c>
      <c r="BU422" s="16">
        <v>2</v>
      </c>
      <c r="BV422" s="16">
        <v>2</v>
      </c>
      <c r="BW422" s="16">
        <v>2</v>
      </c>
      <c r="BX422" s="16">
        <v>2</v>
      </c>
      <c r="BY422" s="16">
        <v>2</v>
      </c>
      <c r="BZ422" s="16">
        <v>2</v>
      </c>
      <c r="CA422" s="16">
        <v>2</v>
      </c>
      <c r="CB422" s="16">
        <v>2</v>
      </c>
      <c r="CC422" s="16">
        <v>2</v>
      </c>
      <c r="CD422" s="16">
        <v>2</v>
      </c>
      <c r="CE422" s="16">
        <v>2</v>
      </c>
      <c r="CF422" s="16">
        <v>2</v>
      </c>
      <c r="CG422" s="16">
        <v>2</v>
      </c>
      <c r="CH422" s="16">
        <v>2</v>
      </c>
      <c r="CI422" s="16">
        <v>2</v>
      </c>
      <c r="CJ422" s="16">
        <v>2</v>
      </c>
      <c r="CK422" s="16">
        <v>2</v>
      </c>
      <c r="CL422" s="16">
        <v>2</v>
      </c>
      <c r="CM422" s="16">
        <v>2</v>
      </c>
      <c r="CN422" s="16">
        <v>2</v>
      </c>
      <c r="CO422" s="16">
        <v>2</v>
      </c>
      <c r="CP422" s="16">
        <v>2</v>
      </c>
      <c r="CQ422" s="16">
        <v>1</v>
      </c>
      <c r="CR422" s="16">
        <v>1</v>
      </c>
      <c r="CS422" s="16">
        <v>1</v>
      </c>
      <c r="CT422" s="16">
        <v>2</v>
      </c>
      <c r="CU422" s="16">
        <v>2</v>
      </c>
      <c r="CV422" s="16">
        <v>2</v>
      </c>
      <c r="CW422" s="69">
        <f t="shared" si="211"/>
        <v>36</v>
      </c>
      <c r="CX422" s="352">
        <f t="shared" si="212"/>
        <v>0.92307692307692313</v>
      </c>
      <c r="CY422" s="69">
        <f t="shared" si="213"/>
        <v>3</v>
      </c>
      <c r="CZ422" s="70">
        <f t="shared" si="214"/>
        <v>7.6923076923076927E-2</v>
      </c>
      <c r="DA422" s="69">
        <f t="shared" si="215"/>
        <v>0</v>
      </c>
      <c r="DB422" s="70">
        <f t="shared" si="216"/>
        <v>0</v>
      </c>
      <c r="DC422" s="69">
        <f t="shared" si="217"/>
        <v>0</v>
      </c>
      <c r="DD422" s="70">
        <f t="shared" si="218"/>
        <v>0</v>
      </c>
      <c r="DE422" s="71">
        <f t="shared" si="219"/>
        <v>1.9230769230769231</v>
      </c>
      <c r="DF422" s="71" t="str">
        <f t="shared" si="220"/>
        <v>Đạt mục tiêu</v>
      </c>
      <c r="DG422" s="2"/>
      <c r="DH422" s="2"/>
      <c r="DI422" s="2"/>
      <c r="DJ422" s="2"/>
      <c r="DK422" s="2"/>
      <c r="DL422" s="2"/>
      <c r="DM422" s="2"/>
      <c r="DN422" s="2"/>
      <c r="DO422" s="2"/>
      <c r="DP422" s="2"/>
      <c r="DQ422" s="2"/>
      <c r="DR422" s="2"/>
      <c r="DS422" s="2"/>
      <c r="DT422" s="2"/>
      <c r="DU422" s="2"/>
      <c r="DV422" s="2"/>
      <c r="DW422" s="2"/>
      <c r="DX422" s="2"/>
      <c r="DY422" s="2"/>
      <c r="DZ422" s="2"/>
    </row>
    <row r="423" spans="1:130" ht="72" customHeight="1" x14ac:dyDescent="0.25">
      <c r="A423" s="49">
        <v>376</v>
      </c>
      <c r="B423" s="62">
        <v>527</v>
      </c>
      <c r="C423" s="56">
        <v>527</v>
      </c>
      <c r="D423" s="8" t="s">
        <v>496</v>
      </c>
      <c r="E423" s="15" t="s">
        <v>19</v>
      </c>
      <c r="F423" s="15" t="s">
        <v>497</v>
      </c>
      <c r="G423" s="64" t="s">
        <v>19</v>
      </c>
      <c r="H423" s="144" t="s">
        <v>1449</v>
      </c>
      <c r="I423" s="64" t="s">
        <v>628</v>
      </c>
      <c r="J423" s="8" t="s">
        <v>489</v>
      </c>
      <c r="K423" s="13"/>
      <c r="L423" s="13"/>
      <c r="M423" s="11"/>
      <c r="N423" s="305" t="s">
        <v>543</v>
      </c>
      <c r="O423" s="66"/>
      <c r="P423" s="66"/>
      <c r="Q423" s="66"/>
      <c r="R423" s="66" t="s">
        <v>15</v>
      </c>
      <c r="S423" s="66"/>
      <c r="T423" s="66"/>
      <c r="U423" s="66"/>
      <c r="V423" s="66"/>
      <c r="W423" s="66"/>
      <c r="X423" s="66"/>
      <c r="Y423" s="67">
        <f t="shared" si="210"/>
        <v>1</v>
      </c>
      <c r="Z423" s="16"/>
      <c r="AA423" s="16"/>
      <c r="AB423" s="16"/>
      <c r="AC423" s="16"/>
      <c r="AD423" s="16"/>
      <c r="AE423" s="12"/>
      <c r="AF423" s="12"/>
      <c r="AG423" s="12"/>
      <c r="AH423" s="12"/>
      <c r="AI423" s="12"/>
      <c r="AJ423" s="12"/>
      <c r="AK423" s="12"/>
      <c r="AL423" s="12" t="s">
        <v>654</v>
      </c>
      <c r="AM423" s="12" t="s">
        <v>710</v>
      </c>
      <c r="AN423" s="12" t="s">
        <v>654</v>
      </c>
      <c r="AO423" s="12" t="s">
        <v>645</v>
      </c>
      <c r="AP423" s="12" t="s">
        <v>654</v>
      </c>
      <c r="AQ423" s="12"/>
      <c r="AR423" s="12"/>
      <c r="AS423" s="12"/>
      <c r="AT423" s="12"/>
      <c r="AU423" s="12"/>
      <c r="AV423" s="12"/>
      <c r="AW423" s="12"/>
      <c r="AX423" s="12"/>
      <c r="AY423" s="12"/>
      <c r="AZ423" s="12"/>
      <c r="BA423" s="12"/>
      <c r="BB423" s="12"/>
      <c r="BC423" s="12"/>
      <c r="BD423" s="12"/>
      <c r="BE423" s="12"/>
      <c r="BF423" s="12"/>
      <c r="BG423" s="12"/>
      <c r="BH423" s="12"/>
      <c r="BI423" s="12"/>
      <c r="BJ423" s="16">
        <v>2</v>
      </c>
      <c r="BK423" s="16">
        <v>2</v>
      </c>
      <c r="BL423" s="16">
        <v>2</v>
      </c>
      <c r="BM423" s="16">
        <v>2</v>
      </c>
      <c r="BN423" s="16">
        <v>2</v>
      </c>
      <c r="BO423" s="16">
        <v>2</v>
      </c>
      <c r="BP423" s="16">
        <v>2</v>
      </c>
      <c r="BQ423" s="16">
        <v>2</v>
      </c>
      <c r="BR423" s="16">
        <v>2</v>
      </c>
      <c r="BS423" s="16">
        <v>2</v>
      </c>
      <c r="BT423" s="16">
        <v>2</v>
      </c>
      <c r="BU423" s="16">
        <v>2</v>
      </c>
      <c r="BV423" s="16">
        <v>2</v>
      </c>
      <c r="BW423" s="16">
        <v>2</v>
      </c>
      <c r="BX423" s="16">
        <v>2</v>
      </c>
      <c r="BY423" s="16">
        <v>2</v>
      </c>
      <c r="BZ423" s="16">
        <v>2</v>
      </c>
      <c r="CA423" s="16">
        <v>2</v>
      </c>
      <c r="CB423" s="16">
        <v>2</v>
      </c>
      <c r="CC423" s="16">
        <v>2</v>
      </c>
      <c r="CD423" s="16">
        <v>2</v>
      </c>
      <c r="CE423" s="16">
        <v>2</v>
      </c>
      <c r="CF423" s="16">
        <v>2</v>
      </c>
      <c r="CG423" s="16">
        <v>2</v>
      </c>
      <c r="CH423" s="16">
        <v>2</v>
      </c>
      <c r="CI423" s="16">
        <v>2</v>
      </c>
      <c r="CJ423" s="16">
        <v>2</v>
      </c>
      <c r="CK423" s="16">
        <v>2</v>
      </c>
      <c r="CL423" s="16">
        <v>2</v>
      </c>
      <c r="CM423" s="16">
        <v>2</v>
      </c>
      <c r="CN423" s="16">
        <v>2</v>
      </c>
      <c r="CO423" s="16">
        <v>2</v>
      </c>
      <c r="CP423" s="16">
        <v>2</v>
      </c>
      <c r="CQ423" s="16">
        <v>2</v>
      </c>
      <c r="CR423" s="16">
        <v>2</v>
      </c>
      <c r="CS423" s="16">
        <v>2</v>
      </c>
      <c r="CT423" s="16">
        <v>2</v>
      </c>
      <c r="CU423" s="16">
        <v>2</v>
      </c>
      <c r="CV423" s="16">
        <v>2</v>
      </c>
      <c r="CW423" s="69">
        <f t="shared" si="211"/>
        <v>39</v>
      </c>
      <c r="CX423" s="352">
        <f t="shared" si="212"/>
        <v>1</v>
      </c>
      <c r="CY423" s="69">
        <f t="shared" si="213"/>
        <v>0</v>
      </c>
      <c r="CZ423" s="70">
        <f t="shared" si="214"/>
        <v>0</v>
      </c>
      <c r="DA423" s="69">
        <f t="shared" si="215"/>
        <v>0</v>
      </c>
      <c r="DB423" s="70">
        <f t="shared" si="216"/>
        <v>0</v>
      </c>
      <c r="DC423" s="69">
        <f t="shared" si="217"/>
        <v>0</v>
      </c>
      <c r="DD423" s="70">
        <f t="shared" si="218"/>
        <v>0</v>
      </c>
      <c r="DE423" s="71">
        <f t="shared" si="219"/>
        <v>2</v>
      </c>
      <c r="DF423" s="71" t="str">
        <f t="shared" si="220"/>
        <v>Đạt mục tiêu</v>
      </c>
      <c r="DG423" s="2"/>
      <c r="DH423" s="2"/>
      <c r="DI423" s="2"/>
      <c r="DJ423" s="2"/>
      <c r="DK423" s="2"/>
      <c r="DL423" s="2"/>
      <c r="DM423" s="2"/>
      <c r="DN423" s="2"/>
      <c r="DO423" s="2"/>
      <c r="DP423" s="2"/>
      <c r="DQ423" s="2"/>
      <c r="DR423" s="2"/>
      <c r="DS423" s="2"/>
      <c r="DT423" s="2"/>
      <c r="DU423" s="2"/>
      <c r="DV423" s="2"/>
      <c r="DW423" s="2"/>
      <c r="DX423" s="2"/>
      <c r="DY423" s="2"/>
      <c r="DZ423" s="2"/>
    </row>
    <row r="424" spans="1:130" ht="60.75" hidden="1" customHeight="1" x14ac:dyDescent="0.25">
      <c r="A424" s="49">
        <v>377</v>
      </c>
      <c r="B424" s="62">
        <v>527</v>
      </c>
      <c r="C424" s="56">
        <v>527</v>
      </c>
      <c r="D424" s="8" t="s">
        <v>496</v>
      </c>
      <c r="E424" s="15" t="s">
        <v>19</v>
      </c>
      <c r="F424" s="15" t="s">
        <v>497</v>
      </c>
      <c r="G424" s="64" t="s">
        <v>19</v>
      </c>
      <c r="H424" s="148" t="s">
        <v>881</v>
      </c>
      <c r="I424" s="64" t="s">
        <v>628</v>
      </c>
      <c r="J424" s="8" t="s">
        <v>489</v>
      </c>
      <c r="K424" s="13"/>
      <c r="L424" s="13"/>
      <c r="M424" s="11"/>
      <c r="N424" s="305" t="s">
        <v>544</v>
      </c>
      <c r="O424" s="66"/>
      <c r="P424" s="66"/>
      <c r="Q424" s="66"/>
      <c r="R424" s="66"/>
      <c r="S424" s="66" t="s">
        <v>15</v>
      </c>
      <c r="T424" s="66"/>
      <c r="U424" s="66"/>
      <c r="V424" s="66"/>
      <c r="W424" s="66"/>
      <c r="X424" s="66"/>
      <c r="Y424" s="67">
        <f t="shared" si="210"/>
        <v>1</v>
      </c>
      <c r="Z424" s="16"/>
      <c r="AA424" s="16"/>
      <c r="AB424" s="16"/>
      <c r="AC424" s="16"/>
      <c r="AD424" s="16"/>
      <c r="AE424" s="12"/>
      <c r="AF424" s="12"/>
      <c r="AG424" s="12"/>
      <c r="AH424" s="12"/>
      <c r="AI424" s="12"/>
      <c r="AJ424" s="12"/>
      <c r="AK424" s="12"/>
      <c r="AL424" s="12"/>
      <c r="AM424" s="12"/>
      <c r="AN424" s="12"/>
      <c r="AO424" s="12"/>
      <c r="AP424" s="12"/>
      <c r="AQ424" s="12" t="s">
        <v>645</v>
      </c>
      <c r="AR424" s="12" t="s">
        <v>645</v>
      </c>
      <c r="AS424" s="12" t="s">
        <v>645</v>
      </c>
      <c r="AT424" s="12" t="s">
        <v>645</v>
      </c>
      <c r="AU424" s="12"/>
      <c r="AV424" s="12"/>
      <c r="AW424" s="12"/>
      <c r="AX424" s="12"/>
      <c r="AY424" s="12"/>
      <c r="AZ424" s="12"/>
      <c r="BA424" s="12"/>
      <c r="BB424" s="12"/>
      <c r="BC424" s="12"/>
      <c r="BD424" s="12"/>
      <c r="BE424" s="12"/>
      <c r="BF424" s="12"/>
      <c r="BG424" s="12"/>
      <c r="BH424" s="12"/>
      <c r="BI424" s="12"/>
      <c r="BJ424" s="16">
        <v>2</v>
      </c>
      <c r="BK424" s="16">
        <v>2</v>
      </c>
      <c r="BL424" s="16">
        <v>2</v>
      </c>
      <c r="BM424" s="16">
        <v>2</v>
      </c>
      <c r="BN424" s="16">
        <v>2</v>
      </c>
      <c r="BO424" s="16">
        <v>2</v>
      </c>
      <c r="BP424" s="16">
        <v>2</v>
      </c>
      <c r="BQ424" s="16">
        <v>2</v>
      </c>
      <c r="BR424" s="16">
        <v>2</v>
      </c>
      <c r="BS424" s="16">
        <v>2</v>
      </c>
      <c r="BT424" s="16">
        <v>2</v>
      </c>
      <c r="BU424" s="16">
        <v>2</v>
      </c>
      <c r="BV424" s="16">
        <v>2</v>
      </c>
      <c r="BW424" s="16">
        <v>2</v>
      </c>
      <c r="BX424" s="16">
        <v>2</v>
      </c>
      <c r="BY424" s="16">
        <v>2</v>
      </c>
      <c r="BZ424" s="16">
        <v>2</v>
      </c>
      <c r="CA424" s="16">
        <v>2</v>
      </c>
      <c r="CB424" s="16">
        <v>2</v>
      </c>
      <c r="CC424" s="16">
        <v>2</v>
      </c>
      <c r="CD424" s="16">
        <v>2</v>
      </c>
      <c r="CE424" s="16">
        <v>2</v>
      </c>
      <c r="CF424" s="16">
        <v>2</v>
      </c>
      <c r="CG424" s="16">
        <v>2</v>
      </c>
      <c r="CH424" s="16">
        <v>2</v>
      </c>
      <c r="CI424" s="16">
        <v>2</v>
      </c>
      <c r="CJ424" s="16">
        <v>2</v>
      </c>
      <c r="CK424" s="16">
        <v>2</v>
      </c>
      <c r="CL424" s="16">
        <v>2</v>
      </c>
      <c r="CM424" s="16">
        <v>2</v>
      </c>
      <c r="CN424" s="16">
        <v>2</v>
      </c>
      <c r="CO424" s="16">
        <v>2</v>
      </c>
      <c r="CP424" s="16">
        <v>2</v>
      </c>
      <c r="CQ424" s="16">
        <v>2</v>
      </c>
      <c r="CR424" s="16">
        <v>2</v>
      </c>
      <c r="CS424" s="16"/>
      <c r="CT424" s="16">
        <v>2</v>
      </c>
      <c r="CU424" s="16">
        <v>2</v>
      </c>
      <c r="CV424" s="16">
        <v>2</v>
      </c>
      <c r="CW424" s="69">
        <f t="shared" si="211"/>
        <v>38</v>
      </c>
      <c r="CX424" s="352">
        <f t="shared" si="212"/>
        <v>1</v>
      </c>
      <c r="CY424" s="69">
        <f t="shared" si="213"/>
        <v>0</v>
      </c>
      <c r="CZ424" s="70">
        <f t="shared" si="214"/>
        <v>0</v>
      </c>
      <c r="DA424" s="69">
        <f t="shared" si="215"/>
        <v>0</v>
      </c>
      <c r="DB424" s="70">
        <f t="shared" si="216"/>
        <v>0</v>
      </c>
      <c r="DC424" s="69">
        <f t="shared" si="217"/>
        <v>0</v>
      </c>
      <c r="DD424" s="70">
        <f t="shared" si="218"/>
        <v>0</v>
      </c>
      <c r="DE424" s="71">
        <f t="shared" si="219"/>
        <v>2</v>
      </c>
      <c r="DF424" s="71" t="str">
        <f t="shared" si="220"/>
        <v>Đạt mục tiêu</v>
      </c>
      <c r="DG424" s="2"/>
      <c r="DH424" s="2"/>
      <c r="DI424" s="2"/>
      <c r="DJ424" s="2"/>
      <c r="DK424" s="2"/>
      <c r="DL424" s="2"/>
      <c r="DM424" s="2"/>
      <c r="DN424" s="2"/>
      <c r="DO424" s="2"/>
      <c r="DP424" s="2"/>
      <c r="DQ424" s="2"/>
      <c r="DR424" s="2"/>
      <c r="DS424" s="2"/>
      <c r="DT424" s="2"/>
      <c r="DU424" s="2"/>
      <c r="DV424" s="2"/>
      <c r="DW424" s="2"/>
      <c r="DX424" s="2"/>
      <c r="DY424" s="2"/>
      <c r="DZ424" s="2"/>
    </row>
    <row r="425" spans="1:130" ht="64.5" hidden="1" customHeight="1" x14ac:dyDescent="0.25">
      <c r="A425" s="49">
        <v>378</v>
      </c>
      <c r="B425" s="62">
        <v>527</v>
      </c>
      <c r="C425" s="56">
        <v>527</v>
      </c>
      <c r="D425" s="8" t="s">
        <v>496</v>
      </c>
      <c r="E425" s="15" t="s">
        <v>19</v>
      </c>
      <c r="F425" s="15" t="s">
        <v>497</v>
      </c>
      <c r="G425" s="64" t="s">
        <v>19</v>
      </c>
      <c r="H425" s="8" t="s">
        <v>882</v>
      </c>
      <c r="I425" s="64" t="s">
        <v>628</v>
      </c>
      <c r="J425" s="8" t="s">
        <v>489</v>
      </c>
      <c r="K425" s="13"/>
      <c r="L425" s="13"/>
      <c r="M425" s="11"/>
      <c r="N425" s="11"/>
      <c r="O425" s="66"/>
      <c r="P425" s="66"/>
      <c r="Q425" s="66"/>
      <c r="R425" s="66"/>
      <c r="S425" s="66"/>
      <c r="T425" s="66"/>
      <c r="U425" s="66" t="s">
        <v>15</v>
      </c>
      <c r="V425" s="66"/>
      <c r="W425" s="66"/>
      <c r="X425" s="66"/>
      <c r="Y425" s="67">
        <f t="shared" si="210"/>
        <v>1</v>
      </c>
      <c r="Z425" s="16"/>
      <c r="AA425" s="16"/>
      <c r="AB425" s="16"/>
      <c r="AC425" s="16"/>
      <c r="AD425" s="16"/>
      <c r="AE425" s="12"/>
      <c r="AF425" s="12"/>
      <c r="AG425" s="12"/>
      <c r="AH425" s="12"/>
      <c r="AI425" s="12"/>
      <c r="AJ425" s="12"/>
      <c r="AK425" s="12"/>
      <c r="AL425" s="12"/>
      <c r="AM425" s="12"/>
      <c r="AN425" s="12"/>
      <c r="AO425" s="12"/>
      <c r="AP425" s="12"/>
      <c r="AQ425" s="12"/>
      <c r="AR425" s="12"/>
      <c r="AS425" s="12"/>
      <c r="AT425" s="12"/>
      <c r="AU425" s="12"/>
      <c r="AV425" s="12"/>
      <c r="AW425" s="12"/>
      <c r="AX425" s="12"/>
      <c r="AY425" s="12" t="s">
        <v>645</v>
      </c>
      <c r="AZ425" s="12"/>
      <c r="BA425" s="12" t="s">
        <v>645</v>
      </c>
      <c r="BB425" s="12" t="s">
        <v>710</v>
      </c>
      <c r="BC425" s="12"/>
      <c r="BD425" s="12"/>
      <c r="BE425" s="12"/>
      <c r="BF425" s="12"/>
      <c r="BG425" s="12"/>
      <c r="BH425" s="12"/>
      <c r="BI425" s="12"/>
      <c r="BJ425" s="16">
        <v>2</v>
      </c>
      <c r="BK425" s="16">
        <v>2</v>
      </c>
      <c r="BL425" s="16">
        <v>2</v>
      </c>
      <c r="BM425" s="16">
        <v>2</v>
      </c>
      <c r="BN425" s="16">
        <v>2</v>
      </c>
      <c r="BO425" s="16">
        <v>2</v>
      </c>
      <c r="BP425" s="16">
        <v>2</v>
      </c>
      <c r="BQ425" s="16">
        <v>2</v>
      </c>
      <c r="BR425" s="16">
        <v>2</v>
      </c>
      <c r="BS425" s="16">
        <v>2</v>
      </c>
      <c r="BT425" s="16">
        <v>2</v>
      </c>
      <c r="BU425" s="16">
        <v>2</v>
      </c>
      <c r="BV425" s="16">
        <v>2</v>
      </c>
      <c r="BW425" s="16">
        <v>2</v>
      </c>
      <c r="BX425" s="16">
        <v>2</v>
      </c>
      <c r="BY425" s="16">
        <v>2</v>
      </c>
      <c r="BZ425" s="16">
        <v>2</v>
      </c>
      <c r="CA425" s="16">
        <v>2</v>
      </c>
      <c r="CB425" s="16">
        <v>2</v>
      </c>
      <c r="CC425" s="16">
        <v>2</v>
      </c>
      <c r="CD425" s="16">
        <v>2</v>
      </c>
      <c r="CE425" s="16">
        <v>2</v>
      </c>
      <c r="CF425" s="16">
        <v>2</v>
      </c>
      <c r="CG425" s="16">
        <v>2</v>
      </c>
      <c r="CH425" s="16">
        <v>2</v>
      </c>
      <c r="CI425" s="16">
        <v>2</v>
      </c>
      <c r="CJ425" s="16">
        <v>2</v>
      </c>
      <c r="CK425" s="16">
        <v>2</v>
      </c>
      <c r="CL425" s="16">
        <v>2</v>
      </c>
      <c r="CM425" s="16">
        <v>2</v>
      </c>
      <c r="CN425" s="16">
        <v>2</v>
      </c>
      <c r="CO425" s="16">
        <v>2</v>
      </c>
      <c r="CP425" s="16">
        <v>2</v>
      </c>
      <c r="CQ425" s="16">
        <v>2</v>
      </c>
      <c r="CR425" s="16">
        <v>2</v>
      </c>
      <c r="CS425" s="16"/>
      <c r="CT425" s="16">
        <v>2</v>
      </c>
      <c r="CU425" s="16">
        <v>2</v>
      </c>
      <c r="CV425" s="16">
        <v>2</v>
      </c>
      <c r="CW425" s="69">
        <f t="shared" si="211"/>
        <v>38</v>
      </c>
      <c r="CX425" s="352">
        <f t="shared" si="212"/>
        <v>1</v>
      </c>
      <c r="CY425" s="69">
        <f t="shared" si="213"/>
        <v>0</v>
      </c>
      <c r="CZ425" s="70">
        <f t="shared" si="214"/>
        <v>0</v>
      </c>
      <c r="DA425" s="69">
        <f t="shared" si="215"/>
        <v>0</v>
      </c>
      <c r="DB425" s="70">
        <f t="shared" si="216"/>
        <v>0</v>
      </c>
      <c r="DC425" s="69">
        <f t="shared" si="217"/>
        <v>0</v>
      </c>
      <c r="DD425" s="70">
        <f t="shared" si="218"/>
        <v>0</v>
      </c>
      <c r="DE425" s="71">
        <f t="shared" si="219"/>
        <v>2</v>
      </c>
      <c r="DF425" s="71" t="str">
        <f t="shared" si="220"/>
        <v>Đạt mục tiêu</v>
      </c>
      <c r="DG425" s="2"/>
      <c r="DH425" s="2"/>
      <c r="DI425" s="2"/>
      <c r="DJ425" s="2"/>
      <c r="DK425" s="2"/>
      <c r="DL425" s="2"/>
      <c r="DM425" s="2"/>
      <c r="DN425" s="2"/>
      <c r="DO425" s="2"/>
      <c r="DP425" s="2"/>
      <c r="DQ425" s="2"/>
      <c r="DR425" s="2"/>
      <c r="DS425" s="2"/>
      <c r="DT425" s="2"/>
      <c r="DU425" s="2"/>
      <c r="DV425" s="2"/>
      <c r="DW425" s="2"/>
      <c r="DX425" s="2"/>
      <c r="DY425" s="2"/>
      <c r="DZ425" s="2"/>
    </row>
    <row r="426" spans="1:130" ht="55.5" hidden="1" customHeight="1" x14ac:dyDescent="0.25">
      <c r="A426" s="49">
        <v>379</v>
      </c>
      <c r="B426" s="62">
        <v>527</v>
      </c>
      <c r="C426" s="56">
        <v>527</v>
      </c>
      <c r="D426" s="8" t="s">
        <v>496</v>
      </c>
      <c r="E426" s="15" t="s">
        <v>19</v>
      </c>
      <c r="F426" s="15" t="s">
        <v>497</v>
      </c>
      <c r="G426" s="64" t="s">
        <v>19</v>
      </c>
      <c r="H426" s="8" t="s">
        <v>883</v>
      </c>
      <c r="I426" s="64" t="s">
        <v>628</v>
      </c>
      <c r="J426" s="8" t="s">
        <v>489</v>
      </c>
      <c r="K426" s="13"/>
      <c r="L426" s="13"/>
      <c r="M426" s="11"/>
      <c r="N426" s="11" t="s">
        <v>545</v>
      </c>
      <c r="O426" s="66"/>
      <c r="P426" s="66"/>
      <c r="Q426" s="66"/>
      <c r="R426" s="66"/>
      <c r="S426" s="66"/>
      <c r="T426" s="66" t="s">
        <v>15</v>
      </c>
      <c r="U426" s="66"/>
      <c r="V426" s="66"/>
      <c r="W426" s="66"/>
      <c r="X426" s="66"/>
      <c r="Y426" s="67">
        <f t="shared" si="210"/>
        <v>1</v>
      </c>
      <c r="Z426" s="16"/>
      <c r="AA426" s="16"/>
      <c r="AB426" s="16"/>
      <c r="AC426" s="16"/>
      <c r="AD426" s="16"/>
      <c r="AE426" s="12"/>
      <c r="AF426" s="12"/>
      <c r="AG426" s="12"/>
      <c r="AH426" s="12"/>
      <c r="AI426" s="12"/>
      <c r="AJ426" s="12"/>
      <c r="AK426" s="12"/>
      <c r="AL426" s="12"/>
      <c r="AM426" s="12"/>
      <c r="AN426" s="12"/>
      <c r="AO426" s="12"/>
      <c r="AP426" s="12"/>
      <c r="AQ426" s="12"/>
      <c r="AR426" s="12"/>
      <c r="AS426" s="12"/>
      <c r="AT426" s="12"/>
      <c r="AU426" s="12" t="s">
        <v>645</v>
      </c>
      <c r="AV426" s="12"/>
      <c r="AW426" s="12" t="s">
        <v>710</v>
      </c>
      <c r="AX426" s="12"/>
      <c r="AY426" s="12"/>
      <c r="AZ426" s="12"/>
      <c r="BA426" s="12"/>
      <c r="BB426" s="12"/>
      <c r="BC426" s="12"/>
      <c r="BD426" s="12"/>
      <c r="BE426" s="12"/>
      <c r="BF426" s="12"/>
      <c r="BG426" s="12"/>
      <c r="BH426" s="12"/>
      <c r="BI426" s="12"/>
      <c r="BJ426" s="345">
        <v>2</v>
      </c>
      <c r="BK426" s="345">
        <v>2</v>
      </c>
      <c r="BL426" s="345">
        <v>2</v>
      </c>
      <c r="BM426" s="345">
        <v>2</v>
      </c>
      <c r="BN426" s="345">
        <v>2</v>
      </c>
      <c r="BO426" s="345">
        <v>2</v>
      </c>
      <c r="BP426" s="345">
        <v>2</v>
      </c>
      <c r="BQ426" s="345">
        <v>2</v>
      </c>
      <c r="BR426" s="345">
        <v>2</v>
      </c>
      <c r="BS426" s="345">
        <v>2</v>
      </c>
      <c r="BT426" s="345">
        <v>2</v>
      </c>
      <c r="BU426" s="345">
        <v>2</v>
      </c>
      <c r="BV426" s="345">
        <v>2</v>
      </c>
      <c r="BW426" s="345">
        <v>2</v>
      </c>
      <c r="BX426" s="345">
        <v>2</v>
      </c>
      <c r="BY426" s="345">
        <v>2</v>
      </c>
      <c r="BZ426" s="345">
        <v>2</v>
      </c>
      <c r="CA426" s="345">
        <v>2</v>
      </c>
      <c r="CB426" s="345">
        <v>2</v>
      </c>
      <c r="CC426" s="345">
        <v>2</v>
      </c>
      <c r="CD426" s="345">
        <v>2</v>
      </c>
      <c r="CE426" s="345">
        <v>2</v>
      </c>
      <c r="CF426" s="345">
        <v>2</v>
      </c>
      <c r="CG426" s="345">
        <v>2</v>
      </c>
      <c r="CH426" s="345">
        <v>2</v>
      </c>
      <c r="CI426" s="345">
        <v>2</v>
      </c>
      <c r="CJ426" s="345">
        <v>2</v>
      </c>
      <c r="CK426" s="345">
        <v>2</v>
      </c>
      <c r="CL426" s="345">
        <v>2</v>
      </c>
      <c r="CM426" s="345">
        <v>2</v>
      </c>
      <c r="CN426" s="345">
        <v>2</v>
      </c>
      <c r="CO426" s="345">
        <v>2</v>
      </c>
      <c r="CP426" s="345">
        <v>2</v>
      </c>
      <c r="CQ426" s="345">
        <v>2</v>
      </c>
      <c r="CR426" s="345">
        <v>2</v>
      </c>
      <c r="CS426" s="345">
        <v>2</v>
      </c>
      <c r="CT426" s="345">
        <v>2</v>
      </c>
      <c r="CU426" s="345">
        <v>2</v>
      </c>
      <c r="CV426" s="345">
        <v>2</v>
      </c>
      <c r="CW426" s="335">
        <f t="shared" si="211"/>
        <v>39</v>
      </c>
      <c r="CX426" s="330">
        <f t="shared" si="212"/>
        <v>1</v>
      </c>
      <c r="CY426" s="335">
        <f t="shared" si="213"/>
        <v>0</v>
      </c>
      <c r="CZ426" s="339">
        <f t="shared" si="214"/>
        <v>0</v>
      </c>
      <c r="DA426" s="335">
        <f t="shared" si="215"/>
        <v>0</v>
      </c>
      <c r="DB426" s="339">
        <f t="shared" si="216"/>
        <v>0</v>
      </c>
      <c r="DC426" s="335">
        <f t="shared" si="217"/>
        <v>0</v>
      </c>
      <c r="DD426" s="339">
        <f t="shared" si="218"/>
        <v>0</v>
      </c>
      <c r="DE426" s="71">
        <f t="shared" si="219"/>
        <v>2</v>
      </c>
      <c r="DF426" s="71" t="str">
        <f t="shared" si="220"/>
        <v>Đạt mục tiêu</v>
      </c>
      <c r="DG426" s="2"/>
      <c r="DH426" s="2"/>
      <c r="DI426" s="2"/>
      <c r="DJ426" s="2"/>
      <c r="DK426" s="2"/>
      <c r="DL426" s="2"/>
      <c r="DM426" s="2"/>
      <c r="DN426" s="2"/>
      <c r="DO426" s="2"/>
      <c r="DP426" s="2"/>
      <c r="DQ426" s="2"/>
      <c r="DR426" s="2"/>
      <c r="DS426" s="2"/>
      <c r="DT426" s="2"/>
      <c r="DU426" s="2"/>
      <c r="DV426" s="2"/>
      <c r="DW426" s="2"/>
      <c r="DX426" s="2"/>
      <c r="DY426" s="2"/>
      <c r="DZ426" s="2"/>
    </row>
    <row r="427" spans="1:130" ht="63" hidden="1" customHeight="1" x14ac:dyDescent="0.25">
      <c r="A427" s="49">
        <v>380</v>
      </c>
      <c r="B427" s="62">
        <v>527</v>
      </c>
      <c r="C427" s="56">
        <v>527</v>
      </c>
      <c r="D427" s="8" t="s">
        <v>496</v>
      </c>
      <c r="E427" s="15" t="s">
        <v>19</v>
      </c>
      <c r="F427" s="15" t="s">
        <v>497</v>
      </c>
      <c r="G427" s="64" t="s">
        <v>19</v>
      </c>
      <c r="H427" s="8" t="s">
        <v>884</v>
      </c>
      <c r="I427" s="64" t="s">
        <v>628</v>
      </c>
      <c r="J427" s="8" t="s">
        <v>489</v>
      </c>
      <c r="K427" s="13"/>
      <c r="L427" s="13"/>
      <c r="M427" s="11"/>
      <c r="N427" s="409" t="s">
        <v>1186</v>
      </c>
      <c r="O427" s="66"/>
      <c r="P427" s="66"/>
      <c r="Q427" s="66"/>
      <c r="R427" s="66"/>
      <c r="S427" s="66"/>
      <c r="T427" s="66"/>
      <c r="U427" s="66"/>
      <c r="V427" s="66" t="s">
        <v>15</v>
      </c>
      <c r="W427" s="66"/>
      <c r="X427" s="66"/>
      <c r="Y427" s="67">
        <f t="shared" si="210"/>
        <v>1</v>
      </c>
      <c r="Z427" s="16"/>
      <c r="AA427" s="16"/>
      <c r="AB427" s="16"/>
      <c r="AC427" s="16"/>
      <c r="AD427" s="16"/>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t="s">
        <v>645</v>
      </c>
      <c r="BD427" s="12" t="s">
        <v>623</v>
      </c>
      <c r="BE427" s="12"/>
      <c r="BF427" s="12"/>
      <c r="BG427" s="12"/>
      <c r="BH427" s="12"/>
      <c r="BI427" s="12"/>
      <c r="BJ427" s="16">
        <v>2</v>
      </c>
      <c r="BK427" s="16">
        <v>2</v>
      </c>
      <c r="BL427" s="16">
        <v>2</v>
      </c>
      <c r="BM427" s="16">
        <v>2</v>
      </c>
      <c r="BN427" s="16">
        <v>2</v>
      </c>
      <c r="BO427" s="16">
        <v>2</v>
      </c>
      <c r="BP427" s="16">
        <v>2</v>
      </c>
      <c r="BQ427" s="16">
        <v>2</v>
      </c>
      <c r="BR427" s="16">
        <v>2</v>
      </c>
      <c r="BS427" s="16">
        <v>2</v>
      </c>
      <c r="BT427" s="16">
        <v>2</v>
      </c>
      <c r="BU427" s="16">
        <v>2</v>
      </c>
      <c r="BV427" s="16">
        <v>2</v>
      </c>
      <c r="BW427" s="16">
        <v>2</v>
      </c>
      <c r="BX427" s="16">
        <v>2</v>
      </c>
      <c r="BY427" s="16">
        <v>2</v>
      </c>
      <c r="BZ427" s="16">
        <v>2</v>
      </c>
      <c r="CA427" s="16">
        <v>2</v>
      </c>
      <c r="CB427" s="16">
        <v>2</v>
      </c>
      <c r="CC427" s="16">
        <v>2</v>
      </c>
      <c r="CD427" s="16">
        <v>2</v>
      </c>
      <c r="CE427" s="16">
        <v>2</v>
      </c>
      <c r="CF427" s="16">
        <v>2</v>
      </c>
      <c r="CG427" s="16">
        <v>2</v>
      </c>
      <c r="CH427" s="16">
        <v>2</v>
      </c>
      <c r="CI427" s="16">
        <v>2</v>
      </c>
      <c r="CJ427" s="16">
        <v>2</v>
      </c>
      <c r="CK427" s="16">
        <v>2</v>
      </c>
      <c r="CL427" s="16">
        <v>2</v>
      </c>
      <c r="CM427" s="16">
        <v>2</v>
      </c>
      <c r="CN427" s="16">
        <v>2</v>
      </c>
      <c r="CO427" s="16">
        <v>2</v>
      </c>
      <c r="CP427" s="16">
        <v>2</v>
      </c>
      <c r="CQ427" s="16">
        <v>2</v>
      </c>
      <c r="CR427" s="16">
        <v>2</v>
      </c>
      <c r="CS427" s="16"/>
      <c r="CT427" s="16">
        <v>2</v>
      </c>
      <c r="CU427" s="16">
        <v>2</v>
      </c>
      <c r="CV427" s="16">
        <v>2</v>
      </c>
      <c r="CW427" s="69">
        <f t="shared" si="211"/>
        <v>38</v>
      </c>
      <c r="CX427" s="352">
        <f t="shared" si="212"/>
        <v>1</v>
      </c>
      <c r="CY427" s="69">
        <f t="shared" si="213"/>
        <v>0</v>
      </c>
      <c r="CZ427" s="70">
        <f t="shared" si="214"/>
        <v>0</v>
      </c>
      <c r="DA427" s="69">
        <f t="shared" si="215"/>
        <v>0</v>
      </c>
      <c r="DB427" s="70">
        <f t="shared" si="216"/>
        <v>0</v>
      </c>
      <c r="DC427" s="69">
        <f t="shared" si="217"/>
        <v>0</v>
      </c>
      <c r="DD427" s="70">
        <f t="shared" si="218"/>
        <v>0</v>
      </c>
      <c r="DE427" s="71">
        <f t="shared" si="219"/>
        <v>2</v>
      </c>
      <c r="DF427" s="71" t="str">
        <f t="shared" si="220"/>
        <v>Đạt mục tiêu</v>
      </c>
      <c r="DG427" s="2"/>
      <c r="DH427" s="2"/>
      <c r="DI427" s="2"/>
      <c r="DJ427" s="2"/>
      <c r="DK427" s="2"/>
      <c r="DL427" s="2"/>
      <c r="DM427" s="2"/>
      <c r="DN427" s="2"/>
      <c r="DO427" s="2"/>
      <c r="DP427" s="2"/>
      <c r="DQ427" s="2"/>
      <c r="DR427" s="2"/>
      <c r="DS427" s="2"/>
      <c r="DT427" s="2"/>
      <c r="DU427" s="2"/>
      <c r="DV427" s="2"/>
      <c r="DW427" s="2"/>
      <c r="DX427" s="2"/>
      <c r="DY427" s="2"/>
      <c r="DZ427" s="2"/>
    </row>
    <row r="428" spans="1:130" ht="48" hidden="1" customHeight="1" x14ac:dyDescent="0.25">
      <c r="A428" s="49">
        <v>381</v>
      </c>
      <c r="B428" s="62">
        <v>527</v>
      </c>
      <c r="C428" s="56">
        <v>527</v>
      </c>
      <c r="D428" s="8" t="s">
        <v>496</v>
      </c>
      <c r="E428" s="15" t="s">
        <v>19</v>
      </c>
      <c r="F428" s="15" t="s">
        <v>497</v>
      </c>
      <c r="G428" s="64" t="s">
        <v>19</v>
      </c>
      <c r="H428" s="8" t="s">
        <v>885</v>
      </c>
      <c r="I428" s="64" t="s">
        <v>628</v>
      </c>
      <c r="J428" s="8" t="s">
        <v>489</v>
      </c>
      <c r="K428" s="14"/>
      <c r="L428" s="14"/>
      <c r="M428" s="11"/>
      <c r="N428" s="11" t="s">
        <v>548</v>
      </c>
      <c r="O428" s="66"/>
      <c r="P428" s="66"/>
      <c r="Q428" s="66"/>
      <c r="R428" s="66"/>
      <c r="S428" s="66"/>
      <c r="T428" s="66"/>
      <c r="U428" s="66"/>
      <c r="V428" s="66"/>
      <c r="W428" s="66"/>
      <c r="X428" s="66" t="s">
        <v>15</v>
      </c>
      <c r="Y428" s="67">
        <f t="shared" si="210"/>
        <v>1</v>
      </c>
      <c r="Z428" s="16"/>
      <c r="AA428" s="16"/>
      <c r="AB428" s="16"/>
      <c r="AC428" s="16"/>
      <c r="AD428" s="16"/>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t="s">
        <v>710</v>
      </c>
      <c r="BJ428" s="16">
        <v>2</v>
      </c>
      <c r="BK428" s="16">
        <v>2</v>
      </c>
      <c r="BL428" s="16">
        <v>2</v>
      </c>
      <c r="BM428" s="16">
        <v>2</v>
      </c>
      <c r="BN428" s="16">
        <v>2</v>
      </c>
      <c r="BO428" s="16">
        <v>2</v>
      </c>
      <c r="BP428" s="16">
        <v>2</v>
      </c>
      <c r="BQ428" s="16">
        <v>2</v>
      </c>
      <c r="BR428" s="16">
        <v>2</v>
      </c>
      <c r="BS428" s="16">
        <v>2</v>
      </c>
      <c r="BT428" s="16">
        <v>2</v>
      </c>
      <c r="BU428" s="16">
        <v>2</v>
      </c>
      <c r="BV428" s="16">
        <v>2</v>
      </c>
      <c r="BW428" s="16">
        <v>2</v>
      </c>
      <c r="BX428" s="16">
        <v>2</v>
      </c>
      <c r="BY428" s="16">
        <v>2</v>
      </c>
      <c r="BZ428" s="16">
        <v>2</v>
      </c>
      <c r="CA428" s="16">
        <v>2</v>
      </c>
      <c r="CB428" s="16">
        <v>2</v>
      </c>
      <c r="CC428" s="16">
        <v>2</v>
      </c>
      <c r="CD428" s="16">
        <v>2</v>
      </c>
      <c r="CE428" s="16">
        <v>2</v>
      </c>
      <c r="CF428" s="16">
        <v>2</v>
      </c>
      <c r="CG428" s="16">
        <v>2</v>
      </c>
      <c r="CH428" s="16">
        <v>2</v>
      </c>
      <c r="CI428" s="16">
        <v>2</v>
      </c>
      <c r="CJ428" s="16">
        <v>2</v>
      </c>
      <c r="CK428" s="16">
        <v>2</v>
      </c>
      <c r="CL428" s="16">
        <v>2</v>
      </c>
      <c r="CM428" s="16">
        <v>2</v>
      </c>
      <c r="CN428" s="16">
        <v>2</v>
      </c>
      <c r="CO428" s="16">
        <v>2</v>
      </c>
      <c r="CP428" s="16">
        <v>2</v>
      </c>
      <c r="CQ428" s="16">
        <v>2</v>
      </c>
      <c r="CR428" s="16">
        <v>2</v>
      </c>
      <c r="CS428" s="16"/>
      <c r="CT428" s="16">
        <v>2</v>
      </c>
      <c r="CU428" s="16">
        <v>2</v>
      </c>
      <c r="CV428" s="16">
        <v>2</v>
      </c>
      <c r="CW428" s="69">
        <f t="shared" si="211"/>
        <v>38</v>
      </c>
      <c r="CX428" s="352">
        <f t="shared" si="212"/>
        <v>1</v>
      </c>
      <c r="CY428" s="69">
        <f t="shared" si="213"/>
        <v>0</v>
      </c>
      <c r="CZ428" s="70">
        <f t="shared" si="214"/>
        <v>0</v>
      </c>
      <c r="DA428" s="69">
        <f t="shared" si="215"/>
        <v>0</v>
      </c>
      <c r="DB428" s="70">
        <f t="shared" si="216"/>
        <v>0</v>
      </c>
      <c r="DC428" s="69">
        <f t="shared" si="217"/>
        <v>0</v>
      </c>
      <c r="DD428" s="70">
        <f t="shared" si="218"/>
        <v>0</v>
      </c>
      <c r="DE428" s="71">
        <f t="shared" si="219"/>
        <v>2</v>
      </c>
      <c r="DF428" s="71" t="str">
        <f t="shared" si="220"/>
        <v>Đạt mục tiêu</v>
      </c>
      <c r="DG428" s="2"/>
      <c r="DH428" s="2"/>
      <c r="DI428" s="2"/>
      <c r="DJ428" s="2"/>
      <c r="DK428" s="2"/>
      <c r="DL428" s="2"/>
      <c r="DM428" s="2"/>
      <c r="DN428" s="2"/>
      <c r="DO428" s="2"/>
      <c r="DP428" s="2"/>
      <c r="DQ428" s="2"/>
      <c r="DR428" s="2"/>
      <c r="DS428" s="2"/>
      <c r="DT428" s="2"/>
      <c r="DU428" s="2"/>
      <c r="DV428" s="2"/>
      <c r="DW428" s="2"/>
      <c r="DX428" s="2"/>
      <c r="DY428" s="2"/>
      <c r="DZ428" s="2"/>
    </row>
    <row r="429" spans="1:130" ht="62.25" hidden="1" customHeight="1" x14ac:dyDescent="0.25">
      <c r="A429" s="49">
        <v>382</v>
      </c>
      <c r="B429" s="62">
        <v>527</v>
      </c>
      <c r="C429" s="56">
        <v>528</v>
      </c>
      <c r="D429" s="8" t="s">
        <v>498</v>
      </c>
      <c r="E429" s="15" t="s">
        <v>19</v>
      </c>
      <c r="F429" s="15" t="s">
        <v>499</v>
      </c>
      <c r="G429" s="64" t="s">
        <v>19</v>
      </c>
      <c r="H429" s="389" t="s">
        <v>886</v>
      </c>
      <c r="I429" s="64" t="s">
        <v>628</v>
      </c>
      <c r="J429" s="8" t="s">
        <v>489</v>
      </c>
      <c r="K429" s="12" t="s">
        <v>6</v>
      </c>
      <c r="L429" s="12" t="s">
        <v>15</v>
      </c>
      <c r="M429" s="11"/>
      <c r="N429" s="297" t="s">
        <v>1200</v>
      </c>
      <c r="O429" s="66" t="s">
        <v>15</v>
      </c>
      <c r="P429" s="66"/>
      <c r="Q429" s="66"/>
      <c r="R429" s="66"/>
      <c r="S429" s="66"/>
      <c r="T429" s="66"/>
      <c r="U429" s="66"/>
      <c r="V429" s="66"/>
      <c r="W429" s="66"/>
      <c r="X429" s="66"/>
      <c r="Y429" s="67">
        <f t="shared" si="210"/>
        <v>1</v>
      </c>
      <c r="Z429" s="16"/>
      <c r="AA429" s="16"/>
      <c r="AB429" s="16" t="s">
        <v>710</v>
      </c>
      <c r="AC429" s="16" t="s">
        <v>710</v>
      </c>
      <c r="AD429" s="16"/>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6">
        <v>2</v>
      </c>
      <c r="BK429" s="16">
        <v>2</v>
      </c>
      <c r="BL429" s="16">
        <v>2</v>
      </c>
      <c r="BM429" s="16">
        <v>2</v>
      </c>
      <c r="BN429" s="16">
        <v>2</v>
      </c>
      <c r="BO429" s="16">
        <v>2</v>
      </c>
      <c r="BP429" s="16">
        <v>2</v>
      </c>
      <c r="BQ429" s="16">
        <v>2</v>
      </c>
      <c r="BR429" s="16">
        <v>2</v>
      </c>
      <c r="BS429" s="16">
        <v>2</v>
      </c>
      <c r="BT429" s="16">
        <v>2</v>
      </c>
      <c r="BU429" s="16">
        <v>2</v>
      </c>
      <c r="BV429" s="16">
        <v>2</v>
      </c>
      <c r="BW429" s="16">
        <v>2</v>
      </c>
      <c r="BX429" s="16">
        <v>2</v>
      </c>
      <c r="BY429" s="16">
        <v>2</v>
      </c>
      <c r="BZ429" s="16">
        <v>2</v>
      </c>
      <c r="CA429" s="16">
        <v>2</v>
      </c>
      <c r="CB429" s="16">
        <v>2</v>
      </c>
      <c r="CC429" s="16">
        <v>2</v>
      </c>
      <c r="CD429" s="16">
        <v>2</v>
      </c>
      <c r="CE429" s="16">
        <v>2</v>
      </c>
      <c r="CF429" s="16">
        <v>2</v>
      </c>
      <c r="CG429" s="16">
        <v>2</v>
      </c>
      <c r="CH429" s="16">
        <v>2</v>
      </c>
      <c r="CI429" s="16">
        <v>2</v>
      </c>
      <c r="CJ429" s="16">
        <v>2</v>
      </c>
      <c r="CK429" s="16">
        <v>2</v>
      </c>
      <c r="CL429" s="16">
        <v>2</v>
      </c>
      <c r="CM429" s="16">
        <v>2</v>
      </c>
      <c r="CN429" s="16">
        <v>2</v>
      </c>
      <c r="CO429" s="16">
        <v>2</v>
      </c>
      <c r="CP429" s="16">
        <v>2</v>
      </c>
      <c r="CQ429" s="16">
        <v>2</v>
      </c>
      <c r="CR429" s="16">
        <v>2</v>
      </c>
      <c r="CS429" s="16">
        <v>2</v>
      </c>
      <c r="CT429" s="16">
        <v>2</v>
      </c>
      <c r="CU429" s="16">
        <v>2</v>
      </c>
      <c r="CV429" s="16">
        <v>2</v>
      </c>
      <c r="CW429" s="69">
        <f t="shared" si="211"/>
        <v>39</v>
      </c>
      <c r="CX429" s="352">
        <f t="shared" si="212"/>
        <v>1</v>
      </c>
      <c r="CY429" s="69">
        <f t="shared" si="213"/>
        <v>0</v>
      </c>
      <c r="CZ429" s="70">
        <f t="shared" si="214"/>
        <v>0</v>
      </c>
      <c r="DA429" s="69">
        <f t="shared" si="215"/>
        <v>0</v>
      </c>
      <c r="DB429" s="70">
        <f t="shared" si="216"/>
        <v>0</v>
      </c>
      <c r="DC429" s="69">
        <f t="shared" si="217"/>
        <v>0</v>
      </c>
      <c r="DD429" s="70">
        <f t="shared" si="218"/>
        <v>0</v>
      </c>
      <c r="DE429" s="71">
        <f t="shared" si="219"/>
        <v>2</v>
      </c>
      <c r="DF429" s="71" t="str">
        <f t="shared" si="220"/>
        <v>Đạt mục tiêu</v>
      </c>
      <c r="DG429" s="2"/>
      <c r="DH429" s="2"/>
      <c r="DI429" s="2"/>
      <c r="DJ429" s="2"/>
      <c r="DK429" s="2"/>
      <c r="DL429" s="2"/>
      <c r="DM429" s="2"/>
      <c r="DN429" s="2"/>
      <c r="DO429" s="2"/>
      <c r="DP429" s="2"/>
      <c r="DQ429" s="2"/>
      <c r="DR429" s="2"/>
      <c r="DS429" s="2"/>
      <c r="DT429" s="2"/>
      <c r="DU429" s="2"/>
      <c r="DV429" s="2"/>
      <c r="DW429" s="2"/>
      <c r="DX429" s="2"/>
      <c r="DY429" s="2"/>
      <c r="DZ429" s="2"/>
    </row>
    <row r="430" spans="1:130" ht="55.5" hidden="1" customHeight="1" x14ac:dyDescent="0.25">
      <c r="A430" s="49">
        <v>383</v>
      </c>
      <c r="B430" s="55">
        <v>528</v>
      </c>
      <c r="C430" s="56">
        <v>528</v>
      </c>
      <c r="D430" s="8" t="s">
        <v>498</v>
      </c>
      <c r="E430" s="15" t="s">
        <v>19</v>
      </c>
      <c r="F430" s="15" t="s">
        <v>499</v>
      </c>
      <c r="G430" s="64" t="s">
        <v>19</v>
      </c>
      <c r="H430" s="15" t="s">
        <v>887</v>
      </c>
      <c r="I430" s="64" t="s">
        <v>628</v>
      </c>
      <c r="J430" s="8" t="s">
        <v>489</v>
      </c>
      <c r="K430" s="13"/>
      <c r="L430" s="13"/>
      <c r="M430" s="11"/>
      <c r="N430" s="305" t="s">
        <v>541</v>
      </c>
      <c r="O430" s="66"/>
      <c r="P430" s="66" t="s">
        <v>15</v>
      </c>
      <c r="Q430" s="66"/>
      <c r="R430" s="66"/>
      <c r="S430" s="66"/>
      <c r="T430" s="66"/>
      <c r="U430" s="66"/>
      <c r="V430" s="66"/>
      <c r="W430" s="66"/>
      <c r="X430" s="66"/>
      <c r="Y430" s="67">
        <f t="shared" si="210"/>
        <v>1</v>
      </c>
      <c r="Z430" s="16"/>
      <c r="AA430" s="12"/>
      <c r="AB430" s="12"/>
      <c r="AC430" s="12"/>
      <c r="AD430" s="12"/>
      <c r="AE430" s="12" t="s">
        <v>645</v>
      </c>
      <c r="AF430" s="12" t="s">
        <v>645</v>
      </c>
      <c r="AG430" s="12" t="s">
        <v>654</v>
      </c>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6">
        <v>2</v>
      </c>
      <c r="BK430" s="16">
        <v>2</v>
      </c>
      <c r="BL430" s="16">
        <v>2</v>
      </c>
      <c r="BM430" s="16">
        <v>2</v>
      </c>
      <c r="BN430" s="16">
        <v>2</v>
      </c>
      <c r="BO430" s="16">
        <v>2</v>
      </c>
      <c r="BP430" s="16">
        <v>2</v>
      </c>
      <c r="BQ430" s="16">
        <v>2</v>
      </c>
      <c r="BR430" s="16">
        <v>2</v>
      </c>
      <c r="BS430" s="16">
        <v>2</v>
      </c>
      <c r="BT430" s="16">
        <v>2</v>
      </c>
      <c r="BU430" s="16">
        <v>2</v>
      </c>
      <c r="BV430" s="16">
        <v>2</v>
      </c>
      <c r="BW430" s="16">
        <v>2</v>
      </c>
      <c r="BX430" s="16">
        <v>2</v>
      </c>
      <c r="BY430" s="16">
        <v>2</v>
      </c>
      <c r="BZ430" s="16">
        <v>2</v>
      </c>
      <c r="CA430" s="16">
        <v>2</v>
      </c>
      <c r="CB430" s="16">
        <v>2</v>
      </c>
      <c r="CC430" s="16">
        <v>2</v>
      </c>
      <c r="CD430" s="16">
        <v>2</v>
      </c>
      <c r="CE430" s="16">
        <v>2</v>
      </c>
      <c r="CF430" s="16">
        <v>2</v>
      </c>
      <c r="CG430" s="16">
        <v>2</v>
      </c>
      <c r="CH430" s="16">
        <v>2</v>
      </c>
      <c r="CI430" s="16">
        <v>1</v>
      </c>
      <c r="CJ430" s="16">
        <v>2</v>
      </c>
      <c r="CK430" s="16">
        <v>2</v>
      </c>
      <c r="CL430" s="16">
        <v>2</v>
      </c>
      <c r="CM430" s="16">
        <v>1</v>
      </c>
      <c r="CN430" s="16">
        <v>2</v>
      </c>
      <c r="CO430" s="16">
        <v>2</v>
      </c>
      <c r="CP430" s="16">
        <v>2</v>
      </c>
      <c r="CQ430" s="16">
        <v>2</v>
      </c>
      <c r="CR430" s="16">
        <v>2</v>
      </c>
      <c r="CS430" s="16">
        <v>1</v>
      </c>
      <c r="CT430" s="16">
        <v>2</v>
      </c>
      <c r="CU430" s="16">
        <v>2</v>
      </c>
      <c r="CV430" s="16">
        <v>2</v>
      </c>
      <c r="CW430" s="69">
        <f t="shared" si="211"/>
        <v>36</v>
      </c>
      <c r="CX430" s="352">
        <f t="shared" si="212"/>
        <v>0.92307692307692313</v>
      </c>
      <c r="CY430" s="69">
        <f t="shared" si="213"/>
        <v>3</v>
      </c>
      <c r="CZ430" s="70">
        <f t="shared" si="214"/>
        <v>7.6923076923076927E-2</v>
      </c>
      <c r="DA430" s="69">
        <f t="shared" si="215"/>
        <v>0</v>
      </c>
      <c r="DB430" s="70">
        <f t="shared" si="216"/>
        <v>0</v>
      </c>
      <c r="DC430" s="69">
        <f t="shared" si="217"/>
        <v>0</v>
      </c>
      <c r="DD430" s="70">
        <f t="shared" si="218"/>
        <v>0</v>
      </c>
      <c r="DE430" s="71">
        <f t="shared" si="219"/>
        <v>1.9230769230769231</v>
      </c>
      <c r="DF430" s="71" t="str">
        <f t="shared" si="220"/>
        <v>Đạt mục tiêu</v>
      </c>
      <c r="DG430" s="2"/>
      <c r="DH430" s="2"/>
      <c r="DI430" s="2"/>
      <c r="DJ430" s="2"/>
      <c r="DK430" s="2"/>
      <c r="DL430" s="2"/>
      <c r="DM430" s="2"/>
      <c r="DN430" s="2"/>
      <c r="DO430" s="2"/>
      <c r="DP430" s="2"/>
      <c r="DQ430" s="2"/>
      <c r="DR430" s="2"/>
      <c r="DS430" s="2"/>
      <c r="DT430" s="2"/>
      <c r="DU430" s="2"/>
      <c r="DV430" s="2"/>
      <c r="DW430" s="2"/>
      <c r="DX430" s="2"/>
      <c r="DY430" s="2"/>
      <c r="DZ430" s="2"/>
    </row>
    <row r="431" spans="1:130" ht="53.25" hidden="1" customHeight="1" x14ac:dyDescent="0.25">
      <c r="A431" s="49">
        <v>384</v>
      </c>
      <c r="B431" s="62">
        <v>528</v>
      </c>
      <c r="C431" s="56">
        <v>528</v>
      </c>
      <c r="D431" s="8" t="s">
        <v>498</v>
      </c>
      <c r="E431" s="281" t="s">
        <v>19</v>
      </c>
      <c r="F431" s="15" t="s">
        <v>499</v>
      </c>
      <c r="G431" s="282" t="s">
        <v>19</v>
      </c>
      <c r="H431" s="8" t="s">
        <v>888</v>
      </c>
      <c r="I431" s="64" t="s">
        <v>628</v>
      </c>
      <c r="J431" s="8" t="s">
        <v>489</v>
      </c>
      <c r="K431" s="13"/>
      <c r="L431" s="13"/>
      <c r="M431" s="11"/>
      <c r="N431" s="305" t="s">
        <v>542</v>
      </c>
      <c r="O431" s="66"/>
      <c r="P431" s="66"/>
      <c r="Q431" s="66" t="s">
        <v>15</v>
      </c>
      <c r="R431" s="66"/>
      <c r="S431" s="66"/>
      <c r="T431" s="66"/>
      <c r="U431" s="66"/>
      <c r="V431" s="66"/>
      <c r="W431" s="66"/>
      <c r="X431" s="66"/>
      <c r="Y431" s="67">
        <f t="shared" si="210"/>
        <v>1</v>
      </c>
      <c r="Z431" s="16"/>
      <c r="AA431" s="16"/>
      <c r="AB431" s="16"/>
      <c r="AC431" s="16"/>
      <c r="AD431" s="16"/>
      <c r="AE431" s="12"/>
      <c r="AF431" s="12"/>
      <c r="AG431" s="12"/>
      <c r="AH431" s="12" t="s">
        <v>710</v>
      </c>
      <c r="AI431" s="12" t="s">
        <v>710</v>
      </c>
      <c r="AJ431" s="12" t="s">
        <v>710</v>
      </c>
      <c r="AK431" s="12" t="s">
        <v>710</v>
      </c>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6">
        <v>1</v>
      </c>
      <c r="BK431" s="16">
        <v>2</v>
      </c>
      <c r="BL431" s="16">
        <v>2</v>
      </c>
      <c r="BM431" s="16">
        <v>1</v>
      </c>
      <c r="BN431" s="16">
        <v>2</v>
      </c>
      <c r="BO431" s="16">
        <v>1</v>
      </c>
      <c r="BP431" s="16">
        <v>2</v>
      </c>
      <c r="BQ431" s="16">
        <v>2</v>
      </c>
      <c r="BR431" s="16">
        <v>2</v>
      </c>
      <c r="BS431" s="16">
        <v>2</v>
      </c>
      <c r="BT431" s="16">
        <v>2</v>
      </c>
      <c r="BU431" s="16">
        <v>2</v>
      </c>
      <c r="BV431" s="16">
        <v>2</v>
      </c>
      <c r="BW431" s="16">
        <v>2</v>
      </c>
      <c r="BX431" s="16">
        <v>2</v>
      </c>
      <c r="BY431" s="16">
        <v>2</v>
      </c>
      <c r="BZ431" s="16">
        <v>2</v>
      </c>
      <c r="CA431" s="16">
        <v>2</v>
      </c>
      <c r="CB431" s="16">
        <v>2</v>
      </c>
      <c r="CC431" s="16">
        <v>2</v>
      </c>
      <c r="CD431" s="16">
        <v>2</v>
      </c>
      <c r="CE431" s="16">
        <v>1</v>
      </c>
      <c r="CF431" s="16">
        <v>2</v>
      </c>
      <c r="CG431" s="16">
        <v>2</v>
      </c>
      <c r="CH431" s="16">
        <v>2</v>
      </c>
      <c r="CI431" s="16">
        <v>2</v>
      </c>
      <c r="CJ431" s="16">
        <v>2</v>
      </c>
      <c r="CK431" s="16">
        <v>2</v>
      </c>
      <c r="CL431" s="16">
        <v>2</v>
      </c>
      <c r="CM431" s="16">
        <v>1</v>
      </c>
      <c r="CN431" s="16">
        <v>1</v>
      </c>
      <c r="CO431" s="16">
        <v>1</v>
      </c>
      <c r="CP431" s="16">
        <v>1</v>
      </c>
      <c r="CQ431" s="16">
        <v>2</v>
      </c>
      <c r="CR431" s="16">
        <v>2</v>
      </c>
      <c r="CS431" s="16">
        <v>2</v>
      </c>
      <c r="CT431" s="16">
        <v>2</v>
      </c>
      <c r="CU431" s="16">
        <v>2</v>
      </c>
      <c r="CV431" s="16">
        <v>2</v>
      </c>
      <c r="CW431" s="69">
        <f t="shared" si="211"/>
        <v>31</v>
      </c>
      <c r="CX431" s="352">
        <f t="shared" si="212"/>
        <v>0.79487179487179482</v>
      </c>
      <c r="CY431" s="69">
        <f t="shared" si="213"/>
        <v>8</v>
      </c>
      <c r="CZ431" s="70">
        <f t="shared" si="214"/>
        <v>0.20512820512820512</v>
      </c>
      <c r="DA431" s="69">
        <f t="shared" si="215"/>
        <v>0</v>
      </c>
      <c r="DB431" s="70">
        <f t="shared" si="216"/>
        <v>0</v>
      </c>
      <c r="DC431" s="69">
        <f t="shared" si="217"/>
        <v>0</v>
      </c>
      <c r="DD431" s="70">
        <f t="shared" si="218"/>
        <v>0</v>
      </c>
      <c r="DE431" s="71">
        <f t="shared" si="219"/>
        <v>1.7948717948717949</v>
      </c>
      <c r="DF431" s="71" t="str">
        <f t="shared" si="220"/>
        <v>Đạt mục tiêu</v>
      </c>
      <c r="DG431" s="2"/>
      <c r="DH431" s="2"/>
      <c r="DI431" s="2"/>
      <c r="DJ431" s="2"/>
      <c r="DK431" s="2"/>
      <c r="DL431" s="2"/>
      <c r="DM431" s="2"/>
      <c r="DN431" s="2"/>
      <c r="DO431" s="2"/>
      <c r="DP431" s="2"/>
      <c r="DQ431" s="2"/>
      <c r="DR431" s="2"/>
      <c r="DS431" s="2"/>
      <c r="DT431" s="2"/>
      <c r="DU431" s="2"/>
      <c r="DV431" s="2"/>
      <c r="DW431" s="2"/>
      <c r="DX431" s="2"/>
      <c r="DY431" s="2"/>
      <c r="DZ431" s="2"/>
    </row>
    <row r="432" spans="1:130" ht="70.5" customHeight="1" x14ac:dyDescent="0.25">
      <c r="A432" s="49">
        <v>385</v>
      </c>
      <c r="B432" s="62">
        <v>528</v>
      </c>
      <c r="C432" s="56">
        <v>528</v>
      </c>
      <c r="D432" s="8" t="s">
        <v>498</v>
      </c>
      <c r="E432" s="15" t="s">
        <v>19</v>
      </c>
      <c r="F432" s="15" t="s">
        <v>499</v>
      </c>
      <c r="G432" s="64" t="s">
        <v>19</v>
      </c>
      <c r="H432" s="8" t="s">
        <v>1451</v>
      </c>
      <c r="I432" s="64" t="s">
        <v>628</v>
      </c>
      <c r="J432" s="8" t="s">
        <v>489</v>
      </c>
      <c r="K432" s="13"/>
      <c r="L432" s="13"/>
      <c r="M432" s="11"/>
      <c r="N432" s="305" t="s">
        <v>543</v>
      </c>
      <c r="O432" s="66"/>
      <c r="P432" s="66"/>
      <c r="Q432" s="66"/>
      <c r="R432" s="66" t="s">
        <v>15</v>
      </c>
      <c r="S432" s="66"/>
      <c r="T432" s="66"/>
      <c r="U432" s="66"/>
      <c r="V432" s="66"/>
      <c r="W432" s="66"/>
      <c r="X432" s="66"/>
      <c r="Y432" s="67">
        <f t="shared" si="210"/>
        <v>1</v>
      </c>
      <c r="Z432" s="16"/>
      <c r="AA432" s="16"/>
      <c r="AB432" s="16"/>
      <c r="AC432" s="16"/>
      <c r="AD432" s="16"/>
      <c r="AE432" s="12"/>
      <c r="AF432" s="12"/>
      <c r="AG432" s="12"/>
      <c r="AH432" s="12"/>
      <c r="AI432" s="12"/>
      <c r="AJ432" s="12"/>
      <c r="AK432" s="12"/>
      <c r="AL432" s="12" t="s">
        <v>645</v>
      </c>
      <c r="AM432" s="12" t="s">
        <v>654</v>
      </c>
      <c r="AN432" s="12"/>
      <c r="AO432" s="12" t="s">
        <v>654</v>
      </c>
      <c r="AP432" s="12" t="s">
        <v>710</v>
      </c>
      <c r="AQ432" s="12"/>
      <c r="AR432" s="12"/>
      <c r="AS432" s="12"/>
      <c r="AT432" s="12"/>
      <c r="AU432" s="12"/>
      <c r="AV432" s="12"/>
      <c r="AW432" s="12"/>
      <c r="AX432" s="12"/>
      <c r="AY432" s="12"/>
      <c r="AZ432" s="12"/>
      <c r="BA432" s="12"/>
      <c r="BB432" s="12"/>
      <c r="BC432" s="12"/>
      <c r="BD432" s="12"/>
      <c r="BE432" s="12"/>
      <c r="BF432" s="12"/>
      <c r="BG432" s="12"/>
      <c r="BH432" s="12"/>
      <c r="BI432" s="12"/>
      <c r="BJ432" s="16">
        <v>2</v>
      </c>
      <c r="BK432" s="16">
        <v>2</v>
      </c>
      <c r="BL432" s="16">
        <v>2</v>
      </c>
      <c r="BM432" s="16">
        <v>2</v>
      </c>
      <c r="BN432" s="16">
        <v>2</v>
      </c>
      <c r="BO432" s="16">
        <v>2</v>
      </c>
      <c r="BP432" s="16">
        <v>2</v>
      </c>
      <c r="BQ432" s="16">
        <v>2</v>
      </c>
      <c r="BR432" s="16">
        <v>2</v>
      </c>
      <c r="BS432" s="16">
        <v>2</v>
      </c>
      <c r="BT432" s="16">
        <v>2</v>
      </c>
      <c r="BU432" s="16">
        <v>2</v>
      </c>
      <c r="BV432" s="16">
        <v>2</v>
      </c>
      <c r="BW432" s="16">
        <v>2</v>
      </c>
      <c r="BX432" s="16">
        <v>2</v>
      </c>
      <c r="BY432" s="16">
        <v>2</v>
      </c>
      <c r="BZ432" s="16">
        <v>2</v>
      </c>
      <c r="CA432" s="16">
        <v>2</v>
      </c>
      <c r="CB432" s="16">
        <v>2</v>
      </c>
      <c r="CC432" s="16">
        <v>2</v>
      </c>
      <c r="CD432" s="16">
        <v>2</v>
      </c>
      <c r="CE432" s="16">
        <v>2</v>
      </c>
      <c r="CF432" s="16">
        <v>2</v>
      </c>
      <c r="CG432" s="16">
        <v>2</v>
      </c>
      <c r="CH432" s="16">
        <v>2</v>
      </c>
      <c r="CI432" s="16">
        <v>2</v>
      </c>
      <c r="CJ432" s="16">
        <v>2</v>
      </c>
      <c r="CK432" s="16">
        <v>2</v>
      </c>
      <c r="CL432" s="16">
        <v>2</v>
      </c>
      <c r="CM432" s="16">
        <v>2</v>
      </c>
      <c r="CN432" s="16">
        <v>2</v>
      </c>
      <c r="CO432" s="16">
        <v>2</v>
      </c>
      <c r="CP432" s="16">
        <v>2</v>
      </c>
      <c r="CQ432" s="16">
        <v>2</v>
      </c>
      <c r="CR432" s="16">
        <v>2</v>
      </c>
      <c r="CS432" s="16">
        <v>2</v>
      </c>
      <c r="CT432" s="16">
        <v>2</v>
      </c>
      <c r="CU432" s="16">
        <v>2</v>
      </c>
      <c r="CV432" s="16">
        <v>2</v>
      </c>
      <c r="CW432" s="69">
        <f t="shared" si="211"/>
        <v>39</v>
      </c>
      <c r="CX432" s="352">
        <f t="shared" si="212"/>
        <v>1</v>
      </c>
      <c r="CY432" s="69">
        <f t="shared" si="213"/>
        <v>0</v>
      </c>
      <c r="CZ432" s="70">
        <f t="shared" si="214"/>
        <v>0</v>
      </c>
      <c r="DA432" s="69">
        <f t="shared" si="215"/>
        <v>0</v>
      </c>
      <c r="DB432" s="70">
        <f t="shared" si="216"/>
        <v>0</v>
      </c>
      <c r="DC432" s="69">
        <f t="shared" si="217"/>
        <v>0</v>
      </c>
      <c r="DD432" s="70">
        <f t="shared" si="218"/>
        <v>0</v>
      </c>
      <c r="DE432" s="71">
        <f t="shared" si="219"/>
        <v>2</v>
      </c>
      <c r="DF432" s="71" t="str">
        <f t="shared" si="220"/>
        <v>Đạt mục tiêu</v>
      </c>
      <c r="DG432" s="2"/>
      <c r="DH432" s="2"/>
      <c r="DI432" s="2"/>
      <c r="DJ432" s="2"/>
      <c r="DK432" s="2"/>
      <c r="DL432" s="2"/>
      <c r="DM432" s="2"/>
      <c r="DN432" s="2"/>
      <c r="DO432" s="2"/>
      <c r="DP432" s="2"/>
      <c r="DQ432" s="2"/>
      <c r="DR432" s="2"/>
      <c r="DS432" s="2"/>
      <c r="DT432" s="2"/>
      <c r="DU432" s="2"/>
      <c r="DV432" s="2"/>
      <c r="DW432" s="2"/>
      <c r="DX432" s="2"/>
      <c r="DY432" s="2"/>
      <c r="DZ432" s="2"/>
    </row>
    <row r="433" spans="1:130" ht="54.75" hidden="1" customHeight="1" x14ac:dyDescent="0.25">
      <c r="A433" s="49">
        <v>386</v>
      </c>
      <c r="B433" s="62">
        <v>528</v>
      </c>
      <c r="C433" s="56">
        <v>528</v>
      </c>
      <c r="D433" s="8" t="s">
        <v>498</v>
      </c>
      <c r="E433" s="15" t="s">
        <v>19</v>
      </c>
      <c r="F433" s="15" t="s">
        <v>499</v>
      </c>
      <c r="G433" s="64" t="s">
        <v>19</v>
      </c>
      <c r="H433" s="8" t="s">
        <v>890</v>
      </c>
      <c r="I433" s="64" t="s">
        <v>628</v>
      </c>
      <c r="J433" s="8" t="s">
        <v>489</v>
      </c>
      <c r="K433" s="13"/>
      <c r="L433" s="13"/>
      <c r="M433" s="11"/>
      <c r="N433" s="11" t="s">
        <v>547</v>
      </c>
      <c r="O433" s="66"/>
      <c r="P433" s="66"/>
      <c r="Q433" s="66"/>
      <c r="R433" s="66"/>
      <c r="S433" s="66"/>
      <c r="T433" s="66"/>
      <c r="U433" s="66"/>
      <c r="V433" s="66"/>
      <c r="W433" s="66" t="s">
        <v>15</v>
      </c>
      <c r="X433" s="66"/>
      <c r="Y433" s="67">
        <f t="shared" si="210"/>
        <v>1</v>
      </c>
      <c r="Z433" s="16"/>
      <c r="AA433" s="16"/>
      <c r="AB433" s="16"/>
      <c r="AC433" s="16"/>
      <c r="AD433" s="16"/>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t="s">
        <v>623</v>
      </c>
      <c r="BG433" s="12"/>
      <c r="BH433" s="12" t="s">
        <v>645</v>
      </c>
      <c r="BI433" s="12"/>
      <c r="BJ433" s="16">
        <v>2</v>
      </c>
      <c r="BK433" s="16">
        <v>2</v>
      </c>
      <c r="BL433" s="16">
        <v>2</v>
      </c>
      <c r="BM433" s="16">
        <v>2</v>
      </c>
      <c r="BN433" s="16">
        <v>2</v>
      </c>
      <c r="BO433" s="16">
        <v>2</v>
      </c>
      <c r="BP433" s="16">
        <v>2</v>
      </c>
      <c r="BQ433" s="16">
        <v>2</v>
      </c>
      <c r="BR433" s="16">
        <v>2</v>
      </c>
      <c r="BS433" s="16">
        <v>2</v>
      </c>
      <c r="BT433" s="16">
        <v>2</v>
      </c>
      <c r="BU433" s="16">
        <v>2</v>
      </c>
      <c r="BV433" s="16">
        <v>2</v>
      </c>
      <c r="BW433" s="16">
        <v>2</v>
      </c>
      <c r="BX433" s="16">
        <v>2</v>
      </c>
      <c r="BY433" s="16">
        <v>2</v>
      </c>
      <c r="BZ433" s="16">
        <v>2</v>
      </c>
      <c r="CA433" s="16">
        <v>2</v>
      </c>
      <c r="CB433" s="16">
        <v>2</v>
      </c>
      <c r="CC433" s="16">
        <v>2</v>
      </c>
      <c r="CD433" s="16">
        <v>2</v>
      </c>
      <c r="CE433" s="16">
        <v>2</v>
      </c>
      <c r="CF433" s="16">
        <v>2</v>
      </c>
      <c r="CG433" s="16">
        <v>2</v>
      </c>
      <c r="CH433" s="16">
        <v>2</v>
      </c>
      <c r="CI433" s="16">
        <v>2</v>
      </c>
      <c r="CJ433" s="16">
        <v>2</v>
      </c>
      <c r="CK433" s="16">
        <v>2</v>
      </c>
      <c r="CL433" s="16">
        <v>2</v>
      </c>
      <c r="CM433" s="16">
        <v>2</v>
      </c>
      <c r="CN433" s="16">
        <v>2</v>
      </c>
      <c r="CO433" s="16">
        <v>2</v>
      </c>
      <c r="CP433" s="16">
        <v>2</v>
      </c>
      <c r="CQ433" s="16">
        <v>2</v>
      </c>
      <c r="CR433" s="16">
        <v>2</v>
      </c>
      <c r="CS433" s="16"/>
      <c r="CT433" s="16">
        <v>2</v>
      </c>
      <c r="CU433" s="16">
        <v>2</v>
      </c>
      <c r="CV433" s="16">
        <v>2</v>
      </c>
      <c r="CW433" s="69">
        <f t="shared" si="211"/>
        <v>38</v>
      </c>
      <c r="CX433" s="352">
        <f t="shared" si="212"/>
        <v>1</v>
      </c>
      <c r="CY433" s="69">
        <f t="shared" si="213"/>
        <v>0</v>
      </c>
      <c r="CZ433" s="70">
        <f t="shared" si="214"/>
        <v>0</v>
      </c>
      <c r="DA433" s="69">
        <f t="shared" si="215"/>
        <v>0</v>
      </c>
      <c r="DB433" s="70">
        <f t="shared" si="216"/>
        <v>0</v>
      </c>
      <c r="DC433" s="69">
        <f t="shared" si="217"/>
        <v>0</v>
      </c>
      <c r="DD433" s="70">
        <f t="shared" si="218"/>
        <v>0</v>
      </c>
      <c r="DE433" s="71">
        <f t="shared" si="219"/>
        <v>2</v>
      </c>
      <c r="DF433" s="71" t="str">
        <f t="shared" si="220"/>
        <v>Đạt mục tiêu</v>
      </c>
      <c r="DG433" s="2"/>
      <c r="DH433" s="2"/>
      <c r="DI433" s="2"/>
      <c r="DJ433" s="2"/>
      <c r="DK433" s="2"/>
      <c r="DL433" s="2"/>
      <c r="DM433" s="2"/>
      <c r="DN433" s="2"/>
      <c r="DO433" s="2"/>
      <c r="DP433" s="2"/>
      <c r="DQ433" s="2"/>
      <c r="DR433" s="2"/>
      <c r="DS433" s="2"/>
      <c r="DT433" s="2"/>
      <c r="DU433" s="2"/>
      <c r="DV433" s="2"/>
      <c r="DW433" s="2"/>
      <c r="DX433" s="2"/>
      <c r="DY433" s="2"/>
      <c r="DZ433" s="2"/>
    </row>
    <row r="434" spans="1:130" ht="52.5" hidden="1" customHeight="1" x14ac:dyDescent="0.25">
      <c r="A434" s="49">
        <v>387</v>
      </c>
      <c r="B434" s="62">
        <v>528</v>
      </c>
      <c r="C434" s="56">
        <v>528</v>
      </c>
      <c r="D434" s="8" t="s">
        <v>498</v>
      </c>
      <c r="E434" s="15" t="s">
        <v>19</v>
      </c>
      <c r="F434" s="15" t="s">
        <v>499</v>
      </c>
      <c r="G434" s="64" t="s">
        <v>19</v>
      </c>
      <c r="H434" s="8" t="s">
        <v>891</v>
      </c>
      <c r="I434" s="64" t="s">
        <v>628</v>
      </c>
      <c r="J434" s="8" t="s">
        <v>489</v>
      </c>
      <c r="K434" s="13"/>
      <c r="L434" s="13"/>
      <c r="M434" s="11"/>
      <c r="N434" s="11" t="s">
        <v>547</v>
      </c>
      <c r="O434" s="66"/>
      <c r="P434" s="66"/>
      <c r="Q434" s="66"/>
      <c r="R434" s="66"/>
      <c r="S434" s="66"/>
      <c r="T434" s="66"/>
      <c r="U434" s="66"/>
      <c r="V434" s="66"/>
      <c r="W434" s="66" t="s">
        <v>15</v>
      </c>
      <c r="X434" s="66"/>
      <c r="Y434" s="67">
        <f t="shared" si="210"/>
        <v>1</v>
      </c>
      <c r="Z434" s="16"/>
      <c r="AA434" s="16"/>
      <c r="AB434" s="16"/>
      <c r="AC434" s="16"/>
      <c r="AD434" s="16"/>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t="s">
        <v>645</v>
      </c>
      <c r="BG434" s="12"/>
      <c r="BH434" s="12"/>
      <c r="BI434" s="12"/>
      <c r="BJ434" s="16">
        <v>2</v>
      </c>
      <c r="BK434" s="16">
        <v>2</v>
      </c>
      <c r="BL434" s="16">
        <v>2</v>
      </c>
      <c r="BM434" s="16">
        <v>2</v>
      </c>
      <c r="BN434" s="16">
        <v>2</v>
      </c>
      <c r="BO434" s="16">
        <v>2</v>
      </c>
      <c r="BP434" s="16">
        <v>2</v>
      </c>
      <c r="BQ434" s="16">
        <v>2</v>
      </c>
      <c r="BR434" s="16">
        <v>2</v>
      </c>
      <c r="BS434" s="16">
        <v>2</v>
      </c>
      <c r="BT434" s="16">
        <v>2</v>
      </c>
      <c r="BU434" s="16">
        <v>2</v>
      </c>
      <c r="BV434" s="16">
        <v>2</v>
      </c>
      <c r="BW434" s="16">
        <v>2</v>
      </c>
      <c r="BX434" s="16">
        <v>2</v>
      </c>
      <c r="BY434" s="16">
        <v>2</v>
      </c>
      <c r="BZ434" s="16">
        <v>2</v>
      </c>
      <c r="CA434" s="16">
        <v>2</v>
      </c>
      <c r="CB434" s="16">
        <v>2</v>
      </c>
      <c r="CC434" s="16">
        <v>2</v>
      </c>
      <c r="CD434" s="16">
        <v>2</v>
      </c>
      <c r="CE434" s="16">
        <v>2</v>
      </c>
      <c r="CF434" s="16">
        <v>2</v>
      </c>
      <c r="CG434" s="16">
        <v>2</v>
      </c>
      <c r="CH434" s="16">
        <v>2</v>
      </c>
      <c r="CI434" s="16">
        <v>2</v>
      </c>
      <c r="CJ434" s="16">
        <v>2</v>
      </c>
      <c r="CK434" s="16">
        <v>2</v>
      </c>
      <c r="CL434" s="16">
        <v>2</v>
      </c>
      <c r="CM434" s="16">
        <v>2</v>
      </c>
      <c r="CN434" s="16">
        <v>2</v>
      </c>
      <c r="CO434" s="16">
        <v>2</v>
      </c>
      <c r="CP434" s="16">
        <v>2</v>
      </c>
      <c r="CQ434" s="16">
        <v>2</v>
      </c>
      <c r="CR434" s="16">
        <v>2</v>
      </c>
      <c r="CS434" s="16"/>
      <c r="CT434" s="16">
        <v>2</v>
      </c>
      <c r="CU434" s="16">
        <v>2</v>
      </c>
      <c r="CV434" s="16">
        <v>2</v>
      </c>
      <c r="CW434" s="69">
        <f t="shared" si="211"/>
        <v>38</v>
      </c>
      <c r="CX434" s="352">
        <f t="shared" si="212"/>
        <v>1</v>
      </c>
      <c r="CY434" s="69">
        <f t="shared" si="213"/>
        <v>0</v>
      </c>
      <c r="CZ434" s="70">
        <f t="shared" si="214"/>
        <v>0</v>
      </c>
      <c r="DA434" s="69">
        <f t="shared" si="215"/>
        <v>0</v>
      </c>
      <c r="DB434" s="70">
        <f t="shared" si="216"/>
        <v>0</v>
      </c>
      <c r="DC434" s="69">
        <f t="shared" si="217"/>
        <v>0</v>
      </c>
      <c r="DD434" s="70">
        <f t="shared" si="218"/>
        <v>0</v>
      </c>
      <c r="DE434" s="71">
        <f t="shared" si="219"/>
        <v>2</v>
      </c>
      <c r="DF434" s="71" t="str">
        <f t="shared" si="220"/>
        <v>Đạt mục tiêu</v>
      </c>
      <c r="DG434" s="2"/>
      <c r="DH434" s="2"/>
      <c r="DI434" s="2"/>
      <c r="DJ434" s="2"/>
      <c r="DK434" s="2"/>
      <c r="DL434" s="2"/>
      <c r="DM434" s="2"/>
      <c r="DN434" s="2"/>
      <c r="DO434" s="2"/>
      <c r="DP434" s="2"/>
      <c r="DQ434" s="2"/>
      <c r="DR434" s="2"/>
      <c r="DS434" s="2"/>
      <c r="DT434" s="2"/>
      <c r="DU434" s="2"/>
      <c r="DV434" s="2"/>
      <c r="DW434" s="2"/>
      <c r="DX434" s="2"/>
      <c r="DY434" s="2"/>
      <c r="DZ434" s="2"/>
    </row>
    <row r="435" spans="1:130" ht="49.5" hidden="1" customHeight="1" x14ac:dyDescent="0.25">
      <c r="A435" s="49">
        <v>388</v>
      </c>
      <c r="B435" s="62">
        <v>528</v>
      </c>
      <c r="C435" s="56">
        <v>528</v>
      </c>
      <c r="D435" s="8" t="s">
        <v>498</v>
      </c>
      <c r="E435" s="15" t="s">
        <v>19</v>
      </c>
      <c r="F435" s="15" t="s">
        <v>499</v>
      </c>
      <c r="G435" s="64" t="s">
        <v>19</v>
      </c>
      <c r="H435" s="8" t="s">
        <v>892</v>
      </c>
      <c r="I435" s="64" t="s">
        <v>628</v>
      </c>
      <c r="J435" s="8" t="s">
        <v>489</v>
      </c>
      <c r="K435" s="13"/>
      <c r="L435" s="13"/>
      <c r="M435" s="11"/>
      <c r="N435" s="11" t="s">
        <v>545</v>
      </c>
      <c r="O435" s="66"/>
      <c r="P435" s="66"/>
      <c r="Q435" s="66"/>
      <c r="R435" s="66"/>
      <c r="S435" s="66"/>
      <c r="T435" s="66" t="s">
        <v>15</v>
      </c>
      <c r="U435" s="66"/>
      <c r="V435" s="66"/>
      <c r="W435" s="66"/>
      <c r="X435" s="66"/>
      <c r="Y435" s="67">
        <f t="shared" si="210"/>
        <v>1</v>
      </c>
      <c r="Z435" s="16"/>
      <c r="AA435" s="16"/>
      <c r="AB435" s="16"/>
      <c r="AC435" s="16"/>
      <c r="AD435" s="16"/>
      <c r="AE435" s="12"/>
      <c r="AF435" s="12"/>
      <c r="AG435" s="12"/>
      <c r="AH435" s="12"/>
      <c r="AI435" s="12"/>
      <c r="AJ435" s="12"/>
      <c r="AK435" s="12"/>
      <c r="AL435" s="12"/>
      <c r="AM435" s="12"/>
      <c r="AN435" s="12"/>
      <c r="AO435" s="12"/>
      <c r="AP435" s="12"/>
      <c r="AQ435" s="12"/>
      <c r="AR435" s="12"/>
      <c r="AS435" s="12"/>
      <c r="AT435" s="12"/>
      <c r="AU435" s="12"/>
      <c r="AV435" s="12" t="s">
        <v>710</v>
      </c>
      <c r="AW435" s="12"/>
      <c r="AX435" s="12" t="s">
        <v>710</v>
      </c>
      <c r="AY435" s="12"/>
      <c r="AZ435" s="12"/>
      <c r="BA435" s="12"/>
      <c r="BB435" s="12"/>
      <c r="BC435" s="12"/>
      <c r="BD435" s="12"/>
      <c r="BE435" s="12"/>
      <c r="BF435" s="12"/>
      <c r="BG435" s="12"/>
      <c r="BH435" s="12"/>
      <c r="BI435" s="12"/>
      <c r="BJ435" s="345">
        <v>2</v>
      </c>
      <c r="BK435" s="345">
        <v>2</v>
      </c>
      <c r="BL435" s="345">
        <v>2</v>
      </c>
      <c r="BM435" s="345">
        <v>2</v>
      </c>
      <c r="BN435" s="345">
        <v>2</v>
      </c>
      <c r="BO435" s="345">
        <v>2</v>
      </c>
      <c r="BP435" s="345">
        <v>2</v>
      </c>
      <c r="BQ435" s="345">
        <v>2</v>
      </c>
      <c r="BR435" s="345">
        <v>2</v>
      </c>
      <c r="BS435" s="345">
        <v>2</v>
      </c>
      <c r="BT435" s="345">
        <v>2</v>
      </c>
      <c r="BU435" s="345">
        <v>2</v>
      </c>
      <c r="BV435" s="345">
        <v>2</v>
      </c>
      <c r="BW435" s="345">
        <v>2</v>
      </c>
      <c r="BX435" s="345">
        <v>2</v>
      </c>
      <c r="BY435" s="345">
        <v>2</v>
      </c>
      <c r="BZ435" s="345">
        <v>2</v>
      </c>
      <c r="CA435" s="345">
        <v>2</v>
      </c>
      <c r="CB435" s="345">
        <v>2</v>
      </c>
      <c r="CC435" s="345">
        <v>2</v>
      </c>
      <c r="CD435" s="345">
        <v>2</v>
      </c>
      <c r="CE435" s="345">
        <v>2</v>
      </c>
      <c r="CF435" s="345">
        <v>2</v>
      </c>
      <c r="CG435" s="345">
        <v>2</v>
      </c>
      <c r="CH435" s="345">
        <v>2</v>
      </c>
      <c r="CI435" s="345">
        <v>2</v>
      </c>
      <c r="CJ435" s="345">
        <v>2</v>
      </c>
      <c r="CK435" s="345">
        <v>2</v>
      </c>
      <c r="CL435" s="345">
        <v>2</v>
      </c>
      <c r="CM435" s="345">
        <v>2</v>
      </c>
      <c r="CN435" s="345">
        <v>2</v>
      </c>
      <c r="CO435" s="345">
        <v>2</v>
      </c>
      <c r="CP435" s="345">
        <v>2</v>
      </c>
      <c r="CQ435" s="345">
        <v>2</v>
      </c>
      <c r="CR435" s="345">
        <v>2</v>
      </c>
      <c r="CS435" s="345">
        <v>2</v>
      </c>
      <c r="CT435" s="345">
        <v>2</v>
      </c>
      <c r="CU435" s="345">
        <v>2</v>
      </c>
      <c r="CV435" s="345">
        <v>2</v>
      </c>
      <c r="CW435" s="335">
        <f t="shared" si="211"/>
        <v>39</v>
      </c>
      <c r="CX435" s="330">
        <f t="shared" si="212"/>
        <v>1</v>
      </c>
      <c r="CY435" s="335">
        <f t="shared" si="213"/>
        <v>0</v>
      </c>
      <c r="CZ435" s="339">
        <f t="shared" si="214"/>
        <v>0</v>
      </c>
      <c r="DA435" s="335">
        <f t="shared" si="215"/>
        <v>0</v>
      </c>
      <c r="DB435" s="339">
        <f t="shared" si="216"/>
        <v>0</v>
      </c>
      <c r="DC435" s="335">
        <f t="shared" si="217"/>
        <v>0</v>
      </c>
      <c r="DD435" s="339">
        <f t="shared" si="218"/>
        <v>0</v>
      </c>
      <c r="DE435" s="71">
        <f t="shared" si="219"/>
        <v>2</v>
      </c>
      <c r="DF435" s="71" t="str">
        <f t="shared" si="220"/>
        <v>Đạt mục tiêu</v>
      </c>
      <c r="DG435" s="2"/>
      <c r="DH435" s="2"/>
      <c r="DI435" s="2"/>
      <c r="DJ435" s="2"/>
      <c r="DK435" s="2"/>
      <c r="DL435" s="2"/>
      <c r="DM435" s="2"/>
      <c r="DN435" s="2"/>
      <c r="DO435" s="2"/>
      <c r="DP435" s="2"/>
      <c r="DQ435" s="2"/>
      <c r="DR435" s="2"/>
      <c r="DS435" s="2"/>
      <c r="DT435" s="2"/>
      <c r="DU435" s="2"/>
      <c r="DV435" s="2"/>
      <c r="DW435" s="2"/>
      <c r="DX435" s="2"/>
      <c r="DY435" s="2"/>
      <c r="DZ435" s="2"/>
    </row>
    <row r="436" spans="1:130" ht="49.5" hidden="1" customHeight="1" x14ac:dyDescent="0.25">
      <c r="A436" s="49">
        <v>389</v>
      </c>
      <c r="B436" s="62">
        <v>528</v>
      </c>
      <c r="C436" s="56">
        <v>528</v>
      </c>
      <c r="D436" s="8" t="s">
        <v>498</v>
      </c>
      <c r="E436" s="15" t="s">
        <v>19</v>
      </c>
      <c r="F436" s="15" t="s">
        <v>499</v>
      </c>
      <c r="G436" s="64" t="s">
        <v>19</v>
      </c>
      <c r="H436" s="8" t="s">
        <v>893</v>
      </c>
      <c r="I436" s="64" t="s">
        <v>628</v>
      </c>
      <c r="J436" s="8" t="s">
        <v>489</v>
      </c>
      <c r="K436" s="13"/>
      <c r="L436" s="13"/>
      <c r="M436" s="11"/>
      <c r="N436" s="11" t="s">
        <v>1268</v>
      </c>
      <c r="O436" s="66"/>
      <c r="P436" s="66"/>
      <c r="Q436" s="66"/>
      <c r="R436" s="66"/>
      <c r="S436" s="66"/>
      <c r="T436" s="66"/>
      <c r="U436" s="66"/>
      <c r="V436" s="66" t="s">
        <v>15</v>
      </c>
      <c r="W436" s="66"/>
      <c r="X436" s="66"/>
      <c r="Y436" s="67">
        <f t="shared" si="210"/>
        <v>1</v>
      </c>
      <c r="Z436" s="16"/>
      <c r="AA436" s="16"/>
      <c r="AB436" s="16"/>
      <c r="AC436" s="16"/>
      <c r="AD436" s="16"/>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t="s">
        <v>710</v>
      </c>
      <c r="BE436" s="12" t="s">
        <v>645</v>
      </c>
      <c r="BF436" s="12"/>
      <c r="BG436" s="12"/>
      <c r="BH436" s="12"/>
      <c r="BI436" s="12"/>
      <c r="BJ436" s="16">
        <v>2</v>
      </c>
      <c r="BK436" s="16">
        <v>2</v>
      </c>
      <c r="BL436" s="16">
        <v>2</v>
      </c>
      <c r="BM436" s="16">
        <v>2</v>
      </c>
      <c r="BN436" s="16">
        <v>2</v>
      </c>
      <c r="BO436" s="16">
        <v>2</v>
      </c>
      <c r="BP436" s="16">
        <v>2</v>
      </c>
      <c r="BQ436" s="16">
        <v>2</v>
      </c>
      <c r="BR436" s="16">
        <v>2</v>
      </c>
      <c r="BS436" s="16">
        <v>2</v>
      </c>
      <c r="BT436" s="16">
        <v>2</v>
      </c>
      <c r="BU436" s="16">
        <v>2</v>
      </c>
      <c r="BV436" s="16">
        <v>2</v>
      </c>
      <c r="BW436" s="16">
        <v>2</v>
      </c>
      <c r="BX436" s="16">
        <v>2</v>
      </c>
      <c r="BY436" s="16">
        <v>2</v>
      </c>
      <c r="BZ436" s="16">
        <v>2</v>
      </c>
      <c r="CA436" s="16">
        <v>2</v>
      </c>
      <c r="CB436" s="16">
        <v>2</v>
      </c>
      <c r="CC436" s="16">
        <v>2</v>
      </c>
      <c r="CD436" s="16">
        <v>2</v>
      </c>
      <c r="CE436" s="16">
        <v>2</v>
      </c>
      <c r="CF436" s="16">
        <v>2</v>
      </c>
      <c r="CG436" s="16">
        <v>2</v>
      </c>
      <c r="CH436" s="16">
        <v>2</v>
      </c>
      <c r="CI436" s="16">
        <v>2</v>
      </c>
      <c r="CJ436" s="16">
        <v>2</v>
      </c>
      <c r="CK436" s="16">
        <v>2</v>
      </c>
      <c r="CL436" s="16">
        <v>2</v>
      </c>
      <c r="CM436" s="16">
        <v>2</v>
      </c>
      <c r="CN436" s="16">
        <v>2</v>
      </c>
      <c r="CO436" s="16">
        <v>2</v>
      </c>
      <c r="CP436" s="16">
        <v>2</v>
      </c>
      <c r="CQ436" s="16">
        <v>2</v>
      </c>
      <c r="CR436" s="16">
        <v>2</v>
      </c>
      <c r="CS436" s="16"/>
      <c r="CT436" s="16">
        <v>2</v>
      </c>
      <c r="CU436" s="16">
        <v>2</v>
      </c>
      <c r="CV436" s="16">
        <v>2</v>
      </c>
      <c r="CW436" s="69">
        <f t="shared" si="211"/>
        <v>38</v>
      </c>
      <c r="CX436" s="352">
        <f t="shared" si="212"/>
        <v>1</v>
      </c>
      <c r="CY436" s="69">
        <f t="shared" si="213"/>
        <v>0</v>
      </c>
      <c r="CZ436" s="70">
        <f t="shared" si="214"/>
        <v>0</v>
      </c>
      <c r="DA436" s="69">
        <f t="shared" si="215"/>
        <v>0</v>
      </c>
      <c r="DB436" s="70">
        <f t="shared" si="216"/>
        <v>0</v>
      </c>
      <c r="DC436" s="69">
        <f t="shared" si="217"/>
        <v>0</v>
      </c>
      <c r="DD436" s="70">
        <f t="shared" si="218"/>
        <v>0</v>
      </c>
      <c r="DE436" s="71">
        <f t="shared" si="219"/>
        <v>2</v>
      </c>
      <c r="DF436" s="71" t="str">
        <f t="shared" si="220"/>
        <v>Đạt mục tiêu</v>
      </c>
      <c r="DG436" s="2"/>
      <c r="DH436" s="2"/>
      <c r="DI436" s="2"/>
      <c r="DJ436" s="2"/>
      <c r="DK436" s="2"/>
      <c r="DL436" s="2"/>
      <c r="DM436" s="2"/>
      <c r="DN436" s="2"/>
      <c r="DO436" s="2"/>
      <c r="DP436" s="2"/>
      <c r="DQ436" s="2"/>
      <c r="DR436" s="2"/>
      <c r="DS436" s="2"/>
      <c r="DT436" s="2"/>
      <c r="DU436" s="2"/>
      <c r="DV436" s="2"/>
      <c r="DW436" s="2"/>
      <c r="DX436" s="2"/>
      <c r="DY436" s="2"/>
      <c r="DZ436" s="2"/>
    </row>
    <row r="437" spans="1:130" ht="43.5" hidden="1" customHeight="1" x14ac:dyDescent="0.25">
      <c r="A437" s="49">
        <v>390</v>
      </c>
      <c r="B437" s="62">
        <v>528</v>
      </c>
      <c r="C437" s="56"/>
      <c r="D437" s="8" t="s">
        <v>498</v>
      </c>
      <c r="E437" s="15" t="s">
        <v>19</v>
      </c>
      <c r="F437" s="15" t="s">
        <v>499</v>
      </c>
      <c r="G437" s="64" t="s">
        <v>19</v>
      </c>
      <c r="H437" s="8" t="s">
        <v>893</v>
      </c>
      <c r="I437" s="64" t="s">
        <v>628</v>
      </c>
      <c r="J437" s="8" t="s">
        <v>489</v>
      </c>
      <c r="K437" s="13"/>
      <c r="L437" s="13"/>
      <c r="M437" s="11"/>
      <c r="N437" s="11" t="s">
        <v>547</v>
      </c>
      <c r="O437" s="66"/>
      <c r="P437" s="66"/>
      <c r="Q437" s="66"/>
      <c r="R437" s="66"/>
      <c r="S437" s="66"/>
      <c r="T437" s="66"/>
      <c r="U437" s="66"/>
      <c r="V437" s="66"/>
      <c r="W437" s="66" t="s">
        <v>15</v>
      </c>
      <c r="X437" s="66"/>
      <c r="Y437" s="67">
        <f t="shared" si="210"/>
        <v>1</v>
      </c>
      <c r="Z437" s="16"/>
      <c r="AA437" s="16"/>
      <c r="AB437" s="16"/>
      <c r="AC437" s="16"/>
      <c r="AD437" s="16"/>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t="s">
        <v>645</v>
      </c>
      <c r="BG437" s="12"/>
      <c r="BH437" s="12"/>
      <c r="BI437" s="12"/>
      <c r="BJ437" s="16">
        <v>2</v>
      </c>
      <c r="BK437" s="16">
        <v>2</v>
      </c>
      <c r="BL437" s="16">
        <v>2</v>
      </c>
      <c r="BM437" s="16">
        <v>2</v>
      </c>
      <c r="BN437" s="16">
        <v>2</v>
      </c>
      <c r="BO437" s="16">
        <v>2</v>
      </c>
      <c r="BP437" s="16">
        <v>2</v>
      </c>
      <c r="BQ437" s="16">
        <v>2</v>
      </c>
      <c r="BR437" s="16">
        <v>2</v>
      </c>
      <c r="BS437" s="16">
        <v>2</v>
      </c>
      <c r="BT437" s="16">
        <v>2</v>
      </c>
      <c r="BU437" s="16">
        <v>2</v>
      </c>
      <c r="BV437" s="16">
        <v>2</v>
      </c>
      <c r="BW437" s="16">
        <v>2</v>
      </c>
      <c r="BX437" s="16">
        <v>2</v>
      </c>
      <c r="BY437" s="16">
        <v>2</v>
      </c>
      <c r="BZ437" s="16">
        <v>2</v>
      </c>
      <c r="CA437" s="16">
        <v>2</v>
      </c>
      <c r="CB437" s="16">
        <v>2</v>
      </c>
      <c r="CC437" s="16">
        <v>2</v>
      </c>
      <c r="CD437" s="16">
        <v>2</v>
      </c>
      <c r="CE437" s="16">
        <v>2</v>
      </c>
      <c r="CF437" s="16">
        <v>2</v>
      </c>
      <c r="CG437" s="16">
        <v>2</v>
      </c>
      <c r="CH437" s="16">
        <v>2</v>
      </c>
      <c r="CI437" s="16">
        <v>2</v>
      </c>
      <c r="CJ437" s="16">
        <v>2</v>
      </c>
      <c r="CK437" s="16">
        <v>2</v>
      </c>
      <c r="CL437" s="16">
        <v>2</v>
      </c>
      <c r="CM437" s="16">
        <v>2</v>
      </c>
      <c r="CN437" s="16">
        <v>2</v>
      </c>
      <c r="CO437" s="16">
        <v>2</v>
      </c>
      <c r="CP437" s="16">
        <v>2</v>
      </c>
      <c r="CQ437" s="16">
        <v>2</v>
      </c>
      <c r="CR437" s="16">
        <v>2</v>
      </c>
      <c r="CS437" s="16"/>
      <c r="CT437" s="16">
        <v>2</v>
      </c>
      <c r="CU437" s="16">
        <v>2</v>
      </c>
      <c r="CV437" s="16">
        <v>2</v>
      </c>
      <c r="CW437" s="69"/>
      <c r="CX437" s="352"/>
      <c r="CY437" s="69"/>
      <c r="CZ437" s="70"/>
      <c r="DA437" s="69"/>
      <c r="DB437" s="70"/>
      <c r="DC437" s="69"/>
      <c r="DD437" s="70"/>
      <c r="DE437" s="71"/>
      <c r="DF437" s="71"/>
      <c r="DG437" s="2"/>
      <c r="DH437" s="2"/>
      <c r="DI437" s="2"/>
      <c r="DJ437" s="2"/>
      <c r="DK437" s="2"/>
      <c r="DL437" s="2"/>
      <c r="DM437" s="2"/>
      <c r="DN437" s="2"/>
      <c r="DO437" s="2"/>
      <c r="DP437" s="2"/>
      <c r="DQ437" s="2"/>
      <c r="DR437" s="2"/>
      <c r="DS437" s="2"/>
      <c r="DT437" s="2"/>
      <c r="DU437" s="2"/>
      <c r="DV437" s="2"/>
      <c r="DW437" s="2"/>
      <c r="DX437" s="2"/>
      <c r="DY437" s="2"/>
      <c r="DZ437" s="2"/>
    </row>
    <row r="438" spans="1:130" ht="54.75" hidden="1" customHeight="1" x14ac:dyDescent="0.25">
      <c r="A438" s="49">
        <v>391</v>
      </c>
      <c r="B438" s="62"/>
      <c r="C438" s="56">
        <v>528</v>
      </c>
      <c r="D438" s="8" t="s">
        <v>498</v>
      </c>
      <c r="E438" s="15" t="s">
        <v>19</v>
      </c>
      <c r="F438" s="15" t="s">
        <v>499</v>
      </c>
      <c r="G438" s="64" t="s">
        <v>19</v>
      </c>
      <c r="H438" s="8" t="s">
        <v>894</v>
      </c>
      <c r="I438" s="64" t="s">
        <v>628</v>
      </c>
      <c r="J438" s="8" t="s">
        <v>489</v>
      </c>
      <c r="K438" s="14"/>
      <c r="L438" s="14"/>
      <c r="M438" s="11"/>
      <c r="N438" s="11" t="s">
        <v>548</v>
      </c>
      <c r="O438" s="66"/>
      <c r="P438" s="66"/>
      <c r="Q438" s="66"/>
      <c r="R438" s="66"/>
      <c r="S438" s="66"/>
      <c r="T438" s="66"/>
      <c r="U438" s="66"/>
      <c r="V438" s="66"/>
      <c r="W438" s="66"/>
      <c r="X438" s="66" t="s">
        <v>15</v>
      </c>
      <c r="Y438" s="67">
        <f t="shared" si="210"/>
        <v>1</v>
      </c>
      <c r="Z438" s="16"/>
      <c r="AA438" s="16"/>
      <c r="AB438" s="16"/>
      <c r="AC438" s="16"/>
      <c r="AD438" s="16"/>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t="s">
        <v>710</v>
      </c>
      <c r="BJ438" s="16">
        <v>2</v>
      </c>
      <c r="BK438" s="16">
        <v>2</v>
      </c>
      <c r="BL438" s="16">
        <v>2</v>
      </c>
      <c r="BM438" s="16">
        <v>2</v>
      </c>
      <c r="BN438" s="16">
        <v>2</v>
      </c>
      <c r="BO438" s="16">
        <v>2</v>
      </c>
      <c r="BP438" s="16">
        <v>2</v>
      </c>
      <c r="BQ438" s="16">
        <v>2</v>
      </c>
      <c r="BR438" s="16">
        <v>2</v>
      </c>
      <c r="BS438" s="16">
        <v>2</v>
      </c>
      <c r="BT438" s="16">
        <v>2</v>
      </c>
      <c r="BU438" s="16">
        <v>2</v>
      </c>
      <c r="BV438" s="16">
        <v>2</v>
      </c>
      <c r="BW438" s="16">
        <v>2</v>
      </c>
      <c r="BX438" s="16">
        <v>2</v>
      </c>
      <c r="BY438" s="16">
        <v>2</v>
      </c>
      <c r="BZ438" s="16">
        <v>2</v>
      </c>
      <c r="CA438" s="16">
        <v>2</v>
      </c>
      <c r="CB438" s="16">
        <v>2</v>
      </c>
      <c r="CC438" s="16">
        <v>2</v>
      </c>
      <c r="CD438" s="16">
        <v>2</v>
      </c>
      <c r="CE438" s="16">
        <v>2</v>
      </c>
      <c r="CF438" s="16">
        <v>2</v>
      </c>
      <c r="CG438" s="16">
        <v>2</v>
      </c>
      <c r="CH438" s="16">
        <v>2</v>
      </c>
      <c r="CI438" s="16">
        <v>2</v>
      </c>
      <c r="CJ438" s="16">
        <v>2</v>
      </c>
      <c r="CK438" s="16">
        <v>2</v>
      </c>
      <c r="CL438" s="16">
        <v>2</v>
      </c>
      <c r="CM438" s="16">
        <v>2</v>
      </c>
      <c r="CN438" s="16">
        <v>2</v>
      </c>
      <c r="CO438" s="16">
        <v>2</v>
      </c>
      <c r="CP438" s="16">
        <v>2</v>
      </c>
      <c r="CQ438" s="16">
        <v>2</v>
      </c>
      <c r="CR438" s="16">
        <v>2</v>
      </c>
      <c r="CS438" s="16"/>
      <c r="CT438" s="16">
        <v>2</v>
      </c>
      <c r="CU438" s="16">
        <v>2</v>
      </c>
      <c r="CV438" s="16">
        <v>2</v>
      </c>
      <c r="CW438" s="69">
        <f t="shared" ref="CW438:CW444" si="221">COUNTIF(BJ438:CV438,"2")</f>
        <v>38</v>
      </c>
      <c r="CX438" s="352">
        <f t="shared" ref="CX438:CX444" si="222">CW438/(CW438+CY438+DA438+DC438)</f>
        <v>1</v>
      </c>
      <c r="CY438" s="69">
        <f t="shared" ref="CY438:CY444" si="223">COUNTIF(BJ438:CV438,"1")</f>
        <v>0</v>
      </c>
      <c r="CZ438" s="70">
        <f t="shared" ref="CZ438:CZ444" si="224">CY438/(CW438+CY438+DA438+DC438)</f>
        <v>0</v>
      </c>
      <c r="DA438" s="69">
        <f t="shared" ref="DA438:DA444" si="225">COUNTIF(BJ438:CV438,"0")</f>
        <v>0</v>
      </c>
      <c r="DB438" s="70">
        <f t="shared" ref="DB438:DB444" si="226">DA438/(CW438+CY438+DA438+DC438)</f>
        <v>0</v>
      </c>
      <c r="DC438" s="69">
        <f t="shared" ref="DC438:DC444" si="227">COUNTIF(BJ438:CV438,"KĐG")</f>
        <v>0</v>
      </c>
      <c r="DD438" s="70">
        <f t="shared" ref="DD438:DD444" si="228">DC438/(CW438+CY438+DA438+DC438)</f>
        <v>0</v>
      </c>
      <c r="DE438" s="71">
        <f t="shared" ref="DE438:DE444" si="229">(((CW438*2)+(CY438*1)+(DA438*0)))/(CW438+CY438+DA438)</f>
        <v>2</v>
      </c>
      <c r="DF438" s="71" t="str">
        <f t="shared" ref="DF438:DF444" si="230">IF(DD438&gt;=50%,"KĐG",IF(DE438&gt;=1.6,"Đạt mục tiêu",IF(DE438&gt;=1,"Cần cố gắng","Chưa đạt")))</f>
        <v>Đạt mục tiêu</v>
      </c>
      <c r="DG438" s="2"/>
      <c r="DH438" s="2"/>
      <c r="DI438" s="2"/>
      <c r="DJ438" s="2"/>
      <c r="DK438" s="2"/>
      <c r="DL438" s="2"/>
      <c r="DM438" s="2"/>
      <c r="DN438" s="2"/>
      <c r="DO438" s="2"/>
      <c r="DP438" s="2"/>
      <c r="DQ438" s="2"/>
      <c r="DR438" s="2"/>
      <c r="DS438" s="2"/>
      <c r="DT438" s="2"/>
      <c r="DU438" s="2"/>
      <c r="DV438" s="2"/>
      <c r="DW438" s="2"/>
      <c r="DX438" s="2"/>
      <c r="DY438" s="2"/>
      <c r="DZ438" s="2"/>
    </row>
    <row r="439" spans="1:130" ht="98.25" hidden="1" customHeight="1" x14ac:dyDescent="0.25">
      <c r="A439" s="49">
        <v>392</v>
      </c>
      <c r="B439" s="62">
        <v>528</v>
      </c>
      <c r="C439" s="56">
        <v>531</v>
      </c>
      <c r="D439" s="9" t="s">
        <v>500</v>
      </c>
      <c r="E439" s="15" t="s">
        <v>11</v>
      </c>
      <c r="F439" s="15" t="s">
        <v>501</v>
      </c>
      <c r="G439" s="64" t="s">
        <v>19</v>
      </c>
      <c r="H439" s="15" t="s">
        <v>1347</v>
      </c>
      <c r="I439" s="64" t="s">
        <v>628</v>
      </c>
      <c r="J439" s="8" t="s">
        <v>489</v>
      </c>
      <c r="K439" s="12" t="s">
        <v>6</v>
      </c>
      <c r="L439" s="12" t="s">
        <v>15</v>
      </c>
      <c r="M439" s="11">
        <v>9</v>
      </c>
      <c r="N439" s="297" t="s">
        <v>1200</v>
      </c>
      <c r="O439" s="80" t="s">
        <v>15</v>
      </c>
      <c r="P439" s="80"/>
      <c r="Q439" s="80"/>
      <c r="R439" s="80"/>
      <c r="S439" s="80"/>
      <c r="T439" s="80"/>
      <c r="U439" s="80"/>
      <c r="V439" s="80"/>
      <c r="W439" s="80"/>
      <c r="X439" s="80"/>
      <c r="Y439" s="67">
        <f t="shared" si="210"/>
        <v>1</v>
      </c>
      <c r="Z439" s="16"/>
      <c r="AA439" s="16"/>
      <c r="AB439" s="16"/>
      <c r="AC439" s="16"/>
      <c r="AD439" s="16" t="s">
        <v>626</v>
      </c>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6">
        <v>2</v>
      </c>
      <c r="BK439" s="16">
        <v>2</v>
      </c>
      <c r="BL439" s="16">
        <v>2</v>
      </c>
      <c r="BM439" s="16">
        <v>2</v>
      </c>
      <c r="BN439" s="16">
        <v>2</v>
      </c>
      <c r="BO439" s="16">
        <v>2</v>
      </c>
      <c r="BP439" s="16">
        <v>2</v>
      </c>
      <c r="BQ439" s="16">
        <v>2</v>
      </c>
      <c r="BR439" s="16">
        <v>2</v>
      </c>
      <c r="BS439" s="16">
        <v>2</v>
      </c>
      <c r="BT439" s="16">
        <v>2</v>
      </c>
      <c r="BU439" s="16">
        <v>2</v>
      </c>
      <c r="BV439" s="16">
        <v>2</v>
      </c>
      <c r="BW439" s="16">
        <v>2</v>
      </c>
      <c r="BX439" s="16">
        <v>2</v>
      </c>
      <c r="BY439" s="16">
        <v>2</v>
      </c>
      <c r="BZ439" s="16">
        <v>2</v>
      </c>
      <c r="CA439" s="16">
        <v>2</v>
      </c>
      <c r="CB439" s="16">
        <v>2</v>
      </c>
      <c r="CC439" s="16">
        <v>2</v>
      </c>
      <c r="CD439" s="16">
        <v>2</v>
      </c>
      <c r="CE439" s="16">
        <v>2</v>
      </c>
      <c r="CF439" s="16">
        <v>2</v>
      </c>
      <c r="CG439" s="16">
        <v>2</v>
      </c>
      <c r="CH439" s="16">
        <v>2</v>
      </c>
      <c r="CI439" s="16">
        <v>2</v>
      </c>
      <c r="CJ439" s="16">
        <v>2</v>
      </c>
      <c r="CK439" s="16">
        <v>2</v>
      </c>
      <c r="CL439" s="16">
        <v>2</v>
      </c>
      <c r="CM439" s="16">
        <v>2</v>
      </c>
      <c r="CN439" s="16">
        <v>2</v>
      </c>
      <c r="CO439" s="16">
        <v>2</v>
      </c>
      <c r="CP439" s="16">
        <v>2</v>
      </c>
      <c r="CQ439" s="16">
        <v>2</v>
      </c>
      <c r="CR439" s="16">
        <v>2</v>
      </c>
      <c r="CS439" s="16">
        <v>2</v>
      </c>
      <c r="CT439" s="16">
        <v>2</v>
      </c>
      <c r="CU439" s="16">
        <v>2</v>
      </c>
      <c r="CV439" s="16">
        <v>2</v>
      </c>
      <c r="CW439" s="69">
        <f t="shared" si="221"/>
        <v>39</v>
      </c>
      <c r="CX439" s="352">
        <f t="shared" si="222"/>
        <v>1</v>
      </c>
      <c r="CY439" s="69">
        <f t="shared" si="223"/>
        <v>0</v>
      </c>
      <c r="CZ439" s="70">
        <f t="shared" si="224"/>
        <v>0</v>
      </c>
      <c r="DA439" s="69">
        <f t="shared" si="225"/>
        <v>0</v>
      </c>
      <c r="DB439" s="70">
        <f t="shared" si="226"/>
        <v>0</v>
      </c>
      <c r="DC439" s="69">
        <f t="shared" si="227"/>
        <v>0</v>
      </c>
      <c r="DD439" s="70">
        <f t="shared" si="228"/>
        <v>0</v>
      </c>
      <c r="DE439" s="71">
        <f t="shared" si="229"/>
        <v>2</v>
      </c>
      <c r="DF439" s="71" t="str">
        <f t="shared" si="230"/>
        <v>Đạt mục tiêu</v>
      </c>
      <c r="DG439" s="2"/>
      <c r="DH439" s="2"/>
      <c r="DI439" s="2"/>
      <c r="DJ439" s="2"/>
      <c r="DK439" s="2"/>
      <c r="DL439" s="2"/>
      <c r="DM439" s="2"/>
      <c r="DN439" s="2"/>
      <c r="DO439" s="2"/>
      <c r="DP439" s="2"/>
      <c r="DQ439" s="2"/>
      <c r="DR439" s="2"/>
      <c r="DS439" s="2"/>
      <c r="DT439" s="2"/>
      <c r="DU439" s="2"/>
      <c r="DV439" s="2"/>
      <c r="DW439" s="2"/>
      <c r="DX439" s="2"/>
      <c r="DY439" s="2"/>
      <c r="DZ439" s="2"/>
    </row>
    <row r="440" spans="1:130" ht="84.75" hidden="1" customHeight="1" x14ac:dyDescent="0.25">
      <c r="A440" s="49">
        <v>393</v>
      </c>
      <c r="B440" s="55">
        <v>531</v>
      </c>
      <c r="C440" s="56">
        <v>531</v>
      </c>
      <c r="D440" s="9" t="s">
        <v>500</v>
      </c>
      <c r="E440" s="15" t="s">
        <v>11</v>
      </c>
      <c r="F440" s="15" t="s">
        <v>501</v>
      </c>
      <c r="G440" s="64" t="s">
        <v>19</v>
      </c>
      <c r="H440" s="141" t="s">
        <v>1392</v>
      </c>
      <c r="I440" s="64" t="s">
        <v>628</v>
      </c>
      <c r="J440" s="8" t="s">
        <v>489</v>
      </c>
      <c r="K440" s="13"/>
      <c r="L440" s="13"/>
      <c r="M440" s="11"/>
      <c r="N440" s="305" t="s">
        <v>541</v>
      </c>
      <c r="O440" s="80"/>
      <c r="P440" s="80" t="s">
        <v>15</v>
      </c>
      <c r="Q440" s="80"/>
      <c r="R440" s="80"/>
      <c r="S440" s="80"/>
      <c r="T440" s="80"/>
      <c r="U440" s="80"/>
      <c r="V440" s="80"/>
      <c r="W440" s="80"/>
      <c r="X440" s="80"/>
      <c r="Y440" s="67">
        <f t="shared" si="210"/>
        <v>1</v>
      </c>
      <c r="Z440" s="16"/>
      <c r="AA440" s="16"/>
      <c r="AB440" s="16"/>
      <c r="AC440" s="16"/>
      <c r="AD440" s="16"/>
      <c r="AE440" s="16"/>
      <c r="AF440" s="16" t="s">
        <v>654</v>
      </c>
      <c r="AG440" s="16" t="s">
        <v>626</v>
      </c>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6">
        <v>2</v>
      </c>
      <c r="BK440" s="16">
        <v>1</v>
      </c>
      <c r="BL440" s="16">
        <v>2</v>
      </c>
      <c r="BM440" s="16">
        <v>2</v>
      </c>
      <c r="BN440" s="16">
        <v>2</v>
      </c>
      <c r="BO440" s="16">
        <v>2</v>
      </c>
      <c r="BP440" s="16">
        <v>1</v>
      </c>
      <c r="BQ440" s="16">
        <v>1</v>
      </c>
      <c r="BR440" s="16">
        <v>2</v>
      </c>
      <c r="BS440" s="16">
        <v>2</v>
      </c>
      <c r="BT440" s="16">
        <v>2</v>
      </c>
      <c r="BU440" s="16">
        <v>2</v>
      </c>
      <c r="BV440" s="16">
        <v>2</v>
      </c>
      <c r="BW440" s="16">
        <v>2</v>
      </c>
      <c r="BX440" s="16">
        <v>2</v>
      </c>
      <c r="BY440" s="16">
        <v>2</v>
      </c>
      <c r="BZ440" s="16">
        <v>2</v>
      </c>
      <c r="CA440" s="16">
        <v>2</v>
      </c>
      <c r="CB440" s="16">
        <v>2</v>
      </c>
      <c r="CC440" s="16">
        <v>2</v>
      </c>
      <c r="CD440" s="16">
        <v>2</v>
      </c>
      <c r="CE440" s="16">
        <v>2</v>
      </c>
      <c r="CF440" s="16">
        <v>2</v>
      </c>
      <c r="CG440" s="16">
        <v>2</v>
      </c>
      <c r="CH440" s="16">
        <v>2</v>
      </c>
      <c r="CI440" s="16">
        <v>2</v>
      </c>
      <c r="CJ440" s="16">
        <v>1</v>
      </c>
      <c r="CK440" s="16">
        <v>2</v>
      </c>
      <c r="CL440" s="16">
        <v>1</v>
      </c>
      <c r="CM440" s="16">
        <v>2</v>
      </c>
      <c r="CN440" s="16">
        <v>2</v>
      </c>
      <c r="CO440" s="16">
        <v>2</v>
      </c>
      <c r="CP440" s="16">
        <v>2</v>
      </c>
      <c r="CQ440" s="16">
        <v>2</v>
      </c>
      <c r="CR440" s="16">
        <v>1</v>
      </c>
      <c r="CS440" s="16">
        <v>1</v>
      </c>
      <c r="CT440" s="16">
        <v>2</v>
      </c>
      <c r="CU440" s="16">
        <v>1</v>
      </c>
      <c r="CV440" s="16">
        <v>1</v>
      </c>
      <c r="CW440" s="69">
        <f t="shared" si="221"/>
        <v>30</v>
      </c>
      <c r="CX440" s="352">
        <f t="shared" si="222"/>
        <v>0.76923076923076927</v>
      </c>
      <c r="CY440" s="69">
        <f t="shared" si="223"/>
        <v>9</v>
      </c>
      <c r="CZ440" s="70">
        <f t="shared" si="224"/>
        <v>0.23076923076923078</v>
      </c>
      <c r="DA440" s="69">
        <f t="shared" si="225"/>
        <v>0</v>
      </c>
      <c r="DB440" s="70">
        <f t="shared" si="226"/>
        <v>0</v>
      </c>
      <c r="DC440" s="69">
        <f t="shared" si="227"/>
        <v>0</v>
      </c>
      <c r="DD440" s="70">
        <f t="shared" si="228"/>
        <v>0</v>
      </c>
      <c r="DE440" s="71">
        <f t="shared" si="229"/>
        <v>1.7692307692307692</v>
      </c>
      <c r="DF440" s="71" t="str">
        <f t="shared" si="230"/>
        <v>Đạt mục tiêu</v>
      </c>
      <c r="DG440" s="2"/>
      <c r="DH440" s="2"/>
      <c r="DI440" s="2"/>
      <c r="DJ440" s="2"/>
      <c r="DK440" s="2"/>
      <c r="DL440" s="2"/>
      <c r="DM440" s="2"/>
      <c r="DN440" s="2"/>
      <c r="DO440" s="2"/>
      <c r="DP440" s="2"/>
      <c r="DQ440" s="2"/>
      <c r="DR440" s="2"/>
      <c r="DS440" s="2"/>
      <c r="DT440" s="2"/>
      <c r="DU440" s="2"/>
      <c r="DV440" s="2"/>
      <c r="DW440" s="2"/>
      <c r="DX440" s="2"/>
      <c r="DY440" s="2"/>
      <c r="DZ440" s="2"/>
    </row>
    <row r="441" spans="1:130" ht="75.75" hidden="1" customHeight="1" x14ac:dyDescent="0.25">
      <c r="A441" s="49">
        <v>394</v>
      </c>
      <c r="B441" s="62">
        <v>531</v>
      </c>
      <c r="C441" s="56">
        <v>531</v>
      </c>
      <c r="D441" s="9" t="s">
        <v>500</v>
      </c>
      <c r="E441" s="281" t="s">
        <v>11</v>
      </c>
      <c r="F441" s="15" t="s">
        <v>501</v>
      </c>
      <c r="G441" s="282" t="s">
        <v>19</v>
      </c>
      <c r="H441" s="8" t="s">
        <v>895</v>
      </c>
      <c r="I441" s="64" t="s">
        <v>628</v>
      </c>
      <c r="J441" s="8" t="s">
        <v>489</v>
      </c>
      <c r="K441" s="13"/>
      <c r="L441" s="13"/>
      <c r="M441" s="11"/>
      <c r="N441" s="305" t="s">
        <v>542</v>
      </c>
      <c r="O441" s="80"/>
      <c r="P441" s="80"/>
      <c r="Q441" s="80" t="s">
        <v>15</v>
      </c>
      <c r="R441" s="80"/>
      <c r="S441" s="80"/>
      <c r="T441" s="80"/>
      <c r="U441" s="80"/>
      <c r="V441" s="80"/>
      <c r="W441" s="80"/>
      <c r="X441" s="80"/>
      <c r="Y441" s="67">
        <f t="shared" si="210"/>
        <v>1</v>
      </c>
      <c r="Z441" s="16"/>
      <c r="AA441" s="16"/>
      <c r="AB441" s="16"/>
      <c r="AC441" s="16"/>
      <c r="AD441" s="16"/>
      <c r="AE441" s="12"/>
      <c r="AF441" s="12"/>
      <c r="AG441" s="12"/>
      <c r="AH441" s="12"/>
      <c r="AI441" s="12"/>
      <c r="AJ441" s="12" t="s">
        <v>626</v>
      </c>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6">
        <v>2</v>
      </c>
      <c r="BK441" s="16">
        <v>2</v>
      </c>
      <c r="BL441" s="16">
        <v>2</v>
      </c>
      <c r="BM441" s="16">
        <v>2</v>
      </c>
      <c r="BN441" s="16">
        <v>2</v>
      </c>
      <c r="BO441" s="16">
        <v>2</v>
      </c>
      <c r="BP441" s="16">
        <v>2</v>
      </c>
      <c r="BQ441" s="16">
        <v>2</v>
      </c>
      <c r="BR441" s="16">
        <v>2</v>
      </c>
      <c r="BS441" s="16">
        <v>2</v>
      </c>
      <c r="BT441" s="16">
        <v>2</v>
      </c>
      <c r="BU441" s="16">
        <v>2</v>
      </c>
      <c r="BV441" s="16">
        <v>2</v>
      </c>
      <c r="BW441" s="16">
        <v>2</v>
      </c>
      <c r="BX441" s="16">
        <v>2</v>
      </c>
      <c r="BY441" s="16">
        <v>2</v>
      </c>
      <c r="BZ441" s="16">
        <v>2</v>
      </c>
      <c r="CA441" s="16">
        <v>2</v>
      </c>
      <c r="CB441" s="16">
        <v>2</v>
      </c>
      <c r="CC441" s="16">
        <v>2</v>
      </c>
      <c r="CD441" s="16">
        <v>2</v>
      </c>
      <c r="CE441" s="16">
        <v>2</v>
      </c>
      <c r="CF441" s="16">
        <v>1</v>
      </c>
      <c r="CG441" s="16">
        <v>2</v>
      </c>
      <c r="CH441" s="16">
        <v>1</v>
      </c>
      <c r="CI441" s="16">
        <v>1</v>
      </c>
      <c r="CJ441" s="16">
        <v>1</v>
      </c>
      <c r="CK441" s="16">
        <v>1</v>
      </c>
      <c r="CL441" s="16">
        <v>1</v>
      </c>
      <c r="CM441" s="16">
        <v>2</v>
      </c>
      <c r="CN441" s="16">
        <v>2</v>
      </c>
      <c r="CO441" s="16">
        <v>1</v>
      </c>
      <c r="CP441" s="16">
        <v>2</v>
      </c>
      <c r="CQ441" s="16">
        <v>2</v>
      </c>
      <c r="CR441" s="16">
        <v>2</v>
      </c>
      <c r="CS441" s="16">
        <v>2</v>
      </c>
      <c r="CT441" s="16">
        <v>2</v>
      </c>
      <c r="CU441" s="16">
        <v>2</v>
      </c>
      <c r="CV441" s="16">
        <v>2</v>
      </c>
      <c r="CW441" s="69">
        <f t="shared" si="221"/>
        <v>32</v>
      </c>
      <c r="CX441" s="352">
        <f t="shared" si="222"/>
        <v>0.82051282051282048</v>
      </c>
      <c r="CY441" s="69">
        <f t="shared" si="223"/>
        <v>7</v>
      </c>
      <c r="CZ441" s="70">
        <f t="shared" si="224"/>
        <v>0.17948717948717949</v>
      </c>
      <c r="DA441" s="69">
        <f t="shared" si="225"/>
        <v>0</v>
      </c>
      <c r="DB441" s="70">
        <f t="shared" si="226"/>
        <v>0</v>
      </c>
      <c r="DC441" s="69">
        <f t="shared" si="227"/>
        <v>0</v>
      </c>
      <c r="DD441" s="70">
        <f t="shared" si="228"/>
        <v>0</v>
      </c>
      <c r="DE441" s="71">
        <f t="shared" si="229"/>
        <v>1.8205128205128205</v>
      </c>
      <c r="DF441" s="71" t="str">
        <f t="shared" si="230"/>
        <v>Đạt mục tiêu</v>
      </c>
      <c r="DG441" s="2"/>
      <c r="DH441" s="2"/>
      <c r="DI441" s="2"/>
      <c r="DJ441" s="2"/>
      <c r="DK441" s="2"/>
      <c r="DL441" s="2"/>
      <c r="DM441" s="2"/>
      <c r="DN441" s="2"/>
      <c r="DO441" s="2"/>
      <c r="DP441" s="2"/>
      <c r="DQ441" s="2"/>
      <c r="DR441" s="2"/>
      <c r="DS441" s="2"/>
      <c r="DT441" s="2"/>
      <c r="DU441" s="2"/>
      <c r="DV441" s="2"/>
      <c r="DW441" s="2"/>
      <c r="DX441" s="2"/>
      <c r="DY441" s="2"/>
      <c r="DZ441" s="2"/>
    </row>
    <row r="442" spans="1:130" ht="72.75" customHeight="1" x14ac:dyDescent="0.25">
      <c r="A442" s="49">
        <v>395</v>
      </c>
      <c r="B442" s="62">
        <v>531</v>
      </c>
      <c r="C442" s="56">
        <v>531</v>
      </c>
      <c r="D442" s="9" t="s">
        <v>500</v>
      </c>
      <c r="E442" s="15" t="s">
        <v>11</v>
      </c>
      <c r="F442" s="591" t="s">
        <v>501</v>
      </c>
      <c r="G442" s="149" t="s">
        <v>19</v>
      </c>
      <c r="H442" s="592" t="s">
        <v>1442</v>
      </c>
      <c r="I442" s="64" t="s">
        <v>628</v>
      </c>
      <c r="J442" s="8" t="s">
        <v>489</v>
      </c>
      <c r="K442" s="13"/>
      <c r="L442" s="13"/>
      <c r="M442" s="11"/>
      <c r="N442" s="305" t="s">
        <v>543</v>
      </c>
      <c r="O442" s="80"/>
      <c r="P442" s="80"/>
      <c r="Q442" s="80"/>
      <c r="R442" s="602" t="s">
        <v>15</v>
      </c>
      <c r="S442" s="80"/>
      <c r="T442" s="80"/>
      <c r="U442" s="80"/>
      <c r="V442" s="80"/>
      <c r="W442" s="80"/>
      <c r="X442" s="80"/>
      <c r="Y442" s="67">
        <f t="shared" si="210"/>
        <v>1</v>
      </c>
      <c r="Z442" s="16"/>
      <c r="AA442" s="16"/>
      <c r="AB442" s="16"/>
      <c r="AC442" s="16"/>
      <c r="AD442" s="16"/>
      <c r="AE442" s="12"/>
      <c r="AF442" s="12"/>
      <c r="AG442" s="12"/>
      <c r="AH442" s="12"/>
      <c r="AI442" s="12"/>
      <c r="AJ442" s="12"/>
      <c r="AK442" s="12"/>
      <c r="AL442" s="12" t="s">
        <v>626</v>
      </c>
      <c r="AM442" s="12" t="s">
        <v>654</v>
      </c>
      <c r="AN442" s="12" t="s">
        <v>654</v>
      </c>
      <c r="AO442" s="12" t="s">
        <v>654</v>
      </c>
      <c r="AP442" s="12" t="s">
        <v>654</v>
      </c>
      <c r="AQ442" s="12"/>
      <c r="AR442" s="12"/>
      <c r="AS442" s="12"/>
      <c r="AT442" s="12"/>
      <c r="AU442" s="12"/>
      <c r="AV442" s="12"/>
      <c r="AW442" s="12"/>
      <c r="AX442" s="12"/>
      <c r="AY442" s="12"/>
      <c r="AZ442" s="12"/>
      <c r="BA442" s="12"/>
      <c r="BB442" s="12"/>
      <c r="BC442" s="12"/>
      <c r="BD442" s="12"/>
      <c r="BE442" s="12"/>
      <c r="BF442" s="12"/>
      <c r="BG442" s="12"/>
      <c r="BH442" s="12"/>
      <c r="BI442" s="12"/>
      <c r="BJ442" s="16">
        <v>2</v>
      </c>
      <c r="BK442" s="16">
        <v>1</v>
      </c>
      <c r="BL442" s="16">
        <v>2</v>
      </c>
      <c r="BM442" s="16">
        <v>2</v>
      </c>
      <c r="BN442" s="16">
        <v>2</v>
      </c>
      <c r="BO442" s="16">
        <v>2</v>
      </c>
      <c r="BP442" s="16">
        <v>2</v>
      </c>
      <c r="BQ442" s="16">
        <v>2</v>
      </c>
      <c r="BR442" s="16">
        <v>2</v>
      </c>
      <c r="BS442" s="16">
        <v>2</v>
      </c>
      <c r="BT442" s="16">
        <v>2</v>
      </c>
      <c r="BU442" s="16">
        <v>2</v>
      </c>
      <c r="BV442" s="16">
        <v>2</v>
      </c>
      <c r="BW442" s="16">
        <v>2</v>
      </c>
      <c r="BX442" s="16">
        <v>2</v>
      </c>
      <c r="BY442" s="16">
        <v>2</v>
      </c>
      <c r="BZ442" s="16">
        <v>2</v>
      </c>
      <c r="CA442" s="16">
        <v>2</v>
      </c>
      <c r="CB442" s="16">
        <v>2</v>
      </c>
      <c r="CC442" s="16">
        <v>2</v>
      </c>
      <c r="CD442" s="16">
        <v>2</v>
      </c>
      <c r="CE442" s="16">
        <v>2</v>
      </c>
      <c r="CF442" s="16">
        <v>2</v>
      </c>
      <c r="CG442" s="16">
        <v>2</v>
      </c>
      <c r="CH442" s="16">
        <v>2</v>
      </c>
      <c r="CI442" s="16">
        <v>2</v>
      </c>
      <c r="CJ442" s="16">
        <v>2</v>
      </c>
      <c r="CK442" s="16">
        <v>2</v>
      </c>
      <c r="CL442" s="16">
        <v>2</v>
      </c>
      <c r="CM442" s="16">
        <v>2</v>
      </c>
      <c r="CN442" s="16">
        <v>2</v>
      </c>
      <c r="CO442" s="16">
        <v>2</v>
      </c>
      <c r="CP442" s="16">
        <v>2</v>
      </c>
      <c r="CQ442" s="16">
        <v>2</v>
      </c>
      <c r="CR442" s="16">
        <v>2</v>
      </c>
      <c r="CS442" s="16">
        <v>2</v>
      </c>
      <c r="CT442" s="16">
        <v>2</v>
      </c>
      <c r="CU442" s="16">
        <v>2</v>
      </c>
      <c r="CV442" s="16">
        <v>2</v>
      </c>
      <c r="CW442" s="69">
        <f t="shared" si="221"/>
        <v>38</v>
      </c>
      <c r="CX442" s="352">
        <f t="shared" si="222"/>
        <v>0.97435897435897434</v>
      </c>
      <c r="CY442" s="69">
        <f t="shared" si="223"/>
        <v>1</v>
      </c>
      <c r="CZ442" s="70">
        <f t="shared" si="224"/>
        <v>2.564102564102564E-2</v>
      </c>
      <c r="DA442" s="69">
        <f t="shared" si="225"/>
        <v>0</v>
      </c>
      <c r="DB442" s="70">
        <f t="shared" si="226"/>
        <v>0</v>
      </c>
      <c r="DC442" s="69">
        <f t="shared" si="227"/>
        <v>0</v>
      </c>
      <c r="DD442" s="70">
        <f t="shared" si="228"/>
        <v>0</v>
      </c>
      <c r="DE442" s="71">
        <f t="shared" si="229"/>
        <v>1.9743589743589745</v>
      </c>
      <c r="DF442" s="71" t="str">
        <f t="shared" si="230"/>
        <v>Đạt mục tiêu</v>
      </c>
      <c r="DG442" s="2"/>
      <c r="DH442" s="2"/>
      <c r="DI442" s="2"/>
      <c r="DJ442" s="2"/>
      <c r="DK442" s="2"/>
      <c r="DL442" s="2"/>
      <c r="DM442" s="2"/>
      <c r="DN442" s="2"/>
      <c r="DO442" s="2"/>
      <c r="DP442" s="2"/>
      <c r="DQ442" s="2"/>
      <c r="DR442" s="2"/>
      <c r="DS442" s="2"/>
      <c r="DT442" s="2"/>
      <c r="DU442" s="2"/>
      <c r="DV442" s="2"/>
      <c r="DW442" s="2"/>
      <c r="DX442" s="2"/>
      <c r="DY442" s="2"/>
      <c r="DZ442" s="2"/>
    </row>
    <row r="443" spans="1:130" ht="79.5" hidden="1" customHeight="1" x14ac:dyDescent="0.25">
      <c r="A443" s="49">
        <v>396</v>
      </c>
      <c r="B443" s="62">
        <v>531</v>
      </c>
      <c r="C443" s="56">
        <v>531</v>
      </c>
      <c r="D443" s="9" t="s">
        <v>500</v>
      </c>
      <c r="E443" s="15" t="s">
        <v>11</v>
      </c>
      <c r="F443" s="15" t="s">
        <v>501</v>
      </c>
      <c r="G443" s="64" t="s">
        <v>19</v>
      </c>
      <c r="H443" s="131" t="s">
        <v>896</v>
      </c>
      <c r="I443" s="64" t="s">
        <v>628</v>
      </c>
      <c r="J443" s="8" t="s">
        <v>489</v>
      </c>
      <c r="K443" s="13"/>
      <c r="L443" s="13"/>
      <c r="M443" s="11"/>
      <c r="N443" s="11" t="s">
        <v>545</v>
      </c>
      <c r="O443" s="80"/>
      <c r="P443" s="80"/>
      <c r="Q443" s="80"/>
      <c r="R443" s="80"/>
      <c r="S443" s="80"/>
      <c r="T443" s="80" t="s">
        <v>15</v>
      </c>
      <c r="U443" s="80"/>
      <c r="V443" s="80"/>
      <c r="W443" s="80"/>
      <c r="X443" s="80"/>
      <c r="Y443" s="67">
        <f t="shared" si="210"/>
        <v>1</v>
      </c>
      <c r="Z443" s="16"/>
      <c r="AA443" s="16"/>
      <c r="AB443" s="16"/>
      <c r="AC443" s="16"/>
      <c r="AD443" s="16"/>
      <c r="AE443" s="12"/>
      <c r="AF443" s="12"/>
      <c r="AG443" s="12"/>
      <c r="AH443" s="12"/>
      <c r="AI443" s="12"/>
      <c r="AJ443" s="12"/>
      <c r="AK443" s="12"/>
      <c r="AL443" s="12"/>
      <c r="AM443" s="12"/>
      <c r="AN443" s="12"/>
      <c r="AO443" s="12"/>
      <c r="AP443" s="12"/>
      <c r="AQ443" s="12"/>
      <c r="AR443" s="12"/>
      <c r="AS443" s="12"/>
      <c r="AT443" s="12"/>
      <c r="AU443" s="12"/>
      <c r="AV443" s="12" t="s">
        <v>626</v>
      </c>
      <c r="AW443" s="12" t="s">
        <v>645</v>
      </c>
      <c r="AX443" s="12"/>
      <c r="AY443" s="12"/>
      <c r="AZ443" s="12"/>
      <c r="BA443" s="12"/>
      <c r="BB443" s="12"/>
      <c r="BC443" s="12"/>
      <c r="BD443" s="12"/>
      <c r="BE443" s="12"/>
      <c r="BF443" s="12"/>
      <c r="BG443" s="12"/>
      <c r="BH443" s="12"/>
      <c r="BI443" s="12"/>
      <c r="BJ443" s="345">
        <v>2</v>
      </c>
      <c r="BK443" s="345">
        <v>2</v>
      </c>
      <c r="BL443" s="345">
        <v>2</v>
      </c>
      <c r="BM443" s="345">
        <v>2</v>
      </c>
      <c r="BN443" s="345">
        <v>2</v>
      </c>
      <c r="BO443" s="345">
        <v>2</v>
      </c>
      <c r="BP443" s="345">
        <v>2</v>
      </c>
      <c r="BQ443" s="345">
        <v>2</v>
      </c>
      <c r="BR443" s="345">
        <v>2</v>
      </c>
      <c r="BS443" s="345">
        <v>2</v>
      </c>
      <c r="BT443" s="345">
        <v>2</v>
      </c>
      <c r="BU443" s="345">
        <v>2</v>
      </c>
      <c r="BV443" s="345">
        <v>2</v>
      </c>
      <c r="BW443" s="345">
        <v>2</v>
      </c>
      <c r="BX443" s="345">
        <v>2</v>
      </c>
      <c r="BY443" s="345">
        <v>2</v>
      </c>
      <c r="BZ443" s="345">
        <v>2</v>
      </c>
      <c r="CA443" s="345">
        <v>2</v>
      </c>
      <c r="CB443" s="345">
        <v>2</v>
      </c>
      <c r="CC443" s="345">
        <v>2</v>
      </c>
      <c r="CD443" s="345">
        <v>2</v>
      </c>
      <c r="CE443" s="345">
        <v>2</v>
      </c>
      <c r="CF443" s="345">
        <v>2</v>
      </c>
      <c r="CG443" s="345">
        <v>2</v>
      </c>
      <c r="CH443" s="345">
        <v>2</v>
      </c>
      <c r="CI443" s="345">
        <v>2</v>
      </c>
      <c r="CJ443" s="345">
        <v>2</v>
      </c>
      <c r="CK443" s="345">
        <v>2</v>
      </c>
      <c r="CL443" s="345">
        <v>2</v>
      </c>
      <c r="CM443" s="345">
        <v>2</v>
      </c>
      <c r="CN443" s="345">
        <v>2</v>
      </c>
      <c r="CO443" s="345">
        <v>2</v>
      </c>
      <c r="CP443" s="345">
        <v>2</v>
      </c>
      <c r="CQ443" s="345">
        <v>2</v>
      </c>
      <c r="CR443" s="345">
        <v>2</v>
      </c>
      <c r="CS443" s="345">
        <v>2</v>
      </c>
      <c r="CT443" s="345">
        <v>2</v>
      </c>
      <c r="CU443" s="345">
        <v>2</v>
      </c>
      <c r="CV443" s="345">
        <v>2</v>
      </c>
      <c r="CW443" s="335">
        <f t="shared" si="221"/>
        <v>39</v>
      </c>
      <c r="CX443" s="330">
        <f t="shared" si="222"/>
        <v>1</v>
      </c>
      <c r="CY443" s="335">
        <f t="shared" si="223"/>
        <v>0</v>
      </c>
      <c r="CZ443" s="339">
        <f t="shared" si="224"/>
        <v>0</v>
      </c>
      <c r="DA443" s="335">
        <f t="shared" si="225"/>
        <v>0</v>
      </c>
      <c r="DB443" s="339">
        <f t="shared" si="226"/>
        <v>0</v>
      </c>
      <c r="DC443" s="335">
        <f t="shared" si="227"/>
        <v>0</v>
      </c>
      <c r="DD443" s="339">
        <f t="shared" si="228"/>
        <v>0</v>
      </c>
      <c r="DE443" s="71">
        <f t="shared" si="229"/>
        <v>2</v>
      </c>
      <c r="DF443" s="71" t="str">
        <f t="shared" si="230"/>
        <v>Đạt mục tiêu</v>
      </c>
      <c r="DG443" s="2"/>
      <c r="DH443" s="2"/>
      <c r="DI443" s="2"/>
      <c r="DJ443" s="2"/>
      <c r="DK443" s="2"/>
      <c r="DL443" s="2"/>
      <c r="DM443" s="2"/>
      <c r="DN443" s="2"/>
      <c r="DO443" s="2"/>
      <c r="DP443" s="2"/>
      <c r="DQ443" s="2"/>
      <c r="DR443" s="2"/>
      <c r="DS443" s="2"/>
      <c r="DT443" s="2"/>
      <c r="DU443" s="2"/>
      <c r="DV443" s="2"/>
      <c r="DW443" s="2"/>
      <c r="DX443" s="2"/>
      <c r="DY443" s="2"/>
      <c r="DZ443" s="2"/>
    </row>
    <row r="444" spans="1:130" ht="75.75" hidden="1" customHeight="1" x14ac:dyDescent="0.25">
      <c r="A444" s="49">
        <v>397</v>
      </c>
      <c r="B444" s="62">
        <v>531</v>
      </c>
      <c r="C444" s="56">
        <v>531</v>
      </c>
      <c r="D444" s="9" t="s">
        <v>500</v>
      </c>
      <c r="E444" s="15" t="s">
        <v>11</v>
      </c>
      <c r="F444" s="15" t="s">
        <v>501</v>
      </c>
      <c r="G444" s="64" t="s">
        <v>19</v>
      </c>
      <c r="H444" s="131" t="s">
        <v>1138</v>
      </c>
      <c r="I444" s="64" t="s">
        <v>628</v>
      </c>
      <c r="J444" s="8" t="s">
        <v>489</v>
      </c>
      <c r="K444" s="13"/>
      <c r="L444" s="13"/>
      <c r="M444" s="11"/>
      <c r="N444" s="305" t="s">
        <v>544</v>
      </c>
      <c r="O444" s="80"/>
      <c r="P444" s="80"/>
      <c r="Q444" s="80"/>
      <c r="R444" s="80"/>
      <c r="S444" s="80" t="s">
        <v>15</v>
      </c>
      <c r="T444" s="80"/>
      <c r="U444" s="80"/>
      <c r="V444" s="80"/>
      <c r="W444" s="80"/>
      <c r="X444" s="80"/>
      <c r="Y444" s="67">
        <f t="shared" si="210"/>
        <v>1</v>
      </c>
      <c r="Z444" s="16"/>
      <c r="AA444" s="16"/>
      <c r="AB444" s="16"/>
      <c r="AC444" s="16"/>
      <c r="AD444" s="16"/>
      <c r="AE444" s="12"/>
      <c r="AF444" s="12"/>
      <c r="AG444" s="12"/>
      <c r="AH444" s="12"/>
      <c r="AI444" s="12"/>
      <c r="AJ444" s="12"/>
      <c r="AK444" s="12"/>
      <c r="AL444" s="12"/>
      <c r="AM444" s="12"/>
      <c r="AN444" s="12"/>
      <c r="AO444" s="12"/>
      <c r="AP444" s="12"/>
      <c r="AQ444" s="12" t="s">
        <v>626</v>
      </c>
      <c r="AR444" s="12"/>
      <c r="AS444" s="12"/>
      <c r="AT444" s="12"/>
      <c r="AU444" s="12"/>
      <c r="AV444" s="12"/>
      <c r="AW444" s="12"/>
      <c r="AX444" s="12"/>
      <c r="AY444" s="12"/>
      <c r="AZ444" s="12"/>
      <c r="BA444" s="12"/>
      <c r="BB444" s="12"/>
      <c r="BC444" s="12"/>
      <c r="BD444" s="12"/>
      <c r="BE444" s="12"/>
      <c r="BF444" s="12"/>
      <c r="BG444" s="12"/>
      <c r="BH444" s="12"/>
      <c r="BI444" s="12"/>
      <c r="BJ444" s="16">
        <v>2</v>
      </c>
      <c r="BK444" s="16">
        <v>2</v>
      </c>
      <c r="BL444" s="16">
        <v>2</v>
      </c>
      <c r="BM444" s="16">
        <v>2</v>
      </c>
      <c r="BN444" s="16">
        <v>2</v>
      </c>
      <c r="BO444" s="16">
        <v>2</v>
      </c>
      <c r="BP444" s="16">
        <v>2</v>
      </c>
      <c r="BQ444" s="16">
        <v>2</v>
      </c>
      <c r="BR444" s="16">
        <v>2</v>
      </c>
      <c r="BS444" s="16">
        <v>2</v>
      </c>
      <c r="BT444" s="16">
        <v>2</v>
      </c>
      <c r="BU444" s="16">
        <v>2</v>
      </c>
      <c r="BV444" s="16">
        <v>2</v>
      </c>
      <c r="BW444" s="16">
        <v>2</v>
      </c>
      <c r="BX444" s="16">
        <v>2</v>
      </c>
      <c r="BY444" s="16">
        <v>2</v>
      </c>
      <c r="BZ444" s="16">
        <v>2</v>
      </c>
      <c r="CA444" s="16">
        <v>2</v>
      </c>
      <c r="CB444" s="16">
        <v>2</v>
      </c>
      <c r="CC444" s="16">
        <v>2</v>
      </c>
      <c r="CD444" s="16">
        <v>2</v>
      </c>
      <c r="CE444" s="16">
        <v>2</v>
      </c>
      <c r="CF444" s="16">
        <v>2</v>
      </c>
      <c r="CG444" s="16">
        <v>2</v>
      </c>
      <c r="CH444" s="16">
        <v>2</v>
      </c>
      <c r="CI444" s="16">
        <v>2</v>
      </c>
      <c r="CJ444" s="16">
        <v>2</v>
      </c>
      <c r="CK444" s="16">
        <v>2</v>
      </c>
      <c r="CL444" s="16">
        <v>2</v>
      </c>
      <c r="CM444" s="16">
        <v>2</v>
      </c>
      <c r="CN444" s="16">
        <v>2</v>
      </c>
      <c r="CO444" s="16">
        <v>2</v>
      </c>
      <c r="CP444" s="16">
        <v>2</v>
      </c>
      <c r="CQ444" s="16">
        <v>2</v>
      </c>
      <c r="CR444" s="16">
        <v>2</v>
      </c>
      <c r="CS444" s="16"/>
      <c r="CT444" s="16">
        <v>2</v>
      </c>
      <c r="CU444" s="16">
        <v>2</v>
      </c>
      <c r="CV444" s="16">
        <v>2</v>
      </c>
      <c r="CW444" s="69">
        <f t="shared" si="221"/>
        <v>38</v>
      </c>
      <c r="CX444" s="352">
        <f t="shared" si="222"/>
        <v>1</v>
      </c>
      <c r="CY444" s="69">
        <f t="shared" si="223"/>
        <v>0</v>
      </c>
      <c r="CZ444" s="70">
        <f t="shared" si="224"/>
        <v>0</v>
      </c>
      <c r="DA444" s="69">
        <f t="shared" si="225"/>
        <v>0</v>
      </c>
      <c r="DB444" s="70">
        <f t="shared" si="226"/>
        <v>0</v>
      </c>
      <c r="DC444" s="69">
        <f t="shared" si="227"/>
        <v>0</v>
      </c>
      <c r="DD444" s="70">
        <f t="shared" si="228"/>
        <v>0</v>
      </c>
      <c r="DE444" s="71">
        <f t="shared" si="229"/>
        <v>2</v>
      </c>
      <c r="DF444" s="71" t="str">
        <f t="shared" si="230"/>
        <v>Đạt mục tiêu</v>
      </c>
      <c r="DG444" s="2"/>
      <c r="DH444" s="2"/>
      <c r="DI444" s="2"/>
      <c r="DJ444" s="2"/>
      <c r="DK444" s="2"/>
      <c r="DL444" s="2"/>
      <c r="DM444" s="2"/>
      <c r="DN444" s="2"/>
      <c r="DO444" s="2"/>
      <c r="DP444" s="2"/>
      <c r="DQ444" s="2"/>
      <c r="DR444" s="2"/>
      <c r="DS444" s="2"/>
      <c r="DT444" s="2"/>
      <c r="DU444" s="2"/>
      <c r="DV444" s="2"/>
      <c r="DW444" s="2"/>
      <c r="DX444" s="2"/>
      <c r="DY444" s="2"/>
      <c r="DZ444" s="2"/>
    </row>
    <row r="445" spans="1:130" ht="87.75" hidden="1" customHeight="1" x14ac:dyDescent="0.25">
      <c r="A445" s="49">
        <v>398</v>
      </c>
      <c r="B445" s="62">
        <v>531</v>
      </c>
      <c r="C445" s="56">
        <v>531</v>
      </c>
      <c r="D445" s="9" t="s">
        <v>500</v>
      </c>
      <c r="E445" s="15" t="s">
        <v>11</v>
      </c>
      <c r="F445" s="15" t="s">
        <v>501</v>
      </c>
      <c r="G445" s="64" t="s">
        <v>19</v>
      </c>
      <c r="H445" s="131" t="s">
        <v>1144</v>
      </c>
      <c r="I445" s="64" t="s">
        <v>628</v>
      </c>
      <c r="J445" s="8" t="s">
        <v>489</v>
      </c>
      <c r="K445" s="13"/>
      <c r="L445" s="13"/>
      <c r="M445" s="11"/>
      <c r="N445" s="11" t="s">
        <v>546</v>
      </c>
      <c r="O445" s="80"/>
      <c r="P445" s="80"/>
      <c r="Q445" s="80"/>
      <c r="R445" s="80"/>
      <c r="S445" s="80"/>
      <c r="T445" s="80"/>
      <c r="U445" s="80" t="s">
        <v>15</v>
      </c>
      <c r="V445" s="80"/>
      <c r="W445" s="80"/>
      <c r="X445" s="80"/>
      <c r="Y445" s="67">
        <v>1</v>
      </c>
      <c r="Z445" s="16"/>
      <c r="AA445" s="16"/>
      <c r="AB445" s="16"/>
      <c r="AC445" s="16"/>
      <c r="AD445" s="16"/>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6"/>
      <c r="BK445" s="16"/>
      <c r="BL445" s="16"/>
      <c r="BM445" s="16"/>
      <c r="BN445" s="16"/>
      <c r="BO445" s="16"/>
      <c r="BP445" s="16"/>
      <c r="BQ445" s="16"/>
      <c r="BR445" s="16">
        <v>2</v>
      </c>
      <c r="BS445" s="16">
        <v>2</v>
      </c>
      <c r="BT445" s="16">
        <v>2</v>
      </c>
      <c r="BU445" s="16">
        <v>2</v>
      </c>
      <c r="BV445" s="16">
        <v>2</v>
      </c>
      <c r="BW445" s="16">
        <v>2</v>
      </c>
      <c r="BX445" s="16">
        <v>2</v>
      </c>
      <c r="BY445" s="16">
        <v>2</v>
      </c>
      <c r="BZ445" s="16">
        <v>2</v>
      </c>
      <c r="CA445" s="16">
        <v>2</v>
      </c>
      <c r="CB445" s="16">
        <v>2</v>
      </c>
      <c r="CC445" s="16">
        <v>2</v>
      </c>
      <c r="CD445" s="16">
        <v>2</v>
      </c>
      <c r="CE445" s="16"/>
      <c r="CF445" s="16"/>
      <c r="CG445" s="16"/>
      <c r="CH445" s="16"/>
      <c r="CI445" s="16"/>
      <c r="CJ445" s="16"/>
      <c r="CK445" s="16"/>
      <c r="CL445" s="16"/>
      <c r="CM445" s="16"/>
      <c r="CN445" s="16"/>
      <c r="CO445" s="16"/>
      <c r="CP445" s="16"/>
      <c r="CQ445" s="16"/>
      <c r="CR445" s="16"/>
      <c r="CS445" s="16"/>
      <c r="CT445" s="16"/>
      <c r="CU445" s="16"/>
      <c r="CV445" s="16"/>
      <c r="CW445" s="69"/>
      <c r="CX445" s="352"/>
      <c r="CY445" s="69"/>
      <c r="CZ445" s="70"/>
      <c r="DA445" s="69"/>
      <c r="DB445" s="70"/>
      <c r="DC445" s="69"/>
      <c r="DD445" s="70"/>
      <c r="DE445" s="71"/>
      <c r="DF445" s="71"/>
      <c r="DG445" s="2"/>
      <c r="DH445" s="2"/>
      <c r="DI445" s="2"/>
      <c r="DJ445" s="2"/>
      <c r="DK445" s="2"/>
      <c r="DL445" s="2"/>
      <c r="DM445" s="2"/>
      <c r="DN445" s="2"/>
      <c r="DO445" s="2"/>
      <c r="DP445" s="2"/>
      <c r="DQ445" s="2"/>
      <c r="DR445" s="2"/>
      <c r="DS445" s="2"/>
      <c r="DT445" s="2"/>
      <c r="DU445" s="2"/>
      <c r="DV445" s="2"/>
      <c r="DW445" s="2"/>
      <c r="DX445" s="2"/>
      <c r="DY445" s="2"/>
      <c r="DZ445" s="2"/>
    </row>
    <row r="446" spans="1:130" ht="90.75" hidden="1" customHeight="1" x14ac:dyDescent="0.25">
      <c r="A446" s="49">
        <v>399</v>
      </c>
      <c r="B446" s="62">
        <v>531</v>
      </c>
      <c r="C446" s="56">
        <v>531</v>
      </c>
      <c r="D446" s="9" t="s">
        <v>500</v>
      </c>
      <c r="E446" s="15" t="s">
        <v>11</v>
      </c>
      <c r="F446" s="15" t="s">
        <v>501</v>
      </c>
      <c r="G446" s="64" t="s">
        <v>19</v>
      </c>
      <c r="H446" s="8" t="s">
        <v>897</v>
      </c>
      <c r="I446" s="64" t="s">
        <v>628</v>
      </c>
      <c r="J446" s="8" t="s">
        <v>489</v>
      </c>
      <c r="K446" s="13"/>
      <c r="L446" s="13"/>
      <c r="M446" s="11"/>
      <c r="N446" s="11" t="s">
        <v>1268</v>
      </c>
      <c r="O446" s="80"/>
      <c r="P446" s="80"/>
      <c r="Q446" s="80"/>
      <c r="R446" s="80"/>
      <c r="S446" s="80"/>
      <c r="T446" s="80"/>
      <c r="U446" s="80"/>
      <c r="V446" s="80" t="s">
        <v>15</v>
      </c>
      <c r="W446" s="80"/>
      <c r="X446" s="80"/>
      <c r="Y446" s="67">
        <f t="shared" ref="Y446:Y454" si="231">COUNTIF(O446:X446,"x")</f>
        <v>1</v>
      </c>
      <c r="Z446" s="16"/>
      <c r="AA446" s="16"/>
      <c r="AB446" s="16"/>
      <c r="AC446" s="16"/>
      <c r="AD446" s="16"/>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t="s">
        <v>626</v>
      </c>
      <c r="BD446" s="12"/>
      <c r="BE446" s="12" t="s">
        <v>645</v>
      </c>
      <c r="BF446" s="12"/>
      <c r="BG446" s="12"/>
      <c r="BH446" s="12"/>
      <c r="BI446" s="12"/>
      <c r="BJ446" s="16">
        <v>2</v>
      </c>
      <c r="BK446" s="16">
        <v>2</v>
      </c>
      <c r="BL446" s="16">
        <v>2</v>
      </c>
      <c r="BM446" s="16">
        <v>2</v>
      </c>
      <c r="BN446" s="16">
        <v>2</v>
      </c>
      <c r="BO446" s="16">
        <v>2</v>
      </c>
      <c r="BP446" s="16">
        <v>2</v>
      </c>
      <c r="BQ446" s="16">
        <v>2</v>
      </c>
      <c r="BR446" s="16">
        <v>2</v>
      </c>
      <c r="BS446" s="16">
        <v>2</v>
      </c>
      <c r="BT446" s="16">
        <v>2</v>
      </c>
      <c r="BU446" s="16">
        <v>2</v>
      </c>
      <c r="BV446" s="16">
        <v>2</v>
      </c>
      <c r="BW446" s="16">
        <v>2</v>
      </c>
      <c r="BX446" s="16">
        <v>2</v>
      </c>
      <c r="BY446" s="16">
        <v>2</v>
      </c>
      <c r="BZ446" s="16">
        <v>2</v>
      </c>
      <c r="CA446" s="16">
        <v>2</v>
      </c>
      <c r="CB446" s="16">
        <v>2</v>
      </c>
      <c r="CC446" s="16">
        <v>2</v>
      </c>
      <c r="CD446" s="16">
        <v>2</v>
      </c>
      <c r="CE446" s="16">
        <v>2</v>
      </c>
      <c r="CF446" s="16">
        <v>2</v>
      </c>
      <c r="CG446" s="16">
        <v>2</v>
      </c>
      <c r="CH446" s="16">
        <v>2</v>
      </c>
      <c r="CI446" s="16">
        <v>2</v>
      </c>
      <c r="CJ446" s="16">
        <v>2</v>
      </c>
      <c r="CK446" s="16">
        <v>2</v>
      </c>
      <c r="CL446" s="16">
        <v>2</v>
      </c>
      <c r="CM446" s="16">
        <v>2</v>
      </c>
      <c r="CN446" s="16">
        <v>2</v>
      </c>
      <c r="CO446" s="16">
        <v>2</v>
      </c>
      <c r="CP446" s="16">
        <v>2</v>
      </c>
      <c r="CQ446" s="16">
        <v>2</v>
      </c>
      <c r="CR446" s="16">
        <v>2</v>
      </c>
      <c r="CS446" s="16"/>
      <c r="CT446" s="16">
        <v>2</v>
      </c>
      <c r="CU446" s="16">
        <v>2</v>
      </c>
      <c r="CV446" s="16">
        <v>2</v>
      </c>
      <c r="CW446" s="69">
        <f>COUNTIF(BJ446:CV446,"2")</f>
        <v>38</v>
      </c>
      <c r="CX446" s="352">
        <f t="shared" ref="CX446:CX456" si="232">CW446/(CW446+CY446+DA446+DC446)</f>
        <v>1</v>
      </c>
      <c r="CY446" s="69">
        <f t="shared" ref="CY446:CY456" si="233">COUNTIF(BJ446:CV446,"1")</f>
        <v>0</v>
      </c>
      <c r="CZ446" s="70">
        <f t="shared" ref="CZ446:CZ456" si="234">CY446/(CW446+CY446+DA446+DC446)</f>
        <v>0</v>
      </c>
      <c r="DA446" s="69">
        <f t="shared" ref="DA446:DA456" si="235">COUNTIF(BJ446:CV446,"0")</f>
        <v>0</v>
      </c>
      <c r="DB446" s="70">
        <f t="shared" ref="DB446:DB456" si="236">DA446/(CW446+CY446+DA446+DC446)</f>
        <v>0</v>
      </c>
      <c r="DC446" s="69">
        <f t="shared" ref="DC446:DC456" si="237">COUNTIF(BJ446:CV446,"KĐG")</f>
        <v>0</v>
      </c>
      <c r="DD446" s="70">
        <f t="shared" ref="DD446:DD456" si="238">DC446/(CW446+CY446+DA446+DC446)</f>
        <v>0</v>
      </c>
      <c r="DE446" s="71">
        <f t="shared" ref="DE446:DE456" si="239">(((CW446*2)+(CY446*1)+(DA446*0)))/(CW446+CY446+DA446)</f>
        <v>2</v>
      </c>
      <c r="DF446" s="71" t="str">
        <f t="shared" ref="DF446:DF456" si="240">IF(DD446&gt;=50%,"KĐG",IF(DE446&gt;=1.6,"Đạt mục tiêu",IF(DE446&gt;=1,"Cần cố gắng","Chưa đạt")))</f>
        <v>Đạt mục tiêu</v>
      </c>
      <c r="DG446" s="2"/>
      <c r="DH446" s="2"/>
      <c r="DI446" s="2"/>
      <c r="DJ446" s="2"/>
      <c r="DK446" s="2"/>
      <c r="DL446" s="2"/>
      <c r="DM446" s="2"/>
      <c r="DN446" s="2"/>
      <c r="DO446" s="2"/>
      <c r="DP446" s="2"/>
      <c r="DQ446" s="2"/>
      <c r="DR446" s="2"/>
      <c r="DS446" s="2"/>
      <c r="DT446" s="2"/>
      <c r="DU446" s="2"/>
      <c r="DV446" s="2"/>
      <c r="DW446" s="2"/>
      <c r="DX446" s="2"/>
      <c r="DY446" s="2"/>
      <c r="DZ446" s="2"/>
    </row>
    <row r="447" spans="1:130" ht="70.5" hidden="1" customHeight="1" x14ac:dyDescent="0.25">
      <c r="A447" s="49">
        <v>400</v>
      </c>
      <c r="B447" s="62">
        <v>531</v>
      </c>
      <c r="C447" s="56">
        <v>531</v>
      </c>
      <c r="D447" s="9" t="s">
        <v>500</v>
      </c>
      <c r="E447" s="15" t="s">
        <v>11</v>
      </c>
      <c r="F447" s="15" t="s">
        <v>898</v>
      </c>
      <c r="G447" s="64" t="s">
        <v>19</v>
      </c>
      <c r="H447" s="8" t="s">
        <v>899</v>
      </c>
      <c r="I447" s="64" t="s">
        <v>628</v>
      </c>
      <c r="J447" s="8" t="s">
        <v>489</v>
      </c>
      <c r="K447" s="14"/>
      <c r="L447" s="14"/>
      <c r="M447" s="11"/>
      <c r="N447" s="11" t="s">
        <v>547</v>
      </c>
      <c r="O447" s="80"/>
      <c r="P447" s="80"/>
      <c r="Q447" s="80"/>
      <c r="R447" s="80"/>
      <c r="S447" s="80"/>
      <c r="T447" s="80"/>
      <c r="U447" s="80"/>
      <c r="V447" s="80"/>
      <c r="W447" s="80" t="s">
        <v>15</v>
      </c>
      <c r="X447" s="80"/>
      <c r="Y447" s="67">
        <f t="shared" si="231"/>
        <v>1</v>
      </c>
      <c r="Z447" s="16"/>
      <c r="AA447" s="16"/>
      <c r="AB447" s="16"/>
      <c r="AC447" s="16"/>
      <c r="AD447" s="16"/>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t="s">
        <v>626</v>
      </c>
      <c r="BH447" s="12"/>
      <c r="BI447" s="12"/>
      <c r="BJ447" s="16">
        <v>2</v>
      </c>
      <c r="BK447" s="16">
        <v>2</v>
      </c>
      <c r="BL447" s="16">
        <v>2</v>
      </c>
      <c r="BM447" s="16">
        <v>2</v>
      </c>
      <c r="BN447" s="16">
        <v>2</v>
      </c>
      <c r="BO447" s="16">
        <v>2</v>
      </c>
      <c r="BP447" s="16">
        <v>2</v>
      </c>
      <c r="BQ447" s="16">
        <v>2</v>
      </c>
      <c r="BR447" s="16">
        <v>2</v>
      </c>
      <c r="BS447" s="16">
        <v>2</v>
      </c>
      <c r="BT447" s="16">
        <v>2</v>
      </c>
      <c r="BU447" s="16">
        <v>2</v>
      </c>
      <c r="BV447" s="16">
        <v>2</v>
      </c>
      <c r="BW447" s="16">
        <v>2</v>
      </c>
      <c r="BX447" s="16">
        <v>2</v>
      </c>
      <c r="BY447" s="16">
        <v>2</v>
      </c>
      <c r="BZ447" s="16">
        <v>2</v>
      </c>
      <c r="CA447" s="16">
        <v>2</v>
      </c>
      <c r="CB447" s="16">
        <v>2</v>
      </c>
      <c r="CC447" s="16">
        <v>2</v>
      </c>
      <c r="CD447" s="16">
        <v>2</v>
      </c>
      <c r="CE447" s="16">
        <v>2</v>
      </c>
      <c r="CF447" s="16">
        <v>2</v>
      </c>
      <c r="CG447" s="16">
        <v>2</v>
      </c>
      <c r="CH447" s="16">
        <v>2</v>
      </c>
      <c r="CI447" s="16">
        <v>2</v>
      </c>
      <c r="CJ447" s="16">
        <v>2</v>
      </c>
      <c r="CK447" s="16">
        <v>2</v>
      </c>
      <c r="CL447" s="16">
        <v>2</v>
      </c>
      <c r="CM447" s="16">
        <v>2</v>
      </c>
      <c r="CN447" s="16">
        <v>2</v>
      </c>
      <c r="CO447" s="16">
        <v>2</v>
      </c>
      <c r="CP447" s="16">
        <v>2</v>
      </c>
      <c r="CQ447" s="16">
        <v>2</v>
      </c>
      <c r="CR447" s="16">
        <v>2</v>
      </c>
      <c r="CS447" s="16"/>
      <c r="CT447" s="16">
        <v>2</v>
      </c>
      <c r="CU447" s="16">
        <v>2</v>
      </c>
      <c r="CV447" s="16">
        <v>2</v>
      </c>
      <c r="CW447" s="69">
        <f>COUNTIF(BJ447:CV447,"2")</f>
        <v>38</v>
      </c>
      <c r="CX447" s="352">
        <f t="shared" si="232"/>
        <v>1</v>
      </c>
      <c r="CY447" s="69">
        <f t="shared" si="233"/>
        <v>0</v>
      </c>
      <c r="CZ447" s="70">
        <f t="shared" si="234"/>
        <v>0</v>
      </c>
      <c r="DA447" s="69">
        <f t="shared" si="235"/>
        <v>0</v>
      </c>
      <c r="DB447" s="70">
        <f t="shared" si="236"/>
        <v>0</v>
      </c>
      <c r="DC447" s="69">
        <f t="shared" si="237"/>
        <v>0</v>
      </c>
      <c r="DD447" s="70">
        <f t="shared" si="238"/>
        <v>0</v>
      </c>
      <c r="DE447" s="71">
        <f t="shared" si="239"/>
        <v>2</v>
      </c>
      <c r="DF447" s="71" t="str">
        <f t="shared" si="240"/>
        <v>Đạt mục tiêu</v>
      </c>
      <c r="DG447" s="2"/>
      <c r="DH447" s="2"/>
      <c r="DI447" s="2"/>
      <c r="DJ447" s="2"/>
      <c r="DK447" s="2"/>
      <c r="DL447" s="2"/>
      <c r="DM447" s="2"/>
      <c r="DN447" s="2"/>
      <c r="DO447" s="2"/>
      <c r="DP447" s="2"/>
      <c r="DQ447" s="2"/>
      <c r="DR447" s="2"/>
      <c r="DS447" s="2"/>
      <c r="DT447" s="2"/>
      <c r="DU447" s="2"/>
      <c r="DV447" s="2"/>
      <c r="DW447" s="2"/>
      <c r="DX447" s="2"/>
      <c r="DY447" s="2"/>
      <c r="DZ447" s="2"/>
    </row>
    <row r="448" spans="1:130" ht="80.25" hidden="1" customHeight="1" x14ac:dyDescent="0.25">
      <c r="A448" s="49">
        <v>401</v>
      </c>
      <c r="B448" s="62">
        <v>531</v>
      </c>
      <c r="C448" s="56">
        <v>534</v>
      </c>
      <c r="D448" s="9" t="s">
        <v>502</v>
      </c>
      <c r="E448" s="28" t="s">
        <v>11</v>
      </c>
      <c r="F448" s="15" t="s">
        <v>503</v>
      </c>
      <c r="G448" s="64" t="s">
        <v>19</v>
      </c>
      <c r="H448" s="15" t="s">
        <v>1348</v>
      </c>
      <c r="I448" s="64" t="s">
        <v>628</v>
      </c>
      <c r="J448" s="8" t="s">
        <v>489</v>
      </c>
      <c r="K448" s="12" t="s">
        <v>6</v>
      </c>
      <c r="L448" s="12" t="s">
        <v>15</v>
      </c>
      <c r="M448" s="11">
        <v>4</v>
      </c>
      <c r="N448" s="297" t="s">
        <v>1200</v>
      </c>
      <c r="O448" s="80" t="s">
        <v>15</v>
      </c>
      <c r="P448" s="80"/>
      <c r="Q448" s="80"/>
      <c r="R448" s="80"/>
      <c r="S448" s="80"/>
      <c r="T448" s="80"/>
      <c r="U448" s="80"/>
      <c r="V448" s="80"/>
      <c r="W448" s="80"/>
      <c r="X448" s="80"/>
      <c r="Y448" s="67">
        <f t="shared" si="231"/>
        <v>1</v>
      </c>
      <c r="Z448" s="16"/>
      <c r="AA448" s="16" t="s">
        <v>645</v>
      </c>
      <c r="AB448" s="16"/>
      <c r="AC448" s="16" t="s">
        <v>626</v>
      </c>
      <c r="AD448" s="16"/>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6">
        <v>2</v>
      </c>
      <c r="BK448" s="16">
        <v>2</v>
      </c>
      <c r="BL448" s="16">
        <v>2</v>
      </c>
      <c r="BM448" s="16">
        <v>2</v>
      </c>
      <c r="BN448" s="16">
        <v>2</v>
      </c>
      <c r="BO448" s="16">
        <v>2</v>
      </c>
      <c r="BP448" s="16">
        <v>2</v>
      </c>
      <c r="BQ448" s="16">
        <v>2</v>
      </c>
      <c r="BR448" s="16">
        <v>2</v>
      </c>
      <c r="BS448" s="16">
        <v>2</v>
      </c>
      <c r="BT448" s="16">
        <v>2</v>
      </c>
      <c r="BU448" s="16">
        <v>2</v>
      </c>
      <c r="BV448" s="16">
        <v>2</v>
      </c>
      <c r="BW448" s="16">
        <v>2</v>
      </c>
      <c r="BX448" s="16">
        <v>2</v>
      </c>
      <c r="BY448" s="16">
        <v>2</v>
      </c>
      <c r="BZ448" s="16">
        <v>2</v>
      </c>
      <c r="CA448" s="16">
        <v>2</v>
      </c>
      <c r="CB448" s="16">
        <v>2</v>
      </c>
      <c r="CC448" s="16">
        <v>2</v>
      </c>
      <c r="CD448" s="16">
        <v>2</v>
      </c>
      <c r="CE448" s="16">
        <v>1</v>
      </c>
      <c r="CF448" s="16">
        <v>1</v>
      </c>
      <c r="CG448" s="16">
        <v>1</v>
      </c>
      <c r="CH448" s="16">
        <v>1</v>
      </c>
      <c r="CI448" s="16">
        <v>1</v>
      </c>
      <c r="CJ448" s="16">
        <v>1</v>
      </c>
      <c r="CK448" s="16">
        <v>1</v>
      </c>
      <c r="CL448" s="16">
        <v>1</v>
      </c>
      <c r="CM448" s="16">
        <v>1</v>
      </c>
      <c r="CN448" s="16">
        <v>2</v>
      </c>
      <c r="CO448" s="16">
        <v>2</v>
      </c>
      <c r="CP448" s="16">
        <v>2</v>
      </c>
      <c r="CQ448" s="16">
        <v>2</v>
      </c>
      <c r="CR448" s="16">
        <v>2</v>
      </c>
      <c r="CS448" s="16">
        <v>2</v>
      </c>
      <c r="CT448" s="16">
        <v>2</v>
      </c>
      <c r="CU448" s="16">
        <v>2</v>
      </c>
      <c r="CV448" s="16">
        <v>2</v>
      </c>
      <c r="CW448" s="69">
        <f>COUNTIF(BJ448:CV448,"2")</f>
        <v>30</v>
      </c>
      <c r="CX448" s="352">
        <f t="shared" si="232"/>
        <v>0.76923076923076927</v>
      </c>
      <c r="CY448" s="69">
        <f t="shared" si="233"/>
        <v>9</v>
      </c>
      <c r="CZ448" s="70">
        <f t="shared" si="234"/>
        <v>0.23076923076923078</v>
      </c>
      <c r="DA448" s="69">
        <f t="shared" si="235"/>
        <v>0</v>
      </c>
      <c r="DB448" s="70">
        <f t="shared" si="236"/>
        <v>0</v>
      </c>
      <c r="DC448" s="69">
        <f t="shared" si="237"/>
        <v>0</v>
      </c>
      <c r="DD448" s="70">
        <f t="shared" si="238"/>
        <v>0</v>
      </c>
      <c r="DE448" s="71">
        <f t="shared" si="239"/>
        <v>1.7692307692307692</v>
      </c>
      <c r="DF448" s="71" t="str">
        <f t="shared" si="240"/>
        <v>Đạt mục tiêu</v>
      </c>
      <c r="DG448" s="2"/>
      <c r="DH448" s="2"/>
      <c r="DI448" s="2"/>
      <c r="DJ448" s="2"/>
      <c r="DK448" s="2"/>
      <c r="DL448" s="2"/>
      <c r="DM448" s="2"/>
      <c r="DN448" s="2"/>
      <c r="DO448" s="2"/>
      <c r="DP448" s="2"/>
      <c r="DQ448" s="2"/>
      <c r="DR448" s="2"/>
      <c r="DS448" s="2"/>
      <c r="DT448" s="2"/>
      <c r="DU448" s="2"/>
      <c r="DV448" s="2"/>
      <c r="DW448" s="2"/>
      <c r="DX448" s="2"/>
      <c r="DY448" s="2"/>
      <c r="DZ448" s="2"/>
    </row>
    <row r="449" spans="1:130" ht="67.5" hidden="1" customHeight="1" x14ac:dyDescent="0.25">
      <c r="A449" s="49">
        <v>402</v>
      </c>
      <c r="B449" s="55">
        <v>534</v>
      </c>
      <c r="C449" s="56">
        <v>534</v>
      </c>
      <c r="D449" s="9" t="s">
        <v>502</v>
      </c>
      <c r="E449" s="28" t="s">
        <v>11</v>
      </c>
      <c r="F449" s="15" t="s">
        <v>503</v>
      </c>
      <c r="G449" s="64" t="s">
        <v>19</v>
      </c>
      <c r="H449" s="141" t="s">
        <v>1390</v>
      </c>
      <c r="I449" s="64" t="s">
        <v>628</v>
      </c>
      <c r="J449" s="8" t="s">
        <v>489</v>
      </c>
      <c r="K449" s="13"/>
      <c r="L449" s="13"/>
      <c r="M449" s="11"/>
      <c r="N449" s="305" t="s">
        <v>541</v>
      </c>
      <c r="O449" s="80"/>
      <c r="P449" s="80" t="s">
        <v>15</v>
      </c>
      <c r="Q449" s="80"/>
      <c r="R449" s="80"/>
      <c r="S449" s="80"/>
      <c r="T449" s="80"/>
      <c r="U449" s="80"/>
      <c r="V449" s="80"/>
      <c r="W449" s="80"/>
      <c r="X449" s="80"/>
      <c r="Y449" s="67">
        <f t="shared" si="231"/>
        <v>1</v>
      </c>
      <c r="Z449" s="16"/>
      <c r="AA449" s="12"/>
      <c r="AB449" s="12"/>
      <c r="AC449" s="12"/>
      <c r="AD449" s="12"/>
      <c r="AE449" s="12" t="s">
        <v>626</v>
      </c>
      <c r="AF449" s="12" t="s">
        <v>626</v>
      </c>
      <c r="AG449" s="12" t="s">
        <v>645</v>
      </c>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6">
        <v>2</v>
      </c>
      <c r="BK449" s="16">
        <v>2</v>
      </c>
      <c r="BL449" s="16">
        <v>2</v>
      </c>
      <c r="BM449" s="16">
        <v>2</v>
      </c>
      <c r="BN449" s="16">
        <v>2</v>
      </c>
      <c r="BO449" s="16">
        <v>2</v>
      </c>
      <c r="BP449" s="16">
        <v>2</v>
      </c>
      <c r="BQ449" s="16">
        <v>2</v>
      </c>
      <c r="BR449" s="16">
        <v>2</v>
      </c>
      <c r="BS449" s="16">
        <v>2</v>
      </c>
      <c r="BT449" s="16">
        <v>2</v>
      </c>
      <c r="BU449" s="16">
        <v>2</v>
      </c>
      <c r="BV449" s="16">
        <v>2</v>
      </c>
      <c r="BW449" s="16">
        <v>2</v>
      </c>
      <c r="BX449" s="16">
        <v>2</v>
      </c>
      <c r="BY449" s="16">
        <v>2</v>
      </c>
      <c r="BZ449" s="16">
        <v>2</v>
      </c>
      <c r="CA449" s="16">
        <v>2</v>
      </c>
      <c r="CB449" s="16">
        <v>2</v>
      </c>
      <c r="CC449" s="16">
        <v>2</v>
      </c>
      <c r="CD449" s="16">
        <v>2</v>
      </c>
      <c r="CE449" s="16">
        <v>2</v>
      </c>
      <c r="CF449" s="16">
        <v>2</v>
      </c>
      <c r="CG449" s="16">
        <v>2</v>
      </c>
      <c r="CH449" s="16">
        <v>2</v>
      </c>
      <c r="CI449" s="16">
        <v>2</v>
      </c>
      <c r="CJ449" s="16">
        <v>2</v>
      </c>
      <c r="CK449" s="16">
        <v>2</v>
      </c>
      <c r="CL449" s="16">
        <v>2</v>
      </c>
      <c r="CM449" s="16">
        <v>2</v>
      </c>
      <c r="CN449" s="16">
        <v>2</v>
      </c>
      <c r="CO449" s="16">
        <v>2</v>
      </c>
      <c r="CP449" s="16">
        <v>2</v>
      </c>
      <c r="CQ449" s="16">
        <v>2</v>
      </c>
      <c r="CR449" s="16">
        <v>2</v>
      </c>
      <c r="CS449" s="16">
        <v>2</v>
      </c>
      <c r="CT449" s="16">
        <v>2</v>
      </c>
      <c r="CU449" s="16">
        <v>2</v>
      </c>
      <c r="CV449" s="16">
        <v>2</v>
      </c>
      <c r="CW449" s="69">
        <f>COUNTIF(BJ449:CV449,"2")</f>
        <v>39</v>
      </c>
      <c r="CX449" s="352">
        <f t="shared" si="232"/>
        <v>1</v>
      </c>
      <c r="CY449" s="69">
        <f t="shared" si="233"/>
        <v>0</v>
      </c>
      <c r="CZ449" s="70">
        <f t="shared" si="234"/>
        <v>0</v>
      </c>
      <c r="DA449" s="69">
        <f t="shared" si="235"/>
        <v>0</v>
      </c>
      <c r="DB449" s="70">
        <f t="shared" si="236"/>
        <v>0</v>
      </c>
      <c r="DC449" s="69">
        <f t="shared" si="237"/>
        <v>0</v>
      </c>
      <c r="DD449" s="70">
        <f t="shared" si="238"/>
        <v>0</v>
      </c>
      <c r="DE449" s="71">
        <f t="shared" si="239"/>
        <v>2</v>
      </c>
      <c r="DF449" s="71" t="str">
        <f t="shared" si="240"/>
        <v>Đạt mục tiêu</v>
      </c>
      <c r="DG449" s="2"/>
      <c r="DH449" s="2"/>
      <c r="DI449" s="2"/>
      <c r="DJ449" s="2"/>
      <c r="DK449" s="2"/>
      <c r="DL449" s="2"/>
      <c r="DM449" s="2"/>
      <c r="DN449" s="2"/>
      <c r="DO449" s="2"/>
      <c r="DP449" s="2"/>
      <c r="DQ449" s="2"/>
      <c r="DR449" s="2"/>
      <c r="DS449" s="2"/>
      <c r="DT449" s="2"/>
      <c r="DU449" s="2"/>
      <c r="DV449" s="2"/>
      <c r="DW449" s="2"/>
      <c r="DX449" s="2"/>
      <c r="DY449" s="2"/>
      <c r="DZ449" s="2"/>
    </row>
    <row r="450" spans="1:130" ht="66.75" hidden="1" customHeight="1" x14ac:dyDescent="0.25">
      <c r="A450" s="49">
        <v>403</v>
      </c>
      <c r="B450" s="62">
        <v>534</v>
      </c>
      <c r="C450" s="56">
        <v>534</v>
      </c>
      <c r="D450" s="9" t="s">
        <v>502</v>
      </c>
      <c r="E450" s="283" t="s">
        <v>11</v>
      </c>
      <c r="F450" s="15" t="s">
        <v>503</v>
      </c>
      <c r="G450" s="282" t="s">
        <v>19</v>
      </c>
      <c r="H450" s="8" t="s">
        <v>900</v>
      </c>
      <c r="I450" s="64" t="s">
        <v>628</v>
      </c>
      <c r="J450" s="8" t="s">
        <v>489</v>
      </c>
      <c r="K450" s="13"/>
      <c r="L450" s="13"/>
      <c r="M450" s="11"/>
      <c r="N450" s="305" t="s">
        <v>542</v>
      </c>
      <c r="O450" s="80"/>
      <c r="P450" s="80"/>
      <c r="Q450" s="80" t="s">
        <v>15</v>
      </c>
      <c r="R450" s="80"/>
      <c r="S450" s="80"/>
      <c r="T450" s="80"/>
      <c r="U450" s="80"/>
      <c r="V450" s="80"/>
      <c r="W450" s="80"/>
      <c r="X450" s="80"/>
      <c r="Y450" s="67">
        <f t="shared" si="231"/>
        <v>1</v>
      </c>
      <c r="Z450" s="16"/>
      <c r="AA450" s="16"/>
      <c r="AB450" s="16"/>
      <c r="AC450" s="16"/>
      <c r="AD450" s="16"/>
      <c r="AE450" s="12"/>
      <c r="AF450" s="12"/>
      <c r="AG450" s="12"/>
      <c r="AH450" s="12"/>
      <c r="AI450" s="12"/>
      <c r="AJ450" s="12"/>
      <c r="AK450" s="12" t="s">
        <v>626</v>
      </c>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6">
        <v>1</v>
      </c>
      <c r="BK450" s="16">
        <v>2</v>
      </c>
      <c r="BL450" s="16">
        <v>2</v>
      </c>
      <c r="BM450" s="16">
        <v>2</v>
      </c>
      <c r="BN450" s="16">
        <v>1</v>
      </c>
      <c r="BO450" s="16">
        <v>2</v>
      </c>
      <c r="BP450" s="16">
        <v>2</v>
      </c>
      <c r="BQ450" s="16">
        <v>2</v>
      </c>
      <c r="BR450" s="16">
        <v>2</v>
      </c>
      <c r="BS450" s="16">
        <v>2</v>
      </c>
      <c r="BT450" s="16">
        <v>2</v>
      </c>
      <c r="BU450" s="16">
        <v>2</v>
      </c>
      <c r="BV450" s="16">
        <v>2</v>
      </c>
      <c r="BW450" s="16">
        <v>2</v>
      </c>
      <c r="BX450" s="16">
        <v>2</v>
      </c>
      <c r="BY450" s="16">
        <v>2</v>
      </c>
      <c r="BZ450" s="16">
        <v>2</v>
      </c>
      <c r="CA450" s="16">
        <v>2</v>
      </c>
      <c r="CB450" s="16">
        <v>2</v>
      </c>
      <c r="CC450" s="16">
        <v>2</v>
      </c>
      <c r="CD450" s="16">
        <v>2</v>
      </c>
      <c r="CE450" s="16">
        <v>1</v>
      </c>
      <c r="CF450" s="16">
        <v>1</v>
      </c>
      <c r="CG450" s="16">
        <v>1</v>
      </c>
      <c r="CH450" s="16">
        <v>1</v>
      </c>
      <c r="CI450" s="16">
        <v>2</v>
      </c>
      <c r="CJ450" s="16">
        <v>2</v>
      </c>
      <c r="CK450" s="16">
        <v>2</v>
      </c>
      <c r="CL450" s="16">
        <v>1</v>
      </c>
      <c r="CM450" s="16">
        <v>2</v>
      </c>
      <c r="CN450" s="16">
        <v>2</v>
      </c>
      <c r="CO450" s="16">
        <v>1</v>
      </c>
      <c r="CP450" s="16">
        <v>2</v>
      </c>
      <c r="CQ450" s="16">
        <v>2</v>
      </c>
      <c r="CR450" s="16">
        <v>2</v>
      </c>
      <c r="CS450" s="16">
        <v>2</v>
      </c>
      <c r="CT450" s="16">
        <v>1</v>
      </c>
      <c r="CU450" s="16">
        <v>2</v>
      </c>
      <c r="CV450" s="16">
        <v>2</v>
      </c>
      <c r="CW450" s="69">
        <f>COUNTIF(BJ450:CV450,"2")</f>
        <v>30</v>
      </c>
      <c r="CX450" s="352">
        <f t="shared" si="232"/>
        <v>0.76923076923076927</v>
      </c>
      <c r="CY450" s="69">
        <f t="shared" si="233"/>
        <v>9</v>
      </c>
      <c r="CZ450" s="70">
        <f t="shared" si="234"/>
        <v>0.23076923076923078</v>
      </c>
      <c r="DA450" s="69">
        <f t="shared" si="235"/>
        <v>0</v>
      </c>
      <c r="DB450" s="70">
        <f t="shared" si="236"/>
        <v>0</v>
      </c>
      <c r="DC450" s="69">
        <f t="shared" si="237"/>
        <v>0</v>
      </c>
      <c r="DD450" s="70">
        <f t="shared" si="238"/>
        <v>0</v>
      </c>
      <c r="DE450" s="71">
        <f t="shared" si="239"/>
        <v>1.7692307692307692</v>
      </c>
      <c r="DF450" s="71" t="str">
        <f t="shared" si="240"/>
        <v>Đạt mục tiêu</v>
      </c>
      <c r="DG450" s="2"/>
      <c r="DH450" s="2"/>
      <c r="DI450" s="2"/>
      <c r="DJ450" s="2"/>
      <c r="DK450" s="2"/>
      <c r="DL450" s="2"/>
      <c r="DM450" s="2"/>
      <c r="DN450" s="2"/>
      <c r="DO450" s="2"/>
      <c r="DP450" s="2"/>
      <c r="DQ450" s="2"/>
      <c r="DR450" s="2"/>
      <c r="DS450" s="2"/>
      <c r="DT450" s="2"/>
      <c r="DU450" s="2"/>
      <c r="DV450" s="2"/>
      <c r="DW450" s="2"/>
      <c r="DX450" s="2"/>
      <c r="DY450" s="2"/>
      <c r="DZ450" s="2"/>
    </row>
    <row r="451" spans="1:130" ht="78.75" customHeight="1" x14ac:dyDescent="0.25">
      <c r="A451" s="49">
        <v>404</v>
      </c>
      <c r="B451" s="62">
        <v>534</v>
      </c>
      <c r="C451" s="56">
        <v>534</v>
      </c>
      <c r="D451" s="9" t="s">
        <v>502</v>
      </c>
      <c r="E451" s="28" t="s">
        <v>11</v>
      </c>
      <c r="F451" s="591" t="s">
        <v>503</v>
      </c>
      <c r="G451" s="149" t="s">
        <v>19</v>
      </c>
      <c r="H451" s="593" t="s">
        <v>1133</v>
      </c>
      <c r="I451" s="64" t="s">
        <v>628</v>
      </c>
      <c r="J451" s="8" t="s">
        <v>489</v>
      </c>
      <c r="K451" s="13"/>
      <c r="L451" s="13"/>
      <c r="M451" s="11"/>
      <c r="N451" s="305" t="s">
        <v>543</v>
      </c>
      <c r="O451" s="80"/>
      <c r="P451" s="80"/>
      <c r="Q451" s="80"/>
      <c r="R451" s="602" t="s">
        <v>15</v>
      </c>
      <c r="S451" s="80"/>
      <c r="T451" s="80"/>
      <c r="U451" s="80"/>
      <c r="V451" s="80"/>
      <c r="W451" s="80"/>
      <c r="X451" s="80"/>
      <c r="Y451" s="67">
        <f t="shared" si="231"/>
        <v>1</v>
      </c>
      <c r="Z451" s="16"/>
      <c r="AA451" s="16"/>
      <c r="AB451" s="16"/>
      <c r="AC451" s="16"/>
      <c r="AD451" s="16"/>
      <c r="AE451" s="12"/>
      <c r="AF451" s="12"/>
      <c r="AG451" s="12"/>
      <c r="AH451" s="12"/>
      <c r="AI451" s="12"/>
      <c r="AJ451" s="12"/>
      <c r="AK451" s="12"/>
      <c r="AL451" s="12"/>
      <c r="AM451" s="12"/>
      <c r="AN451" s="12" t="s">
        <v>626</v>
      </c>
      <c r="AO451" s="12" t="s">
        <v>654</v>
      </c>
      <c r="AP451" s="12" t="s">
        <v>626</v>
      </c>
      <c r="AQ451" s="12"/>
      <c r="AR451" s="12"/>
      <c r="AS451" s="12"/>
      <c r="AT451" s="12"/>
      <c r="AU451" s="12"/>
      <c r="AV451" s="12"/>
      <c r="AW451" s="12"/>
      <c r="AX451" s="12"/>
      <c r="AY451" s="12"/>
      <c r="AZ451" s="12"/>
      <c r="BA451" s="12"/>
      <c r="BB451" s="12"/>
      <c r="BC451" s="12"/>
      <c r="BD451" s="12"/>
      <c r="BE451" s="12"/>
      <c r="BF451" s="12"/>
      <c r="BG451" s="12"/>
      <c r="BH451" s="12"/>
      <c r="BI451" s="12"/>
      <c r="BJ451" s="16">
        <v>2</v>
      </c>
      <c r="BK451" s="16">
        <v>2</v>
      </c>
      <c r="BL451" s="16">
        <v>2</v>
      </c>
      <c r="BM451" s="16">
        <v>2</v>
      </c>
      <c r="BN451" s="16">
        <v>2</v>
      </c>
      <c r="BO451" s="16">
        <v>2</v>
      </c>
      <c r="BP451" s="16">
        <v>2</v>
      </c>
      <c r="BQ451" s="16">
        <v>2</v>
      </c>
      <c r="BR451" s="16">
        <v>2</v>
      </c>
      <c r="BS451" s="16">
        <v>2</v>
      </c>
      <c r="BT451" s="16">
        <v>2</v>
      </c>
      <c r="BU451" s="16">
        <v>2</v>
      </c>
      <c r="BV451" s="16">
        <v>2</v>
      </c>
      <c r="BW451" s="16">
        <v>2</v>
      </c>
      <c r="BX451" s="16">
        <v>2</v>
      </c>
      <c r="BY451" s="16">
        <v>2</v>
      </c>
      <c r="BZ451" s="16">
        <v>2</v>
      </c>
      <c r="CA451" s="16">
        <v>2</v>
      </c>
      <c r="CB451" s="16">
        <v>2</v>
      </c>
      <c r="CC451" s="16">
        <v>2</v>
      </c>
      <c r="CD451" s="16">
        <v>2</v>
      </c>
      <c r="CE451" s="16">
        <v>2</v>
      </c>
      <c r="CF451" s="16">
        <v>2</v>
      </c>
      <c r="CG451" s="16">
        <v>2</v>
      </c>
      <c r="CH451" s="16">
        <v>2</v>
      </c>
      <c r="CI451" s="16">
        <v>2</v>
      </c>
      <c r="CJ451" s="16">
        <v>2</v>
      </c>
      <c r="CK451" s="16">
        <v>2</v>
      </c>
      <c r="CL451" s="16">
        <v>2</v>
      </c>
      <c r="CM451" s="16">
        <v>2</v>
      </c>
      <c r="CN451" s="16">
        <v>2</v>
      </c>
      <c r="CO451" s="16">
        <v>2</v>
      </c>
      <c r="CP451" s="16">
        <v>2</v>
      </c>
      <c r="CQ451" s="16">
        <v>2</v>
      </c>
      <c r="CR451" s="16">
        <v>2</v>
      </c>
      <c r="CS451" s="16">
        <v>2</v>
      </c>
      <c r="CT451" s="16">
        <v>2</v>
      </c>
      <c r="CU451" s="16">
        <v>2</v>
      </c>
      <c r="CV451" s="16">
        <v>2</v>
      </c>
      <c r="CW451" s="16">
        <v>2</v>
      </c>
      <c r="CX451" s="352">
        <f t="shared" si="232"/>
        <v>1</v>
      </c>
      <c r="CY451" s="69">
        <f t="shared" si="233"/>
        <v>0</v>
      </c>
      <c r="CZ451" s="70">
        <f t="shared" si="234"/>
        <v>0</v>
      </c>
      <c r="DA451" s="69">
        <f t="shared" si="235"/>
        <v>0</v>
      </c>
      <c r="DB451" s="70">
        <f t="shared" si="236"/>
        <v>0</v>
      </c>
      <c r="DC451" s="69">
        <f t="shared" si="237"/>
        <v>0</v>
      </c>
      <c r="DD451" s="70">
        <f t="shared" si="238"/>
        <v>0</v>
      </c>
      <c r="DE451" s="71">
        <f t="shared" si="239"/>
        <v>2</v>
      </c>
      <c r="DF451" s="71" t="str">
        <f t="shared" si="240"/>
        <v>Đạt mục tiêu</v>
      </c>
      <c r="DG451" s="2"/>
      <c r="DH451" s="2"/>
      <c r="DI451" s="2"/>
      <c r="DJ451" s="2"/>
      <c r="DK451" s="2"/>
      <c r="DL451" s="2"/>
      <c r="DM451" s="2"/>
      <c r="DN451" s="2"/>
      <c r="DO451" s="2"/>
      <c r="DP451" s="2"/>
      <c r="DQ451" s="2"/>
      <c r="DR451" s="2"/>
      <c r="DS451" s="2"/>
      <c r="DT451" s="2"/>
      <c r="DU451" s="2"/>
      <c r="DV451" s="2"/>
      <c r="DW451" s="2"/>
      <c r="DX451" s="2"/>
      <c r="DY451" s="2"/>
      <c r="DZ451" s="2"/>
    </row>
    <row r="452" spans="1:130" ht="67.5" hidden="1" customHeight="1" x14ac:dyDescent="0.25">
      <c r="A452" s="49">
        <v>405</v>
      </c>
      <c r="B452" s="62">
        <v>534</v>
      </c>
      <c r="C452" s="56">
        <v>534</v>
      </c>
      <c r="D452" s="9" t="s">
        <v>502</v>
      </c>
      <c r="E452" s="28" t="s">
        <v>11</v>
      </c>
      <c r="F452" s="15" t="s">
        <v>503</v>
      </c>
      <c r="G452" s="64" t="s">
        <v>19</v>
      </c>
      <c r="H452" s="8" t="s">
        <v>901</v>
      </c>
      <c r="I452" s="64" t="s">
        <v>628</v>
      </c>
      <c r="J452" s="8" t="s">
        <v>489</v>
      </c>
      <c r="K452" s="13"/>
      <c r="L452" s="13"/>
      <c r="M452" s="11"/>
      <c r="N452" s="11" t="s">
        <v>545</v>
      </c>
      <c r="O452" s="80"/>
      <c r="P452" s="80"/>
      <c r="Q452" s="80"/>
      <c r="R452" s="80"/>
      <c r="S452" s="80"/>
      <c r="T452" s="80" t="s">
        <v>15</v>
      </c>
      <c r="U452" s="80"/>
      <c r="V452" s="80"/>
      <c r="W452" s="80"/>
      <c r="X452" s="80"/>
      <c r="Y452" s="67">
        <f t="shared" si="231"/>
        <v>1</v>
      </c>
      <c r="Z452" s="16"/>
      <c r="AA452" s="16"/>
      <c r="AB452" s="16"/>
      <c r="AC452" s="16"/>
      <c r="AD452" s="16"/>
      <c r="AE452" s="12"/>
      <c r="AF452" s="12"/>
      <c r="AG452" s="12"/>
      <c r="AH452" s="12"/>
      <c r="AI452" s="12"/>
      <c r="AJ452" s="12"/>
      <c r="AK452" s="12"/>
      <c r="AL452" s="12"/>
      <c r="AM452" s="12"/>
      <c r="AN452" s="12"/>
      <c r="AO452" s="12"/>
      <c r="AP452" s="12"/>
      <c r="AQ452" s="12"/>
      <c r="AR452" s="12"/>
      <c r="AS452" s="12"/>
      <c r="AT452" s="12"/>
      <c r="AU452" s="12" t="s">
        <v>645</v>
      </c>
      <c r="AV452" s="12"/>
      <c r="AW452" s="12"/>
      <c r="AX452" s="12" t="s">
        <v>626</v>
      </c>
      <c r="AY452" s="12"/>
      <c r="AZ452" s="12"/>
      <c r="BA452" s="12"/>
      <c r="BB452" s="12"/>
      <c r="BC452" s="12"/>
      <c r="BD452" s="12"/>
      <c r="BE452" s="12"/>
      <c r="BF452" s="12"/>
      <c r="BG452" s="12"/>
      <c r="BH452" s="12"/>
      <c r="BI452" s="12"/>
      <c r="BJ452" s="345">
        <v>2</v>
      </c>
      <c r="BK452" s="345">
        <v>2</v>
      </c>
      <c r="BL452" s="345">
        <v>2</v>
      </c>
      <c r="BM452" s="345">
        <v>2</v>
      </c>
      <c r="BN452" s="345">
        <v>2</v>
      </c>
      <c r="BO452" s="345">
        <v>2</v>
      </c>
      <c r="BP452" s="345">
        <v>2</v>
      </c>
      <c r="BQ452" s="345">
        <v>2</v>
      </c>
      <c r="BR452" s="345">
        <v>2</v>
      </c>
      <c r="BS452" s="345">
        <v>2</v>
      </c>
      <c r="BT452" s="345">
        <v>2</v>
      </c>
      <c r="BU452" s="345">
        <v>2</v>
      </c>
      <c r="BV452" s="345">
        <v>2</v>
      </c>
      <c r="BW452" s="345">
        <v>2</v>
      </c>
      <c r="BX452" s="345">
        <v>2</v>
      </c>
      <c r="BY452" s="345">
        <v>2</v>
      </c>
      <c r="BZ452" s="345">
        <v>2</v>
      </c>
      <c r="CA452" s="345">
        <v>2</v>
      </c>
      <c r="CB452" s="345">
        <v>2</v>
      </c>
      <c r="CC452" s="345">
        <v>2</v>
      </c>
      <c r="CD452" s="345">
        <v>2</v>
      </c>
      <c r="CE452" s="345">
        <v>2</v>
      </c>
      <c r="CF452" s="345">
        <v>2</v>
      </c>
      <c r="CG452" s="345">
        <v>2</v>
      </c>
      <c r="CH452" s="345">
        <v>2</v>
      </c>
      <c r="CI452" s="345">
        <v>2</v>
      </c>
      <c r="CJ452" s="345">
        <v>2</v>
      </c>
      <c r="CK452" s="345">
        <v>2</v>
      </c>
      <c r="CL452" s="345">
        <v>2</v>
      </c>
      <c r="CM452" s="345">
        <v>2</v>
      </c>
      <c r="CN452" s="345">
        <v>2</v>
      </c>
      <c r="CO452" s="345">
        <v>2</v>
      </c>
      <c r="CP452" s="345">
        <v>2</v>
      </c>
      <c r="CQ452" s="345">
        <v>2</v>
      </c>
      <c r="CR452" s="345">
        <v>2</v>
      </c>
      <c r="CS452" s="345">
        <v>2</v>
      </c>
      <c r="CT452" s="345">
        <v>2</v>
      </c>
      <c r="CU452" s="345">
        <v>2</v>
      </c>
      <c r="CV452" s="345">
        <v>2</v>
      </c>
      <c r="CW452" s="335">
        <f>COUNTIF(BJ452:CV452,"2")</f>
        <v>39</v>
      </c>
      <c r="CX452" s="330">
        <f t="shared" si="232"/>
        <v>1</v>
      </c>
      <c r="CY452" s="335">
        <f t="shared" si="233"/>
        <v>0</v>
      </c>
      <c r="CZ452" s="339">
        <f t="shared" si="234"/>
        <v>0</v>
      </c>
      <c r="DA452" s="335">
        <f t="shared" si="235"/>
        <v>0</v>
      </c>
      <c r="DB452" s="339">
        <f t="shared" si="236"/>
        <v>0</v>
      </c>
      <c r="DC452" s="335">
        <f t="shared" si="237"/>
        <v>0</v>
      </c>
      <c r="DD452" s="339">
        <f t="shared" si="238"/>
        <v>0</v>
      </c>
      <c r="DE452" s="71">
        <f t="shared" si="239"/>
        <v>2</v>
      </c>
      <c r="DF452" s="71" t="str">
        <f t="shared" si="240"/>
        <v>Đạt mục tiêu</v>
      </c>
      <c r="DG452" s="2"/>
      <c r="DH452" s="2"/>
      <c r="DI452" s="2"/>
      <c r="DJ452" s="2"/>
      <c r="DK452" s="2"/>
      <c r="DL452" s="2"/>
      <c r="DM452" s="2"/>
      <c r="DN452" s="2"/>
      <c r="DO452" s="2"/>
      <c r="DP452" s="2"/>
      <c r="DQ452" s="2"/>
      <c r="DR452" s="2"/>
      <c r="DS452" s="2"/>
      <c r="DT452" s="2"/>
      <c r="DU452" s="2"/>
      <c r="DV452" s="2"/>
      <c r="DW452" s="2"/>
      <c r="DX452" s="2"/>
      <c r="DY452" s="2"/>
      <c r="DZ452" s="2"/>
    </row>
    <row r="453" spans="1:130" ht="67.5" hidden="1" customHeight="1" x14ac:dyDescent="0.25">
      <c r="A453" s="49">
        <v>406</v>
      </c>
      <c r="B453" s="62">
        <v>534</v>
      </c>
      <c r="C453" s="56">
        <v>534</v>
      </c>
      <c r="D453" s="9" t="s">
        <v>502</v>
      </c>
      <c r="E453" s="28" t="s">
        <v>11</v>
      </c>
      <c r="F453" s="15" t="s">
        <v>503</v>
      </c>
      <c r="G453" s="64" t="s">
        <v>19</v>
      </c>
      <c r="H453" s="8" t="s">
        <v>902</v>
      </c>
      <c r="I453" s="64" t="s">
        <v>628</v>
      </c>
      <c r="J453" s="8" t="s">
        <v>489</v>
      </c>
      <c r="K453" s="13"/>
      <c r="L453" s="13"/>
      <c r="M453" s="11"/>
      <c r="N453" s="305" t="s">
        <v>544</v>
      </c>
      <c r="O453" s="80"/>
      <c r="P453" s="80"/>
      <c r="Q453" s="80"/>
      <c r="R453" s="80"/>
      <c r="S453" s="80" t="s">
        <v>15</v>
      </c>
      <c r="T453" s="80"/>
      <c r="U453" s="80"/>
      <c r="V453" s="80"/>
      <c r="W453" s="80"/>
      <c r="X453" s="80"/>
      <c r="Y453" s="67">
        <f t="shared" si="231"/>
        <v>1</v>
      </c>
      <c r="Z453" s="16"/>
      <c r="AA453" s="16"/>
      <c r="AB453" s="16"/>
      <c r="AC453" s="16"/>
      <c r="AD453" s="16"/>
      <c r="AE453" s="12"/>
      <c r="AF453" s="12"/>
      <c r="AG453" s="12"/>
      <c r="AH453" s="12"/>
      <c r="AI453" s="12"/>
      <c r="AJ453" s="12"/>
      <c r="AK453" s="12"/>
      <c r="AL453" s="12"/>
      <c r="AM453" s="12"/>
      <c r="AN453" s="12"/>
      <c r="AO453" s="12"/>
      <c r="AP453" s="12"/>
      <c r="AQ453" s="12"/>
      <c r="AR453" s="12" t="s">
        <v>626</v>
      </c>
      <c r="AS453" s="12"/>
      <c r="AT453" s="12"/>
      <c r="AU453" s="12"/>
      <c r="AV453" s="12"/>
      <c r="AW453" s="12"/>
      <c r="AX453" s="12"/>
      <c r="AY453" s="12"/>
      <c r="AZ453" s="12"/>
      <c r="BA453" s="12"/>
      <c r="BB453" s="12"/>
      <c r="BC453" s="12"/>
      <c r="BD453" s="12"/>
      <c r="BE453" s="12"/>
      <c r="BF453" s="12"/>
      <c r="BG453" s="12"/>
      <c r="BH453" s="12"/>
      <c r="BI453" s="12"/>
      <c r="BJ453" s="16">
        <v>2</v>
      </c>
      <c r="BK453" s="16">
        <v>2</v>
      </c>
      <c r="BL453" s="16">
        <v>2</v>
      </c>
      <c r="BM453" s="16">
        <v>2</v>
      </c>
      <c r="BN453" s="16">
        <v>2</v>
      </c>
      <c r="BO453" s="16">
        <v>2</v>
      </c>
      <c r="BP453" s="16">
        <v>2</v>
      </c>
      <c r="BQ453" s="16">
        <v>2</v>
      </c>
      <c r="BR453" s="16">
        <v>2</v>
      </c>
      <c r="BS453" s="16">
        <v>2</v>
      </c>
      <c r="BT453" s="16">
        <v>2</v>
      </c>
      <c r="BU453" s="16">
        <v>2</v>
      </c>
      <c r="BV453" s="16">
        <v>2</v>
      </c>
      <c r="BW453" s="16">
        <v>2</v>
      </c>
      <c r="BX453" s="16">
        <v>2</v>
      </c>
      <c r="BY453" s="16">
        <v>2</v>
      </c>
      <c r="BZ453" s="16">
        <v>2</v>
      </c>
      <c r="CA453" s="16">
        <v>2</v>
      </c>
      <c r="CB453" s="16">
        <v>2</v>
      </c>
      <c r="CC453" s="16">
        <v>2</v>
      </c>
      <c r="CD453" s="16">
        <v>2</v>
      </c>
      <c r="CE453" s="16">
        <v>2</v>
      </c>
      <c r="CF453" s="16">
        <v>2</v>
      </c>
      <c r="CG453" s="16">
        <v>2</v>
      </c>
      <c r="CH453" s="16">
        <v>2</v>
      </c>
      <c r="CI453" s="16">
        <v>2</v>
      </c>
      <c r="CJ453" s="16">
        <v>2</v>
      </c>
      <c r="CK453" s="16">
        <v>2</v>
      </c>
      <c r="CL453" s="16">
        <v>2</v>
      </c>
      <c r="CM453" s="16">
        <v>2</v>
      </c>
      <c r="CN453" s="16">
        <v>2</v>
      </c>
      <c r="CO453" s="16">
        <v>2</v>
      </c>
      <c r="CP453" s="16">
        <v>2</v>
      </c>
      <c r="CQ453" s="16">
        <v>2</v>
      </c>
      <c r="CR453" s="16">
        <v>2</v>
      </c>
      <c r="CS453" s="16"/>
      <c r="CT453" s="16">
        <v>2</v>
      </c>
      <c r="CU453" s="16">
        <v>2</v>
      </c>
      <c r="CV453" s="16">
        <v>2</v>
      </c>
      <c r="CW453" s="69">
        <f>COUNTIF(BJ453:CV453,"2")</f>
        <v>38</v>
      </c>
      <c r="CX453" s="352">
        <f t="shared" si="232"/>
        <v>1</v>
      </c>
      <c r="CY453" s="69">
        <f t="shared" si="233"/>
        <v>0</v>
      </c>
      <c r="CZ453" s="70">
        <f t="shared" si="234"/>
        <v>0</v>
      </c>
      <c r="DA453" s="69">
        <f t="shared" si="235"/>
        <v>0</v>
      </c>
      <c r="DB453" s="70">
        <f t="shared" si="236"/>
        <v>0</v>
      </c>
      <c r="DC453" s="69">
        <f t="shared" si="237"/>
        <v>0</v>
      </c>
      <c r="DD453" s="70">
        <f t="shared" si="238"/>
        <v>0</v>
      </c>
      <c r="DE453" s="71">
        <f t="shared" si="239"/>
        <v>2</v>
      </c>
      <c r="DF453" s="71" t="str">
        <f t="shared" si="240"/>
        <v>Đạt mục tiêu</v>
      </c>
      <c r="DG453" s="2"/>
      <c r="DH453" s="2"/>
      <c r="DI453" s="2"/>
      <c r="DJ453" s="2"/>
      <c r="DK453" s="2"/>
      <c r="DL453" s="2"/>
      <c r="DM453" s="2"/>
      <c r="DN453" s="2"/>
      <c r="DO453" s="2"/>
      <c r="DP453" s="2"/>
      <c r="DQ453" s="2"/>
      <c r="DR453" s="2"/>
      <c r="DS453" s="2"/>
      <c r="DT453" s="2"/>
      <c r="DU453" s="2"/>
      <c r="DV453" s="2"/>
      <c r="DW453" s="2"/>
      <c r="DX453" s="2"/>
      <c r="DY453" s="2"/>
      <c r="DZ453" s="2"/>
    </row>
    <row r="454" spans="1:130" ht="72" hidden="1" customHeight="1" x14ac:dyDescent="0.25">
      <c r="A454" s="49">
        <v>407</v>
      </c>
      <c r="B454" s="62">
        <v>534</v>
      </c>
      <c r="C454" s="56">
        <v>534</v>
      </c>
      <c r="D454" s="9" t="s">
        <v>502</v>
      </c>
      <c r="E454" s="28" t="s">
        <v>11</v>
      </c>
      <c r="F454" s="15" t="s">
        <v>503</v>
      </c>
      <c r="G454" s="64" t="s">
        <v>19</v>
      </c>
      <c r="H454" s="64" t="s">
        <v>903</v>
      </c>
      <c r="I454" s="64" t="s">
        <v>628</v>
      </c>
      <c r="J454" s="8" t="s">
        <v>489</v>
      </c>
      <c r="K454" s="13"/>
      <c r="L454" s="13"/>
      <c r="M454" s="11"/>
      <c r="N454" s="11" t="s">
        <v>546</v>
      </c>
      <c r="O454" s="80"/>
      <c r="P454" s="80"/>
      <c r="Q454" s="80"/>
      <c r="R454" s="80"/>
      <c r="S454" s="80"/>
      <c r="T454" s="80"/>
      <c r="U454" s="80" t="s">
        <v>15</v>
      </c>
      <c r="V454" s="80"/>
      <c r="W454" s="80"/>
      <c r="X454" s="80"/>
      <c r="Y454" s="67">
        <f t="shared" si="231"/>
        <v>1</v>
      </c>
      <c r="Z454" s="16"/>
      <c r="AA454" s="16"/>
      <c r="AB454" s="16"/>
      <c r="AC454" s="16"/>
      <c r="AD454" s="16"/>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t="s">
        <v>626</v>
      </c>
      <c r="BB454" s="12"/>
      <c r="BC454" s="12"/>
      <c r="BD454" s="12"/>
      <c r="BE454" s="12"/>
      <c r="BF454" s="12"/>
      <c r="BG454" s="12"/>
      <c r="BH454" s="12"/>
      <c r="BI454" s="12"/>
      <c r="BJ454" s="16">
        <v>2</v>
      </c>
      <c r="BK454" s="16">
        <v>2</v>
      </c>
      <c r="BL454" s="16">
        <v>2</v>
      </c>
      <c r="BM454" s="16">
        <v>2</v>
      </c>
      <c r="BN454" s="16">
        <v>2</v>
      </c>
      <c r="BO454" s="16">
        <v>2</v>
      </c>
      <c r="BP454" s="16">
        <v>2</v>
      </c>
      <c r="BQ454" s="16">
        <v>2</v>
      </c>
      <c r="BR454" s="16">
        <v>2</v>
      </c>
      <c r="BS454" s="16">
        <v>2</v>
      </c>
      <c r="BT454" s="16">
        <v>2</v>
      </c>
      <c r="BU454" s="16">
        <v>2</v>
      </c>
      <c r="BV454" s="16">
        <v>2</v>
      </c>
      <c r="BW454" s="16">
        <v>2</v>
      </c>
      <c r="BX454" s="16">
        <v>2</v>
      </c>
      <c r="BY454" s="16">
        <v>2</v>
      </c>
      <c r="BZ454" s="16">
        <v>2</v>
      </c>
      <c r="CA454" s="16">
        <v>2</v>
      </c>
      <c r="CB454" s="16">
        <v>2</v>
      </c>
      <c r="CC454" s="16">
        <v>2</v>
      </c>
      <c r="CD454" s="16">
        <v>2</v>
      </c>
      <c r="CE454" s="16">
        <v>2</v>
      </c>
      <c r="CF454" s="16">
        <v>2</v>
      </c>
      <c r="CG454" s="16">
        <v>2</v>
      </c>
      <c r="CH454" s="16">
        <v>2</v>
      </c>
      <c r="CI454" s="16">
        <v>2</v>
      </c>
      <c r="CJ454" s="16">
        <v>2</v>
      </c>
      <c r="CK454" s="16">
        <v>2</v>
      </c>
      <c r="CL454" s="16">
        <v>2</v>
      </c>
      <c r="CM454" s="16">
        <v>2</v>
      </c>
      <c r="CN454" s="16">
        <v>2</v>
      </c>
      <c r="CO454" s="16">
        <v>2</v>
      </c>
      <c r="CP454" s="16">
        <v>2</v>
      </c>
      <c r="CQ454" s="16">
        <v>2</v>
      </c>
      <c r="CR454" s="16">
        <v>2</v>
      </c>
      <c r="CS454" s="16"/>
      <c r="CT454" s="16">
        <v>2</v>
      </c>
      <c r="CU454" s="16">
        <v>2</v>
      </c>
      <c r="CV454" s="16">
        <v>2</v>
      </c>
      <c r="CW454" s="69">
        <f>COUNTIF(BJ454:CV454,"2")</f>
        <v>38</v>
      </c>
      <c r="CX454" s="352">
        <f t="shared" si="232"/>
        <v>1</v>
      </c>
      <c r="CY454" s="69">
        <f t="shared" si="233"/>
        <v>0</v>
      </c>
      <c r="CZ454" s="70">
        <f t="shared" si="234"/>
        <v>0</v>
      </c>
      <c r="DA454" s="69">
        <f t="shared" si="235"/>
        <v>0</v>
      </c>
      <c r="DB454" s="70">
        <f t="shared" si="236"/>
        <v>0</v>
      </c>
      <c r="DC454" s="69">
        <f t="shared" si="237"/>
        <v>0</v>
      </c>
      <c r="DD454" s="70">
        <f t="shared" si="238"/>
        <v>0</v>
      </c>
      <c r="DE454" s="71">
        <f t="shared" si="239"/>
        <v>2</v>
      </c>
      <c r="DF454" s="71" t="str">
        <f t="shared" si="240"/>
        <v>Đạt mục tiêu</v>
      </c>
      <c r="DG454" s="2"/>
      <c r="DH454" s="2"/>
      <c r="DI454" s="2"/>
      <c r="DJ454" s="2"/>
      <c r="DK454" s="2"/>
      <c r="DL454" s="2"/>
      <c r="DM454" s="2"/>
      <c r="DN454" s="2"/>
      <c r="DO454" s="2"/>
      <c r="DP454" s="2"/>
      <c r="DQ454" s="2"/>
      <c r="DR454" s="2"/>
      <c r="DS454" s="2"/>
      <c r="DT454" s="2"/>
      <c r="DU454" s="2"/>
      <c r="DV454" s="2"/>
      <c r="DW454" s="2"/>
      <c r="DX454" s="2"/>
      <c r="DY454" s="2"/>
      <c r="DZ454" s="2"/>
    </row>
    <row r="455" spans="1:130" ht="72" hidden="1" customHeight="1" x14ac:dyDescent="0.25">
      <c r="A455" s="49">
        <v>408</v>
      </c>
      <c r="B455" s="62">
        <v>534</v>
      </c>
      <c r="C455" s="56">
        <v>534</v>
      </c>
      <c r="D455" s="9" t="s">
        <v>502</v>
      </c>
      <c r="E455" s="28" t="s">
        <v>11</v>
      </c>
      <c r="F455" s="15" t="s">
        <v>503</v>
      </c>
      <c r="G455" s="64" t="s">
        <v>19</v>
      </c>
      <c r="H455" s="8" t="s">
        <v>904</v>
      </c>
      <c r="I455" s="64" t="s">
        <v>628</v>
      </c>
      <c r="J455" s="8"/>
      <c r="K455" s="13"/>
      <c r="L455" s="13"/>
      <c r="M455" s="11"/>
      <c r="N455" s="11" t="s">
        <v>1268</v>
      </c>
      <c r="O455" s="80"/>
      <c r="P455" s="80"/>
      <c r="Q455" s="80"/>
      <c r="R455" s="80"/>
      <c r="S455" s="80"/>
      <c r="T455" s="80"/>
      <c r="U455" s="80"/>
      <c r="V455" s="80" t="s">
        <v>15</v>
      </c>
      <c r="W455" s="80"/>
      <c r="X455" s="80"/>
      <c r="Y455" s="67"/>
      <c r="Z455" s="16"/>
      <c r="AA455" s="16"/>
      <c r="AB455" s="16"/>
      <c r="AC455" s="16"/>
      <c r="AD455" s="16"/>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t="s">
        <v>626</v>
      </c>
      <c r="BE455" s="12" t="s">
        <v>654</v>
      </c>
      <c r="BF455" s="12"/>
      <c r="BG455" s="12"/>
      <c r="BH455" s="12"/>
      <c r="BI455" s="12"/>
      <c r="BJ455" s="16">
        <v>2</v>
      </c>
      <c r="BK455" s="16">
        <v>2</v>
      </c>
      <c r="BL455" s="16">
        <v>2</v>
      </c>
      <c r="BM455" s="16">
        <v>2</v>
      </c>
      <c r="BN455" s="16">
        <v>2</v>
      </c>
      <c r="BO455" s="16">
        <v>2</v>
      </c>
      <c r="BP455" s="16">
        <v>2</v>
      </c>
      <c r="BQ455" s="16">
        <v>2</v>
      </c>
      <c r="BR455" s="16">
        <v>2</v>
      </c>
      <c r="BS455" s="16">
        <v>2</v>
      </c>
      <c r="BT455" s="16">
        <v>2</v>
      </c>
      <c r="BU455" s="16">
        <v>2</v>
      </c>
      <c r="BV455" s="16">
        <v>2</v>
      </c>
      <c r="BW455" s="16">
        <v>2</v>
      </c>
      <c r="BX455" s="16">
        <v>2</v>
      </c>
      <c r="BY455" s="16">
        <v>2</v>
      </c>
      <c r="BZ455" s="16">
        <v>2</v>
      </c>
      <c r="CA455" s="16">
        <v>2</v>
      </c>
      <c r="CB455" s="16">
        <v>2</v>
      </c>
      <c r="CC455" s="16">
        <v>2</v>
      </c>
      <c r="CD455" s="16">
        <v>2</v>
      </c>
      <c r="CE455" s="16">
        <v>2</v>
      </c>
      <c r="CF455" s="16">
        <v>2</v>
      </c>
      <c r="CG455" s="16">
        <v>2</v>
      </c>
      <c r="CH455" s="16">
        <v>2</v>
      </c>
      <c r="CI455" s="16">
        <v>2</v>
      </c>
      <c r="CJ455" s="16">
        <v>2</v>
      </c>
      <c r="CK455" s="16">
        <v>2</v>
      </c>
      <c r="CL455" s="16">
        <v>2</v>
      </c>
      <c r="CM455" s="16">
        <v>2</v>
      </c>
      <c r="CN455" s="16">
        <v>2</v>
      </c>
      <c r="CO455" s="16">
        <v>2</v>
      </c>
      <c r="CP455" s="16">
        <v>2</v>
      </c>
      <c r="CQ455" s="16">
        <v>2</v>
      </c>
      <c r="CR455" s="16">
        <v>2</v>
      </c>
      <c r="CS455" s="16"/>
      <c r="CT455" s="16">
        <v>2</v>
      </c>
      <c r="CU455" s="16">
        <v>2</v>
      </c>
      <c r="CV455" s="16">
        <v>2</v>
      </c>
      <c r="CW455" s="69">
        <f>COUNTIF(BJ455:CV455,"2")</f>
        <v>38</v>
      </c>
      <c r="CX455" s="352">
        <f t="shared" si="232"/>
        <v>1</v>
      </c>
      <c r="CY455" s="69">
        <f t="shared" si="233"/>
        <v>0</v>
      </c>
      <c r="CZ455" s="70">
        <f t="shared" si="234"/>
        <v>0</v>
      </c>
      <c r="DA455" s="69">
        <f t="shared" si="235"/>
        <v>0</v>
      </c>
      <c r="DB455" s="70">
        <f t="shared" si="236"/>
        <v>0</v>
      </c>
      <c r="DC455" s="69">
        <f t="shared" si="237"/>
        <v>0</v>
      </c>
      <c r="DD455" s="70">
        <f t="shared" si="238"/>
        <v>0</v>
      </c>
      <c r="DE455" s="71">
        <f t="shared" si="239"/>
        <v>2</v>
      </c>
      <c r="DF455" s="71" t="str">
        <f t="shared" si="240"/>
        <v>Đạt mục tiêu</v>
      </c>
      <c r="DG455" s="2"/>
      <c r="DH455" s="2"/>
      <c r="DI455" s="2"/>
      <c r="DJ455" s="2"/>
      <c r="DK455" s="2"/>
      <c r="DL455" s="2"/>
      <c r="DM455" s="2"/>
      <c r="DN455" s="2"/>
      <c r="DO455" s="2"/>
      <c r="DP455" s="2"/>
      <c r="DQ455" s="2"/>
      <c r="DR455" s="2"/>
      <c r="DS455" s="2"/>
      <c r="DT455" s="2"/>
      <c r="DU455" s="2"/>
      <c r="DV455" s="2"/>
      <c r="DW455" s="2"/>
      <c r="DX455" s="2"/>
      <c r="DY455" s="2"/>
      <c r="DZ455" s="2"/>
    </row>
    <row r="456" spans="1:130" ht="81" hidden="1" customHeight="1" x14ac:dyDescent="0.25">
      <c r="A456" s="49">
        <v>409</v>
      </c>
      <c r="B456" s="62">
        <v>534</v>
      </c>
      <c r="C456" s="56">
        <v>534</v>
      </c>
      <c r="D456" s="9" t="s">
        <v>502</v>
      </c>
      <c r="E456" s="28" t="s">
        <v>11</v>
      </c>
      <c r="F456" s="15" t="s">
        <v>503</v>
      </c>
      <c r="G456" s="64" t="s">
        <v>19</v>
      </c>
      <c r="H456" s="8" t="s">
        <v>905</v>
      </c>
      <c r="I456" s="64" t="s">
        <v>628</v>
      </c>
      <c r="J456" s="8"/>
      <c r="K456" s="14"/>
      <c r="L456" s="14"/>
      <c r="M456" s="11"/>
      <c r="N456" s="11" t="s">
        <v>547</v>
      </c>
      <c r="O456" s="80"/>
      <c r="P456" s="80"/>
      <c r="Q456" s="80"/>
      <c r="R456" s="80"/>
      <c r="S456" s="80"/>
      <c r="T456" s="80"/>
      <c r="U456" s="80"/>
      <c r="V456" s="80"/>
      <c r="W456" s="80" t="s">
        <v>15</v>
      </c>
      <c r="X456" s="80"/>
      <c r="Y456" s="67">
        <f t="shared" ref="Y456:Y488" si="241">COUNTIF(O456:X456,"x")</f>
        <v>1</v>
      </c>
      <c r="Z456" s="16"/>
      <c r="AA456" s="16"/>
      <c r="AB456" s="16"/>
      <c r="AC456" s="16"/>
      <c r="AD456" s="16"/>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t="s">
        <v>626</v>
      </c>
      <c r="BG456" s="12"/>
      <c r="BH456" s="12"/>
      <c r="BI456" s="12"/>
      <c r="BJ456" s="16">
        <v>2</v>
      </c>
      <c r="BK456" s="16">
        <v>2</v>
      </c>
      <c r="BL456" s="16">
        <v>2</v>
      </c>
      <c r="BM456" s="16">
        <v>2</v>
      </c>
      <c r="BN456" s="16">
        <v>2</v>
      </c>
      <c r="BO456" s="16">
        <v>2</v>
      </c>
      <c r="BP456" s="16">
        <v>2</v>
      </c>
      <c r="BQ456" s="16">
        <v>2</v>
      </c>
      <c r="BR456" s="16">
        <v>2</v>
      </c>
      <c r="BS456" s="16">
        <v>2</v>
      </c>
      <c r="BT456" s="16">
        <v>2</v>
      </c>
      <c r="BU456" s="16">
        <v>2</v>
      </c>
      <c r="BV456" s="16">
        <v>2</v>
      </c>
      <c r="BW456" s="16">
        <v>2</v>
      </c>
      <c r="BX456" s="16">
        <v>2</v>
      </c>
      <c r="BY456" s="16">
        <v>2</v>
      </c>
      <c r="BZ456" s="16">
        <v>2</v>
      </c>
      <c r="CA456" s="16">
        <v>2</v>
      </c>
      <c r="CB456" s="16">
        <v>2</v>
      </c>
      <c r="CC456" s="16">
        <v>2</v>
      </c>
      <c r="CD456" s="16">
        <v>2</v>
      </c>
      <c r="CE456" s="16">
        <v>2</v>
      </c>
      <c r="CF456" s="16">
        <v>2</v>
      </c>
      <c r="CG456" s="16">
        <v>2</v>
      </c>
      <c r="CH456" s="16">
        <v>2</v>
      </c>
      <c r="CI456" s="16">
        <v>2</v>
      </c>
      <c r="CJ456" s="16">
        <v>2</v>
      </c>
      <c r="CK456" s="16">
        <v>2</v>
      </c>
      <c r="CL456" s="16">
        <v>2</v>
      </c>
      <c r="CM456" s="16">
        <v>2</v>
      </c>
      <c r="CN456" s="16">
        <v>2</v>
      </c>
      <c r="CO456" s="16">
        <v>2</v>
      </c>
      <c r="CP456" s="16">
        <v>2</v>
      </c>
      <c r="CQ456" s="16">
        <v>2</v>
      </c>
      <c r="CR456" s="16">
        <v>2</v>
      </c>
      <c r="CS456" s="16"/>
      <c r="CT456" s="16">
        <v>2</v>
      </c>
      <c r="CU456" s="16">
        <v>2</v>
      </c>
      <c r="CV456" s="16">
        <v>2</v>
      </c>
      <c r="CW456" s="69">
        <f>COUNTIF(BJ456:CV456,"2")</f>
        <v>38</v>
      </c>
      <c r="CX456" s="352">
        <f t="shared" si="232"/>
        <v>1</v>
      </c>
      <c r="CY456" s="69">
        <f t="shared" si="233"/>
        <v>0</v>
      </c>
      <c r="CZ456" s="70">
        <f t="shared" si="234"/>
        <v>0</v>
      </c>
      <c r="DA456" s="69">
        <f t="shared" si="235"/>
        <v>0</v>
      </c>
      <c r="DB456" s="70">
        <f t="shared" si="236"/>
        <v>0</v>
      </c>
      <c r="DC456" s="69">
        <f t="shared" si="237"/>
        <v>0</v>
      </c>
      <c r="DD456" s="70">
        <f t="shared" si="238"/>
        <v>0</v>
      </c>
      <c r="DE456" s="71">
        <f t="shared" si="239"/>
        <v>2</v>
      </c>
      <c r="DF456" s="71" t="str">
        <f t="shared" si="240"/>
        <v>Đạt mục tiêu</v>
      </c>
      <c r="DG456" s="2"/>
      <c r="DH456" s="2"/>
      <c r="DI456" s="2"/>
      <c r="DJ456" s="2"/>
      <c r="DK456" s="2"/>
      <c r="DL456" s="2"/>
      <c r="DM456" s="2"/>
      <c r="DN456" s="2"/>
      <c r="DO456" s="2"/>
      <c r="DP456" s="2"/>
      <c r="DQ456" s="2"/>
      <c r="DR456" s="2"/>
      <c r="DS456" s="2"/>
      <c r="DT456" s="2"/>
      <c r="DU456" s="2"/>
      <c r="DV456" s="2"/>
      <c r="DW456" s="2"/>
      <c r="DX456" s="2"/>
      <c r="DY456" s="2"/>
      <c r="DZ456" s="2"/>
    </row>
    <row r="457" spans="1:130" ht="78" hidden="1" customHeight="1" x14ac:dyDescent="0.25">
      <c r="A457" s="49">
        <v>410</v>
      </c>
      <c r="B457" s="62">
        <v>534</v>
      </c>
      <c r="C457" s="56"/>
      <c r="D457" s="9" t="s">
        <v>502</v>
      </c>
      <c r="E457" s="28" t="s">
        <v>11</v>
      </c>
      <c r="F457" s="15" t="s">
        <v>503</v>
      </c>
      <c r="G457" s="64" t="s">
        <v>19</v>
      </c>
      <c r="H457" s="8" t="s">
        <v>906</v>
      </c>
      <c r="I457" s="64" t="s">
        <v>628</v>
      </c>
      <c r="J457" s="64"/>
      <c r="K457" s="13"/>
      <c r="L457" s="13"/>
      <c r="M457" s="11"/>
      <c r="N457" s="11" t="s">
        <v>548</v>
      </c>
      <c r="O457" s="80"/>
      <c r="P457" s="80"/>
      <c r="Q457" s="80"/>
      <c r="R457" s="80"/>
      <c r="S457" s="80"/>
      <c r="T457" s="80"/>
      <c r="U457" s="80"/>
      <c r="V457" s="80"/>
      <c r="W457" s="80"/>
      <c r="X457" s="80" t="s">
        <v>15</v>
      </c>
      <c r="Y457" s="67">
        <f t="shared" si="241"/>
        <v>1</v>
      </c>
      <c r="Z457" s="16"/>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t="s">
        <v>626</v>
      </c>
      <c r="BJ457" s="16">
        <v>2</v>
      </c>
      <c r="BK457" s="16">
        <v>2</v>
      </c>
      <c r="BL457" s="16">
        <v>2</v>
      </c>
      <c r="BM457" s="16">
        <v>2</v>
      </c>
      <c r="BN457" s="16">
        <v>2</v>
      </c>
      <c r="BO457" s="16">
        <v>2</v>
      </c>
      <c r="BP457" s="16">
        <v>2</v>
      </c>
      <c r="BQ457" s="16">
        <v>2</v>
      </c>
      <c r="BR457" s="16">
        <v>2</v>
      </c>
      <c r="BS457" s="16">
        <v>2</v>
      </c>
      <c r="BT457" s="16">
        <v>2</v>
      </c>
      <c r="BU457" s="16">
        <v>2</v>
      </c>
      <c r="BV457" s="16">
        <v>2</v>
      </c>
      <c r="BW457" s="16">
        <v>2</v>
      </c>
      <c r="BX457" s="16">
        <v>2</v>
      </c>
      <c r="BY457" s="16">
        <v>2</v>
      </c>
      <c r="BZ457" s="16">
        <v>2</v>
      </c>
      <c r="CA457" s="16">
        <v>2</v>
      </c>
      <c r="CB457" s="16">
        <v>2</v>
      </c>
      <c r="CC457" s="16">
        <v>2</v>
      </c>
      <c r="CD457" s="16">
        <v>2</v>
      </c>
      <c r="CE457" s="16">
        <v>2</v>
      </c>
      <c r="CF457" s="16">
        <v>2</v>
      </c>
      <c r="CG457" s="16">
        <v>2</v>
      </c>
      <c r="CH457" s="16">
        <v>2</v>
      </c>
      <c r="CI457" s="16">
        <v>2</v>
      </c>
      <c r="CJ457" s="16">
        <v>2</v>
      </c>
      <c r="CK457" s="16">
        <v>2</v>
      </c>
      <c r="CL457" s="16">
        <v>2</v>
      </c>
      <c r="CM457" s="16">
        <v>2</v>
      </c>
      <c r="CN457" s="16">
        <v>2</v>
      </c>
      <c r="CO457" s="16">
        <v>2</v>
      </c>
      <c r="CP457" s="16">
        <v>2</v>
      </c>
      <c r="CQ457" s="16">
        <v>2</v>
      </c>
      <c r="CR457" s="16">
        <v>2</v>
      </c>
      <c r="CS457" s="16"/>
      <c r="CT457" s="16">
        <v>2</v>
      </c>
      <c r="CU457" s="16">
        <v>2</v>
      </c>
      <c r="CV457" s="16">
        <v>2</v>
      </c>
      <c r="CW457" s="69"/>
      <c r="CX457" s="352"/>
      <c r="CY457" s="69"/>
      <c r="CZ457" s="70"/>
      <c r="DA457" s="69"/>
      <c r="DB457" s="70"/>
      <c r="DC457" s="69"/>
      <c r="DD457" s="70"/>
      <c r="DE457" s="71"/>
      <c r="DF457" s="71"/>
      <c r="DG457" s="2"/>
      <c r="DH457" s="2"/>
      <c r="DI457" s="2"/>
      <c r="DJ457" s="2"/>
      <c r="DK457" s="2"/>
      <c r="DL457" s="2"/>
      <c r="DM457" s="2"/>
      <c r="DN457" s="2"/>
      <c r="DO457" s="2"/>
      <c r="DP457" s="2"/>
      <c r="DQ457" s="2"/>
      <c r="DR457" s="2"/>
      <c r="DS457" s="2"/>
      <c r="DT457" s="2"/>
      <c r="DU457" s="2"/>
      <c r="DV457" s="2"/>
      <c r="DW457" s="2"/>
      <c r="DX457" s="2"/>
      <c r="DY457" s="2"/>
      <c r="DZ457" s="2"/>
    </row>
    <row r="458" spans="1:130" ht="78" hidden="1" customHeight="1" x14ac:dyDescent="0.25">
      <c r="A458" s="49">
        <v>411</v>
      </c>
      <c r="B458" s="62">
        <v>534</v>
      </c>
      <c r="C458" s="56"/>
      <c r="D458" s="8" t="s">
        <v>504</v>
      </c>
      <c r="E458" s="15" t="s">
        <v>11</v>
      </c>
      <c r="F458" s="15" t="s">
        <v>505</v>
      </c>
      <c r="G458" s="64" t="s">
        <v>19</v>
      </c>
      <c r="H458" s="8" t="s">
        <v>907</v>
      </c>
      <c r="I458" s="64" t="s">
        <v>628</v>
      </c>
      <c r="J458" s="105"/>
      <c r="K458" s="13"/>
      <c r="L458" s="13"/>
      <c r="M458" s="11"/>
      <c r="N458" s="297" t="s">
        <v>1200</v>
      </c>
      <c r="O458" s="80" t="s">
        <v>15</v>
      </c>
      <c r="P458" s="80"/>
      <c r="Q458" s="80"/>
      <c r="R458" s="80"/>
      <c r="S458" s="80"/>
      <c r="T458" s="80"/>
      <c r="U458" s="80"/>
      <c r="V458" s="80"/>
      <c r="W458" s="80"/>
      <c r="X458" s="80"/>
      <c r="Y458" s="67">
        <f t="shared" si="241"/>
        <v>1</v>
      </c>
      <c r="Z458" s="16"/>
      <c r="AA458" s="12"/>
      <c r="AB458" s="12"/>
      <c r="AC458" s="12"/>
      <c r="AD458" s="16" t="s">
        <v>1189</v>
      </c>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6">
        <v>2</v>
      </c>
      <c r="BK458" s="16">
        <v>2</v>
      </c>
      <c r="BL458" s="16">
        <v>2</v>
      </c>
      <c r="BM458" s="16">
        <v>2</v>
      </c>
      <c r="BN458" s="16">
        <v>2</v>
      </c>
      <c r="BO458" s="16">
        <v>2</v>
      </c>
      <c r="BP458" s="16">
        <v>2</v>
      </c>
      <c r="BQ458" s="16">
        <v>2</v>
      </c>
      <c r="BR458" s="16">
        <v>2</v>
      </c>
      <c r="BS458" s="16">
        <v>2</v>
      </c>
      <c r="BT458" s="16">
        <v>2</v>
      </c>
      <c r="BU458" s="16">
        <v>2</v>
      </c>
      <c r="BV458" s="16">
        <v>2</v>
      </c>
      <c r="BW458" s="16">
        <v>2</v>
      </c>
      <c r="BX458" s="16">
        <v>2</v>
      </c>
      <c r="BY458" s="16">
        <v>2</v>
      </c>
      <c r="BZ458" s="16">
        <v>2</v>
      </c>
      <c r="CA458" s="16">
        <v>2</v>
      </c>
      <c r="CB458" s="16">
        <v>2</v>
      </c>
      <c r="CC458" s="16">
        <v>2</v>
      </c>
      <c r="CD458" s="16">
        <v>2</v>
      </c>
      <c r="CE458" s="16">
        <v>2</v>
      </c>
      <c r="CF458" s="16">
        <v>2</v>
      </c>
      <c r="CG458" s="16">
        <v>2</v>
      </c>
      <c r="CH458" s="16">
        <v>2</v>
      </c>
      <c r="CI458" s="16">
        <v>2</v>
      </c>
      <c r="CJ458" s="16">
        <v>2</v>
      </c>
      <c r="CK458" s="16">
        <v>2</v>
      </c>
      <c r="CL458" s="16">
        <v>2</v>
      </c>
      <c r="CM458" s="16">
        <v>2</v>
      </c>
      <c r="CN458" s="16">
        <v>2</v>
      </c>
      <c r="CO458" s="16">
        <v>2</v>
      </c>
      <c r="CP458" s="16">
        <v>2</v>
      </c>
      <c r="CQ458" s="16">
        <v>2</v>
      </c>
      <c r="CR458" s="16">
        <v>2</v>
      </c>
      <c r="CS458" s="16">
        <v>2</v>
      </c>
      <c r="CT458" s="16">
        <v>2</v>
      </c>
      <c r="CU458" s="16">
        <v>2</v>
      </c>
      <c r="CV458" s="16">
        <v>2</v>
      </c>
      <c r="CW458" s="69"/>
      <c r="CX458" s="352"/>
      <c r="CY458" s="69"/>
      <c r="CZ458" s="70"/>
      <c r="DA458" s="69"/>
      <c r="DB458" s="70"/>
      <c r="DC458" s="69"/>
      <c r="DD458" s="70"/>
      <c r="DE458" s="71"/>
      <c r="DF458" s="71"/>
      <c r="DG458" s="2"/>
      <c r="DH458" s="2"/>
      <c r="DI458" s="2"/>
      <c r="DJ458" s="2"/>
      <c r="DK458" s="2"/>
      <c r="DL458" s="2"/>
      <c r="DM458" s="2"/>
      <c r="DN458" s="2"/>
      <c r="DO458" s="2"/>
      <c r="DP458" s="2"/>
      <c r="DQ458" s="2"/>
      <c r="DR458" s="2"/>
      <c r="DS458" s="2"/>
      <c r="DT458" s="2"/>
      <c r="DU458" s="2"/>
      <c r="DV458" s="2"/>
      <c r="DW458" s="2"/>
      <c r="DX458" s="2"/>
      <c r="DY458" s="2"/>
      <c r="DZ458" s="2"/>
    </row>
    <row r="459" spans="1:130" ht="66" hidden="1" customHeight="1" x14ac:dyDescent="0.25">
      <c r="A459" s="49">
        <v>412</v>
      </c>
      <c r="B459" s="62">
        <v>534</v>
      </c>
      <c r="C459" s="56">
        <v>537</v>
      </c>
      <c r="D459" s="8" t="s">
        <v>504</v>
      </c>
      <c r="E459" s="15" t="s">
        <v>11</v>
      </c>
      <c r="F459" s="15" t="s">
        <v>505</v>
      </c>
      <c r="G459" s="64" t="s">
        <v>19</v>
      </c>
      <c r="H459" s="15" t="s">
        <v>1349</v>
      </c>
      <c r="I459" s="64" t="s">
        <v>628</v>
      </c>
      <c r="J459" s="8" t="s">
        <v>489</v>
      </c>
      <c r="K459" s="12" t="s">
        <v>6</v>
      </c>
      <c r="L459" s="12" t="s">
        <v>15</v>
      </c>
      <c r="M459" s="11"/>
      <c r="N459" s="297" t="s">
        <v>1200</v>
      </c>
      <c r="O459" s="80" t="s">
        <v>15</v>
      </c>
      <c r="P459" s="80"/>
      <c r="Q459" s="80"/>
      <c r="R459" s="80"/>
      <c r="S459" s="80"/>
      <c r="T459" s="80"/>
      <c r="U459" s="80"/>
      <c r="V459" s="80"/>
      <c r="W459" s="80"/>
      <c r="X459" s="80"/>
      <c r="Y459" s="67">
        <f t="shared" si="241"/>
        <v>1</v>
      </c>
      <c r="Z459" s="16"/>
      <c r="AA459" s="16" t="s">
        <v>626</v>
      </c>
      <c r="AB459" s="16"/>
      <c r="AC459" s="16" t="s">
        <v>654</v>
      </c>
      <c r="AD459" s="16" t="s">
        <v>645</v>
      </c>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6">
        <v>1</v>
      </c>
      <c r="BK459" s="16">
        <v>1</v>
      </c>
      <c r="BL459" s="16">
        <v>2</v>
      </c>
      <c r="BM459" s="16">
        <v>2</v>
      </c>
      <c r="BN459" s="16">
        <v>1</v>
      </c>
      <c r="BO459" s="16">
        <v>1</v>
      </c>
      <c r="BP459" s="16">
        <v>1</v>
      </c>
      <c r="BQ459" s="16">
        <v>1</v>
      </c>
      <c r="BR459" s="16">
        <v>2</v>
      </c>
      <c r="BS459" s="16">
        <v>2</v>
      </c>
      <c r="BT459" s="16">
        <v>2</v>
      </c>
      <c r="BU459" s="16">
        <v>2</v>
      </c>
      <c r="BV459" s="16">
        <v>2</v>
      </c>
      <c r="BW459" s="16">
        <v>2</v>
      </c>
      <c r="BX459" s="16">
        <v>2</v>
      </c>
      <c r="BY459" s="16">
        <v>2</v>
      </c>
      <c r="BZ459" s="16">
        <v>2</v>
      </c>
      <c r="CA459" s="16">
        <v>2</v>
      </c>
      <c r="CB459" s="16">
        <v>2</v>
      </c>
      <c r="CC459" s="16">
        <v>2</v>
      </c>
      <c r="CD459" s="16">
        <v>2</v>
      </c>
      <c r="CE459" s="16">
        <v>2</v>
      </c>
      <c r="CF459" s="16">
        <v>2</v>
      </c>
      <c r="CG459" s="16">
        <v>2</v>
      </c>
      <c r="CH459" s="16">
        <v>2</v>
      </c>
      <c r="CI459" s="16">
        <v>2</v>
      </c>
      <c r="CJ459" s="16">
        <v>2</v>
      </c>
      <c r="CK459" s="16">
        <v>2</v>
      </c>
      <c r="CL459" s="16">
        <v>2</v>
      </c>
      <c r="CM459" s="16">
        <v>2</v>
      </c>
      <c r="CN459" s="16">
        <v>2</v>
      </c>
      <c r="CO459" s="16">
        <v>2</v>
      </c>
      <c r="CP459" s="16">
        <v>2</v>
      </c>
      <c r="CQ459" s="16">
        <v>1</v>
      </c>
      <c r="CR459" s="16">
        <v>1</v>
      </c>
      <c r="CS459" s="16">
        <v>1</v>
      </c>
      <c r="CT459" s="16">
        <v>1</v>
      </c>
      <c r="CU459" s="16">
        <v>2</v>
      </c>
      <c r="CV459" s="16">
        <v>2</v>
      </c>
      <c r="CW459" s="69">
        <f>COUNTIF(BJ459:CV459,"2")</f>
        <v>29</v>
      </c>
      <c r="CX459" s="352">
        <f>CW459/(CW459+CY459+DA459+DC459)</f>
        <v>0.74358974358974361</v>
      </c>
      <c r="CY459" s="69">
        <f>COUNTIF(BJ459:CV459,"1")</f>
        <v>10</v>
      </c>
      <c r="CZ459" s="70">
        <f>CY459/(CW459+CY459+DA459+DC459)</f>
        <v>0.25641025641025639</v>
      </c>
      <c r="DA459" s="69">
        <f>COUNTIF(BJ459:CV459,"0")</f>
        <v>0</v>
      </c>
      <c r="DB459" s="70">
        <f>DA459/(CW459+CY459+DA459+DC459)</f>
        <v>0</v>
      </c>
      <c r="DC459" s="69">
        <f>COUNTIF(BJ459:CV459,"KĐG")</f>
        <v>0</v>
      </c>
      <c r="DD459" s="70">
        <f>DC459/(CW459+CY459+DA459+DC459)</f>
        <v>0</v>
      </c>
      <c r="DE459" s="71">
        <f>(((CW459*2)+(CY459*1)+(DA459*0)))/(CW459+CY459+DA459)</f>
        <v>1.7435897435897436</v>
      </c>
      <c r="DF459" s="71" t="str">
        <f>IF(DD459&gt;=50%,"KĐG",IF(DE459&gt;=1.6,"Đạt mục tiêu",IF(DE459&gt;=1,"Cần cố gắng","Chưa đạt")))</f>
        <v>Đạt mục tiêu</v>
      </c>
      <c r="DG459" s="2"/>
      <c r="DH459" s="2"/>
      <c r="DI459" s="2"/>
      <c r="DJ459" s="2"/>
      <c r="DK459" s="2"/>
      <c r="DL459" s="2"/>
      <c r="DM459" s="2"/>
      <c r="DN459" s="2"/>
      <c r="DO459" s="2"/>
      <c r="DP459" s="2"/>
      <c r="DQ459" s="2"/>
      <c r="DR459" s="2"/>
      <c r="DS459" s="2"/>
      <c r="DT459" s="2"/>
      <c r="DU459" s="2"/>
      <c r="DV459" s="2"/>
      <c r="DW459" s="2"/>
      <c r="DX459" s="2"/>
      <c r="DY459" s="2"/>
      <c r="DZ459" s="2"/>
    </row>
    <row r="460" spans="1:130" ht="66" customHeight="1" x14ac:dyDescent="0.25">
      <c r="A460" s="49">
        <v>413</v>
      </c>
      <c r="B460" s="62">
        <v>537</v>
      </c>
      <c r="C460" s="56">
        <v>537</v>
      </c>
      <c r="D460" s="8" t="s">
        <v>504</v>
      </c>
      <c r="E460" s="15" t="s">
        <v>11</v>
      </c>
      <c r="F460" s="15" t="s">
        <v>505</v>
      </c>
      <c r="G460" s="64" t="s">
        <v>19</v>
      </c>
      <c r="H460" s="20" t="s">
        <v>1455</v>
      </c>
      <c r="I460" s="64" t="s">
        <v>628</v>
      </c>
      <c r="J460" s="8" t="s">
        <v>489</v>
      </c>
      <c r="K460" s="13"/>
      <c r="L460" s="13"/>
      <c r="M460" s="11"/>
      <c r="N460" s="305" t="s">
        <v>543</v>
      </c>
      <c r="O460" s="80"/>
      <c r="P460" s="80"/>
      <c r="Q460" s="80"/>
      <c r="R460" s="602" t="s">
        <v>15</v>
      </c>
      <c r="S460" s="80"/>
      <c r="T460" s="80"/>
      <c r="U460" s="80"/>
      <c r="V460" s="80"/>
      <c r="W460" s="80"/>
      <c r="X460" s="80"/>
      <c r="Y460" s="67">
        <f t="shared" si="241"/>
        <v>1</v>
      </c>
      <c r="Z460" s="16"/>
      <c r="AA460" s="12"/>
      <c r="AB460" s="12"/>
      <c r="AC460" s="12"/>
      <c r="AD460" s="12"/>
      <c r="AE460" s="12"/>
      <c r="AF460" s="12"/>
      <c r="AG460" s="12"/>
      <c r="AH460" s="12"/>
      <c r="AI460" s="12"/>
      <c r="AJ460" s="12"/>
      <c r="AK460" s="12"/>
      <c r="AL460" s="12" t="s">
        <v>645</v>
      </c>
      <c r="AM460" s="12"/>
      <c r="AN460" s="12" t="s">
        <v>626</v>
      </c>
      <c r="AO460" s="12" t="s">
        <v>654</v>
      </c>
      <c r="AP460" s="12" t="s">
        <v>654</v>
      </c>
      <c r="AQ460" s="12"/>
      <c r="AR460" s="12"/>
      <c r="AS460" s="12"/>
      <c r="AT460" s="12"/>
      <c r="AU460" s="12"/>
      <c r="AV460" s="12"/>
      <c r="AW460" s="12"/>
      <c r="AX460" s="12"/>
      <c r="AY460" s="12"/>
      <c r="AZ460" s="12"/>
      <c r="BA460" s="12"/>
      <c r="BB460" s="12"/>
      <c r="BC460" s="12"/>
      <c r="BD460" s="12"/>
      <c r="BE460" s="12"/>
      <c r="BF460" s="12"/>
      <c r="BG460" s="12"/>
      <c r="BH460" s="12"/>
      <c r="BI460" s="12"/>
      <c r="BJ460" s="16">
        <v>2</v>
      </c>
      <c r="BK460" s="16">
        <v>2</v>
      </c>
      <c r="BL460" s="16">
        <v>2</v>
      </c>
      <c r="BM460" s="16">
        <v>2</v>
      </c>
      <c r="BN460" s="16">
        <v>2</v>
      </c>
      <c r="BO460" s="16">
        <v>2</v>
      </c>
      <c r="BP460" s="16">
        <v>2</v>
      </c>
      <c r="BQ460" s="16">
        <v>2</v>
      </c>
      <c r="BR460" s="16">
        <v>2</v>
      </c>
      <c r="BS460" s="16">
        <v>2</v>
      </c>
      <c r="BT460" s="16">
        <v>2</v>
      </c>
      <c r="BU460" s="16">
        <v>2</v>
      </c>
      <c r="BV460" s="16">
        <v>2</v>
      </c>
      <c r="BW460" s="16">
        <v>2</v>
      </c>
      <c r="BX460" s="16">
        <v>2</v>
      </c>
      <c r="BY460" s="16">
        <v>2</v>
      </c>
      <c r="BZ460" s="16">
        <v>2</v>
      </c>
      <c r="CA460" s="16">
        <v>2</v>
      </c>
      <c r="CB460" s="16">
        <v>2</v>
      </c>
      <c r="CC460" s="16">
        <v>2</v>
      </c>
      <c r="CD460" s="16">
        <v>2</v>
      </c>
      <c r="CE460" s="16">
        <v>2</v>
      </c>
      <c r="CF460" s="16">
        <v>2</v>
      </c>
      <c r="CG460" s="16">
        <v>2</v>
      </c>
      <c r="CH460" s="16">
        <v>2</v>
      </c>
      <c r="CI460" s="16">
        <v>2</v>
      </c>
      <c r="CJ460" s="16">
        <v>2</v>
      </c>
      <c r="CK460" s="16">
        <v>2</v>
      </c>
      <c r="CL460" s="16">
        <v>2</v>
      </c>
      <c r="CM460" s="16">
        <v>2</v>
      </c>
      <c r="CN460" s="16">
        <v>2</v>
      </c>
      <c r="CO460" s="16">
        <v>2</v>
      </c>
      <c r="CP460" s="16">
        <v>2</v>
      </c>
      <c r="CQ460" s="16">
        <v>2</v>
      </c>
      <c r="CR460" s="16">
        <v>2</v>
      </c>
      <c r="CS460" s="16">
        <v>2</v>
      </c>
      <c r="CT460" s="16">
        <v>2</v>
      </c>
      <c r="CU460" s="16">
        <v>2</v>
      </c>
      <c r="CV460" s="16">
        <v>2</v>
      </c>
      <c r="CW460" s="69">
        <f>COUNTIF(BJ460:CV460,"2")</f>
        <v>39</v>
      </c>
      <c r="CX460" s="352">
        <f>CW460/(CW460+CY460+DA460+DC460)</f>
        <v>1</v>
      </c>
      <c r="CY460" s="69">
        <f>COUNTIF(BJ460:CV460,"1")</f>
        <v>0</v>
      </c>
      <c r="CZ460" s="70">
        <f>CY460/(CW460+CY460+DA460+DC460)</f>
        <v>0</v>
      </c>
      <c r="DA460" s="69">
        <f>COUNTIF(BJ460:CV460,"0")</f>
        <v>0</v>
      </c>
      <c r="DB460" s="70">
        <f>DA460/(CW460+CY460+DA460+DC460)</f>
        <v>0</v>
      </c>
      <c r="DC460" s="69">
        <f>COUNTIF(BJ460:CV460,"KĐG")</f>
        <v>0</v>
      </c>
      <c r="DD460" s="70">
        <f>DC460/(CW460+CY460+DA460+DC460)</f>
        <v>0</v>
      </c>
      <c r="DE460" s="71">
        <f>(((CW460*2)+(CY460*1)+(DA460*0)))/(CW460+CY460+DA460)</f>
        <v>2</v>
      </c>
      <c r="DF460" s="71" t="str">
        <f>IF(DD460&gt;=50%,"KĐG",IF(DE460&gt;=1.6,"Đạt mục tiêu",IF(DE460&gt;=1,"Cần cố gắng","Chưa đạt")))</f>
        <v>Đạt mục tiêu</v>
      </c>
      <c r="DG460" s="2"/>
      <c r="DH460" s="2"/>
      <c r="DI460" s="2"/>
      <c r="DJ460" s="2"/>
      <c r="DK460" s="2"/>
      <c r="DL460" s="2"/>
      <c r="DM460" s="2"/>
      <c r="DN460" s="2"/>
      <c r="DO460" s="2"/>
      <c r="DP460" s="2"/>
      <c r="DQ460" s="2"/>
      <c r="DR460" s="2"/>
      <c r="DS460" s="2"/>
      <c r="DT460" s="2"/>
      <c r="DU460" s="2"/>
      <c r="DV460" s="2"/>
      <c r="DW460" s="2"/>
      <c r="DX460" s="2"/>
      <c r="DY460" s="2"/>
      <c r="DZ460" s="2"/>
    </row>
    <row r="461" spans="1:130" ht="66" hidden="1" customHeight="1" x14ac:dyDescent="0.25">
      <c r="A461" s="49">
        <v>414</v>
      </c>
      <c r="B461" s="62">
        <v>537</v>
      </c>
      <c r="C461" s="56">
        <v>537</v>
      </c>
      <c r="D461" s="8" t="s">
        <v>504</v>
      </c>
      <c r="E461" s="15" t="s">
        <v>11</v>
      </c>
      <c r="F461" s="15" t="s">
        <v>505</v>
      </c>
      <c r="G461" s="64" t="s">
        <v>19</v>
      </c>
      <c r="H461" s="8" t="s">
        <v>1145</v>
      </c>
      <c r="I461" s="64" t="s">
        <v>628</v>
      </c>
      <c r="J461" s="8"/>
      <c r="K461" s="13"/>
      <c r="L461" s="13"/>
      <c r="M461" s="11"/>
      <c r="N461" s="11" t="s">
        <v>546</v>
      </c>
      <c r="O461" s="80"/>
      <c r="P461" s="80"/>
      <c r="Q461" s="80"/>
      <c r="R461" s="80"/>
      <c r="S461" s="80"/>
      <c r="T461" s="80"/>
      <c r="U461" s="80" t="s">
        <v>15</v>
      </c>
      <c r="V461" s="80"/>
      <c r="W461" s="80"/>
      <c r="X461" s="80"/>
      <c r="Y461" s="67">
        <f t="shared" si="241"/>
        <v>1</v>
      </c>
      <c r="Z461" s="16"/>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t="s">
        <v>626</v>
      </c>
      <c r="AZ461" s="12"/>
      <c r="BA461" s="12"/>
      <c r="BB461" s="12"/>
      <c r="BC461" s="12"/>
      <c r="BD461" s="12"/>
      <c r="BE461" s="12"/>
      <c r="BF461" s="12"/>
      <c r="BG461" s="12"/>
      <c r="BH461" s="12"/>
      <c r="BI461" s="12"/>
      <c r="BJ461" s="16"/>
      <c r="BK461" s="16"/>
      <c r="BL461" s="16"/>
      <c r="BM461" s="16"/>
      <c r="BN461" s="16"/>
      <c r="BO461" s="16"/>
      <c r="BP461" s="16"/>
      <c r="BQ461" s="16"/>
      <c r="BR461" s="16">
        <v>2</v>
      </c>
      <c r="BS461" s="16">
        <v>2</v>
      </c>
      <c r="BT461" s="16">
        <v>2</v>
      </c>
      <c r="BU461" s="16">
        <v>2</v>
      </c>
      <c r="BV461" s="16">
        <v>2</v>
      </c>
      <c r="BW461" s="16">
        <v>2</v>
      </c>
      <c r="BX461" s="16">
        <v>2</v>
      </c>
      <c r="BY461" s="16">
        <v>2</v>
      </c>
      <c r="BZ461" s="16">
        <v>2</v>
      </c>
      <c r="CA461" s="16">
        <v>2</v>
      </c>
      <c r="CB461" s="16">
        <v>2</v>
      </c>
      <c r="CC461" s="16">
        <v>2</v>
      </c>
      <c r="CD461" s="16">
        <v>2</v>
      </c>
      <c r="CE461" s="16"/>
      <c r="CF461" s="16"/>
      <c r="CG461" s="16"/>
      <c r="CH461" s="16"/>
      <c r="CI461" s="16"/>
      <c r="CJ461" s="16"/>
      <c r="CK461" s="16"/>
      <c r="CL461" s="16"/>
      <c r="CM461" s="16"/>
      <c r="CN461" s="16"/>
      <c r="CO461" s="16"/>
      <c r="CP461" s="16"/>
      <c r="CQ461" s="16"/>
      <c r="CR461" s="16"/>
      <c r="CS461" s="16"/>
      <c r="CT461" s="16"/>
      <c r="CU461" s="16"/>
      <c r="CV461" s="16"/>
      <c r="CW461" s="69"/>
      <c r="CX461" s="352"/>
      <c r="CY461" s="69"/>
      <c r="CZ461" s="70"/>
      <c r="DA461" s="69"/>
      <c r="DB461" s="70"/>
      <c r="DC461" s="69"/>
      <c r="DD461" s="70"/>
      <c r="DE461" s="71"/>
      <c r="DF461" s="71"/>
      <c r="DG461" s="2"/>
      <c r="DH461" s="2"/>
      <c r="DI461" s="2"/>
      <c r="DJ461" s="2"/>
      <c r="DK461" s="2"/>
      <c r="DL461" s="2"/>
      <c r="DM461" s="2"/>
      <c r="DN461" s="2"/>
      <c r="DO461" s="2"/>
      <c r="DP461" s="2"/>
      <c r="DQ461" s="2"/>
      <c r="DR461" s="2"/>
      <c r="DS461" s="2"/>
      <c r="DT461" s="2"/>
      <c r="DU461" s="2"/>
      <c r="DV461" s="2"/>
      <c r="DW461" s="2"/>
      <c r="DX461" s="2"/>
      <c r="DY461" s="2"/>
      <c r="DZ461" s="2"/>
    </row>
    <row r="462" spans="1:130" ht="66" hidden="1" customHeight="1" x14ac:dyDescent="0.25">
      <c r="A462" s="49">
        <v>415</v>
      </c>
      <c r="B462" s="62">
        <v>537</v>
      </c>
      <c r="C462" s="56">
        <v>537</v>
      </c>
      <c r="D462" s="8" t="s">
        <v>504</v>
      </c>
      <c r="E462" s="15" t="s">
        <v>11</v>
      </c>
      <c r="F462" s="15" t="s">
        <v>505</v>
      </c>
      <c r="G462" s="64" t="s">
        <v>19</v>
      </c>
      <c r="H462" s="8" t="s">
        <v>909</v>
      </c>
      <c r="I462" s="64" t="s">
        <v>628</v>
      </c>
      <c r="J462" s="8" t="s">
        <v>489</v>
      </c>
      <c r="K462" s="13"/>
      <c r="L462" s="13"/>
      <c r="M462" s="11"/>
      <c r="N462" s="11" t="s">
        <v>545</v>
      </c>
      <c r="O462" s="80"/>
      <c r="P462" s="80"/>
      <c r="Q462" s="80"/>
      <c r="R462" s="80"/>
      <c r="S462" s="80"/>
      <c r="T462" s="80" t="s">
        <v>15</v>
      </c>
      <c r="U462" s="80"/>
      <c r="V462" s="80"/>
      <c r="W462" s="80"/>
      <c r="X462" s="80"/>
      <c r="Y462" s="67">
        <f t="shared" si="241"/>
        <v>1</v>
      </c>
      <c r="Z462" s="16"/>
      <c r="AA462" s="16"/>
      <c r="AB462" s="16"/>
      <c r="AC462" s="16"/>
      <c r="AD462" s="16"/>
      <c r="AE462" s="12"/>
      <c r="AF462" s="12"/>
      <c r="AG462" s="12"/>
      <c r="AH462" s="12"/>
      <c r="AI462" s="12"/>
      <c r="AJ462" s="12"/>
      <c r="AK462" s="12"/>
      <c r="AL462" s="12"/>
      <c r="AM462" s="12"/>
      <c r="AN462" s="12"/>
      <c r="AO462" s="12"/>
      <c r="AP462" s="12"/>
      <c r="AQ462" s="12"/>
      <c r="AR462" s="12"/>
      <c r="AS462" s="12"/>
      <c r="AT462" s="12"/>
      <c r="AU462" s="12"/>
      <c r="AV462" s="12"/>
      <c r="AW462" s="12" t="s">
        <v>626</v>
      </c>
      <c r="AX462" s="12" t="s">
        <v>645</v>
      </c>
      <c r="AY462" s="12"/>
      <c r="AZ462" s="12"/>
      <c r="BA462" s="12"/>
      <c r="BB462" s="12"/>
      <c r="BC462" s="12"/>
      <c r="BD462" s="12"/>
      <c r="BE462" s="12"/>
      <c r="BF462" s="12"/>
      <c r="BG462" s="12"/>
      <c r="BH462" s="12"/>
      <c r="BI462" s="12"/>
      <c r="BJ462" s="345">
        <v>2</v>
      </c>
      <c r="BK462" s="345">
        <v>2</v>
      </c>
      <c r="BL462" s="345">
        <v>2</v>
      </c>
      <c r="BM462" s="345">
        <v>2</v>
      </c>
      <c r="BN462" s="345">
        <v>2</v>
      </c>
      <c r="BO462" s="345">
        <v>2</v>
      </c>
      <c r="BP462" s="345">
        <v>2</v>
      </c>
      <c r="BQ462" s="345">
        <v>2</v>
      </c>
      <c r="BR462" s="345">
        <v>2</v>
      </c>
      <c r="BS462" s="345">
        <v>2</v>
      </c>
      <c r="BT462" s="345">
        <v>2</v>
      </c>
      <c r="BU462" s="345">
        <v>2</v>
      </c>
      <c r="BV462" s="345">
        <v>2</v>
      </c>
      <c r="BW462" s="345">
        <v>2</v>
      </c>
      <c r="BX462" s="345">
        <v>2</v>
      </c>
      <c r="BY462" s="345">
        <v>2</v>
      </c>
      <c r="BZ462" s="345">
        <v>2</v>
      </c>
      <c r="CA462" s="345">
        <v>2</v>
      </c>
      <c r="CB462" s="345">
        <v>2</v>
      </c>
      <c r="CC462" s="345">
        <v>2</v>
      </c>
      <c r="CD462" s="345">
        <v>2</v>
      </c>
      <c r="CE462" s="345">
        <v>2</v>
      </c>
      <c r="CF462" s="345">
        <v>2</v>
      </c>
      <c r="CG462" s="345">
        <v>2</v>
      </c>
      <c r="CH462" s="345">
        <v>2</v>
      </c>
      <c r="CI462" s="345">
        <v>2</v>
      </c>
      <c r="CJ462" s="345">
        <v>2</v>
      </c>
      <c r="CK462" s="345">
        <v>2</v>
      </c>
      <c r="CL462" s="345">
        <v>2</v>
      </c>
      <c r="CM462" s="345">
        <v>2</v>
      </c>
      <c r="CN462" s="345">
        <v>2</v>
      </c>
      <c r="CO462" s="345">
        <v>2</v>
      </c>
      <c r="CP462" s="345">
        <v>2</v>
      </c>
      <c r="CQ462" s="345">
        <v>2</v>
      </c>
      <c r="CR462" s="345">
        <v>2</v>
      </c>
      <c r="CS462" s="345">
        <v>2</v>
      </c>
      <c r="CT462" s="345">
        <v>2</v>
      </c>
      <c r="CU462" s="345">
        <v>2</v>
      </c>
      <c r="CV462" s="345">
        <v>2</v>
      </c>
      <c r="CW462" s="335">
        <f t="shared" ref="CW462:CW471" si="242">COUNTIF(BJ462:CV462,"2")</f>
        <v>39</v>
      </c>
      <c r="CX462" s="330">
        <f t="shared" ref="CX462:CX471" si="243">CW462/(CW462+CY462+DA462+DC462)</f>
        <v>1</v>
      </c>
      <c r="CY462" s="335">
        <f t="shared" ref="CY462:CY471" si="244">COUNTIF(BJ462:CV462,"1")</f>
        <v>0</v>
      </c>
      <c r="CZ462" s="339">
        <f t="shared" ref="CZ462:CZ471" si="245">CY462/(CW462+CY462+DA462+DC462)</f>
        <v>0</v>
      </c>
      <c r="DA462" s="335">
        <f t="shared" ref="DA462:DA471" si="246">COUNTIF(BJ462:CV462,"0")</f>
        <v>0</v>
      </c>
      <c r="DB462" s="339">
        <f t="shared" ref="DB462:DB471" si="247">DA462/(CW462+CY462+DA462+DC462)</f>
        <v>0</v>
      </c>
      <c r="DC462" s="335">
        <f t="shared" ref="DC462:DC471" si="248">COUNTIF(BJ462:CV462,"KĐG")</f>
        <v>0</v>
      </c>
      <c r="DD462" s="339">
        <f t="shared" ref="DD462:DD471" si="249">DC462/(CW462+CY462+DA462+DC462)</f>
        <v>0</v>
      </c>
      <c r="DE462" s="71">
        <f t="shared" ref="DE462:DE471" si="250">(((CW462*2)+(CY462*1)+(DA462*0)))/(CW462+CY462+DA462)</f>
        <v>2</v>
      </c>
      <c r="DF462" s="71" t="str">
        <f t="shared" ref="DF462:DF471" si="251">IF(DD462&gt;=50%,"KĐG",IF(DE462&gt;=1.6,"Đạt mục tiêu",IF(DE462&gt;=1,"Cần cố gắng","Chưa đạt")))</f>
        <v>Đạt mục tiêu</v>
      </c>
      <c r="DG462" s="2"/>
      <c r="DH462" s="2"/>
      <c r="DI462" s="2"/>
      <c r="DJ462" s="2"/>
      <c r="DK462" s="2"/>
      <c r="DL462" s="2"/>
      <c r="DM462" s="2"/>
      <c r="DN462" s="2"/>
      <c r="DO462" s="2"/>
      <c r="DP462" s="2"/>
      <c r="DQ462" s="2"/>
      <c r="DR462" s="2"/>
      <c r="DS462" s="2"/>
      <c r="DT462" s="2"/>
      <c r="DU462" s="2"/>
      <c r="DV462" s="2"/>
      <c r="DW462" s="2"/>
      <c r="DX462" s="2"/>
      <c r="DY462" s="2"/>
      <c r="DZ462" s="2"/>
    </row>
    <row r="463" spans="1:130" ht="51.75" customHeight="1" x14ac:dyDescent="0.25">
      <c r="A463" s="614">
        <v>416</v>
      </c>
      <c r="B463" s="617">
        <v>537</v>
      </c>
      <c r="C463" s="56"/>
      <c r="D463" s="612" t="s">
        <v>504</v>
      </c>
      <c r="E463" s="15"/>
      <c r="F463" s="612" t="s">
        <v>505</v>
      </c>
      <c r="G463" s="64"/>
      <c r="H463" s="8" t="s">
        <v>1445</v>
      </c>
      <c r="I463" s="64" t="s">
        <v>611</v>
      </c>
      <c r="J463" s="8"/>
      <c r="K463" s="272"/>
      <c r="L463" s="272"/>
      <c r="M463" s="11"/>
      <c r="N463" s="11" t="s">
        <v>543</v>
      </c>
      <c r="O463" s="80"/>
      <c r="P463" s="80"/>
      <c r="Q463" s="80"/>
      <c r="R463" s="80"/>
      <c r="S463" s="80"/>
      <c r="T463" s="80"/>
      <c r="U463" s="80"/>
      <c r="V463" s="80"/>
      <c r="W463" s="80"/>
      <c r="X463" s="80"/>
      <c r="Y463" s="67"/>
      <c r="Z463" s="16"/>
      <c r="AA463" s="16"/>
      <c r="AB463" s="16"/>
      <c r="AC463" s="16"/>
      <c r="AD463" s="16"/>
      <c r="AE463" s="12"/>
      <c r="AF463" s="12"/>
      <c r="AG463" s="12"/>
      <c r="AH463" s="12"/>
      <c r="AI463" s="12"/>
      <c r="AJ463" s="12"/>
      <c r="AK463" s="12"/>
      <c r="AL463" s="12" t="s">
        <v>623</v>
      </c>
      <c r="AM463" s="12" t="s">
        <v>623</v>
      </c>
      <c r="AN463" s="12" t="s">
        <v>623</v>
      </c>
      <c r="AO463" s="12" t="s">
        <v>623</v>
      </c>
      <c r="AP463" s="12" t="s">
        <v>623</v>
      </c>
      <c r="AQ463" s="12"/>
      <c r="AR463" s="12"/>
      <c r="AS463" s="12"/>
      <c r="AT463" s="12"/>
      <c r="AU463" s="12"/>
      <c r="AV463" s="12"/>
      <c r="AW463" s="12"/>
      <c r="AX463" s="12"/>
      <c r="AY463" s="12"/>
      <c r="AZ463" s="12"/>
      <c r="BA463" s="12"/>
      <c r="BB463" s="12"/>
      <c r="BC463" s="12"/>
      <c r="BD463" s="12"/>
      <c r="BE463" s="12"/>
      <c r="BF463" s="12"/>
      <c r="BG463" s="12"/>
      <c r="BH463" s="12"/>
      <c r="BI463" s="12"/>
      <c r="BJ463" s="345"/>
      <c r="BK463" s="345"/>
      <c r="BL463" s="345"/>
      <c r="BM463" s="345"/>
      <c r="BN463" s="345"/>
      <c r="BO463" s="345"/>
      <c r="BP463" s="345"/>
      <c r="BQ463" s="345"/>
      <c r="BR463" s="345"/>
      <c r="BS463" s="345"/>
      <c r="BT463" s="345"/>
      <c r="BU463" s="345"/>
      <c r="BV463" s="345"/>
      <c r="BW463" s="345"/>
      <c r="BX463" s="345"/>
      <c r="BY463" s="345"/>
      <c r="BZ463" s="345"/>
      <c r="CA463" s="345"/>
      <c r="CB463" s="345"/>
      <c r="CC463" s="345"/>
      <c r="CD463" s="345"/>
      <c r="CE463" s="345"/>
      <c r="CF463" s="345"/>
      <c r="CG463" s="345"/>
      <c r="CH463" s="345"/>
      <c r="CI463" s="345"/>
      <c r="CJ463" s="345"/>
      <c r="CK463" s="345"/>
      <c r="CL463" s="345"/>
      <c r="CM463" s="345"/>
      <c r="CN463" s="345"/>
      <c r="CO463" s="345"/>
      <c r="CP463" s="345"/>
      <c r="CQ463" s="345"/>
      <c r="CR463" s="345"/>
      <c r="CS463" s="345"/>
      <c r="CT463" s="345"/>
      <c r="CU463" s="345"/>
      <c r="CV463" s="345"/>
      <c r="CW463" s="335"/>
      <c r="CX463" s="330"/>
      <c r="CY463" s="335"/>
      <c r="CZ463" s="339"/>
      <c r="DA463" s="335"/>
      <c r="DB463" s="339"/>
      <c r="DC463" s="335"/>
      <c r="DD463" s="339"/>
      <c r="DE463" s="71"/>
      <c r="DF463" s="71"/>
      <c r="DG463" s="387"/>
      <c r="DH463" s="387"/>
      <c r="DI463" s="387"/>
      <c r="DJ463" s="387"/>
      <c r="DK463" s="387"/>
      <c r="DL463" s="387"/>
      <c r="DM463" s="387"/>
      <c r="DN463" s="387"/>
      <c r="DO463" s="387"/>
      <c r="DP463" s="387"/>
      <c r="DQ463" s="387"/>
      <c r="DR463" s="387"/>
      <c r="DS463" s="387"/>
      <c r="DT463" s="387"/>
      <c r="DU463" s="387"/>
      <c r="DV463" s="387"/>
      <c r="DW463" s="387"/>
      <c r="DX463" s="387"/>
      <c r="DY463" s="387"/>
      <c r="DZ463" s="387"/>
    </row>
    <row r="464" spans="1:130" ht="56.25" customHeight="1" x14ac:dyDescent="0.25">
      <c r="A464" s="616"/>
      <c r="B464" s="619"/>
      <c r="C464" s="56">
        <v>537</v>
      </c>
      <c r="D464" s="613"/>
      <c r="E464" s="15" t="s">
        <v>11</v>
      </c>
      <c r="F464" s="613"/>
      <c r="G464" s="64" t="s">
        <v>19</v>
      </c>
      <c r="H464" s="8" t="s">
        <v>910</v>
      </c>
      <c r="I464" s="64" t="s">
        <v>628</v>
      </c>
      <c r="J464" s="8" t="s">
        <v>489</v>
      </c>
      <c r="K464" s="13"/>
      <c r="L464" s="13"/>
      <c r="M464" s="11"/>
      <c r="N464" s="305" t="s">
        <v>543</v>
      </c>
      <c r="O464" s="80"/>
      <c r="P464" s="80"/>
      <c r="Q464" s="80"/>
      <c r="R464" s="602" t="s">
        <v>15</v>
      </c>
      <c r="S464" s="80"/>
      <c r="T464" s="80"/>
      <c r="U464" s="80"/>
      <c r="V464" s="80"/>
      <c r="W464" s="80"/>
      <c r="X464" s="80"/>
      <c r="Y464" s="67">
        <f t="shared" si="241"/>
        <v>1</v>
      </c>
      <c r="Z464" s="16"/>
      <c r="AA464" s="16"/>
      <c r="AB464" s="16"/>
      <c r="AC464" s="16"/>
      <c r="AD464" s="16"/>
      <c r="AE464" s="12"/>
      <c r="AF464" s="12"/>
      <c r="AG464" s="12"/>
      <c r="AH464" s="12"/>
      <c r="AI464" s="12"/>
      <c r="AJ464" s="12"/>
      <c r="AK464" s="12"/>
      <c r="AL464" s="12" t="s">
        <v>654</v>
      </c>
      <c r="AM464" s="12" t="s">
        <v>654</v>
      </c>
      <c r="AN464" s="12" t="s">
        <v>654</v>
      </c>
      <c r="AO464" s="12" t="s">
        <v>654</v>
      </c>
      <c r="AP464" s="12" t="s">
        <v>654</v>
      </c>
      <c r="AQ464" s="12"/>
      <c r="AR464" s="12"/>
      <c r="AS464" s="12"/>
      <c r="AT464" s="12"/>
      <c r="AU464" s="12"/>
      <c r="AV464" s="12"/>
      <c r="AW464" s="12"/>
      <c r="AX464" s="12"/>
      <c r="AY464" s="12"/>
      <c r="AZ464" s="12"/>
      <c r="BA464" s="12"/>
      <c r="BB464" s="12"/>
      <c r="BC464" s="12"/>
      <c r="BD464" s="12"/>
      <c r="BE464" s="12"/>
      <c r="BF464" s="12"/>
      <c r="BG464" s="12"/>
      <c r="BH464" s="12"/>
      <c r="BI464" s="12"/>
      <c r="BJ464" s="16">
        <v>2</v>
      </c>
      <c r="BK464" s="16">
        <v>2</v>
      </c>
      <c r="BL464" s="16">
        <v>2</v>
      </c>
      <c r="BM464" s="16">
        <v>2</v>
      </c>
      <c r="BN464" s="16">
        <v>2</v>
      </c>
      <c r="BO464" s="16">
        <v>2</v>
      </c>
      <c r="BP464" s="16">
        <v>2</v>
      </c>
      <c r="BQ464" s="16">
        <v>2</v>
      </c>
      <c r="BR464" s="16">
        <v>2</v>
      </c>
      <c r="BS464" s="16">
        <v>2</v>
      </c>
      <c r="BT464" s="16">
        <v>2</v>
      </c>
      <c r="BU464" s="16">
        <v>2</v>
      </c>
      <c r="BV464" s="16">
        <v>2</v>
      </c>
      <c r="BW464" s="16">
        <v>2</v>
      </c>
      <c r="BX464" s="16">
        <v>2</v>
      </c>
      <c r="BY464" s="16">
        <v>2</v>
      </c>
      <c r="BZ464" s="16">
        <v>2</v>
      </c>
      <c r="CA464" s="16">
        <v>2</v>
      </c>
      <c r="CB464" s="16">
        <v>2</v>
      </c>
      <c r="CC464" s="16">
        <v>2</v>
      </c>
      <c r="CD464" s="16">
        <v>2</v>
      </c>
      <c r="CE464" s="16">
        <v>2</v>
      </c>
      <c r="CF464" s="16">
        <v>2</v>
      </c>
      <c r="CG464" s="16">
        <v>2</v>
      </c>
      <c r="CH464" s="16">
        <v>2</v>
      </c>
      <c r="CI464" s="16">
        <v>2</v>
      </c>
      <c r="CJ464" s="16">
        <v>2</v>
      </c>
      <c r="CK464" s="16">
        <v>2</v>
      </c>
      <c r="CL464" s="16">
        <v>2</v>
      </c>
      <c r="CM464" s="16">
        <v>2</v>
      </c>
      <c r="CN464" s="16">
        <v>2</v>
      </c>
      <c r="CO464" s="16">
        <v>2</v>
      </c>
      <c r="CP464" s="16">
        <v>2</v>
      </c>
      <c r="CQ464" s="16">
        <v>2</v>
      </c>
      <c r="CR464" s="16">
        <v>2</v>
      </c>
      <c r="CS464" s="16">
        <v>2</v>
      </c>
      <c r="CT464" s="16">
        <v>2</v>
      </c>
      <c r="CU464" s="16">
        <v>2</v>
      </c>
      <c r="CV464" s="16">
        <v>2</v>
      </c>
      <c r="CW464" s="69">
        <f t="shared" si="242"/>
        <v>39</v>
      </c>
      <c r="CX464" s="352">
        <f t="shared" si="243"/>
        <v>1</v>
      </c>
      <c r="CY464" s="69">
        <f t="shared" si="244"/>
        <v>0</v>
      </c>
      <c r="CZ464" s="70">
        <f t="shared" si="245"/>
        <v>0</v>
      </c>
      <c r="DA464" s="69">
        <f t="shared" si="246"/>
        <v>0</v>
      </c>
      <c r="DB464" s="70">
        <f t="shared" si="247"/>
        <v>0</v>
      </c>
      <c r="DC464" s="69">
        <f t="shared" si="248"/>
        <v>0</v>
      </c>
      <c r="DD464" s="70">
        <f t="shared" si="249"/>
        <v>0</v>
      </c>
      <c r="DE464" s="71">
        <f t="shared" si="250"/>
        <v>2</v>
      </c>
      <c r="DF464" s="71" t="str">
        <f t="shared" si="251"/>
        <v>Đạt mục tiêu</v>
      </c>
      <c r="DG464" s="2"/>
      <c r="DH464" s="2"/>
      <c r="DI464" s="2"/>
      <c r="DJ464" s="2"/>
      <c r="DK464" s="2"/>
      <c r="DL464" s="2"/>
      <c r="DM464" s="2"/>
      <c r="DN464" s="2"/>
      <c r="DO464" s="2"/>
      <c r="DP464" s="2"/>
      <c r="DQ464" s="2"/>
      <c r="DR464" s="2"/>
      <c r="DS464" s="2"/>
      <c r="DT464" s="2"/>
      <c r="DU464" s="2"/>
      <c r="DV464" s="2"/>
      <c r="DW464" s="2"/>
      <c r="DX464" s="2"/>
      <c r="DY464" s="2"/>
      <c r="DZ464" s="2"/>
    </row>
    <row r="465" spans="1:130" ht="66" hidden="1" customHeight="1" x14ac:dyDescent="0.25">
      <c r="A465" s="49">
        <v>417</v>
      </c>
      <c r="B465" s="62">
        <v>537</v>
      </c>
      <c r="C465" s="56">
        <v>537</v>
      </c>
      <c r="D465" s="8" t="s">
        <v>504</v>
      </c>
      <c r="E465" s="15" t="s">
        <v>11</v>
      </c>
      <c r="F465" s="15" t="s">
        <v>505</v>
      </c>
      <c r="G465" s="64" t="s">
        <v>19</v>
      </c>
      <c r="H465" s="8" t="s">
        <v>1203</v>
      </c>
      <c r="I465" s="64" t="s">
        <v>628</v>
      </c>
      <c r="J465" s="8" t="s">
        <v>489</v>
      </c>
      <c r="K465" s="13"/>
      <c r="L465" s="13"/>
      <c r="M465" s="11"/>
      <c r="N465" s="11" t="s">
        <v>545</v>
      </c>
      <c r="O465" s="80"/>
      <c r="P465" s="80"/>
      <c r="Q465" s="80"/>
      <c r="R465" s="80"/>
      <c r="S465" s="80"/>
      <c r="T465" s="80" t="s">
        <v>15</v>
      </c>
      <c r="U465" s="80"/>
      <c r="V465" s="80"/>
      <c r="W465" s="80"/>
      <c r="X465" s="80"/>
      <c r="Y465" s="67">
        <f t="shared" si="241"/>
        <v>1</v>
      </c>
      <c r="Z465" s="16"/>
      <c r="AA465" s="16"/>
      <c r="AB465" s="16"/>
      <c r="AC465" s="16"/>
      <c r="AD465" s="16"/>
      <c r="AE465" s="12"/>
      <c r="AF465" s="12"/>
      <c r="AG465" s="12"/>
      <c r="AH465" s="12"/>
      <c r="AI465" s="12"/>
      <c r="AJ465" s="12"/>
      <c r="AK465" s="12"/>
      <c r="AL465" s="12"/>
      <c r="AM465" s="12"/>
      <c r="AN465" s="12"/>
      <c r="AO465" s="12"/>
      <c r="AP465" s="12"/>
      <c r="AQ465" s="12"/>
      <c r="AR465" s="12"/>
      <c r="AS465" s="12"/>
      <c r="AT465" s="12"/>
      <c r="AU465" s="12"/>
      <c r="AV465" s="12" t="s">
        <v>626</v>
      </c>
      <c r="AW465" s="12"/>
      <c r="AX465" s="12" t="s">
        <v>654</v>
      </c>
      <c r="AY465" s="12" t="s">
        <v>654</v>
      </c>
      <c r="AZ465" s="12" t="s">
        <v>654</v>
      </c>
      <c r="BA465" s="12" t="s">
        <v>654</v>
      </c>
      <c r="BB465" s="12" t="s">
        <v>654</v>
      </c>
      <c r="BC465" s="12" t="s">
        <v>654</v>
      </c>
      <c r="BD465" s="12" t="s">
        <v>654</v>
      </c>
      <c r="BE465" s="12" t="s">
        <v>654</v>
      </c>
      <c r="BF465" s="12" t="s">
        <v>654</v>
      </c>
      <c r="BG465" s="12" t="s">
        <v>654</v>
      </c>
      <c r="BH465" s="12" t="s">
        <v>654</v>
      </c>
      <c r="BI465" s="12" t="s">
        <v>654</v>
      </c>
      <c r="BJ465" s="345">
        <v>2</v>
      </c>
      <c r="BK465" s="345">
        <v>2</v>
      </c>
      <c r="BL465" s="345">
        <v>2</v>
      </c>
      <c r="BM465" s="345">
        <v>2</v>
      </c>
      <c r="BN465" s="345">
        <v>2</v>
      </c>
      <c r="BO465" s="345">
        <v>2</v>
      </c>
      <c r="BP465" s="345">
        <v>2</v>
      </c>
      <c r="BQ465" s="345">
        <v>2</v>
      </c>
      <c r="BR465" s="345">
        <v>2</v>
      </c>
      <c r="BS465" s="345">
        <v>2</v>
      </c>
      <c r="BT465" s="345">
        <v>2</v>
      </c>
      <c r="BU465" s="345">
        <v>2</v>
      </c>
      <c r="BV465" s="345">
        <v>2</v>
      </c>
      <c r="BW465" s="345">
        <v>2</v>
      </c>
      <c r="BX465" s="345">
        <v>2</v>
      </c>
      <c r="BY465" s="345">
        <v>2</v>
      </c>
      <c r="BZ465" s="345">
        <v>2</v>
      </c>
      <c r="CA465" s="345">
        <v>2</v>
      </c>
      <c r="CB465" s="345">
        <v>2</v>
      </c>
      <c r="CC465" s="345">
        <v>2</v>
      </c>
      <c r="CD465" s="345">
        <v>2</v>
      </c>
      <c r="CE465" s="345">
        <v>2</v>
      </c>
      <c r="CF465" s="345">
        <v>2</v>
      </c>
      <c r="CG465" s="345">
        <v>2</v>
      </c>
      <c r="CH465" s="345">
        <v>2</v>
      </c>
      <c r="CI465" s="345">
        <v>2</v>
      </c>
      <c r="CJ465" s="345">
        <v>2</v>
      </c>
      <c r="CK465" s="345">
        <v>2</v>
      </c>
      <c r="CL465" s="345">
        <v>2</v>
      </c>
      <c r="CM465" s="345">
        <v>2</v>
      </c>
      <c r="CN465" s="345">
        <v>2</v>
      </c>
      <c r="CO465" s="345">
        <v>2</v>
      </c>
      <c r="CP465" s="345">
        <v>2</v>
      </c>
      <c r="CQ465" s="345">
        <v>2</v>
      </c>
      <c r="CR465" s="345">
        <v>2</v>
      </c>
      <c r="CS465" s="345">
        <v>2</v>
      </c>
      <c r="CT465" s="345">
        <v>2</v>
      </c>
      <c r="CU465" s="345">
        <v>2</v>
      </c>
      <c r="CV465" s="345">
        <v>2</v>
      </c>
      <c r="CW465" s="335">
        <f t="shared" si="242"/>
        <v>39</v>
      </c>
      <c r="CX465" s="330">
        <f t="shared" si="243"/>
        <v>1</v>
      </c>
      <c r="CY465" s="335">
        <f t="shared" si="244"/>
        <v>0</v>
      </c>
      <c r="CZ465" s="339">
        <f t="shared" si="245"/>
        <v>0</v>
      </c>
      <c r="DA465" s="335">
        <f t="shared" si="246"/>
        <v>0</v>
      </c>
      <c r="DB465" s="339">
        <f t="shared" si="247"/>
        <v>0</v>
      </c>
      <c r="DC465" s="335">
        <f t="shared" si="248"/>
        <v>0</v>
      </c>
      <c r="DD465" s="339">
        <f t="shared" si="249"/>
        <v>0</v>
      </c>
      <c r="DE465" s="71">
        <f t="shared" si="250"/>
        <v>2</v>
      </c>
      <c r="DF465" s="71" t="str">
        <f t="shared" si="251"/>
        <v>Đạt mục tiêu</v>
      </c>
      <c r="DG465" s="2"/>
      <c r="DH465" s="2"/>
      <c r="DI465" s="2"/>
      <c r="DJ465" s="2"/>
      <c r="DK465" s="2"/>
      <c r="DL465" s="2"/>
      <c r="DM465" s="2"/>
      <c r="DN465" s="2"/>
      <c r="DO465" s="2"/>
      <c r="DP465" s="2"/>
      <c r="DQ465" s="2"/>
      <c r="DR465" s="2"/>
      <c r="DS465" s="2"/>
      <c r="DT465" s="2"/>
      <c r="DU465" s="2"/>
      <c r="DV465" s="2"/>
      <c r="DW465" s="2"/>
      <c r="DX465" s="2"/>
      <c r="DY465" s="2"/>
      <c r="DZ465" s="2"/>
    </row>
    <row r="466" spans="1:130" ht="69" hidden="1" customHeight="1" x14ac:dyDescent="0.25">
      <c r="A466" s="49">
        <v>418</v>
      </c>
      <c r="B466" s="62">
        <v>537</v>
      </c>
      <c r="C466" s="56">
        <v>537</v>
      </c>
      <c r="D466" s="8" t="s">
        <v>504</v>
      </c>
      <c r="E466" s="15" t="s">
        <v>11</v>
      </c>
      <c r="F466" s="15" t="s">
        <v>505</v>
      </c>
      <c r="G466" s="64" t="s">
        <v>19</v>
      </c>
      <c r="H466" s="8" t="s">
        <v>911</v>
      </c>
      <c r="I466" s="64" t="s">
        <v>628</v>
      </c>
      <c r="J466" s="8" t="s">
        <v>489</v>
      </c>
      <c r="K466" s="13"/>
      <c r="L466" s="13"/>
      <c r="M466" s="11"/>
      <c r="N466" s="305" t="s">
        <v>544</v>
      </c>
      <c r="O466" s="80"/>
      <c r="P466" s="80"/>
      <c r="Q466" s="80"/>
      <c r="R466" s="80"/>
      <c r="S466" s="80" t="s">
        <v>15</v>
      </c>
      <c r="T466" s="80"/>
      <c r="U466" s="80"/>
      <c r="V466" s="80"/>
      <c r="W466" s="80"/>
      <c r="X466" s="80"/>
      <c r="Y466" s="67">
        <f t="shared" si="241"/>
        <v>1</v>
      </c>
      <c r="Z466" s="16"/>
      <c r="AA466" s="16"/>
      <c r="AB466" s="16"/>
      <c r="AC466" s="16"/>
      <c r="AD466" s="16"/>
      <c r="AE466" s="12"/>
      <c r="AF466" s="12"/>
      <c r="AG466" s="12"/>
      <c r="AH466" s="12"/>
      <c r="AI466" s="12"/>
      <c r="AJ466" s="12"/>
      <c r="AK466" s="12"/>
      <c r="AL466" s="12"/>
      <c r="AM466" s="12"/>
      <c r="AN466" s="12"/>
      <c r="AO466" s="12"/>
      <c r="AP466" s="12"/>
      <c r="AQ466" s="12" t="s">
        <v>654</v>
      </c>
      <c r="AR466" s="12"/>
      <c r="AS466" s="12"/>
      <c r="AT466" s="12"/>
      <c r="AU466" s="12"/>
      <c r="AV466" s="12"/>
      <c r="AW466" s="12"/>
      <c r="AX466" s="12"/>
      <c r="AY466" s="12"/>
      <c r="AZ466" s="12"/>
      <c r="BA466" s="12"/>
      <c r="BB466" s="12"/>
      <c r="BC466" s="12"/>
      <c r="BD466" s="12"/>
      <c r="BE466" s="12"/>
      <c r="BF466" s="12"/>
      <c r="BG466" s="12"/>
      <c r="BH466" s="12"/>
      <c r="BI466" s="12"/>
      <c r="BJ466" s="16">
        <v>2</v>
      </c>
      <c r="BK466" s="16">
        <v>2</v>
      </c>
      <c r="BL466" s="16">
        <v>2</v>
      </c>
      <c r="BM466" s="16">
        <v>2</v>
      </c>
      <c r="BN466" s="16">
        <v>2</v>
      </c>
      <c r="BO466" s="16">
        <v>2</v>
      </c>
      <c r="BP466" s="16">
        <v>2</v>
      </c>
      <c r="BQ466" s="16">
        <v>2</v>
      </c>
      <c r="BR466" s="16">
        <v>2</v>
      </c>
      <c r="BS466" s="16">
        <v>2</v>
      </c>
      <c r="BT466" s="16">
        <v>2</v>
      </c>
      <c r="BU466" s="16">
        <v>2</v>
      </c>
      <c r="BV466" s="16">
        <v>2</v>
      </c>
      <c r="BW466" s="16">
        <v>2</v>
      </c>
      <c r="BX466" s="16">
        <v>2</v>
      </c>
      <c r="BY466" s="16">
        <v>2</v>
      </c>
      <c r="BZ466" s="16">
        <v>2</v>
      </c>
      <c r="CA466" s="16">
        <v>2</v>
      </c>
      <c r="CB466" s="16">
        <v>2</v>
      </c>
      <c r="CC466" s="16">
        <v>2</v>
      </c>
      <c r="CD466" s="16">
        <v>2</v>
      </c>
      <c r="CE466" s="16">
        <v>2</v>
      </c>
      <c r="CF466" s="16">
        <v>2</v>
      </c>
      <c r="CG466" s="16">
        <v>2</v>
      </c>
      <c r="CH466" s="16">
        <v>2</v>
      </c>
      <c r="CI466" s="16">
        <v>2</v>
      </c>
      <c r="CJ466" s="16">
        <v>2</v>
      </c>
      <c r="CK466" s="16">
        <v>2</v>
      </c>
      <c r="CL466" s="16">
        <v>2</v>
      </c>
      <c r="CM466" s="16">
        <v>2</v>
      </c>
      <c r="CN466" s="16">
        <v>2</v>
      </c>
      <c r="CO466" s="16">
        <v>2</v>
      </c>
      <c r="CP466" s="16">
        <v>2</v>
      </c>
      <c r="CQ466" s="16">
        <v>2</v>
      </c>
      <c r="CR466" s="16">
        <v>2</v>
      </c>
      <c r="CS466" s="16"/>
      <c r="CT466" s="16">
        <v>2</v>
      </c>
      <c r="CU466" s="16">
        <v>2</v>
      </c>
      <c r="CV466" s="16">
        <v>2</v>
      </c>
      <c r="CW466" s="69">
        <f t="shared" si="242"/>
        <v>38</v>
      </c>
      <c r="CX466" s="352">
        <f t="shared" si="243"/>
        <v>1</v>
      </c>
      <c r="CY466" s="69">
        <f t="shared" si="244"/>
        <v>0</v>
      </c>
      <c r="CZ466" s="70">
        <f t="shared" si="245"/>
        <v>0</v>
      </c>
      <c r="DA466" s="69">
        <f t="shared" si="246"/>
        <v>0</v>
      </c>
      <c r="DB466" s="70">
        <f t="shared" si="247"/>
        <v>0</v>
      </c>
      <c r="DC466" s="69">
        <f t="shared" si="248"/>
        <v>0</v>
      </c>
      <c r="DD466" s="70">
        <f t="shared" si="249"/>
        <v>0</v>
      </c>
      <c r="DE466" s="71">
        <f t="shared" si="250"/>
        <v>2</v>
      </c>
      <c r="DF466" s="71" t="str">
        <f t="shared" si="251"/>
        <v>Đạt mục tiêu</v>
      </c>
      <c r="DG466" s="2"/>
      <c r="DH466" s="2"/>
      <c r="DI466" s="2"/>
      <c r="DJ466" s="2"/>
      <c r="DK466" s="2"/>
      <c r="DL466" s="2"/>
      <c r="DM466" s="2"/>
      <c r="DN466" s="2"/>
      <c r="DO466" s="2"/>
      <c r="DP466" s="2"/>
      <c r="DQ466" s="2"/>
      <c r="DR466" s="2"/>
      <c r="DS466" s="2"/>
      <c r="DT466" s="2"/>
      <c r="DU466" s="2"/>
      <c r="DV466" s="2"/>
      <c r="DW466" s="2"/>
      <c r="DX466" s="2"/>
      <c r="DY466" s="2"/>
      <c r="DZ466" s="2"/>
    </row>
    <row r="467" spans="1:130" ht="69" hidden="1" customHeight="1" x14ac:dyDescent="0.25">
      <c r="A467" s="49">
        <v>419</v>
      </c>
      <c r="B467" s="62">
        <v>537</v>
      </c>
      <c r="C467" s="56">
        <v>537</v>
      </c>
      <c r="D467" s="8" t="s">
        <v>504</v>
      </c>
      <c r="E467" s="15" t="s">
        <v>11</v>
      </c>
      <c r="F467" s="15" t="s">
        <v>505</v>
      </c>
      <c r="G467" s="64" t="s">
        <v>19</v>
      </c>
      <c r="H467" s="8" t="s">
        <v>912</v>
      </c>
      <c r="I467" s="64" t="s">
        <v>628</v>
      </c>
      <c r="J467" s="8" t="s">
        <v>489</v>
      </c>
      <c r="K467" s="13"/>
      <c r="L467" s="13"/>
      <c r="M467" s="11"/>
      <c r="N467" s="11" t="s">
        <v>545</v>
      </c>
      <c r="O467" s="80"/>
      <c r="P467" s="80"/>
      <c r="Q467" s="80"/>
      <c r="R467" s="80"/>
      <c r="S467" s="80"/>
      <c r="T467" s="80" t="s">
        <v>15</v>
      </c>
      <c r="U467" s="80"/>
      <c r="V467" s="80"/>
      <c r="W467" s="80"/>
      <c r="X467" s="80"/>
      <c r="Y467" s="67">
        <f t="shared" si="241"/>
        <v>1</v>
      </c>
      <c r="Z467" s="16"/>
      <c r="AA467" s="16"/>
      <c r="AB467" s="16"/>
      <c r="AC467" s="16"/>
      <c r="AD467" s="16"/>
      <c r="AE467" s="12"/>
      <c r="AF467" s="12"/>
      <c r="AG467" s="12"/>
      <c r="AH467" s="12"/>
      <c r="AI467" s="12"/>
      <c r="AJ467" s="12"/>
      <c r="AK467" s="12"/>
      <c r="AL467" s="12"/>
      <c r="AM467" s="12"/>
      <c r="AN467" s="12"/>
      <c r="AO467" s="12"/>
      <c r="AP467" s="12"/>
      <c r="AQ467" s="12"/>
      <c r="AR467" s="12"/>
      <c r="AS467" s="12"/>
      <c r="AT467" s="12"/>
      <c r="AU467" s="12" t="s">
        <v>654</v>
      </c>
      <c r="AV467" s="12" t="s">
        <v>654</v>
      </c>
      <c r="AW467" s="12"/>
      <c r="AX467" s="12" t="s">
        <v>654</v>
      </c>
      <c r="AY467" s="12"/>
      <c r="AZ467" s="12"/>
      <c r="BA467" s="12"/>
      <c r="BB467" s="12"/>
      <c r="BC467" s="12"/>
      <c r="BD467" s="12"/>
      <c r="BE467" s="12"/>
      <c r="BF467" s="12"/>
      <c r="BG467" s="12"/>
      <c r="BH467" s="12"/>
      <c r="BI467" s="12"/>
      <c r="BJ467" s="345">
        <v>2</v>
      </c>
      <c r="BK467" s="345">
        <v>2</v>
      </c>
      <c r="BL467" s="345">
        <v>2</v>
      </c>
      <c r="BM467" s="345">
        <v>2</v>
      </c>
      <c r="BN467" s="345">
        <v>2</v>
      </c>
      <c r="BO467" s="345">
        <v>2</v>
      </c>
      <c r="BP467" s="345">
        <v>2</v>
      </c>
      <c r="BQ467" s="345">
        <v>2</v>
      </c>
      <c r="BR467" s="345">
        <v>2</v>
      </c>
      <c r="BS467" s="345">
        <v>2</v>
      </c>
      <c r="BT467" s="345">
        <v>2</v>
      </c>
      <c r="BU467" s="345">
        <v>2</v>
      </c>
      <c r="BV467" s="345">
        <v>2</v>
      </c>
      <c r="BW467" s="345">
        <v>2</v>
      </c>
      <c r="BX467" s="345">
        <v>2</v>
      </c>
      <c r="BY467" s="345">
        <v>2</v>
      </c>
      <c r="BZ467" s="345">
        <v>2</v>
      </c>
      <c r="CA467" s="345">
        <v>2</v>
      </c>
      <c r="CB467" s="345">
        <v>2</v>
      </c>
      <c r="CC467" s="345">
        <v>2</v>
      </c>
      <c r="CD467" s="345">
        <v>2</v>
      </c>
      <c r="CE467" s="345">
        <v>2</v>
      </c>
      <c r="CF467" s="345">
        <v>2</v>
      </c>
      <c r="CG467" s="345">
        <v>2</v>
      </c>
      <c r="CH467" s="345">
        <v>2</v>
      </c>
      <c r="CI467" s="345">
        <v>2</v>
      </c>
      <c r="CJ467" s="345">
        <v>2</v>
      </c>
      <c r="CK467" s="345">
        <v>2</v>
      </c>
      <c r="CL467" s="345">
        <v>2</v>
      </c>
      <c r="CM467" s="345">
        <v>2</v>
      </c>
      <c r="CN467" s="345">
        <v>2</v>
      </c>
      <c r="CO467" s="345">
        <v>2</v>
      </c>
      <c r="CP467" s="345">
        <v>2</v>
      </c>
      <c r="CQ467" s="345">
        <v>2</v>
      </c>
      <c r="CR467" s="345">
        <v>2</v>
      </c>
      <c r="CS467" s="345">
        <v>2</v>
      </c>
      <c r="CT467" s="345">
        <v>2</v>
      </c>
      <c r="CU467" s="345">
        <v>2</v>
      </c>
      <c r="CV467" s="345">
        <v>2</v>
      </c>
      <c r="CW467" s="335">
        <f t="shared" si="242"/>
        <v>39</v>
      </c>
      <c r="CX467" s="330">
        <f t="shared" si="243"/>
        <v>1</v>
      </c>
      <c r="CY467" s="335">
        <f t="shared" si="244"/>
        <v>0</v>
      </c>
      <c r="CZ467" s="339">
        <f t="shared" si="245"/>
        <v>0</v>
      </c>
      <c r="DA467" s="335">
        <f t="shared" si="246"/>
        <v>0</v>
      </c>
      <c r="DB467" s="339">
        <f t="shared" si="247"/>
        <v>0</v>
      </c>
      <c r="DC467" s="335">
        <f t="shared" si="248"/>
        <v>0</v>
      </c>
      <c r="DD467" s="339">
        <f t="shared" si="249"/>
        <v>0</v>
      </c>
      <c r="DE467" s="71">
        <f t="shared" si="250"/>
        <v>2</v>
      </c>
      <c r="DF467" s="71" t="str">
        <f t="shared" si="251"/>
        <v>Đạt mục tiêu</v>
      </c>
      <c r="DG467" s="2"/>
      <c r="DH467" s="2"/>
      <c r="DI467" s="2"/>
      <c r="DJ467" s="2"/>
      <c r="DK467" s="2"/>
      <c r="DL467" s="2"/>
      <c r="DM467" s="2"/>
      <c r="DN467" s="2"/>
      <c r="DO467" s="2"/>
      <c r="DP467" s="2"/>
      <c r="DQ467" s="2"/>
      <c r="DR467" s="2"/>
      <c r="DS467" s="2"/>
      <c r="DT467" s="2"/>
      <c r="DU467" s="2"/>
      <c r="DV467" s="2"/>
      <c r="DW467" s="2"/>
      <c r="DX467" s="2"/>
      <c r="DY467" s="2"/>
      <c r="DZ467" s="2"/>
    </row>
    <row r="468" spans="1:130" ht="57.75" hidden="1" customHeight="1" x14ac:dyDescent="0.25">
      <c r="A468" s="49">
        <v>420</v>
      </c>
      <c r="B468" s="62">
        <v>537</v>
      </c>
      <c r="C468" s="56">
        <v>537</v>
      </c>
      <c r="D468" s="8" t="s">
        <v>504</v>
      </c>
      <c r="E468" s="15" t="s">
        <v>11</v>
      </c>
      <c r="F468" s="15" t="s">
        <v>505</v>
      </c>
      <c r="G468" s="64" t="s">
        <v>19</v>
      </c>
      <c r="H468" s="8" t="s">
        <v>913</v>
      </c>
      <c r="I468" s="64" t="s">
        <v>628</v>
      </c>
      <c r="J468" s="8"/>
      <c r="K468" s="13"/>
      <c r="L468" s="13"/>
      <c r="M468" s="11"/>
      <c r="N468" s="11" t="s">
        <v>1268</v>
      </c>
      <c r="O468" s="80"/>
      <c r="P468" s="80"/>
      <c r="Q468" s="80"/>
      <c r="R468" s="80"/>
      <c r="S468" s="80"/>
      <c r="T468" s="80"/>
      <c r="U468" s="80"/>
      <c r="V468" s="80" t="s">
        <v>15</v>
      </c>
      <c r="W468" s="80"/>
      <c r="X468" s="80"/>
      <c r="Y468" s="67">
        <f t="shared" si="241"/>
        <v>1</v>
      </c>
      <c r="Z468" s="16"/>
      <c r="AA468" s="16"/>
      <c r="AB468" s="16"/>
      <c r="AC468" s="16"/>
      <c r="AD468" s="16"/>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t="s">
        <v>654</v>
      </c>
      <c r="BD468" s="12" t="s">
        <v>654</v>
      </c>
      <c r="BE468" s="12" t="s">
        <v>654</v>
      </c>
      <c r="BF468" s="12"/>
      <c r="BG468" s="12"/>
      <c r="BH468" s="12"/>
      <c r="BI468" s="12"/>
      <c r="BJ468" s="16">
        <v>2</v>
      </c>
      <c r="BK468" s="16">
        <v>2</v>
      </c>
      <c r="BL468" s="16">
        <v>2</v>
      </c>
      <c r="BM468" s="16">
        <v>2</v>
      </c>
      <c r="BN468" s="16">
        <v>2</v>
      </c>
      <c r="BO468" s="16">
        <v>2</v>
      </c>
      <c r="BP468" s="16">
        <v>2</v>
      </c>
      <c r="BQ468" s="16">
        <v>2</v>
      </c>
      <c r="BR468" s="16">
        <v>2</v>
      </c>
      <c r="BS468" s="16">
        <v>2</v>
      </c>
      <c r="BT468" s="16">
        <v>2</v>
      </c>
      <c r="BU468" s="16">
        <v>2</v>
      </c>
      <c r="BV468" s="16">
        <v>2</v>
      </c>
      <c r="BW468" s="16">
        <v>2</v>
      </c>
      <c r="BX468" s="16">
        <v>2</v>
      </c>
      <c r="BY468" s="16">
        <v>2</v>
      </c>
      <c r="BZ468" s="16">
        <v>2</v>
      </c>
      <c r="CA468" s="16">
        <v>2</v>
      </c>
      <c r="CB468" s="16">
        <v>2</v>
      </c>
      <c r="CC468" s="16">
        <v>2</v>
      </c>
      <c r="CD468" s="16">
        <v>2</v>
      </c>
      <c r="CE468" s="16">
        <v>2</v>
      </c>
      <c r="CF468" s="16">
        <v>2</v>
      </c>
      <c r="CG468" s="16">
        <v>2</v>
      </c>
      <c r="CH468" s="16">
        <v>2</v>
      </c>
      <c r="CI468" s="16">
        <v>2</v>
      </c>
      <c r="CJ468" s="16">
        <v>2</v>
      </c>
      <c r="CK468" s="16">
        <v>2</v>
      </c>
      <c r="CL468" s="16">
        <v>2</v>
      </c>
      <c r="CM468" s="16">
        <v>2</v>
      </c>
      <c r="CN468" s="16">
        <v>2</v>
      </c>
      <c r="CO468" s="16">
        <v>2</v>
      </c>
      <c r="CP468" s="16">
        <v>2</v>
      </c>
      <c r="CQ468" s="16">
        <v>2</v>
      </c>
      <c r="CR468" s="16">
        <v>2</v>
      </c>
      <c r="CS468" s="16"/>
      <c r="CT468" s="16">
        <v>2</v>
      </c>
      <c r="CU468" s="16">
        <v>2</v>
      </c>
      <c r="CV468" s="16">
        <v>2</v>
      </c>
      <c r="CW468" s="69">
        <f t="shared" si="242"/>
        <v>38</v>
      </c>
      <c r="CX468" s="352">
        <f t="shared" si="243"/>
        <v>1</v>
      </c>
      <c r="CY468" s="69">
        <f t="shared" si="244"/>
        <v>0</v>
      </c>
      <c r="CZ468" s="70">
        <f t="shared" si="245"/>
        <v>0</v>
      </c>
      <c r="DA468" s="69">
        <f t="shared" si="246"/>
        <v>0</v>
      </c>
      <c r="DB468" s="70">
        <f t="shared" si="247"/>
        <v>0</v>
      </c>
      <c r="DC468" s="69">
        <f t="shared" si="248"/>
        <v>0</v>
      </c>
      <c r="DD468" s="70">
        <f t="shared" si="249"/>
        <v>0</v>
      </c>
      <c r="DE468" s="71">
        <f t="shared" si="250"/>
        <v>2</v>
      </c>
      <c r="DF468" s="71" t="str">
        <f t="shared" si="251"/>
        <v>Đạt mục tiêu</v>
      </c>
      <c r="DG468" s="2"/>
      <c r="DH468" s="2"/>
      <c r="DI468" s="2"/>
      <c r="DJ468" s="2"/>
      <c r="DK468" s="2"/>
      <c r="DL468" s="2"/>
      <c r="DM468" s="2"/>
      <c r="DN468" s="2"/>
      <c r="DO468" s="2"/>
      <c r="DP468" s="2"/>
      <c r="DQ468" s="2"/>
      <c r="DR468" s="2"/>
      <c r="DS468" s="2"/>
      <c r="DT468" s="2"/>
      <c r="DU468" s="2"/>
      <c r="DV468" s="2"/>
      <c r="DW468" s="2"/>
      <c r="DX468" s="2"/>
      <c r="DY468" s="2"/>
      <c r="DZ468" s="2"/>
    </row>
    <row r="469" spans="1:130" ht="57.75" hidden="1" customHeight="1" x14ac:dyDescent="0.25">
      <c r="A469" s="49">
        <v>421</v>
      </c>
      <c r="B469" s="62">
        <v>537</v>
      </c>
      <c r="C469" s="56">
        <v>537</v>
      </c>
      <c r="D469" s="8" t="s">
        <v>504</v>
      </c>
      <c r="E469" s="15" t="s">
        <v>11</v>
      </c>
      <c r="F469" s="15" t="s">
        <v>505</v>
      </c>
      <c r="G469" s="64" t="s">
        <v>19</v>
      </c>
      <c r="H469" s="8" t="s">
        <v>914</v>
      </c>
      <c r="I469" s="64" t="s">
        <v>628</v>
      </c>
      <c r="J469" s="8"/>
      <c r="K469" s="14"/>
      <c r="L469" s="14"/>
      <c r="M469" s="11"/>
      <c r="N469" s="11" t="s">
        <v>547</v>
      </c>
      <c r="O469" s="80"/>
      <c r="P469" s="80"/>
      <c r="Q469" s="80"/>
      <c r="R469" s="80"/>
      <c r="S469" s="80"/>
      <c r="T469" s="80"/>
      <c r="U469" s="80"/>
      <c r="V469" s="80"/>
      <c r="W469" s="80" t="s">
        <v>15</v>
      </c>
      <c r="X469" s="80"/>
      <c r="Y469" s="67">
        <f t="shared" si="241"/>
        <v>1</v>
      </c>
      <c r="Z469" s="16"/>
      <c r="AA469" s="16"/>
      <c r="AB469" s="16"/>
      <c r="AC469" s="16"/>
      <c r="AD469" s="16"/>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6">
        <v>2</v>
      </c>
      <c r="BK469" s="16">
        <v>2</v>
      </c>
      <c r="BL469" s="16">
        <v>2</v>
      </c>
      <c r="BM469" s="16">
        <v>2</v>
      </c>
      <c r="BN469" s="16">
        <v>2</v>
      </c>
      <c r="BO469" s="16">
        <v>2</v>
      </c>
      <c r="BP469" s="16">
        <v>2</v>
      </c>
      <c r="BQ469" s="16">
        <v>2</v>
      </c>
      <c r="BR469" s="16">
        <v>2</v>
      </c>
      <c r="BS469" s="16">
        <v>2</v>
      </c>
      <c r="BT469" s="16">
        <v>2</v>
      </c>
      <c r="BU469" s="16">
        <v>2</v>
      </c>
      <c r="BV469" s="16">
        <v>2</v>
      </c>
      <c r="BW469" s="16">
        <v>2</v>
      </c>
      <c r="BX469" s="16">
        <v>2</v>
      </c>
      <c r="BY469" s="16">
        <v>2</v>
      </c>
      <c r="BZ469" s="16">
        <v>2</v>
      </c>
      <c r="CA469" s="16">
        <v>2</v>
      </c>
      <c r="CB469" s="16">
        <v>2</v>
      </c>
      <c r="CC469" s="16">
        <v>2</v>
      </c>
      <c r="CD469" s="16">
        <v>2</v>
      </c>
      <c r="CE469" s="16">
        <v>2</v>
      </c>
      <c r="CF469" s="16">
        <v>2</v>
      </c>
      <c r="CG469" s="16">
        <v>2</v>
      </c>
      <c r="CH469" s="16">
        <v>2</v>
      </c>
      <c r="CI469" s="16">
        <v>2</v>
      </c>
      <c r="CJ469" s="16">
        <v>2</v>
      </c>
      <c r="CK469" s="16">
        <v>2</v>
      </c>
      <c r="CL469" s="16">
        <v>2</v>
      </c>
      <c r="CM469" s="16">
        <v>2</v>
      </c>
      <c r="CN469" s="16">
        <v>2</v>
      </c>
      <c r="CO469" s="16">
        <v>2</v>
      </c>
      <c r="CP469" s="16">
        <v>2</v>
      </c>
      <c r="CQ469" s="16">
        <v>2</v>
      </c>
      <c r="CR469" s="16">
        <v>2</v>
      </c>
      <c r="CS469" s="16"/>
      <c r="CT469" s="16">
        <v>2</v>
      </c>
      <c r="CU469" s="16">
        <v>2</v>
      </c>
      <c r="CV469" s="16">
        <v>2</v>
      </c>
      <c r="CW469" s="69">
        <f t="shared" si="242"/>
        <v>38</v>
      </c>
      <c r="CX469" s="352">
        <f t="shared" si="243"/>
        <v>1</v>
      </c>
      <c r="CY469" s="69">
        <f t="shared" si="244"/>
        <v>0</v>
      </c>
      <c r="CZ469" s="70">
        <f t="shared" si="245"/>
        <v>0</v>
      </c>
      <c r="DA469" s="69">
        <f t="shared" si="246"/>
        <v>0</v>
      </c>
      <c r="DB469" s="70">
        <f t="shared" si="247"/>
        <v>0</v>
      </c>
      <c r="DC469" s="69">
        <f t="shared" si="248"/>
        <v>0</v>
      </c>
      <c r="DD469" s="70">
        <f t="shared" si="249"/>
        <v>0</v>
      </c>
      <c r="DE469" s="71">
        <f t="shared" si="250"/>
        <v>2</v>
      </c>
      <c r="DF469" s="71" t="str">
        <f t="shared" si="251"/>
        <v>Đạt mục tiêu</v>
      </c>
      <c r="DG469" s="2"/>
      <c r="DH469" s="2"/>
      <c r="DI469" s="2"/>
      <c r="DJ469" s="2"/>
      <c r="DK469" s="2"/>
      <c r="DL469" s="2"/>
      <c r="DM469" s="2"/>
      <c r="DN469" s="2"/>
      <c r="DO469" s="2"/>
      <c r="DP469" s="2"/>
      <c r="DQ469" s="2"/>
      <c r="DR469" s="2"/>
      <c r="DS469" s="2"/>
      <c r="DT469" s="2"/>
      <c r="DU469" s="2"/>
      <c r="DV469" s="2"/>
      <c r="DW469" s="2"/>
      <c r="DX469" s="2"/>
      <c r="DY469" s="2"/>
      <c r="DZ469" s="2"/>
    </row>
    <row r="470" spans="1:130" ht="57.75" hidden="1" customHeight="1" x14ac:dyDescent="0.25">
      <c r="A470" s="49">
        <v>422</v>
      </c>
      <c r="B470" s="62">
        <v>537</v>
      </c>
      <c r="C470" s="56">
        <v>541</v>
      </c>
      <c r="D470" s="9" t="s">
        <v>506</v>
      </c>
      <c r="E470" s="15" t="s">
        <v>11</v>
      </c>
      <c r="F470" s="15" t="s">
        <v>915</v>
      </c>
      <c r="G470" s="64" t="s">
        <v>19</v>
      </c>
      <c r="H470" s="8" t="s">
        <v>1350</v>
      </c>
      <c r="I470" s="64" t="s">
        <v>628</v>
      </c>
      <c r="J470" s="8" t="s">
        <v>489</v>
      </c>
      <c r="K470" s="12" t="s">
        <v>6</v>
      </c>
      <c r="L470" s="12" t="s">
        <v>15</v>
      </c>
      <c r="M470" s="11">
        <v>2</v>
      </c>
      <c r="N470" s="297" t="s">
        <v>1200</v>
      </c>
      <c r="O470" s="66" t="s">
        <v>15</v>
      </c>
      <c r="P470" s="66"/>
      <c r="Q470" s="80"/>
      <c r="R470" s="80"/>
      <c r="S470" s="80"/>
      <c r="T470" s="80"/>
      <c r="U470" s="80"/>
      <c r="V470" s="66"/>
      <c r="W470" s="66"/>
      <c r="X470" s="66"/>
      <c r="Y470" s="67">
        <f t="shared" si="241"/>
        <v>1</v>
      </c>
      <c r="Z470" s="16"/>
      <c r="AA470" s="16" t="s">
        <v>626</v>
      </c>
      <c r="AB470" s="16" t="s">
        <v>626</v>
      </c>
      <c r="AC470" s="16" t="s">
        <v>654</v>
      </c>
      <c r="AD470" s="16" t="s">
        <v>645</v>
      </c>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6">
        <v>1</v>
      </c>
      <c r="BK470" s="16">
        <v>2</v>
      </c>
      <c r="BL470" s="16">
        <v>2</v>
      </c>
      <c r="BM470" s="16">
        <v>2</v>
      </c>
      <c r="BN470" s="16">
        <v>2</v>
      </c>
      <c r="BO470" s="16">
        <v>2</v>
      </c>
      <c r="BP470" s="16">
        <v>1</v>
      </c>
      <c r="BQ470" s="16">
        <v>1</v>
      </c>
      <c r="BR470" s="16">
        <v>2</v>
      </c>
      <c r="BS470" s="16">
        <v>2</v>
      </c>
      <c r="BT470" s="16">
        <v>2</v>
      </c>
      <c r="BU470" s="16">
        <v>2</v>
      </c>
      <c r="BV470" s="16">
        <v>2</v>
      </c>
      <c r="BW470" s="16">
        <v>2</v>
      </c>
      <c r="BX470" s="16">
        <v>2</v>
      </c>
      <c r="BY470" s="16">
        <v>2</v>
      </c>
      <c r="BZ470" s="16">
        <v>2</v>
      </c>
      <c r="CA470" s="16">
        <v>2</v>
      </c>
      <c r="CB470" s="16">
        <v>2</v>
      </c>
      <c r="CC470" s="16">
        <v>2</v>
      </c>
      <c r="CD470" s="16">
        <v>2</v>
      </c>
      <c r="CE470" s="16">
        <v>2</v>
      </c>
      <c r="CF470" s="16">
        <v>2</v>
      </c>
      <c r="CG470" s="16">
        <v>2</v>
      </c>
      <c r="CH470" s="16">
        <v>2</v>
      </c>
      <c r="CI470" s="16">
        <v>2</v>
      </c>
      <c r="CJ470" s="16">
        <v>2</v>
      </c>
      <c r="CK470" s="16">
        <v>2</v>
      </c>
      <c r="CL470" s="16">
        <v>2</v>
      </c>
      <c r="CM470" s="16">
        <v>2</v>
      </c>
      <c r="CN470" s="16">
        <v>2</v>
      </c>
      <c r="CO470" s="16">
        <v>2</v>
      </c>
      <c r="CP470" s="16">
        <v>2</v>
      </c>
      <c r="CQ470" s="16">
        <v>2</v>
      </c>
      <c r="CR470" s="16">
        <v>2</v>
      </c>
      <c r="CS470" s="16">
        <v>2</v>
      </c>
      <c r="CT470" s="16">
        <v>2</v>
      </c>
      <c r="CU470" s="16">
        <v>2</v>
      </c>
      <c r="CV470" s="16">
        <v>2</v>
      </c>
      <c r="CW470" s="69">
        <f t="shared" si="242"/>
        <v>36</v>
      </c>
      <c r="CX470" s="352">
        <f t="shared" si="243"/>
        <v>0.92307692307692313</v>
      </c>
      <c r="CY470" s="69">
        <f t="shared" si="244"/>
        <v>3</v>
      </c>
      <c r="CZ470" s="70">
        <f t="shared" si="245"/>
        <v>7.6923076923076927E-2</v>
      </c>
      <c r="DA470" s="69">
        <f t="shared" si="246"/>
        <v>0</v>
      </c>
      <c r="DB470" s="70">
        <f t="shared" si="247"/>
        <v>0</v>
      </c>
      <c r="DC470" s="69">
        <f t="shared" si="248"/>
        <v>0</v>
      </c>
      <c r="DD470" s="70">
        <f t="shared" si="249"/>
        <v>0</v>
      </c>
      <c r="DE470" s="71">
        <f t="shared" si="250"/>
        <v>1.9230769230769231</v>
      </c>
      <c r="DF470" s="71" t="str">
        <f t="shared" si="251"/>
        <v>Đạt mục tiêu</v>
      </c>
      <c r="DG470" s="2"/>
      <c r="DH470" s="2"/>
      <c r="DI470" s="2"/>
      <c r="DJ470" s="2"/>
      <c r="DK470" s="2"/>
      <c r="DL470" s="2"/>
      <c r="DM470" s="2"/>
      <c r="DN470" s="2"/>
      <c r="DO470" s="2"/>
      <c r="DP470" s="2"/>
      <c r="DQ470" s="2"/>
      <c r="DR470" s="2"/>
      <c r="DS470" s="2"/>
      <c r="DT470" s="2"/>
      <c r="DU470" s="2"/>
      <c r="DV470" s="2"/>
      <c r="DW470" s="2"/>
      <c r="DX470" s="2"/>
      <c r="DY470" s="2"/>
      <c r="DZ470" s="2"/>
    </row>
    <row r="471" spans="1:130" ht="57.75" hidden="1" customHeight="1" x14ac:dyDescent="0.25">
      <c r="A471" s="49">
        <v>423</v>
      </c>
      <c r="B471" s="55">
        <v>541</v>
      </c>
      <c r="C471" s="56">
        <v>541</v>
      </c>
      <c r="D471" s="9" t="s">
        <v>506</v>
      </c>
      <c r="E471" s="15" t="s">
        <v>11</v>
      </c>
      <c r="F471" s="15" t="s">
        <v>915</v>
      </c>
      <c r="G471" s="64" t="s">
        <v>19</v>
      </c>
      <c r="H471" s="15" t="s">
        <v>1388</v>
      </c>
      <c r="I471" s="64" t="s">
        <v>628</v>
      </c>
      <c r="J471" s="8" t="s">
        <v>489</v>
      </c>
      <c r="K471" s="13"/>
      <c r="L471" s="13"/>
      <c r="M471" s="11"/>
      <c r="N471" s="305" t="s">
        <v>541</v>
      </c>
      <c r="O471" s="66"/>
      <c r="P471" s="66" t="s">
        <v>15</v>
      </c>
      <c r="Q471" s="80"/>
      <c r="R471" s="80"/>
      <c r="S471" s="80"/>
      <c r="T471" s="80"/>
      <c r="U471" s="80"/>
      <c r="V471" s="66"/>
      <c r="W471" s="66"/>
      <c r="X471" s="66"/>
      <c r="Y471" s="67">
        <f t="shared" si="241"/>
        <v>1</v>
      </c>
      <c r="Z471" s="16"/>
      <c r="AA471" s="16"/>
      <c r="AB471" s="16"/>
      <c r="AC471" s="16"/>
      <c r="AD471" s="566"/>
      <c r="AE471" s="273"/>
      <c r="AF471" s="68" t="s">
        <v>626</v>
      </c>
      <c r="AG471" s="12" t="s">
        <v>654</v>
      </c>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6">
        <v>2</v>
      </c>
      <c r="BK471" s="16">
        <v>2</v>
      </c>
      <c r="BL471" s="16">
        <v>2</v>
      </c>
      <c r="BM471" s="16">
        <v>2</v>
      </c>
      <c r="BN471" s="16">
        <v>2</v>
      </c>
      <c r="BO471" s="16">
        <v>2</v>
      </c>
      <c r="BP471" s="16">
        <v>2</v>
      </c>
      <c r="BQ471" s="16">
        <v>2</v>
      </c>
      <c r="BR471" s="16">
        <v>2</v>
      </c>
      <c r="BS471" s="16">
        <v>2</v>
      </c>
      <c r="BT471" s="16">
        <v>2</v>
      </c>
      <c r="BU471" s="16">
        <v>2</v>
      </c>
      <c r="BV471" s="16">
        <v>2</v>
      </c>
      <c r="BW471" s="16">
        <v>2</v>
      </c>
      <c r="BX471" s="16">
        <v>2</v>
      </c>
      <c r="BY471" s="16">
        <v>2</v>
      </c>
      <c r="BZ471" s="16">
        <v>2</v>
      </c>
      <c r="CA471" s="16">
        <v>2</v>
      </c>
      <c r="CB471" s="16">
        <v>2</v>
      </c>
      <c r="CC471" s="16">
        <v>2</v>
      </c>
      <c r="CD471" s="16">
        <v>2</v>
      </c>
      <c r="CE471" s="16">
        <v>2</v>
      </c>
      <c r="CF471" s="16">
        <v>2</v>
      </c>
      <c r="CG471" s="16">
        <v>2</v>
      </c>
      <c r="CH471" s="16">
        <v>2</v>
      </c>
      <c r="CI471" s="16">
        <v>2</v>
      </c>
      <c r="CJ471" s="16">
        <v>2</v>
      </c>
      <c r="CK471" s="16">
        <v>2</v>
      </c>
      <c r="CL471" s="16">
        <v>2</v>
      </c>
      <c r="CM471" s="16">
        <v>2</v>
      </c>
      <c r="CN471" s="16">
        <v>2</v>
      </c>
      <c r="CO471" s="16">
        <v>2</v>
      </c>
      <c r="CP471" s="16">
        <v>2</v>
      </c>
      <c r="CQ471" s="16">
        <v>2</v>
      </c>
      <c r="CR471" s="16">
        <v>2</v>
      </c>
      <c r="CS471" s="16">
        <v>2</v>
      </c>
      <c r="CT471" s="16">
        <v>2</v>
      </c>
      <c r="CU471" s="16">
        <v>2</v>
      </c>
      <c r="CV471" s="16">
        <v>2</v>
      </c>
      <c r="CW471" s="69">
        <f t="shared" si="242"/>
        <v>39</v>
      </c>
      <c r="CX471" s="352">
        <f t="shared" si="243"/>
        <v>1</v>
      </c>
      <c r="CY471" s="69">
        <f t="shared" si="244"/>
        <v>0</v>
      </c>
      <c r="CZ471" s="70">
        <f t="shared" si="245"/>
        <v>0</v>
      </c>
      <c r="DA471" s="69">
        <f t="shared" si="246"/>
        <v>0</v>
      </c>
      <c r="DB471" s="70">
        <f t="shared" si="247"/>
        <v>0</v>
      </c>
      <c r="DC471" s="69">
        <f t="shared" si="248"/>
        <v>0</v>
      </c>
      <c r="DD471" s="70">
        <f t="shared" si="249"/>
        <v>0</v>
      </c>
      <c r="DE471" s="71">
        <f t="shared" si="250"/>
        <v>2</v>
      </c>
      <c r="DF471" s="71" t="str">
        <f t="shared" si="251"/>
        <v>Đạt mục tiêu</v>
      </c>
      <c r="DG471" s="2"/>
      <c r="DH471" s="2"/>
      <c r="DI471" s="2"/>
      <c r="DJ471" s="2"/>
      <c r="DK471" s="2"/>
      <c r="DL471" s="2"/>
      <c r="DM471" s="2"/>
      <c r="DN471" s="2"/>
      <c r="DO471" s="2"/>
      <c r="DP471" s="2"/>
      <c r="DQ471" s="2"/>
      <c r="DR471" s="2"/>
      <c r="DS471" s="2"/>
      <c r="DT471" s="2"/>
      <c r="DU471" s="2"/>
      <c r="DV471" s="2"/>
      <c r="DW471" s="2"/>
      <c r="DX471" s="2"/>
      <c r="DY471" s="2"/>
      <c r="DZ471" s="2"/>
    </row>
    <row r="472" spans="1:130" ht="57.75" customHeight="1" x14ac:dyDescent="0.25">
      <c r="A472" s="614">
        <v>424</v>
      </c>
      <c r="B472" s="629">
        <v>541</v>
      </c>
      <c r="C472" s="56"/>
      <c r="D472" s="612" t="s">
        <v>506</v>
      </c>
      <c r="E472" s="15"/>
      <c r="F472" s="612" t="s">
        <v>916</v>
      </c>
      <c r="G472" s="64"/>
      <c r="H472" s="15" t="s">
        <v>1446</v>
      </c>
      <c r="I472" s="64" t="s">
        <v>611</v>
      </c>
      <c r="J472" s="8"/>
      <c r="K472" s="272"/>
      <c r="L472" s="272"/>
      <c r="M472" s="11"/>
      <c r="N472" s="305" t="s">
        <v>543</v>
      </c>
      <c r="O472" s="66"/>
      <c r="P472" s="66"/>
      <c r="Q472" s="80"/>
      <c r="R472" s="80"/>
      <c r="S472" s="80"/>
      <c r="T472" s="80"/>
      <c r="U472" s="80"/>
      <c r="V472" s="66"/>
      <c r="W472" s="66"/>
      <c r="X472" s="66"/>
      <c r="Y472" s="67"/>
      <c r="Z472" s="16"/>
      <c r="AA472" s="16"/>
      <c r="AB472" s="16"/>
      <c r="AC472" s="16"/>
      <c r="AD472" s="566"/>
      <c r="AE472" s="387"/>
      <c r="AF472" s="68"/>
      <c r="AG472" s="12"/>
      <c r="AH472" s="12"/>
      <c r="AI472" s="12"/>
      <c r="AJ472" s="12"/>
      <c r="AK472" s="12"/>
      <c r="AL472" s="12" t="s">
        <v>623</v>
      </c>
      <c r="AM472" s="12" t="s">
        <v>623</v>
      </c>
      <c r="AN472" s="12" t="s">
        <v>623</v>
      </c>
      <c r="AO472" s="12" t="s">
        <v>623</v>
      </c>
      <c r="AP472" s="12" t="s">
        <v>623</v>
      </c>
      <c r="AQ472" s="12"/>
      <c r="AR472" s="12"/>
      <c r="AS472" s="12"/>
      <c r="AT472" s="12"/>
      <c r="AU472" s="12"/>
      <c r="AV472" s="12"/>
      <c r="AW472" s="12"/>
      <c r="AX472" s="12"/>
      <c r="AY472" s="12"/>
      <c r="AZ472" s="12"/>
      <c r="BA472" s="12"/>
      <c r="BB472" s="12"/>
      <c r="BC472" s="12"/>
      <c r="BD472" s="12"/>
      <c r="BE472" s="12"/>
      <c r="BF472" s="12"/>
      <c r="BG472" s="12"/>
      <c r="BH472" s="12"/>
      <c r="BI472" s="12"/>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69"/>
      <c r="CX472" s="352"/>
      <c r="CY472" s="69"/>
      <c r="CZ472" s="70"/>
      <c r="DA472" s="69"/>
      <c r="DB472" s="70"/>
      <c r="DC472" s="69"/>
      <c r="DD472" s="70"/>
      <c r="DE472" s="71"/>
      <c r="DF472" s="71"/>
      <c r="DG472" s="387"/>
      <c r="DH472" s="387"/>
      <c r="DI472" s="387"/>
      <c r="DJ472" s="387"/>
      <c r="DK472" s="387"/>
      <c r="DL472" s="387"/>
      <c r="DM472" s="387"/>
      <c r="DN472" s="387"/>
      <c r="DO472" s="387"/>
      <c r="DP472" s="387"/>
      <c r="DQ472" s="387"/>
      <c r="DR472" s="387"/>
      <c r="DS472" s="387"/>
      <c r="DT472" s="387"/>
      <c r="DU472" s="387"/>
      <c r="DV472" s="387"/>
      <c r="DW472" s="387"/>
      <c r="DX472" s="387"/>
      <c r="DY472" s="387"/>
      <c r="DZ472" s="387"/>
    </row>
    <row r="473" spans="1:130" ht="36" customHeight="1" x14ac:dyDescent="0.25">
      <c r="A473" s="616"/>
      <c r="B473" s="630"/>
      <c r="C473" s="56">
        <v>541</v>
      </c>
      <c r="D473" s="613"/>
      <c r="E473" s="15" t="s">
        <v>11</v>
      </c>
      <c r="F473" s="613"/>
      <c r="G473" s="64" t="s">
        <v>19</v>
      </c>
      <c r="H473" s="15" t="s">
        <v>1208</v>
      </c>
      <c r="I473" s="64" t="s">
        <v>628</v>
      </c>
      <c r="J473" s="8" t="s">
        <v>489</v>
      </c>
      <c r="K473" s="13"/>
      <c r="L473" s="13"/>
      <c r="M473" s="11"/>
      <c r="N473" s="305" t="s">
        <v>543</v>
      </c>
      <c r="O473" s="66"/>
      <c r="P473" s="66"/>
      <c r="Q473" s="80"/>
      <c r="R473" s="602" t="s">
        <v>15</v>
      </c>
      <c r="S473" s="80"/>
      <c r="T473" s="80"/>
      <c r="U473" s="80"/>
      <c r="V473" s="66"/>
      <c r="W473" s="66"/>
      <c r="X473" s="66"/>
      <c r="Y473" s="67">
        <f t="shared" si="241"/>
        <v>1</v>
      </c>
      <c r="Z473" s="16"/>
      <c r="AA473" s="16"/>
      <c r="AB473" s="16"/>
      <c r="AC473" s="16"/>
      <c r="AD473" s="16"/>
      <c r="AE473" s="272"/>
      <c r="AF473" s="12"/>
      <c r="AG473" s="12"/>
      <c r="AH473" s="12"/>
      <c r="AI473" s="12"/>
      <c r="AJ473" s="12"/>
      <c r="AK473" s="12"/>
      <c r="AL473" s="12"/>
      <c r="AM473" s="12" t="s">
        <v>626</v>
      </c>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6">
        <v>2</v>
      </c>
      <c r="BK473" s="16">
        <v>2</v>
      </c>
      <c r="BL473" s="16">
        <v>2</v>
      </c>
      <c r="BM473" s="16">
        <v>2</v>
      </c>
      <c r="BN473" s="16">
        <v>2</v>
      </c>
      <c r="BO473" s="16">
        <v>2</v>
      </c>
      <c r="BP473" s="16">
        <v>2</v>
      </c>
      <c r="BQ473" s="16">
        <v>2</v>
      </c>
      <c r="BR473" s="16">
        <v>2</v>
      </c>
      <c r="BS473" s="16">
        <v>2</v>
      </c>
      <c r="BT473" s="16">
        <v>2</v>
      </c>
      <c r="BU473" s="16">
        <v>2</v>
      </c>
      <c r="BV473" s="16">
        <v>2</v>
      </c>
      <c r="BW473" s="16">
        <v>2</v>
      </c>
      <c r="BX473" s="16">
        <v>2</v>
      </c>
      <c r="BY473" s="16">
        <v>2</v>
      </c>
      <c r="BZ473" s="16">
        <v>2</v>
      </c>
      <c r="CA473" s="16">
        <v>2</v>
      </c>
      <c r="CB473" s="16">
        <v>2</v>
      </c>
      <c r="CC473" s="16">
        <v>2</v>
      </c>
      <c r="CD473" s="16">
        <v>2</v>
      </c>
      <c r="CE473" s="16">
        <v>2</v>
      </c>
      <c r="CF473" s="16">
        <v>2</v>
      </c>
      <c r="CG473" s="16">
        <v>2</v>
      </c>
      <c r="CH473" s="16">
        <v>2</v>
      </c>
      <c r="CI473" s="16">
        <v>2</v>
      </c>
      <c r="CJ473" s="16">
        <v>2</v>
      </c>
      <c r="CK473" s="16">
        <v>2</v>
      </c>
      <c r="CL473" s="16">
        <v>2</v>
      </c>
      <c r="CM473" s="16">
        <v>2</v>
      </c>
      <c r="CN473" s="16">
        <v>2</v>
      </c>
      <c r="CO473" s="16">
        <v>2</v>
      </c>
      <c r="CP473" s="16">
        <v>2</v>
      </c>
      <c r="CQ473" s="16">
        <v>2</v>
      </c>
      <c r="CR473" s="16">
        <v>2</v>
      </c>
      <c r="CS473" s="16">
        <v>2</v>
      </c>
      <c r="CT473" s="16">
        <v>2</v>
      </c>
      <c r="CU473" s="16">
        <v>2</v>
      </c>
      <c r="CV473" s="16">
        <v>2</v>
      </c>
      <c r="CW473" s="69"/>
      <c r="CX473" s="352"/>
      <c r="CY473" s="69"/>
      <c r="CZ473" s="70"/>
      <c r="DA473" s="69"/>
      <c r="DB473" s="70"/>
      <c r="DC473" s="69"/>
      <c r="DD473" s="70"/>
      <c r="DE473" s="71"/>
      <c r="DF473" s="71"/>
      <c r="DG473" s="2"/>
      <c r="DH473" s="2"/>
      <c r="DI473" s="2"/>
      <c r="DJ473" s="2"/>
      <c r="DK473" s="2"/>
      <c r="DL473" s="2"/>
      <c r="DM473" s="2"/>
      <c r="DN473" s="2"/>
      <c r="DO473" s="2"/>
      <c r="DP473" s="2"/>
      <c r="DQ473" s="2"/>
      <c r="DR473" s="2"/>
      <c r="DS473" s="2"/>
      <c r="DT473" s="2"/>
      <c r="DU473" s="2"/>
      <c r="DV473" s="2"/>
      <c r="DW473" s="2"/>
      <c r="DX473" s="2"/>
      <c r="DY473" s="2"/>
      <c r="DZ473" s="2"/>
    </row>
    <row r="474" spans="1:130" ht="51" hidden="1" customHeight="1" x14ac:dyDescent="0.25">
      <c r="A474" s="49">
        <v>425</v>
      </c>
      <c r="B474" s="55"/>
      <c r="C474" s="56"/>
      <c r="D474" s="9" t="s">
        <v>506</v>
      </c>
      <c r="E474" s="281" t="s">
        <v>11</v>
      </c>
      <c r="F474" s="15" t="s">
        <v>917</v>
      </c>
      <c r="G474" s="282" t="s">
        <v>19</v>
      </c>
      <c r="H474" s="15" t="s">
        <v>1125</v>
      </c>
      <c r="I474" s="64" t="s">
        <v>628</v>
      </c>
      <c r="J474" s="8" t="s">
        <v>489</v>
      </c>
      <c r="K474" s="13"/>
      <c r="L474" s="13"/>
      <c r="M474" s="11"/>
      <c r="N474" s="305" t="s">
        <v>542</v>
      </c>
      <c r="O474" s="66"/>
      <c r="P474" s="66"/>
      <c r="Q474" s="80" t="s">
        <v>15</v>
      </c>
      <c r="R474" s="80"/>
      <c r="S474" s="80"/>
      <c r="T474" s="80"/>
      <c r="U474" s="80"/>
      <c r="V474" s="66"/>
      <c r="W474" s="66"/>
      <c r="X474" s="66"/>
      <c r="Y474" s="67">
        <f t="shared" si="241"/>
        <v>1</v>
      </c>
      <c r="Z474" s="16"/>
      <c r="AA474" s="16"/>
      <c r="AB474" s="16"/>
      <c r="AC474" s="16"/>
      <c r="AD474" s="16"/>
      <c r="AE474" s="12"/>
      <c r="AF474" s="12"/>
      <c r="AG474" s="12"/>
      <c r="AH474" s="12" t="s">
        <v>626</v>
      </c>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6">
        <v>2</v>
      </c>
      <c r="BK474" s="16">
        <v>2</v>
      </c>
      <c r="BL474" s="16">
        <v>2</v>
      </c>
      <c r="BM474" s="16">
        <v>2</v>
      </c>
      <c r="BN474" s="16">
        <v>2</v>
      </c>
      <c r="BO474" s="16">
        <v>2</v>
      </c>
      <c r="BP474" s="16">
        <v>1</v>
      </c>
      <c r="BQ474" s="16">
        <v>1</v>
      </c>
      <c r="BR474" s="16">
        <v>2</v>
      </c>
      <c r="BS474" s="16">
        <v>2</v>
      </c>
      <c r="BT474" s="16">
        <v>2</v>
      </c>
      <c r="BU474" s="16">
        <v>2</v>
      </c>
      <c r="BV474" s="16">
        <v>2</v>
      </c>
      <c r="BW474" s="16">
        <v>2</v>
      </c>
      <c r="BX474" s="16">
        <v>2</v>
      </c>
      <c r="BY474" s="16">
        <v>2</v>
      </c>
      <c r="BZ474" s="16">
        <v>2</v>
      </c>
      <c r="CA474" s="16">
        <v>2</v>
      </c>
      <c r="CB474" s="16">
        <v>2</v>
      </c>
      <c r="CC474" s="16">
        <v>2</v>
      </c>
      <c r="CD474" s="16">
        <v>2</v>
      </c>
      <c r="CE474" s="16">
        <v>2</v>
      </c>
      <c r="CF474" s="16">
        <v>2</v>
      </c>
      <c r="CG474" s="16">
        <v>2</v>
      </c>
      <c r="CH474" s="16">
        <v>2</v>
      </c>
      <c r="CI474" s="16">
        <v>2</v>
      </c>
      <c r="CJ474" s="16">
        <v>2</v>
      </c>
      <c r="CK474" s="16">
        <v>2</v>
      </c>
      <c r="CL474" s="16">
        <v>2</v>
      </c>
      <c r="CM474" s="16">
        <v>2</v>
      </c>
      <c r="CN474" s="16">
        <v>2</v>
      </c>
      <c r="CO474" s="16">
        <v>2</v>
      </c>
      <c r="CP474" s="16">
        <v>2</v>
      </c>
      <c r="CQ474" s="16">
        <v>2</v>
      </c>
      <c r="CR474" s="16">
        <v>2</v>
      </c>
      <c r="CS474" s="16">
        <v>2</v>
      </c>
      <c r="CT474" s="16">
        <v>2</v>
      </c>
      <c r="CU474" s="16">
        <v>2</v>
      </c>
      <c r="CV474" s="16">
        <v>2</v>
      </c>
      <c r="CW474" s="69"/>
      <c r="CX474" s="352"/>
      <c r="CY474" s="69"/>
      <c r="CZ474" s="70"/>
      <c r="DA474" s="69"/>
      <c r="DB474" s="70"/>
      <c r="DC474" s="69"/>
      <c r="DD474" s="70"/>
      <c r="DE474" s="71"/>
      <c r="DF474" s="71"/>
      <c r="DG474" s="2"/>
      <c r="DH474" s="2"/>
      <c r="DI474" s="2"/>
      <c r="DJ474" s="2"/>
      <c r="DK474" s="2"/>
      <c r="DL474" s="2"/>
      <c r="DM474" s="2"/>
      <c r="DN474" s="2"/>
      <c r="DO474" s="2"/>
      <c r="DP474" s="2"/>
      <c r="DQ474" s="2"/>
      <c r="DR474" s="2"/>
      <c r="DS474" s="2"/>
      <c r="DT474" s="2"/>
      <c r="DU474" s="2"/>
      <c r="DV474" s="2"/>
      <c r="DW474" s="2"/>
      <c r="DX474" s="2"/>
      <c r="DY474" s="2"/>
      <c r="DZ474" s="2"/>
    </row>
    <row r="475" spans="1:130" ht="51" hidden="1" customHeight="1" x14ac:dyDescent="0.25">
      <c r="A475" s="49">
        <v>426</v>
      </c>
      <c r="B475" s="62">
        <v>541</v>
      </c>
      <c r="C475" s="56">
        <v>541</v>
      </c>
      <c r="D475" s="9" t="s">
        <v>506</v>
      </c>
      <c r="E475" s="15" t="s">
        <v>11</v>
      </c>
      <c r="F475" s="15" t="s">
        <v>918</v>
      </c>
      <c r="G475" s="64" t="s">
        <v>19</v>
      </c>
      <c r="H475" s="8" t="s">
        <v>919</v>
      </c>
      <c r="I475" s="64" t="s">
        <v>628</v>
      </c>
      <c r="J475" s="8" t="s">
        <v>489</v>
      </c>
      <c r="K475" s="13"/>
      <c r="L475" s="13"/>
      <c r="M475" s="11"/>
      <c r="N475" s="305" t="s">
        <v>544</v>
      </c>
      <c r="O475" s="66"/>
      <c r="P475" s="66"/>
      <c r="Q475" s="80"/>
      <c r="R475" s="80"/>
      <c r="S475" s="80" t="s">
        <v>15</v>
      </c>
      <c r="T475" s="80"/>
      <c r="U475" s="80"/>
      <c r="V475" s="66"/>
      <c r="W475" s="66"/>
      <c r="X475" s="66"/>
      <c r="Y475" s="67">
        <f t="shared" si="241"/>
        <v>1</v>
      </c>
      <c r="Z475" s="16"/>
      <c r="AA475" s="16"/>
      <c r="AB475" s="16"/>
      <c r="AC475" s="16"/>
      <c r="AD475" s="16"/>
      <c r="AE475" s="12"/>
      <c r="AF475" s="12"/>
      <c r="AG475" s="12"/>
      <c r="AH475" s="12"/>
      <c r="AI475" s="12"/>
      <c r="AJ475" s="12"/>
      <c r="AK475" s="12"/>
      <c r="AL475" s="12"/>
      <c r="AM475" s="12"/>
      <c r="AN475" s="12"/>
      <c r="AO475" s="12"/>
      <c r="AP475" s="12"/>
      <c r="AQ475" s="12"/>
      <c r="AR475" s="12" t="s">
        <v>645</v>
      </c>
      <c r="AS475" s="12"/>
      <c r="AT475" s="12"/>
      <c r="AU475" s="12"/>
      <c r="AV475" s="12"/>
      <c r="AW475" s="12"/>
      <c r="AX475" s="12"/>
      <c r="AY475" s="12"/>
      <c r="AZ475" s="12"/>
      <c r="BA475" s="12"/>
      <c r="BB475" s="12"/>
      <c r="BC475" s="12"/>
      <c r="BD475" s="12"/>
      <c r="BE475" s="12"/>
      <c r="BF475" s="12"/>
      <c r="BG475" s="12"/>
      <c r="BH475" s="12"/>
      <c r="BI475" s="12"/>
      <c r="BJ475" s="16">
        <v>2</v>
      </c>
      <c r="BK475" s="16">
        <v>2</v>
      </c>
      <c r="BL475" s="16">
        <v>2</v>
      </c>
      <c r="BM475" s="16">
        <v>2</v>
      </c>
      <c r="BN475" s="16">
        <v>2</v>
      </c>
      <c r="BO475" s="16">
        <v>2</v>
      </c>
      <c r="BP475" s="16">
        <v>2</v>
      </c>
      <c r="BQ475" s="16">
        <v>2</v>
      </c>
      <c r="BR475" s="16">
        <v>2</v>
      </c>
      <c r="BS475" s="16">
        <v>2</v>
      </c>
      <c r="BT475" s="16">
        <v>2</v>
      </c>
      <c r="BU475" s="16">
        <v>2</v>
      </c>
      <c r="BV475" s="16">
        <v>2</v>
      </c>
      <c r="BW475" s="16">
        <v>2</v>
      </c>
      <c r="BX475" s="16">
        <v>2</v>
      </c>
      <c r="BY475" s="16">
        <v>2</v>
      </c>
      <c r="BZ475" s="16">
        <v>2</v>
      </c>
      <c r="CA475" s="16">
        <v>2</v>
      </c>
      <c r="CB475" s="16">
        <v>2</v>
      </c>
      <c r="CC475" s="16">
        <v>2</v>
      </c>
      <c r="CD475" s="16">
        <v>2</v>
      </c>
      <c r="CE475" s="16">
        <v>2</v>
      </c>
      <c r="CF475" s="16">
        <v>2</v>
      </c>
      <c r="CG475" s="16">
        <v>2</v>
      </c>
      <c r="CH475" s="16">
        <v>2</v>
      </c>
      <c r="CI475" s="16">
        <v>2</v>
      </c>
      <c r="CJ475" s="16">
        <v>2</v>
      </c>
      <c r="CK475" s="16">
        <v>2</v>
      </c>
      <c r="CL475" s="16">
        <v>2</v>
      </c>
      <c r="CM475" s="16">
        <v>2</v>
      </c>
      <c r="CN475" s="16">
        <v>2</v>
      </c>
      <c r="CO475" s="16">
        <v>2</v>
      </c>
      <c r="CP475" s="16">
        <v>2</v>
      </c>
      <c r="CQ475" s="16">
        <v>2</v>
      </c>
      <c r="CR475" s="16">
        <v>2</v>
      </c>
      <c r="CS475" s="16"/>
      <c r="CT475" s="16">
        <v>2</v>
      </c>
      <c r="CU475" s="16">
        <v>2</v>
      </c>
      <c r="CV475" s="16">
        <v>2</v>
      </c>
      <c r="CW475" s="69">
        <f>COUNTIF(BJ475:CV475,"2")</f>
        <v>38</v>
      </c>
      <c r="CX475" s="352">
        <f>CW475/(CW475+CY475+DA475+DC475)</f>
        <v>1</v>
      </c>
      <c r="CY475" s="69">
        <f>COUNTIF(BJ475:CV475,"1")</f>
        <v>0</v>
      </c>
      <c r="CZ475" s="70">
        <f>CY475/(CW475+CY475+DA475+DC475)</f>
        <v>0</v>
      </c>
      <c r="DA475" s="69">
        <f>COUNTIF(BJ475:CV475,"0")</f>
        <v>0</v>
      </c>
      <c r="DB475" s="70">
        <f>DA475/(CW475+CY475+DA475+DC475)</f>
        <v>0</v>
      </c>
      <c r="DC475" s="69">
        <f>COUNTIF(BJ475:CV475,"KĐG")</f>
        <v>0</v>
      </c>
      <c r="DD475" s="70">
        <f>DC475/(CW475+CY475+DA475+DC475)</f>
        <v>0</v>
      </c>
      <c r="DE475" s="71">
        <f>(((CW475*2)+(CY475*1)+(DA475*0)))/(CW475+CY475+DA475)</f>
        <v>2</v>
      </c>
      <c r="DF475" s="71" t="str">
        <f>IF(DD475&gt;=50%,"KĐG",IF(DE475&gt;=1.6,"Đạt mục tiêu",IF(DE475&gt;=1,"Cần cố gắng","Chưa đạt")))</f>
        <v>Đạt mục tiêu</v>
      </c>
      <c r="DG475" s="2"/>
      <c r="DH475" s="2"/>
      <c r="DI475" s="2"/>
      <c r="DJ475" s="2"/>
      <c r="DK475" s="2"/>
      <c r="DL475" s="2"/>
      <c r="DM475" s="2"/>
      <c r="DN475" s="2"/>
      <c r="DO475" s="2"/>
      <c r="DP475" s="2"/>
      <c r="DQ475" s="2"/>
      <c r="DR475" s="2"/>
      <c r="DS475" s="2"/>
      <c r="DT475" s="2"/>
      <c r="DU475" s="2"/>
      <c r="DV475" s="2"/>
      <c r="DW475" s="2"/>
      <c r="DX475" s="2"/>
      <c r="DY475" s="2"/>
      <c r="DZ475" s="2"/>
    </row>
    <row r="476" spans="1:130" ht="51" hidden="1" customHeight="1" x14ac:dyDescent="0.25">
      <c r="A476" s="49">
        <v>427</v>
      </c>
      <c r="B476" s="62">
        <v>541</v>
      </c>
      <c r="C476" s="56">
        <v>541</v>
      </c>
      <c r="D476" s="9" t="s">
        <v>506</v>
      </c>
      <c r="E476" s="15" t="s">
        <v>11</v>
      </c>
      <c r="F476" s="15" t="s">
        <v>920</v>
      </c>
      <c r="G476" s="64" t="s">
        <v>19</v>
      </c>
      <c r="H476" s="8" t="s">
        <v>1146</v>
      </c>
      <c r="I476" s="64" t="s">
        <v>628</v>
      </c>
      <c r="J476" s="8" t="s">
        <v>489</v>
      </c>
      <c r="K476" s="13"/>
      <c r="L476" s="13"/>
      <c r="M476" s="11"/>
      <c r="N476" s="11" t="s">
        <v>546</v>
      </c>
      <c r="O476" s="66"/>
      <c r="P476" s="66"/>
      <c r="Q476" s="80"/>
      <c r="R476" s="80"/>
      <c r="S476" s="80"/>
      <c r="T476" s="80"/>
      <c r="U476" s="80" t="s">
        <v>15</v>
      </c>
      <c r="V476" s="66"/>
      <c r="W476" s="66"/>
      <c r="X476" s="66"/>
      <c r="Y476" s="67">
        <f t="shared" si="241"/>
        <v>1</v>
      </c>
      <c r="Z476" s="16"/>
      <c r="AA476" s="16"/>
      <c r="AB476" s="16"/>
      <c r="AC476" s="16"/>
      <c r="AD476" s="16"/>
      <c r="AE476" s="12"/>
      <c r="AF476" s="12"/>
      <c r="AG476" s="12"/>
      <c r="AH476" s="12"/>
      <c r="AI476" s="12"/>
      <c r="AJ476" s="12"/>
      <c r="AK476" s="12"/>
      <c r="AL476" s="12"/>
      <c r="AM476" s="12"/>
      <c r="AN476" s="12"/>
      <c r="AO476" s="12"/>
      <c r="AP476" s="12"/>
      <c r="AQ476" s="12"/>
      <c r="AR476" s="12"/>
      <c r="AS476" s="12"/>
      <c r="AT476" s="12"/>
      <c r="AU476" s="12"/>
      <c r="AV476" s="12"/>
      <c r="AW476" s="12"/>
      <c r="AX476" s="12"/>
      <c r="AY476" s="12" t="s">
        <v>645</v>
      </c>
      <c r="AZ476" s="12"/>
      <c r="BA476" s="12" t="s">
        <v>654</v>
      </c>
      <c r="BB476" s="12" t="s">
        <v>645</v>
      </c>
      <c r="BC476" s="12"/>
      <c r="BD476" s="12"/>
      <c r="BE476" s="12"/>
      <c r="BF476" s="12"/>
      <c r="BG476" s="12"/>
      <c r="BH476" s="12"/>
      <c r="BI476" s="12"/>
      <c r="BJ476" s="16">
        <v>2</v>
      </c>
      <c r="BK476" s="16">
        <v>2</v>
      </c>
      <c r="BL476" s="16">
        <v>2</v>
      </c>
      <c r="BM476" s="16">
        <v>2</v>
      </c>
      <c r="BN476" s="16">
        <v>2</v>
      </c>
      <c r="BO476" s="16">
        <v>2</v>
      </c>
      <c r="BP476" s="16">
        <v>2</v>
      </c>
      <c r="BQ476" s="16">
        <v>2</v>
      </c>
      <c r="BR476" s="16">
        <v>2</v>
      </c>
      <c r="BS476" s="16">
        <v>2</v>
      </c>
      <c r="BT476" s="16">
        <v>2</v>
      </c>
      <c r="BU476" s="16">
        <v>2</v>
      </c>
      <c r="BV476" s="16">
        <v>2</v>
      </c>
      <c r="BW476" s="16">
        <v>2</v>
      </c>
      <c r="BX476" s="16">
        <v>2</v>
      </c>
      <c r="BY476" s="16">
        <v>2</v>
      </c>
      <c r="BZ476" s="16">
        <v>2</v>
      </c>
      <c r="CA476" s="16">
        <v>2</v>
      </c>
      <c r="CB476" s="16">
        <v>2</v>
      </c>
      <c r="CC476" s="16">
        <v>2</v>
      </c>
      <c r="CD476" s="16">
        <v>2</v>
      </c>
      <c r="CE476" s="16">
        <v>2</v>
      </c>
      <c r="CF476" s="16">
        <v>2</v>
      </c>
      <c r="CG476" s="16">
        <v>2</v>
      </c>
      <c r="CH476" s="16">
        <v>2</v>
      </c>
      <c r="CI476" s="16">
        <v>2</v>
      </c>
      <c r="CJ476" s="16">
        <v>2</v>
      </c>
      <c r="CK476" s="16">
        <v>2</v>
      </c>
      <c r="CL476" s="16">
        <v>2</v>
      </c>
      <c r="CM476" s="16">
        <v>2</v>
      </c>
      <c r="CN476" s="16">
        <v>2</v>
      </c>
      <c r="CO476" s="16">
        <v>2</v>
      </c>
      <c r="CP476" s="16">
        <v>2</v>
      </c>
      <c r="CQ476" s="16">
        <v>2</v>
      </c>
      <c r="CR476" s="16">
        <v>2</v>
      </c>
      <c r="CS476" s="16"/>
      <c r="CT476" s="16">
        <v>2</v>
      </c>
      <c r="CU476" s="16">
        <v>2</v>
      </c>
      <c r="CV476" s="16">
        <v>2</v>
      </c>
      <c r="CW476" s="69">
        <f>COUNTIF(BJ476:CV476,"2")</f>
        <v>38</v>
      </c>
      <c r="CX476" s="352">
        <f>CW476/(CW476+CY476+DA476+DC476)</f>
        <v>1</v>
      </c>
      <c r="CY476" s="69">
        <f>COUNTIF(BJ476:CV476,"1")</f>
        <v>0</v>
      </c>
      <c r="CZ476" s="70">
        <f>CY476/(CW476+CY476+DA476+DC476)</f>
        <v>0</v>
      </c>
      <c r="DA476" s="69">
        <f>COUNTIF(BJ476:CV476,"0")</f>
        <v>0</v>
      </c>
      <c r="DB476" s="70">
        <f>DA476/(CW476+CY476+DA476+DC476)</f>
        <v>0</v>
      </c>
      <c r="DC476" s="69">
        <f>COUNTIF(BJ476:CV476,"KĐG")</f>
        <v>0</v>
      </c>
      <c r="DD476" s="70">
        <f>DC476/(CW476+CY476+DA476+DC476)</f>
        <v>0</v>
      </c>
      <c r="DE476" s="71">
        <f>(((CW476*2)+(CY476*1)+(DA476*0)))/(CW476+CY476+DA476)</f>
        <v>2</v>
      </c>
      <c r="DF476" s="71" t="str">
        <f>IF(DD476&gt;=50%,"KĐG",IF(DE476&gt;=1.6,"Đạt mục tiêu",IF(DE476&gt;=1,"Cần cố gắng","Chưa đạt")))</f>
        <v>Đạt mục tiêu</v>
      </c>
      <c r="DG476" s="2"/>
      <c r="DH476" s="2"/>
      <c r="DI476" s="2"/>
      <c r="DJ476" s="2"/>
      <c r="DK476" s="2"/>
      <c r="DL476" s="2"/>
      <c r="DM476" s="2"/>
      <c r="DN476" s="2"/>
      <c r="DO476" s="2"/>
      <c r="DP476" s="2"/>
      <c r="DQ476" s="2"/>
      <c r="DR476" s="2"/>
      <c r="DS476" s="2"/>
      <c r="DT476" s="2"/>
      <c r="DU476" s="2"/>
      <c r="DV476" s="2"/>
      <c r="DW476" s="2"/>
      <c r="DX476" s="2"/>
      <c r="DY476" s="2"/>
      <c r="DZ476" s="2"/>
    </row>
    <row r="477" spans="1:130" ht="51" hidden="1" customHeight="1" x14ac:dyDescent="0.25">
      <c r="A477" s="49">
        <v>428</v>
      </c>
      <c r="B477" s="62">
        <v>541</v>
      </c>
      <c r="C477" s="56">
        <v>541</v>
      </c>
      <c r="D477" s="9" t="s">
        <v>506</v>
      </c>
      <c r="E477" s="15" t="s">
        <v>11</v>
      </c>
      <c r="F477" s="15" t="s">
        <v>915</v>
      </c>
      <c r="G477" s="64" t="s">
        <v>19</v>
      </c>
      <c r="H477" s="8" t="s">
        <v>1147</v>
      </c>
      <c r="I477" s="64" t="s">
        <v>628</v>
      </c>
      <c r="J477" s="8" t="s">
        <v>489</v>
      </c>
      <c r="K477" s="14"/>
      <c r="L477" s="14"/>
      <c r="M477" s="11"/>
      <c r="N477" s="11" t="s">
        <v>1268</v>
      </c>
      <c r="O477" s="66"/>
      <c r="P477" s="66"/>
      <c r="Q477" s="80"/>
      <c r="R477" s="80"/>
      <c r="S477" s="80"/>
      <c r="T477" s="80"/>
      <c r="U477" s="80"/>
      <c r="V477" s="66" t="s">
        <v>15</v>
      </c>
      <c r="W477" s="66"/>
      <c r="X477" s="66"/>
      <c r="Y477" s="67">
        <f t="shared" si="241"/>
        <v>1</v>
      </c>
      <c r="Z477" s="16"/>
      <c r="AA477" s="16"/>
      <c r="AB477" s="16"/>
      <c r="AC477" s="16"/>
      <c r="AD477" s="16"/>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t="s">
        <v>626</v>
      </c>
      <c r="BF477" s="12"/>
      <c r="BG477" s="12"/>
      <c r="BH477" s="12"/>
      <c r="BI477" s="12"/>
      <c r="BJ477" s="16">
        <v>2</v>
      </c>
      <c r="BK477" s="16">
        <v>2</v>
      </c>
      <c r="BL477" s="16">
        <v>2</v>
      </c>
      <c r="BM477" s="16">
        <v>2</v>
      </c>
      <c r="BN477" s="16">
        <v>2</v>
      </c>
      <c r="BO477" s="16">
        <v>2</v>
      </c>
      <c r="BP477" s="16">
        <v>2</v>
      </c>
      <c r="BQ477" s="16">
        <v>2</v>
      </c>
      <c r="BR477" s="16">
        <v>2</v>
      </c>
      <c r="BS477" s="16">
        <v>2</v>
      </c>
      <c r="BT477" s="16">
        <v>2</v>
      </c>
      <c r="BU477" s="16">
        <v>2</v>
      </c>
      <c r="BV477" s="16">
        <v>2</v>
      </c>
      <c r="BW477" s="16">
        <v>2</v>
      </c>
      <c r="BX477" s="16">
        <v>2</v>
      </c>
      <c r="BY477" s="16">
        <v>2</v>
      </c>
      <c r="BZ477" s="16">
        <v>2</v>
      </c>
      <c r="CA477" s="16">
        <v>2</v>
      </c>
      <c r="CB477" s="16">
        <v>2</v>
      </c>
      <c r="CC477" s="16">
        <v>2</v>
      </c>
      <c r="CD477" s="16">
        <v>2</v>
      </c>
      <c r="CE477" s="16">
        <v>2</v>
      </c>
      <c r="CF477" s="16">
        <v>2</v>
      </c>
      <c r="CG477" s="16">
        <v>2</v>
      </c>
      <c r="CH477" s="16">
        <v>2</v>
      </c>
      <c r="CI477" s="16">
        <v>2</v>
      </c>
      <c r="CJ477" s="16">
        <v>2</v>
      </c>
      <c r="CK477" s="16">
        <v>2</v>
      </c>
      <c r="CL477" s="16">
        <v>2</v>
      </c>
      <c r="CM477" s="16">
        <v>2</v>
      </c>
      <c r="CN477" s="16">
        <v>2</v>
      </c>
      <c r="CO477" s="16">
        <v>2</v>
      </c>
      <c r="CP477" s="16">
        <v>2</v>
      </c>
      <c r="CQ477" s="16">
        <v>2</v>
      </c>
      <c r="CR477" s="16">
        <v>2</v>
      </c>
      <c r="CS477" s="16"/>
      <c r="CT477" s="16">
        <v>2</v>
      </c>
      <c r="CU477" s="16">
        <v>2</v>
      </c>
      <c r="CV477" s="16">
        <v>2</v>
      </c>
      <c r="CW477" s="69">
        <f>COUNTIF(BJ477:CV477,"2")</f>
        <v>38</v>
      </c>
      <c r="CX477" s="352">
        <f>CW477/(CW477+CY477+DA477+DC477)</f>
        <v>1</v>
      </c>
      <c r="CY477" s="69">
        <f>COUNTIF(BJ477:CV477,"1")</f>
        <v>0</v>
      </c>
      <c r="CZ477" s="70">
        <f>CY477/(CW477+CY477+DA477+DC477)</f>
        <v>0</v>
      </c>
      <c r="DA477" s="69">
        <f>COUNTIF(BJ477:CV477,"0")</f>
        <v>0</v>
      </c>
      <c r="DB477" s="70">
        <f>DA477/(CW477+CY477+DA477+DC477)</f>
        <v>0</v>
      </c>
      <c r="DC477" s="69">
        <f>COUNTIF(BJ477:CV477,"KĐG")</f>
        <v>0</v>
      </c>
      <c r="DD477" s="70">
        <f>DC477/(CW477+CY477+DA477+DC477)</f>
        <v>0</v>
      </c>
      <c r="DE477" s="71">
        <f>(((CW477*2)+(CY477*1)+(DA477*0)))/(CW477+CY477+DA477)</f>
        <v>2</v>
      </c>
      <c r="DF477" s="71" t="str">
        <f>IF(DD477&gt;=50%,"KĐG",IF(DE477&gt;=1.6,"Đạt mục tiêu",IF(DE477&gt;=1,"Cần cố gắng","Chưa đạt")))</f>
        <v>Đạt mục tiêu</v>
      </c>
      <c r="DG477" s="2"/>
      <c r="DH477" s="2"/>
      <c r="DI477" s="2"/>
      <c r="DJ477" s="2"/>
      <c r="DK477" s="2"/>
      <c r="DL477" s="2"/>
      <c r="DM477" s="2"/>
      <c r="DN477" s="2"/>
      <c r="DO477" s="2"/>
      <c r="DP477" s="2"/>
      <c r="DQ477" s="2"/>
      <c r="DR477" s="2"/>
      <c r="DS477" s="2"/>
      <c r="DT477" s="2"/>
      <c r="DU477" s="2"/>
      <c r="DV477" s="2"/>
      <c r="DW477" s="2"/>
      <c r="DX477" s="2"/>
      <c r="DY477" s="2"/>
      <c r="DZ477" s="2"/>
    </row>
    <row r="478" spans="1:130" ht="51" hidden="1" customHeight="1" x14ac:dyDescent="0.25">
      <c r="A478" s="49">
        <v>429</v>
      </c>
      <c r="B478" s="62">
        <v>541</v>
      </c>
      <c r="C478" s="56"/>
      <c r="D478" s="9" t="s">
        <v>506</v>
      </c>
      <c r="E478" s="15" t="s">
        <v>11</v>
      </c>
      <c r="F478" s="15" t="s">
        <v>918</v>
      </c>
      <c r="G478" s="64"/>
      <c r="H478" s="8" t="s">
        <v>921</v>
      </c>
      <c r="I478" s="64" t="s">
        <v>628</v>
      </c>
      <c r="J478" s="8" t="s">
        <v>489</v>
      </c>
      <c r="K478" s="13"/>
      <c r="L478" s="13"/>
      <c r="M478" s="11"/>
      <c r="N478" s="11" t="s">
        <v>548</v>
      </c>
      <c r="O478" s="66"/>
      <c r="P478" s="66"/>
      <c r="Q478" s="80"/>
      <c r="R478" s="80"/>
      <c r="S478" s="80"/>
      <c r="T478" s="80"/>
      <c r="U478" s="80"/>
      <c r="V478" s="66"/>
      <c r="W478" s="66"/>
      <c r="X478" s="66" t="s">
        <v>15</v>
      </c>
      <c r="Y478" s="67">
        <f t="shared" si="241"/>
        <v>1</v>
      </c>
      <c r="Z478" s="16"/>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t="s">
        <v>626</v>
      </c>
      <c r="BJ478" s="16">
        <v>2</v>
      </c>
      <c r="BK478" s="16">
        <v>2</v>
      </c>
      <c r="BL478" s="16">
        <v>2</v>
      </c>
      <c r="BM478" s="16">
        <v>2</v>
      </c>
      <c r="BN478" s="16">
        <v>2</v>
      </c>
      <c r="BO478" s="16">
        <v>2</v>
      </c>
      <c r="BP478" s="16">
        <v>2</v>
      </c>
      <c r="BQ478" s="16">
        <v>2</v>
      </c>
      <c r="BR478" s="16">
        <v>2</v>
      </c>
      <c r="BS478" s="16">
        <v>2</v>
      </c>
      <c r="BT478" s="16">
        <v>2</v>
      </c>
      <c r="BU478" s="16">
        <v>2</v>
      </c>
      <c r="BV478" s="16">
        <v>2</v>
      </c>
      <c r="BW478" s="16">
        <v>2</v>
      </c>
      <c r="BX478" s="16">
        <v>2</v>
      </c>
      <c r="BY478" s="16">
        <v>2</v>
      </c>
      <c r="BZ478" s="16">
        <v>2</v>
      </c>
      <c r="CA478" s="16">
        <v>2</v>
      </c>
      <c r="CB478" s="16">
        <v>2</v>
      </c>
      <c r="CC478" s="16">
        <v>2</v>
      </c>
      <c r="CD478" s="16">
        <v>2</v>
      </c>
      <c r="CE478" s="16">
        <v>2</v>
      </c>
      <c r="CF478" s="16">
        <v>2</v>
      </c>
      <c r="CG478" s="16">
        <v>2</v>
      </c>
      <c r="CH478" s="16">
        <v>2</v>
      </c>
      <c r="CI478" s="16">
        <v>2</v>
      </c>
      <c r="CJ478" s="16">
        <v>2</v>
      </c>
      <c r="CK478" s="16">
        <v>2</v>
      </c>
      <c r="CL478" s="16">
        <v>2</v>
      </c>
      <c r="CM478" s="16">
        <v>2</v>
      </c>
      <c r="CN478" s="16">
        <v>2</v>
      </c>
      <c r="CO478" s="16">
        <v>2</v>
      </c>
      <c r="CP478" s="16">
        <v>2</v>
      </c>
      <c r="CQ478" s="16">
        <v>2</v>
      </c>
      <c r="CR478" s="16">
        <v>2</v>
      </c>
      <c r="CS478" s="16"/>
      <c r="CT478" s="16">
        <v>2</v>
      </c>
      <c r="CU478" s="16">
        <v>2</v>
      </c>
      <c r="CV478" s="16">
        <v>2</v>
      </c>
      <c r="CW478" s="69"/>
      <c r="CX478" s="352"/>
      <c r="CY478" s="69"/>
      <c r="CZ478" s="70"/>
      <c r="DA478" s="69"/>
      <c r="DB478" s="70"/>
      <c r="DC478" s="69"/>
      <c r="DD478" s="70"/>
      <c r="DE478" s="71"/>
      <c r="DF478" s="71"/>
      <c r="DG478" s="2"/>
      <c r="DH478" s="2"/>
      <c r="DI478" s="2"/>
      <c r="DJ478" s="2"/>
      <c r="DK478" s="2"/>
      <c r="DL478" s="2"/>
      <c r="DM478" s="2"/>
      <c r="DN478" s="2"/>
      <c r="DO478" s="2"/>
      <c r="DP478" s="2"/>
      <c r="DQ478" s="2"/>
      <c r="DR478" s="2"/>
      <c r="DS478" s="2"/>
      <c r="DT478" s="2"/>
      <c r="DU478" s="2"/>
      <c r="DV478" s="2"/>
      <c r="DW478" s="2"/>
      <c r="DX478" s="2"/>
      <c r="DY478" s="2"/>
      <c r="DZ478" s="2"/>
    </row>
    <row r="479" spans="1:130" ht="51" hidden="1" customHeight="1" x14ac:dyDescent="0.25">
      <c r="A479" s="49">
        <v>430</v>
      </c>
      <c r="B479" s="62">
        <v>541</v>
      </c>
      <c r="C479" s="56">
        <v>544</v>
      </c>
      <c r="D479" s="9" t="s">
        <v>507</v>
      </c>
      <c r="E479" s="281" t="s">
        <v>11</v>
      </c>
      <c r="F479" s="15" t="s">
        <v>508</v>
      </c>
      <c r="G479" s="282" t="s">
        <v>19</v>
      </c>
      <c r="H479" s="15" t="s">
        <v>1126</v>
      </c>
      <c r="I479" s="64" t="s">
        <v>628</v>
      </c>
      <c r="J479" s="8" t="s">
        <v>489</v>
      </c>
      <c r="K479" s="12" t="s">
        <v>6</v>
      </c>
      <c r="L479" s="12" t="s">
        <v>15</v>
      </c>
      <c r="M479" s="11">
        <v>2</v>
      </c>
      <c r="N479" s="305" t="s">
        <v>542</v>
      </c>
      <c r="O479" s="80"/>
      <c r="P479" s="80"/>
      <c r="Q479" s="80" t="s">
        <v>15</v>
      </c>
      <c r="R479" s="80"/>
      <c r="S479" s="66"/>
      <c r="T479" s="80"/>
      <c r="U479" s="80"/>
      <c r="V479" s="80"/>
      <c r="W479" s="80"/>
      <c r="X479" s="80"/>
      <c r="Y479" s="67">
        <f t="shared" si="241"/>
        <v>1</v>
      </c>
      <c r="Z479" s="16"/>
      <c r="AA479" s="12"/>
      <c r="AB479" s="12"/>
      <c r="AC479" s="12"/>
      <c r="AD479" s="12"/>
      <c r="AE479" s="12"/>
      <c r="AF479" s="12"/>
      <c r="AG479" s="12"/>
      <c r="AH479" s="12"/>
      <c r="AI479" s="12" t="s">
        <v>626</v>
      </c>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6">
        <v>2</v>
      </c>
      <c r="BK479" s="16">
        <v>2</v>
      </c>
      <c r="BL479" s="16">
        <v>2</v>
      </c>
      <c r="BM479" s="16">
        <v>1</v>
      </c>
      <c r="BN479" s="16">
        <v>1</v>
      </c>
      <c r="BO479" s="16">
        <v>1</v>
      </c>
      <c r="BP479" s="16">
        <v>2</v>
      </c>
      <c r="BQ479" s="16">
        <v>2</v>
      </c>
      <c r="BR479" s="16">
        <v>2</v>
      </c>
      <c r="BS479" s="16">
        <v>2</v>
      </c>
      <c r="BT479" s="16">
        <v>2</v>
      </c>
      <c r="BU479" s="16">
        <v>2</v>
      </c>
      <c r="BV479" s="16">
        <v>2</v>
      </c>
      <c r="BW479" s="16">
        <v>2</v>
      </c>
      <c r="BX479" s="16">
        <v>2</v>
      </c>
      <c r="BY479" s="16">
        <v>2</v>
      </c>
      <c r="BZ479" s="16">
        <v>2</v>
      </c>
      <c r="CA479" s="16">
        <v>2</v>
      </c>
      <c r="CB479" s="16">
        <v>2</v>
      </c>
      <c r="CC479" s="16">
        <v>2</v>
      </c>
      <c r="CD479" s="16">
        <v>2</v>
      </c>
      <c r="CE479" s="16">
        <v>2</v>
      </c>
      <c r="CF479" s="16">
        <v>2</v>
      </c>
      <c r="CG479" s="16">
        <v>2</v>
      </c>
      <c r="CH479" s="16">
        <v>2</v>
      </c>
      <c r="CI479" s="16">
        <v>2</v>
      </c>
      <c r="CJ479" s="16">
        <v>2</v>
      </c>
      <c r="CK479" s="16">
        <v>2</v>
      </c>
      <c r="CL479" s="16">
        <v>2</v>
      </c>
      <c r="CM479" s="16">
        <v>2</v>
      </c>
      <c r="CN479" s="16">
        <v>2</v>
      </c>
      <c r="CO479" s="16">
        <v>2</v>
      </c>
      <c r="CP479" s="16">
        <v>2</v>
      </c>
      <c r="CQ479" s="16">
        <v>2</v>
      </c>
      <c r="CR479" s="16">
        <v>2</v>
      </c>
      <c r="CS479" s="16">
        <v>2</v>
      </c>
      <c r="CT479" s="16">
        <v>2</v>
      </c>
      <c r="CU479" s="16">
        <v>2</v>
      </c>
      <c r="CV479" s="16">
        <v>2</v>
      </c>
      <c r="CW479" s="69">
        <f>COUNTIF(BJ479:CV479,"2")</f>
        <v>36</v>
      </c>
      <c r="CX479" s="352">
        <f>CW479/(CW479+CY479+DA479+DC479)</f>
        <v>0.92307692307692313</v>
      </c>
      <c r="CY479" s="69">
        <f>COUNTIF(BJ479:CV479,"1")</f>
        <v>3</v>
      </c>
      <c r="CZ479" s="70">
        <f>CY479/(CW479+CY479+DA479+DC479)</f>
        <v>7.6923076923076927E-2</v>
      </c>
      <c r="DA479" s="69">
        <f>COUNTIF(BJ479:CV479,"0")</f>
        <v>0</v>
      </c>
      <c r="DB479" s="70">
        <f>DA479/(CW479+CY479+DA479+DC479)</f>
        <v>0</v>
      </c>
      <c r="DC479" s="69">
        <f>COUNTIF(BJ479:CV479,"KĐG")</f>
        <v>0</v>
      </c>
      <c r="DD479" s="70">
        <f>DC479/(CW479+CY479+DA479+DC479)</f>
        <v>0</v>
      </c>
      <c r="DE479" s="71">
        <f>(((CW479*2)+(CY479*1)+(DA479*0)))/(CW479+CY479+DA479)</f>
        <v>1.9230769230769231</v>
      </c>
      <c r="DF479" s="71" t="str">
        <f>IF(DD479&gt;=50%,"KĐG",IF(DE479&gt;=1.6,"Đạt mục tiêu",IF(DE479&gt;=1,"Cần cố gắng","Chưa đạt")))</f>
        <v>Đạt mục tiêu</v>
      </c>
      <c r="DG479" s="2"/>
      <c r="DH479" s="2"/>
      <c r="DI479" s="2"/>
      <c r="DJ479" s="2"/>
      <c r="DK479" s="2"/>
      <c r="DL479" s="2"/>
      <c r="DM479" s="2"/>
      <c r="DN479" s="2"/>
      <c r="DO479" s="2"/>
      <c r="DP479" s="2"/>
      <c r="DQ479" s="2"/>
      <c r="DR479" s="2"/>
      <c r="DS479" s="2"/>
      <c r="DT479" s="2"/>
      <c r="DU479" s="2"/>
      <c r="DV479" s="2"/>
      <c r="DW479" s="2"/>
      <c r="DX479" s="2"/>
      <c r="DY479" s="2"/>
      <c r="DZ479" s="2"/>
    </row>
    <row r="480" spans="1:130" ht="50.25" customHeight="1" x14ac:dyDescent="0.25">
      <c r="A480" s="49">
        <v>431</v>
      </c>
      <c r="B480" s="62">
        <v>544</v>
      </c>
      <c r="C480" s="56">
        <v>544</v>
      </c>
      <c r="D480" s="9" t="s">
        <v>507</v>
      </c>
      <c r="E480" s="15" t="s">
        <v>11</v>
      </c>
      <c r="F480" s="15" t="s">
        <v>508</v>
      </c>
      <c r="G480" s="64" t="s">
        <v>19</v>
      </c>
      <c r="H480" s="20" t="s">
        <v>1466</v>
      </c>
      <c r="I480" s="64" t="s">
        <v>628</v>
      </c>
      <c r="J480" s="8" t="s">
        <v>489</v>
      </c>
      <c r="K480" s="13"/>
      <c r="L480" s="13"/>
      <c r="M480" s="11"/>
      <c r="N480" s="305" t="s">
        <v>543</v>
      </c>
      <c r="O480" s="80"/>
      <c r="P480" s="80"/>
      <c r="Q480" s="80"/>
      <c r="R480" s="602" t="s">
        <v>15</v>
      </c>
      <c r="S480" s="66"/>
      <c r="T480" s="80"/>
      <c r="U480" s="80"/>
      <c r="V480" s="80"/>
      <c r="W480" s="80"/>
      <c r="X480" s="80"/>
      <c r="Y480" s="67">
        <f t="shared" si="241"/>
        <v>1</v>
      </c>
      <c r="Z480" s="16"/>
      <c r="AA480" s="12"/>
      <c r="AB480" s="12"/>
      <c r="AC480" s="12"/>
      <c r="AD480" s="12"/>
      <c r="AE480" s="12"/>
      <c r="AF480" s="12"/>
      <c r="AG480" s="12"/>
      <c r="AH480" s="12"/>
      <c r="AI480" s="12"/>
      <c r="AJ480" s="12"/>
      <c r="AK480" s="12"/>
      <c r="AL480" s="12"/>
      <c r="AM480" s="12" t="s">
        <v>645</v>
      </c>
      <c r="AN480" s="12"/>
      <c r="AO480" s="12" t="s">
        <v>626</v>
      </c>
      <c r="AP480" s="12"/>
      <c r="AQ480" s="12"/>
      <c r="AR480" s="12"/>
      <c r="AS480" s="12"/>
      <c r="AT480" s="12"/>
      <c r="AU480" s="12"/>
      <c r="AV480" s="12"/>
      <c r="AW480" s="12"/>
      <c r="AX480" s="12"/>
      <c r="AY480" s="12"/>
      <c r="AZ480" s="12"/>
      <c r="BA480" s="12"/>
      <c r="BB480" s="12"/>
      <c r="BC480" s="12"/>
      <c r="BD480" s="12"/>
      <c r="BE480" s="12"/>
      <c r="BF480" s="12"/>
      <c r="BG480" s="12"/>
      <c r="BH480" s="12"/>
      <c r="BI480" s="12"/>
      <c r="BJ480" s="16">
        <v>2</v>
      </c>
      <c r="BK480" s="16">
        <v>2</v>
      </c>
      <c r="BL480" s="16">
        <v>2</v>
      </c>
      <c r="BM480" s="16">
        <v>2</v>
      </c>
      <c r="BN480" s="16">
        <v>2</v>
      </c>
      <c r="BO480" s="16">
        <v>2</v>
      </c>
      <c r="BP480" s="16">
        <v>2</v>
      </c>
      <c r="BQ480" s="16">
        <v>2</v>
      </c>
      <c r="BR480" s="16">
        <v>2</v>
      </c>
      <c r="BS480" s="16">
        <v>2</v>
      </c>
      <c r="BT480" s="16">
        <v>2</v>
      </c>
      <c r="BU480" s="16">
        <v>2</v>
      </c>
      <c r="BV480" s="16">
        <v>2</v>
      </c>
      <c r="BW480" s="16">
        <v>2</v>
      </c>
      <c r="BX480" s="16">
        <v>2</v>
      </c>
      <c r="BY480" s="16">
        <v>2</v>
      </c>
      <c r="BZ480" s="16">
        <v>2</v>
      </c>
      <c r="CA480" s="16">
        <v>2</v>
      </c>
      <c r="CB480" s="16">
        <v>2</v>
      </c>
      <c r="CC480" s="16">
        <v>2</v>
      </c>
      <c r="CD480" s="16">
        <v>2</v>
      </c>
      <c r="CE480" s="16">
        <v>2</v>
      </c>
      <c r="CF480" s="16">
        <v>2</v>
      </c>
      <c r="CG480" s="16">
        <v>2</v>
      </c>
      <c r="CH480" s="16">
        <v>2</v>
      </c>
      <c r="CI480" s="16">
        <v>2</v>
      </c>
      <c r="CJ480" s="16">
        <v>2</v>
      </c>
      <c r="CK480" s="16">
        <v>2</v>
      </c>
      <c r="CL480" s="16">
        <v>2</v>
      </c>
      <c r="CM480" s="16">
        <v>2</v>
      </c>
      <c r="CN480" s="16">
        <v>2</v>
      </c>
      <c r="CO480" s="16">
        <v>2</v>
      </c>
      <c r="CP480" s="16">
        <v>2</v>
      </c>
      <c r="CQ480" s="16">
        <v>2</v>
      </c>
      <c r="CR480" s="16">
        <v>2</v>
      </c>
      <c r="CS480" s="16">
        <v>2</v>
      </c>
      <c r="CT480" s="16">
        <v>2</v>
      </c>
      <c r="CU480" s="16">
        <v>2</v>
      </c>
      <c r="CV480" s="16">
        <v>2</v>
      </c>
      <c r="CW480" s="69">
        <f>COUNTIF(BJ480:CV480,"2")</f>
        <v>39</v>
      </c>
      <c r="CX480" s="352">
        <f>CW480/(CW480+CY480+DA480+DC480)</f>
        <v>1</v>
      </c>
      <c r="CY480" s="69">
        <f>COUNTIF(BJ480:CV480,"1")</f>
        <v>0</v>
      </c>
      <c r="CZ480" s="70">
        <f>CY480/(CW480+CY480+DA480+DC480)</f>
        <v>0</v>
      </c>
      <c r="DA480" s="69">
        <f>COUNTIF(BJ480:CV480,"0")</f>
        <v>0</v>
      </c>
      <c r="DB480" s="70">
        <f>DA480/(CW480+CY480+DA480+DC480)</f>
        <v>0</v>
      </c>
      <c r="DC480" s="69">
        <f>COUNTIF(BJ480:CV480,"KĐG")</f>
        <v>0</v>
      </c>
      <c r="DD480" s="70">
        <f>DC480/(CW480+CY480+DA480+DC480)</f>
        <v>0</v>
      </c>
      <c r="DE480" s="71">
        <f>(((CW480*2)+(CY480*1)+(DA480*0)))/(CW480+CY480+DA480)</f>
        <v>2</v>
      </c>
      <c r="DF480" s="71" t="str">
        <f>IF(DD480&gt;=50%,"KĐG",IF(DE480&gt;=1.6,"Đạt mục tiêu",IF(DE480&gt;=1,"Cần cố gắng","Chưa đạt")))</f>
        <v>Đạt mục tiêu</v>
      </c>
      <c r="DG480" s="2"/>
      <c r="DH480" s="2"/>
      <c r="DI480" s="2"/>
      <c r="DJ480" s="2"/>
      <c r="DK480" s="2"/>
      <c r="DL480" s="2"/>
      <c r="DM480" s="2"/>
      <c r="DN480" s="2"/>
      <c r="DO480" s="2"/>
      <c r="DP480" s="2"/>
      <c r="DQ480" s="2"/>
      <c r="DR480" s="2"/>
      <c r="DS480" s="2"/>
      <c r="DT480" s="2"/>
      <c r="DU480" s="2"/>
      <c r="DV480" s="2"/>
      <c r="DW480" s="2"/>
      <c r="DX480" s="2"/>
      <c r="DY480" s="2"/>
      <c r="DZ480" s="2"/>
    </row>
    <row r="481" spans="1:130" ht="50.25" hidden="1" customHeight="1" x14ac:dyDescent="0.25">
      <c r="A481" s="49">
        <v>432</v>
      </c>
      <c r="B481" s="62">
        <v>544</v>
      </c>
      <c r="C481" s="56">
        <v>544</v>
      </c>
      <c r="D481" s="9" t="s">
        <v>507</v>
      </c>
      <c r="E481" s="15" t="s">
        <v>11</v>
      </c>
      <c r="F481" s="15" t="s">
        <v>508</v>
      </c>
      <c r="G481" s="64" t="s">
        <v>19</v>
      </c>
      <c r="H481" s="8" t="s">
        <v>922</v>
      </c>
      <c r="I481" s="64" t="s">
        <v>628</v>
      </c>
      <c r="J481" s="8"/>
      <c r="K481" s="13"/>
      <c r="L481" s="13"/>
      <c r="M481" s="11"/>
      <c r="N481" s="11" t="s">
        <v>546</v>
      </c>
      <c r="O481" s="80"/>
      <c r="P481" s="80"/>
      <c r="Q481" s="80"/>
      <c r="R481" s="80"/>
      <c r="S481" s="66"/>
      <c r="T481" s="80"/>
      <c r="U481" s="80" t="s">
        <v>15</v>
      </c>
      <c r="V481" s="80"/>
      <c r="W481" s="80"/>
      <c r="X481" s="80"/>
      <c r="Y481" s="67">
        <f t="shared" si="241"/>
        <v>1</v>
      </c>
      <c r="Z481" s="16"/>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t="s">
        <v>626</v>
      </c>
      <c r="BC481" s="12"/>
      <c r="BD481" s="12"/>
      <c r="BE481" s="12"/>
      <c r="BF481" s="12"/>
      <c r="BG481" s="12"/>
      <c r="BH481" s="12"/>
      <c r="BI481" s="12"/>
      <c r="BJ481" s="16"/>
      <c r="BK481" s="16"/>
      <c r="BL481" s="16"/>
      <c r="BM481" s="16"/>
      <c r="BN481" s="16"/>
      <c r="BO481" s="16"/>
      <c r="BP481" s="16"/>
      <c r="BQ481" s="16"/>
      <c r="BR481" s="16">
        <v>2</v>
      </c>
      <c r="BS481" s="16">
        <v>2</v>
      </c>
      <c r="BT481" s="16">
        <v>2</v>
      </c>
      <c r="BU481" s="16">
        <v>2</v>
      </c>
      <c r="BV481" s="16">
        <v>2</v>
      </c>
      <c r="BW481" s="16">
        <v>2</v>
      </c>
      <c r="BX481" s="16">
        <v>2</v>
      </c>
      <c r="BY481" s="16">
        <v>2</v>
      </c>
      <c r="BZ481" s="16">
        <v>2</v>
      </c>
      <c r="CA481" s="16">
        <v>2</v>
      </c>
      <c r="CB481" s="16">
        <v>2</v>
      </c>
      <c r="CC481" s="16">
        <v>2</v>
      </c>
      <c r="CD481" s="16">
        <v>2</v>
      </c>
      <c r="CE481" s="16"/>
      <c r="CF481" s="16"/>
      <c r="CG481" s="16"/>
      <c r="CH481" s="16"/>
      <c r="CI481" s="16"/>
      <c r="CJ481" s="16"/>
      <c r="CK481" s="16"/>
      <c r="CL481" s="16"/>
      <c r="CM481" s="16"/>
      <c r="CN481" s="16"/>
      <c r="CO481" s="16"/>
      <c r="CP481" s="16"/>
      <c r="CQ481" s="16"/>
      <c r="CR481" s="16"/>
      <c r="CS481" s="16"/>
      <c r="CT481" s="16"/>
      <c r="CU481" s="16"/>
      <c r="CV481" s="16"/>
      <c r="CW481" s="69"/>
      <c r="CX481" s="352"/>
      <c r="CY481" s="69"/>
      <c r="CZ481" s="70"/>
      <c r="DA481" s="69"/>
      <c r="DB481" s="70"/>
      <c r="DC481" s="69"/>
      <c r="DD481" s="70"/>
      <c r="DE481" s="71"/>
      <c r="DF481" s="71"/>
      <c r="DG481" s="2"/>
      <c r="DH481" s="2"/>
      <c r="DI481" s="2"/>
      <c r="DJ481" s="2"/>
      <c r="DK481" s="2"/>
      <c r="DL481" s="2"/>
      <c r="DM481" s="2"/>
      <c r="DN481" s="2"/>
      <c r="DO481" s="2"/>
      <c r="DP481" s="2"/>
      <c r="DQ481" s="2"/>
      <c r="DR481" s="2"/>
      <c r="DS481" s="2"/>
      <c r="DT481" s="2"/>
      <c r="DU481" s="2"/>
      <c r="DV481" s="2"/>
      <c r="DW481" s="2"/>
      <c r="DX481" s="2"/>
      <c r="DY481" s="2"/>
      <c r="DZ481" s="2"/>
    </row>
    <row r="482" spans="1:130" ht="50.25" hidden="1" customHeight="1" x14ac:dyDescent="0.25">
      <c r="A482" s="49">
        <v>433</v>
      </c>
      <c r="B482" s="62">
        <v>544</v>
      </c>
      <c r="C482" s="56">
        <v>544</v>
      </c>
      <c r="D482" s="9" t="s">
        <v>507</v>
      </c>
      <c r="E482" s="15" t="s">
        <v>11</v>
      </c>
      <c r="F482" s="15" t="s">
        <v>508</v>
      </c>
      <c r="G482" s="64" t="s">
        <v>19</v>
      </c>
      <c r="H482" s="8" t="s">
        <v>923</v>
      </c>
      <c r="I482" s="64" t="s">
        <v>628</v>
      </c>
      <c r="J482" s="8" t="s">
        <v>489</v>
      </c>
      <c r="K482" s="13"/>
      <c r="L482" s="13"/>
      <c r="M482" s="11"/>
      <c r="N482" s="305" t="s">
        <v>544</v>
      </c>
      <c r="O482" s="80"/>
      <c r="P482" s="80"/>
      <c r="Q482" s="80"/>
      <c r="R482" s="80"/>
      <c r="S482" s="66" t="s">
        <v>15</v>
      </c>
      <c r="T482" s="80"/>
      <c r="U482" s="80"/>
      <c r="V482" s="80"/>
      <c r="W482" s="80"/>
      <c r="X482" s="80"/>
      <c r="Y482" s="67">
        <f t="shared" si="241"/>
        <v>1</v>
      </c>
      <c r="Z482" s="16"/>
      <c r="AA482" s="16"/>
      <c r="AB482" s="16"/>
      <c r="AC482" s="16"/>
      <c r="AD482" s="16"/>
      <c r="AE482" s="12"/>
      <c r="AF482" s="12"/>
      <c r="AG482" s="12"/>
      <c r="AH482" s="12"/>
      <c r="AI482" s="12"/>
      <c r="AJ482" s="12"/>
      <c r="AK482" s="12"/>
      <c r="AL482" s="12"/>
      <c r="AM482" s="12"/>
      <c r="AN482" s="12"/>
      <c r="AO482" s="12"/>
      <c r="AP482" s="12"/>
      <c r="AQ482" s="12"/>
      <c r="AR482" s="12"/>
      <c r="AS482" s="12" t="s">
        <v>626</v>
      </c>
      <c r="AT482" s="12"/>
      <c r="AU482" s="12"/>
      <c r="AV482" s="12"/>
      <c r="AW482" s="12"/>
      <c r="AX482" s="12"/>
      <c r="AY482" s="12"/>
      <c r="AZ482" s="12"/>
      <c r="BA482" s="12"/>
      <c r="BB482" s="12"/>
      <c r="BC482" s="12"/>
      <c r="BD482" s="12"/>
      <c r="BE482" s="12"/>
      <c r="BF482" s="12"/>
      <c r="BG482" s="12"/>
      <c r="BH482" s="12"/>
      <c r="BI482" s="12"/>
      <c r="BJ482" s="16">
        <v>2</v>
      </c>
      <c r="BK482" s="16">
        <v>2</v>
      </c>
      <c r="BL482" s="16">
        <v>2</v>
      </c>
      <c r="BM482" s="16">
        <v>2</v>
      </c>
      <c r="BN482" s="16">
        <v>2</v>
      </c>
      <c r="BO482" s="16">
        <v>2</v>
      </c>
      <c r="BP482" s="16">
        <v>2</v>
      </c>
      <c r="BQ482" s="16">
        <v>2</v>
      </c>
      <c r="BR482" s="16">
        <v>2</v>
      </c>
      <c r="BS482" s="16">
        <v>2</v>
      </c>
      <c r="BT482" s="16">
        <v>2</v>
      </c>
      <c r="BU482" s="16">
        <v>2</v>
      </c>
      <c r="BV482" s="16">
        <v>2</v>
      </c>
      <c r="BW482" s="16">
        <v>2</v>
      </c>
      <c r="BX482" s="16">
        <v>2</v>
      </c>
      <c r="BY482" s="16">
        <v>2</v>
      </c>
      <c r="BZ482" s="16">
        <v>2</v>
      </c>
      <c r="CA482" s="16">
        <v>2</v>
      </c>
      <c r="CB482" s="16">
        <v>2</v>
      </c>
      <c r="CC482" s="16">
        <v>2</v>
      </c>
      <c r="CD482" s="16">
        <v>2</v>
      </c>
      <c r="CE482" s="16">
        <v>2</v>
      </c>
      <c r="CF482" s="16">
        <v>2</v>
      </c>
      <c r="CG482" s="16">
        <v>2</v>
      </c>
      <c r="CH482" s="16">
        <v>2</v>
      </c>
      <c r="CI482" s="16">
        <v>2</v>
      </c>
      <c r="CJ482" s="16">
        <v>2</v>
      </c>
      <c r="CK482" s="16">
        <v>2</v>
      </c>
      <c r="CL482" s="16">
        <v>2</v>
      </c>
      <c r="CM482" s="16">
        <v>2</v>
      </c>
      <c r="CN482" s="16">
        <v>2</v>
      </c>
      <c r="CO482" s="16">
        <v>2</v>
      </c>
      <c r="CP482" s="16">
        <v>2</v>
      </c>
      <c r="CQ482" s="16">
        <v>2</v>
      </c>
      <c r="CR482" s="16">
        <v>2</v>
      </c>
      <c r="CS482" s="16"/>
      <c r="CT482" s="16">
        <v>2</v>
      </c>
      <c r="CU482" s="16">
        <v>2</v>
      </c>
      <c r="CV482" s="16">
        <v>2</v>
      </c>
      <c r="CW482" s="69">
        <f t="shared" ref="CW482:CW488" si="252">COUNTIF(BJ482:CV482,"2")</f>
        <v>38</v>
      </c>
      <c r="CX482" s="352">
        <f t="shared" ref="CX482:CX488" si="253">CW482/(CW482+CY482+DA482+DC482)</f>
        <v>1</v>
      </c>
      <c r="CY482" s="69">
        <f t="shared" ref="CY482:CY488" si="254">COUNTIF(BJ482:CV482,"1")</f>
        <v>0</v>
      </c>
      <c r="CZ482" s="70">
        <f t="shared" ref="CZ482:CZ488" si="255">CY482/(CW482+CY482+DA482+DC482)</f>
        <v>0</v>
      </c>
      <c r="DA482" s="69">
        <f t="shared" ref="DA482:DA488" si="256">COUNTIF(BJ482:CV482,"0")</f>
        <v>0</v>
      </c>
      <c r="DB482" s="70">
        <f t="shared" ref="DB482:DB488" si="257">DA482/(CW482+CY482+DA482+DC482)</f>
        <v>0</v>
      </c>
      <c r="DC482" s="69">
        <f t="shared" ref="DC482:DC488" si="258">COUNTIF(BJ482:CV482,"KĐG")</f>
        <v>0</v>
      </c>
      <c r="DD482" s="70">
        <f t="shared" ref="DD482:DD488" si="259">DC482/(CW482+CY482+DA482+DC482)</f>
        <v>0</v>
      </c>
      <c r="DE482" s="71">
        <f t="shared" ref="DE482:DE488" si="260">(((CW482*2)+(CY482*1)+(DA482*0)))/(CW482+CY482+DA482)</f>
        <v>2</v>
      </c>
      <c r="DF482" s="71" t="str">
        <f t="shared" ref="DF482:DF488" si="261">IF(DD482&gt;=50%,"KĐG",IF(DE482&gt;=1.6,"Đạt mục tiêu",IF(DE482&gt;=1,"Cần cố gắng","Chưa đạt")))</f>
        <v>Đạt mục tiêu</v>
      </c>
      <c r="DG482" s="2"/>
      <c r="DH482" s="2"/>
      <c r="DI482" s="2"/>
      <c r="DJ482" s="2"/>
      <c r="DK482" s="2"/>
      <c r="DL482" s="2"/>
      <c r="DM482" s="2"/>
      <c r="DN482" s="2"/>
      <c r="DO482" s="2"/>
      <c r="DP482" s="2"/>
      <c r="DQ482" s="2"/>
      <c r="DR482" s="2"/>
      <c r="DS482" s="2"/>
      <c r="DT482" s="2"/>
      <c r="DU482" s="2"/>
      <c r="DV482" s="2"/>
      <c r="DW482" s="2"/>
      <c r="DX482" s="2"/>
      <c r="DY482" s="2"/>
      <c r="DZ482" s="2"/>
    </row>
    <row r="483" spans="1:130" ht="50.25" hidden="1" customHeight="1" x14ac:dyDescent="0.25">
      <c r="A483" s="49">
        <v>434</v>
      </c>
      <c r="B483" s="62">
        <v>544</v>
      </c>
      <c r="C483" s="56">
        <v>544</v>
      </c>
      <c r="D483" s="9" t="s">
        <v>507</v>
      </c>
      <c r="E483" s="15" t="s">
        <v>11</v>
      </c>
      <c r="F483" s="15" t="s">
        <v>508</v>
      </c>
      <c r="G483" s="64" t="s">
        <v>19</v>
      </c>
      <c r="H483" s="8" t="s">
        <v>924</v>
      </c>
      <c r="I483" s="64" t="s">
        <v>628</v>
      </c>
      <c r="J483" s="8" t="s">
        <v>489</v>
      </c>
      <c r="K483" s="13"/>
      <c r="L483" s="13"/>
      <c r="M483" s="11"/>
      <c r="N483" s="11" t="s">
        <v>545</v>
      </c>
      <c r="O483" s="80"/>
      <c r="P483" s="80"/>
      <c r="Q483" s="80"/>
      <c r="R483" s="80"/>
      <c r="S483" s="66"/>
      <c r="T483" s="80" t="s">
        <v>15</v>
      </c>
      <c r="U483" s="80"/>
      <c r="V483" s="80"/>
      <c r="W483" s="80"/>
      <c r="X483" s="80"/>
      <c r="Y483" s="67">
        <f t="shared" si="241"/>
        <v>1</v>
      </c>
      <c r="Z483" s="16"/>
      <c r="AA483" s="16"/>
      <c r="AB483" s="16"/>
      <c r="AC483" s="16"/>
      <c r="AD483" s="16"/>
      <c r="AE483" s="12"/>
      <c r="AF483" s="12"/>
      <c r="AG483" s="12"/>
      <c r="AH483" s="12"/>
      <c r="AI483" s="12"/>
      <c r="AJ483" s="12"/>
      <c r="AK483" s="12"/>
      <c r="AL483" s="12"/>
      <c r="AM483" s="12"/>
      <c r="AN483" s="12"/>
      <c r="AO483" s="12"/>
      <c r="AP483" s="12"/>
      <c r="AQ483" s="12"/>
      <c r="AR483" s="12"/>
      <c r="AS483" s="12"/>
      <c r="AT483" s="12"/>
      <c r="AU483" s="12"/>
      <c r="AV483" s="12"/>
      <c r="AW483" s="12" t="s">
        <v>654</v>
      </c>
      <c r="AX483" s="12"/>
      <c r="AY483" s="12"/>
      <c r="AZ483" s="12"/>
      <c r="BA483" s="12"/>
      <c r="BB483" s="12"/>
      <c r="BC483" s="12"/>
      <c r="BD483" s="12"/>
      <c r="BE483" s="12"/>
      <c r="BF483" s="12"/>
      <c r="BG483" s="12"/>
      <c r="BH483" s="12"/>
      <c r="BI483" s="12"/>
      <c r="BJ483" s="345">
        <v>2</v>
      </c>
      <c r="BK483" s="345">
        <v>2</v>
      </c>
      <c r="BL483" s="345">
        <v>2</v>
      </c>
      <c r="BM483" s="345">
        <v>2</v>
      </c>
      <c r="BN483" s="345">
        <v>2</v>
      </c>
      <c r="BO483" s="345">
        <v>2</v>
      </c>
      <c r="BP483" s="345">
        <v>2</v>
      </c>
      <c r="BQ483" s="345">
        <v>2</v>
      </c>
      <c r="BR483" s="345">
        <v>2</v>
      </c>
      <c r="BS483" s="345">
        <v>2</v>
      </c>
      <c r="BT483" s="345">
        <v>2</v>
      </c>
      <c r="BU483" s="345">
        <v>2</v>
      </c>
      <c r="BV483" s="345">
        <v>2</v>
      </c>
      <c r="BW483" s="345">
        <v>2</v>
      </c>
      <c r="BX483" s="345">
        <v>2</v>
      </c>
      <c r="BY483" s="345">
        <v>2</v>
      </c>
      <c r="BZ483" s="345">
        <v>2</v>
      </c>
      <c r="CA483" s="345">
        <v>2</v>
      </c>
      <c r="CB483" s="345">
        <v>2</v>
      </c>
      <c r="CC483" s="345">
        <v>2</v>
      </c>
      <c r="CD483" s="345">
        <v>2</v>
      </c>
      <c r="CE483" s="345">
        <v>2</v>
      </c>
      <c r="CF483" s="345">
        <v>2</v>
      </c>
      <c r="CG483" s="345">
        <v>2</v>
      </c>
      <c r="CH483" s="345">
        <v>2</v>
      </c>
      <c r="CI483" s="345">
        <v>2</v>
      </c>
      <c r="CJ483" s="345">
        <v>2</v>
      </c>
      <c r="CK483" s="345">
        <v>2</v>
      </c>
      <c r="CL483" s="345">
        <v>2</v>
      </c>
      <c r="CM483" s="345">
        <v>2</v>
      </c>
      <c r="CN483" s="345">
        <v>2</v>
      </c>
      <c r="CO483" s="345">
        <v>2</v>
      </c>
      <c r="CP483" s="345">
        <v>2</v>
      </c>
      <c r="CQ483" s="345">
        <v>2</v>
      </c>
      <c r="CR483" s="345">
        <v>2</v>
      </c>
      <c r="CS483" s="345">
        <v>2</v>
      </c>
      <c r="CT483" s="345">
        <v>2</v>
      </c>
      <c r="CU483" s="345">
        <v>2</v>
      </c>
      <c r="CV483" s="345">
        <v>2</v>
      </c>
      <c r="CW483" s="335">
        <f t="shared" si="252"/>
        <v>39</v>
      </c>
      <c r="CX483" s="330">
        <f t="shared" si="253"/>
        <v>1</v>
      </c>
      <c r="CY483" s="335">
        <f t="shared" si="254"/>
        <v>0</v>
      </c>
      <c r="CZ483" s="339">
        <f t="shared" si="255"/>
        <v>0</v>
      </c>
      <c r="DA483" s="335">
        <f t="shared" si="256"/>
        <v>0</v>
      </c>
      <c r="DB483" s="339">
        <f t="shared" si="257"/>
        <v>0</v>
      </c>
      <c r="DC483" s="335">
        <f t="shared" si="258"/>
        <v>0</v>
      </c>
      <c r="DD483" s="339">
        <f t="shared" si="259"/>
        <v>0</v>
      </c>
      <c r="DE483" s="71">
        <f t="shared" si="260"/>
        <v>2</v>
      </c>
      <c r="DF483" s="71" t="str">
        <f t="shared" si="261"/>
        <v>Đạt mục tiêu</v>
      </c>
      <c r="DG483" s="2"/>
      <c r="DH483" s="2"/>
      <c r="DI483" s="2"/>
      <c r="DJ483" s="2"/>
      <c r="DK483" s="2"/>
      <c r="DL483" s="2"/>
      <c r="DM483" s="2"/>
      <c r="DN483" s="2"/>
      <c r="DO483" s="2"/>
      <c r="DP483" s="2"/>
      <c r="DQ483" s="2"/>
      <c r="DR483" s="2"/>
      <c r="DS483" s="2"/>
      <c r="DT483" s="2"/>
      <c r="DU483" s="2"/>
      <c r="DV483" s="2"/>
      <c r="DW483" s="2"/>
      <c r="DX483" s="2"/>
      <c r="DY483" s="2"/>
      <c r="DZ483" s="2"/>
    </row>
    <row r="484" spans="1:130" ht="57" hidden="1" customHeight="1" x14ac:dyDescent="0.25">
      <c r="A484" s="49">
        <v>435</v>
      </c>
      <c r="B484" s="62">
        <v>544</v>
      </c>
      <c r="C484" s="56">
        <v>547</v>
      </c>
      <c r="D484" s="9" t="s">
        <v>509</v>
      </c>
      <c r="E484" s="281" t="s">
        <v>11</v>
      </c>
      <c r="F484" s="15" t="s">
        <v>510</v>
      </c>
      <c r="G484" s="282" t="s">
        <v>19</v>
      </c>
      <c r="H484" s="15" t="s">
        <v>925</v>
      </c>
      <c r="I484" s="64" t="s">
        <v>628</v>
      </c>
      <c r="J484" s="8" t="s">
        <v>489</v>
      </c>
      <c r="K484" s="12" t="s">
        <v>6</v>
      </c>
      <c r="L484" s="12" t="s">
        <v>15</v>
      </c>
      <c r="M484" s="11">
        <v>2</v>
      </c>
      <c r="N484" s="305" t="s">
        <v>542</v>
      </c>
      <c r="O484" s="80"/>
      <c r="P484" s="80"/>
      <c r="Q484" s="80" t="s">
        <v>15</v>
      </c>
      <c r="R484" s="66"/>
      <c r="S484" s="80"/>
      <c r="T484" s="66"/>
      <c r="U484" s="80"/>
      <c r="V484" s="66"/>
      <c r="W484" s="66"/>
      <c r="X484" s="66"/>
      <c r="Y484" s="67">
        <f t="shared" si="241"/>
        <v>1</v>
      </c>
      <c r="Z484" s="16"/>
      <c r="AA484" s="16"/>
      <c r="AB484" s="16"/>
      <c r="AC484" s="16"/>
      <c r="AD484" s="16"/>
      <c r="AE484" s="12"/>
      <c r="AF484" s="12"/>
      <c r="AG484" s="12"/>
      <c r="AH484" s="16" t="s">
        <v>654</v>
      </c>
      <c r="AI484" s="16" t="s">
        <v>654</v>
      </c>
      <c r="AJ484" s="16" t="s">
        <v>626</v>
      </c>
      <c r="AK484" s="16"/>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6">
        <v>1</v>
      </c>
      <c r="BK484" s="16">
        <v>1</v>
      </c>
      <c r="BL484" s="16">
        <v>1</v>
      </c>
      <c r="BM484" s="16">
        <v>2</v>
      </c>
      <c r="BN484" s="16">
        <v>2</v>
      </c>
      <c r="BO484" s="16">
        <v>2</v>
      </c>
      <c r="BP484" s="16">
        <v>2</v>
      </c>
      <c r="BQ484" s="16">
        <v>2</v>
      </c>
      <c r="BR484" s="16">
        <v>2</v>
      </c>
      <c r="BS484" s="16">
        <v>2</v>
      </c>
      <c r="BT484" s="16">
        <v>2</v>
      </c>
      <c r="BU484" s="16">
        <v>2</v>
      </c>
      <c r="BV484" s="16">
        <v>2</v>
      </c>
      <c r="BW484" s="16">
        <v>2</v>
      </c>
      <c r="BX484" s="16">
        <v>2</v>
      </c>
      <c r="BY484" s="16">
        <v>2</v>
      </c>
      <c r="BZ484" s="16">
        <v>2</v>
      </c>
      <c r="CA484" s="16">
        <v>2</v>
      </c>
      <c r="CB484" s="16">
        <v>2</v>
      </c>
      <c r="CC484" s="16">
        <v>2</v>
      </c>
      <c r="CD484" s="16">
        <v>2</v>
      </c>
      <c r="CE484" s="16">
        <v>2</v>
      </c>
      <c r="CF484" s="16">
        <v>2</v>
      </c>
      <c r="CG484" s="16">
        <v>2</v>
      </c>
      <c r="CH484" s="16">
        <v>2</v>
      </c>
      <c r="CI484" s="16">
        <v>2</v>
      </c>
      <c r="CJ484" s="16">
        <v>2</v>
      </c>
      <c r="CK484" s="16">
        <v>2</v>
      </c>
      <c r="CL484" s="16">
        <v>2</v>
      </c>
      <c r="CM484" s="16">
        <v>2</v>
      </c>
      <c r="CN484" s="16">
        <v>2</v>
      </c>
      <c r="CO484" s="16">
        <v>2</v>
      </c>
      <c r="CP484" s="16">
        <v>2</v>
      </c>
      <c r="CQ484" s="16">
        <v>2</v>
      </c>
      <c r="CR484" s="16">
        <v>2</v>
      </c>
      <c r="CS484" s="16">
        <v>2</v>
      </c>
      <c r="CT484" s="16">
        <v>2</v>
      </c>
      <c r="CU484" s="16">
        <v>2</v>
      </c>
      <c r="CV484" s="16">
        <v>2</v>
      </c>
      <c r="CW484" s="69">
        <f t="shared" si="252"/>
        <v>36</v>
      </c>
      <c r="CX484" s="352">
        <f t="shared" si="253"/>
        <v>0.92307692307692313</v>
      </c>
      <c r="CY484" s="69">
        <f t="shared" si="254"/>
        <v>3</v>
      </c>
      <c r="CZ484" s="70">
        <f t="shared" si="255"/>
        <v>7.6923076923076927E-2</v>
      </c>
      <c r="DA484" s="69">
        <f t="shared" si="256"/>
        <v>0</v>
      </c>
      <c r="DB484" s="70">
        <f t="shared" si="257"/>
        <v>0</v>
      </c>
      <c r="DC484" s="69">
        <f t="shared" si="258"/>
        <v>0</v>
      </c>
      <c r="DD484" s="70">
        <f t="shared" si="259"/>
        <v>0</v>
      </c>
      <c r="DE484" s="71">
        <f t="shared" si="260"/>
        <v>1.9230769230769231</v>
      </c>
      <c r="DF484" s="71" t="str">
        <f t="shared" si="261"/>
        <v>Đạt mục tiêu</v>
      </c>
      <c r="DG484" s="2"/>
      <c r="DH484" s="2"/>
      <c r="DI484" s="2"/>
      <c r="DJ484" s="2"/>
      <c r="DK484" s="2"/>
      <c r="DL484" s="2"/>
      <c r="DM484" s="2"/>
      <c r="DN484" s="2"/>
      <c r="DO484" s="2"/>
      <c r="DP484" s="2"/>
      <c r="DQ484" s="2"/>
      <c r="DR484" s="2"/>
      <c r="DS484" s="2"/>
      <c r="DT484" s="2"/>
      <c r="DU484" s="2"/>
      <c r="DV484" s="2"/>
      <c r="DW484" s="2"/>
      <c r="DX484" s="2"/>
      <c r="DY484" s="2"/>
      <c r="DZ484" s="2"/>
    </row>
    <row r="485" spans="1:130" ht="57" hidden="1" customHeight="1" x14ac:dyDescent="0.25">
      <c r="A485" s="49">
        <v>436</v>
      </c>
      <c r="B485" s="62">
        <v>547</v>
      </c>
      <c r="C485" s="56">
        <v>547</v>
      </c>
      <c r="D485" s="9" t="s">
        <v>509</v>
      </c>
      <c r="E485" s="15" t="s">
        <v>11</v>
      </c>
      <c r="F485" s="15" t="s">
        <v>510</v>
      </c>
      <c r="G485" s="64" t="s">
        <v>19</v>
      </c>
      <c r="H485" s="20" t="s">
        <v>926</v>
      </c>
      <c r="I485" s="64" t="s">
        <v>628</v>
      </c>
      <c r="J485" s="8" t="s">
        <v>489</v>
      </c>
      <c r="K485" s="13"/>
      <c r="L485" s="13"/>
      <c r="M485" s="11"/>
      <c r="N485" s="11" t="s">
        <v>545</v>
      </c>
      <c r="O485" s="80"/>
      <c r="P485" s="80"/>
      <c r="Q485" s="80"/>
      <c r="R485" s="66"/>
      <c r="S485" s="80"/>
      <c r="T485" s="66" t="s">
        <v>15</v>
      </c>
      <c r="U485" s="80"/>
      <c r="V485" s="66"/>
      <c r="W485" s="66"/>
      <c r="X485" s="66"/>
      <c r="Y485" s="67">
        <f t="shared" si="241"/>
        <v>1</v>
      </c>
      <c r="Z485" s="16"/>
      <c r="AA485" s="12"/>
      <c r="AB485" s="12"/>
      <c r="AC485" s="12"/>
      <c r="AD485" s="12"/>
      <c r="AE485" s="12"/>
      <c r="AF485" s="12"/>
      <c r="AG485" s="12"/>
      <c r="AH485" s="12"/>
      <c r="AI485" s="12"/>
      <c r="AJ485" s="12"/>
      <c r="AK485" s="12"/>
      <c r="AL485" s="12"/>
      <c r="AM485" s="12"/>
      <c r="AN485" s="12"/>
      <c r="AO485" s="12"/>
      <c r="AP485" s="12"/>
      <c r="AQ485" s="12"/>
      <c r="AR485" s="12"/>
      <c r="AS485" s="12"/>
      <c r="AT485" s="12"/>
      <c r="AU485" s="12" t="s">
        <v>626</v>
      </c>
      <c r="AV485" s="12"/>
      <c r="AW485" s="12"/>
      <c r="AX485" s="12"/>
      <c r="AY485" s="12"/>
      <c r="AZ485" s="12"/>
      <c r="BA485" s="12"/>
      <c r="BB485" s="12"/>
      <c r="BC485" s="12"/>
      <c r="BD485" s="12"/>
      <c r="BE485" s="12"/>
      <c r="BF485" s="12"/>
      <c r="BG485" s="12"/>
      <c r="BH485" s="12"/>
      <c r="BI485" s="12"/>
      <c r="BJ485" s="345">
        <v>2</v>
      </c>
      <c r="BK485" s="345">
        <v>2</v>
      </c>
      <c r="BL485" s="345">
        <v>2</v>
      </c>
      <c r="BM485" s="345">
        <v>2</v>
      </c>
      <c r="BN485" s="345">
        <v>2</v>
      </c>
      <c r="BO485" s="345">
        <v>2</v>
      </c>
      <c r="BP485" s="345">
        <v>2</v>
      </c>
      <c r="BQ485" s="345">
        <v>2</v>
      </c>
      <c r="BR485" s="345">
        <v>2</v>
      </c>
      <c r="BS485" s="345">
        <v>2</v>
      </c>
      <c r="BT485" s="345">
        <v>2</v>
      </c>
      <c r="BU485" s="345">
        <v>2</v>
      </c>
      <c r="BV485" s="345">
        <v>2</v>
      </c>
      <c r="BW485" s="345">
        <v>2</v>
      </c>
      <c r="BX485" s="345">
        <v>2</v>
      </c>
      <c r="BY485" s="345">
        <v>2</v>
      </c>
      <c r="BZ485" s="345">
        <v>2</v>
      </c>
      <c r="CA485" s="345">
        <v>2</v>
      </c>
      <c r="CB485" s="345">
        <v>2</v>
      </c>
      <c r="CC485" s="345">
        <v>2</v>
      </c>
      <c r="CD485" s="345">
        <v>2</v>
      </c>
      <c r="CE485" s="345">
        <v>2</v>
      </c>
      <c r="CF485" s="345">
        <v>2</v>
      </c>
      <c r="CG485" s="345">
        <v>2</v>
      </c>
      <c r="CH485" s="345">
        <v>2</v>
      </c>
      <c r="CI485" s="345">
        <v>2</v>
      </c>
      <c r="CJ485" s="345">
        <v>2</v>
      </c>
      <c r="CK485" s="345">
        <v>2</v>
      </c>
      <c r="CL485" s="345">
        <v>2</v>
      </c>
      <c r="CM485" s="345">
        <v>2</v>
      </c>
      <c r="CN485" s="345">
        <v>2</v>
      </c>
      <c r="CO485" s="345">
        <v>2</v>
      </c>
      <c r="CP485" s="345">
        <v>2</v>
      </c>
      <c r="CQ485" s="345">
        <v>2</v>
      </c>
      <c r="CR485" s="345">
        <v>2</v>
      </c>
      <c r="CS485" s="345">
        <v>2</v>
      </c>
      <c r="CT485" s="345">
        <v>2</v>
      </c>
      <c r="CU485" s="345">
        <v>2</v>
      </c>
      <c r="CV485" s="345">
        <v>2</v>
      </c>
      <c r="CW485" s="335">
        <f t="shared" si="252"/>
        <v>39</v>
      </c>
      <c r="CX485" s="330">
        <f t="shared" si="253"/>
        <v>1</v>
      </c>
      <c r="CY485" s="335">
        <f t="shared" si="254"/>
        <v>0</v>
      </c>
      <c r="CZ485" s="339">
        <f t="shared" si="255"/>
        <v>0</v>
      </c>
      <c r="DA485" s="335">
        <f t="shared" si="256"/>
        <v>0</v>
      </c>
      <c r="DB485" s="339">
        <f t="shared" si="257"/>
        <v>0</v>
      </c>
      <c r="DC485" s="335">
        <f t="shared" si="258"/>
        <v>0</v>
      </c>
      <c r="DD485" s="339">
        <f t="shared" si="259"/>
        <v>0</v>
      </c>
      <c r="DE485" s="71">
        <f t="shared" si="260"/>
        <v>2</v>
      </c>
      <c r="DF485" s="71" t="str">
        <f t="shared" si="261"/>
        <v>Đạt mục tiêu</v>
      </c>
      <c r="DG485" s="2"/>
      <c r="DH485" s="2"/>
      <c r="DI485" s="2"/>
      <c r="DJ485" s="2"/>
      <c r="DK485" s="2"/>
      <c r="DL485" s="2"/>
      <c r="DM485" s="2"/>
      <c r="DN485" s="2"/>
      <c r="DO485" s="2"/>
      <c r="DP485" s="2"/>
      <c r="DQ485" s="2"/>
      <c r="DR485" s="2"/>
      <c r="DS485" s="2"/>
      <c r="DT485" s="2"/>
      <c r="DU485" s="2"/>
      <c r="DV485" s="2"/>
      <c r="DW485" s="2"/>
      <c r="DX485" s="2"/>
      <c r="DY485" s="2"/>
      <c r="DZ485" s="2"/>
    </row>
    <row r="486" spans="1:130" ht="63.75" hidden="1" customHeight="1" x14ac:dyDescent="0.25">
      <c r="A486" s="49">
        <v>437</v>
      </c>
      <c r="B486" s="62">
        <v>547</v>
      </c>
      <c r="C486" s="56">
        <v>547</v>
      </c>
      <c r="D486" s="9" t="s">
        <v>509</v>
      </c>
      <c r="E486" s="15" t="s">
        <v>11</v>
      </c>
      <c r="F486" s="15" t="s">
        <v>510</v>
      </c>
      <c r="G486" s="64" t="s">
        <v>19</v>
      </c>
      <c r="H486" s="8" t="s">
        <v>927</v>
      </c>
      <c r="I486" s="64" t="s">
        <v>628</v>
      </c>
      <c r="J486" s="8" t="s">
        <v>489</v>
      </c>
      <c r="K486" s="13"/>
      <c r="L486" s="13"/>
      <c r="M486" s="11"/>
      <c r="N486" s="305" t="s">
        <v>544</v>
      </c>
      <c r="O486" s="80"/>
      <c r="P486" s="80"/>
      <c r="Q486" s="80"/>
      <c r="R486" s="66"/>
      <c r="S486" s="80" t="s">
        <v>15</v>
      </c>
      <c r="T486" s="66"/>
      <c r="U486" s="80"/>
      <c r="V486" s="66"/>
      <c r="W486" s="66"/>
      <c r="X486" s="66"/>
      <c r="Y486" s="67">
        <f t="shared" si="241"/>
        <v>1</v>
      </c>
      <c r="Z486" s="16"/>
      <c r="AA486" s="16"/>
      <c r="AB486" s="16"/>
      <c r="AC486" s="16"/>
      <c r="AD486" s="16"/>
      <c r="AE486" s="12"/>
      <c r="AF486" s="12"/>
      <c r="AG486" s="12"/>
      <c r="AH486" s="12"/>
      <c r="AI486" s="12"/>
      <c r="AJ486" s="12"/>
      <c r="AK486" s="12"/>
      <c r="AL486" s="12"/>
      <c r="AM486" s="12"/>
      <c r="AN486" s="12"/>
      <c r="AO486" s="12"/>
      <c r="AP486" s="12"/>
      <c r="AQ486" s="12"/>
      <c r="AR486" s="12"/>
      <c r="AS486" s="12"/>
      <c r="AT486" s="12" t="s">
        <v>626</v>
      </c>
      <c r="AU486" s="16"/>
      <c r="AV486" s="16"/>
      <c r="AW486" s="16"/>
      <c r="AX486" s="16"/>
      <c r="AY486" s="12"/>
      <c r="AZ486" s="12"/>
      <c r="BA486" s="12"/>
      <c r="BB486" s="12"/>
      <c r="BC486" s="12"/>
      <c r="BD486" s="12"/>
      <c r="BE486" s="12"/>
      <c r="BF486" s="12"/>
      <c r="BG486" s="12"/>
      <c r="BH486" s="12"/>
      <c r="BI486" s="12"/>
      <c r="BJ486" s="16">
        <v>2</v>
      </c>
      <c r="BK486" s="16">
        <v>2</v>
      </c>
      <c r="BL486" s="16">
        <v>2</v>
      </c>
      <c r="BM486" s="16">
        <v>2</v>
      </c>
      <c r="BN486" s="16">
        <v>2</v>
      </c>
      <c r="BO486" s="16">
        <v>2</v>
      </c>
      <c r="BP486" s="16">
        <v>2</v>
      </c>
      <c r="BQ486" s="16">
        <v>2</v>
      </c>
      <c r="BR486" s="16">
        <v>2</v>
      </c>
      <c r="BS486" s="16">
        <v>2</v>
      </c>
      <c r="BT486" s="16">
        <v>2</v>
      </c>
      <c r="BU486" s="16">
        <v>2</v>
      </c>
      <c r="BV486" s="16">
        <v>2</v>
      </c>
      <c r="BW486" s="16">
        <v>2</v>
      </c>
      <c r="BX486" s="16">
        <v>2</v>
      </c>
      <c r="BY486" s="16">
        <v>2</v>
      </c>
      <c r="BZ486" s="16">
        <v>2</v>
      </c>
      <c r="CA486" s="16">
        <v>2</v>
      </c>
      <c r="CB486" s="16">
        <v>2</v>
      </c>
      <c r="CC486" s="16">
        <v>2</v>
      </c>
      <c r="CD486" s="16">
        <v>2</v>
      </c>
      <c r="CE486" s="16">
        <v>2</v>
      </c>
      <c r="CF486" s="16">
        <v>2</v>
      </c>
      <c r="CG486" s="16">
        <v>2</v>
      </c>
      <c r="CH486" s="16">
        <v>2</v>
      </c>
      <c r="CI486" s="16">
        <v>2</v>
      </c>
      <c r="CJ486" s="16">
        <v>2</v>
      </c>
      <c r="CK486" s="16">
        <v>2</v>
      </c>
      <c r="CL486" s="16">
        <v>2</v>
      </c>
      <c r="CM486" s="16">
        <v>2</v>
      </c>
      <c r="CN486" s="16">
        <v>2</v>
      </c>
      <c r="CO486" s="16">
        <v>2</v>
      </c>
      <c r="CP486" s="16">
        <v>2</v>
      </c>
      <c r="CQ486" s="16">
        <v>2</v>
      </c>
      <c r="CR486" s="16">
        <v>2</v>
      </c>
      <c r="CS486" s="16"/>
      <c r="CT486" s="16">
        <v>2</v>
      </c>
      <c r="CU486" s="16">
        <v>2</v>
      </c>
      <c r="CV486" s="16">
        <v>2</v>
      </c>
      <c r="CW486" s="69">
        <f t="shared" si="252"/>
        <v>38</v>
      </c>
      <c r="CX486" s="352">
        <f t="shared" si="253"/>
        <v>1</v>
      </c>
      <c r="CY486" s="69">
        <f t="shared" si="254"/>
        <v>0</v>
      </c>
      <c r="CZ486" s="70">
        <f t="shared" si="255"/>
        <v>0</v>
      </c>
      <c r="DA486" s="69">
        <f t="shared" si="256"/>
        <v>0</v>
      </c>
      <c r="DB486" s="70">
        <f t="shared" si="257"/>
        <v>0</v>
      </c>
      <c r="DC486" s="69">
        <f t="shared" si="258"/>
        <v>0</v>
      </c>
      <c r="DD486" s="70">
        <f t="shared" si="259"/>
        <v>0</v>
      </c>
      <c r="DE486" s="71">
        <f t="shared" si="260"/>
        <v>2</v>
      </c>
      <c r="DF486" s="71" t="str">
        <f t="shared" si="261"/>
        <v>Đạt mục tiêu</v>
      </c>
      <c r="DG486" s="2"/>
      <c r="DH486" s="2"/>
      <c r="DI486" s="2"/>
      <c r="DJ486" s="2"/>
      <c r="DK486" s="2"/>
      <c r="DL486" s="2"/>
      <c r="DM486" s="2"/>
      <c r="DN486" s="2"/>
      <c r="DO486" s="2"/>
      <c r="DP486" s="2"/>
      <c r="DQ486" s="2"/>
      <c r="DR486" s="2"/>
      <c r="DS486" s="2"/>
      <c r="DT486" s="2"/>
      <c r="DU486" s="2"/>
      <c r="DV486" s="2"/>
      <c r="DW486" s="2"/>
      <c r="DX486" s="2"/>
      <c r="DY486" s="2"/>
      <c r="DZ486" s="2"/>
    </row>
    <row r="487" spans="1:130" ht="78" hidden="1" customHeight="1" x14ac:dyDescent="0.25">
      <c r="A487" s="614">
        <v>438</v>
      </c>
      <c r="B487" s="629">
        <v>547</v>
      </c>
      <c r="C487" s="56"/>
      <c r="D487" s="612" t="s">
        <v>928</v>
      </c>
      <c r="E487" s="15"/>
      <c r="F487" s="612" t="s">
        <v>511</v>
      </c>
      <c r="G487" s="64"/>
      <c r="H487" s="8" t="s">
        <v>1423</v>
      </c>
      <c r="I487" s="64" t="s">
        <v>628</v>
      </c>
      <c r="J487" s="9"/>
      <c r="K487" s="272"/>
      <c r="L487" s="272"/>
      <c r="M487" s="11"/>
      <c r="N487" s="305" t="s">
        <v>541</v>
      </c>
      <c r="O487" s="80"/>
      <c r="P487" s="80"/>
      <c r="Q487" s="80"/>
      <c r="R487" s="66"/>
      <c r="S487" s="80"/>
      <c r="T487" s="66"/>
      <c r="U487" s="80"/>
      <c r="V487" s="66"/>
      <c r="W487" s="66"/>
      <c r="X487" s="66"/>
      <c r="Y487" s="67"/>
      <c r="Z487" s="16"/>
      <c r="AA487" s="16"/>
      <c r="AB487" s="16"/>
      <c r="AC487" s="16"/>
      <c r="AD487" s="566"/>
      <c r="AE487" s="273" t="s">
        <v>654</v>
      </c>
      <c r="AF487" s="273" t="s">
        <v>654</v>
      </c>
      <c r="AG487" s="273" t="s">
        <v>654</v>
      </c>
      <c r="AH487" s="68"/>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69"/>
      <c r="CX487" s="352"/>
      <c r="CY487" s="69"/>
      <c r="CZ487" s="70"/>
      <c r="DA487" s="69"/>
      <c r="DB487" s="70"/>
      <c r="DC487" s="69"/>
      <c r="DD487" s="70"/>
      <c r="DE487" s="71"/>
      <c r="DF487" s="71"/>
      <c r="DG487" s="387"/>
      <c r="DH487" s="387"/>
      <c r="DI487" s="387"/>
      <c r="DJ487" s="387"/>
      <c r="DK487" s="387"/>
      <c r="DL487" s="387"/>
      <c r="DM487" s="387"/>
      <c r="DN487" s="387"/>
      <c r="DO487" s="387"/>
      <c r="DP487" s="387"/>
      <c r="DQ487" s="387"/>
      <c r="DR487" s="387"/>
      <c r="DS487" s="387"/>
      <c r="DT487" s="387"/>
      <c r="DU487" s="387"/>
      <c r="DV487" s="387"/>
      <c r="DW487" s="387"/>
      <c r="DX487" s="387"/>
      <c r="DY487" s="387"/>
      <c r="DZ487" s="387"/>
    </row>
    <row r="488" spans="1:130" ht="63.75" hidden="1" customHeight="1" x14ac:dyDescent="0.25">
      <c r="A488" s="616"/>
      <c r="B488" s="630"/>
      <c r="C488" s="56">
        <v>550</v>
      </c>
      <c r="D488" s="613"/>
      <c r="E488" s="15" t="s">
        <v>11</v>
      </c>
      <c r="F488" s="613"/>
      <c r="G488" s="64" t="s">
        <v>19</v>
      </c>
      <c r="H488" s="8" t="s">
        <v>1387</v>
      </c>
      <c r="I488" s="64" t="s">
        <v>628</v>
      </c>
      <c r="J488" s="388" t="s">
        <v>489</v>
      </c>
      <c r="K488" s="12" t="s">
        <v>6</v>
      </c>
      <c r="L488" s="12" t="s">
        <v>15</v>
      </c>
      <c r="M488" s="11"/>
      <c r="N488" s="305" t="s">
        <v>541</v>
      </c>
      <c r="O488" s="66"/>
      <c r="P488" s="66" t="s">
        <v>15</v>
      </c>
      <c r="Q488" s="66"/>
      <c r="R488" s="66"/>
      <c r="S488" s="66"/>
      <c r="T488" s="66"/>
      <c r="U488" s="66"/>
      <c r="V488" s="80"/>
      <c r="W488" s="80"/>
      <c r="X488" s="80"/>
      <c r="Y488" s="67">
        <f t="shared" si="241"/>
        <v>1</v>
      </c>
      <c r="Z488" s="16"/>
      <c r="AA488" s="16"/>
      <c r="AB488" s="16"/>
      <c r="AC488" s="16"/>
      <c r="AD488" s="566"/>
      <c r="AE488" s="273" t="s">
        <v>626</v>
      </c>
      <c r="AF488" s="273" t="s">
        <v>654</v>
      </c>
      <c r="AG488" s="273"/>
      <c r="AH488" s="68"/>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6">
        <v>2</v>
      </c>
      <c r="BK488" s="16">
        <v>2</v>
      </c>
      <c r="BL488" s="16">
        <v>2</v>
      </c>
      <c r="BM488" s="16">
        <v>2</v>
      </c>
      <c r="BN488" s="16">
        <v>2</v>
      </c>
      <c r="BO488" s="16">
        <v>2</v>
      </c>
      <c r="BP488" s="16">
        <v>2</v>
      </c>
      <c r="BQ488" s="16">
        <v>2</v>
      </c>
      <c r="BR488" s="16">
        <v>2</v>
      </c>
      <c r="BS488" s="16">
        <v>2</v>
      </c>
      <c r="BT488" s="16">
        <v>2</v>
      </c>
      <c r="BU488" s="16">
        <v>2</v>
      </c>
      <c r="BV488" s="16">
        <v>2</v>
      </c>
      <c r="BW488" s="16">
        <v>2</v>
      </c>
      <c r="BX488" s="16">
        <v>2</v>
      </c>
      <c r="BY488" s="16">
        <v>2</v>
      </c>
      <c r="BZ488" s="16">
        <v>2</v>
      </c>
      <c r="CA488" s="16">
        <v>2</v>
      </c>
      <c r="CB488" s="16">
        <v>2</v>
      </c>
      <c r="CC488" s="16">
        <v>2</v>
      </c>
      <c r="CD488" s="16">
        <v>2</v>
      </c>
      <c r="CE488" s="16">
        <v>2</v>
      </c>
      <c r="CF488" s="16">
        <v>2</v>
      </c>
      <c r="CG488" s="16">
        <v>2</v>
      </c>
      <c r="CH488" s="16">
        <v>2</v>
      </c>
      <c r="CI488" s="16">
        <v>2</v>
      </c>
      <c r="CJ488" s="16">
        <v>2</v>
      </c>
      <c r="CK488" s="16">
        <v>2</v>
      </c>
      <c r="CL488" s="16">
        <v>2</v>
      </c>
      <c r="CM488" s="16">
        <v>2</v>
      </c>
      <c r="CN488" s="16">
        <v>2</v>
      </c>
      <c r="CO488" s="16">
        <v>2</v>
      </c>
      <c r="CP488" s="16">
        <v>2</v>
      </c>
      <c r="CQ488" s="16">
        <v>2</v>
      </c>
      <c r="CR488" s="16">
        <v>2</v>
      </c>
      <c r="CS488" s="16">
        <v>2</v>
      </c>
      <c r="CT488" s="16">
        <v>2</v>
      </c>
      <c r="CU488" s="16">
        <v>2</v>
      </c>
      <c r="CV488" s="16">
        <v>2</v>
      </c>
      <c r="CW488" s="69">
        <f t="shared" si="252"/>
        <v>39</v>
      </c>
      <c r="CX488" s="352">
        <f t="shared" si="253"/>
        <v>1</v>
      </c>
      <c r="CY488" s="69">
        <f t="shared" si="254"/>
        <v>0</v>
      </c>
      <c r="CZ488" s="70">
        <f t="shared" si="255"/>
        <v>0</v>
      </c>
      <c r="DA488" s="69">
        <f t="shared" si="256"/>
        <v>0</v>
      </c>
      <c r="DB488" s="70">
        <f t="shared" si="257"/>
        <v>0</v>
      </c>
      <c r="DC488" s="69">
        <f t="shared" si="258"/>
        <v>0</v>
      </c>
      <c r="DD488" s="70">
        <f t="shared" si="259"/>
        <v>0</v>
      </c>
      <c r="DE488" s="71">
        <f t="shared" si="260"/>
        <v>2</v>
      </c>
      <c r="DF488" s="71" t="str">
        <f t="shared" si="261"/>
        <v>Đạt mục tiêu</v>
      </c>
      <c r="DG488" s="2"/>
      <c r="DH488" s="2"/>
      <c r="DI488" s="2"/>
      <c r="DJ488" s="2"/>
      <c r="DK488" s="2"/>
      <c r="DL488" s="2"/>
      <c r="DM488" s="2"/>
      <c r="DN488" s="2"/>
      <c r="DO488" s="2"/>
      <c r="DP488" s="2"/>
      <c r="DQ488" s="2"/>
      <c r="DR488" s="2"/>
      <c r="DS488" s="2"/>
      <c r="DT488" s="2"/>
      <c r="DU488" s="2"/>
      <c r="DV488" s="2"/>
      <c r="DW488" s="2"/>
      <c r="DX488" s="2"/>
      <c r="DY488" s="2"/>
      <c r="DZ488" s="2"/>
    </row>
    <row r="489" spans="1:130" ht="63.75" customHeight="1" x14ac:dyDescent="0.25">
      <c r="A489" s="49">
        <v>439</v>
      </c>
      <c r="B489" s="55">
        <v>547</v>
      </c>
      <c r="C489" s="56">
        <v>550</v>
      </c>
      <c r="D489" s="8" t="s">
        <v>928</v>
      </c>
      <c r="E489" s="15" t="s">
        <v>11</v>
      </c>
      <c r="F489" s="15" t="s">
        <v>511</v>
      </c>
      <c r="G489" s="64" t="s">
        <v>19</v>
      </c>
      <c r="H489" s="8" t="s">
        <v>929</v>
      </c>
      <c r="I489" s="64" t="s">
        <v>628</v>
      </c>
      <c r="J489" s="388" t="s">
        <v>489</v>
      </c>
      <c r="K489" s="12" t="s">
        <v>6</v>
      </c>
      <c r="L489" s="12" t="s">
        <v>15</v>
      </c>
      <c r="M489" s="11"/>
      <c r="N489" s="305" t="s">
        <v>543</v>
      </c>
      <c r="O489" s="66"/>
      <c r="P489" s="66"/>
      <c r="Q489" s="66"/>
      <c r="R489" s="66" t="s">
        <v>15</v>
      </c>
      <c r="S489" s="66"/>
      <c r="T489" s="66"/>
      <c r="U489" s="66"/>
      <c r="V489" s="80"/>
      <c r="W489" s="80"/>
      <c r="X489" s="80"/>
      <c r="Y489" s="67">
        <v>1</v>
      </c>
      <c r="Z489" s="16"/>
      <c r="AA489" s="16"/>
      <c r="AB489" s="16"/>
      <c r="AC489" s="16"/>
      <c r="AD489" s="16"/>
      <c r="AE489" s="272"/>
      <c r="AF489" s="272"/>
      <c r="AG489" s="272"/>
      <c r="AH489" s="12"/>
      <c r="AI489" s="12"/>
      <c r="AJ489" s="12"/>
      <c r="AK489" s="12"/>
      <c r="AL489" s="12"/>
      <c r="AM489" s="12" t="s">
        <v>645</v>
      </c>
      <c r="AN489" s="12"/>
      <c r="AO489" s="12"/>
      <c r="AP489" s="12" t="s">
        <v>626</v>
      </c>
      <c r="AQ489" s="12"/>
      <c r="AR489" s="12"/>
      <c r="AS489" s="12"/>
      <c r="AT489" s="12"/>
      <c r="AU489" s="12"/>
      <c r="AV489" s="12"/>
      <c r="AW489" s="12"/>
      <c r="AX489" s="12"/>
      <c r="AY489" s="12"/>
      <c r="AZ489" s="12"/>
      <c r="BA489" s="12"/>
      <c r="BB489" s="12"/>
      <c r="BC489" s="12"/>
      <c r="BD489" s="12"/>
      <c r="BE489" s="12"/>
      <c r="BF489" s="12"/>
      <c r="BG489" s="12"/>
      <c r="BH489" s="12"/>
      <c r="BI489" s="12"/>
      <c r="BJ489" s="16">
        <v>2</v>
      </c>
      <c r="BK489" s="16">
        <v>2</v>
      </c>
      <c r="BL489" s="16">
        <v>2</v>
      </c>
      <c r="BM489" s="16">
        <v>2</v>
      </c>
      <c r="BN489" s="16">
        <v>2</v>
      </c>
      <c r="BO489" s="16">
        <v>2</v>
      </c>
      <c r="BP489" s="16">
        <v>2</v>
      </c>
      <c r="BQ489" s="16">
        <v>2</v>
      </c>
      <c r="BR489" s="16">
        <v>2</v>
      </c>
      <c r="BS489" s="16">
        <v>2</v>
      </c>
      <c r="BT489" s="16">
        <v>2</v>
      </c>
      <c r="BU489" s="16">
        <v>2</v>
      </c>
      <c r="BV489" s="16">
        <v>2</v>
      </c>
      <c r="BW489" s="16">
        <v>2</v>
      </c>
      <c r="BX489" s="16">
        <v>2</v>
      </c>
      <c r="BY489" s="16">
        <v>2</v>
      </c>
      <c r="BZ489" s="16">
        <v>2</v>
      </c>
      <c r="CA489" s="16">
        <v>2</v>
      </c>
      <c r="CB489" s="16">
        <v>2</v>
      </c>
      <c r="CC489" s="16">
        <v>2</v>
      </c>
      <c r="CD489" s="16">
        <v>2</v>
      </c>
      <c r="CE489" s="16">
        <v>2</v>
      </c>
      <c r="CF489" s="16">
        <v>2</v>
      </c>
      <c r="CG489" s="16">
        <v>2</v>
      </c>
      <c r="CH489" s="16">
        <v>2</v>
      </c>
      <c r="CI489" s="16">
        <v>2</v>
      </c>
      <c r="CJ489" s="16">
        <v>2</v>
      </c>
      <c r="CK489" s="16">
        <v>2</v>
      </c>
      <c r="CL489" s="16">
        <v>2</v>
      </c>
      <c r="CM489" s="16">
        <v>2</v>
      </c>
      <c r="CN489" s="16">
        <v>2</v>
      </c>
      <c r="CO489" s="16">
        <v>2</v>
      </c>
      <c r="CP489" s="16">
        <v>2</v>
      </c>
      <c r="CQ489" s="16">
        <v>2</v>
      </c>
      <c r="CR489" s="16">
        <v>2</v>
      </c>
      <c r="CS489" s="16">
        <v>2</v>
      </c>
      <c r="CT489" s="16">
        <v>2</v>
      </c>
      <c r="CU489" s="16">
        <v>2</v>
      </c>
      <c r="CV489" s="16">
        <v>2</v>
      </c>
      <c r="CW489" s="69"/>
      <c r="CX489" s="352"/>
      <c r="CY489" s="69"/>
      <c r="CZ489" s="70"/>
      <c r="DA489" s="69"/>
      <c r="DB489" s="70"/>
      <c r="DC489" s="69"/>
      <c r="DD489" s="70"/>
      <c r="DE489" s="71"/>
      <c r="DF489" s="71"/>
      <c r="DG489" s="2"/>
      <c r="DH489" s="2"/>
      <c r="DI489" s="2"/>
      <c r="DJ489" s="2"/>
      <c r="DK489" s="2"/>
      <c r="DL489" s="2"/>
      <c r="DM489" s="2"/>
      <c r="DN489" s="2"/>
      <c r="DO489" s="2"/>
      <c r="DP489" s="2"/>
      <c r="DQ489" s="2"/>
      <c r="DR489" s="2"/>
      <c r="DS489" s="2"/>
      <c r="DT489" s="2"/>
      <c r="DU489" s="2"/>
      <c r="DV489" s="2"/>
      <c r="DW489" s="2"/>
      <c r="DX489" s="2"/>
      <c r="DY489" s="2"/>
      <c r="DZ489" s="2"/>
    </row>
    <row r="490" spans="1:130" ht="63.75" hidden="1" customHeight="1" x14ac:dyDescent="0.25">
      <c r="A490" s="49">
        <v>440</v>
      </c>
      <c r="B490" s="55">
        <v>547</v>
      </c>
      <c r="C490" s="56"/>
      <c r="D490" s="8" t="s">
        <v>928</v>
      </c>
      <c r="E490" s="15" t="s">
        <v>11</v>
      </c>
      <c r="F490" s="15" t="s">
        <v>511</v>
      </c>
      <c r="G490" s="64" t="s">
        <v>19</v>
      </c>
      <c r="H490" s="8" t="s">
        <v>930</v>
      </c>
      <c r="I490" s="64"/>
      <c r="J490" s="388"/>
      <c r="K490" s="12"/>
      <c r="L490" s="12"/>
      <c r="M490" s="11"/>
      <c r="N490" s="11" t="s">
        <v>546</v>
      </c>
      <c r="O490" s="66"/>
      <c r="P490" s="66"/>
      <c r="Q490" s="66"/>
      <c r="R490" s="66"/>
      <c r="S490" s="66"/>
      <c r="T490" s="66"/>
      <c r="U490" s="66" t="s">
        <v>15</v>
      </c>
      <c r="V490" s="80"/>
      <c r="W490" s="80"/>
      <c r="X490" s="80"/>
      <c r="Y490" s="67">
        <v>1</v>
      </c>
      <c r="Z490" s="16"/>
      <c r="AA490" s="16"/>
      <c r="AB490" s="16"/>
      <c r="AC490" s="16"/>
      <c r="AD490" s="16"/>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6"/>
      <c r="BK490" s="16"/>
      <c r="BL490" s="16"/>
      <c r="BM490" s="16"/>
      <c r="BN490" s="16"/>
      <c r="BO490" s="16"/>
      <c r="BP490" s="16"/>
      <c r="BQ490" s="16"/>
      <c r="BR490" s="16">
        <v>2</v>
      </c>
      <c r="BS490" s="16">
        <v>2</v>
      </c>
      <c r="BT490" s="16">
        <v>2</v>
      </c>
      <c r="BU490" s="16">
        <v>2</v>
      </c>
      <c r="BV490" s="16">
        <v>2</v>
      </c>
      <c r="BW490" s="16">
        <v>2</v>
      </c>
      <c r="BX490" s="16">
        <v>2</v>
      </c>
      <c r="BY490" s="16">
        <v>2</v>
      </c>
      <c r="BZ490" s="16">
        <v>2</v>
      </c>
      <c r="CA490" s="16">
        <v>2</v>
      </c>
      <c r="CB490" s="16">
        <v>2</v>
      </c>
      <c r="CC490" s="16">
        <v>2</v>
      </c>
      <c r="CD490" s="16">
        <v>2</v>
      </c>
      <c r="CE490" s="16"/>
      <c r="CF490" s="16"/>
      <c r="CG490" s="16"/>
      <c r="CH490" s="16"/>
      <c r="CI490" s="16"/>
      <c r="CJ490" s="16"/>
      <c r="CK490" s="16"/>
      <c r="CL490" s="16"/>
      <c r="CM490" s="16"/>
      <c r="CN490" s="16"/>
      <c r="CO490" s="16"/>
      <c r="CP490" s="16"/>
      <c r="CQ490" s="16"/>
      <c r="CR490" s="16"/>
      <c r="CS490" s="16"/>
      <c r="CT490" s="16"/>
      <c r="CU490" s="16"/>
      <c r="CV490" s="16"/>
      <c r="CW490" s="69"/>
      <c r="CX490" s="352"/>
      <c r="CY490" s="69"/>
      <c r="CZ490" s="70"/>
      <c r="DA490" s="69"/>
      <c r="DB490" s="70"/>
      <c r="DC490" s="69"/>
      <c r="DD490" s="70"/>
      <c r="DE490" s="71"/>
      <c r="DF490" s="71"/>
      <c r="DG490" s="2"/>
      <c r="DH490" s="2"/>
      <c r="DI490" s="2"/>
      <c r="DJ490" s="2"/>
      <c r="DK490" s="2"/>
      <c r="DL490" s="2"/>
      <c r="DM490" s="2"/>
      <c r="DN490" s="2"/>
      <c r="DO490" s="2"/>
      <c r="DP490" s="2"/>
      <c r="DQ490" s="2"/>
      <c r="DR490" s="2"/>
      <c r="DS490" s="2"/>
      <c r="DT490" s="2"/>
      <c r="DU490" s="2"/>
      <c r="DV490" s="2"/>
      <c r="DW490" s="2"/>
      <c r="DX490" s="2"/>
      <c r="DY490" s="2"/>
      <c r="DZ490" s="2"/>
    </row>
    <row r="491" spans="1:130" ht="27.75" customHeight="1" x14ac:dyDescent="0.25">
      <c r="A491" s="49">
        <v>441</v>
      </c>
      <c r="B491" s="62">
        <v>550</v>
      </c>
      <c r="C491" s="56">
        <v>552</v>
      </c>
      <c r="D491" s="8" t="s">
        <v>512</v>
      </c>
      <c r="E491" s="15" t="s">
        <v>38</v>
      </c>
      <c r="F491" s="15" t="s">
        <v>513</v>
      </c>
      <c r="G491" s="64" t="s">
        <v>38</v>
      </c>
      <c r="H491" s="20" t="s">
        <v>931</v>
      </c>
      <c r="I491" s="64" t="s">
        <v>628</v>
      </c>
      <c r="J491" s="64" t="s">
        <v>489</v>
      </c>
      <c r="K491" s="16" t="s">
        <v>145</v>
      </c>
      <c r="L491" s="16" t="s">
        <v>15</v>
      </c>
      <c r="M491" s="11"/>
      <c r="N491" s="11"/>
      <c r="O491" s="66"/>
      <c r="P491" s="80"/>
      <c r="Q491" s="66"/>
      <c r="R491" s="66"/>
      <c r="S491" s="66"/>
      <c r="T491" s="66"/>
      <c r="U491" s="66"/>
      <c r="V491" s="66" t="s">
        <v>15</v>
      </c>
      <c r="W491" s="66"/>
      <c r="X491" s="66"/>
      <c r="Y491" s="67">
        <f t="shared" ref="Y491:Y500" si="262">COUNTIF(O491:X491,"x")</f>
        <v>1</v>
      </c>
      <c r="Z491" s="16"/>
      <c r="AA491" s="16"/>
      <c r="AB491" s="16"/>
      <c r="AC491" s="16"/>
      <c r="AD491" s="16"/>
      <c r="AE491" s="16"/>
      <c r="AF491" s="16"/>
      <c r="AG491" s="16"/>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t="s">
        <v>654</v>
      </c>
      <c r="BI491" s="12"/>
      <c r="BJ491" s="16">
        <v>2</v>
      </c>
      <c r="BK491" s="16">
        <v>2</v>
      </c>
      <c r="BL491" s="16">
        <v>2</v>
      </c>
      <c r="BM491" s="16">
        <v>2</v>
      </c>
      <c r="BN491" s="16">
        <v>2</v>
      </c>
      <c r="BO491" s="16">
        <v>2</v>
      </c>
      <c r="BP491" s="16">
        <v>2</v>
      </c>
      <c r="BQ491" s="16">
        <v>2</v>
      </c>
      <c r="BR491" s="16">
        <v>2</v>
      </c>
      <c r="BS491" s="16">
        <v>2</v>
      </c>
      <c r="BT491" s="16">
        <v>2</v>
      </c>
      <c r="BU491" s="16">
        <v>2</v>
      </c>
      <c r="BV491" s="16">
        <v>2</v>
      </c>
      <c r="BW491" s="16">
        <v>2</v>
      </c>
      <c r="BX491" s="16">
        <v>2</v>
      </c>
      <c r="BY491" s="16">
        <v>2</v>
      </c>
      <c r="BZ491" s="16">
        <v>2</v>
      </c>
      <c r="CA491" s="16">
        <v>2</v>
      </c>
      <c r="CB491" s="16">
        <v>2</v>
      </c>
      <c r="CC491" s="16">
        <v>2</v>
      </c>
      <c r="CD491" s="16">
        <v>2</v>
      </c>
      <c r="CE491" s="16">
        <v>2</v>
      </c>
      <c r="CF491" s="16">
        <v>2</v>
      </c>
      <c r="CG491" s="16">
        <v>2</v>
      </c>
      <c r="CH491" s="16">
        <v>2</v>
      </c>
      <c r="CI491" s="16">
        <v>2</v>
      </c>
      <c r="CJ491" s="16">
        <v>2</v>
      </c>
      <c r="CK491" s="16">
        <v>2</v>
      </c>
      <c r="CL491" s="16">
        <v>2</v>
      </c>
      <c r="CM491" s="16">
        <v>2</v>
      </c>
      <c r="CN491" s="16">
        <v>2</v>
      </c>
      <c r="CO491" s="16">
        <v>2</v>
      </c>
      <c r="CP491" s="16">
        <v>2</v>
      </c>
      <c r="CQ491" s="16">
        <v>2</v>
      </c>
      <c r="CR491" s="16">
        <v>2</v>
      </c>
      <c r="CS491" s="16"/>
      <c r="CT491" s="16">
        <v>2</v>
      </c>
      <c r="CU491" s="16">
        <v>2</v>
      </c>
      <c r="CV491" s="16">
        <v>2</v>
      </c>
      <c r="CW491" s="69">
        <f>COUNTIF(BJ491:CV491,"2")</f>
        <v>38</v>
      </c>
      <c r="CX491" s="352">
        <f>CW491/(CW491+CY491+DA491+DC491)</f>
        <v>1</v>
      </c>
      <c r="CY491" s="69">
        <f>COUNTIF(BJ491:CV491,"1")</f>
        <v>0</v>
      </c>
      <c r="CZ491" s="70">
        <f>CY491/(CW491+CY491+DA491+DC491)</f>
        <v>0</v>
      </c>
      <c r="DA491" s="69">
        <f>COUNTIF(BJ491:CV491,"0")</f>
        <v>0</v>
      </c>
      <c r="DB491" s="70">
        <f>DA491/(CW491+CY491+DA491+DC491)</f>
        <v>0</v>
      </c>
      <c r="DC491" s="69">
        <f>COUNTIF(BJ491:CV491,"KĐG")</f>
        <v>0</v>
      </c>
      <c r="DD491" s="70">
        <f>DC491/(CW491+CY491+DA491+DC491)</f>
        <v>0</v>
      </c>
      <c r="DE491" s="71">
        <f>(((CW491*2)+(CY491*1)+(DA491*0)))/(CW491+CY491+DA491)</f>
        <v>2</v>
      </c>
      <c r="DF491" s="71" t="str">
        <f>IF(DD491&gt;=50%,"KĐG",IF(DE491&gt;=1.6,"Đạt mục tiêu",IF(DE491&gt;=1,"Cần cố gắng","Chưa đạt")))</f>
        <v>Đạt mục tiêu</v>
      </c>
      <c r="DG491" s="2"/>
      <c r="DH491" s="2"/>
      <c r="DI491" s="2"/>
      <c r="DJ491" s="2"/>
      <c r="DK491" s="2"/>
      <c r="DL491" s="2"/>
      <c r="DM491" s="2"/>
      <c r="DN491" s="2"/>
      <c r="DO491" s="2"/>
      <c r="DP491" s="2"/>
      <c r="DQ491" s="2"/>
      <c r="DR491" s="2"/>
      <c r="DS491" s="2"/>
      <c r="DT491" s="2"/>
      <c r="DU491" s="2"/>
      <c r="DV491" s="2"/>
      <c r="DW491" s="2"/>
      <c r="DX491" s="2"/>
      <c r="DY491" s="2"/>
      <c r="DZ491" s="2"/>
    </row>
    <row r="492" spans="1:130" ht="47.25" customHeight="1" x14ac:dyDescent="0.25">
      <c r="A492" s="49">
        <v>442</v>
      </c>
      <c r="B492" s="62">
        <v>552</v>
      </c>
      <c r="C492" s="56">
        <v>555</v>
      </c>
      <c r="D492" s="8" t="s">
        <v>514</v>
      </c>
      <c r="E492" s="15" t="s">
        <v>11</v>
      </c>
      <c r="F492" s="15" t="s">
        <v>515</v>
      </c>
      <c r="G492" s="64" t="s">
        <v>19</v>
      </c>
      <c r="H492" s="8" t="s">
        <v>932</v>
      </c>
      <c r="I492" s="64" t="s">
        <v>628</v>
      </c>
      <c r="J492" s="64" t="s">
        <v>489</v>
      </c>
      <c r="K492" s="16" t="s">
        <v>6</v>
      </c>
      <c r="L492" s="16" t="s">
        <v>15</v>
      </c>
      <c r="M492" s="11"/>
      <c r="N492" s="305" t="s">
        <v>543</v>
      </c>
      <c r="O492" s="66"/>
      <c r="P492" s="66"/>
      <c r="Q492" s="66"/>
      <c r="R492" s="66" t="s">
        <v>15</v>
      </c>
      <c r="S492" s="66"/>
      <c r="T492" s="66"/>
      <c r="U492" s="66"/>
      <c r="V492" s="66"/>
      <c r="W492" s="66"/>
      <c r="X492" s="66"/>
      <c r="Y492" s="67">
        <f t="shared" si="262"/>
        <v>1</v>
      </c>
      <c r="Z492" s="16"/>
      <c r="AA492" s="16"/>
      <c r="AB492" s="16"/>
      <c r="AC492" s="16"/>
      <c r="AD492" s="16"/>
      <c r="AE492" s="16"/>
      <c r="AF492" s="16"/>
      <c r="AG492" s="16"/>
      <c r="AH492" s="16"/>
      <c r="AI492" s="16"/>
      <c r="AJ492" s="16"/>
      <c r="AK492" s="16"/>
      <c r="AL492" s="16" t="s">
        <v>654</v>
      </c>
      <c r="AM492" s="16" t="s">
        <v>654</v>
      </c>
      <c r="AN492" s="16" t="s">
        <v>654</v>
      </c>
      <c r="AO492" s="16" t="s">
        <v>654</v>
      </c>
      <c r="AP492" s="16" t="s">
        <v>654</v>
      </c>
      <c r="AQ492" s="16"/>
      <c r="AR492" s="16"/>
      <c r="AS492" s="16"/>
      <c r="AT492" s="16"/>
      <c r="AU492" s="16"/>
      <c r="AV492" s="16"/>
      <c r="AW492" s="16"/>
      <c r="AX492" s="16"/>
      <c r="AY492" s="16"/>
      <c r="AZ492" s="16"/>
      <c r="BA492" s="16"/>
      <c r="BB492" s="16"/>
      <c r="BC492" s="16"/>
      <c r="BD492" s="16"/>
      <c r="BE492" s="16"/>
      <c r="BF492" s="16"/>
      <c r="BG492" s="16"/>
      <c r="BH492" s="16"/>
      <c r="BI492" s="16"/>
      <c r="BJ492" s="16">
        <v>2</v>
      </c>
      <c r="BK492" s="16">
        <v>2</v>
      </c>
      <c r="BL492" s="16">
        <v>2</v>
      </c>
      <c r="BM492" s="16">
        <v>2</v>
      </c>
      <c r="BN492" s="16">
        <v>2</v>
      </c>
      <c r="BO492" s="16">
        <v>2</v>
      </c>
      <c r="BP492" s="16">
        <v>2</v>
      </c>
      <c r="BQ492" s="16">
        <v>2</v>
      </c>
      <c r="BR492" s="16">
        <v>2</v>
      </c>
      <c r="BS492" s="16">
        <v>2</v>
      </c>
      <c r="BT492" s="16">
        <v>2</v>
      </c>
      <c r="BU492" s="16">
        <v>2</v>
      </c>
      <c r="BV492" s="16">
        <v>2</v>
      </c>
      <c r="BW492" s="16">
        <v>2</v>
      </c>
      <c r="BX492" s="16">
        <v>2</v>
      </c>
      <c r="BY492" s="16">
        <v>2</v>
      </c>
      <c r="BZ492" s="16">
        <v>2</v>
      </c>
      <c r="CA492" s="16">
        <v>2</v>
      </c>
      <c r="CB492" s="16">
        <v>2</v>
      </c>
      <c r="CC492" s="16">
        <v>2</v>
      </c>
      <c r="CD492" s="16">
        <v>2</v>
      </c>
      <c r="CE492" s="16">
        <v>2</v>
      </c>
      <c r="CF492" s="16">
        <v>2</v>
      </c>
      <c r="CG492" s="16">
        <v>2</v>
      </c>
      <c r="CH492" s="16">
        <v>2</v>
      </c>
      <c r="CI492" s="16">
        <v>2</v>
      </c>
      <c r="CJ492" s="16">
        <v>2</v>
      </c>
      <c r="CK492" s="16">
        <v>2</v>
      </c>
      <c r="CL492" s="16">
        <v>2</v>
      </c>
      <c r="CM492" s="16">
        <v>2</v>
      </c>
      <c r="CN492" s="16">
        <v>2</v>
      </c>
      <c r="CO492" s="16">
        <v>2</v>
      </c>
      <c r="CP492" s="16">
        <v>2</v>
      </c>
      <c r="CQ492" s="16">
        <v>2</v>
      </c>
      <c r="CR492" s="16">
        <v>2</v>
      </c>
      <c r="CS492" s="16">
        <v>2</v>
      </c>
      <c r="CT492" s="16">
        <v>2</v>
      </c>
      <c r="CU492" s="16">
        <v>2</v>
      </c>
      <c r="CV492" s="16">
        <v>2</v>
      </c>
      <c r="CW492" s="69">
        <f>COUNTIF(BJ492:CV492,"2")</f>
        <v>39</v>
      </c>
      <c r="CX492" s="352">
        <f>CW492/(CW492+CY492+DA492+DC492)</f>
        <v>1</v>
      </c>
      <c r="CY492" s="69">
        <f>COUNTIF(BJ492:CV492,"1")</f>
        <v>0</v>
      </c>
      <c r="CZ492" s="70">
        <f>CY492/(CW492+CY492+DA492+DC492)</f>
        <v>0</v>
      </c>
      <c r="DA492" s="69">
        <f>COUNTIF(BJ492:CV492,"0")</f>
        <v>0</v>
      </c>
      <c r="DB492" s="70">
        <f>DA492/(CW492+CY492+DA492+DC492)</f>
        <v>0</v>
      </c>
      <c r="DC492" s="69">
        <f>COUNTIF(BJ492:CV492,"KĐG")</f>
        <v>0</v>
      </c>
      <c r="DD492" s="70">
        <f>DC492/(CW492+CY492+DA492+DC492)</f>
        <v>0</v>
      </c>
      <c r="DE492" s="71">
        <f>(((CW492*2)+(CY492*1)+(DA492*0)))/(CW492+CY492+DA492)</f>
        <v>2</v>
      </c>
      <c r="DF492" s="71" t="str">
        <f>IF(DD492&gt;=50%,"KĐG",IF(DE492&gt;=1.6,"Đạt mục tiêu",IF(DE492&gt;=1,"Cần cố gắng","Chưa đạt")))</f>
        <v>Đạt mục tiêu</v>
      </c>
      <c r="DG492" s="2"/>
      <c r="DH492" s="2"/>
      <c r="DI492" s="2"/>
      <c r="DJ492" s="2"/>
      <c r="DK492" s="2"/>
      <c r="DL492" s="2"/>
      <c r="DM492" s="2"/>
      <c r="DN492" s="2"/>
      <c r="DO492" s="2"/>
      <c r="DP492" s="2"/>
      <c r="DQ492" s="2"/>
      <c r="DR492" s="2"/>
      <c r="DS492" s="2"/>
      <c r="DT492" s="2"/>
      <c r="DU492" s="2"/>
      <c r="DV492" s="2"/>
      <c r="DW492" s="2"/>
      <c r="DX492" s="2"/>
      <c r="DY492" s="2"/>
      <c r="DZ492" s="2"/>
    </row>
    <row r="493" spans="1:130" ht="24" customHeight="1" x14ac:dyDescent="0.25">
      <c r="A493" s="49">
        <v>443</v>
      </c>
      <c r="B493" s="55">
        <v>555</v>
      </c>
      <c r="C493" s="56">
        <v>556</v>
      </c>
      <c r="D493" s="623" t="s">
        <v>516</v>
      </c>
      <c r="E493" s="624"/>
      <c r="F493" s="624"/>
      <c r="G493" s="624"/>
      <c r="H493" s="625"/>
      <c r="I493" s="64"/>
      <c r="J493" s="57"/>
      <c r="K493" s="57" t="s">
        <v>8</v>
      </c>
      <c r="L493" s="57" t="s">
        <v>8</v>
      </c>
      <c r="M493" s="57" t="s">
        <v>8</v>
      </c>
      <c r="N493" s="296"/>
      <c r="O493" s="58" t="s">
        <v>609</v>
      </c>
      <c r="P493" s="58" t="s">
        <v>609</v>
      </c>
      <c r="Q493" s="58" t="s">
        <v>609</v>
      </c>
      <c r="R493" s="58" t="s">
        <v>609</v>
      </c>
      <c r="S493" s="58" t="s">
        <v>609</v>
      </c>
      <c r="T493" s="58" t="s">
        <v>609</v>
      </c>
      <c r="U493" s="58" t="s">
        <v>609</v>
      </c>
      <c r="V493" s="58" t="s">
        <v>609</v>
      </c>
      <c r="W493" s="58" t="s">
        <v>609</v>
      </c>
      <c r="X493" s="58" t="s">
        <v>609</v>
      </c>
      <c r="Y493" s="67">
        <f t="shared" si="262"/>
        <v>0</v>
      </c>
      <c r="Z493" s="57"/>
      <c r="AA493" s="57"/>
      <c r="AB493" s="57"/>
      <c r="AC493" s="57"/>
      <c r="AD493" s="57"/>
      <c r="AE493" s="57"/>
      <c r="AF493" s="57"/>
      <c r="AG493" s="57"/>
      <c r="AH493" s="78"/>
      <c r="AI493" s="78"/>
      <c r="AJ493" s="78"/>
      <c r="AK493" s="78"/>
      <c r="AL493" s="78"/>
      <c r="AM493" s="78"/>
      <c r="AN493" s="78"/>
      <c r="AO493" s="78"/>
      <c r="AP493" s="78"/>
      <c r="AQ493" s="78"/>
      <c r="AR493" s="78"/>
      <c r="AS493" s="78"/>
      <c r="AT493" s="78"/>
      <c r="AU493" s="78"/>
      <c r="AV493" s="78"/>
      <c r="AW493" s="78"/>
      <c r="AX493" s="78"/>
      <c r="AY493" s="57"/>
      <c r="AZ493" s="57"/>
      <c r="BA493" s="57"/>
      <c r="BB493" s="57"/>
      <c r="BC493" s="78"/>
      <c r="BD493" s="78"/>
      <c r="BE493" s="78"/>
      <c r="BF493" s="78"/>
      <c r="BG493" s="78"/>
      <c r="BH493" s="78"/>
      <c r="BI493" s="78"/>
      <c r="BJ493" s="336" t="s">
        <v>8</v>
      </c>
      <c r="BK493" s="336" t="s">
        <v>8</v>
      </c>
      <c r="BL493" s="336" t="s">
        <v>8</v>
      </c>
      <c r="BM493" s="336" t="s">
        <v>8</v>
      </c>
      <c r="BN493" s="336" t="s">
        <v>8</v>
      </c>
      <c r="BO493" s="336" t="s">
        <v>8</v>
      </c>
      <c r="BP493" s="336" t="s">
        <v>8</v>
      </c>
      <c r="BQ493" s="336" t="s">
        <v>8</v>
      </c>
      <c r="BR493" s="336" t="s">
        <v>8</v>
      </c>
      <c r="BS493" s="336" t="s">
        <v>8</v>
      </c>
      <c r="BT493" s="336" t="s">
        <v>8</v>
      </c>
      <c r="BU493" s="336" t="s">
        <v>8</v>
      </c>
      <c r="BV493" s="336" t="s">
        <v>8</v>
      </c>
      <c r="BW493" s="336" t="s">
        <v>8</v>
      </c>
      <c r="BX493" s="336" t="s">
        <v>8</v>
      </c>
      <c r="BY493" s="336" t="s">
        <v>8</v>
      </c>
      <c r="BZ493" s="336" t="s">
        <v>8</v>
      </c>
      <c r="CA493" s="336" t="s">
        <v>8</v>
      </c>
      <c r="CB493" s="336" t="s">
        <v>8</v>
      </c>
      <c r="CC493" s="336" t="s">
        <v>8</v>
      </c>
      <c r="CD493" s="336" t="s">
        <v>8</v>
      </c>
      <c r="CE493" s="336" t="s">
        <v>8</v>
      </c>
      <c r="CF493" s="336" t="s">
        <v>8</v>
      </c>
      <c r="CG493" s="336" t="s">
        <v>8</v>
      </c>
      <c r="CH493" s="336" t="s">
        <v>8</v>
      </c>
      <c r="CI493" s="336" t="s">
        <v>8</v>
      </c>
      <c r="CJ493" s="336" t="s">
        <v>8</v>
      </c>
      <c r="CK493" s="336" t="s">
        <v>8</v>
      </c>
      <c r="CL493" s="336" t="s">
        <v>8</v>
      </c>
      <c r="CM493" s="336" t="s">
        <v>8</v>
      </c>
      <c r="CN493" s="336" t="s">
        <v>8</v>
      </c>
      <c r="CO493" s="336" t="s">
        <v>8</v>
      </c>
      <c r="CP493" s="336" t="s">
        <v>8</v>
      </c>
      <c r="CQ493" s="336" t="s">
        <v>8</v>
      </c>
      <c r="CR493" s="336" t="s">
        <v>8</v>
      </c>
      <c r="CS493" s="336"/>
      <c r="CT493" s="336" t="s">
        <v>8</v>
      </c>
      <c r="CU493" s="336" t="s">
        <v>8</v>
      </c>
      <c r="CV493" s="336" t="s">
        <v>8</v>
      </c>
      <c r="CW493" s="336" t="s">
        <v>8</v>
      </c>
      <c r="CX493" s="331" t="s">
        <v>8</v>
      </c>
      <c r="CY493" s="336" t="s">
        <v>8</v>
      </c>
      <c r="CZ493" s="336" t="s">
        <v>8</v>
      </c>
      <c r="DA493" s="336" t="s">
        <v>8</v>
      </c>
      <c r="DB493" s="336" t="s">
        <v>8</v>
      </c>
      <c r="DC493" s="336" t="s">
        <v>8</v>
      </c>
      <c r="DD493" s="336" t="s">
        <v>8</v>
      </c>
      <c r="DE493" s="57" t="s">
        <v>8</v>
      </c>
      <c r="DF493" s="57" t="s">
        <v>8</v>
      </c>
      <c r="DG493" s="2"/>
      <c r="DH493" s="2"/>
      <c r="DI493" s="2"/>
      <c r="DJ493" s="2"/>
      <c r="DK493" s="2"/>
      <c r="DL493" s="2"/>
      <c r="DM493" s="2"/>
      <c r="DN493" s="2"/>
      <c r="DO493" s="2"/>
      <c r="DP493" s="2"/>
      <c r="DQ493" s="2"/>
      <c r="DR493" s="2"/>
      <c r="DS493" s="2"/>
      <c r="DT493" s="2"/>
      <c r="DU493" s="2"/>
      <c r="DV493" s="2"/>
      <c r="DW493" s="2"/>
      <c r="DX493" s="2"/>
      <c r="DY493" s="2"/>
      <c r="DZ493" s="2"/>
    </row>
    <row r="494" spans="1:130" ht="70.5" hidden="1" customHeight="1" x14ac:dyDescent="0.25">
      <c r="A494" s="49">
        <v>444</v>
      </c>
      <c r="B494" s="62">
        <v>556</v>
      </c>
      <c r="C494" s="56">
        <v>559</v>
      </c>
      <c r="D494" s="8" t="s">
        <v>517</v>
      </c>
      <c r="E494" s="15" t="s">
        <v>11</v>
      </c>
      <c r="F494" s="15" t="s">
        <v>518</v>
      </c>
      <c r="G494" s="64" t="s">
        <v>19</v>
      </c>
      <c r="H494" s="8" t="s">
        <v>933</v>
      </c>
      <c r="I494" s="64" t="s">
        <v>628</v>
      </c>
      <c r="J494" s="64" t="s">
        <v>489</v>
      </c>
      <c r="K494" s="16" t="s">
        <v>6</v>
      </c>
      <c r="L494" s="16" t="s">
        <v>15</v>
      </c>
      <c r="M494" s="11"/>
      <c r="N494" s="11" t="s">
        <v>547</v>
      </c>
      <c r="O494" s="66"/>
      <c r="P494" s="66"/>
      <c r="Q494" s="66"/>
      <c r="R494" s="66"/>
      <c r="S494" s="66"/>
      <c r="T494" s="66"/>
      <c r="U494" s="66"/>
      <c r="V494" s="66"/>
      <c r="W494" s="66" t="s">
        <v>15</v>
      </c>
      <c r="X494" s="66"/>
      <c r="Y494" s="67">
        <f t="shared" si="262"/>
        <v>1</v>
      </c>
      <c r="Z494" s="16"/>
      <c r="AA494" s="16"/>
      <c r="AB494" s="16"/>
      <c r="AC494" s="16"/>
      <c r="AD494" s="16"/>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t="s">
        <v>654</v>
      </c>
      <c r="BG494" s="12"/>
      <c r="BH494" s="12"/>
      <c r="BI494" s="12"/>
      <c r="BJ494" s="16">
        <v>2</v>
      </c>
      <c r="BK494" s="16">
        <v>2</v>
      </c>
      <c r="BL494" s="16">
        <v>2</v>
      </c>
      <c r="BM494" s="16">
        <v>2</v>
      </c>
      <c r="BN494" s="16">
        <v>2</v>
      </c>
      <c r="BO494" s="16">
        <v>2</v>
      </c>
      <c r="BP494" s="16">
        <v>2</v>
      </c>
      <c r="BQ494" s="16">
        <v>2</v>
      </c>
      <c r="BR494" s="16">
        <v>2</v>
      </c>
      <c r="BS494" s="16">
        <v>2</v>
      </c>
      <c r="BT494" s="16">
        <v>2</v>
      </c>
      <c r="BU494" s="16">
        <v>2</v>
      </c>
      <c r="BV494" s="16">
        <v>2</v>
      </c>
      <c r="BW494" s="16">
        <v>2</v>
      </c>
      <c r="BX494" s="16">
        <v>2</v>
      </c>
      <c r="BY494" s="16">
        <v>2</v>
      </c>
      <c r="BZ494" s="16">
        <v>2</v>
      </c>
      <c r="CA494" s="16">
        <v>2</v>
      </c>
      <c r="CB494" s="16">
        <v>2</v>
      </c>
      <c r="CC494" s="16">
        <v>2</v>
      </c>
      <c r="CD494" s="16">
        <v>2</v>
      </c>
      <c r="CE494" s="16">
        <v>2</v>
      </c>
      <c r="CF494" s="16">
        <v>2</v>
      </c>
      <c r="CG494" s="16">
        <v>2</v>
      </c>
      <c r="CH494" s="16">
        <v>2</v>
      </c>
      <c r="CI494" s="16">
        <v>2</v>
      </c>
      <c r="CJ494" s="16">
        <v>2</v>
      </c>
      <c r="CK494" s="16">
        <v>2</v>
      </c>
      <c r="CL494" s="16">
        <v>2</v>
      </c>
      <c r="CM494" s="16">
        <v>2</v>
      </c>
      <c r="CN494" s="16">
        <v>2</v>
      </c>
      <c r="CO494" s="16">
        <v>2</v>
      </c>
      <c r="CP494" s="16">
        <v>2</v>
      </c>
      <c r="CQ494" s="16">
        <v>2</v>
      </c>
      <c r="CR494" s="16">
        <v>2</v>
      </c>
      <c r="CS494" s="16"/>
      <c r="CT494" s="16">
        <v>2</v>
      </c>
      <c r="CU494" s="16">
        <v>2</v>
      </c>
      <c r="CV494" s="16">
        <v>2</v>
      </c>
      <c r="CW494" s="69">
        <f t="shared" ref="CW494:CW499" si="263">COUNTIF(BJ494:CV494,"2")</f>
        <v>38</v>
      </c>
      <c r="CX494" s="352">
        <f t="shared" ref="CX494:CX499" si="264">CW494/(CW494+CY494+DA494+DC494)</f>
        <v>1</v>
      </c>
      <c r="CY494" s="69">
        <f t="shared" ref="CY494:CY499" si="265">COUNTIF(BJ494:CV494,"1")</f>
        <v>0</v>
      </c>
      <c r="CZ494" s="70">
        <f t="shared" ref="CZ494:CZ499" si="266">CY494/(CW494+CY494+DA494+DC494)</f>
        <v>0</v>
      </c>
      <c r="DA494" s="69">
        <f t="shared" ref="DA494:DA499" si="267">COUNTIF(BJ494:CV494,"0")</f>
        <v>0</v>
      </c>
      <c r="DB494" s="70">
        <f t="shared" ref="DB494:DB499" si="268">DA494/(CW494+CY494+DA494+DC494)</f>
        <v>0</v>
      </c>
      <c r="DC494" s="69">
        <f t="shared" ref="DC494:DC499" si="269">COUNTIF(BJ494:CV494,"KĐG")</f>
        <v>0</v>
      </c>
      <c r="DD494" s="70">
        <f t="shared" ref="DD494:DD499" si="270">DC494/(CW494+CY494+DA494+DC494)</f>
        <v>0</v>
      </c>
      <c r="DE494" s="71">
        <f t="shared" ref="DE494:DE499" si="271">(((CW494*2)+(CY494*1)+(DA494*0)))/(CW494+CY494+DA494)</f>
        <v>2</v>
      </c>
      <c r="DF494" s="71" t="str">
        <f t="shared" ref="DF494:DF499" si="272">IF(DD494&gt;=50%,"KĐG",IF(DE494&gt;=1.6,"Đạt mục tiêu",IF(DE494&gt;=1,"Cần cố gắng","Chưa đạt")))</f>
        <v>Đạt mục tiêu</v>
      </c>
      <c r="DG494" s="2"/>
      <c r="DH494" s="2"/>
      <c r="DI494" s="2"/>
      <c r="DJ494" s="2"/>
      <c r="DK494" s="2"/>
      <c r="DL494" s="2"/>
      <c r="DM494" s="2"/>
      <c r="DN494" s="2"/>
      <c r="DO494" s="2"/>
      <c r="DP494" s="2"/>
      <c r="DQ494" s="2"/>
      <c r="DR494" s="2"/>
      <c r="DS494" s="2"/>
      <c r="DT494" s="2"/>
      <c r="DU494" s="2"/>
      <c r="DV494" s="2"/>
      <c r="DW494" s="2"/>
      <c r="DX494" s="2"/>
      <c r="DY494" s="2"/>
      <c r="DZ494" s="2"/>
    </row>
    <row r="495" spans="1:130" ht="45.75" hidden="1" customHeight="1" x14ac:dyDescent="0.25">
      <c r="A495" s="49">
        <v>445</v>
      </c>
      <c r="B495" s="62">
        <v>559</v>
      </c>
      <c r="C495" s="56">
        <v>561</v>
      </c>
      <c r="D495" s="8" t="s">
        <v>519</v>
      </c>
      <c r="E495" s="15" t="s">
        <v>11</v>
      </c>
      <c r="F495" s="15" t="s">
        <v>520</v>
      </c>
      <c r="G495" s="64" t="s">
        <v>13</v>
      </c>
      <c r="H495" s="8" t="s">
        <v>520</v>
      </c>
      <c r="I495" s="64" t="s">
        <v>628</v>
      </c>
      <c r="J495" s="64" t="s">
        <v>489</v>
      </c>
      <c r="K495" s="16" t="s">
        <v>6</v>
      </c>
      <c r="L495" s="16" t="s">
        <v>15</v>
      </c>
      <c r="M495" s="11"/>
      <c r="N495" s="11" t="s">
        <v>545</v>
      </c>
      <c r="O495" s="66"/>
      <c r="P495" s="66"/>
      <c r="Q495" s="66"/>
      <c r="R495" s="66"/>
      <c r="S495" s="66"/>
      <c r="T495" s="66" t="s">
        <v>15</v>
      </c>
      <c r="U495" s="66"/>
      <c r="V495" s="66"/>
      <c r="W495" s="66"/>
      <c r="X495" s="66"/>
      <c r="Y495" s="67">
        <f t="shared" si="262"/>
        <v>1</v>
      </c>
      <c r="Z495" s="16"/>
      <c r="AA495" s="16"/>
      <c r="AB495" s="16"/>
      <c r="AC495" s="16"/>
      <c r="AD495" s="16"/>
      <c r="AE495" s="12"/>
      <c r="AF495" s="12"/>
      <c r="AG495" s="12"/>
      <c r="AH495" s="12"/>
      <c r="AI495" s="12"/>
      <c r="AJ495" s="12"/>
      <c r="AK495" s="12"/>
      <c r="AL495" s="12"/>
      <c r="AM495" s="12"/>
      <c r="AN495" s="12"/>
      <c r="AO495" s="12"/>
      <c r="AP495" s="12"/>
      <c r="AQ495" s="12"/>
      <c r="AR495" s="12"/>
      <c r="AS495" s="12"/>
      <c r="AT495" s="12"/>
      <c r="AU495" s="12" t="s">
        <v>710</v>
      </c>
      <c r="AV495" s="12" t="s">
        <v>654</v>
      </c>
      <c r="AW495" s="12" t="s">
        <v>645</v>
      </c>
      <c r="AX495" s="12"/>
      <c r="AY495" s="12"/>
      <c r="AZ495" s="12"/>
      <c r="BA495" s="12"/>
      <c r="BB495" s="12"/>
      <c r="BC495" s="12"/>
      <c r="BD495" s="12"/>
      <c r="BE495" s="12"/>
      <c r="BF495" s="12"/>
      <c r="BG495" s="12"/>
      <c r="BH495" s="12"/>
      <c r="BI495" s="12"/>
      <c r="BJ495" s="345">
        <v>2</v>
      </c>
      <c r="BK495" s="345">
        <v>2</v>
      </c>
      <c r="BL495" s="345">
        <v>2</v>
      </c>
      <c r="BM495" s="345">
        <v>2</v>
      </c>
      <c r="BN495" s="345">
        <v>2</v>
      </c>
      <c r="BO495" s="345">
        <v>2</v>
      </c>
      <c r="BP495" s="345">
        <v>2</v>
      </c>
      <c r="BQ495" s="345">
        <v>2</v>
      </c>
      <c r="BR495" s="345">
        <v>2</v>
      </c>
      <c r="BS495" s="345">
        <v>2</v>
      </c>
      <c r="BT495" s="345">
        <v>2</v>
      </c>
      <c r="BU495" s="345">
        <v>2</v>
      </c>
      <c r="BV495" s="345">
        <v>2</v>
      </c>
      <c r="BW495" s="345">
        <v>2</v>
      </c>
      <c r="BX495" s="345">
        <v>2</v>
      </c>
      <c r="BY495" s="345">
        <v>2</v>
      </c>
      <c r="BZ495" s="345">
        <v>2</v>
      </c>
      <c r="CA495" s="345">
        <v>2</v>
      </c>
      <c r="CB495" s="345">
        <v>2</v>
      </c>
      <c r="CC495" s="345">
        <v>2</v>
      </c>
      <c r="CD495" s="345">
        <v>2</v>
      </c>
      <c r="CE495" s="345">
        <v>2</v>
      </c>
      <c r="CF495" s="345">
        <v>2</v>
      </c>
      <c r="CG495" s="345">
        <v>2</v>
      </c>
      <c r="CH495" s="345">
        <v>2</v>
      </c>
      <c r="CI495" s="345">
        <v>2</v>
      </c>
      <c r="CJ495" s="345">
        <v>2</v>
      </c>
      <c r="CK495" s="345">
        <v>2</v>
      </c>
      <c r="CL495" s="345">
        <v>2</v>
      </c>
      <c r="CM495" s="345">
        <v>2</v>
      </c>
      <c r="CN495" s="345">
        <v>2</v>
      </c>
      <c r="CO495" s="345">
        <v>2</v>
      </c>
      <c r="CP495" s="345">
        <v>2</v>
      </c>
      <c r="CQ495" s="345">
        <v>2</v>
      </c>
      <c r="CR495" s="345">
        <v>2</v>
      </c>
      <c r="CS495" s="345">
        <v>2</v>
      </c>
      <c r="CT495" s="345">
        <v>2</v>
      </c>
      <c r="CU495" s="345">
        <v>2</v>
      </c>
      <c r="CV495" s="345">
        <v>2</v>
      </c>
      <c r="CW495" s="335">
        <f t="shared" si="263"/>
        <v>39</v>
      </c>
      <c r="CX495" s="330">
        <f t="shared" si="264"/>
        <v>1</v>
      </c>
      <c r="CY495" s="335">
        <f t="shared" si="265"/>
        <v>0</v>
      </c>
      <c r="CZ495" s="339">
        <f t="shared" si="266"/>
        <v>0</v>
      </c>
      <c r="DA495" s="335">
        <f t="shared" si="267"/>
        <v>0</v>
      </c>
      <c r="DB495" s="339">
        <f t="shared" si="268"/>
        <v>0</v>
      </c>
      <c r="DC495" s="335">
        <f t="shared" si="269"/>
        <v>0</v>
      </c>
      <c r="DD495" s="339">
        <f t="shared" si="270"/>
        <v>0</v>
      </c>
      <c r="DE495" s="71">
        <f t="shared" si="271"/>
        <v>2</v>
      </c>
      <c r="DF495" s="71" t="str">
        <f t="shared" si="272"/>
        <v>Đạt mục tiêu</v>
      </c>
      <c r="DG495" s="2"/>
      <c r="DH495" s="2"/>
      <c r="DI495" s="2"/>
      <c r="DJ495" s="2"/>
      <c r="DK495" s="2"/>
      <c r="DL495" s="2"/>
      <c r="DM495" s="2"/>
      <c r="DN495" s="2"/>
      <c r="DO495" s="2"/>
      <c r="DP495" s="2"/>
      <c r="DQ495" s="2"/>
      <c r="DR495" s="2"/>
      <c r="DS495" s="2"/>
      <c r="DT495" s="2"/>
      <c r="DU495" s="2"/>
      <c r="DV495" s="2"/>
      <c r="DW495" s="2"/>
      <c r="DX495" s="2"/>
      <c r="DY495" s="2"/>
      <c r="DZ495" s="2"/>
    </row>
    <row r="496" spans="1:130" ht="53.25" hidden="1" customHeight="1" x14ac:dyDescent="0.25">
      <c r="A496" s="49">
        <v>446</v>
      </c>
      <c r="B496" s="62">
        <v>561</v>
      </c>
      <c r="C496" s="56">
        <v>562</v>
      </c>
      <c r="D496" s="8" t="s">
        <v>521</v>
      </c>
      <c r="E496" s="15" t="s">
        <v>19</v>
      </c>
      <c r="F496" s="15" t="s">
        <v>522</v>
      </c>
      <c r="G496" s="64" t="s">
        <v>19</v>
      </c>
      <c r="H496" s="8" t="s">
        <v>934</v>
      </c>
      <c r="I496" s="64" t="s">
        <v>628</v>
      </c>
      <c r="J496" s="64" t="s">
        <v>489</v>
      </c>
      <c r="K496" s="16" t="s">
        <v>6</v>
      </c>
      <c r="L496" s="16" t="s">
        <v>15</v>
      </c>
      <c r="M496" s="11"/>
      <c r="N496" s="11" t="s">
        <v>546</v>
      </c>
      <c r="O496" s="66"/>
      <c r="P496" s="66"/>
      <c r="Q496" s="66"/>
      <c r="R496" s="66"/>
      <c r="S496" s="66"/>
      <c r="T496" s="66"/>
      <c r="U496" s="66" t="s">
        <v>15</v>
      </c>
      <c r="V496" s="66"/>
      <c r="W496" s="66"/>
      <c r="X496" s="66"/>
      <c r="Y496" s="67">
        <f t="shared" si="262"/>
        <v>1</v>
      </c>
      <c r="Z496" s="16"/>
      <c r="AA496" s="16"/>
      <c r="AB496" s="16"/>
      <c r="AC496" s="16"/>
      <c r="AD496" s="16"/>
      <c r="AE496" s="12"/>
      <c r="AF496" s="12"/>
      <c r="AG496" s="12"/>
      <c r="AH496" s="12"/>
      <c r="AI496" s="12"/>
      <c r="AJ496" s="12"/>
      <c r="AK496" s="12"/>
      <c r="AL496" s="12"/>
      <c r="AM496" s="12"/>
      <c r="AN496" s="12"/>
      <c r="AO496" s="12"/>
      <c r="AP496" s="12"/>
      <c r="AQ496" s="12"/>
      <c r="AR496" s="12"/>
      <c r="AS496" s="12"/>
      <c r="AT496" s="12"/>
      <c r="AU496" s="12"/>
      <c r="AV496" s="12"/>
      <c r="AW496" s="12"/>
      <c r="AX496" s="12"/>
      <c r="AY496" s="12" t="s">
        <v>654</v>
      </c>
      <c r="AZ496" s="12"/>
      <c r="BA496" s="12" t="s">
        <v>654</v>
      </c>
      <c r="BB496" s="12"/>
      <c r="BC496" s="12"/>
      <c r="BD496" s="12"/>
      <c r="BE496" s="12"/>
      <c r="BF496" s="12"/>
      <c r="BG496" s="12"/>
      <c r="BH496" s="12"/>
      <c r="BI496" s="12"/>
      <c r="BJ496" s="16">
        <v>2</v>
      </c>
      <c r="BK496" s="16">
        <v>2</v>
      </c>
      <c r="BL496" s="16">
        <v>2</v>
      </c>
      <c r="BM496" s="16">
        <v>2</v>
      </c>
      <c r="BN496" s="16">
        <v>2</v>
      </c>
      <c r="BO496" s="16">
        <v>2</v>
      </c>
      <c r="BP496" s="16">
        <v>2</v>
      </c>
      <c r="BQ496" s="16">
        <v>2</v>
      </c>
      <c r="BR496" s="16">
        <v>2</v>
      </c>
      <c r="BS496" s="16">
        <v>1</v>
      </c>
      <c r="BT496" s="16">
        <v>1</v>
      </c>
      <c r="BU496" s="16">
        <v>1</v>
      </c>
      <c r="BV496" s="16">
        <v>1</v>
      </c>
      <c r="BW496" s="16">
        <v>1</v>
      </c>
      <c r="BX496" s="16">
        <v>1</v>
      </c>
      <c r="BY496" s="16">
        <v>1</v>
      </c>
      <c r="BZ496" s="16">
        <v>1</v>
      </c>
      <c r="CA496" s="16">
        <v>1</v>
      </c>
      <c r="CB496" s="16">
        <v>1</v>
      </c>
      <c r="CC496" s="16">
        <v>1</v>
      </c>
      <c r="CD496" s="16">
        <v>1</v>
      </c>
      <c r="CE496" s="16">
        <v>2</v>
      </c>
      <c r="CF496" s="16">
        <v>2</v>
      </c>
      <c r="CG496" s="16">
        <v>2</v>
      </c>
      <c r="CH496" s="16">
        <v>2</v>
      </c>
      <c r="CI496" s="16">
        <v>2</v>
      </c>
      <c r="CJ496" s="16">
        <v>2</v>
      </c>
      <c r="CK496" s="16">
        <v>2</v>
      </c>
      <c r="CL496" s="16">
        <v>2</v>
      </c>
      <c r="CM496" s="16">
        <v>2</v>
      </c>
      <c r="CN496" s="16">
        <v>2</v>
      </c>
      <c r="CO496" s="16">
        <v>2</v>
      </c>
      <c r="CP496" s="16">
        <v>2</v>
      </c>
      <c r="CQ496" s="16">
        <v>2</v>
      </c>
      <c r="CR496" s="16">
        <v>2</v>
      </c>
      <c r="CS496" s="16"/>
      <c r="CT496" s="16">
        <v>2</v>
      </c>
      <c r="CU496" s="16">
        <v>2</v>
      </c>
      <c r="CV496" s="16">
        <v>2</v>
      </c>
      <c r="CW496" s="69">
        <f t="shared" si="263"/>
        <v>26</v>
      </c>
      <c r="CX496" s="352">
        <f t="shared" si="264"/>
        <v>0.68421052631578949</v>
      </c>
      <c r="CY496" s="69">
        <f t="shared" si="265"/>
        <v>12</v>
      </c>
      <c r="CZ496" s="70">
        <f t="shared" si="266"/>
        <v>0.31578947368421051</v>
      </c>
      <c r="DA496" s="69">
        <f t="shared" si="267"/>
        <v>0</v>
      </c>
      <c r="DB496" s="70">
        <f t="shared" si="268"/>
        <v>0</v>
      </c>
      <c r="DC496" s="69">
        <f t="shared" si="269"/>
        <v>0</v>
      </c>
      <c r="DD496" s="70">
        <f t="shared" si="270"/>
        <v>0</v>
      </c>
      <c r="DE496" s="71">
        <f t="shared" si="271"/>
        <v>1.6842105263157894</v>
      </c>
      <c r="DF496" s="71" t="str">
        <f t="shared" si="272"/>
        <v>Đạt mục tiêu</v>
      </c>
      <c r="DG496" s="2"/>
      <c r="DH496" s="2"/>
      <c r="DI496" s="2"/>
      <c r="DJ496" s="2"/>
      <c r="DK496" s="2"/>
      <c r="DL496" s="2"/>
      <c r="DM496" s="2"/>
      <c r="DN496" s="2"/>
      <c r="DO496" s="2"/>
      <c r="DP496" s="2"/>
      <c r="DQ496" s="2"/>
      <c r="DR496" s="2"/>
      <c r="DS496" s="2"/>
      <c r="DT496" s="2"/>
      <c r="DU496" s="2"/>
      <c r="DV496" s="2"/>
      <c r="DW496" s="2"/>
      <c r="DX496" s="2"/>
      <c r="DY496" s="2"/>
      <c r="DZ496" s="2"/>
    </row>
    <row r="497" spans="1:130" ht="61.5" hidden="1" customHeight="1" x14ac:dyDescent="0.25">
      <c r="A497" s="49">
        <v>447</v>
      </c>
      <c r="B497" s="62">
        <v>562</v>
      </c>
      <c r="C497" s="56">
        <v>565</v>
      </c>
      <c r="D497" s="9" t="s">
        <v>524</v>
      </c>
      <c r="E497" s="15" t="s">
        <v>19</v>
      </c>
      <c r="F497" s="15" t="s">
        <v>523</v>
      </c>
      <c r="G497" s="64" t="s">
        <v>19</v>
      </c>
      <c r="H497" s="15" t="s">
        <v>1272</v>
      </c>
      <c r="I497" s="64" t="s">
        <v>628</v>
      </c>
      <c r="J497" s="388" t="s">
        <v>489</v>
      </c>
      <c r="K497" s="12" t="s">
        <v>6</v>
      </c>
      <c r="L497" s="12" t="s">
        <v>15</v>
      </c>
      <c r="M497" s="11">
        <v>9</v>
      </c>
      <c r="N497" s="305" t="s">
        <v>544</v>
      </c>
      <c r="O497" s="66"/>
      <c r="P497" s="66"/>
      <c r="Q497" s="66"/>
      <c r="R497" s="66"/>
      <c r="S497" s="66" t="s">
        <v>15</v>
      </c>
      <c r="T497" s="66"/>
      <c r="U497" s="66"/>
      <c r="V497" s="66"/>
      <c r="W497" s="66"/>
      <c r="X497" s="66"/>
      <c r="Y497" s="67">
        <f t="shared" si="262"/>
        <v>1</v>
      </c>
      <c r="Z497" s="16"/>
      <c r="AA497" s="16"/>
      <c r="AB497" s="16"/>
      <c r="AC497" s="16"/>
      <c r="AD497" s="16"/>
      <c r="AE497" s="16"/>
      <c r="AF497" s="16"/>
      <c r="AG497" s="16"/>
      <c r="AH497" s="16"/>
      <c r="AI497" s="16"/>
      <c r="AJ497" s="16"/>
      <c r="AK497" s="16"/>
      <c r="AL497" s="16"/>
      <c r="AM497" s="16"/>
      <c r="AN497" s="16"/>
      <c r="AO497" s="16"/>
      <c r="AP497" s="16"/>
      <c r="AQ497" s="16"/>
      <c r="AR497" s="16" t="s">
        <v>626</v>
      </c>
      <c r="AS497" s="16" t="s">
        <v>857</v>
      </c>
      <c r="AT497" s="16"/>
      <c r="AU497" s="16"/>
      <c r="AV497" s="16"/>
      <c r="AW497" s="16"/>
      <c r="AX497" s="16"/>
      <c r="AY497" s="16"/>
      <c r="AZ497" s="16"/>
      <c r="BA497" s="16"/>
      <c r="BB497" s="16"/>
      <c r="BC497" s="16"/>
      <c r="BD497" s="16"/>
      <c r="BE497" s="16"/>
      <c r="BF497" s="16"/>
      <c r="BG497" s="16"/>
      <c r="BH497" s="16"/>
      <c r="BI497" s="16"/>
      <c r="BJ497" s="16">
        <v>2</v>
      </c>
      <c r="BK497" s="16">
        <v>2</v>
      </c>
      <c r="BL497" s="16">
        <v>2</v>
      </c>
      <c r="BM497" s="16">
        <v>2</v>
      </c>
      <c r="BN497" s="16">
        <v>2</v>
      </c>
      <c r="BO497" s="16">
        <v>2</v>
      </c>
      <c r="BP497" s="16">
        <v>2</v>
      </c>
      <c r="BQ497" s="16">
        <v>2</v>
      </c>
      <c r="BR497" s="16">
        <v>2</v>
      </c>
      <c r="BS497" s="16">
        <v>1</v>
      </c>
      <c r="BT497" s="16">
        <v>1</v>
      </c>
      <c r="BU497" s="16">
        <v>1</v>
      </c>
      <c r="BV497" s="16">
        <v>1</v>
      </c>
      <c r="BW497" s="16">
        <v>1</v>
      </c>
      <c r="BX497" s="16">
        <v>1</v>
      </c>
      <c r="BY497" s="16">
        <v>1</v>
      </c>
      <c r="BZ497" s="16">
        <v>1</v>
      </c>
      <c r="CA497" s="16">
        <v>1</v>
      </c>
      <c r="CB497" s="16">
        <v>1</v>
      </c>
      <c r="CC497" s="16">
        <v>1</v>
      </c>
      <c r="CD497" s="16">
        <v>1</v>
      </c>
      <c r="CE497" s="16">
        <v>2</v>
      </c>
      <c r="CF497" s="16">
        <v>2</v>
      </c>
      <c r="CG497" s="16">
        <v>2</v>
      </c>
      <c r="CH497" s="16">
        <v>2</v>
      </c>
      <c r="CI497" s="16">
        <v>2</v>
      </c>
      <c r="CJ497" s="16">
        <v>2</v>
      </c>
      <c r="CK497" s="16">
        <v>2</v>
      </c>
      <c r="CL497" s="16">
        <v>2</v>
      </c>
      <c r="CM497" s="16">
        <v>2</v>
      </c>
      <c r="CN497" s="16">
        <v>2</v>
      </c>
      <c r="CO497" s="16">
        <v>2</v>
      </c>
      <c r="CP497" s="16">
        <v>2</v>
      </c>
      <c r="CQ497" s="16">
        <v>2</v>
      </c>
      <c r="CR497" s="16">
        <v>2</v>
      </c>
      <c r="CS497" s="16"/>
      <c r="CT497" s="16">
        <v>2</v>
      </c>
      <c r="CU497" s="16">
        <v>2</v>
      </c>
      <c r="CV497" s="16">
        <v>2</v>
      </c>
      <c r="CW497" s="69">
        <f t="shared" si="263"/>
        <v>26</v>
      </c>
      <c r="CX497" s="352">
        <f t="shared" si="264"/>
        <v>0.68421052631578949</v>
      </c>
      <c r="CY497" s="69">
        <f t="shared" si="265"/>
        <v>12</v>
      </c>
      <c r="CZ497" s="70">
        <f t="shared" si="266"/>
        <v>0.31578947368421051</v>
      </c>
      <c r="DA497" s="69">
        <f t="shared" si="267"/>
        <v>0</v>
      </c>
      <c r="DB497" s="70">
        <f t="shared" si="268"/>
        <v>0</v>
      </c>
      <c r="DC497" s="69">
        <f t="shared" si="269"/>
        <v>0</v>
      </c>
      <c r="DD497" s="70">
        <f t="shared" si="270"/>
        <v>0</v>
      </c>
      <c r="DE497" s="71">
        <f t="shared" si="271"/>
        <v>1.6842105263157894</v>
      </c>
      <c r="DF497" s="71" t="str">
        <f t="shared" si="272"/>
        <v>Đạt mục tiêu</v>
      </c>
      <c r="DG497" s="2"/>
      <c r="DH497" s="2"/>
      <c r="DI497" s="2"/>
      <c r="DJ497" s="2"/>
      <c r="DK497" s="2"/>
      <c r="DL497" s="2"/>
      <c r="DM497" s="2"/>
      <c r="DN497" s="2"/>
      <c r="DO497" s="2"/>
      <c r="DP497" s="2"/>
      <c r="DQ497" s="2"/>
      <c r="DR497" s="2"/>
      <c r="DS497" s="2"/>
      <c r="DT497" s="2"/>
      <c r="DU497" s="2"/>
      <c r="DV497" s="2"/>
      <c r="DW497" s="2"/>
      <c r="DX497" s="2"/>
      <c r="DY497" s="2"/>
      <c r="DZ497" s="2"/>
    </row>
    <row r="498" spans="1:130" ht="42" customHeight="1" x14ac:dyDescent="0.25">
      <c r="A498" s="49">
        <v>448</v>
      </c>
      <c r="B498" s="62">
        <v>566</v>
      </c>
      <c r="C498" s="56">
        <v>566</v>
      </c>
      <c r="D498" s="8" t="s">
        <v>525</v>
      </c>
      <c r="E498" s="15" t="s">
        <v>11</v>
      </c>
      <c r="F498" s="15" t="s">
        <v>526</v>
      </c>
      <c r="G498" s="64" t="s">
        <v>19</v>
      </c>
      <c r="H498" s="8" t="s">
        <v>526</v>
      </c>
      <c r="I498" s="64" t="s">
        <v>628</v>
      </c>
      <c r="J498" s="64" t="s">
        <v>489</v>
      </c>
      <c r="K498" s="16" t="s">
        <v>145</v>
      </c>
      <c r="L498" s="16" t="s">
        <v>15</v>
      </c>
      <c r="M498" s="11"/>
      <c r="N498" s="305" t="s">
        <v>543</v>
      </c>
      <c r="O498" s="66"/>
      <c r="P498" s="66"/>
      <c r="Q498" s="66"/>
      <c r="R498" s="66" t="s">
        <v>15</v>
      </c>
      <c r="S498" s="66"/>
      <c r="T498" s="66"/>
      <c r="U498" s="66"/>
      <c r="V498" s="66"/>
      <c r="W498" s="66"/>
      <c r="X498" s="66"/>
      <c r="Y498" s="67">
        <f t="shared" si="262"/>
        <v>1</v>
      </c>
      <c r="Z498" s="16"/>
      <c r="AA498" s="16"/>
      <c r="AB498" s="16"/>
      <c r="AC498" s="16"/>
      <c r="AD498" s="16"/>
      <c r="AE498" s="12"/>
      <c r="AF498" s="12"/>
      <c r="AG498" s="12"/>
      <c r="AH498" s="12"/>
      <c r="AI498" s="12"/>
      <c r="AJ498" s="12"/>
      <c r="AK498" s="12"/>
      <c r="AL498" s="12" t="s">
        <v>654</v>
      </c>
      <c r="AM498" s="12" t="s">
        <v>654</v>
      </c>
      <c r="AN498" s="12" t="s">
        <v>654</v>
      </c>
      <c r="AO498" s="12" t="s">
        <v>654</v>
      </c>
      <c r="AP498" s="12" t="s">
        <v>654</v>
      </c>
      <c r="AQ498" s="12"/>
      <c r="AR498" s="12"/>
      <c r="AS498" s="12"/>
      <c r="AT498" s="12"/>
      <c r="AU498" s="12"/>
      <c r="AV498" s="12"/>
      <c r="AW498" s="12"/>
      <c r="AX498" s="12"/>
      <c r="AY498" s="12"/>
      <c r="AZ498" s="12"/>
      <c r="BA498" s="12"/>
      <c r="BB498" s="12"/>
      <c r="BC498" s="12"/>
      <c r="BD498" s="12"/>
      <c r="BE498" s="12"/>
      <c r="BF498" s="12"/>
      <c r="BG498" s="12"/>
      <c r="BH498" s="12"/>
      <c r="BI498" s="12"/>
      <c r="BJ498" s="16">
        <v>2</v>
      </c>
      <c r="BK498" s="16">
        <v>2</v>
      </c>
      <c r="BL498" s="16">
        <v>2</v>
      </c>
      <c r="BM498" s="16">
        <v>2</v>
      </c>
      <c r="BN498" s="16">
        <v>2</v>
      </c>
      <c r="BO498" s="16">
        <v>2</v>
      </c>
      <c r="BP498" s="16">
        <v>2</v>
      </c>
      <c r="BQ498" s="16">
        <v>2</v>
      </c>
      <c r="BR498" s="16">
        <v>2</v>
      </c>
      <c r="BS498" s="16">
        <v>1</v>
      </c>
      <c r="BT498" s="16">
        <v>1</v>
      </c>
      <c r="BU498" s="16">
        <v>1</v>
      </c>
      <c r="BV498" s="16">
        <v>1</v>
      </c>
      <c r="BW498" s="16">
        <v>1</v>
      </c>
      <c r="BX498" s="16">
        <v>1</v>
      </c>
      <c r="BY498" s="16">
        <v>1</v>
      </c>
      <c r="BZ498" s="16">
        <v>1</v>
      </c>
      <c r="CA498" s="16">
        <v>1</v>
      </c>
      <c r="CB498" s="16">
        <v>1</v>
      </c>
      <c r="CC498" s="16">
        <v>1</v>
      </c>
      <c r="CD498" s="16">
        <v>1</v>
      </c>
      <c r="CE498" s="16">
        <v>2</v>
      </c>
      <c r="CF498" s="16">
        <v>2</v>
      </c>
      <c r="CG498" s="16">
        <v>2</v>
      </c>
      <c r="CH498" s="16">
        <v>2</v>
      </c>
      <c r="CI498" s="16">
        <v>2</v>
      </c>
      <c r="CJ498" s="16">
        <v>2</v>
      </c>
      <c r="CK498" s="16">
        <v>2</v>
      </c>
      <c r="CL498" s="16">
        <v>2</v>
      </c>
      <c r="CM498" s="16">
        <v>2</v>
      </c>
      <c r="CN498" s="16">
        <v>2</v>
      </c>
      <c r="CO498" s="16">
        <v>2</v>
      </c>
      <c r="CP498" s="16">
        <v>2</v>
      </c>
      <c r="CQ498" s="16">
        <v>2</v>
      </c>
      <c r="CR498" s="16">
        <v>2</v>
      </c>
      <c r="CS498" s="16">
        <v>2</v>
      </c>
      <c r="CT498" s="16">
        <v>2</v>
      </c>
      <c r="CU498" s="16">
        <v>2</v>
      </c>
      <c r="CV498" s="16">
        <v>2</v>
      </c>
      <c r="CW498" s="69">
        <f t="shared" si="263"/>
        <v>27</v>
      </c>
      <c r="CX498" s="352">
        <f t="shared" si="264"/>
        <v>0.69230769230769229</v>
      </c>
      <c r="CY498" s="69">
        <f t="shared" si="265"/>
        <v>12</v>
      </c>
      <c r="CZ498" s="70">
        <f t="shared" si="266"/>
        <v>0.30769230769230771</v>
      </c>
      <c r="DA498" s="69">
        <f t="shared" si="267"/>
        <v>0</v>
      </c>
      <c r="DB498" s="70">
        <f t="shared" si="268"/>
        <v>0</v>
      </c>
      <c r="DC498" s="69">
        <f t="shared" si="269"/>
        <v>0</v>
      </c>
      <c r="DD498" s="70">
        <f t="shared" si="270"/>
        <v>0</v>
      </c>
      <c r="DE498" s="71">
        <f t="shared" si="271"/>
        <v>1.6923076923076923</v>
      </c>
      <c r="DF498" s="71" t="str">
        <f t="shared" si="272"/>
        <v>Đạt mục tiêu</v>
      </c>
      <c r="DG498" s="2"/>
      <c r="DH498" s="2"/>
      <c r="DI498" s="2"/>
      <c r="DJ498" s="2"/>
      <c r="DK498" s="2"/>
      <c r="DL498" s="2"/>
      <c r="DM498" s="2"/>
      <c r="DN498" s="2"/>
      <c r="DO498" s="2"/>
      <c r="DP498" s="2"/>
      <c r="DQ498" s="2"/>
      <c r="DR498" s="2"/>
      <c r="DS498" s="2"/>
      <c r="DT498" s="2"/>
      <c r="DU498" s="2"/>
      <c r="DV498" s="2"/>
      <c r="DW498" s="2"/>
      <c r="DX498" s="2"/>
      <c r="DY498" s="2"/>
      <c r="DZ498" s="2"/>
    </row>
    <row r="499" spans="1:130" ht="60" customHeight="1" x14ac:dyDescent="0.25">
      <c r="A499" s="49">
        <v>449</v>
      </c>
      <c r="B499" s="62">
        <v>568</v>
      </c>
      <c r="C499" s="56">
        <v>568</v>
      </c>
      <c r="D499" s="8" t="s">
        <v>527</v>
      </c>
      <c r="E499" s="15" t="s">
        <v>11</v>
      </c>
      <c r="F499" s="8" t="s">
        <v>935</v>
      </c>
      <c r="G499" s="9" t="s">
        <v>19</v>
      </c>
      <c r="H499" s="8" t="s">
        <v>1271</v>
      </c>
      <c r="I499" s="64" t="s">
        <v>628</v>
      </c>
      <c r="J499" s="64" t="s">
        <v>489</v>
      </c>
      <c r="K499" s="16" t="s">
        <v>145</v>
      </c>
      <c r="L499" s="16" t="s">
        <v>15</v>
      </c>
      <c r="M499" s="11"/>
      <c r="N499" s="305" t="s">
        <v>543</v>
      </c>
      <c r="O499" s="66"/>
      <c r="P499" s="66"/>
      <c r="Q499" s="66"/>
      <c r="R499" s="66" t="s">
        <v>15</v>
      </c>
      <c r="S499" s="66"/>
      <c r="T499" s="66"/>
      <c r="U499" s="66"/>
      <c r="V499" s="66"/>
      <c r="W499" s="66"/>
      <c r="X499" s="66"/>
      <c r="Y499" s="67">
        <f t="shared" si="262"/>
        <v>1</v>
      </c>
      <c r="Z499" s="16"/>
      <c r="AA499" s="16"/>
      <c r="AB499" s="16"/>
      <c r="AC499" s="16"/>
      <c r="AD499" s="16"/>
      <c r="AE499" s="16"/>
      <c r="AF499" s="16"/>
      <c r="AG499" s="16"/>
      <c r="AH499" s="16"/>
      <c r="AI499" s="16"/>
      <c r="AJ499" s="16"/>
      <c r="AK499" s="16"/>
      <c r="AL499" s="16" t="s">
        <v>654</v>
      </c>
      <c r="AM499" s="16" t="s">
        <v>654</v>
      </c>
      <c r="AN499" s="16" t="s">
        <v>654</v>
      </c>
      <c r="AO499" s="16" t="s">
        <v>654</v>
      </c>
      <c r="AP499" s="16" t="s">
        <v>654</v>
      </c>
      <c r="AQ499" s="16"/>
      <c r="AR499" s="16"/>
      <c r="AS499" s="16"/>
      <c r="AT499" s="16"/>
      <c r="AU499" s="16"/>
      <c r="AV499" s="16"/>
      <c r="AW499" s="16"/>
      <c r="AX499" s="16"/>
      <c r="AY499" s="16"/>
      <c r="AZ499" s="16"/>
      <c r="BA499" s="16"/>
      <c r="BB499" s="16"/>
      <c r="BC499" s="16"/>
      <c r="BD499" s="16"/>
      <c r="BE499" s="16"/>
      <c r="BF499" s="16"/>
      <c r="BG499" s="16"/>
      <c r="BH499" s="16"/>
      <c r="BI499" s="16"/>
      <c r="BJ499" s="16">
        <v>2</v>
      </c>
      <c r="BK499" s="16">
        <v>2</v>
      </c>
      <c r="BL499" s="16">
        <v>2</v>
      </c>
      <c r="BM499" s="16">
        <v>2</v>
      </c>
      <c r="BN499" s="16">
        <v>2</v>
      </c>
      <c r="BO499" s="16">
        <v>2</v>
      </c>
      <c r="BP499" s="16">
        <v>2</v>
      </c>
      <c r="BQ499" s="16">
        <v>2</v>
      </c>
      <c r="BR499" s="16">
        <v>2</v>
      </c>
      <c r="BS499" s="16">
        <v>1</v>
      </c>
      <c r="BT499" s="16">
        <v>1</v>
      </c>
      <c r="BU499" s="16">
        <v>1</v>
      </c>
      <c r="BV499" s="16">
        <v>1</v>
      </c>
      <c r="BW499" s="16">
        <v>1</v>
      </c>
      <c r="BX499" s="16">
        <v>1</v>
      </c>
      <c r="BY499" s="16">
        <v>1</v>
      </c>
      <c r="BZ499" s="16">
        <v>1</v>
      </c>
      <c r="CA499" s="16">
        <v>1</v>
      </c>
      <c r="CB499" s="16">
        <v>1</v>
      </c>
      <c r="CC499" s="16">
        <v>1</v>
      </c>
      <c r="CD499" s="16">
        <v>1</v>
      </c>
      <c r="CE499" s="16">
        <v>2</v>
      </c>
      <c r="CF499" s="16">
        <v>2</v>
      </c>
      <c r="CG499" s="16">
        <v>2</v>
      </c>
      <c r="CH499" s="16">
        <v>2</v>
      </c>
      <c r="CI499" s="16">
        <v>2</v>
      </c>
      <c r="CJ499" s="16">
        <v>2</v>
      </c>
      <c r="CK499" s="16">
        <v>2</v>
      </c>
      <c r="CL499" s="16">
        <v>2</v>
      </c>
      <c r="CM499" s="16">
        <v>2</v>
      </c>
      <c r="CN499" s="16">
        <v>2</v>
      </c>
      <c r="CO499" s="16">
        <v>2</v>
      </c>
      <c r="CP499" s="16">
        <v>2</v>
      </c>
      <c r="CQ499" s="16">
        <v>2</v>
      </c>
      <c r="CR499" s="16">
        <v>2</v>
      </c>
      <c r="CS499" s="16">
        <v>2</v>
      </c>
      <c r="CT499" s="16">
        <v>2</v>
      </c>
      <c r="CU499" s="16">
        <v>2</v>
      </c>
      <c r="CV499" s="16">
        <v>2</v>
      </c>
      <c r="CW499" s="69">
        <f t="shared" si="263"/>
        <v>27</v>
      </c>
      <c r="CX499" s="352">
        <f t="shared" si="264"/>
        <v>0.69230769230769229</v>
      </c>
      <c r="CY499" s="69">
        <f t="shared" si="265"/>
        <v>12</v>
      </c>
      <c r="CZ499" s="70">
        <f t="shared" si="266"/>
        <v>0.30769230769230771</v>
      </c>
      <c r="DA499" s="69">
        <f t="shared" si="267"/>
        <v>0</v>
      </c>
      <c r="DB499" s="70">
        <f t="shared" si="268"/>
        <v>0</v>
      </c>
      <c r="DC499" s="69">
        <f t="shared" si="269"/>
        <v>0</v>
      </c>
      <c r="DD499" s="70">
        <f t="shared" si="270"/>
        <v>0</v>
      </c>
      <c r="DE499" s="71">
        <f t="shared" si="271"/>
        <v>1.6923076923076923</v>
      </c>
      <c r="DF499" s="71" t="str">
        <f t="shared" si="272"/>
        <v>Đạt mục tiêu</v>
      </c>
      <c r="DG499" s="2"/>
      <c r="DH499" s="2"/>
      <c r="DI499" s="2"/>
      <c r="DJ499" s="2"/>
      <c r="DK499" s="2"/>
      <c r="DL499" s="2"/>
      <c r="DM499" s="2"/>
      <c r="DN499" s="2"/>
      <c r="DO499" s="2"/>
      <c r="DP499" s="2"/>
      <c r="DQ499" s="2"/>
      <c r="DR499" s="2"/>
      <c r="DS499" s="2"/>
      <c r="DT499" s="2"/>
      <c r="DU499" s="2"/>
      <c r="DV499" s="2"/>
      <c r="DW499" s="2"/>
      <c r="DX499" s="2"/>
      <c r="DY499" s="2"/>
      <c r="DZ499" s="2"/>
    </row>
    <row r="500" spans="1:130" ht="15.75" hidden="1" x14ac:dyDescent="0.25">
      <c r="A500" s="151">
        <f>COUNTIF(A$7:A$499,"CĐ1.1")</f>
        <v>0</v>
      </c>
      <c r="B500" s="62"/>
      <c r="C500" s="76"/>
      <c r="D500" s="8"/>
      <c r="E500" s="15"/>
      <c r="F500" s="15"/>
      <c r="G500" s="64"/>
      <c r="H500" s="64"/>
      <c r="I500" s="64"/>
      <c r="J500" s="16"/>
      <c r="K500" s="16"/>
      <c r="L500" s="16"/>
      <c r="M500" s="11"/>
      <c r="N500" s="11"/>
      <c r="O500" s="66"/>
      <c r="P500" s="66"/>
      <c r="Q500" s="66"/>
      <c r="R500" s="66"/>
      <c r="S500" s="66"/>
      <c r="T500" s="66"/>
      <c r="U500" s="66"/>
      <c r="V500" s="66"/>
      <c r="W500" s="66"/>
      <c r="X500" s="66"/>
      <c r="Y500" s="67">
        <f t="shared" si="262"/>
        <v>0</v>
      </c>
      <c r="Z500" s="16"/>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3"/>
      <c r="BK500" s="3"/>
      <c r="BL500" s="3"/>
      <c r="BM500" s="3"/>
      <c r="BN500" s="3"/>
      <c r="BO500" s="3"/>
      <c r="BP500" s="3"/>
      <c r="BQ500" s="3"/>
      <c r="BR500" s="3"/>
      <c r="BS500" s="293"/>
      <c r="BT500" s="293"/>
      <c r="BU500" s="293"/>
      <c r="BV500" s="293"/>
      <c r="BW500" s="293"/>
      <c r="BX500" s="293"/>
      <c r="BY500" s="293"/>
      <c r="BZ500" s="293"/>
      <c r="CA500" s="293"/>
      <c r="CB500" s="293"/>
      <c r="CC500" s="3"/>
      <c r="CD500" s="3"/>
      <c r="CE500" s="3"/>
      <c r="CF500" s="3"/>
      <c r="CG500" s="3"/>
      <c r="CH500" s="3"/>
      <c r="CI500" s="3"/>
      <c r="CJ500" s="3"/>
      <c r="CK500" s="3"/>
      <c r="CL500" s="3"/>
      <c r="CM500" s="3"/>
      <c r="CN500" s="3"/>
      <c r="CO500" s="3"/>
      <c r="CP500" s="3"/>
      <c r="CQ500" s="3"/>
      <c r="CR500" s="3"/>
      <c r="CS500" s="293"/>
      <c r="CT500" s="3"/>
      <c r="CU500" s="3"/>
      <c r="CV500" s="3"/>
      <c r="CW500" s="3"/>
      <c r="CX500" s="30"/>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row>
    <row r="501" spans="1:130" ht="15.75" hidden="1" x14ac:dyDescent="0.25">
      <c r="A501" s="31"/>
      <c r="B501" s="62"/>
      <c r="C501" s="76"/>
      <c r="D501" s="8"/>
      <c r="E501" s="15"/>
      <c r="F501" s="15"/>
      <c r="G501" s="64"/>
      <c r="H501" s="64"/>
      <c r="I501" s="7"/>
      <c r="J501" s="16"/>
      <c r="K501" s="16"/>
      <c r="L501" s="16"/>
      <c r="M501" s="11"/>
      <c r="N501" s="11"/>
      <c r="O501" s="66"/>
      <c r="P501" s="66"/>
      <c r="Q501" s="66"/>
      <c r="R501" s="66"/>
      <c r="S501" s="66"/>
      <c r="T501" s="66"/>
      <c r="U501" s="66"/>
      <c r="V501" s="66"/>
      <c r="W501" s="66"/>
      <c r="X501" s="66"/>
      <c r="Y501" s="66"/>
      <c r="Z501" s="16"/>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3"/>
      <c r="BK501" s="3"/>
      <c r="BL501" s="3"/>
      <c r="BM501" s="3"/>
      <c r="BN501" s="3"/>
      <c r="BO501" s="3"/>
      <c r="BP501" s="3"/>
      <c r="BQ501" s="3"/>
      <c r="BR501" s="3"/>
      <c r="BS501" s="293"/>
      <c r="BT501" s="293"/>
      <c r="BU501" s="293"/>
      <c r="BV501" s="293"/>
      <c r="BW501" s="293"/>
      <c r="BX501" s="293"/>
      <c r="BY501" s="293"/>
      <c r="BZ501" s="293"/>
      <c r="CA501" s="293"/>
      <c r="CB501" s="293"/>
      <c r="CC501" s="3"/>
      <c r="CD501" s="3"/>
      <c r="CE501" s="3"/>
      <c r="CF501" s="3"/>
      <c r="CG501" s="3"/>
      <c r="CH501" s="3"/>
      <c r="CI501" s="3"/>
      <c r="CJ501" s="3"/>
      <c r="CK501" s="3"/>
      <c r="CL501" s="3"/>
      <c r="CM501" s="3"/>
      <c r="CN501" s="3"/>
      <c r="CO501" s="3"/>
      <c r="CP501" s="3"/>
      <c r="CQ501" s="3"/>
      <c r="CR501" s="3"/>
      <c r="CS501" s="293"/>
      <c r="CT501" s="3"/>
      <c r="CU501" s="3"/>
      <c r="CV501" s="3"/>
      <c r="CW501" s="3"/>
      <c r="CX501" s="30"/>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row>
    <row r="502" spans="1:130" ht="31.5" hidden="1" customHeight="1" x14ac:dyDescent="0.25">
      <c r="A502" s="31"/>
      <c r="B502" s="152"/>
      <c r="C502" s="56"/>
      <c r="D502" s="704" t="s">
        <v>528</v>
      </c>
      <c r="E502" s="705"/>
      <c r="F502" s="153"/>
      <c r="G502" s="153"/>
      <c r="H502" s="153"/>
      <c r="I502" s="154"/>
      <c r="J502" s="155">
        <f>SUM(J503:J508)</f>
        <v>342</v>
      </c>
      <c r="K502" s="16"/>
      <c r="L502" s="155">
        <f t="shared" ref="L502:X502" si="273">SUM(L503:L508)</f>
        <v>255</v>
      </c>
      <c r="M502" s="155" t="e">
        <f t="shared" si="273"/>
        <v>#VALUE!</v>
      </c>
      <c r="N502" s="155"/>
      <c r="O502" s="156">
        <f t="shared" si="273"/>
        <v>48</v>
      </c>
      <c r="P502" s="156">
        <f t="shared" si="273"/>
        <v>40</v>
      </c>
      <c r="Q502" s="156">
        <f t="shared" si="273"/>
        <v>42</v>
      </c>
      <c r="R502" s="156">
        <f t="shared" si="273"/>
        <v>51</v>
      </c>
      <c r="S502" s="156">
        <f t="shared" si="273"/>
        <v>43</v>
      </c>
      <c r="T502" s="156">
        <f t="shared" si="273"/>
        <v>42</v>
      </c>
      <c r="U502" s="156">
        <f t="shared" si="273"/>
        <v>44</v>
      </c>
      <c r="V502" s="156">
        <f t="shared" si="273"/>
        <v>38</v>
      </c>
      <c r="W502" s="156">
        <f t="shared" si="273"/>
        <v>39</v>
      </c>
      <c r="X502" s="156">
        <f t="shared" si="273"/>
        <v>21</v>
      </c>
      <c r="Y502" s="156"/>
      <c r="Z502" s="153"/>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3"/>
      <c r="BK502" s="3"/>
      <c r="BL502" s="3"/>
      <c r="BM502" s="3"/>
      <c r="BN502" s="3"/>
      <c r="BO502" s="3"/>
      <c r="BP502" s="3"/>
      <c r="BQ502" s="3"/>
      <c r="BR502" s="3"/>
      <c r="BS502" s="293"/>
      <c r="BT502" s="293"/>
      <c r="BU502" s="293"/>
      <c r="BV502" s="293"/>
      <c r="BW502" s="293"/>
      <c r="BX502" s="293"/>
      <c r="BY502" s="293"/>
      <c r="BZ502" s="293"/>
      <c r="CA502" s="293"/>
      <c r="CB502" s="293"/>
      <c r="CC502" s="3"/>
      <c r="CD502" s="3"/>
      <c r="CE502" s="3"/>
      <c r="CF502" s="3"/>
      <c r="CG502" s="3"/>
      <c r="CH502" s="3"/>
      <c r="CI502" s="3"/>
      <c r="CJ502" s="3"/>
      <c r="CK502" s="3"/>
      <c r="CL502" s="3"/>
      <c r="CM502" s="3"/>
      <c r="CN502" s="3"/>
      <c r="CO502" s="3"/>
      <c r="CP502" s="3"/>
      <c r="CQ502" s="3"/>
      <c r="CR502" s="3"/>
      <c r="CS502" s="293"/>
      <c r="CT502" s="3"/>
      <c r="CU502" s="3"/>
      <c r="CV502" s="3"/>
      <c r="CW502" s="3"/>
      <c r="CX502" s="30"/>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row>
    <row r="503" spans="1:130" ht="15.75" hidden="1" x14ac:dyDescent="0.25">
      <c r="A503" s="31"/>
      <c r="B503" s="152"/>
      <c r="C503" s="157"/>
      <c r="D503" s="683" t="s">
        <v>529</v>
      </c>
      <c r="E503" s="705"/>
      <c r="F503" s="158"/>
      <c r="G503" s="158"/>
      <c r="H503" s="158"/>
      <c r="I503" s="154"/>
      <c r="J503" s="155">
        <f>COUNTIF(J$11:J$86,"Thể chất")</f>
        <v>56</v>
      </c>
      <c r="K503" s="16"/>
      <c r="L503" s="155">
        <f>COUNTIF(L$11:L$86,"x")</f>
        <v>46</v>
      </c>
      <c r="M503" s="159" t="str">
        <f>M9</f>
        <v>.</v>
      </c>
      <c r="N503" s="159"/>
      <c r="O503" s="156">
        <f t="shared" ref="O503:X503" si="274">COUNTIF(O$10:O$86,"x")</f>
        <v>6</v>
      </c>
      <c r="P503" s="156">
        <f t="shared" si="274"/>
        <v>5</v>
      </c>
      <c r="Q503" s="156">
        <f t="shared" si="274"/>
        <v>6</v>
      </c>
      <c r="R503" s="156">
        <f t="shared" si="274"/>
        <v>8</v>
      </c>
      <c r="S503" s="156">
        <f t="shared" si="274"/>
        <v>9</v>
      </c>
      <c r="T503" s="156">
        <f t="shared" si="274"/>
        <v>7</v>
      </c>
      <c r="U503" s="156">
        <f t="shared" si="274"/>
        <v>7</v>
      </c>
      <c r="V503" s="156">
        <f t="shared" si="274"/>
        <v>6</v>
      </c>
      <c r="W503" s="156">
        <f t="shared" si="274"/>
        <v>8</v>
      </c>
      <c r="X503" s="156">
        <f t="shared" si="274"/>
        <v>6</v>
      </c>
      <c r="Y503" s="156"/>
      <c r="Z503" s="160"/>
      <c r="AA503" s="161"/>
      <c r="AB503" s="161"/>
      <c r="AC503" s="161"/>
      <c r="AD503" s="161"/>
      <c r="AE503" s="161"/>
      <c r="AF503" s="161"/>
      <c r="AG503" s="161"/>
      <c r="AH503" s="161"/>
      <c r="AI503" s="161"/>
      <c r="AJ503" s="161"/>
      <c r="AK503" s="161"/>
      <c r="AL503" s="161"/>
      <c r="AM503" s="161"/>
      <c r="AN503" s="161"/>
      <c r="AO503" s="161"/>
      <c r="AP503" s="161"/>
      <c r="AQ503" s="161"/>
      <c r="AR503" s="161"/>
      <c r="AS503" s="161"/>
      <c r="AT503" s="161"/>
      <c r="AU503" s="161"/>
      <c r="AV503" s="161"/>
      <c r="AW503" s="161"/>
      <c r="AX503" s="161"/>
      <c r="AY503" s="161"/>
      <c r="AZ503" s="161"/>
      <c r="BA503" s="161"/>
      <c r="BB503" s="161"/>
      <c r="BC503" s="161"/>
      <c r="BD503" s="161"/>
      <c r="BE503" s="161"/>
      <c r="BF503" s="161"/>
      <c r="BG503" s="161"/>
      <c r="BH503" s="161"/>
      <c r="BI503" s="161"/>
      <c r="BJ503" s="3"/>
      <c r="BK503" s="3"/>
      <c r="BL503" s="3"/>
      <c r="BM503" s="3"/>
      <c r="BN503" s="3"/>
      <c r="BO503" s="3"/>
      <c r="BP503" s="3"/>
      <c r="BQ503" s="3"/>
      <c r="BR503" s="3"/>
      <c r="BS503" s="293"/>
      <c r="BT503" s="293"/>
      <c r="BU503" s="293"/>
      <c r="BV503" s="293"/>
      <c r="BW503" s="293"/>
      <c r="BX503" s="293"/>
      <c r="BY503" s="293"/>
      <c r="BZ503" s="293"/>
      <c r="CA503" s="293"/>
      <c r="CB503" s="293"/>
      <c r="CC503" s="3"/>
      <c r="CD503" s="3"/>
      <c r="CE503" s="3"/>
      <c r="CF503" s="3"/>
      <c r="CG503" s="3"/>
      <c r="CH503" s="3"/>
      <c r="CI503" s="3"/>
      <c r="CJ503" s="3"/>
      <c r="CK503" s="3"/>
      <c r="CL503" s="3"/>
      <c r="CM503" s="3"/>
      <c r="CN503" s="3"/>
      <c r="CO503" s="3"/>
      <c r="CP503" s="3"/>
      <c r="CQ503" s="3"/>
      <c r="CR503" s="3"/>
      <c r="CS503" s="293"/>
      <c r="CT503" s="3"/>
      <c r="CU503" s="3"/>
      <c r="CV503" s="3"/>
      <c r="CW503" s="3"/>
      <c r="CX503" s="30"/>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row>
    <row r="504" spans="1:130" ht="15.75" hidden="1" x14ac:dyDescent="0.25">
      <c r="A504" s="31"/>
      <c r="B504" s="152"/>
      <c r="C504" s="157"/>
      <c r="D504" s="683" t="s">
        <v>530</v>
      </c>
      <c r="E504" s="705"/>
      <c r="F504" s="158"/>
      <c r="G504" s="158"/>
      <c r="H504" s="158"/>
      <c r="I504" s="154"/>
      <c r="J504" s="155">
        <f>COUNTIF(J$89:J$143,"Thể chất")</f>
        <v>42</v>
      </c>
      <c r="K504" s="16"/>
      <c r="L504" s="155">
        <f>COUNTIF(L$89:L$143,"x")</f>
        <v>36</v>
      </c>
      <c r="M504" s="159" t="str">
        <f>M88</f>
        <v>#</v>
      </c>
      <c r="N504" s="159"/>
      <c r="O504" s="156">
        <f t="shared" ref="O504:X504" si="275">COUNTIF(O$87:O$143,"x")</f>
        <v>6</v>
      </c>
      <c r="P504" s="156">
        <f t="shared" si="275"/>
        <v>6</v>
      </c>
      <c r="Q504" s="156">
        <f t="shared" si="275"/>
        <v>5</v>
      </c>
      <c r="R504" s="156">
        <f t="shared" si="275"/>
        <v>6</v>
      </c>
      <c r="S504" s="156">
        <f t="shared" si="275"/>
        <v>6</v>
      </c>
      <c r="T504" s="156">
        <f t="shared" si="275"/>
        <v>2</v>
      </c>
      <c r="U504" s="156">
        <f t="shared" si="275"/>
        <v>6</v>
      </c>
      <c r="V504" s="156">
        <f t="shared" si="275"/>
        <v>2</v>
      </c>
      <c r="W504" s="156">
        <f t="shared" si="275"/>
        <v>3</v>
      </c>
      <c r="X504" s="156">
        <f t="shared" si="275"/>
        <v>0</v>
      </c>
      <c r="Y504" s="156"/>
      <c r="Z504" s="160"/>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c r="AW504" s="161"/>
      <c r="AX504" s="161"/>
      <c r="AY504" s="161"/>
      <c r="AZ504" s="161"/>
      <c r="BA504" s="161"/>
      <c r="BB504" s="161"/>
      <c r="BC504" s="161"/>
      <c r="BD504" s="161"/>
      <c r="BE504" s="161"/>
      <c r="BF504" s="161"/>
      <c r="BG504" s="161"/>
      <c r="BH504" s="161"/>
      <c r="BI504" s="161"/>
      <c r="BJ504" s="3"/>
      <c r="BK504" s="3"/>
      <c r="BL504" s="3"/>
      <c r="BM504" s="3"/>
      <c r="BN504" s="3"/>
      <c r="BO504" s="3"/>
      <c r="BP504" s="3"/>
      <c r="BQ504" s="3"/>
      <c r="BR504" s="3"/>
      <c r="BS504" s="293"/>
      <c r="BT504" s="293"/>
      <c r="BU504" s="293"/>
      <c r="BV504" s="293"/>
      <c r="BW504" s="293"/>
      <c r="BX504" s="293"/>
      <c r="BY504" s="293"/>
      <c r="BZ504" s="293"/>
      <c r="CA504" s="293"/>
      <c r="CB504" s="293"/>
      <c r="CC504" s="3"/>
      <c r="CD504" s="3"/>
      <c r="CE504" s="3"/>
      <c r="CF504" s="3"/>
      <c r="CG504" s="3"/>
      <c r="CH504" s="3"/>
      <c r="CI504" s="3"/>
      <c r="CJ504" s="3"/>
      <c r="CK504" s="3"/>
      <c r="CL504" s="3"/>
      <c r="CM504" s="3"/>
      <c r="CN504" s="3"/>
      <c r="CO504" s="3"/>
      <c r="CP504" s="3"/>
      <c r="CQ504" s="3"/>
      <c r="CR504" s="3"/>
      <c r="CS504" s="293"/>
      <c r="CT504" s="3"/>
      <c r="CU504" s="3"/>
      <c r="CV504" s="3"/>
      <c r="CW504" s="3"/>
      <c r="CX504" s="30"/>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row>
    <row r="505" spans="1:130" ht="15.75" hidden="1" x14ac:dyDescent="0.25">
      <c r="A505" s="31"/>
      <c r="B505" s="152"/>
      <c r="C505" s="157"/>
      <c r="D505" s="683" t="s">
        <v>531</v>
      </c>
      <c r="E505" s="705"/>
      <c r="F505" s="158"/>
      <c r="G505" s="158"/>
      <c r="H505" s="158"/>
      <c r="I505" s="154"/>
      <c r="J505" s="155">
        <f>COUNTIF(J$147:J$274,"NHận thức")</f>
        <v>74</v>
      </c>
      <c r="K505" s="16"/>
      <c r="L505" s="155">
        <f>COUNTIF(L$147:L$274,"x")</f>
        <v>72</v>
      </c>
      <c r="M505" s="159" t="str">
        <f>M144</f>
        <v>#</v>
      </c>
      <c r="N505" s="159"/>
      <c r="O505" s="156">
        <f t="shared" ref="O505:X505" si="276">COUNTIF(O$144:O$274,"x")</f>
        <v>16</v>
      </c>
      <c r="P505" s="156">
        <f t="shared" si="276"/>
        <v>10</v>
      </c>
      <c r="Q505" s="156">
        <f t="shared" si="276"/>
        <v>10</v>
      </c>
      <c r="R505" s="156">
        <f t="shared" si="276"/>
        <v>5</v>
      </c>
      <c r="S505" s="156">
        <f t="shared" si="276"/>
        <v>10</v>
      </c>
      <c r="T505" s="156">
        <f t="shared" si="276"/>
        <v>10</v>
      </c>
      <c r="U505" s="156">
        <f t="shared" si="276"/>
        <v>10</v>
      </c>
      <c r="V505" s="156">
        <f t="shared" si="276"/>
        <v>14</v>
      </c>
      <c r="W505" s="156">
        <f t="shared" si="276"/>
        <v>10</v>
      </c>
      <c r="X505" s="156">
        <f t="shared" si="276"/>
        <v>5</v>
      </c>
      <c r="Y505" s="156"/>
      <c r="Z505" s="160"/>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c r="AW505" s="161"/>
      <c r="AX505" s="161"/>
      <c r="AY505" s="161"/>
      <c r="AZ505" s="161"/>
      <c r="BA505" s="161"/>
      <c r="BB505" s="161"/>
      <c r="BC505" s="161"/>
      <c r="BD505" s="161"/>
      <c r="BE505" s="161"/>
      <c r="BF505" s="161"/>
      <c r="BG505" s="161"/>
      <c r="BH505" s="161"/>
      <c r="BI505" s="161"/>
      <c r="BJ505" s="3"/>
      <c r="BK505" s="3"/>
      <c r="BL505" s="3"/>
      <c r="BM505" s="3"/>
      <c r="BN505" s="3"/>
      <c r="BO505" s="3"/>
      <c r="BP505" s="3"/>
      <c r="BQ505" s="3"/>
      <c r="BR505" s="3"/>
      <c r="BS505" s="293"/>
      <c r="BT505" s="293"/>
      <c r="BU505" s="293"/>
      <c r="BV505" s="293"/>
      <c r="BW505" s="293"/>
      <c r="BX505" s="293"/>
      <c r="BY505" s="293"/>
      <c r="BZ505" s="293"/>
      <c r="CA505" s="293"/>
      <c r="CB505" s="293"/>
      <c r="CC505" s="3"/>
      <c r="CD505" s="3"/>
      <c r="CE505" s="3"/>
      <c r="CF505" s="3"/>
      <c r="CG505" s="3"/>
      <c r="CH505" s="3"/>
      <c r="CI505" s="3"/>
      <c r="CJ505" s="3"/>
      <c r="CK505" s="3"/>
      <c r="CL505" s="3"/>
      <c r="CM505" s="3"/>
      <c r="CN505" s="3"/>
      <c r="CO505" s="3"/>
      <c r="CP505" s="3"/>
      <c r="CQ505" s="3"/>
      <c r="CR505" s="3"/>
      <c r="CS505" s="293"/>
      <c r="CT505" s="3"/>
      <c r="CU505" s="3"/>
      <c r="CV505" s="3"/>
      <c r="CW505" s="3"/>
      <c r="CX505" s="30"/>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row>
    <row r="506" spans="1:130" ht="15.75" hidden="1" x14ac:dyDescent="0.25">
      <c r="A506" s="31"/>
      <c r="B506" s="152"/>
      <c r="C506" s="157"/>
      <c r="D506" s="683" t="s">
        <v>532</v>
      </c>
      <c r="E506" s="705"/>
      <c r="F506" s="158"/>
      <c r="G506" s="158"/>
      <c r="H506" s="158"/>
      <c r="I506" s="154"/>
      <c r="J506" s="155">
        <f>COUNTIF(J$277:J$352,"NGôn ngữ")</f>
        <v>50</v>
      </c>
      <c r="K506" s="16"/>
      <c r="L506" s="155">
        <f>COUNTIF(L$277:L$352,"x")</f>
        <v>41</v>
      </c>
      <c r="M506" s="159" t="str">
        <f>M275</f>
        <v>#</v>
      </c>
      <c r="N506" s="159"/>
      <c r="O506" s="156">
        <f t="shared" ref="O506:X506" si="277">COUNTIF(O$275:O$352,"x")</f>
        <v>6</v>
      </c>
      <c r="P506" s="156">
        <f t="shared" si="277"/>
        <v>6</v>
      </c>
      <c r="Q506" s="156">
        <f t="shared" si="277"/>
        <v>5</v>
      </c>
      <c r="R506" s="156">
        <f t="shared" si="277"/>
        <v>11</v>
      </c>
      <c r="S506" s="156">
        <f t="shared" si="277"/>
        <v>8</v>
      </c>
      <c r="T506" s="156">
        <f t="shared" si="277"/>
        <v>7</v>
      </c>
      <c r="U506" s="156">
        <f t="shared" si="277"/>
        <v>7</v>
      </c>
      <c r="V506" s="156">
        <f t="shared" si="277"/>
        <v>7</v>
      </c>
      <c r="W506" s="156">
        <f t="shared" si="277"/>
        <v>6</v>
      </c>
      <c r="X506" s="156">
        <f t="shared" si="277"/>
        <v>5</v>
      </c>
      <c r="Y506" s="156"/>
      <c r="Z506" s="160"/>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c r="AW506" s="161"/>
      <c r="AX506" s="161"/>
      <c r="AY506" s="161"/>
      <c r="AZ506" s="161"/>
      <c r="BA506" s="161"/>
      <c r="BB506" s="161"/>
      <c r="BC506" s="161"/>
      <c r="BD506" s="161"/>
      <c r="BE506" s="161"/>
      <c r="BF506" s="161"/>
      <c r="BG506" s="161"/>
      <c r="BH506" s="161"/>
      <c r="BI506" s="161"/>
      <c r="BJ506" s="3"/>
      <c r="BK506" s="3"/>
      <c r="BL506" s="3"/>
      <c r="BM506" s="3"/>
      <c r="BN506" s="3"/>
      <c r="BO506" s="3"/>
      <c r="BP506" s="3"/>
      <c r="BQ506" s="3"/>
      <c r="BR506" s="3"/>
      <c r="BS506" s="293"/>
      <c r="BT506" s="293"/>
      <c r="BU506" s="293"/>
      <c r="BV506" s="293"/>
      <c r="BW506" s="293"/>
      <c r="BX506" s="293"/>
      <c r="BY506" s="293"/>
      <c r="BZ506" s="293"/>
      <c r="CA506" s="293"/>
      <c r="CB506" s="293"/>
      <c r="CC506" s="3"/>
      <c r="CD506" s="3"/>
      <c r="CE506" s="3"/>
      <c r="CF506" s="3"/>
      <c r="CG506" s="3"/>
      <c r="CH506" s="3"/>
      <c r="CI506" s="3"/>
      <c r="CJ506" s="3"/>
      <c r="CK506" s="3"/>
      <c r="CL506" s="3"/>
      <c r="CM506" s="3"/>
      <c r="CN506" s="3"/>
      <c r="CO506" s="3"/>
      <c r="CP506" s="3"/>
      <c r="CQ506" s="3"/>
      <c r="CR506" s="3"/>
      <c r="CS506" s="293"/>
      <c r="CT506" s="3"/>
      <c r="CU506" s="3"/>
      <c r="CV506" s="3"/>
      <c r="CW506" s="3"/>
      <c r="CX506" s="30"/>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row>
    <row r="507" spans="1:130" ht="15.75" hidden="1" x14ac:dyDescent="0.25">
      <c r="A507" s="31"/>
      <c r="B507" s="152"/>
      <c r="C507" s="157"/>
      <c r="D507" s="683" t="s">
        <v>533</v>
      </c>
      <c r="E507" s="705"/>
      <c r="F507" s="235"/>
      <c r="G507" s="158"/>
      <c r="H507" s="158"/>
      <c r="I507" s="154"/>
      <c r="J507" s="155">
        <f>COUNTIF(J$356:J$413,"TCKNXH")</f>
        <v>50</v>
      </c>
      <c r="K507" s="16"/>
      <c r="L507" s="155">
        <f>COUNTIF(L$356:L$413,"x")</f>
        <v>39</v>
      </c>
      <c r="M507" s="159" t="e">
        <f>M353+M102+M110+M133</f>
        <v>#VALUE!</v>
      </c>
      <c r="N507" s="159"/>
      <c r="O507" s="156">
        <f t="shared" ref="O507:X507" si="278">COUNTIF(O$353:O$413,"x")</f>
        <v>6</v>
      </c>
      <c r="P507" s="156">
        <f t="shared" si="278"/>
        <v>7</v>
      </c>
      <c r="Q507" s="156">
        <f t="shared" si="278"/>
        <v>9</v>
      </c>
      <c r="R507" s="156">
        <f t="shared" si="278"/>
        <v>9</v>
      </c>
      <c r="S507" s="156">
        <f t="shared" si="278"/>
        <v>2</v>
      </c>
      <c r="T507" s="156">
        <f t="shared" si="278"/>
        <v>5</v>
      </c>
      <c r="U507" s="156">
        <f t="shared" si="278"/>
        <v>5</v>
      </c>
      <c r="V507" s="156">
        <f t="shared" si="278"/>
        <v>2</v>
      </c>
      <c r="W507" s="156">
        <f t="shared" si="278"/>
        <v>5</v>
      </c>
      <c r="X507" s="156">
        <f t="shared" si="278"/>
        <v>1</v>
      </c>
      <c r="Y507" s="156"/>
      <c r="Z507" s="160"/>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161"/>
      <c r="BB507" s="161"/>
      <c r="BC507" s="161"/>
      <c r="BD507" s="161"/>
      <c r="BE507" s="161"/>
      <c r="BF507" s="161"/>
      <c r="BG507" s="161"/>
      <c r="BH507" s="161"/>
      <c r="BI507" s="161"/>
      <c r="BJ507" s="3"/>
      <c r="BK507" s="3"/>
      <c r="BL507" s="3"/>
      <c r="BM507" s="3"/>
      <c r="BN507" s="3"/>
      <c r="BO507" s="3"/>
      <c r="BP507" s="3"/>
      <c r="BQ507" s="3"/>
      <c r="BR507" s="3"/>
      <c r="BS507" s="293"/>
      <c r="BT507" s="293"/>
      <c r="BU507" s="293"/>
      <c r="BV507" s="293"/>
      <c r="BW507" s="293"/>
      <c r="BX507" s="293"/>
      <c r="BY507" s="293"/>
      <c r="BZ507" s="293"/>
      <c r="CA507" s="293"/>
      <c r="CB507" s="293"/>
      <c r="CC507" s="3"/>
      <c r="CD507" s="3"/>
      <c r="CE507" s="3"/>
      <c r="CF507" s="3"/>
      <c r="CG507" s="3"/>
      <c r="CH507" s="3"/>
      <c r="CI507" s="3"/>
      <c r="CJ507" s="3"/>
      <c r="CK507" s="3"/>
      <c r="CL507" s="3"/>
      <c r="CM507" s="3"/>
      <c r="CN507" s="3"/>
      <c r="CO507" s="3"/>
      <c r="CP507" s="3"/>
      <c r="CQ507" s="3"/>
      <c r="CR507" s="3"/>
      <c r="CS507" s="293"/>
      <c r="CT507" s="3"/>
      <c r="CU507" s="3"/>
      <c r="CV507" s="3"/>
      <c r="CW507" s="2"/>
      <c r="CX507" s="30"/>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row>
    <row r="508" spans="1:130" ht="15.75" hidden="1" x14ac:dyDescent="0.25">
      <c r="A508" s="233"/>
      <c r="B508" s="509"/>
      <c r="C508" s="510"/>
      <c r="D508" s="683" t="s">
        <v>534</v>
      </c>
      <c r="E508" s="684"/>
      <c r="F508" s="523"/>
      <c r="G508" s="510"/>
      <c r="H508" s="235"/>
      <c r="I508" s="235"/>
      <c r="J508" s="519">
        <f>COUNTIF(J$416:J$499,"THẩm Mỹ")</f>
        <v>70</v>
      </c>
      <c r="K508" s="12"/>
      <c r="L508" s="519">
        <f>COUNTIF(L$416:L$499,"x")</f>
        <v>21</v>
      </c>
      <c r="M508" s="520" t="str">
        <f>M414</f>
        <v>#</v>
      </c>
      <c r="N508" s="520"/>
      <c r="O508" s="521">
        <f t="shared" ref="O508:X508" si="279">COUNTIF(O$414:O$500,"x")</f>
        <v>8</v>
      </c>
      <c r="P508" s="521">
        <f t="shared" si="279"/>
        <v>6</v>
      </c>
      <c r="Q508" s="521">
        <f t="shared" si="279"/>
        <v>7</v>
      </c>
      <c r="R508" s="521">
        <f t="shared" si="279"/>
        <v>12</v>
      </c>
      <c r="S508" s="521">
        <f t="shared" si="279"/>
        <v>8</v>
      </c>
      <c r="T508" s="521">
        <f t="shared" si="279"/>
        <v>11</v>
      </c>
      <c r="U508" s="521">
        <f t="shared" si="279"/>
        <v>9</v>
      </c>
      <c r="V508" s="521">
        <f t="shared" si="279"/>
        <v>7</v>
      </c>
      <c r="W508" s="521">
        <f t="shared" si="279"/>
        <v>7</v>
      </c>
      <c r="X508" s="521">
        <f t="shared" si="279"/>
        <v>4</v>
      </c>
      <c r="Y508" s="521"/>
      <c r="Z508" s="522"/>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c r="AW508" s="161"/>
      <c r="AX508" s="161"/>
      <c r="AY508" s="161"/>
      <c r="AZ508" s="161"/>
      <c r="BA508" s="161"/>
      <c r="BB508" s="161"/>
      <c r="BC508" s="161"/>
      <c r="BD508" s="161"/>
      <c r="BE508" s="161"/>
      <c r="BF508" s="161"/>
      <c r="BG508" s="161"/>
      <c r="BH508" s="161"/>
      <c r="BI508" s="161"/>
      <c r="BJ508" s="2"/>
      <c r="BK508" s="1"/>
      <c r="BL508" s="2"/>
      <c r="BM508" s="2"/>
      <c r="BN508" s="2"/>
      <c r="BO508" s="2"/>
      <c r="BP508" s="2"/>
      <c r="BQ508" s="2"/>
      <c r="BR508" s="2"/>
      <c r="BS508" s="387"/>
      <c r="BT508" s="387"/>
      <c r="BU508" s="387"/>
      <c r="BV508" s="387"/>
      <c r="BW508" s="387"/>
      <c r="BX508" s="387"/>
      <c r="BY508" s="387"/>
      <c r="BZ508" s="387"/>
      <c r="CA508" s="387"/>
      <c r="CB508" s="387"/>
      <c r="CC508" s="2"/>
      <c r="CD508" s="2"/>
      <c r="CE508" s="2"/>
      <c r="CF508" s="2"/>
      <c r="CG508" s="2"/>
      <c r="CH508" s="2"/>
      <c r="CI508" s="2"/>
      <c r="CJ508" s="2"/>
      <c r="CK508" s="2"/>
      <c r="CL508" s="2"/>
      <c r="CM508" s="2"/>
      <c r="CN508" s="2"/>
      <c r="CO508" s="2"/>
      <c r="CP508" s="2"/>
      <c r="CQ508" s="2"/>
      <c r="CR508" s="2"/>
      <c r="CS508" s="387"/>
      <c r="CT508" s="2"/>
      <c r="CU508" s="2"/>
      <c r="CV508" s="2"/>
      <c r="CW508" s="2"/>
      <c r="CX508" s="30"/>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row>
    <row r="509" spans="1:130" ht="15.75" hidden="1" x14ac:dyDescent="0.25">
      <c r="A509" s="511"/>
      <c r="B509" s="517"/>
      <c r="C509" s="512"/>
      <c r="D509" s="234"/>
      <c r="E509" s="518"/>
      <c r="F509" s="294"/>
      <c r="G509" s="524"/>
      <c r="H509" s="524"/>
      <c r="I509" s="524"/>
      <c r="J509" s="525"/>
      <c r="K509" s="526"/>
      <c r="L509" s="525"/>
      <c r="M509" s="527"/>
      <c r="N509" s="527"/>
      <c r="O509" s="528"/>
      <c r="P509" s="528"/>
      <c r="Q509" s="528"/>
      <c r="R509" s="529"/>
      <c r="S509" s="530"/>
      <c r="T509" s="530"/>
      <c r="U509" s="530"/>
      <c r="V509" s="530"/>
      <c r="W509" s="530"/>
      <c r="X509" s="530"/>
      <c r="Y509" s="530"/>
      <c r="Z509" s="531"/>
      <c r="AA509" s="236"/>
      <c r="AB509" s="236"/>
      <c r="AC509" s="236"/>
      <c r="AD509" s="236"/>
      <c r="AE509" s="236"/>
      <c r="AF509" s="236"/>
      <c r="AG509" s="236"/>
      <c r="AH509" s="236"/>
      <c r="AI509" s="236"/>
      <c r="AJ509" s="236"/>
      <c r="AK509" s="236"/>
      <c r="AL509" s="236"/>
      <c r="AM509" s="236"/>
      <c r="AN509" s="236"/>
      <c r="AO509" s="236"/>
      <c r="AP509" s="236"/>
      <c r="AQ509" s="236"/>
      <c r="AR509" s="236"/>
      <c r="AS509" s="236"/>
      <c r="AT509" s="236"/>
      <c r="AU509" s="236"/>
      <c r="AV509" s="236"/>
      <c r="AW509" s="236"/>
      <c r="AX509" s="236"/>
      <c r="AY509" s="236"/>
      <c r="AZ509" s="236"/>
      <c r="BA509" s="236"/>
      <c r="BB509" s="236"/>
      <c r="BC509" s="236"/>
      <c r="BD509" s="236"/>
      <c r="BE509" s="236"/>
      <c r="BF509" s="236"/>
      <c r="BG509" s="236"/>
      <c r="BH509" s="236"/>
      <c r="BI509" s="236"/>
      <c r="BJ509" s="387"/>
      <c r="BK509" s="237"/>
      <c r="BL509" s="387"/>
      <c r="BM509" s="387"/>
      <c r="BN509" s="387"/>
      <c r="BO509" s="387"/>
      <c r="BP509" s="387"/>
      <c r="BQ509" s="387"/>
      <c r="BR509" s="387"/>
      <c r="BS509" s="387"/>
      <c r="BT509" s="387"/>
      <c r="BU509" s="387"/>
      <c r="BV509" s="387"/>
      <c r="BW509" s="387"/>
      <c r="BX509" s="387"/>
      <c r="BY509" s="387"/>
      <c r="BZ509" s="387"/>
      <c r="CA509" s="387"/>
      <c r="CB509" s="387"/>
      <c r="CC509" s="387"/>
      <c r="CD509" s="387"/>
      <c r="CE509" s="387"/>
      <c r="CF509" s="387"/>
      <c r="CG509" s="387"/>
      <c r="CH509" s="387"/>
      <c r="CI509" s="387"/>
      <c r="CJ509" s="387"/>
      <c r="CK509" s="387"/>
      <c r="CL509" s="387"/>
      <c r="CM509" s="387"/>
      <c r="CN509" s="387"/>
      <c r="CO509" s="387"/>
      <c r="CP509" s="387"/>
      <c r="CQ509" s="387"/>
      <c r="CR509" s="387"/>
      <c r="CS509" s="387"/>
      <c r="CT509" s="387"/>
      <c r="CU509" s="387"/>
      <c r="CV509" s="387"/>
      <c r="CW509" s="387"/>
      <c r="CX509" s="386"/>
      <c r="CY509" s="387"/>
      <c r="CZ509" s="387"/>
      <c r="DA509" s="387"/>
      <c r="DB509" s="387"/>
      <c r="DC509" s="387"/>
      <c r="DD509" s="387"/>
      <c r="DE509" s="387"/>
      <c r="DF509" s="387"/>
      <c r="DG509" s="387"/>
      <c r="DH509" s="387"/>
      <c r="DI509" s="387"/>
      <c r="DJ509" s="387"/>
      <c r="DK509" s="387"/>
      <c r="DL509" s="387"/>
      <c r="DM509" s="387"/>
      <c r="DN509" s="387"/>
      <c r="DO509" s="387"/>
      <c r="DP509" s="387"/>
      <c r="DQ509" s="387"/>
      <c r="DR509" s="387"/>
      <c r="DS509" s="387"/>
      <c r="DT509" s="387"/>
      <c r="DU509" s="387"/>
      <c r="DV509" s="387"/>
      <c r="DW509" s="387"/>
      <c r="DX509" s="387"/>
      <c r="DY509" s="387"/>
      <c r="DZ509" s="387"/>
    </row>
    <row r="510" spans="1:130" ht="15.75" customHeight="1" x14ac:dyDescent="0.25">
      <c r="A510" s="233"/>
      <c r="B510" s="347"/>
      <c r="C510" s="234"/>
      <c r="D510" s="685" t="s">
        <v>936</v>
      </c>
      <c r="E510" s="686"/>
      <c r="F510" s="691" t="s">
        <v>937</v>
      </c>
      <c r="G510" s="694" t="s">
        <v>938</v>
      </c>
      <c r="H510" s="695"/>
      <c r="I510" s="695"/>
      <c r="J510" s="695"/>
      <c r="K510" s="695"/>
      <c r="L510" s="165"/>
      <c r="M510" s="166"/>
      <c r="N510" s="595"/>
      <c r="O510" s="167"/>
      <c r="P510" s="167"/>
      <c r="Q510" s="168"/>
      <c r="R510" s="169"/>
      <c r="S510" s="170"/>
      <c r="T510" s="170"/>
      <c r="U510" s="170"/>
      <c r="V510" s="170"/>
      <c r="W510" s="170"/>
      <c r="X510" s="170"/>
      <c r="Y510" s="170"/>
      <c r="Z510" s="171"/>
      <c r="AA510" s="172">
        <f t="shared" ref="AA510:AN510" si="280">SUM(AA511:AA519)</f>
        <v>30</v>
      </c>
      <c r="AB510" s="172">
        <f t="shared" si="280"/>
        <v>29</v>
      </c>
      <c r="AC510" s="172">
        <f t="shared" si="280"/>
        <v>31</v>
      </c>
      <c r="AD510" s="172">
        <f t="shared" si="280"/>
        <v>29</v>
      </c>
      <c r="AE510" s="172">
        <f t="shared" si="280"/>
        <v>37</v>
      </c>
      <c r="AF510" s="172">
        <f t="shared" si="280"/>
        <v>40</v>
      </c>
      <c r="AG510" s="172">
        <f t="shared" si="280"/>
        <v>39</v>
      </c>
      <c r="AH510" s="71">
        <f t="shared" si="280"/>
        <v>33</v>
      </c>
      <c r="AI510" s="71">
        <f t="shared" si="280"/>
        <v>37</v>
      </c>
      <c r="AJ510" s="71">
        <f t="shared" si="280"/>
        <v>35</v>
      </c>
      <c r="AK510" s="71">
        <f t="shared" si="280"/>
        <v>39</v>
      </c>
      <c r="AL510" s="172">
        <f t="shared" si="280"/>
        <v>36</v>
      </c>
      <c r="AM510" s="172">
        <f t="shared" si="280"/>
        <v>40</v>
      </c>
      <c r="AN510" s="172">
        <f t="shared" si="280"/>
        <v>36</v>
      </c>
      <c r="AO510" s="172">
        <f t="shared" ref="AO510:AY510" si="281">SUM(AO511:AO519)</f>
        <v>44</v>
      </c>
      <c r="AP510" s="172">
        <f t="shared" si="281"/>
        <v>40</v>
      </c>
      <c r="AQ510" s="172">
        <f t="shared" si="281"/>
        <v>30</v>
      </c>
      <c r="AR510" s="172">
        <f t="shared" si="281"/>
        <v>32</v>
      </c>
      <c r="AS510" s="172">
        <f t="shared" si="281"/>
        <v>32</v>
      </c>
      <c r="AT510" s="172">
        <f t="shared" si="281"/>
        <v>31</v>
      </c>
      <c r="AU510" s="172">
        <f t="shared" si="281"/>
        <v>27</v>
      </c>
      <c r="AV510" s="172">
        <f t="shared" si="281"/>
        <v>29</v>
      </c>
      <c r="AW510" s="172">
        <f t="shared" si="281"/>
        <v>28</v>
      </c>
      <c r="AX510" s="172">
        <f t="shared" si="281"/>
        <v>30</v>
      </c>
      <c r="AY510" s="172">
        <f t="shared" si="281"/>
        <v>31</v>
      </c>
      <c r="AZ510" s="172"/>
      <c r="BA510" s="172">
        <f t="shared" ref="BA510:BI510" si="282">SUM(BA511:BA519)</f>
        <v>29</v>
      </c>
      <c r="BB510" s="172">
        <f t="shared" si="282"/>
        <v>29</v>
      </c>
      <c r="BC510" s="172">
        <f t="shared" si="282"/>
        <v>24</v>
      </c>
      <c r="BD510" s="172">
        <f t="shared" si="282"/>
        <v>31</v>
      </c>
      <c r="BE510" s="172">
        <f t="shared" si="282"/>
        <v>26</v>
      </c>
      <c r="BF510" s="172">
        <f t="shared" si="282"/>
        <v>27</v>
      </c>
      <c r="BG510" s="172">
        <f t="shared" si="282"/>
        <v>25</v>
      </c>
      <c r="BH510" s="172">
        <f t="shared" si="282"/>
        <v>23</v>
      </c>
      <c r="BI510" s="172">
        <f t="shared" si="282"/>
        <v>22</v>
      </c>
      <c r="BJ510" s="2"/>
      <c r="BK510" s="1"/>
      <c r="BL510" s="2"/>
      <c r="BM510" s="2"/>
      <c r="BN510" s="2"/>
      <c r="BO510" s="2"/>
      <c r="BP510" s="2"/>
      <c r="BQ510" s="2"/>
      <c r="BR510" s="2"/>
      <c r="BS510" s="387"/>
      <c r="BT510" s="387"/>
      <c r="BU510" s="387"/>
      <c r="BV510" s="387"/>
      <c r="BW510" s="387"/>
      <c r="BX510" s="387"/>
      <c r="BY510" s="387"/>
      <c r="BZ510" s="387"/>
      <c r="CA510" s="387"/>
      <c r="CB510" s="387"/>
      <c r="CC510" s="2"/>
      <c r="CD510" s="2"/>
      <c r="CE510" s="2"/>
      <c r="CF510" s="2"/>
      <c r="CG510" s="2"/>
      <c r="CH510" s="2"/>
      <c r="CI510" s="2"/>
      <c r="CJ510" s="2"/>
      <c r="CK510" s="2"/>
      <c r="CL510" s="2"/>
      <c r="CM510" s="2"/>
      <c r="CN510" s="2"/>
      <c r="CO510" s="2"/>
      <c r="CP510" s="2"/>
      <c r="CQ510" s="2"/>
      <c r="CR510" s="2"/>
      <c r="CS510" s="387"/>
      <c r="CT510" s="2"/>
      <c r="CU510" s="2"/>
      <c r="CV510" s="2"/>
      <c r="CW510" s="2"/>
      <c r="CX510" s="30"/>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row>
    <row r="511" spans="1:130" ht="15.75" x14ac:dyDescent="0.25">
      <c r="A511" s="233"/>
      <c r="B511" s="347"/>
      <c r="C511" s="294"/>
      <c r="D511" s="687"/>
      <c r="E511" s="688"/>
      <c r="F511" s="692"/>
      <c r="G511" s="286" t="s">
        <v>939</v>
      </c>
      <c r="H511" s="162"/>
      <c r="I511" s="173"/>
      <c r="J511" s="162"/>
      <c r="K511" s="162"/>
      <c r="L511" s="166"/>
      <c r="M511" s="166"/>
      <c r="N511" s="595"/>
      <c r="O511" s="167"/>
      <c r="P511" s="167"/>
      <c r="Q511" s="167"/>
      <c r="R511" s="169"/>
      <c r="S511" s="170"/>
      <c r="T511" s="170"/>
      <c r="U511" s="170"/>
      <c r="V511" s="170"/>
      <c r="W511" s="170"/>
      <c r="X511" s="170"/>
      <c r="Y511" s="170"/>
      <c r="Z511" s="171"/>
      <c r="AA511" s="172">
        <f>COUNTIF(AA$7:AA$501,"ĐTT")</f>
        <v>3</v>
      </c>
      <c r="AB511" s="172">
        <f t="shared" ref="AB511:AY511" si="283">COUNTIF(AB$7:AB$500,"ĐTT")</f>
        <v>3</v>
      </c>
      <c r="AC511" s="172">
        <f t="shared" si="283"/>
        <v>3</v>
      </c>
      <c r="AD511" s="172">
        <f t="shared" si="283"/>
        <v>2</v>
      </c>
      <c r="AE511" s="172">
        <f t="shared" si="283"/>
        <v>5</v>
      </c>
      <c r="AF511" s="172">
        <f t="shared" si="283"/>
        <v>4</v>
      </c>
      <c r="AG511" s="172">
        <f t="shared" si="283"/>
        <v>4</v>
      </c>
      <c r="AH511" s="71">
        <f t="shared" si="283"/>
        <v>7</v>
      </c>
      <c r="AI511" s="71">
        <f t="shared" si="283"/>
        <v>7</v>
      </c>
      <c r="AJ511" s="71">
        <f t="shared" si="283"/>
        <v>5</v>
      </c>
      <c r="AK511" s="71">
        <f t="shared" si="283"/>
        <v>5</v>
      </c>
      <c r="AL511" s="172">
        <f t="shared" si="283"/>
        <v>4</v>
      </c>
      <c r="AM511" s="172">
        <f t="shared" si="283"/>
        <v>4</v>
      </c>
      <c r="AN511" s="172">
        <f t="shared" si="283"/>
        <v>5</v>
      </c>
      <c r="AO511" s="172">
        <f t="shared" si="283"/>
        <v>5</v>
      </c>
      <c r="AP511" s="172">
        <f t="shared" si="283"/>
        <v>3</v>
      </c>
      <c r="AQ511" s="172">
        <f t="shared" si="283"/>
        <v>1</v>
      </c>
      <c r="AR511" s="172">
        <f t="shared" si="283"/>
        <v>2</v>
      </c>
      <c r="AS511" s="172">
        <f t="shared" si="283"/>
        <v>2</v>
      </c>
      <c r="AT511" s="172">
        <f t="shared" si="283"/>
        <v>2</v>
      </c>
      <c r="AU511" s="172">
        <f t="shared" si="283"/>
        <v>3</v>
      </c>
      <c r="AV511" s="172">
        <f t="shared" si="283"/>
        <v>2</v>
      </c>
      <c r="AW511" s="172">
        <f t="shared" si="283"/>
        <v>3</v>
      </c>
      <c r="AX511" s="172">
        <f t="shared" si="283"/>
        <v>3</v>
      </c>
      <c r="AY511" s="172">
        <f t="shared" si="283"/>
        <v>5</v>
      </c>
      <c r="AZ511" s="172"/>
      <c r="BA511" s="172">
        <f t="shared" ref="BA511:BR511" si="284">COUNTIF(BA$7:BA$500,"ĐTT")</f>
        <v>0</v>
      </c>
      <c r="BB511" s="172">
        <f t="shared" si="284"/>
        <v>1</v>
      </c>
      <c r="BC511" s="172">
        <f t="shared" si="284"/>
        <v>1</v>
      </c>
      <c r="BD511" s="172">
        <f t="shared" si="284"/>
        <v>3</v>
      </c>
      <c r="BE511" s="172">
        <f t="shared" si="284"/>
        <v>3</v>
      </c>
      <c r="BF511" s="172">
        <f t="shared" si="284"/>
        <v>3</v>
      </c>
      <c r="BG511" s="172">
        <f t="shared" si="284"/>
        <v>3</v>
      </c>
      <c r="BH511" s="172">
        <f t="shared" si="284"/>
        <v>3</v>
      </c>
      <c r="BI511" s="172">
        <f t="shared" si="284"/>
        <v>3</v>
      </c>
      <c r="BJ511" s="172">
        <f t="shared" si="284"/>
        <v>0</v>
      </c>
      <c r="BK511" s="172">
        <f t="shared" si="284"/>
        <v>0</v>
      </c>
      <c r="BL511" s="172">
        <f t="shared" si="284"/>
        <v>0</v>
      </c>
      <c r="BM511" s="172">
        <f t="shared" si="284"/>
        <v>0</v>
      </c>
      <c r="BN511" s="172">
        <f t="shared" si="284"/>
        <v>0</v>
      </c>
      <c r="BO511" s="172">
        <f t="shared" si="284"/>
        <v>0</v>
      </c>
      <c r="BP511" s="172">
        <f t="shared" si="284"/>
        <v>0</v>
      </c>
      <c r="BQ511" s="172">
        <f t="shared" si="284"/>
        <v>0</v>
      </c>
      <c r="BR511" s="172">
        <f t="shared" si="284"/>
        <v>0</v>
      </c>
      <c r="BS511" s="172"/>
      <c r="BT511" s="172"/>
      <c r="BU511" s="172"/>
      <c r="BV511" s="172"/>
      <c r="BW511" s="172"/>
      <c r="BX511" s="172"/>
      <c r="BY511" s="172"/>
      <c r="BZ511" s="172"/>
      <c r="CA511" s="172"/>
      <c r="CB511" s="172"/>
      <c r="CC511" s="172">
        <f>COUNTIF(CC$7:CC$500,"ĐTT")</f>
        <v>0</v>
      </c>
      <c r="CD511" s="172"/>
      <c r="CE511" s="172">
        <f t="shared" ref="CE511:CR511" si="285">COUNTIF(CE$7:CE$500,"ĐTT")</f>
        <v>0</v>
      </c>
      <c r="CF511" s="172">
        <f t="shared" si="285"/>
        <v>0</v>
      </c>
      <c r="CG511" s="172">
        <f t="shared" si="285"/>
        <v>0</v>
      </c>
      <c r="CH511" s="172">
        <f t="shared" si="285"/>
        <v>0</v>
      </c>
      <c r="CI511" s="172">
        <f t="shared" si="285"/>
        <v>0</v>
      </c>
      <c r="CJ511" s="172">
        <f t="shared" si="285"/>
        <v>0</v>
      </c>
      <c r="CK511" s="172">
        <f t="shared" si="285"/>
        <v>0</v>
      </c>
      <c r="CL511" s="172">
        <f t="shared" si="285"/>
        <v>0</v>
      </c>
      <c r="CM511" s="172">
        <f t="shared" si="285"/>
        <v>0</v>
      </c>
      <c r="CN511" s="172">
        <f t="shared" si="285"/>
        <v>0</v>
      </c>
      <c r="CO511" s="172">
        <f t="shared" si="285"/>
        <v>0</v>
      </c>
      <c r="CP511" s="172">
        <f t="shared" si="285"/>
        <v>0</v>
      </c>
      <c r="CQ511" s="172">
        <f t="shared" si="285"/>
        <v>0</v>
      </c>
      <c r="CR511" s="172">
        <f t="shared" si="285"/>
        <v>0</v>
      </c>
      <c r="CS511" s="172"/>
      <c r="CT511" s="172">
        <f t="shared" ref="CT511:DF511" si="286">COUNTIF(CT$7:CT$500,"ĐTT")</f>
        <v>0</v>
      </c>
      <c r="CU511" s="172">
        <f t="shared" si="286"/>
        <v>0</v>
      </c>
      <c r="CV511" s="172">
        <f t="shared" si="286"/>
        <v>0</v>
      </c>
      <c r="CW511" s="172">
        <f t="shared" si="286"/>
        <v>0</v>
      </c>
      <c r="CX511" s="355">
        <f t="shared" si="286"/>
        <v>0</v>
      </c>
      <c r="CY511" s="172">
        <f t="shared" si="286"/>
        <v>0</v>
      </c>
      <c r="CZ511" s="172">
        <f t="shared" si="286"/>
        <v>0</v>
      </c>
      <c r="DA511" s="172">
        <f t="shared" si="286"/>
        <v>0</v>
      </c>
      <c r="DB511" s="172">
        <f t="shared" si="286"/>
        <v>0</v>
      </c>
      <c r="DC511" s="172">
        <f t="shared" si="286"/>
        <v>0</v>
      </c>
      <c r="DD511" s="172">
        <f t="shared" si="286"/>
        <v>0</v>
      </c>
      <c r="DE511" s="172">
        <f t="shared" si="286"/>
        <v>0</v>
      </c>
      <c r="DF511" s="172">
        <f t="shared" si="286"/>
        <v>0</v>
      </c>
      <c r="DG511" s="2"/>
      <c r="DH511" s="2"/>
      <c r="DI511" s="2"/>
      <c r="DJ511" s="2"/>
      <c r="DK511" s="2"/>
      <c r="DL511" s="2"/>
      <c r="DM511" s="2"/>
      <c r="DN511" s="2"/>
      <c r="DO511" s="2"/>
      <c r="DP511" s="2"/>
      <c r="DQ511" s="2"/>
      <c r="DR511" s="2"/>
      <c r="DS511" s="2"/>
      <c r="DT511" s="2"/>
      <c r="DU511" s="2"/>
      <c r="DV511" s="2"/>
      <c r="DW511" s="2"/>
      <c r="DX511" s="2"/>
      <c r="DY511" s="2"/>
      <c r="DZ511" s="2"/>
    </row>
    <row r="512" spans="1:130" ht="15.75" x14ac:dyDescent="0.25">
      <c r="A512" s="233"/>
      <c r="B512" s="347"/>
      <c r="C512" s="294"/>
      <c r="D512" s="687"/>
      <c r="E512" s="688"/>
      <c r="F512" s="692"/>
      <c r="G512" s="286" t="s">
        <v>940</v>
      </c>
      <c r="H512" s="162"/>
      <c r="I512" s="173"/>
      <c r="J512" s="162"/>
      <c r="K512" s="162"/>
      <c r="L512" s="166"/>
      <c r="M512" s="166"/>
      <c r="N512" s="595"/>
      <c r="O512" s="167"/>
      <c r="P512" s="167"/>
      <c r="Q512" s="167"/>
      <c r="R512" s="169"/>
      <c r="S512" s="170"/>
      <c r="T512" s="170"/>
      <c r="U512" s="170"/>
      <c r="V512" s="170"/>
      <c r="W512" s="170"/>
      <c r="X512" s="170"/>
      <c r="Y512" s="170"/>
      <c r="Z512" s="171"/>
      <c r="AA512" s="172">
        <f t="shared" ref="AA512:AY512" si="287">COUNTIF(AA$7:AA$500,"TDS")</f>
        <v>1</v>
      </c>
      <c r="AB512" s="172">
        <f t="shared" si="287"/>
        <v>1</v>
      </c>
      <c r="AC512" s="172">
        <f t="shared" si="287"/>
        <v>1</v>
      </c>
      <c r="AD512" s="172">
        <f t="shared" si="287"/>
        <v>1</v>
      </c>
      <c r="AE512" s="172">
        <f t="shared" si="287"/>
        <v>2</v>
      </c>
      <c r="AF512" s="172">
        <f t="shared" si="287"/>
        <v>2</v>
      </c>
      <c r="AG512" s="172">
        <f t="shared" si="287"/>
        <v>2</v>
      </c>
      <c r="AH512" s="71">
        <f t="shared" si="287"/>
        <v>1</v>
      </c>
      <c r="AI512" s="71">
        <f t="shared" si="287"/>
        <v>1</v>
      </c>
      <c r="AJ512" s="71">
        <f t="shared" si="287"/>
        <v>1</v>
      </c>
      <c r="AK512" s="71">
        <f t="shared" si="287"/>
        <v>1</v>
      </c>
      <c r="AL512" s="172">
        <f t="shared" si="287"/>
        <v>1</v>
      </c>
      <c r="AM512" s="172">
        <f t="shared" si="287"/>
        <v>1</v>
      </c>
      <c r="AN512" s="172">
        <f t="shared" si="287"/>
        <v>1</v>
      </c>
      <c r="AO512" s="172">
        <f t="shared" si="287"/>
        <v>1</v>
      </c>
      <c r="AP512" s="172">
        <f t="shared" si="287"/>
        <v>1</v>
      </c>
      <c r="AQ512" s="172">
        <f t="shared" si="287"/>
        <v>2</v>
      </c>
      <c r="AR512" s="172">
        <f t="shared" si="287"/>
        <v>2</v>
      </c>
      <c r="AS512" s="172">
        <f t="shared" si="287"/>
        <v>2</v>
      </c>
      <c r="AT512" s="172">
        <f t="shared" si="287"/>
        <v>2</v>
      </c>
      <c r="AU512" s="172">
        <f t="shared" si="287"/>
        <v>1</v>
      </c>
      <c r="AV512" s="172">
        <f t="shared" si="287"/>
        <v>2</v>
      </c>
      <c r="AW512" s="172">
        <f t="shared" si="287"/>
        <v>1</v>
      </c>
      <c r="AX512" s="172">
        <f t="shared" si="287"/>
        <v>1</v>
      </c>
      <c r="AY512" s="172">
        <f t="shared" si="287"/>
        <v>2</v>
      </c>
      <c r="AZ512" s="172"/>
      <c r="BA512" s="172">
        <f t="shared" ref="BA512:BI512" si="288">COUNTIF(BA$7:BA$500,"TDS")</f>
        <v>2</v>
      </c>
      <c r="BB512" s="172">
        <f t="shared" si="288"/>
        <v>2</v>
      </c>
      <c r="BC512" s="172">
        <f t="shared" si="288"/>
        <v>2</v>
      </c>
      <c r="BD512" s="172">
        <f t="shared" si="288"/>
        <v>2</v>
      </c>
      <c r="BE512" s="172">
        <f t="shared" si="288"/>
        <v>2</v>
      </c>
      <c r="BF512" s="172">
        <f t="shared" si="288"/>
        <v>2</v>
      </c>
      <c r="BG512" s="172">
        <f t="shared" si="288"/>
        <v>2</v>
      </c>
      <c r="BH512" s="172">
        <f t="shared" si="288"/>
        <v>2</v>
      </c>
      <c r="BI512" s="172">
        <f t="shared" si="288"/>
        <v>2</v>
      </c>
      <c r="BJ512" s="2"/>
      <c r="BK512" s="1"/>
      <c r="BL512" s="2"/>
      <c r="BM512" s="2"/>
      <c r="BN512" s="2"/>
      <c r="BO512" s="2"/>
      <c r="BP512" s="2"/>
      <c r="BQ512" s="2"/>
      <c r="BR512" s="2"/>
      <c r="BS512" s="387"/>
      <c r="BT512" s="387"/>
      <c r="BU512" s="387"/>
      <c r="BV512" s="387"/>
      <c r="BW512" s="387"/>
      <c r="BX512" s="387"/>
      <c r="BY512" s="387"/>
      <c r="BZ512" s="387"/>
      <c r="CA512" s="387"/>
      <c r="CB512" s="387"/>
      <c r="CC512" s="2"/>
      <c r="CD512" s="2"/>
      <c r="CE512" s="2"/>
      <c r="CF512" s="2"/>
      <c r="CG512" s="2"/>
      <c r="CH512" s="2"/>
      <c r="CI512" s="2"/>
      <c r="CJ512" s="2"/>
      <c r="CK512" s="2"/>
      <c r="CL512" s="2"/>
      <c r="CM512" s="2"/>
      <c r="CN512" s="2"/>
      <c r="CO512" s="2"/>
      <c r="CP512" s="2"/>
      <c r="CQ512" s="2"/>
      <c r="CR512" s="2"/>
      <c r="CS512" s="387"/>
      <c r="CT512" s="2"/>
      <c r="CU512" s="2"/>
      <c r="CV512" s="2"/>
      <c r="CW512" s="2"/>
      <c r="CX512" s="30"/>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row>
    <row r="513" spans="1:130" ht="15.75" x14ac:dyDescent="0.25">
      <c r="A513" s="233"/>
      <c r="B513" s="347"/>
      <c r="C513" s="294"/>
      <c r="D513" s="687"/>
      <c r="E513" s="688"/>
      <c r="F513" s="692"/>
      <c r="G513" s="286" t="s">
        <v>941</v>
      </c>
      <c r="H513" s="162"/>
      <c r="I513" s="173"/>
      <c r="J513" s="162"/>
      <c r="K513" s="162"/>
      <c r="L513" s="166"/>
      <c r="M513" s="166"/>
      <c r="N513" s="595"/>
      <c r="O513" s="167"/>
      <c r="P513" s="167"/>
      <c r="Q513" s="167"/>
      <c r="R513" s="169"/>
      <c r="S513" s="170"/>
      <c r="T513" s="170"/>
      <c r="U513" s="170"/>
      <c r="V513" s="170"/>
      <c r="W513" s="170"/>
      <c r="X513" s="170"/>
      <c r="Y513" s="170"/>
      <c r="Z513" s="171"/>
      <c r="AA513" s="172">
        <f t="shared" ref="AA513:AY513" si="289">SUM(COUNTIF(AA$7:AA$500,"HĐG"),COUNTIF(AA$7:AA$500,"HĐH+HĐG"))</f>
        <v>7</v>
      </c>
      <c r="AB513" s="172">
        <f t="shared" si="289"/>
        <v>6</v>
      </c>
      <c r="AC513" s="172">
        <f t="shared" si="289"/>
        <v>10</v>
      </c>
      <c r="AD513" s="172">
        <f t="shared" si="289"/>
        <v>7</v>
      </c>
      <c r="AE513" s="172">
        <f t="shared" si="289"/>
        <v>10</v>
      </c>
      <c r="AF513" s="172">
        <f t="shared" si="289"/>
        <v>16</v>
      </c>
      <c r="AG513" s="172">
        <f t="shared" si="289"/>
        <v>14</v>
      </c>
      <c r="AH513" s="71">
        <f t="shared" si="289"/>
        <v>9</v>
      </c>
      <c r="AI513" s="71">
        <f t="shared" si="289"/>
        <v>11</v>
      </c>
      <c r="AJ513" s="71">
        <f t="shared" si="289"/>
        <v>12</v>
      </c>
      <c r="AK513" s="71">
        <f t="shared" si="289"/>
        <v>13</v>
      </c>
      <c r="AL513" s="172">
        <f t="shared" si="289"/>
        <v>14</v>
      </c>
      <c r="AM513" s="172">
        <f t="shared" si="289"/>
        <v>16</v>
      </c>
      <c r="AN513" s="172">
        <f t="shared" si="289"/>
        <v>13</v>
      </c>
      <c r="AO513" s="172">
        <f t="shared" si="289"/>
        <v>18</v>
      </c>
      <c r="AP513" s="172">
        <f t="shared" si="289"/>
        <v>17</v>
      </c>
      <c r="AQ513" s="172">
        <f t="shared" si="289"/>
        <v>8</v>
      </c>
      <c r="AR513" s="172">
        <f t="shared" si="289"/>
        <v>8</v>
      </c>
      <c r="AS513" s="172">
        <f t="shared" si="289"/>
        <v>8</v>
      </c>
      <c r="AT513" s="172">
        <f t="shared" si="289"/>
        <v>8</v>
      </c>
      <c r="AU513" s="172">
        <f t="shared" si="289"/>
        <v>6</v>
      </c>
      <c r="AV513" s="172">
        <f t="shared" si="289"/>
        <v>6</v>
      </c>
      <c r="AW513" s="172">
        <f t="shared" si="289"/>
        <v>6</v>
      </c>
      <c r="AX513" s="172">
        <f t="shared" si="289"/>
        <v>6</v>
      </c>
      <c r="AY513" s="172">
        <f t="shared" si="289"/>
        <v>6</v>
      </c>
      <c r="AZ513" s="172"/>
      <c r="BA513" s="172">
        <f t="shared" ref="BA513:BI513" si="290">SUM(COUNTIF(BA$7:BA$500,"HĐG"),COUNTIF(BA$7:BA$500,"HĐH+HĐG"))</f>
        <v>8</v>
      </c>
      <c r="BB513" s="172">
        <f t="shared" si="290"/>
        <v>7</v>
      </c>
      <c r="BC513" s="172">
        <f t="shared" si="290"/>
        <v>7</v>
      </c>
      <c r="BD513" s="172">
        <f t="shared" si="290"/>
        <v>9</v>
      </c>
      <c r="BE513" s="172">
        <f t="shared" si="290"/>
        <v>7</v>
      </c>
      <c r="BF513" s="172">
        <f t="shared" si="290"/>
        <v>6</v>
      </c>
      <c r="BG513" s="172">
        <f t="shared" si="290"/>
        <v>7</v>
      </c>
      <c r="BH513" s="172">
        <f t="shared" si="290"/>
        <v>6</v>
      </c>
      <c r="BI513" s="172">
        <f t="shared" si="290"/>
        <v>4</v>
      </c>
      <c r="BJ513" s="2"/>
      <c r="BK513" s="1"/>
      <c r="BL513" s="2"/>
      <c r="BM513" s="2"/>
      <c r="BN513" s="2"/>
      <c r="BO513" s="2"/>
      <c r="BP513" s="2"/>
      <c r="BQ513" s="2"/>
      <c r="BR513" s="2"/>
      <c r="BS513" s="387"/>
      <c r="BT513" s="387"/>
      <c r="BU513" s="387"/>
      <c r="BV513" s="387"/>
      <c r="BW513" s="387"/>
      <c r="BX513" s="387"/>
      <c r="BY513" s="387"/>
      <c r="BZ513" s="387"/>
      <c r="CA513" s="387"/>
      <c r="CB513" s="387"/>
      <c r="CC513" s="2"/>
      <c r="CD513" s="2"/>
      <c r="CE513" s="2"/>
      <c r="CF513" s="2"/>
      <c r="CG513" s="2"/>
      <c r="CH513" s="2"/>
      <c r="CI513" s="2"/>
      <c r="CJ513" s="2"/>
      <c r="CK513" s="2"/>
      <c r="CL513" s="2"/>
      <c r="CM513" s="2"/>
      <c r="CN513" s="2"/>
      <c r="CO513" s="2"/>
      <c r="CP513" s="2"/>
      <c r="CQ513" s="2"/>
      <c r="CR513" s="2"/>
      <c r="CS513" s="387"/>
      <c r="CT513" s="2"/>
      <c r="CU513" s="2"/>
      <c r="CV513" s="2"/>
      <c r="CW513" s="2"/>
      <c r="CX513" s="30"/>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row>
    <row r="514" spans="1:130" ht="15.75" x14ac:dyDescent="0.25">
      <c r="A514" s="233"/>
      <c r="B514" s="347"/>
      <c r="C514" s="294"/>
      <c r="D514" s="687"/>
      <c r="E514" s="688"/>
      <c r="F514" s="692"/>
      <c r="G514" s="286" t="s">
        <v>942</v>
      </c>
      <c r="H514" s="162"/>
      <c r="I514" s="173"/>
      <c r="J514" s="162"/>
      <c r="K514" s="162"/>
      <c r="L514" s="166"/>
      <c r="M514" s="166"/>
      <c r="N514" s="595"/>
      <c r="O514" s="167"/>
      <c r="P514" s="167"/>
      <c r="Q514" s="167"/>
      <c r="R514" s="169"/>
      <c r="S514" s="170"/>
      <c r="T514" s="170"/>
      <c r="U514" s="170"/>
      <c r="V514" s="170"/>
      <c r="W514" s="170"/>
      <c r="X514" s="170"/>
      <c r="Y514" s="170"/>
      <c r="Z514" s="171"/>
      <c r="AA514" s="172">
        <f t="shared" ref="AA514:AY514" si="291">SUM(COUNTIF(AA$7:AA$500,"HĐNT"),COUNTIF(AA$7:AA$500,"HĐH+HĐNT"))</f>
        <v>4</v>
      </c>
      <c r="AB514" s="172">
        <f t="shared" si="291"/>
        <v>2</v>
      </c>
      <c r="AC514" s="172">
        <f t="shared" si="291"/>
        <v>2</v>
      </c>
      <c r="AD514" s="172">
        <f t="shared" si="291"/>
        <v>2</v>
      </c>
      <c r="AE514" s="172">
        <f t="shared" si="291"/>
        <v>5</v>
      </c>
      <c r="AF514" s="172">
        <f t="shared" si="291"/>
        <v>4</v>
      </c>
      <c r="AG514" s="172">
        <f t="shared" si="291"/>
        <v>5</v>
      </c>
      <c r="AH514" s="71">
        <f t="shared" si="291"/>
        <v>4</v>
      </c>
      <c r="AI514" s="71">
        <f t="shared" si="291"/>
        <v>4</v>
      </c>
      <c r="AJ514" s="71">
        <f t="shared" si="291"/>
        <v>3</v>
      </c>
      <c r="AK514" s="71">
        <f t="shared" si="291"/>
        <v>3</v>
      </c>
      <c r="AL514" s="172">
        <f t="shared" si="291"/>
        <v>5</v>
      </c>
      <c r="AM514" s="172">
        <f t="shared" si="291"/>
        <v>6</v>
      </c>
      <c r="AN514" s="172">
        <f t="shared" si="291"/>
        <v>6</v>
      </c>
      <c r="AO514" s="172">
        <f t="shared" si="291"/>
        <v>6</v>
      </c>
      <c r="AP514" s="172">
        <f t="shared" si="291"/>
        <v>5</v>
      </c>
      <c r="AQ514" s="172">
        <f t="shared" si="291"/>
        <v>4</v>
      </c>
      <c r="AR514" s="172">
        <f t="shared" si="291"/>
        <v>4</v>
      </c>
      <c r="AS514" s="172">
        <f t="shared" si="291"/>
        <v>4</v>
      </c>
      <c r="AT514" s="172">
        <f t="shared" si="291"/>
        <v>4</v>
      </c>
      <c r="AU514" s="172">
        <f t="shared" si="291"/>
        <v>5</v>
      </c>
      <c r="AV514" s="172">
        <f t="shared" si="291"/>
        <v>6</v>
      </c>
      <c r="AW514" s="172">
        <f t="shared" si="291"/>
        <v>5</v>
      </c>
      <c r="AX514" s="172">
        <f t="shared" si="291"/>
        <v>6</v>
      </c>
      <c r="AY514" s="172">
        <f t="shared" si="291"/>
        <v>4</v>
      </c>
      <c r="AZ514" s="172"/>
      <c r="BA514" s="172">
        <f t="shared" ref="BA514:BI514" si="292">SUM(COUNTIF(BA$7:BA$500,"HĐNT"),COUNTIF(BA$7:BA$500,"HĐH+HĐNT"))</f>
        <v>4</v>
      </c>
      <c r="BB514" s="172">
        <f t="shared" si="292"/>
        <v>4</v>
      </c>
      <c r="BC514" s="172">
        <f t="shared" si="292"/>
        <v>4</v>
      </c>
      <c r="BD514" s="172">
        <f t="shared" si="292"/>
        <v>6</v>
      </c>
      <c r="BE514" s="172">
        <f t="shared" si="292"/>
        <v>4</v>
      </c>
      <c r="BF514" s="172">
        <f t="shared" si="292"/>
        <v>4</v>
      </c>
      <c r="BG514" s="172">
        <f t="shared" si="292"/>
        <v>2</v>
      </c>
      <c r="BH514" s="172">
        <f t="shared" si="292"/>
        <v>3</v>
      </c>
      <c r="BI514" s="172">
        <f t="shared" si="292"/>
        <v>5</v>
      </c>
      <c r="BJ514" s="2"/>
      <c r="BK514" s="1"/>
      <c r="BL514" s="2"/>
      <c r="BM514" s="2"/>
      <c r="BN514" s="2"/>
      <c r="BO514" s="2"/>
      <c r="BP514" s="2"/>
      <c r="BQ514" s="2"/>
      <c r="BR514" s="2"/>
      <c r="BS514" s="387"/>
      <c r="BT514" s="387"/>
      <c r="BU514" s="387"/>
      <c r="BV514" s="387"/>
      <c r="BW514" s="387"/>
      <c r="BX514" s="387"/>
      <c r="BY514" s="387"/>
      <c r="BZ514" s="387"/>
      <c r="CA514" s="387"/>
      <c r="CB514" s="387"/>
      <c r="CC514" s="2"/>
      <c r="CD514" s="2"/>
      <c r="CE514" s="2"/>
      <c r="CF514" s="2"/>
      <c r="CG514" s="2"/>
      <c r="CH514" s="2"/>
      <c r="CI514" s="2"/>
      <c r="CJ514" s="2"/>
      <c r="CK514" s="2"/>
      <c r="CL514" s="2"/>
      <c r="CM514" s="2"/>
      <c r="CN514" s="2"/>
      <c r="CO514" s="2"/>
      <c r="CP514" s="2"/>
      <c r="CQ514" s="2"/>
      <c r="CR514" s="2"/>
      <c r="CS514" s="387"/>
      <c r="CT514" s="2"/>
      <c r="CU514" s="2"/>
      <c r="CV514" s="2"/>
      <c r="CW514" s="2"/>
      <c r="CX514" s="30"/>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row>
    <row r="515" spans="1:130" ht="15.75" x14ac:dyDescent="0.25">
      <c r="A515" s="233"/>
      <c r="B515" s="347"/>
      <c r="C515" s="294"/>
      <c r="D515" s="687"/>
      <c r="E515" s="688"/>
      <c r="F515" s="692"/>
      <c r="G515" s="286" t="s">
        <v>943</v>
      </c>
      <c r="H515" s="162"/>
      <c r="I515" s="173"/>
      <c r="J515" s="162"/>
      <c r="K515" s="162"/>
      <c r="L515" s="166"/>
      <c r="M515" s="166"/>
      <c r="N515" s="595"/>
      <c r="O515" s="167"/>
      <c r="P515" s="167"/>
      <c r="Q515" s="167"/>
      <c r="R515" s="169"/>
      <c r="S515" s="170"/>
      <c r="T515" s="170"/>
      <c r="U515" s="170"/>
      <c r="V515" s="170"/>
      <c r="W515" s="170"/>
      <c r="X515" s="170"/>
      <c r="Y515" s="170"/>
      <c r="Z515" s="171"/>
      <c r="AA515" s="172">
        <f t="shared" ref="AA515:AY515" si="293">COUNTIF(AA$7:AA$500,"VS-AN")</f>
        <v>5</v>
      </c>
      <c r="AB515" s="172">
        <f t="shared" si="293"/>
        <v>5</v>
      </c>
      <c r="AC515" s="172">
        <f t="shared" si="293"/>
        <v>6</v>
      </c>
      <c r="AD515" s="172">
        <f t="shared" si="293"/>
        <v>6</v>
      </c>
      <c r="AE515" s="172">
        <f t="shared" si="293"/>
        <v>4</v>
      </c>
      <c r="AF515" s="172">
        <f t="shared" si="293"/>
        <v>4</v>
      </c>
      <c r="AG515" s="172">
        <f t="shared" si="293"/>
        <v>4</v>
      </c>
      <c r="AH515" s="71">
        <f t="shared" si="293"/>
        <v>3</v>
      </c>
      <c r="AI515" s="71">
        <f t="shared" si="293"/>
        <v>3</v>
      </c>
      <c r="AJ515" s="71">
        <f t="shared" si="293"/>
        <v>3</v>
      </c>
      <c r="AK515" s="71">
        <f t="shared" si="293"/>
        <v>3</v>
      </c>
      <c r="AL515" s="172">
        <f t="shared" si="293"/>
        <v>2</v>
      </c>
      <c r="AM515" s="172">
        <f t="shared" si="293"/>
        <v>3</v>
      </c>
      <c r="AN515" s="172">
        <f t="shared" si="293"/>
        <v>1</v>
      </c>
      <c r="AO515" s="172">
        <f t="shared" si="293"/>
        <v>3</v>
      </c>
      <c r="AP515" s="172">
        <f t="shared" si="293"/>
        <v>3</v>
      </c>
      <c r="AQ515" s="172">
        <f t="shared" si="293"/>
        <v>7</v>
      </c>
      <c r="AR515" s="172">
        <f t="shared" si="293"/>
        <v>7</v>
      </c>
      <c r="AS515" s="172">
        <f t="shared" si="293"/>
        <v>7</v>
      </c>
      <c r="AT515" s="172">
        <f t="shared" si="293"/>
        <v>7</v>
      </c>
      <c r="AU515" s="172">
        <f t="shared" si="293"/>
        <v>2</v>
      </c>
      <c r="AV515" s="172">
        <f t="shared" si="293"/>
        <v>3</v>
      </c>
      <c r="AW515" s="172">
        <f t="shared" si="293"/>
        <v>3</v>
      </c>
      <c r="AX515" s="172">
        <f t="shared" si="293"/>
        <v>3</v>
      </c>
      <c r="AY515" s="172">
        <f t="shared" si="293"/>
        <v>4</v>
      </c>
      <c r="AZ515" s="172"/>
      <c r="BA515" s="172">
        <f t="shared" ref="BA515:BI515" si="294">COUNTIF(BA$7:BA$500,"VS-AN")</f>
        <v>4</v>
      </c>
      <c r="BB515" s="172">
        <f t="shared" si="294"/>
        <v>4</v>
      </c>
      <c r="BC515" s="172">
        <f t="shared" si="294"/>
        <v>1</v>
      </c>
      <c r="BD515" s="172">
        <f t="shared" si="294"/>
        <v>2</v>
      </c>
      <c r="BE515" s="172">
        <f t="shared" si="294"/>
        <v>1</v>
      </c>
      <c r="BF515" s="172">
        <f t="shared" si="294"/>
        <v>3</v>
      </c>
      <c r="BG515" s="172">
        <f t="shared" si="294"/>
        <v>3</v>
      </c>
      <c r="BH515" s="172">
        <f t="shared" si="294"/>
        <v>3</v>
      </c>
      <c r="BI515" s="172">
        <f t="shared" si="294"/>
        <v>0</v>
      </c>
      <c r="BJ515" s="2"/>
      <c r="BK515" s="1"/>
      <c r="BL515" s="2"/>
      <c r="BM515" s="2"/>
      <c r="BN515" s="2"/>
      <c r="BO515" s="2"/>
      <c r="BP515" s="2"/>
      <c r="BQ515" s="2"/>
      <c r="BR515" s="2"/>
      <c r="BS515" s="387"/>
      <c r="BT515" s="387"/>
      <c r="BU515" s="387"/>
      <c r="BV515" s="387"/>
      <c r="BW515" s="387"/>
      <c r="BX515" s="387"/>
      <c r="BY515" s="387"/>
      <c r="BZ515" s="387"/>
      <c r="CA515" s="387"/>
      <c r="CB515" s="387"/>
      <c r="CC515" s="2"/>
      <c r="CD515" s="2"/>
      <c r="CE515" s="2"/>
      <c r="CF515" s="2"/>
      <c r="CG515" s="2"/>
      <c r="CH515" s="2"/>
      <c r="CI515" s="2"/>
      <c r="CJ515" s="2"/>
      <c r="CK515" s="2"/>
      <c r="CL515" s="2"/>
      <c r="CM515" s="2"/>
      <c r="CN515" s="2"/>
      <c r="CO515" s="2"/>
      <c r="CP515" s="2"/>
      <c r="CQ515" s="2"/>
      <c r="CR515" s="2"/>
      <c r="CS515" s="387"/>
      <c r="CT515" s="2"/>
      <c r="CU515" s="2"/>
      <c r="CV515" s="2"/>
      <c r="CW515" s="2"/>
      <c r="CX515" s="30"/>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row>
    <row r="516" spans="1:130" ht="15.75" x14ac:dyDescent="0.25">
      <c r="A516" s="233"/>
      <c r="B516" s="347"/>
      <c r="C516" s="294"/>
      <c r="D516" s="687"/>
      <c r="E516" s="688"/>
      <c r="F516" s="692"/>
      <c r="G516" s="286" t="s">
        <v>944</v>
      </c>
      <c r="H516" s="162"/>
      <c r="I516" s="173"/>
      <c r="J516" s="162"/>
      <c r="K516" s="162"/>
      <c r="L516" s="166"/>
      <c r="M516" s="166"/>
      <c r="N516" s="595"/>
      <c r="O516" s="167"/>
      <c r="P516" s="167"/>
      <c r="Q516" s="167"/>
      <c r="R516" s="169"/>
      <c r="S516" s="170"/>
      <c r="T516" s="170"/>
      <c r="U516" s="170"/>
      <c r="V516" s="170"/>
      <c r="W516" s="170"/>
      <c r="X516" s="170"/>
      <c r="Y516" s="170"/>
      <c r="Z516" s="171"/>
      <c r="AA516" s="172">
        <f t="shared" ref="AA516:AY516" si="295">SUM(COUNTIF(AA$7:AA$500,"HĐC"),COUNTIF(AA$7:AA$500,"HĐH+HĐC"))</f>
        <v>5</v>
      </c>
      <c r="AB516" s="172">
        <f t="shared" si="295"/>
        <v>7</v>
      </c>
      <c r="AC516" s="172">
        <f t="shared" si="295"/>
        <v>4</v>
      </c>
      <c r="AD516" s="172">
        <f t="shared" si="295"/>
        <v>6</v>
      </c>
      <c r="AE516" s="172">
        <f t="shared" si="295"/>
        <v>6</v>
      </c>
      <c r="AF516" s="172">
        <f t="shared" si="295"/>
        <v>4</v>
      </c>
      <c r="AG516" s="172">
        <f t="shared" si="295"/>
        <v>5</v>
      </c>
      <c r="AH516" s="71">
        <f t="shared" si="295"/>
        <v>4</v>
      </c>
      <c r="AI516" s="71">
        <f t="shared" si="295"/>
        <v>6</v>
      </c>
      <c r="AJ516" s="71">
        <f t="shared" si="295"/>
        <v>6</v>
      </c>
      <c r="AK516" s="71">
        <f t="shared" si="295"/>
        <v>9</v>
      </c>
      <c r="AL516" s="172">
        <f t="shared" si="295"/>
        <v>5</v>
      </c>
      <c r="AM516" s="172">
        <f t="shared" si="295"/>
        <v>5</v>
      </c>
      <c r="AN516" s="172">
        <f t="shared" si="295"/>
        <v>5</v>
      </c>
      <c r="AO516" s="172">
        <f t="shared" si="295"/>
        <v>5</v>
      </c>
      <c r="AP516" s="172">
        <f t="shared" si="295"/>
        <v>5</v>
      </c>
      <c r="AQ516" s="172">
        <f t="shared" si="295"/>
        <v>3</v>
      </c>
      <c r="AR516" s="172">
        <f t="shared" si="295"/>
        <v>4</v>
      </c>
      <c r="AS516" s="172">
        <f t="shared" si="295"/>
        <v>3</v>
      </c>
      <c r="AT516" s="172">
        <f t="shared" si="295"/>
        <v>3</v>
      </c>
      <c r="AU516" s="172">
        <f t="shared" si="295"/>
        <v>5</v>
      </c>
      <c r="AV516" s="172">
        <f t="shared" si="295"/>
        <v>5</v>
      </c>
      <c r="AW516" s="172">
        <f t="shared" si="295"/>
        <v>5</v>
      </c>
      <c r="AX516" s="172">
        <f t="shared" si="295"/>
        <v>6</v>
      </c>
      <c r="AY516" s="172">
        <f t="shared" si="295"/>
        <v>5</v>
      </c>
      <c r="AZ516" s="172"/>
      <c r="BA516" s="172">
        <f t="shared" ref="BA516:BI516" si="296">SUM(COUNTIF(BA$7:BA$500,"HĐC"),COUNTIF(BA$7:BA$500,"HĐH+HĐC"))</f>
        <v>6</v>
      </c>
      <c r="BB516" s="172">
        <f t="shared" si="296"/>
        <v>6</v>
      </c>
      <c r="BC516" s="172">
        <f t="shared" si="296"/>
        <v>4</v>
      </c>
      <c r="BD516" s="172">
        <f t="shared" si="296"/>
        <v>4</v>
      </c>
      <c r="BE516" s="172">
        <f t="shared" si="296"/>
        <v>4</v>
      </c>
      <c r="BF516" s="172">
        <f t="shared" si="296"/>
        <v>3</v>
      </c>
      <c r="BG516" s="172">
        <f t="shared" si="296"/>
        <v>3</v>
      </c>
      <c r="BH516" s="172">
        <f t="shared" si="296"/>
        <v>3</v>
      </c>
      <c r="BI516" s="172">
        <f t="shared" si="296"/>
        <v>3</v>
      </c>
      <c r="BJ516" s="2"/>
      <c r="BK516" s="1"/>
      <c r="BL516" s="2"/>
      <c r="BM516" s="2"/>
      <c r="BN516" s="2"/>
      <c r="BO516" s="2"/>
      <c r="BP516" s="2"/>
      <c r="BQ516" s="2"/>
      <c r="BR516" s="2"/>
      <c r="BS516" s="387"/>
      <c r="BT516" s="387"/>
      <c r="BU516" s="387"/>
      <c r="BV516" s="387"/>
      <c r="BW516" s="387"/>
      <c r="BX516" s="387"/>
      <c r="BY516" s="387"/>
      <c r="BZ516" s="387"/>
      <c r="CA516" s="387"/>
      <c r="CB516" s="387"/>
      <c r="CC516" s="2"/>
      <c r="CD516" s="2"/>
      <c r="CE516" s="2"/>
      <c r="CF516" s="2"/>
      <c r="CG516" s="2"/>
      <c r="CH516" s="2"/>
      <c r="CI516" s="2"/>
      <c r="CJ516" s="2"/>
      <c r="CK516" s="2"/>
      <c r="CL516" s="2"/>
      <c r="CM516" s="2"/>
      <c r="CN516" s="2"/>
      <c r="CO516" s="2"/>
      <c r="CP516" s="2"/>
      <c r="CQ516" s="2"/>
      <c r="CR516" s="2"/>
      <c r="CS516" s="387"/>
      <c r="CT516" s="2"/>
      <c r="CU516" s="2"/>
      <c r="CV516" s="2"/>
      <c r="CW516" s="2"/>
      <c r="CX516" s="30"/>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row>
    <row r="517" spans="1:130" ht="15.75" x14ac:dyDescent="0.25">
      <c r="A517" s="233"/>
      <c r="B517" s="347"/>
      <c r="C517" s="294"/>
      <c r="D517" s="687"/>
      <c r="E517" s="688"/>
      <c r="F517" s="692"/>
      <c r="G517" s="286" t="s">
        <v>945</v>
      </c>
      <c r="H517" s="162"/>
      <c r="I517" s="173"/>
      <c r="J517" s="162"/>
      <c r="K517" s="162"/>
      <c r="L517" s="166"/>
      <c r="M517" s="166"/>
      <c r="N517" s="595"/>
      <c r="O517" s="167"/>
      <c r="P517" s="167"/>
      <c r="Q517" s="167"/>
      <c r="R517" s="169"/>
      <c r="S517" s="170"/>
      <c r="T517" s="170"/>
      <c r="U517" s="170"/>
      <c r="V517" s="170"/>
      <c r="W517" s="170"/>
      <c r="X517" s="170"/>
      <c r="Y517" s="170"/>
      <c r="Z517" s="171"/>
      <c r="AA517" s="172">
        <f t="shared" ref="AA517:AY517" si="297">COUNTIF(AA$7:AA$500,"TQDN")</f>
        <v>0</v>
      </c>
      <c r="AB517" s="172">
        <f t="shared" si="297"/>
        <v>0</v>
      </c>
      <c r="AC517" s="172">
        <f t="shared" si="297"/>
        <v>0</v>
      </c>
      <c r="AD517" s="172">
        <f t="shared" si="297"/>
        <v>0</v>
      </c>
      <c r="AE517" s="172">
        <f t="shared" si="297"/>
        <v>0</v>
      </c>
      <c r="AF517" s="172">
        <f t="shared" si="297"/>
        <v>0</v>
      </c>
      <c r="AG517" s="172">
        <f t="shared" si="297"/>
        <v>0</v>
      </c>
      <c r="AH517" s="71">
        <f t="shared" si="297"/>
        <v>0</v>
      </c>
      <c r="AI517" s="71">
        <f t="shared" si="297"/>
        <v>0</v>
      </c>
      <c r="AJ517" s="71">
        <f t="shared" si="297"/>
        <v>0</v>
      </c>
      <c r="AK517" s="71">
        <f t="shared" si="297"/>
        <v>0</v>
      </c>
      <c r="AL517" s="172">
        <f t="shared" si="297"/>
        <v>0</v>
      </c>
      <c r="AM517" s="172">
        <f t="shared" si="297"/>
        <v>0</v>
      </c>
      <c r="AN517" s="172">
        <f t="shared" si="297"/>
        <v>0</v>
      </c>
      <c r="AO517" s="172">
        <f t="shared" si="297"/>
        <v>1</v>
      </c>
      <c r="AP517" s="172">
        <f t="shared" si="297"/>
        <v>1</v>
      </c>
      <c r="AQ517" s="172">
        <f t="shared" si="297"/>
        <v>0</v>
      </c>
      <c r="AR517" s="172">
        <f t="shared" si="297"/>
        <v>0</v>
      </c>
      <c r="AS517" s="172">
        <f t="shared" si="297"/>
        <v>1</v>
      </c>
      <c r="AT517" s="172">
        <f t="shared" si="297"/>
        <v>0</v>
      </c>
      <c r="AU517" s="172">
        <f t="shared" si="297"/>
        <v>0</v>
      </c>
      <c r="AV517" s="172">
        <f t="shared" si="297"/>
        <v>0</v>
      </c>
      <c r="AW517" s="172">
        <f t="shared" si="297"/>
        <v>0</v>
      </c>
      <c r="AX517" s="172">
        <f t="shared" si="297"/>
        <v>0</v>
      </c>
      <c r="AY517" s="172">
        <f t="shared" si="297"/>
        <v>0</v>
      </c>
      <c r="AZ517" s="172"/>
      <c r="BA517" s="172">
        <f t="shared" ref="BA517:BI517" si="298">COUNTIF(BA$7:BA$500,"TQDN")</f>
        <v>0</v>
      </c>
      <c r="BB517" s="172">
        <f t="shared" si="298"/>
        <v>0</v>
      </c>
      <c r="BC517" s="172">
        <f t="shared" si="298"/>
        <v>0</v>
      </c>
      <c r="BD517" s="172">
        <f t="shared" si="298"/>
        <v>0</v>
      </c>
      <c r="BE517" s="172">
        <f t="shared" si="298"/>
        <v>0</v>
      </c>
      <c r="BF517" s="172">
        <f t="shared" si="298"/>
        <v>1</v>
      </c>
      <c r="BG517" s="172">
        <f t="shared" si="298"/>
        <v>0</v>
      </c>
      <c r="BH517" s="172">
        <f t="shared" si="298"/>
        <v>0</v>
      </c>
      <c r="BI517" s="172">
        <f t="shared" si="298"/>
        <v>0</v>
      </c>
      <c r="BJ517" s="2"/>
      <c r="BK517" s="1"/>
      <c r="BL517" s="2"/>
      <c r="BM517" s="2"/>
      <c r="BN517" s="2"/>
      <c r="BO517" s="2"/>
      <c r="BP517" s="2"/>
      <c r="BQ517" s="2"/>
      <c r="BR517" s="2"/>
      <c r="BS517" s="387"/>
      <c r="BT517" s="387"/>
      <c r="BU517" s="387"/>
      <c r="BV517" s="387"/>
      <c r="BW517" s="387"/>
      <c r="BX517" s="387"/>
      <c r="BY517" s="387"/>
      <c r="BZ517" s="387"/>
      <c r="CA517" s="387"/>
      <c r="CB517" s="387"/>
      <c r="CC517" s="2"/>
      <c r="CD517" s="2"/>
      <c r="CE517" s="2"/>
      <c r="CF517" s="2"/>
      <c r="CG517" s="2"/>
      <c r="CH517" s="2"/>
      <c r="CI517" s="2"/>
      <c r="CJ517" s="2"/>
      <c r="CK517" s="2"/>
      <c r="CL517" s="2"/>
      <c r="CM517" s="2"/>
      <c r="CN517" s="2"/>
      <c r="CO517" s="2"/>
      <c r="CP517" s="2"/>
      <c r="CQ517" s="2"/>
      <c r="CR517" s="2"/>
      <c r="CS517" s="387"/>
      <c r="CT517" s="2"/>
      <c r="CU517" s="2"/>
      <c r="CV517" s="2"/>
      <c r="CW517" s="2"/>
      <c r="CX517" s="30"/>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row>
    <row r="518" spans="1:130" ht="15.75" x14ac:dyDescent="0.25">
      <c r="A518" s="233"/>
      <c r="B518" s="347"/>
      <c r="C518" s="294"/>
      <c r="D518" s="687"/>
      <c r="E518" s="688"/>
      <c r="F518" s="693"/>
      <c r="G518" s="286" t="s">
        <v>946</v>
      </c>
      <c r="H518" s="162"/>
      <c r="I518" s="173"/>
      <c r="J518" s="162"/>
      <c r="K518" s="162"/>
      <c r="L518" s="166"/>
      <c r="M518" s="166"/>
      <c r="N518" s="595"/>
      <c r="O518" s="167"/>
      <c r="P518" s="167"/>
      <c r="Q518" s="167"/>
      <c r="R518" s="169"/>
      <c r="S518" s="170"/>
      <c r="T518" s="170"/>
      <c r="U518" s="170"/>
      <c r="V518" s="170"/>
      <c r="W518" s="170"/>
      <c r="X518" s="170"/>
      <c r="Y518" s="170"/>
      <c r="Z518" s="171"/>
      <c r="AA518" s="172">
        <f t="shared" ref="AA518:AY518" si="299">COUNTIF(AA$7:AA$500,"LH")</f>
        <v>0</v>
      </c>
      <c r="AB518" s="172">
        <f t="shared" si="299"/>
        <v>0</v>
      </c>
      <c r="AC518" s="172">
        <f t="shared" si="299"/>
        <v>0</v>
      </c>
      <c r="AD518" s="172">
        <f t="shared" si="299"/>
        <v>0</v>
      </c>
      <c r="AE518" s="172">
        <f t="shared" si="299"/>
        <v>0</v>
      </c>
      <c r="AF518" s="172">
        <f t="shared" si="299"/>
        <v>1</v>
      </c>
      <c r="AG518" s="172">
        <f t="shared" si="299"/>
        <v>0</v>
      </c>
      <c r="AH518" s="71">
        <f t="shared" si="299"/>
        <v>0</v>
      </c>
      <c r="AI518" s="71">
        <f t="shared" si="299"/>
        <v>0</v>
      </c>
      <c r="AJ518" s="71">
        <f t="shared" si="299"/>
        <v>0</v>
      </c>
      <c r="AK518" s="71">
        <f t="shared" si="299"/>
        <v>0</v>
      </c>
      <c r="AL518" s="172">
        <f t="shared" si="299"/>
        <v>0</v>
      </c>
      <c r="AM518" s="172">
        <f t="shared" si="299"/>
        <v>0</v>
      </c>
      <c r="AN518" s="172">
        <f t="shared" si="299"/>
        <v>0</v>
      </c>
      <c r="AO518" s="172">
        <f t="shared" si="299"/>
        <v>0</v>
      </c>
      <c r="AP518" s="172">
        <f t="shared" si="299"/>
        <v>0</v>
      </c>
      <c r="AQ518" s="172">
        <f t="shared" si="299"/>
        <v>0</v>
      </c>
      <c r="AR518" s="172">
        <f t="shared" si="299"/>
        <v>0</v>
      </c>
      <c r="AS518" s="172">
        <f t="shared" si="299"/>
        <v>0</v>
      </c>
      <c r="AT518" s="172">
        <f t="shared" si="299"/>
        <v>0</v>
      </c>
      <c r="AU518" s="172">
        <f t="shared" si="299"/>
        <v>0</v>
      </c>
      <c r="AV518" s="172">
        <f t="shared" si="299"/>
        <v>0</v>
      </c>
      <c r="AW518" s="172">
        <f t="shared" si="299"/>
        <v>0</v>
      </c>
      <c r="AX518" s="172">
        <f t="shared" si="299"/>
        <v>0</v>
      </c>
      <c r="AY518" s="172">
        <f t="shared" si="299"/>
        <v>0</v>
      </c>
      <c r="AZ518" s="172"/>
      <c r="BA518" s="172">
        <f t="shared" ref="BA518:BI518" si="300">COUNTIF(BA$7:BA$500,"LH")</f>
        <v>0</v>
      </c>
      <c r="BB518" s="172">
        <f t="shared" si="300"/>
        <v>0</v>
      </c>
      <c r="BC518" s="172">
        <f t="shared" si="300"/>
        <v>0</v>
      </c>
      <c r="BD518" s="172">
        <f t="shared" si="300"/>
        <v>0</v>
      </c>
      <c r="BE518" s="172">
        <f t="shared" si="300"/>
        <v>0</v>
      </c>
      <c r="BF518" s="172">
        <f t="shared" si="300"/>
        <v>0</v>
      </c>
      <c r="BG518" s="172">
        <f t="shared" si="300"/>
        <v>0</v>
      </c>
      <c r="BH518" s="172">
        <f t="shared" si="300"/>
        <v>0</v>
      </c>
      <c r="BI518" s="172">
        <f t="shared" si="300"/>
        <v>0</v>
      </c>
      <c r="BJ518" s="2"/>
      <c r="BK518" s="1"/>
      <c r="BL518" s="2"/>
      <c r="BM518" s="2"/>
      <c r="BN518" s="2"/>
      <c r="BO518" s="2"/>
      <c r="BP518" s="2"/>
      <c r="BQ518" s="2"/>
      <c r="BR518" s="2"/>
      <c r="BS518" s="387"/>
      <c r="BT518" s="387"/>
      <c r="BU518" s="387"/>
      <c r="BV518" s="387"/>
      <c r="BW518" s="387"/>
      <c r="BX518" s="387"/>
      <c r="BY518" s="387"/>
      <c r="BZ518" s="387"/>
      <c r="CA518" s="387"/>
      <c r="CB518" s="387"/>
      <c r="CC518" s="2"/>
      <c r="CD518" s="2"/>
      <c r="CE518" s="2"/>
      <c r="CF518" s="2"/>
      <c r="CG518" s="2"/>
      <c r="CH518" s="2"/>
      <c r="CI518" s="2"/>
      <c r="CJ518" s="2"/>
      <c r="CK518" s="2"/>
      <c r="CL518" s="2"/>
      <c r="CM518" s="2"/>
      <c r="CN518" s="2"/>
      <c r="CO518" s="2"/>
      <c r="CP518" s="2"/>
      <c r="CQ518" s="2"/>
      <c r="CR518" s="2"/>
      <c r="CS518" s="387"/>
      <c r="CT518" s="2"/>
      <c r="CU518" s="2"/>
      <c r="CV518" s="2"/>
      <c r="CW518" s="2"/>
      <c r="CX518" s="30"/>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row>
    <row r="519" spans="1:130" ht="15.75" x14ac:dyDescent="0.25">
      <c r="A519" s="233"/>
      <c r="B519" s="347"/>
      <c r="C519" s="294"/>
      <c r="D519" s="687"/>
      <c r="E519" s="688"/>
      <c r="F519" s="691"/>
      <c r="G519" s="287" t="s">
        <v>947</v>
      </c>
      <c r="H519" s="163"/>
      <c r="I519" s="173"/>
      <c r="J519" s="163"/>
      <c r="K519" s="163"/>
      <c r="L519" s="166"/>
      <c r="M519" s="166"/>
      <c r="N519" s="595"/>
      <c r="O519" s="167"/>
      <c r="P519" s="167"/>
      <c r="Q519" s="167"/>
      <c r="R519" s="169"/>
      <c r="S519" s="170"/>
      <c r="T519" s="170"/>
      <c r="U519" s="170"/>
      <c r="V519" s="170"/>
      <c r="W519" s="170"/>
      <c r="X519" s="170"/>
      <c r="Y519" s="170"/>
      <c r="Z519" s="171"/>
      <c r="AA519" s="174">
        <v>5</v>
      </c>
      <c r="AB519" s="174">
        <f t="shared" ref="AB519:AY519" si="301">SUM(COUNTIF(AB$7:AB$500,"HĐH"),COUNTIF(AB$7:AB$500,"HĐH+HĐC"),COUNTIF(AB$7:AB$500,"HĐH+HĐNT"),COUNTIF(AB$7:AB$500,"HĐH+HĐG"))</f>
        <v>5</v>
      </c>
      <c r="AC519" s="174">
        <f t="shared" si="301"/>
        <v>5</v>
      </c>
      <c r="AD519" s="174">
        <f t="shared" si="301"/>
        <v>5</v>
      </c>
      <c r="AE519" s="174">
        <f t="shared" si="301"/>
        <v>5</v>
      </c>
      <c r="AF519" s="174">
        <f t="shared" si="301"/>
        <v>5</v>
      </c>
      <c r="AG519" s="174">
        <f t="shared" si="301"/>
        <v>5</v>
      </c>
      <c r="AH519" s="153">
        <f t="shared" si="301"/>
        <v>5</v>
      </c>
      <c r="AI519" s="153">
        <f t="shared" si="301"/>
        <v>5</v>
      </c>
      <c r="AJ519" s="153">
        <f t="shared" si="301"/>
        <v>5</v>
      </c>
      <c r="AK519" s="153">
        <f t="shared" si="301"/>
        <v>5</v>
      </c>
      <c r="AL519" s="174">
        <f t="shared" si="301"/>
        <v>5</v>
      </c>
      <c r="AM519" s="174">
        <f t="shared" si="301"/>
        <v>5</v>
      </c>
      <c r="AN519" s="174">
        <f t="shared" si="301"/>
        <v>5</v>
      </c>
      <c r="AO519" s="174">
        <f t="shared" si="301"/>
        <v>5</v>
      </c>
      <c r="AP519" s="174">
        <f t="shared" si="301"/>
        <v>5</v>
      </c>
      <c r="AQ519" s="174">
        <f t="shared" si="301"/>
        <v>5</v>
      </c>
      <c r="AR519" s="174">
        <f t="shared" si="301"/>
        <v>5</v>
      </c>
      <c r="AS519" s="174">
        <f t="shared" si="301"/>
        <v>5</v>
      </c>
      <c r="AT519" s="174">
        <f t="shared" si="301"/>
        <v>5</v>
      </c>
      <c r="AU519" s="174">
        <f t="shared" si="301"/>
        <v>5</v>
      </c>
      <c r="AV519" s="174">
        <f t="shared" si="301"/>
        <v>5</v>
      </c>
      <c r="AW519" s="174">
        <f t="shared" si="301"/>
        <v>5</v>
      </c>
      <c r="AX519" s="174">
        <f t="shared" si="301"/>
        <v>5</v>
      </c>
      <c r="AY519" s="174">
        <f t="shared" si="301"/>
        <v>5</v>
      </c>
      <c r="AZ519" s="174"/>
      <c r="BA519" s="174">
        <f t="shared" ref="BA519:BI519" si="302">SUM(COUNTIF(BA$7:BA$500,"HĐH"),COUNTIF(BA$7:BA$500,"HĐH+HĐC"),COUNTIF(BA$7:BA$500,"HĐH+HĐNT"),COUNTIF(BA$7:BA$500,"HĐH+HĐG"))</f>
        <v>5</v>
      </c>
      <c r="BB519" s="174">
        <f t="shared" si="302"/>
        <v>5</v>
      </c>
      <c r="BC519" s="174">
        <f t="shared" si="302"/>
        <v>5</v>
      </c>
      <c r="BD519" s="174">
        <f t="shared" si="302"/>
        <v>5</v>
      </c>
      <c r="BE519" s="174">
        <f t="shared" si="302"/>
        <v>5</v>
      </c>
      <c r="BF519" s="174">
        <f t="shared" si="302"/>
        <v>5</v>
      </c>
      <c r="BG519" s="174">
        <f t="shared" si="302"/>
        <v>5</v>
      </c>
      <c r="BH519" s="174">
        <f t="shared" si="302"/>
        <v>3</v>
      </c>
      <c r="BI519" s="174">
        <f t="shared" si="302"/>
        <v>5</v>
      </c>
      <c r="BJ519" s="2"/>
      <c r="BK519" s="1"/>
      <c r="BL519" s="2"/>
      <c r="BM519" s="2"/>
      <c r="BN519" s="2"/>
      <c r="BO519" s="2"/>
      <c r="BP519" s="2"/>
      <c r="BQ519" s="2"/>
      <c r="BR519" s="2"/>
      <c r="BS519" s="387"/>
      <c r="BT519" s="387"/>
      <c r="BU519" s="387"/>
      <c r="BV519" s="387"/>
      <c r="BW519" s="387"/>
      <c r="BX519" s="387"/>
      <c r="BY519" s="387"/>
      <c r="BZ519" s="387"/>
      <c r="CA519" s="387"/>
      <c r="CB519" s="387"/>
      <c r="CC519" s="2"/>
      <c r="CD519" s="2"/>
      <c r="CE519" s="2"/>
      <c r="CF519" s="2"/>
      <c r="CG519" s="2"/>
      <c r="CH519" s="2"/>
      <c r="CI519" s="2"/>
      <c r="CJ519" s="2"/>
      <c r="CK519" s="2"/>
      <c r="CL519" s="2"/>
      <c r="CM519" s="2"/>
      <c r="CN519" s="2"/>
      <c r="CO519" s="2"/>
      <c r="CP519" s="2"/>
      <c r="CQ519" s="2"/>
      <c r="CR519" s="2"/>
      <c r="CS519" s="387"/>
      <c r="CT519" s="2"/>
      <c r="CU519" s="2"/>
      <c r="CV519" s="2"/>
      <c r="CW519" s="2"/>
      <c r="CX519" s="30"/>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row>
    <row r="520" spans="1:130" ht="15.75" x14ac:dyDescent="0.25">
      <c r="A520" s="233"/>
      <c r="B520" s="347"/>
      <c r="C520" s="294"/>
      <c r="D520" s="687"/>
      <c r="E520" s="688"/>
      <c r="F520" s="692"/>
      <c r="G520" s="696" t="s">
        <v>948</v>
      </c>
      <c r="H520" s="697"/>
      <c r="I520" s="697"/>
      <c r="J520" s="697"/>
      <c r="K520" s="697"/>
      <c r="L520" s="697"/>
      <c r="M520" s="697"/>
      <c r="N520" s="698"/>
      <c r="O520" s="697"/>
      <c r="P520" s="697"/>
      <c r="Q520" s="697"/>
      <c r="R520" s="169"/>
      <c r="S520" s="170"/>
      <c r="T520" s="170"/>
      <c r="U520" s="170"/>
      <c r="V520" s="170"/>
      <c r="W520" s="170"/>
      <c r="X520" s="170"/>
      <c r="Y520" s="170"/>
      <c r="Z520" s="171"/>
      <c r="AA520" s="175">
        <f t="shared" ref="AA520:AY520" si="303">COUNTIF(AA$7:AA$144,"HĐH")</f>
        <v>1</v>
      </c>
      <c r="AB520" s="175">
        <f t="shared" si="303"/>
        <v>1</v>
      </c>
      <c r="AC520" s="175">
        <f t="shared" si="303"/>
        <v>1</v>
      </c>
      <c r="AD520" s="175">
        <f t="shared" si="303"/>
        <v>1</v>
      </c>
      <c r="AE520" s="175">
        <f t="shared" si="303"/>
        <v>1</v>
      </c>
      <c r="AF520" s="175">
        <f t="shared" si="303"/>
        <v>1</v>
      </c>
      <c r="AG520" s="175">
        <f t="shared" si="303"/>
        <v>1</v>
      </c>
      <c r="AH520" s="100">
        <f t="shared" si="303"/>
        <v>1</v>
      </c>
      <c r="AI520" s="100">
        <f t="shared" si="303"/>
        <v>1</v>
      </c>
      <c r="AJ520" s="100">
        <f t="shared" si="303"/>
        <v>1</v>
      </c>
      <c r="AK520" s="100">
        <f t="shared" si="303"/>
        <v>1</v>
      </c>
      <c r="AL520" s="175">
        <f t="shared" si="303"/>
        <v>1</v>
      </c>
      <c r="AM520" s="175">
        <f t="shared" si="303"/>
        <v>1</v>
      </c>
      <c r="AN520" s="175">
        <f t="shared" si="303"/>
        <v>1</v>
      </c>
      <c r="AO520" s="175">
        <f t="shared" si="303"/>
        <v>1</v>
      </c>
      <c r="AP520" s="175">
        <f t="shared" si="303"/>
        <v>1</v>
      </c>
      <c r="AQ520" s="175">
        <f t="shared" si="303"/>
        <v>1</v>
      </c>
      <c r="AR520" s="175">
        <f t="shared" si="303"/>
        <v>1</v>
      </c>
      <c r="AS520" s="175">
        <f t="shared" si="303"/>
        <v>1</v>
      </c>
      <c r="AT520" s="175">
        <f t="shared" si="303"/>
        <v>1</v>
      </c>
      <c r="AU520" s="175">
        <f t="shared" si="303"/>
        <v>1</v>
      </c>
      <c r="AV520" s="175">
        <f t="shared" si="303"/>
        <v>1</v>
      </c>
      <c r="AW520" s="175">
        <f t="shared" si="303"/>
        <v>1</v>
      </c>
      <c r="AX520" s="175">
        <f t="shared" si="303"/>
        <v>1</v>
      </c>
      <c r="AY520" s="175">
        <f t="shared" si="303"/>
        <v>1</v>
      </c>
      <c r="AZ520" s="175"/>
      <c r="BA520" s="175">
        <f t="shared" ref="BA520:BR520" si="304">COUNTIF(BA$7:BA$144,"HĐH")</f>
        <v>1</v>
      </c>
      <c r="BB520" s="175">
        <f t="shared" si="304"/>
        <v>2</v>
      </c>
      <c r="BC520" s="175">
        <f t="shared" si="304"/>
        <v>1</v>
      </c>
      <c r="BD520" s="175">
        <f t="shared" si="304"/>
        <v>1</v>
      </c>
      <c r="BE520" s="175">
        <f t="shared" si="304"/>
        <v>1</v>
      </c>
      <c r="BF520" s="175">
        <f t="shared" si="304"/>
        <v>1</v>
      </c>
      <c r="BG520" s="175">
        <f t="shared" si="304"/>
        <v>1</v>
      </c>
      <c r="BH520" s="175">
        <f t="shared" si="304"/>
        <v>0</v>
      </c>
      <c r="BI520" s="175">
        <f t="shared" si="304"/>
        <v>1</v>
      </c>
      <c r="BJ520" s="175">
        <f t="shared" si="304"/>
        <v>0</v>
      </c>
      <c r="BK520" s="175">
        <f t="shared" si="304"/>
        <v>0</v>
      </c>
      <c r="BL520" s="175">
        <f t="shared" si="304"/>
        <v>0</v>
      </c>
      <c r="BM520" s="175">
        <f t="shared" si="304"/>
        <v>0</v>
      </c>
      <c r="BN520" s="175">
        <f t="shared" si="304"/>
        <v>0</v>
      </c>
      <c r="BO520" s="175">
        <f t="shared" si="304"/>
        <v>0</v>
      </c>
      <c r="BP520" s="175">
        <f t="shared" si="304"/>
        <v>0</v>
      </c>
      <c r="BQ520" s="175">
        <f t="shared" si="304"/>
        <v>0</v>
      </c>
      <c r="BR520" s="175">
        <f t="shared" si="304"/>
        <v>0</v>
      </c>
      <c r="BS520" s="175"/>
      <c r="BT520" s="175"/>
      <c r="BU520" s="175"/>
      <c r="BV520" s="175"/>
      <c r="BW520" s="175"/>
      <c r="BX520" s="175"/>
      <c r="BY520" s="175"/>
      <c r="BZ520" s="175"/>
      <c r="CA520" s="175"/>
      <c r="CB520" s="175"/>
      <c r="CC520" s="175">
        <f>COUNTIF(CC$7:CC$144,"HĐH")</f>
        <v>0</v>
      </c>
      <c r="CD520" s="175"/>
      <c r="CE520" s="175">
        <f t="shared" ref="CE520:CR520" si="305">COUNTIF(CE$7:CE$144,"HĐH")</f>
        <v>0</v>
      </c>
      <c r="CF520" s="175">
        <f t="shared" si="305"/>
        <v>0</v>
      </c>
      <c r="CG520" s="175">
        <f t="shared" si="305"/>
        <v>0</v>
      </c>
      <c r="CH520" s="175">
        <f t="shared" si="305"/>
        <v>0</v>
      </c>
      <c r="CI520" s="175">
        <f t="shared" si="305"/>
        <v>0</v>
      </c>
      <c r="CJ520" s="175">
        <f t="shared" si="305"/>
        <v>0</v>
      </c>
      <c r="CK520" s="175">
        <f t="shared" si="305"/>
        <v>0</v>
      </c>
      <c r="CL520" s="175">
        <f t="shared" si="305"/>
        <v>0</v>
      </c>
      <c r="CM520" s="175">
        <f t="shared" si="305"/>
        <v>0</v>
      </c>
      <c r="CN520" s="175">
        <f t="shared" si="305"/>
        <v>0</v>
      </c>
      <c r="CO520" s="175">
        <f t="shared" si="305"/>
        <v>0</v>
      </c>
      <c r="CP520" s="175">
        <f t="shared" si="305"/>
        <v>0</v>
      </c>
      <c r="CQ520" s="175">
        <f t="shared" si="305"/>
        <v>0</v>
      </c>
      <c r="CR520" s="175">
        <f t="shared" si="305"/>
        <v>0</v>
      </c>
      <c r="CS520" s="175"/>
      <c r="CT520" s="175">
        <f t="shared" ref="CT520:DF520" si="306">COUNTIF(CT$7:CT$144,"HĐH")</f>
        <v>0</v>
      </c>
      <c r="CU520" s="175">
        <f t="shared" si="306"/>
        <v>0</v>
      </c>
      <c r="CV520" s="175">
        <f t="shared" si="306"/>
        <v>0</v>
      </c>
      <c r="CW520" s="175">
        <f t="shared" si="306"/>
        <v>0</v>
      </c>
      <c r="CX520" s="356">
        <f t="shared" si="306"/>
        <v>0</v>
      </c>
      <c r="CY520" s="175">
        <f t="shared" si="306"/>
        <v>0</v>
      </c>
      <c r="CZ520" s="175">
        <f t="shared" si="306"/>
        <v>0</v>
      </c>
      <c r="DA520" s="175">
        <f t="shared" si="306"/>
        <v>0</v>
      </c>
      <c r="DB520" s="175">
        <f t="shared" si="306"/>
        <v>0</v>
      </c>
      <c r="DC520" s="175">
        <f t="shared" si="306"/>
        <v>0</v>
      </c>
      <c r="DD520" s="175">
        <f t="shared" si="306"/>
        <v>0</v>
      </c>
      <c r="DE520" s="175">
        <f t="shared" si="306"/>
        <v>0</v>
      </c>
      <c r="DF520" s="175">
        <f t="shared" si="306"/>
        <v>0</v>
      </c>
      <c r="DG520" s="2"/>
      <c r="DH520" s="2"/>
      <c r="DI520" s="2"/>
      <c r="DJ520" s="2"/>
      <c r="DK520" s="2"/>
      <c r="DL520" s="2"/>
      <c r="DM520" s="2"/>
      <c r="DN520" s="2"/>
      <c r="DO520" s="2"/>
      <c r="DP520" s="2"/>
      <c r="DQ520" s="2"/>
      <c r="DR520" s="2"/>
      <c r="DS520" s="2"/>
      <c r="DT520" s="2"/>
      <c r="DU520" s="2"/>
      <c r="DV520" s="2"/>
      <c r="DW520" s="2"/>
      <c r="DX520" s="2"/>
      <c r="DY520" s="2"/>
      <c r="DZ520" s="2"/>
    </row>
    <row r="521" spans="1:130" ht="15.75" x14ac:dyDescent="0.25">
      <c r="A521" s="233"/>
      <c r="B521" s="347"/>
      <c r="C521" s="294"/>
      <c r="D521" s="687"/>
      <c r="E521" s="688"/>
      <c r="F521" s="692"/>
      <c r="G521" s="699" t="s">
        <v>949</v>
      </c>
      <c r="H521" s="700"/>
      <c r="I521" s="700"/>
      <c r="J521" s="700"/>
      <c r="K521" s="700"/>
      <c r="L521" s="700"/>
      <c r="M521" s="700"/>
      <c r="N521" s="701"/>
      <c r="O521" s="700"/>
      <c r="P521" s="700"/>
      <c r="Q521" s="700"/>
      <c r="R521" s="702"/>
      <c r="S521" s="170"/>
      <c r="T521" s="170"/>
      <c r="U521" s="170"/>
      <c r="V521" s="170"/>
      <c r="W521" s="170"/>
      <c r="X521" s="170"/>
      <c r="Y521" s="170"/>
      <c r="Z521" s="171"/>
      <c r="AA521" s="175">
        <f>COUNTIF(AA$144:AA$275,"HĐH")</f>
        <v>1</v>
      </c>
      <c r="AB521" s="175">
        <f>COUNTIF(AB$144:AB$275,"HĐH")</f>
        <v>1</v>
      </c>
      <c r="AC521" s="175">
        <f>COUNTIF(AC$144:AC$275,"HĐH")</f>
        <v>1</v>
      </c>
      <c r="AD521" s="175">
        <f>COUNTIF(AD$144:AD$275,"HĐH")</f>
        <v>1</v>
      </c>
      <c r="AE521" s="175">
        <f>COUNTIF(AE$7:AE$144,"HĐH")</f>
        <v>1</v>
      </c>
      <c r="AF521" s="175">
        <f t="shared" ref="AF521:AY521" si="307">COUNTIF(AF$144:AF$275,"HĐH")</f>
        <v>1</v>
      </c>
      <c r="AG521" s="175">
        <f t="shared" si="307"/>
        <v>1</v>
      </c>
      <c r="AH521" s="100">
        <f t="shared" si="307"/>
        <v>1</v>
      </c>
      <c r="AI521" s="100">
        <f t="shared" si="307"/>
        <v>1</v>
      </c>
      <c r="AJ521" s="100">
        <f t="shared" si="307"/>
        <v>1</v>
      </c>
      <c r="AK521" s="100">
        <f t="shared" si="307"/>
        <v>1</v>
      </c>
      <c r="AL521" s="175">
        <f t="shared" si="307"/>
        <v>1</v>
      </c>
      <c r="AM521" s="175">
        <f t="shared" si="307"/>
        <v>1</v>
      </c>
      <c r="AN521" s="175">
        <f t="shared" si="307"/>
        <v>1</v>
      </c>
      <c r="AO521" s="175">
        <f t="shared" si="307"/>
        <v>1</v>
      </c>
      <c r="AP521" s="175">
        <f t="shared" si="307"/>
        <v>0</v>
      </c>
      <c r="AQ521" s="175">
        <f t="shared" si="307"/>
        <v>2</v>
      </c>
      <c r="AR521" s="175">
        <f t="shared" si="307"/>
        <v>1</v>
      </c>
      <c r="AS521" s="175">
        <f t="shared" si="307"/>
        <v>1</v>
      </c>
      <c r="AT521" s="175">
        <f t="shared" si="307"/>
        <v>1</v>
      </c>
      <c r="AU521" s="175">
        <f t="shared" si="307"/>
        <v>1</v>
      </c>
      <c r="AV521" s="175">
        <f t="shared" si="307"/>
        <v>1</v>
      </c>
      <c r="AW521" s="175">
        <f t="shared" si="307"/>
        <v>1</v>
      </c>
      <c r="AX521" s="175">
        <f t="shared" si="307"/>
        <v>1</v>
      </c>
      <c r="AY521" s="175">
        <f t="shared" si="307"/>
        <v>1</v>
      </c>
      <c r="AZ521" s="175"/>
      <c r="BA521" s="175">
        <f t="shared" ref="BA521:BI521" si="308">COUNTIF(BA$144:BA$275,"HĐH")</f>
        <v>1</v>
      </c>
      <c r="BB521" s="175">
        <f t="shared" si="308"/>
        <v>1</v>
      </c>
      <c r="BC521" s="175">
        <f t="shared" si="308"/>
        <v>1</v>
      </c>
      <c r="BD521" s="175">
        <f t="shared" si="308"/>
        <v>1</v>
      </c>
      <c r="BE521" s="175">
        <f t="shared" si="308"/>
        <v>1</v>
      </c>
      <c r="BF521" s="175">
        <f t="shared" si="308"/>
        <v>1</v>
      </c>
      <c r="BG521" s="175">
        <f t="shared" si="308"/>
        <v>1</v>
      </c>
      <c r="BH521" s="175">
        <f t="shared" si="308"/>
        <v>1</v>
      </c>
      <c r="BI521" s="175">
        <f t="shared" si="308"/>
        <v>1</v>
      </c>
      <c r="BJ521" s="2"/>
      <c r="BK521" s="1"/>
      <c r="BL521" s="2"/>
      <c r="BM521" s="2"/>
      <c r="BN521" s="2"/>
      <c r="BO521" s="2"/>
      <c r="BP521" s="2"/>
      <c r="BQ521" s="2"/>
      <c r="BR521" s="2"/>
      <c r="BS521" s="387"/>
      <c r="BT521" s="387"/>
      <c r="BU521" s="387"/>
      <c r="BV521" s="387"/>
      <c r="BW521" s="387"/>
      <c r="BX521" s="387"/>
      <c r="BY521" s="387"/>
      <c r="BZ521" s="387"/>
      <c r="CA521" s="387"/>
      <c r="CB521" s="387"/>
      <c r="CC521" s="2"/>
      <c r="CD521" s="2"/>
      <c r="CE521" s="2"/>
      <c r="CF521" s="2"/>
      <c r="CG521" s="2"/>
      <c r="CH521" s="2"/>
      <c r="CI521" s="2"/>
      <c r="CJ521" s="2"/>
      <c r="CK521" s="2"/>
      <c r="CL521" s="2"/>
      <c r="CM521" s="2"/>
      <c r="CN521" s="2"/>
      <c r="CO521" s="2"/>
      <c r="CP521" s="2"/>
      <c r="CQ521" s="2"/>
      <c r="CR521" s="2"/>
      <c r="CS521" s="387"/>
      <c r="CT521" s="2"/>
      <c r="CU521" s="2"/>
      <c r="CV521" s="2"/>
      <c r="CW521" s="2"/>
      <c r="CX521" s="30"/>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row>
    <row r="522" spans="1:130" ht="15.75" x14ac:dyDescent="0.25">
      <c r="A522" s="233"/>
      <c r="B522" s="347"/>
      <c r="C522" s="294"/>
      <c r="D522" s="687"/>
      <c r="E522" s="688"/>
      <c r="F522" s="692"/>
      <c r="G522" s="696" t="s">
        <v>950</v>
      </c>
      <c r="H522" s="697"/>
      <c r="I522" s="697"/>
      <c r="J522" s="697"/>
      <c r="K522" s="697"/>
      <c r="L522" s="697"/>
      <c r="M522" s="697"/>
      <c r="N522" s="698"/>
      <c r="O522" s="697"/>
      <c r="P522" s="697"/>
      <c r="Q522" s="697"/>
      <c r="R522" s="703"/>
      <c r="S522" s="170"/>
      <c r="T522" s="170"/>
      <c r="U522" s="170"/>
      <c r="V522" s="170"/>
      <c r="W522" s="170"/>
      <c r="X522" s="170"/>
      <c r="Y522" s="170"/>
      <c r="Z522" s="171"/>
      <c r="AA522" s="175">
        <v>1</v>
      </c>
      <c r="AB522" s="175">
        <v>2</v>
      </c>
      <c r="AC522" s="175">
        <f t="shared" ref="AC522:AY522" si="309">COUNTIF(AC$276:AC$353,"HĐH")</f>
        <v>1</v>
      </c>
      <c r="AD522" s="175">
        <f t="shared" si="309"/>
        <v>1</v>
      </c>
      <c r="AE522" s="175">
        <f t="shared" si="309"/>
        <v>1</v>
      </c>
      <c r="AF522" s="175">
        <f t="shared" si="309"/>
        <v>1</v>
      </c>
      <c r="AG522" s="175">
        <f t="shared" si="309"/>
        <v>1</v>
      </c>
      <c r="AH522" s="100">
        <f t="shared" si="309"/>
        <v>2</v>
      </c>
      <c r="AI522" s="100">
        <f t="shared" si="309"/>
        <v>1</v>
      </c>
      <c r="AJ522" s="100">
        <f t="shared" si="309"/>
        <v>1</v>
      </c>
      <c r="AK522" s="100">
        <f t="shared" si="309"/>
        <v>1</v>
      </c>
      <c r="AL522" s="175">
        <f t="shared" si="309"/>
        <v>2</v>
      </c>
      <c r="AM522" s="175">
        <f t="shared" si="309"/>
        <v>1</v>
      </c>
      <c r="AN522" s="175">
        <f t="shared" si="309"/>
        <v>1</v>
      </c>
      <c r="AO522" s="175">
        <f t="shared" si="309"/>
        <v>2</v>
      </c>
      <c r="AP522" s="175">
        <f t="shared" si="309"/>
        <v>1</v>
      </c>
      <c r="AQ522" s="175">
        <f t="shared" si="309"/>
        <v>1</v>
      </c>
      <c r="AR522" s="175">
        <f t="shared" si="309"/>
        <v>0</v>
      </c>
      <c r="AS522" s="175">
        <f t="shared" si="309"/>
        <v>2</v>
      </c>
      <c r="AT522" s="175">
        <f t="shared" si="309"/>
        <v>2</v>
      </c>
      <c r="AU522" s="175">
        <f t="shared" si="309"/>
        <v>2</v>
      </c>
      <c r="AV522" s="175">
        <f t="shared" si="309"/>
        <v>1</v>
      </c>
      <c r="AW522" s="175">
        <f t="shared" si="309"/>
        <v>1</v>
      </c>
      <c r="AX522" s="175">
        <f t="shared" si="309"/>
        <v>1</v>
      </c>
      <c r="AY522" s="175">
        <f t="shared" si="309"/>
        <v>2</v>
      </c>
      <c r="AZ522" s="175"/>
      <c r="BA522" s="175">
        <f t="shared" ref="BA522:BI522" si="310">COUNTIF(BA$276:BA$353,"HĐH")</f>
        <v>1</v>
      </c>
      <c r="BB522" s="175">
        <f t="shared" si="310"/>
        <v>0</v>
      </c>
      <c r="BC522" s="175">
        <f t="shared" si="310"/>
        <v>2</v>
      </c>
      <c r="BD522" s="175">
        <f t="shared" si="310"/>
        <v>2</v>
      </c>
      <c r="BE522" s="175">
        <f t="shared" si="310"/>
        <v>1</v>
      </c>
      <c r="BF522" s="175">
        <f t="shared" si="310"/>
        <v>2</v>
      </c>
      <c r="BG522" s="175">
        <f t="shared" si="310"/>
        <v>2</v>
      </c>
      <c r="BH522" s="175">
        <f t="shared" si="310"/>
        <v>1</v>
      </c>
      <c r="BI522" s="175">
        <f t="shared" si="310"/>
        <v>1</v>
      </c>
      <c r="BJ522" s="2"/>
      <c r="BK522" s="1"/>
      <c r="BL522" s="2"/>
      <c r="BM522" s="2"/>
      <c r="BN522" s="2"/>
      <c r="BO522" s="2"/>
      <c r="BP522" s="2"/>
      <c r="BQ522" s="2"/>
      <c r="BR522" s="2"/>
      <c r="BS522" s="387"/>
      <c r="BT522" s="387"/>
      <c r="BU522" s="387"/>
      <c r="BV522" s="387"/>
      <c r="BW522" s="387"/>
      <c r="BX522" s="387"/>
      <c r="BY522" s="387"/>
      <c r="BZ522" s="387"/>
      <c r="CA522" s="387"/>
      <c r="CB522" s="387"/>
      <c r="CC522" s="2"/>
      <c r="CD522" s="2"/>
      <c r="CE522" s="2"/>
      <c r="CF522" s="2"/>
      <c r="CG522" s="2"/>
      <c r="CH522" s="2"/>
      <c r="CI522" s="2"/>
      <c r="CJ522" s="2"/>
      <c r="CK522" s="2"/>
      <c r="CL522" s="2"/>
      <c r="CM522" s="2"/>
      <c r="CN522" s="2"/>
      <c r="CO522" s="2"/>
      <c r="CP522" s="2"/>
      <c r="CQ522" s="2"/>
      <c r="CR522" s="2"/>
      <c r="CS522" s="387"/>
      <c r="CT522" s="2"/>
      <c r="CU522" s="2"/>
      <c r="CV522" s="2"/>
      <c r="CW522" s="2"/>
      <c r="CX522" s="30"/>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row>
    <row r="523" spans="1:130" ht="15.75" x14ac:dyDescent="0.25">
      <c r="A523" s="233"/>
      <c r="B523" s="347"/>
      <c r="C523" s="294"/>
      <c r="D523" s="687"/>
      <c r="E523" s="688"/>
      <c r="F523" s="692"/>
      <c r="G523" s="699" t="s">
        <v>951</v>
      </c>
      <c r="H523" s="700"/>
      <c r="I523" s="700"/>
      <c r="J523" s="700"/>
      <c r="K523" s="700"/>
      <c r="L523" s="700"/>
      <c r="M523" s="700"/>
      <c r="N523" s="701"/>
      <c r="O523" s="700"/>
      <c r="P523" s="700"/>
      <c r="Q523" s="700"/>
      <c r="R523" s="702"/>
      <c r="S523" s="170"/>
      <c r="T523" s="170"/>
      <c r="U523" s="170"/>
      <c r="V523" s="170"/>
      <c r="W523" s="170"/>
      <c r="X523" s="170"/>
      <c r="Y523" s="170"/>
      <c r="Z523" s="171"/>
      <c r="AA523" s="175">
        <f t="shared" ref="AA523:AY523" si="311">COUNTIF(AA$354:AA$414,"HĐH")</f>
        <v>0</v>
      </c>
      <c r="AB523" s="175">
        <f t="shared" si="311"/>
        <v>0</v>
      </c>
      <c r="AC523" s="175">
        <f t="shared" si="311"/>
        <v>1</v>
      </c>
      <c r="AD523" s="175">
        <f t="shared" si="311"/>
        <v>0</v>
      </c>
      <c r="AE523" s="175">
        <f t="shared" si="311"/>
        <v>0</v>
      </c>
      <c r="AF523" s="175">
        <f t="shared" si="311"/>
        <v>0</v>
      </c>
      <c r="AG523" s="175">
        <f t="shared" si="311"/>
        <v>1</v>
      </c>
      <c r="AH523" s="100">
        <f t="shared" si="311"/>
        <v>0</v>
      </c>
      <c r="AI523" s="100">
        <f t="shared" si="311"/>
        <v>1</v>
      </c>
      <c r="AJ523" s="100">
        <f t="shared" si="311"/>
        <v>0</v>
      </c>
      <c r="AK523" s="100">
        <f t="shared" si="311"/>
        <v>1</v>
      </c>
      <c r="AL523" s="175">
        <f t="shared" si="311"/>
        <v>0</v>
      </c>
      <c r="AM523" s="175">
        <f t="shared" si="311"/>
        <v>1</v>
      </c>
      <c r="AN523" s="175">
        <f t="shared" si="311"/>
        <v>0</v>
      </c>
      <c r="AO523" s="175">
        <f t="shared" si="311"/>
        <v>0</v>
      </c>
      <c r="AP523" s="175">
        <f t="shared" si="311"/>
        <v>1</v>
      </c>
      <c r="AQ523" s="175">
        <f t="shared" si="311"/>
        <v>0</v>
      </c>
      <c r="AR523" s="175">
        <f t="shared" si="311"/>
        <v>1</v>
      </c>
      <c r="AS523" s="175">
        <f t="shared" si="311"/>
        <v>0</v>
      </c>
      <c r="AT523" s="175">
        <f t="shared" si="311"/>
        <v>0</v>
      </c>
      <c r="AU523" s="175">
        <f t="shared" si="311"/>
        <v>0</v>
      </c>
      <c r="AV523" s="175">
        <f t="shared" si="311"/>
        <v>0</v>
      </c>
      <c r="AW523" s="175">
        <f t="shared" si="311"/>
        <v>1</v>
      </c>
      <c r="AX523" s="175">
        <f t="shared" si="311"/>
        <v>1</v>
      </c>
      <c r="AY523" s="175">
        <f t="shared" si="311"/>
        <v>0</v>
      </c>
      <c r="AZ523" s="175"/>
      <c r="BA523" s="175">
        <f t="shared" ref="BA523:BI523" si="312">COUNTIF(BA$354:BA$414,"HĐH")</f>
        <v>1</v>
      </c>
      <c r="BB523" s="175">
        <f t="shared" si="312"/>
        <v>1</v>
      </c>
      <c r="BC523" s="175">
        <f t="shared" si="312"/>
        <v>0</v>
      </c>
      <c r="BD523" s="175">
        <f t="shared" si="312"/>
        <v>0</v>
      </c>
      <c r="BE523" s="175">
        <f t="shared" si="312"/>
        <v>1</v>
      </c>
      <c r="BF523" s="175">
        <f t="shared" si="312"/>
        <v>0</v>
      </c>
      <c r="BG523" s="175">
        <f t="shared" si="312"/>
        <v>0</v>
      </c>
      <c r="BH523" s="175">
        <f t="shared" si="312"/>
        <v>1</v>
      </c>
      <c r="BI523" s="175">
        <f t="shared" si="312"/>
        <v>0</v>
      </c>
      <c r="BJ523" s="2"/>
      <c r="BK523" s="1"/>
      <c r="BL523" s="2"/>
      <c r="BM523" s="2"/>
      <c r="BN523" s="2"/>
      <c r="BO523" s="2"/>
      <c r="BP523" s="2"/>
      <c r="BQ523" s="2"/>
      <c r="BR523" s="2"/>
      <c r="BS523" s="387"/>
      <c r="BT523" s="387"/>
      <c r="BU523" s="387"/>
      <c r="BV523" s="387"/>
      <c r="BW523" s="387"/>
      <c r="BX523" s="387"/>
      <c r="BY523" s="387"/>
      <c r="BZ523" s="387"/>
      <c r="CA523" s="387"/>
      <c r="CB523" s="387"/>
      <c r="CC523" s="2"/>
      <c r="CD523" s="2"/>
      <c r="CE523" s="2"/>
      <c r="CF523" s="2"/>
      <c r="CG523" s="2"/>
      <c r="CH523" s="2"/>
      <c r="CI523" s="2"/>
      <c r="CJ523" s="2"/>
      <c r="CK523" s="2"/>
      <c r="CL523" s="2"/>
      <c r="CM523" s="2"/>
      <c r="CN523" s="2"/>
      <c r="CO523" s="2"/>
      <c r="CP523" s="2"/>
      <c r="CQ523" s="2"/>
      <c r="CR523" s="2"/>
      <c r="CS523" s="387"/>
      <c r="CT523" s="2"/>
      <c r="CU523" s="2"/>
      <c r="CV523" s="2"/>
      <c r="CW523" s="2"/>
      <c r="CX523" s="30"/>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row>
    <row r="524" spans="1:130" ht="15.75" x14ac:dyDescent="0.25">
      <c r="A524" s="233"/>
      <c r="B524" s="347"/>
      <c r="C524" s="164"/>
      <c r="D524" s="689"/>
      <c r="E524" s="690"/>
      <c r="F524" s="634"/>
      <c r="G524" s="696" t="s">
        <v>952</v>
      </c>
      <c r="H524" s="697"/>
      <c r="I524" s="697"/>
      <c r="J524" s="697"/>
      <c r="K524" s="697"/>
      <c r="L524" s="697"/>
      <c r="M524" s="697"/>
      <c r="N524" s="698"/>
      <c r="O524" s="697"/>
      <c r="P524" s="697"/>
      <c r="Q524" s="697"/>
      <c r="R524" s="703"/>
      <c r="S524" s="170"/>
      <c r="T524" s="170"/>
      <c r="U524" s="170"/>
      <c r="V524" s="170"/>
      <c r="W524" s="170"/>
      <c r="X524" s="170"/>
      <c r="Y524" s="170"/>
      <c r="Z524" s="171"/>
      <c r="AA524" s="175">
        <f>COUNTIF(AA$415:AA$500,"HĐH")</f>
        <v>2</v>
      </c>
      <c r="AB524" s="175">
        <f>COUNTIF(AB$415:AB$500,"HĐH")</f>
        <v>1</v>
      </c>
      <c r="AC524" s="175">
        <f>COUNTIF(AC$415:AC$500,"HĐH")</f>
        <v>1</v>
      </c>
      <c r="AD524" s="175">
        <v>2</v>
      </c>
      <c r="AE524" s="175">
        <f t="shared" ref="AE524:AY524" si="313">COUNTIF(AE$415:AE$500,"HĐH")</f>
        <v>2</v>
      </c>
      <c r="AF524" s="175">
        <f t="shared" si="313"/>
        <v>2</v>
      </c>
      <c r="AG524" s="175">
        <f t="shared" si="313"/>
        <v>1</v>
      </c>
      <c r="AH524" s="100">
        <f t="shared" si="313"/>
        <v>1</v>
      </c>
      <c r="AI524" s="100">
        <f t="shared" si="313"/>
        <v>1</v>
      </c>
      <c r="AJ524" s="100">
        <f t="shared" si="313"/>
        <v>2</v>
      </c>
      <c r="AK524" s="100">
        <f t="shared" si="313"/>
        <v>1</v>
      </c>
      <c r="AL524" s="175">
        <f t="shared" si="313"/>
        <v>1</v>
      </c>
      <c r="AM524" s="175">
        <f t="shared" si="313"/>
        <v>1</v>
      </c>
      <c r="AN524" s="175">
        <f t="shared" si="313"/>
        <v>2</v>
      </c>
      <c r="AO524" s="175">
        <f t="shared" si="313"/>
        <v>1</v>
      </c>
      <c r="AP524" s="175">
        <f t="shared" si="313"/>
        <v>2</v>
      </c>
      <c r="AQ524" s="175">
        <f t="shared" si="313"/>
        <v>1</v>
      </c>
      <c r="AR524" s="175">
        <f t="shared" si="313"/>
        <v>2</v>
      </c>
      <c r="AS524" s="175">
        <f t="shared" si="313"/>
        <v>1</v>
      </c>
      <c r="AT524" s="175">
        <f t="shared" si="313"/>
        <v>1</v>
      </c>
      <c r="AU524" s="175">
        <f t="shared" si="313"/>
        <v>1</v>
      </c>
      <c r="AV524" s="175">
        <f t="shared" si="313"/>
        <v>2</v>
      </c>
      <c r="AW524" s="175">
        <f t="shared" si="313"/>
        <v>1</v>
      </c>
      <c r="AX524" s="175">
        <f t="shared" si="313"/>
        <v>1</v>
      </c>
      <c r="AY524" s="175">
        <f t="shared" si="313"/>
        <v>1</v>
      </c>
      <c r="AZ524" s="175"/>
      <c r="BA524" s="175">
        <f t="shared" ref="BA524:BI524" si="314">COUNTIF(BA$415:BA$500,"HĐH")</f>
        <v>1</v>
      </c>
      <c r="BB524" s="175">
        <f t="shared" si="314"/>
        <v>1</v>
      </c>
      <c r="BC524" s="175">
        <f t="shared" si="314"/>
        <v>1</v>
      </c>
      <c r="BD524" s="175">
        <f t="shared" si="314"/>
        <v>1</v>
      </c>
      <c r="BE524" s="175">
        <f t="shared" si="314"/>
        <v>1</v>
      </c>
      <c r="BF524" s="175">
        <f t="shared" si="314"/>
        <v>1</v>
      </c>
      <c r="BG524" s="175">
        <f t="shared" si="314"/>
        <v>1</v>
      </c>
      <c r="BH524" s="175">
        <f t="shared" si="314"/>
        <v>0</v>
      </c>
      <c r="BI524" s="175">
        <f t="shared" si="314"/>
        <v>2</v>
      </c>
      <c r="BJ524" s="2"/>
      <c r="BK524" s="1"/>
      <c r="BL524" s="2"/>
      <c r="BM524" s="2"/>
      <c r="BN524" s="2"/>
      <c r="BO524" s="2"/>
      <c r="BP524" s="2"/>
      <c r="BQ524" s="2"/>
      <c r="BR524" s="2"/>
      <c r="BS524" s="387"/>
      <c r="BT524" s="387"/>
      <c r="BU524" s="387"/>
      <c r="BV524" s="387"/>
      <c r="BW524" s="387"/>
      <c r="BX524" s="387"/>
      <c r="BY524" s="387"/>
      <c r="BZ524" s="387"/>
      <c r="CA524" s="387"/>
      <c r="CB524" s="387"/>
      <c r="CC524" s="2"/>
      <c r="CD524" s="2"/>
      <c r="CE524" s="2"/>
      <c r="CF524" s="2"/>
      <c r="CG524" s="2"/>
      <c r="CH524" s="2"/>
      <c r="CI524" s="2"/>
      <c r="CJ524" s="2"/>
      <c r="CK524" s="2"/>
      <c r="CL524" s="2"/>
      <c r="CM524" s="2"/>
      <c r="CN524" s="2"/>
      <c r="CO524" s="2"/>
      <c r="CP524" s="2"/>
      <c r="CQ524" s="2"/>
      <c r="CR524" s="2"/>
      <c r="CS524" s="387"/>
      <c r="CT524" s="2"/>
      <c r="CU524" s="2"/>
      <c r="CV524" s="2"/>
      <c r="CW524" s="2"/>
      <c r="CX524" s="30"/>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row>
    <row r="525" spans="1:130" ht="15.75" hidden="1" x14ac:dyDescent="0.25">
      <c r="A525" s="233"/>
      <c r="B525" s="347"/>
      <c r="C525" s="294"/>
      <c r="D525" s="316"/>
      <c r="E525" s="317"/>
      <c r="F525" s="381"/>
      <c r="G525" s="318"/>
      <c r="H525" s="381"/>
      <c r="I525" s="381"/>
      <c r="J525" s="381"/>
      <c r="K525" s="381"/>
      <c r="L525" s="381"/>
      <c r="M525" s="381"/>
      <c r="N525" s="380"/>
      <c r="O525" s="381"/>
      <c r="P525" s="381"/>
      <c r="Q525" s="381"/>
      <c r="R525" s="381"/>
      <c r="S525" s="319"/>
      <c r="T525" s="319"/>
      <c r="U525" s="319"/>
      <c r="V525" s="319"/>
      <c r="W525" s="319"/>
      <c r="X525" s="319"/>
      <c r="Y525" s="319"/>
      <c r="Z525" s="320"/>
      <c r="AA525" s="321"/>
      <c r="AB525" s="321"/>
      <c r="AC525" s="321"/>
      <c r="AD525" s="321"/>
      <c r="AE525" s="321"/>
      <c r="AF525" s="321"/>
      <c r="AG525" s="321"/>
      <c r="AH525" s="322"/>
      <c r="AI525" s="322"/>
      <c r="AJ525" s="322"/>
      <c r="AK525" s="322"/>
      <c r="AL525" s="321"/>
      <c r="AM525" s="321"/>
      <c r="AN525" s="321"/>
      <c r="AO525" s="321"/>
      <c r="AP525" s="321"/>
      <c r="AQ525" s="321"/>
      <c r="AR525" s="321"/>
      <c r="AS525" s="321"/>
      <c r="AT525" s="321"/>
      <c r="AU525" s="321"/>
      <c r="AV525" s="321"/>
      <c r="AW525" s="321"/>
      <c r="AX525" s="321"/>
      <c r="AY525" s="321"/>
      <c r="AZ525" s="321"/>
      <c r="BA525" s="321"/>
      <c r="BB525" s="321"/>
      <c r="BC525" s="321"/>
      <c r="BD525" s="321"/>
      <c r="BE525" s="321"/>
      <c r="BF525" s="321"/>
      <c r="BG525" s="321"/>
      <c r="BH525" s="321"/>
      <c r="BI525" s="321"/>
      <c r="BJ525" s="387"/>
      <c r="BK525" s="237"/>
      <c r="BL525" s="387"/>
      <c r="BM525" s="387"/>
      <c r="BN525" s="387"/>
      <c r="BO525" s="387"/>
      <c r="BP525" s="387"/>
      <c r="BQ525" s="387"/>
      <c r="BR525" s="387"/>
      <c r="BS525" s="387"/>
      <c r="BT525" s="387"/>
      <c r="BU525" s="387"/>
      <c r="BV525" s="387"/>
      <c r="BW525" s="387"/>
      <c r="BX525" s="387"/>
      <c r="BY525" s="387"/>
      <c r="BZ525" s="387"/>
      <c r="CA525" s="387"/>
      <c r="CB525" s="387"/>
      <c r="CC525" s="387"/>
      <c r="CD525" s="387"/>
      <c r="CE525" s="387"/>
      <c r="CF525" s="387"/>
      <c r="CG525" s="387"/>
      <c r="CH525" s="387"/>
      <c r="CI525" s="387"/>
      <c r="CJ525" s="387"/>
      <c r="CK525" s="387"/>
      <c r="CL525" s="387"/>
      <c r="CM525" s="387"/>
      <c r="CN525" s="387"/>
      <c r="CO525" s="387"/>
      <c r="CP525" s="387"/>
      <c r="CQ525" s="387"/>
      <c r="CR525" s="387"/>
      <c r="CS525" s="387"/>
      <c r="CT525" s="387"/>
      <c r="CU525" s="387"/>
      <c r="CV525" s="387"/>
      <c r="CW525" s="387"/>
      <c r="CX525" s="386"/>
      <c r="CY525" s="387"/>
      <c r="CZ525" s="387"/>
      <c r="DA525" s="387"/>
      <c r="DB525" s="387"/>
      <c r="DC525" s="387"/>
      <c r="DD525" s="387"/>
      <c r="DE525" s="387"/>
      <c r="DF525" s="387"/>
      <c r="DG525" s="387"/>
      <c r="DH525" s="387"/>
      <c r="DI525" s="387"/>
      <c r="DJ525" s="387"/>
      <c r="DK525" s="387"/>
      <c r="DL525" s="387"/>
      <c r="DM525" s="387"/>
      <c r="DN525" s="387"/>
      <c r="DO525" s="387"/>
      <c r="DP525" s="387"/>
      <c r="DQ525" s="387"/>
      <c r="DR525" s="387"/>
      <c r="DS525" s="387"/>
      <c r="DT525" s="387"/>
      <c r="DU525" s="387"/>
      <c r="DV525" s="387"/>
      <c r="DW525" s="387"/>
      <c r="DX525" s="387"/>
      <c r="DY525" s="387"/>
      <c r="DZ525" s="387"/>
    </row>
    <row r="526" spans="1:130" ht="15.75" hidden="1" x14ac:dyDescent="0.25">
      <c r="A526" s="678" t="s">
        <v>1198</v>
      </c>
      <c r="B526" s="679"/>
      <c r="C526" s="639"/>
      <c r="D526" s="176" t="s">
        <v>954</v>
      </c>
      <c r="E526" s="1"/>
      <c r="F526" s="1"/>
      <c r="G526" s="2"/>
      <c r="H526" s="2"/>
      <c r="I526" s="2"/>
      <c r="J526" s="2"/>
      <c r="K526" s="2"/>
      <c r="L526" s="2"/>
      <c r="M526" s="4"/>
      <c r="N526" s="302"/>
      <c r="O526" s="116"/>
      <c r="P526" s="116"/>
      <c r="Q526" s="116"/>
      <c r="R526" s="116"/>
      <c r="S526" s="116"/>
      <c r="T526" s="116"/>
      <c r="U526" s="116"/>
      <c r="V526" s="116"/>
      <c r="W526" s="116"/>
      <c r="X526" s="116"/>
      <c r="Y526" s="116"/>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69">
        <f t="shared" ref="BJ526:CV526" si="315">COUNTIFS($N$8:$N$499,"MN",BJ8:BJ499,2)</f>
        <v>33</v>
      </c>
      <c r="BK526" s="69">
        <f t="shared" si="315"/>
        <v>38</v>
      </c>
      <c r="BL526" s="69">
        <f t="shared" si="315"/>
        <v>39</v>
      </c>
      <c r="BM526" s="69">
        <f t="shared" si="315"/>
        <v>38</v>
      </c>
      <c r="BN526" s="69">
        <f t="shared" si="315"/>
        <v>36</v>
      </c>
      <c r="BO526" s="69">
        <f t="shared" si="315"/>
        <v>37</v>
      </c>
      <c r="BP526" s="69">
        <f t="shared" si="315"/>
        <v>33</v>
      </c>
      <c r="BQ526" s="69">
        <f t="shared" si="315"/>
        <v>33</v>
      </c>
      <c r="BR526" s="69">
        <f t="shared" si="315"/>
        <v>36</v>
      </c>
      <c r="BS526" s="69">
        <f t="shared" si="315"/>
        <v>33</v>
      </c>
      <c r="BT526" s="69">
        <f t="shared" si="315"/>
        <v>33</v>
      </c>
      <c r="BU526" s="69">
        <f t="shared" si="315"/>
        <v>33</v>
      </c>
      <c r="BV526" s="69">
        <f t="shared" si="315"/>
        <v>33</v>
      </c>
      <c r="BW526" s="69">
        <f t="shared" si="315"/>
        <v>33</v>
      </c>
      <c r="BX526" s="69">
        <f t="shared" si="315"/>
        <v>33</v>
      </c>
      <c r="BY526" s="69">
        <f t="shared" si="315"/>
        <v>33</v>
      </c>
      <c r="BZ526" s="69">
        <f t="shared" si="315"/>
        <v>33</v>
      </c>
      <c r="CA526" s="69">
        <f t="shared" si="315"/>
        <v>33</v>
      </c>
      <c r="CB526" s="69">
        <f t="shared" si="315"/>
        <v>33</v>
      </c>
      <c r="CC526" s="69">
        <f t="shared" si="315"/>
        <v>35</v>
      </c>
      <c r="CD526" s="69">
        <f t="shared" si="315"/>
        <v>33</v>
      </c>
      <c r="CE526" s="69">
        <f t="shared" si="315"/>
        <v>35</v>
      </c>
      <c r="CF526" s="69">
        <f t="shared" si="315"/>
        <v>35</v>
      </c>
      <c r="CG526" s="69">
        <f t="shared" si="315"/>
        <v>35</v>
      </c>
      <c r="CH526" s="69">
        <f t="shared" si="315"/>
        <v>36</v>
      </c>
      <c r="CI526" s="69">
        <f t="shared" si="315"/>
        <v>36</v>
      </c>
      <c r="CJ526" s="69">
        <f t="shared" si="315"/>
        <v>36</v>
      </c>
      <c r="CK526" s="69">
        <f t="shared" si="315"/>
        <v>33</v>
      </c>
      <c r="CL526" s="69">
        <f t="shared" si="315"/>
        <v>35</v>
      </c>
      <c r="CM526" s="69">
        <f t="shared" si="315"/>
        <v>35</v>
      </c>
      <c r="CN526" s="69">
        <f t="shared" si="315"/>
        <v>35</v>
      </c>
      <c r="CO526" s="69">
        <f t="shared" si="315"/>
        <v>37</v>
      </c>
      <c r="CP526" s="69">
        <f t="shared" si="315"/>
        <v>40</v>
      </c>
      <c r="CQ526" s="69">
        <f t="shared" si="315"/>
        <v>39</v>
      </c>
      <c r="CR526" s="69">
        <f t="shared" si="315"/>
        <v>39</v>
      </c>
      <c r="CS526" s="69">
        <f t="shared" si="315"/>
        <v>39</v>
      </c>
      <c r="CT526" s="69">
        <f t="shared" si="315"/>
        <v>40</v>
      </c>
      <c r="CU526" s="69">
        <f t="shared" si="315"/>
        <v>41</v>
      </c>
      <c r="CV526" s="69">
        <f t="shared" si="315"/>
        <v>41</v>
      </c>
      <c r="CW526" s="177"/>
      <c r="CX526" s="357"/>
      <c r="CY526" s="178"/>
      <c r="CZ526" s="178"/>
      <c r="DA526" s="178"/>
      <c r="DB526" s="178"/>
      <c r="DC526" s="178"/>
      <c r="DD526" s="178"/>
      <c r="DE526" s="178"/>
      <c r="DF526" s="179"/>
      <c r="DG526" s="2"/>
      <c r="DH526" s="2"/>
      <c r="DI526" s="2"/>
      <c r="DJ526" s="2"/>
      <c r="DK526" s="2"/>
      <c r="DL526" s="2"/>
      <c r="DM526" s="2"/>
      <c r="DN526" s="2"/>
      <c r="DO526" s="2"/>
      <c r="DP526" s="2"/>
      <c r="DQ526" s="2"/>
      <c r="DR526" s="2"/>
      <c r="DS526" s="2"/>
      <c r="DT526" s="2"/>
      <c r="DU526" s="2"/>
      <c r="DV526" s="2"/>
      <c r="DW526" s="2"/>
      <c r="DX526" s="2"/>
      <c r="DY526" s="2"/>
      <c r="DZ526" s="2"/>
    </row>
    <row r="527" spans="1:130" ht="15.75" hidden="1" x14ac:dyDescent="0.25">
      <c r="A527" s="657"/>
      <c r="B527" s="658"/>
      <c r="C527" s="639"/>
      <c r="D527" s="180" t="s">
        <v>955</v>
      </c>
      <c r="E527" s="1"/>
      <c r="F527" s="1"/>
      <c r="G527" s="2"/>
      <c r="H527" s="2"/>
      <c r="I527" s="2"/>
      <c r="J527" s="2"/>
      <c r="K527" s="2"/>
      <c r="L527" s="2"/>
      <c r="M527" s="4"/>
      <c r="N527" s="302"/>
      <c r="O527" s="116"/>
      <c r="P527" s="116"/>
      <c r="Q527" s="116"/>
      <c r="R527" s="116"/>
      <c r="S527" s="116"/>
      <c r="T527" s="116"/>
      <c r="U527" s="116"/>
      <c r="V527" s="116"/>
      <c r="W527" s="116"/>
      <c r="X527" s="116"/>
      <c r="Y527" s="116"/>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69">
        <f t="shared" ref="BJ527:CV527" si="316">COUNTIFS($N$8:$N$499,"MN",BJ8:BJ499,1)</f>
        <v>8</v>
      </c>
      <c r="BK527" s="69">
        <f t="shared" si="316"/>
        <v>3</v>
      </c>
      <c r="BL527" s="69">
        <f t="shared" si="316"/>
        <v>2</v>
      </c>
      <c r="BM527" s="69">
        <f t="shared" si="316"/>
        <v>3</v>
      </c>
      <c r="BN527" s="69">
        <f t="shared" si="316"/>
        <v>5</v>
      </c>
      <c r="BO527" s="69">
        <f t="shared" si="316"/>
        <v>4</v>
      </c>
      <c r="BP527" s="69">
        <f t="shared" si="316"/>
        <v>8</v>
      </c>
      <c r="BQ527" s="69">
        <f t="shared" si="316"/>
        <v>8</v>
      </c>
      <c r="BR527" s="69">
        <f t="shared" si="316"/>
        <v>5</v>
      </c>
      <c r="BS527" s="69">
        <f t="shared" si="316"/>
        <v>6</v>
      </c>
      <c r="BT527" s="69">
        <f t="shared" si="316"/>
        <v>6</v>
      </c>
      <c r="BU527" s="69">
        <f t="shared" si="316"/>
        <v>6</v>
      </c>
      <c r="BV527" s="69">
        <f t="shared" si="316"/>
        <v>6</v>
      </c>
      <c r="BW527" s="69">
        <f t="shared" si="316"/>
        <v>6</v>
      </c>
      <c r="BX527" s="69">
        <f t="shared" si="316"/>
        <v>6</v>
      </c>
      <c r="BY527" s="69">
        <f t="shared" si="316"/>
        <v>6</v>
      </c>
      <c r="BZ527" s="69">
        <f t="shared" si="316"/>
        <v>6</v>
      </c>
      <c r="CA527" s="69">
        <f t="shared" si="316"/>
        <v>6</v>
      </c>
      <c r="CB527" s="69">
        <f t="shared" si="316"/>
        <v>6</v>
      </c>
      <c r="CC527" s="69">
        <f t="shared" si="316"/>
        <v>6</v>
      </c>
      <c r="CD527" s="69">
        <f t="shared" si="316"/>
        <v>8</v>
      </c>
      <c r="CE527" s="69">
        <f t="shared" si="316"/>
        <v>6</v>
      </c>
      <c r="CF527" s="69">
        <f t="shared" si="316"/>
        <v>6</v>
      </c>
      <c r="CG527" s="69">
        <f t="shared" si="316"/>
        <v>6</v>
      </c>
      <c r="CH527" s="69">
        <f t="shared" si="316"/>
        <v>5</v>
      </c>
      <c r="CI527" s="69">
        <f t="shared" si="316"/>
        <v>5</v>
      </c>
      <c r="CJ527" s="69">
        <f t="shared" si="316"/>
        <v>5</v>
      </c>
      <c r="CK527" s="69">
        <f t="shared" si="316"/>
        <v>8</v>
      </c>
      <c r="CL527" s="69">
        <f t="shared" si="316"/>
        <v>6</v>
      </c>
      <c r="CM527" s="69">
        <f t="shared" si="316"/>
        <v>6</v>
      </c>
      <c r="CN527" s="69">
        <f t="shared" si="316"/>
        <v>6</v>
      </c>
      <c r="CO527" s="69">
        <f t="shared" si="316"/>
        <v>4</v>
      </c>
      <c r="CP527" s="69">
        <f t="shared" si="316"/>
        <v>1</v>
      </c>
      <c r="CQ527" s="69">
        <f t="shared" si="316"/>
        <v>2</v>
      </c>
      <c r="CR527" s="69">
        <f t="shared" si="316"/>
        <v>2</v>
      </c>
      <c r="CS527" s="69">
        <f t="shared" si="316"/>
        <v>1</v>
      </c>
      <c r="CT527" s="69">
        <f t="shared" si="316"/>
        <v>1</v>
      </c>
      <c r="CU527" s="69">
        <f t="shared" si="316"/>
        <v>0</v>
      </c>
      <c r="CV527" s="69">
        <f t="shared" si="316"/>
        <v>0</v>
      </c>
      <c r="CW527" s="181"/>
      <c r="CX527" s="358"/>
      <c r="CY527" s="182"/>
      <c r="CZ527" s="182"/>
      <c r="DA527" s="182"/>
      <c r="DB527" s="182"/>
      <c r="DC527" s="182"/>
      <c r="DD527" s="182"/>
      <c r="DE527" s="182"/>
      <c r="DF527" s="183"/>
      <c r="DG527" s="2"/>
      <c r="DH527" s="2"/>
      <c r="DI527" s="2"/>
      <c r="DJ527" s="2"/>
      <c r="DK527" s="2"/>
      <c r="DL527" s="2"/>
      <c r="DM527" s="2"/>
      <c r="DN527" s="2"/>
      <c r="DO527" s="2"/>
      <c r="DP527" s="2"/>
      <c r="DQ527" s="2"/>
      <c r="DR527" s="2"/>
      <c r="DS527" s="2"/>
      <c r="DT527" s="2"/>
      <c r="DU527" s="2"/>
      <c r="DV527" s="2"/>
      <c r="DW527" s="2"/>
      <c r="DX527" s="2"/>
      <c r="DY527" s="2"/>
      <c r="DZ527" s="2"/>
    </row>
    <row r="528" spans="1:130" ht="15.75" hidden="1" x14ac:dyDescent="0.25">
      <c r="A528" s="657"/>
      <c r="B528" s="658"/>
      <c r="C528" s="639"/>
      <c r="D528" s="180" t="s">
        <v>956</v>
      </c>
      <c r="E528" s="1"/>
      <c r="F528" s="1"/>
      <c r="G528" s="2"/>
      <c r="H528" s="2"/>
      <c r="I528" s="2"/>
      <c r="J528" s="2"/>
      <c r="K528" s="2"/>
      <c r="L528" s="2"/>
      <c r="M528" s="4"/>
      <c r="N528" s="302"/>
      <c r="O528" s="116"/>
      <c r="P528" s="116"/>
      <c r="Q528" s="116"/>
      <c r="R528" s="116"/>
      <c r="S528" s="116"/>
      <c r="T528" s="116"/>
      <c r="U528" s="116"/>
      <c r="V528" s="116"/>
      <c r="W528" s="116"/>
      <c r="X528" s="116"/>
      <c r="Y528" s="116"/>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69">
        <f t="shared" ref="BJ528:CV528" si="317">COUNTIFS($N$8:$N$499,"MN",BJ8:BJ499,0)</f>
        <v>0</v>
      </c>
      <c r="BK528" s="69">
        <f t="shared" si="317"/>
        <v>0</v>
      </c>
      <c r="BL528" s="69">
        <f t="shared" si="317"/>
        <v>0</v>
      </c>
      <c r="BM528" s="69">
        <f t="shared" si="317"/>
        <v>0</v>
      </c>
      <c r="BN528" s="69">
        <f t="shared" si="317"/>
        <v>0</v>
      </c>
      <c r="BO528" s="69">
        <f t="shared" si="317"/>
        <v>0</v>
      </c>
      <c r="BP528" s="69">
        <f t="shared" si="317"/>
        <v>0</v>
      </c>
      <c r="BQ528" s="69">
        <f t="shared" si="317"/>
        <v>0</v>
      </c>
      <c r="BR528" s="69">
        <f t="shared" si="317"/>
        <v>0</v>
      </c>
      <c r="BS528" s="69">
        <f t="shared" si="317"/>
        <v>0</v>
      </c>
      <c r="BT528" s="69">
        <f t="shared" si="317"/>
        <v>0</v>
      </c>
      <c r="BU528" s="69">
        <f t="shared" si="317"/>
        <v>0</v>
      </c>
      <c r="BV528" s="69">
        <f t="shared" si="317"/>
        <v>0</v>
      </c>
      <c r="BW528" s="69">
        <f t="shared" si="317"/>
        <v>0</v>
      </c>
      <c r="BX528" s="69">
        <f t="shared" si="317"/>
        <v>0</v>
      </c>
      <c r="BY528" s="69">
        <f t="shared" si="317"/>
        <v>0</v>
      </c>
      <c r="BZ528" s="69">
        <f t="shared" si="317"/>
        <v>0</v>
      </c>
      <c r="CA528" s="69">
        <f t="shared" si="317"/>
        <v>0</v>
      </c>
      <c r="CB528" s="69">
        <f t="shared" si="317"/>
        <v>0</v>
      </c>
      <c r="CC528" s="69">
        <f t="shared" si="317"/>
        <v>0</v>
      </c>
      <c r="CD528" s="69">
        <f t="shared" si="317"/>
        <v>0</v>
      </c>
      <c r="CE528" s="69">
        <f t="shared" si="317"/>
        <v>0</v>
      </c>
      <c r="CF528" s="69">
        <f t="shared" si="317"/>
        <v>0</v>
      </c>
      <c r="CG528" s="69">
        <f t="shared" si="317"/>
        <v>0</v>
      </c>
      <c r="CH528" s="69">
        <f t="shared" si="317"/>
        <v>0</v>
      </c>
      <c r="CI528" s="69">
        <f t="shared" si="317"/>
        <v>0</v>
      </c>
      <c r="CJ528" s="69">
        <f t="shared" si="317"/>
        <v>0</v>
      </c>
      <c r="CK528" s="69">
        <f t="shared" si="317"/>
        <v>0</v>
      </c>
      <c r="CL528" s="69">
        <f t="shared" si="317"/>
        <v>0</v>
      </c>
      <c r="CM528" s="69">
        <f t="shared" si="317"/>
        <v>0</v>
      </c>
      <c r="CN528" s="69">
        <f t="shared" si="317"/>
        <v>0</v>
      </c>
      <c r="CO528" s="69">
        <f t="shared" si="317"/>
        <v>0</v>
      </c>
      <c r="CP528" s="69">
        <f t="shared" si="317"/>
        <v>0</v>
      </c>
      <c r="CQ528" s="69">
        <f t="shared" si="317"/>
        <v>0</v>
      </c>
      <c r="CR528" s="69">
        <f t="shared" si="317"/>
        <v>0</v>
      </c>
      <c r="CS528" s="69">
        <f t="shared" si="317"/>
        <v>0</v>
      </c>
      <c r="CT528" s="69">
        <f t="shared" si="317"/>
        <v>0</v>
      </c>
      <c r="CU528" s="69">
        <f t="shared" si="317"/>
        <v>0</v>
      </c>
      <c r="CV528" s="69">
        <f t="shared" si="317"/>
        <v>0</v>
      </c>
      <c r="CW528" s="181"/>
      <c r="CX528" s="358"/>
      <c r="CY528" s="182"/>
      <c r="CZ528" s="182"/>
      <c r="DA528" s="182"/>
      <c r="DB528" s="182"/>
      <c r="DC528" s="182"/>
      <c r="DD528" s="182"/>
      <c r="DE528" s="182"/>
      <c r="DF528" s="183"/>
      <c r="DG528" s="2"/>
      <c r="DH528" s="2"/>
      <c r="DI528" s="2"/>
      <c r="DJ528" s="2"/>
      <c r="DK528" s="2"/>
      <c r="DL528" s="2"/>
      <c r="DM528" s="2"/>
      <c r="DN528" s="2"/>
      <c r="DO528" s="2"/>
      <c r="DP528" s="2"/>
      <c r="DQ528" s="2"/>
      <c r="DR528" s="2"/>
      <c r="DS528" s="2"/>
      <c r="DT528" s="2"/>
      <c r="DU528" s="2"/>
      <c r="DV528" s="2"/>
      <c r="DW528" s="2"/>
      <c r="DX528" s="2"/>
      <c r="DY528" s="2"/>
      <c r="DZ528" s="2"/>
    </row>
    <row r="529" spans="1:130" ht="15.75" hidden="1" x14ac:dyDescent="0.25">
      <c r="A529" s="657"/>
      <c r="B529" s="658"/>
      <c r="C529" s="639"/>
      <c r="D529" s="180" t="s">
        <v>957</v>
      </c>
      <c r="E529" s="1"/>
      <c r="F529" s="1"/>
      <c r="G529" s="2"/>
      <c r="H529" s="2"/>
      <c r="I529" s="2"/>
      <c r="J529" s="2"/>
      <c r="K529" s="2"/>
      <c r="L529" s="2"/>
      <c r="M529" s="4"/>
      <c r="N529" s="302"/>
      <c r="O529" s="116"/>
      <c r="P529" s="116"/>
      <c r="Q529" s="116"/>
      <c r="R529" s="116"/>
      <c r="S529" s="116"/>
      <c r="T529" s="116"/>
      <c r="U529" s="116"/>
      <c r="V529" s="116"/>
      <c r="W529" s="116"/>
      <c r="X529" s="116"/>
      <c r="Y529" s="116"/>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69">
        <f t="shared" ref="BJ529:CV529" si="318">COUNTIFS($N$8:$N$499,"MN",BJ8:BJ499,KĐG)</f>
        <v>0</v>
      </c>
      <c r="BK529" s="69">
        <f t="shared" si="318"/>
        <v>0</v>
      </c>
      <c r="BL529" s="69">
        <f t="shared" si="318"/>
        <v>0</v>
      </c>
      <c r="BM529" s="69">
        <f t="shared" si="318"/>
        <v>0</v>
      </c>
      <c r="BN529" s="69">
        <f t="shared" si="318"/>
        <v>0</v>
      </c>
      <c r="BO529" s="69">
        <f t="shared" si="318"/>
        <v>0</v>
      </c>
      <c r="BP529" s="69">
        <f t="shared" si="318"/>
        <v>0</v>
      </c>
      <c r="BQ529" s="69">
        <f t="shared" si="318"/>
        <v>0</v>
      </c>
      <c r="BR529" s="69">
        <f t="shared" si="318"/>
        <v>0</v>
      </c>
      <c r="BS529" s="69">
        <f t="shared" si="318"/>
        <v>0</v>
      </c>
      <c r="BT529" s="69">
        <f t="shared" si="318"/>
        <v>0</v>
      </c>
      <c r="BU529" s="69">
        <f t="shared" si="318"/>
        <v>0</v>
      </c>
      <c r="BV529" s="69">
        <f t="shared" si="318"/>
        <v>0</v>
      </c>
      <c r="BW529" s="69">
        <f t="shared" si="318"/>
        <v>0</v>
      </c>
      <c r="BX529" s="69">
        <f t="shared" si="318"/>
        <v>0</v>
      </c>
      <c r="BY529" s="69">
        <f t="shared" si="318"/>
        <v>0</v>
      </c>
      <c r="BZ529" s="69">
        <f t="shared" si="318"/>
        <v>0</v>
      </c>
      <c r="CA529" s="69">
        <f t="shared" si="318"/>
        <v>0</v>
      </c>
      <c r="CB529" s="69">
        <f t="shared" si="318"/>
        <v>0</v>
      </c>
      <c r="CC529" s="69">
        <f t="shared" si="318"/>
        <v>0</v>
      </c>
      <c r="CD529" s="69">
        <f t="shared" si="318"/>
        <v>0</v>
      </c>
      <c r="CE529" s="69">
        <f t="shared" si="318"/>
        <v>0</v>
      </c>
      <c r="CF529" s="69">
        <f t="shared" si="318"/>
        <v>0</v>
      </c>
      <c r="CG529" s="69">
        <f t="shared" si="318"/>
        <v>0</v>
      </c>
      <c r="CH529" s="69">
        <f t="shared" si="318"/>
        <v>0</v>
      </c>
      <c r="CI529" s="69">
        <f t="shared" si="318"/>
        <v>0</v>
      </c>
      <c r="CJ529" s="69">
        <f t="shared" si="318"/>
        <v>0</v>
      </c>
      <c r="CK529" s="69">
        <f t="shared" si="318"/>
        <v>0</v>
      </c>
      <c r="CL529" s="69">
        <f t="shared" si="318"/>
        <v>0</v>
      </c>
      <c r="CM529" s="69">
        <f t="shared" si="318"/>
        <v>0</v>
      </c>
      <c r="CN529" s="69">
        <f t="shared" si="318"/>
        <v>0</v>
      </c>
      <c r="CO529" s="69">
        <f t="shared" si="318"/>
        <v>0</v>
      </c>
      <c r="CP529" s="69">
        <f t="shared" si="318"/>
        <v>0</v>
      </c>
      <c r="CQ529" s="69">
        <f t="shared" si="318"/>
        <v>0</v>
      </c>
      <c r="CR529" s="69">
        <f t="shared" si="318"/>
        <v>0</v>
      </c>
      <c r="CS529" s="69">
        <f t="shared" si="318"/>
        <v>0</v>
      </c>
      <c r="CT529" s="69">
        <f t="shared" si="318"/>
        <v>0</v>
      </c>
      <c r="CU529" s="69">
        <f t="shared" si="318"/>
        <v>0</v>
      </c>
      <c r="CV529" s="69">
        <f t="shared" si="318"/>
        <v>0</v>
      </c>
      <c r="CW529" s="181"/>
      <c r="CX529" s="358"/>
      <c r="CY529" s="182"/>
      <c r="CZ529" s="182"/>
      <c r="DA529" s="182"/>
      <c r="DB529" s="182"/>
      <c r="DC529" s="182"/>
      <c r="DD529" s="182"/>
      <c r="DE529" s="182"/>
      <c r="DF529" s="183"/>
      <c r="DG529" s="2"/>
      <c r="DH529" s="2"/>
      <c r="DI529" s="2"/>
      <c r="DJ529" s="2"/>
      <c r="DK529" s="2"/>
      <c r="DL529" s="2"/>
      <c r="DM529" s="2"/>
      <c r="DN529" s="2"/>
      <c r="DO529" s="2"/>
      <c r="DP529" s="2"/>
      <c r="DQ529" s="2"/>
      <c r="DR529" s="2"/>
      <c r="DS529" s="2"/>
      <c r="DT529" s="2"/>
      <c r="DU529" s="2"/>
      <c r="DV529" s="2"/>
      <c r="DW529" s="2"/>
      <c r="DX529" s="2"/>
      <c r="DY529" s="2"/>
      <c r="DZ529" s="2"/>
    </row>
    <row r="530" spans="1:130" s="382" customFormat="1" ht="12.75" hidden="1" x14ac:dyDescent="0.2">
      <c r="A530" s="657"/>
      <c r="B530" s="658"/>
      <c r="C530" s="639"/>
      <c r="D530" s="363" t="s">
        <v>958</v>
      </c>
      <c r="E530" s="364"/>
      <c r="F530" s="364"/>
      <c r="G530" s="30"/>
      <c r="H530" s="30"/>
      <c r="I530" s="30"/>
      <c r="J530" s="30"/>
      <c r="K530" s="30"/>
      <c r="L530" s="30"/>
      <c r="M530" s="116"/>
      <c r="N530" s="365"/>
      <c r="O530" s="116"/>
      <c r="P530" s="116"/>
      <c r="Q530" s="116"/>
      <c r="R530" s="116"/>
      <c r="S530" s="116"/>
      <c r="T530" s="116"/>
      <c r="U530" s="116"/>
      <c r="V530" s="116"/>
      <c r="W530" s="116"/>
      <c r="X530" s="116"/>
      <c r="Y530" s="116"/>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66">
        <f t="shared" ref="BJ530:CS530" si="319">BJ529/(BJ526+BJ527+BJ528+BJ529)</f>
        <v>0</v>
      </c>
      <c r="BK530" s="366">
        <f t="shared" si="319"/>
        <v>0</v>
      </c>
      <c r="BL530" s="366">
        <f t="shared" si="319"/>
        <v>0</v>
      </c>
      <c r="BM530" s="366">
        <f t="shared" si="319"/>
        <v>0</v>
      </c>
      <c r="BN530" s="366">
        <f t="shared" si="319"/>
        <v>0</v>
      </c>
      <c r="BO530" s="366">
        <f t="shared" si="319"/>
        <v>0</v>
      </c>
      <c r="BP530" s="366">
        <f t="shared" si="319"/>
        <v>0</v>
      </c>
      <c r="BQ530" s="366">
        <f t="shared" si="319"/>
        <v>0</v>
      </c>
      <c r="BR530" s="366">
        <f t="shared" si="319"/>
        <v>0</v>
      </c>
      <c r="BS530" s="366">
        <f t="shared" si="319"/>
        <v>0</v>
      </c>
      <c r="BT530" s="366">
        <f t="shared" si="319"/>
        <v>0</v>
      </c>
      <c r="BU530" s="366">
        <f t="shared" si="319"/>
        <v>0</v>
      </c>
      <c r="BV530" s="366">
        <f t="shared" si="319"/>
        <v>0</v>
      </c>
      <c r="BW530" s="366">
        <f t="shared" si="319"/>
        <v>0</v>
      </c>
      <c r="BX530" s="366">
        <f t="shared" si="319"/>
        <v>0</v>
      </c>
      <c r="BY530" s="366">
        <f t="shared" si="319"/>
        <v>0</v>
      </c>
      <c r="BZ530" s="366">
        <f t="shared" si="319"/>
        <v>0</v>
      </c>
      <c r="CA530" s="366">
        <f t="shared" si="319"/>
        <v>0</v>
      </c>
      <c r="CB530" s="366">
        <f t="shared" si="319"/>
        <v>0</v>
      </c>
      <c r="CC530" s="366">
        <f t="shared" si="319"/>
        <v>0</v>
      </c>
      <c r="CD530" s="366">
        <f t="shared" si="319"/>
        <v>0</v>
      </c>
      <c r="CE530" s="366">
        <f t="shared" si="319"/>
        <v>0</v>
      </c>
      <c r="CF530" s="366">
        <f t="shared" si="319"/>
        <v>0</v>
      </c>
      <c r="CG530" s="366">
        <f t="shared" si="319"/>
        <v>0</v>
      </c>
      <c r="CH530" s="366">
        <f t="shared" si="319"/>
        <v>0</v>
      </c>
      <c r="CI530" s="366">
        <f t="shared" si="319"/>
        <v>0</v>
      </c>
      <c r="CJ530" s="366">
        <f t="shared" si="319"/>
        <v>0</v>
      </c>
      <c r="CK530" s="366">
        <f t="shared" si="319"/>
        <v>0</v>
      </c>
      <c r="CL530" s="366">
        <f t="shared" si="319"/>
        <v>0</v>
      </c>
      <c r="CM530" s="366">
        <f t="shared" si="319"/>
        <v>0</v>
      </c>
      <c r="CN530" s="366">
        <f t="shared" si="319"/>
        <v>0</v>
      </c>
      <c r="CO530" s="366">
        <f t="shared" si="319"/>
        <v>0</v>
      </c>
      <c r="CP530" s="366">
        <f t="shared" si="319"/>
        <v>0</v>
      </c>
      <c r="CQ530" s="366">
        <f t="shared" si="319"/>
        <v>0</v>
      </c>
      <c r="CR530" s="366">
        <f t="shared" si="319"/>
        <v>0</v>
      </c>
      <c r="CS530" s="366">
        <f t="shared" si="319"/>
        <v>0</v>
      </c>
      <c r="CT530" s="366">
        <f>CT529/(CT526+CT527+CT528+CT529)</f>
        <v>0</v>
      </c>
      <c r="CU530" s="366">
        <f>CU529/(CU526+CU527+CU528+CU529)</f>
        <v>0</v>
      </c>
      <c r="CV530" s="366">
        <f>CV529/(CV526+CV527+CV528+CV529)</f>
        <v>0</v>
      </c>
      <c r="CW530" s="367"/>
      <c r="CX530" s="359"/>
      <c r="CY530" s="359"/>
      <c r="CZ530" s="359"/>
      <c r="DA530" s="359"/>
      <c r="DB530" s="359"/>
      <c r="DC530" s="359"/>
      <c r="DD530" s="359"/>
      <c r="DE530" s="359"/>
      <c r="DF530" s="368"/>
      <c r="DG530" s="30"/>
      <c r="DH530" s="30"/>
      <c r="DI530" s="30"/>
      <c r="DJ530" s="30"/>
      <c r="DK530" s="30"/>
      <c r="DL530" s="30"/>
      <c r="DM530" s="30"/>
      <c r="DN530" s="30"/>
      <c r="DO530" s="30"/>
      <c r="DP530" s="30"/>
      <c r="DQ530" s="30"/>
      <c r="DR530" s="30"/>
      <c r="DS530" s="30"/>
      <c r="DT530" s="30"/>
      <c r="DU530" s="30"/>
      <c r="DV530" s="30"/>
      <c r="DW530" s="30"/>
      <c r="DX530" s="30"/>
      <c r="DY530" s="30"/>
      <c r="DZ530" s="30"/>
    </row>
    <row r="531" spans="1:130" ht="15.75" hidden="1" x14ac:dyDescent="0.25">
      <c r="A531" s="657"/>
      <c r="B531" s="658"/>
      <c r="C531" s="639"/>
      <c r="D531" s="680" t="s">
        <v>959</v>
      </c>
      <c r="E531" s="1"/>
      <c r="F531" s="1"/>
      <c r="G531" s="2"/>
      <c r="H531" s="2"/>
      <c r="I531" s="2"/>
      <c r="J531" s="2"/>
      <c r="K531" s="2"/>
      <c r="L531" s="2"/>
      <c r="M531" s="4"/>
      <c r="N531" s="302"/>
      <c r="O531" s="116"/>
      <c r="P531" s="116"/>
      <c r="Q531" s="116"/>
      <c r="R531" s="116"/>
      <c r="S531" s="116"/>
      <c r="T531" s="116"/>
      <c r="U531" s="116"/>
      <c r="V531" s="116"/>
      <c r="W531" s="116"/>
      <c r="X531" s="116"/>
      <c r="Y531" s="116"/>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188">
        <f t="shared" ref="BJ531:CS531" si="320">(((BJ526*2)+(BJ527*1)+(BJ528*0)+(BJ528*0)))/(BJ526+BJ527+BJ528+BJ529)</f>
        <v>1.8048780487804879</v>
      </c>
      <c r="BK531" s="188">
        <f t="shared" si="320"/>
        <v>1.9268292682926829</v>
      </c>
      <c r="BL531" s="188">
        <f t="shared" si="320"/>
        <v>1.9512195121951219</v>
      </c>
      <c r="BM531" s="188">
        <f t="shared" si="320"/>
        <v>1.9268292682926829</v>
      </c>
      <c r="BN531" s="188">
        <f t="shared" si="320"/>
        <v>1.8780487804878048</v>
      </c>
      <c r="BO531" s="188">
        <f t="shared" si="320"/>
        <v>1.9024390243902438</v>
      </c>
      <c r="BP531" s="188">
        <f t="shared" si="320"/>
        <v>1.8048780487804879</v>
      </c>
      <c r="BQ531" s="188">
        <f t="shared" si="320"/>
        <v>1.8048780487804879</v>
      </c>
      <c r="BR531" s="188">
        <f t="shared" si="320"/>
        <v>1.8780487804878048</v>
      </c>
      <c r="BS531" s="188">
        <f t="shared" si="320"/>
        <v>1.8461538461538463</v>
      </c>
      <c r="BT531" s="188">
        <f t="shared" si="320"/>
        <v>1.8461538461538463</v>
      </c>
      <c r="BU531" s="188">
        <f t="shared" si="320"/>
        <v>1.8461538461538463</v>
      </c>
      <c r="BV531" s="188">
        <f t="shared" si="320"/>
        <v>1.8461538461538463</v>
      </c>
      <c r="BW531" s="188">
        <f t="shared" si="320"/>
        <v>1.8461538461538463</v>
      </c>
      <c r="BX531" s="188">
        <f t="shared" si="320"/>
        <v>1.8461538461538463</v>
      </c>
      <c r="BY531" s="188">
        <f t="shared" si="320"/>
        <v>1.8461538461538463</v>
      </c>
      <c r="BZ531" s="188">
        <f t="shared" si="320"/>
        <v>1.8461538461538463</v>
      </c>
      <c r="CA531" s="188">
        <f t="shared" si="320"/>
        <v>1.8461538461538463</v>
      </c>
      <c r="CB531" s="188">
        <f t="shared" si="320"/>
        <v>1.8461538461538463</v>
      </c>
      <c r="CC531" s="188">
        <f t="shared" si="320"/>
        <v>1.8536585365853659</v>
      </c>
      <c r="CD531" s="188">
        <f t="shared" si="320"/>
        <v>1.8048780487804879</v>
      </c>
      <c r="CE531" s="188">
        <f t="shared" si="320"/>
        <v>1.8536585365853659</v>
      </c>
      <c r="CF531" s="188">
        <f t="shared" si="320"/>
        <v>1.8536585365853659</v>
      </c>
      <c r="CG531" s="188">
        <f t="shared" si="320"/>
        <v>1.8536585365853659</v>
      </c>
      <c r="CH531" s="188">
        <f t="shared" si="320"/>
        <v>1.8780487804878048</v>
      </c>
      <c r="CI531" s="188">
        <f t="shared" si="320"/>
        <v>1.8780487804878048</v>
      </c>
      <c r="CJ531" s="188">
        <f t="shared" si="320"/>
        <v>1.8780487804878048</v>
      </c>
      <c r="CK531" s="188">
        <f t="shared" si="320"/>
        <v>1.8048780487804879</v>
      </c>
      <c r="CL531" s="188">
        <f t="shared" si="320"/>
        <v>1.8536585365853659</v>
      </c>
      <c r="CM531" s="188">
        <f t="shared" si="320"/>
        <v>1.8536585365853659</v>
      </c>
      <c r="CN531" s="188">
        <f t="shared" si="320"/>
        <v>1.8536585365853659</v>
      </c>
      <c r="CO531" s="188">
        <f t="shared" si="320"/>
        <v>1.9024390243902438</v>
      </c>
      <c r="CP531" s="188">
        <f t="shared" si="320"/>
        <v>1.975609756097561</v>
      </c>
      <c r="CQ531" s="188">
        <f t="shared" si="320"/>
        <v>1.9512195121951219</v>
      </c>
      <c r="CR531" s="188">
        <f t="shared" si="320"/>
        <v>1.9512195121951219</v>
      </c>
      <c r="CS531" s="188">
        <f t="shared" si="320"/>
        <v>1.9750000000000001</v>
      </c>
      <c r="CT531" s="188">
        <f>(((CT526*2)+(CT527*1)+(CT528*0)+(CT528*0)))/(CT526+CT527+CT528+CT529)</f>
        <v>1.975609756097561</v>
      </c>
      <c r="CU531" s="188">
        <f>(((CU526*2)+(CU527*1)+(CU528*0)+(CU528*0)))/(CU526+CU527+CU528+CU529)</f>
        <v>2</v>
      </c>
      <c r="CV531" s="188">
        <f>(((CV526*2)+(CV527*1)+(CV528*0)+(CV528*0)))/(CV526+CV527+CV528+CV529)</f>
        <v>2</v>
      </c>
      <c r="CW531" s="189">
        <f>COUNTIF($BJ532:$CV532,"Đ")</f>
        <v>39</v>
      </c>
      <c r="CX531" s="360">
        <f>CW531/(CY531+DA531+DC531+CW531)</f>
        <v>1</v>
      </c>
      <c r="CY531" s="189">
        <f>COUNTIF($BJ532:$DL532,"CCG")</f>
        <v>0</v>
      </c>
      <c r="CZ531" s="190">
        <f>CY531/(CW531+DA531+DC531+CY531)</f>
        <v>0</v>
      </c>
      <c r="DA531" s="189">
        <f>COUNTIF($BJ532:$DL532,"CĐ")</f>
        <v>0</v>
      </c>
      <c r="DB531" s="190">
        <f>DA531/(CW531+CY531+DC531+DA531)</f>
        <v>0</v>
      </c>
      <c r="DC531" s="189">
        <f>COUNTIF($BJ532:$DL532,"KĐG")</f>
        <v>0</v>
      </c>
      <c r="DD531" s="190">
        <f>DC531/(CW531+CY531+DA531+DC531)</f>
        <v>0</v>
      </c>
      <c r="DE531" s="191">
        <f>(((CW531*2)+(CY531*1)+(DA531*0)))/(CW531+CY531+DA531)</f>
        <v>2</v>
      </c>
      <c r="DF531" s="191" t="str">
        <f>IF(DE531&gt;=1.6,"Đạt mục tiêu",IF(DE531&gt;=1,"Cần cố gắng","Chưa đạt"))</f>
        <v>Đạt mục tiêu</v>
      </c>
      <c r="DG531" s="2"/>
      <c r="DH531" s="2"/>
      <c r="DI531" s="2"/>
      <c r="DJ531" s="2"/>
      <c r="DK531" s="2"/>
      <c r="DL531" s="2"/>
      <c r="DM531" s="2"/>
      <c r="DN531" s="2"/>
      <c r="DO531" s="2"/>
      <c r="DP531" s="2"/>
      <c r="DQ531" s="2"/>
      <c r="DR531" s="2"/>
      <c r="DS531" s="2"/>
      <c r="DT531" s="2"/>
      <c r="DU531" s="2"/>
      <c r="DV531" s="2"/>
      <c r="DW531" s="2"/>
      <c r="DX531" s="2"/>
      <c r="DY531" s="2"/>
      <c r="DZ531" s="2"/>
    </row>
    <row r="532" spans="1:130" ht="15.75" hidden="1" x14ac:dyDescent="0.25">
      <c r="A532" s="659"/>
      <c r="B532" s="660"/>
      <c r="C532" s="640"/>
      <c r="D532" s="634"/>
      <c r="E532" s="1"/>
      <c r="F532" s="1"/>
      <c r="G532" s="2"/>
      <c r="H532" s="2"/>
      <c r="I532" s="2"/>
      <c r="J532" s="2"/>
      <c r="K532" s="2"/>
      <c r="L532" s="2"/>
      <c r="M532" s="4"/>
      <c r="N532" s="302"/>
      <c r="O532" s="116"/>
      <c r="P532" s="116"/>
      <c r="Q532" s="116"/>
      <c r="R532" s="116"/>
      <c r="S532" s="116"/>
      <c r="T532" s="116"/>
      <c r="U532" s="116"/>
      <c r="V532" s="116"/>
      <c r="W532" s="116"/>
      <c r="X532" s="116"/>
      <c r="Y532" s="116"/>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188" t="str">
        <f t="shared" ref="BJ532:CS532" si="321">IF(BJ530&gt;=50%,"KĐG",IF(BJ531&gt;=1.6,"Đ",IF(BJ531&gt;=1,"CCG","CĐ")))</f>
        <v>Đ</v>
      </c>
      <c r="BK532" s="188" t="str">
        <f t="shared" si="321"/>
        <v>Đ</v>
      </c>
      <c r="BL532" s="188" t="str">
        <f t="shared" si="321"/>
        <v>Đ</v>
      </c>
      <c r="BM532" s="188" t="str">
        <f t="shared" si="321"/>
        <v>Đ</v>
      </c>
      <c r="BN532" s="188" t="str">
        <f t="shared" si="321"/>
        <v>Đ</v>
      </c>
      <c r="BO532" s="188" t="str">
        <f t="shared" si="321"/>
        <v>Đ</v>
      </c>
      <c r="BP532" s="188" t="str">
        <f t="shared" si="321"/>
        <v>Đ</v>
      </c>
      <c r="BQ532" s="188" t="str">
        <f t="shared" si="321"/>
        <v>Đ</v>
      </c>
      <c r="BR532" s="188" t="str">
        <f t="shared" si="321"/>
        <v>Đ</v>
      </c>
      <c r="BS532" s="188" t="str">
        <f t="shared" si="321"/>
        <v>Đ</v>
      </c>
      <c r="BT532" s="188" t="str">
        <f t="shared" si="321"/>
        <v>Đ</v>
      </c>
      <c r="BU532" s="188" t="str">
        <f t="shared" si="321"/>
        <v>Đ</v>
      </c>
      <c r="BV532" s="188" t="str">
        <f t="shared" si="321"/>
        <v>Đ</v>
      </c>
      <c r="BW532" s="188" t="str">
        <f t="shared" si="321"/>
        <v>Đ</v>
      </c>
      <c r="BX532" s="188" t="str">
        <f t="shared" si="321"/>
        <v>Đ</v>
      </c>
      <c r="BY532" s="188" t="str">
        <f t="shared" si="321"/>
        <v>Đ</v>
      </c>
      <c r="BZ532" s="188" t="str">
        <f t="shared" si="321"/>
        <v>Đ</v>
      </c>
      <c r="CA532" s="188" t="str">
        <f t="shared" si="321"/>
        <v>Đ</v>
      </c>
      <c r="CB532" s="188" t="str">
        <f t="shared" si="321"/>
        <v>Đ</v>
      </c>
      <c r="CC532" s="188" t="str">
        <f t="shared" si="321"/>
        <v>Đ</v>
      </c>
      <c r="CD532" s="188" t="str">
        <f t="shared" si="321"/>
        <v>Đ</v>
      </c>
      <c r="CE532" s="188" t="str">
        <f t="shared" si="321"/>
        <v>Đ</v>
      </c>
      <c r="CF532" s="188" t="str">
        <f t="shared" si="321"/>
        <v>Đ</v>
      </c>
      <c r="CG532" s="188" t="str">
        <f t="shared" si="321"/>
        <v>Đ</v>
      </c>
      <c r="CH532" s="188" t="str">
        <f t="shared" si="321"/>
        <v>Đ</v>
      </c>
      <c r="CI532" s="188" t="str">
        <f t="shared" si="321"/>
        <v>Đ</v>
      </c>
      <c r="CJ532" s="188" t="str">
        <f t="shared" si="321"/>
        <v>Đ</v>
      </c>
      <c r="CK532" s="188" t="str">
        <f t="shared" si="321"/>
        <v>Đ</v>
      </c>
      <c r="CL532" s="188" t="str">
        <f t="shared" si="321"/>
        <v>Đ</v>
      </c>
      <c r="CM532" s="188" t="str">
        <f t="shared" si="321"/>
        <v>Đ</v>
      </c>
      <c r="CN532" s="188" t="str">
        <f t="shared" si="321"/>
        <v>Đ</v>
      </c>
      <c r="CO532" s="188" t="str">
        <f t="shared" si="321"/>
        <v>Đ</v>
      </c>
      <c r="CP532" s="188" t="str">
        <f t="shared" si="321"/>
        <v>Đ</v>
      </c>
      <c r="CQ532" s="188" t="str">
        <f t="shared" si="321"/>
        <v>Đ</v>
      </c>
      <c r="CR532" s="188" t="str">
        <f t="shared" si="321"/>
        <v>Đ</v>
      </c>
      <c r="CS532" s="188" t="str">
        <f t="shared" si="321"/>
        <v>Đ</v>
      </c>
      <c r="CT532" s="188" t="str">
        <f>IF(CT530&gt;=50%,"KĐG",IF(CT531&gt;=1.6,"Đ",IF(CT531&gt;=1,"CCG","CĐ")))</f>
        <v>Đ</v>
      </c>
      <c r="CU532" s="188" t="str">
        <f>IF(CU530&gt;=50%,"KĐG",IF(CU531&gt;=1.6,"Đ",IF(CU531&gt;=1,"CCG","CĐ")))</f>
        <v>Đ</v>
      </c>
      <c r="CV532" s="188" t="str">
        <f>IF(CV530&gt;=50%,"KĐG",IF(CV531&gt;=1.6,"Đ",IF(CV531&gt;=1,"CCG","CĐ")))</f>
        <v>Đ</v>
      </c>
      <c r="CW532" s="192"/>
      <c r="CX532" s="361"/>
      <c r="CY532" s="192"/>
      <c r="CZ532" s="193"/>
      <c r="DA532" s="192"/>
      <c r="DB532" s="193"/>
      <c r="DC532" s="192"/>
      <c r="DD532" s="193"/>
      <c r="DE532" s="194"/>
      <c r="DF532" s="194"/>
      <c r="DG532" s="2"/>
      <c r="DH532" s="2"/>
      <c r="DI532" s="2"/>
      <c r="DJ532" s="2"/>
      <c r="DK532" s="2"/>
      <c r="DL532" s="2"/>
      <c r="DM532" s="2"/>
      <c r="DN532" s="2"/>
      <c r="DO532" s="2"/>
      <c r="DP532" s="2"/>
      <c r="DQ532" s="2"/>
      <c r="DR532" s="2"/>
      <c r="DS532" s="2"/>
      <c r="DT532" s="2"/>
      <c r="DU532" s="2"/>
      <c r="DV532" s="2"/>
      <c r="DW532" s="2"/>
      <c r="DX532" s="2"/>
      <c r="DY532" s="2"/>
      <c r="DZ532" s="2"/>
    </row>
    <row r="533" spans="1:130" ht="15.75" hidden="1" x14ac:dyDescent="0.25">
      <c r="A533" s="681" t="s">
        <v>1199</v>
      </c>
      <c r="B533" s="681"/>
      <c r="C533" s="515"/>
      <c r="D533" s="176" t="s">
        <v>954</v>
      </c>
      <c r="E533" s="1"/>
      <c r="F533" s="1"/>
      <c r="G533" s="2"/>
      <c r="H533" s="2"/>
      <c r="I533" s="2"/>
      <c r="J533" s="2"/>
      <c r="K533" s="2"/>
      <c r="L533" s="2"/>
      <c r="M533" s="4"/>
      <c r="N533" s="302"/>
      <c r="O533" s="116"/>
      <c r="P533" s="116"/>
      <c r="Q533" s="116"/>
      <c r="R533" s="116"/>
      <c r="S533" s="116"/>
      <c r="T533" s="116"/>
      <c r="U533" s="116"/>
      <c r="V533" s="116"/>
      <c r="W533" s="116"/>
      <c r="X533" s="116"/>
      <c r="Y533" s="116"/>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69">
        <f t="shared" ref="BJ533:CV533" si="322">COUNTIFS($N$8:$N$499,"BT",BJ8:BJ499,2)</f>
        <v>32</v>
      </c>
      <c r="BK533" s="69">
        <f t="shared" si="322"/>
        <v>30</v>
      </c>
      <c r="BL533" s="69">
        <f t="shared" si="322"/>
        <v>30</v>
      </c>
      <c r="BM533" s="69">
        <f t="shared" si="322"/>
        <v>29</v>
      </c>
      <c r="BN533" s="69">
        <f t="shared" si="322"/>
        <v>28</v>
      </c>
      <c r="BO533" s="69">
        <f t="shared" si="322"/>
        <v>33</v>
      </c>
      <c r="BP533" s="69">
        <f t="shared" si="322"/>
        <v>29</v>
      </c>
      <c r="BQ533" s="69">
        <f t="shared" si="322"/>
        <v>30</v>
      </c>
      <c r="BR533" s="69">
        <f t="shared" si="322"/>
        <v>31</v>
      </c>
      <c r="BS533" s="69">
        <f t="shared" si="322"/>
        <v>31</v>
      </c>
      <c r="BT533" s="69">
        <f t="shared" si="322"/>
        <v>31</v>
      </c>
      <c r="BU533" s="69">
        <f t="shared" si="322"/>
        <v>31</v>
      </c>
      <c r="BV533" s="69">
        <f t="shared" si="322"/>
        <v>31</v>
      </c>
      <c r="BW533" s="69">
        <f t="shared" si="322"/>
        <v>31</v>
      </c>
      <c r="BX533" s="69">
        <f t="shared" si="322"/>
        <v>31</v>
      </c>
      <c r="BY533" s="69">
        <f t="shared" si="322"/>
        <v>31</v>
      </c>
      <c r="BZ533" s="69">
        <f t="shared" si="322"/>
        <v>31</v>
      </c>
      <c r="CA533" s="69">
        <f t="shared" si="322"/>
        <v>31</v>
      </c>
      <c r="CB533" s="69">
        <f t="shared" si="322"/>
        <v>31</v>
      </c>
      <c r="CC533" s="69">
        <f t="shared" si="322"/>
        <v>30</v>
      </c>
      <c r="CD533" s="69">
        <f t="shared" si="322"/>
        <v>30</v>
      </c>
      <c r="CE533" s="69">
        <f t="shared" si="322"/>
        <v>33</v>
      </c>
      <c r="CF533" s="69">
        <f t="shared" si="322"/>
        <v>33</v>
      </c>
      <c r="CG533" s="69">
        <f t="shared" si="322"/>
        <v>33</v>
      </c>
      <c r="CH533" s="69">
        <f t="shared" si="322"/>
        <v>31</v>
      </c>
      <c r="CI533" s="69">
        <f t="shared" si="322"/>
        <v>31</v>
      </c>
      <c r="CJ533" s="69">
        <f t="shared" si="322"/>
        <v>30</v>
      </c>
      <c r="CK533" s="69">
        <f t="shared" si="322"/>
        <v>30</v>
      </c>
      <c r="CL533" s="69">
        <f t="shared" si="322"/>
        <v>29</v>
      </c>
      <c r="CM533" s="69">
        <f t="shared" si="322"/>
        <v>31</v>
      </c>
      <c r="CN533" s="69">
        <f t="shared" si="322"/>
        <v>25</v>
      </c>
      <c r="CO533" s="69">
        <f t="shared" si="322"/>
        <v>29</v>
      </c>
      <c r="CP533" s="69">
        <f t="shared" si="322"/>
        <v>31</v>
      </c>
      <c r="CQ533" s="69">
        <f t="shared" si="322"/>
        <v>33</v>
      </c>
      <c r="CR533" s="69">
        <f t="shared" si="322"/>
        <v>34</v>
      </c>
      <c r="CS533" s="69">
        <f t="shared" si="322"/>
        <v>18</v>
      </c>
      <c r="CT533" s="69">
        <f t="shared" si="322"/>
        <v>33</v>
      </c>
      <c r="CU533" s="69">
        <f t="shared" si="322"/>
        <v>30</v>
      </c>
      <c r="CV533" s="69">
        <f t="shared" si="322"/>
        <v>33</v>
      </c>
      <c r="CW533" s="177"/>
      <c r="CX533" s="357"/>
      <c r="CY533" s="178"/>
      <c r="CZ533" s="178"/>
      <c r="DA533" s="178"/>
      <c r="DB533" s="178"/>
      <c r="DC533" s="178"/>
      <c r="DD533" s="178"/>
      <c r="DE533" s="178"/>
      <c r="DF533" s="179"/>
      <c r="DG533" s="2"/>
      <c r="DH533" s="2"/>
      <c r="DI533" s="2"/>
      <c r="DJ533" s="2"/>
      <c r="DK533" s="2"/>
      <c r="DL533" s="2"/>
      <c r="DM533" s="2"/>
      <c r="DN533" s="2"/>
      <c r="DO533" s="2"/>
      <c r="DP533" s="2"/>
      <c r="DQ533" s="2"/>
      <c r="DR533" s="2"/>
      <c r="DS533" s="2"/>
      <c r="DT533" s="2"/>
      <c r="DU533" s="2"/>
      <c r="DV533" s="2"/>
      <c r="DW533" s="2"/>
      <c r="DX533" s="2"/>
      <c r="DY533" s="2"/>
      <c r="DZ533" s="2"/>
    </row>
    <row r="534" spans="1:130" ht="15.75" hidden="1" x14ac:dyDescent="0.25">
      <c r="A534" s="682"/>
      <c r="B534" s="682"/>
      <c r="C534" s="515"/>
      <c r="D534" s="180" t="s">
        <v>955</v>
      </c>
      <c r="E534" s="1"/>
      <c r="F534" s="1"/>
      <c r="G534" s="2"/>
      <c r="H534" s="2"/>
      <c r="I534" s="2"/>
      <c r="J534" s="2"/>
      <c r="K534" s="2"/>
      <c r="L534" s="2"/>
      <c r="M534" s="4"/>
      <c r="N534" s="302"/>
      <c r="O534" s="116"/>
      <c r="P534" s="116"/>
      <c r="Q534" s="116"/>
      <c r="R534" s="116"/>
      <c r="S534" s="116"/>
      <c r="T534" s="116"/>
      <c r="U534" s="116"/>
      <c r="V534" s="116"/>
      <c r="W534" s="116"/>
      <c r="X534" s="116"/>
      <c r="Y534" s="116"/>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69">
        <f t="shared" ref="BJ534:CV534" si="323">COUNTIFS($N$8:$N$499,"BT",BJ8:BJ499,1)</f>
        <v>3</v>
      </c>
      <c r="BK534" s="69">
        <f t="shared" si="323"/>
        <v>5</v>
      </c>
      <c r="BL534" s="69">
        <f t="shared" si="323"/>
        <v>5</v>
      </c>
      <c r="BM534" s="69">
        <f t="shared" si="323"/>
        <v>6</v>
      </c>
      <c r="BN534" s="69">
        <f t="shared" si="323"/>
        <v>7</v>
      </c>
      <c r="BO534" s="69">
        <f t="shared" si="323"/>
        <v>2</v>
      </c>
      <c r="BP534" s="69">
        <f t="shared" si="323"/>
        <v>6</v>
      </c>
      <c r="BQ534" s="69">
        <f t="shared" si="323"/>
        <v>5</v>
      </c>
      <c r="BR534" s="69">
        <f t="shared" si="323"/>
        <v>4</v>
      </c>
      <c r="BS534" s="69">
        <f t="shared" si="323"/>
        <v>4</v>
      </c>
      <c r="BT534" s="69">
        <f t="shared" si="323"/>
        <v>4</v>
      </c>
      <c r="BU534" s="69">
        <f t="shared" si="323"/>
        <v>4</v>
      </c>
      <c r="BV534" s="69">
        <f t="shared" si="323"/>
        <v>4</v>
      </c>
      <c r="BW534" s="69">
        <f t="shared" si="323"/>
        <v>4</v>
      </c>
      <c r="BX534" s="69">
        <f t="shared" si="323"/>
        <v>4</v>
      </c>
      <c r="BY534" s="69">
        <f t="shared" si="323"/>
        <v>4</v>
      </c>
      <c r="BZ534" s="69">
        <f t="shared" si="323"/>
        <v>4</v>
      </c>
      <c r="CA534" s="69">
        <f t="shared" si="323"/>
        <v>4</v>
      </c>
      <c r="CB534" s="69">
        <f t="shared" si="323"/>
        <v>4</v>
      </c>
      <c r="CC534" s="69">
        <f t="shared" si="323"/>
        <v>5</v>
      </c>
      <c r="CD534" s="69">
        <f t="shared" si="323"/>
        <v>5</v>
      </c>
      <c r="CE534" s="69">
        <f t="shared" si="323"/>
        <v>2</v>
      </c>
      <c r="CF534" s="69">
        <f t="shared" si="323"/>
        <v>2</v>
      </c>
      <c r="CG534" s="69">
        <f t="shared" si="323"/>
        <v>2</v>
      </c>
      <c r="CH534" s="69">
        <f t="shared" si="323"/>
        <v>4</v>
      </c>
      <c r="CI534" s="69">
        <f t="shared" si="323"/>
        <v>4</v>
      </c>
      <c r="CJ534" s="69">
        <f t="shared" si="323"/>
        <v>5</v>
      </c>
      <c r="CK534" s="69">
        <f t="shared" si="323"/>
        <v>5</v>
      </c>
      <c r="CL534" s="69">
        <f t="shared" si="323"/>
        <v>6</v>
      </c>
      <c r="CM534" s="69">
        <f t="shared" si="323"/>
        <v>4</v>
      </c>
      <c r="CN534" s="69">
        <f t="shared" si="323"/>
        <v>10</v>
      </c>
      <c r="CO534" s="69">
        <f t="shared" si="323"/>
        <v>6</v>
      </c>
      <c r="CP534" s="69">
        <f t="shared" si="323"/>
        <v>4</v>
      </c>
      <c r="CQ534" s="69">
        <f t="shared" si="323"/>
        <v>2</v>
      </c>
      <c r="CR534" s="69">
        <f t="shared" si="323"/>
        <v>1</v>
      </c>
      <c r="CS534" s="69">
        <f t="shared" si="323"/>
        <v>15</v>
      </c>
      <c r="CT534" s="69">
        <f t="shared" si="323"/>
        <v>2</v>
      </c>
      <c r="CU534" s="69">
        <f t="shared" si="323"/>
        <v>5</v>
      </c>
      <c r="CV534" s="69">
        <f t="shared" si="323"/>
        <v>2</v>
      </c>
      <c r="CW534" s="181"/>
      <c r="CX534" s="358"/>
      <c r="CY534" s="182"/>
      <c r="CZ534" s="182"/>
      <c r="DA534" s="182"/>
      <c r="DB534" s="182"/>
      <c r="DC534" s="182"/>
      <c r="DD534" s="182"/>
      <c r="DE534" s="182"/>
      <c r="DF534" s="183"/>
      <c r="DG534" s="2"/>
      <c r="DH534" s="2"/>
      <c r="DI534" s="2"/>
      <c r="DJ534" s="2"/>
      <c r="DK534" s="2"/>
      <c r="DL534" s="2"/>
      <c r="DM534" s="2"/>
      <c r="DN534" s="2"/>
      <c r="DO534" s="2"/>
      <c r="DP534" s="2"/>
      <c r="DQ534" s="2"/>
      <c r="DR534" s="2"/>
      <c r="DS534" s="2"/>
      <c r="DT534" s="2"/>
      <c r="DU534" s="2"/>
      <c r="DV534" s="2"/>
      <c r="DW534" s="2"/>
      <c r="DX534" s="2"/>
      <c r="DY534" s="2"/>
      <c r="DZ534" s="2"/>
    </row>
    <row r="535" spans="1:130" ht="15.75" hidden="1" x14ac:dyDescent="0.25">
      <c r="A535" s="682"/>
      <c r="B535" s="682"/>
      <c r="C535" s="515"/>
      <c r="D535" s="180" t="s">
        <v>956</v>
      </c>
      <c r="E535" s="1"/>
      <c r="F535" s="1"/>
      <c r="G535" s="2"/>
      <c r="H535" s="2"/>
      <c r="I535" s="2"/>
      <c r="J535" s="2"/>
      <c r="K535" s="2"/>
      <c r="L535" s="2"/>
      <c r="M535" s="4"/>
      <c r="N535" s="302"/>
      <c r="O535" s="116"/>
      <c r="P535" s="116"/>
      <c r="Q535" s="116"/>
      <c r="R535" s="116"/>
      <c r="S535" s="116"/>
      <c r="T535" s="116"/>
      <c r="U535" s="116"/>
      <c r="V535" s="116"/>
      <c r="W535" s="116"/>
      <c r="X535" s="116"/>
      <c r="Y535" s="116"/>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69">
        <f t="shared" ref="BJ535:CV535" si="324">COUNTIFS($N$8:$N$499,"BT",BJ8:BJ499,0)</f>
        <v>0</v>
      </c>
      <c r="BK535" s="69">
        <f t="shared" si="324"/>
        <v>0</v>
      </c>
      <c r="BL535" s="69">
        <f t="shared" si="324"/>
        <v>0</v>
      </c>
      <c r="BM535" s="69">
        <f t="shared" si="324"/>
        <v>0</v>
      </c>
      <c r="BN535" s="69">
        <f t="shared" si="324"/>
        <v>0</v>
      </c>
      <c r="BO535" s="69">
        <f t="shared" si="324"/>
        <v>0</v>
      </c>
      <c r="BP535" s="69">
        <f t="shared" si="324"/>
        <v>0</v>
      </c>
      <c r="BQ535" s="69">
        <f t="shared" si="324"/>
        <v>0</v>
      </c>
      <c r="BR535" s="69">
        <f t="shared" si="324"/>
        <v>0</v>
      </c>
      <c r="BS535" s="69">
        <f t="shared" si="324"/>
        <v>0</v>
      </c>
      <c r="BT535" s="69">
        <f t="shared" si="324"/>
        <v>0</v>
      </c>
      <c r="BU535" s="69">
        <f t="shared" si="324"/>
        <v>0</v>
      </c>
      <c r="BV535" s="69">
        <f t="shared" si="324"/>
        <v>0</v>
      </c>
      <c r="BW535" s="69">
        <f t="shared" si="324"/>
        <v>0</v>
      </c>
      <c r="BX535" s="69">
        <f t="shared" si="324"/>
        <v>0</v>
      </c>
      <c r="BY535" s="69">
        <f t="shared" si="324"/>
        <v>0</v>
      </c>
      <c r="BZ535" s="69">
        <f t="shared" si="324"/>
        <v>0</v>
      </c>
      <c r="CA535" s="69">
        <f t="shared" si="324"/>
        <v>0</v>
      </c>
      <c r="CB535" s="69">
        <f t="shared" si="324"/>
        <v>0</v>
      </c>
      <c r="CC535" s="69">
        <f t="shared" si="324"/>
        <v>0</v>
      </c>
      <c r="CD535" s="69">
        <f t="shared" si="324"/>
        <v>0</v>
      </c>
      <c r="CE535" s="69">
        <f t="shared" si="324"/>
        <v>0</v>
      </c>
      <c r="CF535" s="69">
        <f t="shared" si="324"/>
        <v>0</v>
      </c>
      <c r="CG535" s="69">
        <f t="shared" si="324"/>
        <v>0</v>
      </c>
      <c r="CH535" s="69">
        <f t="shared" si="324"/>
        <v>0</v>
      </c>
      <c r="CI535" s="69">
        <f t="shared" si="324"/>
        <v>0</v>
      </c>
      <c r="CJ535" s="69">
        <f t="shared" si="324"/>
        <v>0</v>
      </c>
      <c r="CK535" s="69">
        <f t="shared" si="324"/>
        <v>0</v>
      </c>
      <c r="CL535" s="69">
        <f t="shared" si="324"/>
        <v>0</v>
      </c>
      <c r="CM535" s="69">
        <f t="shared" si="324"/>
        <v>0</v>
      </c>
      <c r="CN535" s="69">
        <f t="shared" si="324"/>
        <v>0</v>
      </c>
      <c r="CO535" s="69">
        <f t="shared" si="324"/>
        <v>0</v>
      </c>
      <c r="CP535" s="69">
        <f t="shared" si="324"/>
        <v>0</v>
      </c>
      <c r="CQ535" s="69">
        <f t="shared" si="324"/>
        <v>0</v>
      </c>
      <c r="CR535" s="69">
        <f t="shared" si="324"/>
        <v>0</v>
      </c>
      <c r="CS535" s="69">
        <f t="shared" si="324"/>
        <v>0</v>
      </c>
      <c r="CT535" s="69">
        <f t="shared" si="324"/>
        <v>0</v>
      </c>
      <c r="CU535" s="69">
        <f t="shared" si="324"/>
        <v>0</v>
      </c>
      <c r="CV535" s="69">
        <f t="shared" si="324"/>
        <v>0</v>
      </c>
      <c r="CW535" s="181"/>
      <c r="CX535" s="358"/>
      <c r="CY535" s="182"/>
      <c r="CZ535" s="182"/>
      <c r="DA535" s="182"/>
      <c r="DB535" s="182"/>
      <c r="DC535" s="182"/>
      <c r="DD535" s="182"/>
      <c r="DE535" s="182"/>
      <c r="DF535" s="183"/>
      <c r="DG535" s="2"/>
      <c r="DH535" s="2"/>
      <c r="DI535" s="2"/>
      <c r="DJ535" s="2"/>
      <c r="DK535" s="2"/>
      <c r="DL535" s="2"/>
      <c r="DM535" s="2"/>
      <c r="DN535" s="2"/>
      <c r="DO535" s="2"/>
      <c r="DP535" s="2"/>
      <c r="DQ535" s="2"/>
      <c r="DR535" s="2"/>
      <c r="DS535" s="2"/>
      <c r="DT535" s="2"/>
      <c r="DU535" s="2"/>
      <c r="DV535" s="2"/>
      <c r="DW535" s="2"/>
      <c r="DX535" s="2"/>
      <c r="DY535" s="2"/>
      <c r="DZ535" s="2"/>
    </row>
    <row r="536" spans="1:130" ht="15.75" hidden="1" x14ac:dyDescent="0.25">
      <c r="A536" s="682"/>
      <c r="B536" s="682"/>
      <c r="C536" s="294"/>
      <c r="D536" s="180" t="s">
        <v>957</v>
      </c>
      <c r="E536" s="1"/>
      <c r="F536" s="1"/>
      <c r="G536" s="2"/>
      <c r="H536" s="2"/>
      <c r="I536" s="2"/>
      <c r="J536" s="2"/>
      <c r="K536" s="2"/>
      <c r="L536" s="2"/>
      <c r="M536" s="4"/>
      <c r="N536" s="302"/>
      <c r="O536" s="116"/>
      <c r="P536" s="116"/>
      <c r="Q536" s="116"/>
      <c r="R536" s="116"/>
      <c r="S536" s="116"/>
      <c r="T536" s="116"/>
      <c r="U536" s="116"/>
      <c r="V536" s="116"/>
      <c r="W536" s="116"/>
      <c r="X536" s="116"/>
      <c r="Y536" s="116"/>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69">
        <f t="shared" ref="BJ536:CB536" si="325">COUNTIFS($N$8:$N$499,"BT",BJ8:BJ499,KĐG)</f>
        <v>0</v>
      </c>
      <c r="BK536" s="69">
        <f t="shared" si="325"/>
        <v>0</v>
      </c>
      <c r="BL536" s="69">
        <f t="shared" si="325"/>
        <v>0</v>
      </c>
      <c r="BM536" s="69">
        <f t="shared" si="325"/>
        <v>0</v>
      </c>
      <c r="BN536" s="69">
        <f t="shared" si="325"/>
        <v>0</v>
      </c>
      <c r="BO536" s="69">
        <f t="shared" si="325"/>
        <v>0</v>
      </c>
      <c r="BP536" s="69">
        <f t="shared" si="325"/>
        <v>0</v>
      </c>
      <c r="BQ536" s="69">
        <f t="shared" si="325"/>
        <v>0</v>
      </c>
      <c r="BR536" s="69">
        <f t="shared" si="325"/>
        <v>0</v>
      </c>
      <c r="BS536" s="69">
        <f t="shared" si="325"/>
        <v>0</v>
      </c>
      <c r="BT536" s="69">
        <f t="shared" si="325"/>
        <v>0</v>
      </c>
      <c r="BU536" s="69">
        <f t="shared" si="325"/>
        <v>0</v>
      </c>
      <c r="BV536" s="69">
        <f t="shared" si="325"/>
        <v>0</v>
      </c>
      <c r="BW536" s="69">
        <f t="shared" si="325"/>
        <v>0</v>
      </c>
      <c r="BX536" s="69">
        <f t="shared" si="325"/>
        <v>0</v>
      </c>
      <c r="BY536" s="69">
        <f t="shared" si="325"/>
        <v>0</v>
      </c>
      <c r="BZ536" s="69">
        <f t="shared" si="325"/>
        <v>0</v>
      </c>
      <c r="CA536" s="69">
        <f t="shared" si="325"/>
        <v>0</v>
      </c>
      <c r="CB536" s="69">
        <f t="shared" si="325"/>
        <v>0</v>
      </c>
      <c r="CC536" s="69">
        <f t="shared" ref="CC536:CV536" si="326">COUNTIFS($A$11:$A$501,"CĐ3",CC$11:CC$501,"KĐG")</f>
        <v>0</v>
      </c>
      <c r="CD536" s="69">
        <f t="shared" si="326"/>
        <v>0</v>
      </c>
      <c r="CE536" s="69">
        <f t="shared" si="326"/>
        <v>0</v>
      </c>
      <c r="CF536" s="69">
        <f t="shared" si="326"/>
        <v>0</v>
      </c>
      <c r="CG536" s="69">
        <f t="shared" si="326"/>
        <v>0</v>
      </c>
      <c r="CH536" s="69">
        <f t="shared" si="326"/>
        <v>0</v>
      </c>
      <c r="CI536" s="69">
        <f t="shared" si="326"/>
        <v>0</v>
      </c>
      <c r="CJ536" s="69">
        <f t="shared" si="326"/>
        <v>0</v>
      </c>
      <c r="CK536" s="69">
        <f t="shared" si="326"/>
        <v>0</v>
      </c>
      <c r="CL536" s="69">
        <f t="shared" si="326"/>
        <v>0</v>
      </c>
      <c r="CM536" s="69">
        <f t="shared" si="326"/>
        <v>0</v>
      </c>
      <c r="CN536" s="69">
        <f t="shared" si="326"/>
        <v>0</v>
      </c>
      <c r="CO536" s="69">
        <f t="shared" si="326"/>
        <v>0</v>
      </c>
      <c r="CP536" s="69">
        <f t="shared" si="326"/>
        <v>0</v>
      </c>
      <c r="CQ536" s="69">
        <f t="shared" si="326"/>
        <v>0</v>
      </c>
      <c r="CR536" s="69">
        <f t="shared" si="326"/>
        <v>0</v>
      </c>
      <c r="CS536" s="69">
        <f t="shared" si="326"/>
        <v>0</v>
      </c>
      <c r="CT536" s="69">
        <f t="shared" si="326"/>
        <v>0</v>
      </c>
      <c r="CU536" s="69">
        <f t="shared" si="326"/>
        <v>0</v>
      </c>
      <c r="CV536" s="69">
        <f t="shared" si="326"/>
        <v>0</v>
      </c>
      <c r="CW536" s="181"/>
      <c r="CX536" s="358"/>
      <c r="CY536" s="182"/>
      <c r="CZ536" s="182"/>
      <c r="DA536" s="182"/>
      <c r="DB536" s="182"/>
      <c r="DC536" s="182"/>
      <c r="DD536" s="182"/>
      <c r="DE536" s="182"/>
      <c r="DF536" s="183"/>
      <c r="DG536" s="2"/>
      <c r="DH536" s="2"/>
      <c r="DI536" s="2"/>
      <c r="DJ536" s="2"/>
      <c r="DK536" s="2"/>
      <c r="DL536" s="2"/>
      <c r="DM536" s="2"/>
      <c r="DN536" s="2"/>
      <c r="DO536" s="2"/>
      <c r="DP536" s="2"/>
      <c r="DQ536" s="2"/>
      <c r="DR536" s="2"/>
      <c r="DS536" s="2"/>
      <c r="DT536" s="2"/>
      <c r="DU536" s="2"/>
      <c r="DV536" s="2"/>
      <c r="DW536" s="2"/>
      <c r="DX536" s="2"/>
      <c r="DY536" s="2"/>
      <c r="DZ536" s="2"/>
    </row>
    <row r="537" spans="1:130" ht="15.75" hidden="1" x14ac:dyDescent="0.25">
      <c r="A537" s="682"/>
      <c r="B537" s="682"/>
      <c r="C537" s="294"/>
      <c r="D537" s="180" t="s">
        <v>958</v>
      </c>
      <c r="E537" s="1"/>
      <c r="F537" s="1"/>
      <c r="G537" s="2"/>
      <c r="H537" s="2"/>
      <c r="I537" s="2"/>
      <c r="J537" s="2"/>
      <c r="K537" s="2"/>
      <c r="L537" s="2"/>
      <c r="M537" s="4"/>
      <c r="N537" s="302"/>
      <c r="O537" s="116"/>
      <c r="P537" s="116"/>
      <c r="Q537" s="116"/>
      <c r="R537" s="116"/>
      <c r="S537" s="116"/>
      <c r="T537" s="116"/>
      <c r="U537" s="116"/>
      <c r="V537" s="116"/>
      <c r="W537" s="116"/>
      <c r="X537" s="116"/>
      <c r="Y537" s="116"/>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314">
        <f t="shared" ref="BJ537:CV537" si="327">BJ536/(BJ533+BJ534+BJ535+BJ536)</f>
        <v>0</v>
      </c>
      <c r="BK537" s="314">
        <f t="shared" si="327"/>
        <v>0</v>
      </c>
      <c r="BL537" s="314">
        <f t="shared" si="327"/>
        <v>0</v>
      </c>
      <c r="BM537" s="314">
        <f t="shared" si="327"/>
        <v>0</v>
      </c>
      <c r="BN537" s="314">
        <f t="shared" si="327"/>
        <v>0</v>
      </c>
      <c r="BO537" s="314">
        <f t="shared" si="327"/>
        <v>0</v>
      </c>
      <c r="BP537" s="314">
        <f t="shared" si="327"/>
        <v>0</v>
      </c>
      <c r="BQ537" s="314">
        <f t="shared" si="327"/>
        <v>0</v>
      </c>
      <c r="BR537" s="314">
        <f t="shared" si="327"/>
        <v>0</v>
      </c>
      <c r="BS537" s="314">
        <f t="shared" si="327"/>
        <v>0</v>
      </c>
      <c r="BT537" s="314">
        <f t="shared" si="327"/>
        <v>0</v>
      </c>
      <c r="BU537" s="314">
        <f t="shared" si="327"/>
        <v>0</v>
      </c>
      <c r="BV537" s="314">
        <f t="shared" si="327"/>
        <v>0</v>
      </c>
      <c r="BW537" s="314">
        <f t="shared" si="327"/>
        <v>0</v>
      </c>
      <c r="BX537" s="314">
        <f t="shared" si="327"/>
        <v>0</v>
      </c>
      <c r="BY537" s="314">
        <f t="shared" si="327"/>
        <v>0</v>
      </c>
      <c r="BZ537" s="314">
        <f t="shared" si="327"/>
        <v>0</v>
      </c>
      <c r="CA537" s="314">
        <f t="shared" si="327"/>
        <v>0</v>
      </c>
      <c r="CB537" s="314">
        <f t="shared" si="327"/>
        <v>0</v>
      </c>
      <c r="CC537" s="314">
        <f t="shared" si="327"/>
        <v>0</v>
      </c>
      <c r="CD537" s="314">
        <f t="shared" si="327"/>
        <v>0</v>
      </c>
      <c r="CE537" s="314">
        <f t="shared" si="327"/>
        <v>0</v>
      </c>
      <c r="CF537" s="314">
        <f t="shared" si="327"/>
        <v>0</v>
      </c>
      <c r="CG537" s="314">
        <f t="shared" si="327"/>
        <v>0</v>
      </c>
      <c r="CH537" s="314">
        <f t="shared" si="327"/>
        <v>0</v>
      </c>
      <c r="CI537" s="314">
        <f t="shared" si="327"/>
        <v>0</v>
      </c>
      <c r="CJ537" s="314">
        <f t="shared" si="327"/>
        <v>0</v>
      </c>
      <c r="CK537" s="314">
        <f t="shared" si="327"/>
        <v>0</v>
      </c>
      <c r="CL537" s="314">
        <f t="shared" si="327"/>
        <v>0</v>
      </c>
      <c r="CM537" s="314">
        <f t="shared" si="327"/>
        <v>0</v>
      </c>
      <c r="CN537" s="314">
        <f t="shared" si="327"/>
        <v>0</v>
      </c>
      <c r="CO537" s="314">
        <f t="shared" si="327"/>
        <v>0</v>
      </c>
      <c r="CP537" s="314">
        <f t="shared" si="327"/>
        <v>0</v>
      </c>
      <c r="CQ537" s="314">
        <f t="shared" si="327"/>
        <v>0</v>
      </c>
      <c r="CR537" s="314">
        <f t="shared" si="327"/>
        <v>0</v>
      </c>
      <c r="CS537" s="314">
        <f t="shared" si="327"/>
        <v>0</v>
      </c>
      <c r="CT537" s="314">
        <f t="shared" si="327"/>
        <v>0</v>
      </c>
      <c r="CU537" s="314">
        <f t="shared" si="327"/>
        <v>0</v>
      </c>
      <c r="CV537" s="314">
        <f t="shared" si="327"/>
        <v>0</v>
      </c>
      <c r="CW537" s="185"/>
      <c r="CX537" s="359"/>
      <c r="CY537" s="186"/>
      <c r="CZ537" s="186"/>
      <c r="DA537" s="186"/>
      <c r="DB537" s="186"/>
      <c r="DC537" s="186"/>
      <c r="DD537" s="186"/>
      <c r="DE537" s="186"/>
      <c r="DF537" s="187"/>
      <c r="DG537" s="2"/>
      <c r="DH537" s="2"/>
      <c r="DI537" s="2"/>
      <c r="DJ537" s="2"/>
      <c r="DK537" s="2"/>
      <c r="DL537" s="2"/>
      <c r="DM537" s="2"/>
      <c r="DN537" s="2"/>
      <c r="DO537" s="2"/>
      <c r="DP537" s="2"/>
      <c r="DQ537" s="2"/>
      <c r="DR537" s="2"/>
      <c r="DS537" s="2"/>
      <c r="DT537" s="2"/>
      <c r="DU537" s="2"/>
      <c r="DV537" s="2"/>
      <c r="DW537" s="2"/>
      <c r="DX537" s="2"/>
      <c r="DY537" s="2"/>
      <c r="DZ537" s="2"/>
    </row>
    <row r="538" spans="1:130" ht="15.75" hidden="1" x14ac:dyDescent="0.25">
      <c r="A538" s="682"/>
      <c r="B538" s="682"/>
      <c r="C538" s="294"/>
      <c r="D538" s="680" t="s">
        <v>959</v>
      </c>
      <c r="E538" s="1"/>
      <c r="F538" s="1"/>
      <c r="G538" s="2"/>
      <c r="H538" s="2"/>
      <c r="I538" s="2"/>
      <c r="J538" s="2"/>
      <c r="K538" s="2"/>
      <c r="L538" s="2"/>
      <c r="M538" s="4"/>
      <c r="N538" s="302"/>
      <c r="O538" s="116"/>
      <c r="P538" s="116"/>
      <c r="Q538" s="116"/>
      <c r="R538" s="116"/>
      <c r="S538" s="116"/>
      <c r="T538" s="116"/>
      <c r="U538" s="116"/>
      <c r="V538" s="116"/>
      <c r="W538" s="116"/>
      <c r="X538" s="116"/>
      <c r="Y538" s="116"/>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188">
        <f t="shared" ref="BJ538:CV538" si="328">(((BJ533*2)+(BJ534*1)+(BJ535*0)+(BJ535*0)))/(BJ533+BJ534+BJ535+BJ536)</f>
        <v>1.9142857142857144</v>
      </c>
      <c r="BK538" s="188">
        <f t="shared" si="328"/>
        <v>1.8571428571428572</v>
      </c>
      <c r="BL538" s="188">
        <f t="shared" si="328"/>
        <v>1.8571428571428572</v>
      </c>
      <c r="BM538" s="188">
        <f t="shared" si="328"/>
        <v>1.8285714285714285</v>
      </c>
      <c r="BN538" s="188">
        <f t="shared" si="328"/>
        <v>1.8</v>
      </c>
      <c r="BO538" s="188">
        <f t="shared" si="328"/>
        <v>1.9428571428571428</v>
      </c>
      <c r="BP538" s="188">
        <f t="shared" si="328"/>
        <v>1.8285714285714285</v>
      </c>
      <c r="BQ538" s="188">
        <f t="shared" si="328"/>
        <v>1.8571428571428572</v>
      </c>
      <c r="BR538" s="188">
        <f t="shared" si="328"/>
        <v>1.8857142857142857</v>
      </c>
      <c r="BS538" s="188">
        <f t="shared" si="328"/>
        <v>1.8857142857142857</v>
      </c>
      <c r="BT538" s="188">
        <f t="shared" si="328"/>
        <v>1.8857142857142857</v>
      </c>
      <c r="BU538" s="188">
        <f t="shared" si="328"/>
        <v>1.8857142857142857</v>
      </c>
      <c r="BV538" s="188">
        <f t="shared" si="328"/>
        <v>1.8857142857142857</v>
      </c>
      <c r="BW538" s="188">
        <f t="shared" si="328"/>
        <v>1.8857142857142857</v>
      </c>
      <c r="BX538" s="188">
        <f t="shared" si="328"/>
        <v>1.8857142857142857</v>
      </c>
      <c r="BY538" s="188">
        <f t="shared" si="328"/>
        <v>1.8857142857142857</v>
      </c>
      <c r="BZ538" s="188">
        <f t="shared" si="328"/>
        <v>1.8857142857142857</v>
      </c>
      <c r="CA538" s="188">
        <f t="shared" si="328"/>
        <v>1.8857142857142857</v>
      </c>
      <c r="CB538" s="188">
        <f t="shared" si="328"/>
        <v>1.8857142857142857</v>
      </c>
      <c r="CC538" s="188">
        <f t="shared" si="328"/>
        <v>1.8571428571428572</v>
      </c>
      <c r="CD538" s="188">
        <f t="shared" si="328"/>
        <v>1.8571428571428572</v>
      </c>
      <c r="CE538" s="188">
        <f t="shared" si="328"/>
        <v>1.9428571428571428</v>
      </c>
      <c r="CF538" s="188">
        <f t="shared" si="328"/>
        <v>1.9428571428571428</v>
      </c>
      <c r="CG538" s="188">
        <f t="shared" si="328"/>
        <v>1.9428571428571428</v>
      </c>
      <c r="CH538" s="188">
        <f t="shared" si="328"/>
        <v>1.8857142857142857</v>
      </c>
      <c r="CI538" s="188">
        <f t="shared" si="328"/>
        <v>1.8857142857142857</v>
      </c>
      <c r="CJ538" s="188">
        <f t="shared" si="328"/>
        <v>1.8571428571428572</v>
      </c>
      <c r="CK538" s="188">
        <f t="shared" si="328"/>
        <v>1.8571428571428572</v>
      </c>
      <c r="CL538" s="188">
        <f t="shared" si="328"/>
        <v>1.8285714285714285</v>
      </c>
      <c r="CM538" s="188">
        <f t="shared" si="328"/>
        <v>1.8857142857142857</v>
      </c>
      <c r="CN538" s="188">
        <f t="shared" si="328"/>
        <v>1.7142857142857142</v>
      </c>
      <c r="CO538" s="188">
        <f t="shared" si="328"/>
        <v>1.8285714285714285</v>
      </c>
      <c r="CP538" s="188">
        <f t="shared" si="328"/>
        <v>1.8857142857142857</v>
      </c>
      <c r="CQ538" s="188">
        <f t="shared" si="328"/>
        <v>1.9428571428571428</v>
      </c>
      <c r="CR538" s="188">
        <f t="shared" si="328"/>
        <v>1.9714285714285715</v>
      </c>
      <c r="CS538" s="188">
        <f t="shared" si="328"/>
        <v>1.5454545454545454</v>
      </c>
      <c r="CT538" s="188">
        <f t="shared" si="328"/>
        <v>1.9428571428571428</v>
      </c>
      <c r="CU538" s="188">
        <f t="shared" si="328"/>
        <v>1.8571428571428572</v>
      </c>
      <c r="CV538" s="188">
        <f t="shared" si="328"/>
        <v>1.9428571428571428</v>
      </c>
      <c r="CW538" s="189">
        <f>COUNTIF($BJ539:$CV539,"Đ")</f>
        <v>38</v>
      </c>
      <c r="CX538" s="360">
        <f>CW538/(CY538+DA538+DC538+CW538)</f>
        <v>1</v>
      </c>
      <c r="CY538" s="189">
        <f>COUNTIF($BJ539:$DL539,"CCG")</f>
        <v>0</v>
      </c>
      <c r="CZ538" s="190">
        <f>CY538/(CW538+DA538+DC538+CY538)</f>
        <v>0</v>
      </c>
      <c r="DA538" s="189">
        <f>COUNTIF($BJ539:$DL539,"CĐ")</f>
        <v>0</v>
      </c>
      <c r="DB538" s="190">
        <f>DA538/(CW538+CY538+DC538+DA538)</f>
        <v>0</v>
      </c>
      <c r="DC538" s="189">
        <f>COUNTIF($BJ539:$DL539,"KĐG")</f>
        <v>0</v>
      </c>
      <c r="DD538" s="190">
        <f>DC538/(CW538+CY538+DA538+DC538)</f>
        <v>0</v>
      </c>
      <c r="DE538" s="191">
        <f>(((CW538*2)+(CY538*1)+(DA538*0)))/(CW538+CY538+DA538)</f>
        <v>2</v>
      </c>
      <c r="DF538" s="191" t="str">
        <f>IF(DE538&gt;=1.6,"Đạt mục tiêu",IF(DE538&gt;=1,"Cần cố gắng","Chưa đạt"))</f>
        <v>Đạt mục tiêu</v>
      </c>
      <c r="DG538" s="2"/>
      <c r="DH538" s="2"/>
      <c r="DI538" s="2"/>
      <c r="DJ538" s="2"/>
      <c r="DK538" s="2"/>
      <c r="DL538" s="2"/>
      <c r="DM538" s="2"/>
      <c r="DN538" s="2"/>
      <c r="DO538" s="2"/>
      <c r="DP538" s="2"/>
      <c r="DQ538" s="2"/>
      <c r="DR538" s="2"/>
      <c r="DS538" s="2"/>
      <c r="DT538" s="2"/>
      <c r="DU538" s="2"/>
      <c r="DV538" s="2"/>
      <c r="DW538" s="2"/>
      <c r="DX538" s="2"/>
      <c r="DY538" s="2"/>
      <c r="DZ538" s="2"/>
    </row>
    <row r="539" spans="1:130" ht="15.75" hidden="1" x14ac:dyDescent="0.25">
      <c r="A539" s="678" t="s">
        <v>953</v>
      </c>
      <c r="B539" s="679"/>
      <c r="C539" s="639"/>
      <c r="D539" s="634"/>
      <c r="E539" s="1"/>
      <c r="F539" s="1"/>
      <c r="G539" s="2"/>
      <c r="H539" s="2"/>
      <c r="I539" s="2"/>
      <c r="J539" s="2"/>
      <c r="K539" s="2"/>
      <c r="L539" s="2"/>
      <c r="M539" s="4"/>
      <c r="N539" s="302"/>
      <c r="O539" s="116"/>
      <c r="P539" s="116"/>
      <c r="Q539" s="116"/>
      <c r="R539" s="116"/>
      <c r="S539" s="116"/>
      <c r="T539" s="116"/>
      <c r="U539" s="116"/>
      <c r="V539" s="116"/>
      <c r="W539" s="116"/>
      <c r="X539" s="116"/>
      <c r="Y539" s="116"/>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188" t="str">
        <f t="shared" ref="BJ539:CR539" si="329">IF(BJ537&gt;=50%,"KĐG",IF(BJ538&gt;=1.6,"Đ",IF(BJ538&gt;=1,"CCG","CĐ")))</f>
        <v>Đ</v>
      </c>
      <c r="BK539" s="188" t="str">
        <f t="shared" si="329"/>
        <v>Đ</v>
      </c>
      <c r="BL539" s="188" t="str">
        <f t="shared" si="329"/>
        <v>Đ</v>
      </c>
      <c r="BM539" s="188" t="str">
        <f t="shared" si="329"/>
        <v>Đ</v>
      </c>
      <c r="BN539" s="188" t="str">
        <f t="shared" si="329"/>
        <v>Đ</v>
      </c>
      <c r="BO539" s="188" t="str">
        <f t="shared" si="329"/>
        <v>Đ</v>
      </c>
      <c r="BP539" s="188" t="str">
        <f t="shared" si="329"/>
        <v>Đ</v>
      </c>
      <c r="BQ539" s="188" t="str">
        <f t="shared" si="329"/>
        <v>Đ</v>
      </c>
      <c r="BR539" s="188" t="str">
        <f t="shared" si="329"/>
        <v>Đ</v>
      </c>
      <c r="BS539" s="188" t="str">
        <f t="shared" si="329"/>
        <v>Đ</v>
      </c>
      <c r="BT539" s="188" t="str">
        <f t="shared" si="329"/>
        <v>Đ</v>
      </c>
      <c r="BU539" s="188" t="str">
        <f t="shared" si="329"/>
        <v>Đ</v>
      </c>
      <c r="BV539" s="188" t="str">
        <f t="shared" si="329"/>
        <v>Đ</v>
      </c>
      <c r="BW539" s="188" t="str">
        <f t="shared" si="329"/>
        <v>Đ</v>
      </c>
      <c r="BX539" s="188" t="str">
        <f t="shared" si="329"/>
        <v>Đ</v>
      </c>
      <c r="BY539" s="188" t="str">
        <f t="shared" si="329"/>
        <v>Đ</v>
      </c>
      <c r="BZ539" s="188" t="str">
        <f t="shared" si="329"/>
        <v>Đ</v>
      </c>
      <c r="CA539" s="188" t="str">
        <f t="shared" si="329"/>
        <v>Đ</v>
      </c>
      <c r="CB539" s="188" t="str">
        <f t="shared" si="329"/>
        <v>Đ</v>
      </c>
      <c r="CC539" s="188" t="str">
        <f t="shared" si="329"/>
        <v>Đ</v>
      </c>
      <c r="CD539" s="188" t="str">
        <f t="shared" si="329"/>
        <v>Đ</v>
      </c>
      <c r="CE539" s="188" t="str">
        <f t="shared" si="329"/>
        <v>Đ</v>
      </c>
      <c r="CF539" s="188" t="str">
        <f t="shared" si="329"/>
        <v>Đ</v>
      </c>
      <c r="CG539" s="188" t="str">
        <f t="shared" si="329"/>
        <v>Đ</v>
      </c>
      <c r="CH539" s="188" t="str">
        <f t="shared" si="329"/>
        <v>Đ</v>
      </c>
      <c r="CI539" s="188" t="str">
        <f t="shared" si="329"/>
        <v>Đ</v>
      </c>
      <c r="CJ539" s="188" t="str">
        <f t="shared" si="329"/>
        <v>Đ</v>
      </c>
      <c r="CK539" s="188" t="str">
        <f t="shared" si="329"/>
        <v>Đ</v>
      </c>
      <c r="CL539" s="188" t="str">
        <f t="shared" si="329"/>
        <v>Đ</v>
      </c>
      <c r="CM539" s="188" t="str">
        <f t="shared" si="329"/>
        <v>Đ</v>
      </c>
      <c r="CN539" s="188" t="str">
        <f t="shared" si="329"/>
        <v>Đ</v>
      </c>
      <c r="CO539" s="188" t="str">
        <f t="shared" si="329"/>
        <v>Đ</v>
      </c>
      <c r="CP539" s="188" t="str">
        <f t="shared" si="329"/>
        <v>Đ</v>
      </c>
      <c r="CQ539" s="188" t="str">
        <f t="shared" si="329"/>
        <v>Đ</v>
      </c>
      <c r="CR539" s="188" t="str">
        <f t="shared" si="329"/>
        <v>Đ</v>
      </c>
      <c r="CS539" s="188"/>
      <c r="CT539" s="188" t="str">
        <f>IF(CT537&gt;=50%,"KĐG",IF(CT538&gt;=1.6,"Đ",IF(CT538&gt;=1,"CCG","CĐ")))</f>
        <v>Đ</v>
      </c>
      <c r="CU539" s="188" t="str">
        <f>IF(CU537&gt;=50%,"KĐG",IF(CU538&gt;=1.6,"Đ",IF(CU538&gt;=1,"CCG","CĐ")))</f>
        <v>Đ</v>
      </c>
      <c r="CV539" s="188" t="str">
        <f>IF(CV537&gt;=50%,"KĐG",IF(CV538&gt;=1.6,"Đ",IF(CV538&gt;=1,"CCG","CĐ")))</f>
        <v>Đ</v>
      </c>
      <c r="CW539" s="192"/>
      <c r="CX539" s="361"/>
      <c r="CY539" s="192"/>
      <c r="CZ539" s="193"/>
      <c r="DA539" s="192"/>
      <c r="DB539" s="193"/>
      <c r="DC539" s="192"/>
      <c r="DD539" s="193"/>
      <c r="DE539" s="194"/>
      <c r="DF539" s="194"/>
      <c r="DG539" s="2"/>
      <c r="DH539" s="2"/>
      <c r="DI539" s="2"/>
      <c r="DJ539" s="2"/>
      <c r="DK539" s="2"/>
      <c r="DL539" s="2"/>
      <c r="DM539" s="2"/>
      <c r="DN539" s="2"/>
      <c r="DO539" s="2"/>
      <c r="DP539" s="2"/>
      <c r="DQ539" s="2"/>
      <c r="DR539" s="2"/>
      <c r="DS539" s="2"/>
      <c r="DT539" s="2"/>
      <c r="DU539" s="2"/>
      <c r="DV539" s="2"/>
      <c r="DW539" s="2"/>
      <c r="DX539" s="2"/>
      <c r="DY539" s="2"/>
      <c r="DZ539" s="2"/>
    </row>
    <row r="540" spans="1:130" ht="15.75" hidden="1" x14ac:dyDescent="0.25">
      <c r="A540" s="657"/>
      <c r="B540" s="658"/>
      <c r="C540" s="639"/>
      <c r="D540" s="180" t="s">
        <v>955</v>
      </c>
      <c r="E540" s="1"/>
      <c r="F540" s="1"/>
      <c r="G540" s="2"/>
      <c r="H540" s="2"/>
      <c r="I540" s="2"/>
      <c r="J540" s="2"/>
      <c r="K540" s="2"/>
      <c r="L540" s="2"/>
      <c r="M540" s="4"/>
      <c r="N540" s="302"/>
      <c r="O540" s="116"/>
      <c r="P540" s="116"/>
      <c r="Q540" s="116"/>
      <c r="R540" s="116"/>
      <c r="S540" s="116"/>
      <c r="T540" s="116"/>
      <c r="U540" s="116"/>
      <c r="V540" s="116"/>
      <c r="W540" s="116"/>
      <c r="X540" s="116"/>
      <c r="Y540" s="116"/>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69">
        <f t="shared" ref="BJ540:CV540" si="330">COUNTIFS($N$8:$N$499,"GĐ",BJ8:BJ499,2)</f>
        <v>38</v>
      </c>
      <c r="BK540" s="69">
        <f t="shared" si="330"/>
        <v>40</v>
      </c>
      <c r="BL540" s="69">
        <f t="shared" si="330"/>
        <v>40</v>
      </c>
      <c r="BM540" s="69">
        <f t="shared" si="330"/>
        <v>39</v>
      </c>
      <c r="BN540" s="69">
        <f t="shared" si="330"/>
        <v>38</v>
      </c>
      <c r="BO540" s="69">
        <f t="shared" si="330"/>
        <v>39</v>
      </c>
      <c r="BP540" s="69">
        <f t="shared" si="330"/>
        <v>40</v>
      </c>
      <c r="BQ540" s="69">
        <f t="shared" si="330"/>
        <v>40</v>
      </c>
      <c r="BR540" s="69">
        <f t="shared" si="330"/>
        <v>39</v>
      </c>
      <c r="BS540" s="69">
        <f t="shared" si="330"/>
        <v>38</v>
      </c>
      <c r="BT540" s="69">
        <f t="shared" si="330"/>
        <v>38</v>
      </c>
      <c r="BU540" s="69">
        <f t="shared" si="330"/>
        <v>38</v>
      </c>
      <c r="BV540" s="69">
        <f t="shared" si="330"/>
        <v>38</v>
      </c>
      <c r="BW540" s="69">
        <f t="shared" si="330"/>
        <v>38</v>
      </c>
      <c r="BX540" s="69">
        <f t="shared" si="330"/>
        <v>38</v>
      </c>
      <c r="BY540" s="69">
        <f t="shared" si="330"/>
        <v>38</v>
      </c>
      <c r="BZ540" s="69">
        <f t="shared" si="330"/>
        <v>38</v>
      </c>
      <c r="CA540" s="69">
        <f t="shared" si="330"/>
        <v>38</v>
      </c>
      <c r="CB540" s="69">
        <f t="shared" si="330"/>
        <v>38</v>
      </c>
      <c r="CC540" s="69">
        <f t="shared" si="330"/>
        <v>42</v>
      </c>
      <c r="CD540" s="69">
        <f t="shared" si="330"/>
        <v>40</v>
      </c>
      <c r="CE540" s="69">
        <f t="shared" si="330"/>
        <v>35</v>
      </c>
      <c r="CF540" s="69">
        <f t="shared" si="330"/>
        <v>33</v>
      </c>
      <c r="CG540" s="69">
        <f t="shared" si="330"/>
        <v>34</v>
      </c>
      <c r="CH540" s="69">
        <f t="shared" si="330"/>
        <v>32</v>
      </c>
      <c r="CI540" s="69">
        <f t="shared" si="330"/>
        <v>34</v>
      </c>
      <c r="CJ540" s="69">
        <f t="shared" si="330"/>
        <v>34</v>
      </c>
      <c r="CK540" s="69">
        <f t="shared" si="330"/>
        <v>34</v>
      </c>
      <c r="CL540" s="69">
        <f t="shared" si="330"/>
        <v>30</v>
      </c>
      <c r="CM540" s="69">
        <f t="shared" si="330"/>
        <v>32</v>
      </c>
      <c r="CN540" s="69">
        <f t="shared" si="330"/>
        <v>32</v>
      </c>
      <c r="CO540" s="69">
        <f t="shared" si="330"/>
        <v>32</v>
      </c>
      <c r="CP540" s="69">
        <f t="shared" si="330"/>
        <v>35</v>
      </c>
      <c r="CQ540" s="69">
        <f t="shared" si="330"/>
        <v>36</v>
      </c>
      <c r="CR540" s="69">
        <f t="shared" si="330"/>
        <v>37</v>
      </c>
      <c r="CS540" s="69">
        <f t="shared" si="330"/>
        <v>39</v>
      </c>
      <c r="CT540" s="69">
        <f t="shared" si="330"/>
        <v>39</v>
      </c>
      <c r="CU540" s="69">
        <f t="shared" si="330"/>
        <v>37</v>
      </c>
      <c r="CV540" s="69">
        <f t="shared" si="330"/>
        <v>40</v>
      </c>
      <c r="CW540" s="181"/>
      <c r="CX540" s="358"/>
      <c r="CY540" s="182"/>
      <c r="CZ540" s="182"/>
      <c r="DA540" s="182"/>
      <c r="DB540" s="182"/>
      <c r="DC540" s="182"/>
      <c r="DD540" s="182"/>
      <c r="DE540" s="182"/>
      <c r="DF540" s="183"/>
      <c r="DG540" s="2"/>
      <c r="DH540" s="2"/>
      <c r="DI540" s="2"/>
      <c r="DJ540" s="2"/>
      <c r="DK540" s="2"/>
      <c r="DL540" s="2"/>
      <c r="DM540" s="2"/>
      <c r="DN540" s="2"/>
      <c r="DO540" s="2"/>
      <c r="DP540" s="2"/>
      <c r="DQ540" s="2"/>
      <c r="DR540" s="2"/>
      <c r="DS540" s="2"/>
      <c r="DT540" s="2"/>
      <c r="DU540" s="2"/>
      <c r="DV540" s="2"/>
      <c r="DW540" s="2"/>
      <c r="DX540" s="2"/>
      <c r="DY540" s="2"/>
      <c r="DZ540" s="2"/>
    </row>
    <row r="541" spans="1:130" ht="15.75" hidden="1" x14ac:dyDescent="0.25">
      <c r="A541" s="657"/>
      <c r="B541" s="658"/>
      <c r="C541" s="639"/>
      <c r="D541" s="180" t="s">
        <v>956</v>
      </c>
      <c r="E541" s="1"/>
      <c r="F541" s="1"/>
      <c r="G541" s="2"/>
      <c r="H541" s="2"/>
      <c r="I541" s="2"/>
      <c r="J541" s="2"/>
      <c r="K541" s="2"/>
      <c r="L541" s="2"/>
      <c r="M541" s="4"/>
      <c r="N541" s="302"/>
      <c r="O541" s="116"/>
      <c r="P541" s="116"/>
      <c r="Q541" s="116"/>
      <c r="R541" s="116"/>
      <c r="S541" s="116"/>
      <c r="T541" s="116"/>
      <c r="U541" s="116"/>
      <c r="V541" s="116"/>
      <c r="W541" s="116"/>
      <c r="X541" s="116"/>
      <c r="Y541" s="116"/>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69">
        <f t="shared" ref="BJ541:CV541" si="331">COUNTIFS($N$8:$N$499,"GĐ",BJ8:BJ499,1)</f>
        <v>4</v>
      </c>
      <c r="BK541" s="69">
        <f t="shared" si="331"/>
        <v>2</v>
      </c>
      <c r="BL541" s="69">
        <f t="shared" si="331"/>
        <v>2</v>
      </c>
      <c r="BM541" s="69">
        <f t="shared" si="331"/>
        <v>3</v>
      </c>
      <c r="BN541" s="69">
        <f t="shared" si="331"/>
        <v>4</v>
      </c>
      <c r="BO541" s="69">
        <f t="shared" si="331"/>
        <v>3</v>
      </c>
      <c r="BP541" s="69">
        <f t="shared" si="331"/>
        <v>2</v>
      </c>
      <c r="BQ541" s="69">
        <f t="shared" si="331"/>
        <v>2</v>
      </c>
      <c r="BR541" s="69">
        <f t="shared" si="331"/>
        <v>3</v>
      </c>
      <c r="BS541" s="69">
        <f t="shared" si="331"/>
        <v>3</v>
      </c>
      <c r="BT541" s="69">
        <f t="shared" si="331"/>
        <v>3</v>
      </c>
      <c r="BU541" s="69">
        <f t="shared" si="331"/>
        <v>3</v>
      </c>
      <c r="BV541" s="69">
        <f t="shared" si="331"/>
        <v>3</v>
      </c>
      <c r="BW541" s="69">
        <f t="shared" si="331"/>
        <v>3</v>
      </c>
      <c r="BX541" s="69">
        <f t="shared" si="331"/>
        <v>3</v>
      </c>
      <c r="BY541" s="69">
        <f t="shared" si="331"/>
        <v>3</v>
      </c>
      <c r="BZ541" s="69">
        <f t="shared" si="331"/>
        <v>3</v>
      </c>
      <c r="CA541" s="69">
        <f t="shared" si="331"/>
        <v>3</v>
      </c>
      <c r="CB541" s="69">
        <f t="shared" si="331"/>
        <v>3</v>
      </c>
      <c r="CC541" s="69">
        <f t="shared" si="331"/>
        <v>0</v>
      </c>
      <c r="CD541" s="69">
        <f t="shared" si="331"/>
        <v>2</v>
      </c>
      <c r="CE541" s="69">
        <f t="shared" si="331"/>
        <v>7</v>
      </c>
      <c r="CF541" s="69">
        <f t="shared" si="331"/>
        <v>9</v>
      </c>
      <c r="CG541" s="69">
        <f t="shared" si="331"/>
        <v>8</v>
      </c>
      <c r="CH541" s="69">
        <f t="shared" si="331"/>
        <v>10</v>
      </c>
      <c r="CI541" s="69">
        <f t="shared" si="331"/>
        <v>8</v>
      </c>
      <c r="CJ541" s="69">
        <f t="shared" si="331"/>
        <v>8</v>
      </c>
      <c r="CK541" s="69">
        <f t="shared" si="331"/>
        <v>8</v>
      </c>
      <c r="CL541" s="69">
        <f t="shared" si="331"/>
        <v>12</v>
      </c>
      <c r="CM541" s="69">
        <f t="shared" si="331"/>
        <v>10</v>
      </c>
      <c r="CN541" s="69">
        <f t="shared" si="331"/>
        <v>10</v>
      </c>
      <c r="CO541" s="69">
        <f t="shared" si="331"/>
        <v>10</v>
      </c>
      <c r="CP541" s="69">
        <f t="shared" si="331"/>
        <v>7</v>
      </c>
      <c r="CQ541" s="69">
        <f t="shared" si="331"/>
        <v>6</v>
      </c>
      <c r="CR541" s="69">
        <f t="shared" si="331"/>
        <v>5</v>
      </c>
      <c r="CS541" s="69">
        <f t="shared" si="331"/>
        <v>3</v>
      </c>
      <c r="CT541" s="69">
        <f t="shared" si="331"/>
        <v>3</v>
      </c>
      <c r="CU541" s="69">
        <f t="shared" si="331"/>
        <v>5</v>
      </c>
      <c r="CV541" s="69">
        <f t="shared" si="331"/>
        <v>2</v>
      </c>
      <c r="CW541" s="181"/>
      <c r="CX541" s="358"/>
      <c r="CY541" s="182"/>
      <c r="CZ541" s="182"/>
      <c r="DA541" s="182"/>
      <c r="DB541" s="182"/>
      <c r="DC541" s="182"/>
      <c r="DD541" s="182"/>
      <c r="DE541" s="182"/>
      <c r="DF541" s="183"/>
      <c r="DG541" s="2"/>
      <c r="DH541" s="2"/>
      <c r="DI541" s="2"/>
      <c r="DJ541" s="2"/>
      <c r="DK541" s="2"/>
      <c r="DL541" s="2"/>
      <c r="DM541" s="2"/>
      <c r="DN541" s="2"/>
      <c r="DO541" s="2"/>
      <c r="DP541" s="2"/>
      <c r="DQ541" s="2"/>
      <c r="DR541" s="2"/>
      <c r="DS541" s="2"/>
      <c r="DT541" s="2"/>
      <c r="DU541" s="2"/>
      <c r="DV541" s="2"/>
      <c r="DW541" s="2"/>
      <c r="DX541" s="2"/>
      <c r="DY541" s="2"/>
      <c r="DZ541" s="2"/>
    </row>
    <row r="542" spans="1:130" ht="15.75" hidden="1" x14ac:dyDescent="0.25">
      <c r="A542" s="657"/>
      <c r="B542" s="658"/>
      <c r="C542" s="639"/>
      <c r="D542" s="180" t="s">
        <v>957</v>
      </c>
      <c r="E542" s="1"/>
      <c r="F542" s="1"/>
      <c r="G542" s="2"/>
      <c r="H542" s="2"/>
      <c r="I542" s="2"/>
      <c r="J542" s="2"/>
      <c r="K542" s="2"/>
      <c r="L542" s="2"/>
      <c r="M542" s="4"/>
      <c r="N542" s="302"/>
      <c r="O542" s="116"/>
      <c r="P542" s="116"/>
      <c r="Q542" s="116"/>
      <c r="R542" s="116"/>
      <c r="S542" s="116"/>
      <c r="T542" s="116"/>
      <c r="U542" s="116"/>
      <c r="V542" s="116"/>
      <c r="W542" s="116"/>
      <c r="X542" s="116"/>
      <c r="Y542" s="116"/>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69">
        <f t="shared" ref="BJ542:CV542" si="332">COUNTIFS($N$8:$N$499,"GĐ",BJ8:BJ499,0)</f>
        <v>0</v>
      </c>
      <c r="BK542" s="69">
        <f t="shared" si="332"/>
        <v>0</v>
      </c>
      <c r="BL542" s="69">
        <f t="shared" si="332"/>
        <v>0</v>
      </c>
      <c r="BM542" s="69">
        <f t="shared" si="332"/>
        <v>0</v>
      </c>
      <c r="BN542" s="69">
        <f t="shared" si="332"/>
        <v>0</v>
      </c>
      <c r="BO542" s="69">
        <f t="shared" si="332"/>
        <v>0</v>
      </c>
      <c r="BP542" s="69">
        <f t="shared" si="332"/>
        <v>0</v>
      </c>
      <c r="BQ542" s="69">
        <f t="shared" si="332"/>
        <v>0</v>
      </c>
      <c r="BR542" s="69">
        <f t="shared" si="332"/>
        <v>0</v>
      </c>
      <c r="BS542" s="69">
        <f t="shared" si="332"/>
        <v>0</v>
      </c>
      <c r="BT542" s="69">
        <f t="shared" si="332"/>
        <v>0</v>
      </c>
      <c r="BU542" s="69">
        <f t="shared" si="332"/>
        <v>0</v>
      </c>
      <c r="BV542" s="69">
        <f t="shared" si="332"/>
        <v>0</v>
      </c>
      <c r="BW542" s="69">
        <f t="shared" si="332"/>
        <v>0</v>
      </c>
      <c r="BX542" s="69">
        <f t="shared" si="332"/>
        <v>0</v>
      </c>
      <c r="BY542" s="69">
        <f t="shared" si="332"/>
        <v>0</v>
      </c>
      <c r="BZ542" s="69">
        <f t="shared" si="332"/>
        <v>0</v>
      </c>
      <c r="CA542" s="69">
        <f t="shared" si="332"/>
        <v>0</v>
      </c>
      <c r="CB542" s="69">
        <f t="shared" si="332"/>
        <v>0</v>
      </c>
      <c r="CC542" s="69">
        <f t="shared" si="332"/>
        <v>0</v>
      </c>
      <c r="CD542" s="69">
        <f t="shared" si="332"/>
        <v>0</v>
      </c>
      <c r="CE542" s="69">
        <f t="shared" si="332"/>
        <v>0</v>
      </c>
      <c r="CF542" s="69">
        <f t="shared" si="332"/>
        <v>0</v>
      </c>
      <c r="CG542" s="69">
        <f t="shared" si="332"/>
        <v>0</v>
      </c>
      <c r="CH542" s="69">
        <f t="shared" si="332"/>
        <v>0</v>
      </c>
      <c r="CI542" s="69">
        <f t="shared" si="332"/>
        <v>0</v>
      </c>
      <c r="CJ542" s="69">
        <f t="shared" si="332"/>
        <v>0</v>
      </c>
      <c r="CK542" s="69">
        <f t="shared" si="332"/>
        <v>0</v>
      </c>
      <c r="CL542" s="69">
        <f t="shared" si="332"/>
        <v>0</v>
      </c>
      <c r="CM542" s="69">
        <f t="shared" si="332"/>
        <v>0</v>
      </c>
      <c r="CN542" s="69">
        <f t="shared" si="332"/>
        <v>0</v>
      </c>
      <c r="CO542" s="69">
        <f t="shared" si="332"/>
        <v>0</v>
      </c>
      <c r="CP542" s="69">
        <f t="shared" si="332"/>
        <v>0</v>
      </c>
      <c r="CQ542" s="69">
        <f t="shared" si="332"/>
        <v>0</v>
      </c>
      <c r="CR542" s="69">
        <f t="shared" si="332"/>
        <v>0</v>
      </c>
      <c r="CS542" s="69">
        <f t="shared" si="332"/>
        <v>0</v>
      </c>
      <c r="CT542" s="69">
        <f t="shared" si="332"/>
        <v>0</v>
      </c>
      <c r="CU542" s="69">
        <f t="shared" si="332"/>
        <v>0</v>
      </c>
      <c r="CV542" s="69">
        <f t="shared" si="332"/>
        <v>0</v>
      </c>
      <c r="CW542" s="181"/>
      <c r="CX542" s="358"/>
      <c r="CY542" s="182"/>
      <c r="CZ542" s="182"/>
      <c r="DA542" s="182"/>
      <c r="DB542" s="182"/>
      <c r="DC542" s="182"/>
      <c r="DD542" s="182"/>
      <c r="DE542" s="182"/>
      <c r="DF542" s="183"/>
      <c r="DG542" s="2"/>
      <c r="DH542" s="2"/>
      <c r="DI542" s="2"/>
      <c r="DJ542" s="2"/>
      <c r="DK542" s="2"/>
      <c r="DL542" s="2"/>
      <c r="DM542" s="2"/>
      <c r="DN542" s="2"/>
      <c r="DO542" s="2"/>
      <c r="DP542" s="2"/>
      <c r="DQ542" s="2"/>
      <c r="DR542" s="2"/>
      <c r="DS542" s="2"/>
      <c r="DT542" s="2"/>
      <c r="DU542" s="2"/>
      <c r="DV542" s="2"/>
      <c r="DW542" s="2"/>
      <c r="DX542" s="2"/>
      <c r="DY542" s="2"/>
      <c r="DZ542" s="2"/>
    </row>
    <row r="543" spans="1:130" ht="15.75" hidden="1" x14ac:dyDescent="0.25">
      <c r="A543" s="657"/>
      <c r="B543" s="658"/>
      <c r="C543" s="639"/>
      <c r="D543" s="180" t="s">
        <v>958</v>
      </c>
      <c r="E543" s="1"/>
      <c r="F543" s="1"/>
      <c r="G543" s="2"/>
      <c r="H543" s="2"/>
      <c r="I543" s="2"/>
      <c r="J543" s="2"/>
      <c r="K543" s="2"/>
      <c r="L543" s="2"/>
      <c r="M543" s="4"/>
      <c r="N543" s="302"/>
      <c r="O543" s="116"/>
      <c r="P543" s="116"/>
      <c r="Q543" s="116"/>
      <c r="R543" s="116"/>
      <c r="S543" s="116"/>
      <c r="T543" s="116"/>
      <c r="U543" s="116"/>
      <c r="V543" s="116"/>
      <c r="W543" s="116"/>
      <c r="X543" s="116"/>
      <c r="Y543" s="116"/>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184">
        <f t="shared" ref="BJ543:CV543" si="333">COUNTIFS($N$8:$N$499,"GĐ",BJ8:BJ499,KĐG)</f>
        <v>0</v>
      </c>
      <c r="BK543" s="184">
        <f t="shared" si="333"/>
        <v>0</v>
      </c>
      <c r="BL543" s="184">
        <f t="shared" si="333"/>
        <v>0</v>
      </c>
      <c r="BM543" s="184">
        <f t="shared" si="333"/>
        <v>0</v>
      </c>
      <c r="BN543" s="184">
        <f t="shared" si="333"/>
        <v>0</v>
      </c>
      <c r="BO543" s="184">
        <f t="shared" si="333"/>
        <v>0</v>
      </c>
      <c r="BP543" s="184">
        <f t="shared" si="333"/>
        <v>0</v>
      </c>
      <c r="BQ543" s="184">
        <f t="shared" si="333"/>
        <v>0</v>
      </c>
      <c r="BR543" s="184">
        <f t="shared" si="333"/>
        <v>0</v>
      </c>
      <c r="BS543" s="184">
        <f t="shared" si="333"/>
        <v>0</v>
      </c>
      <c r="BT543" s="184">
        <f t="shared" si="333"/>
        <v>0</v>
      </c>
      <c r="BU543" s="184">
        <f t="shared" si="333"/>
        <v>0</v>
      </c>
      <c r="BV543" s="184">
        <f t="shared" si="333"/>
        <v>0</v>
      </c>
      <c r="BW543" s="184">
        <f t="shared" si="333"/>
        <v>0</v>
      </c>
      <c r="BX543" s="184">
        <f t="shared" si="333"/>
        <v>0</v>
      </c>
      <c r="BY543" s="184">
        <f t="shared" si="333"/>
        <v>0</v>
      </c>
      <c r="BZ543" s="184">
        <f t="shared" si="333"/>
        <v>0</v>
      </c>
      <c r="CA543" s="184">
        <f t="shared" si="333"/>
        <v>0</v>
      </c>
      <c r="CB543" s="184">
        <f t="shared" si="333"/>
        <v>0</v>
      </c>
      <c r="CC543" s="184">
        <f t="shared" si="333"/>
        <v>0</v>
      </c>
      <c r="CD543" s="184">
        <f t="shared" si="333"/>
        <v>0</v>
      </c>
      <c r="CE543" s="184">
        <f t="shared" si="333"/>
        <v>0</v>
      </c>
      <c r="CF543" s="184">
        <f t="shared" si="333"/>
        <v>0</v>
      </c>
      <c r="CG543" s="184">
        <f t="shared" si="333"/>
        <v>0</v>
      </c>
      <c r="CH543" s="184">
        <f t="shared" si="333"/>
        <v>0</v>
      </c>
      <c r="CI543" s="184">
        <f t="shared" si="333"/>
        <v>0</v>
      </c>
      <c r="CJ543" s="184">
        <f t="shared" si="333"/>
        <v>0</v>
      </c>
      <c r="CK543" s="184">
        <f t="shared" si="333"/>
        <v>0</v>
      </c>
      <c r="CL543" s="184">
        <f t="shared" si="333"/>
        <v>0</v>
      </c>
      <c r="CM543" s="184">
        <f t="shared" si="333"/>
        <v>0</v>
      </c>
      <c r="CN543" s="184">
        <f t="shared" si="333"/>
        <v>0</v>
      </c>
      <c r="CO543" s="184">
        <f t="shared" si="333"/>
        <v>0</v>
      </c>
      <c r="CP543" s="184">
        <f t="shared" si="333"/>
        <v>0</v>
      </c>
      <c r="CQ543" s="184">
        <f t="shared" si="333"/>
        <v>0</v>
      </c>
      <c r="CR543" s="184">
        <f t="shared" si="333"/>
        <v>0</v>
      </c>
      <c r="CS543" s="184">
        <f t="shared" si="333"/>
        <v>0</v>
      </c>
      <c r="CT543" s="184">
        <f t="shared" si="333"/>
        <v>0</v>
      </c>
      <c r="CU543" s="184">
        <f t="shared" si="333"/>
        <v>0</v>
      </c>
      <c r="CV543" s="184">
        <f t="shared" si="333"/>
        <v>0</v>
      </c>
      <c r="CW543" s="185"/>
      <c r="CX543" s="359"/>
      <c r="CY543" s="186"/>
      <c r="CZ543" s="186"/>
      <c r="DA543" s="186"/>
      <c r="DB543" s="186"/>
      <c r="DC543" s="186"/>
      <c r="DD543" s="186"/>
      <c r="DE543" s="186"/>
      <c r="DF543" s="187"/>
      <c r="DG543" s="2"/>
      <c r="DH543" s="2"/>
      <c r="DI543" s="2"/>
      <c r="DJ543" s="2"/>
      <c r="DK543" s="2"/>
      <c r="DL543" s="2"/>
      <c r="DM543" s="2"/>
      <c r="DN543" s="2"/>
      <c r="DO543" s="2"/>
      <c r="DP543" s="2"/>
      <c r="DQ543" s="2"/>
      <c r="DR543" s="2"/>
      <c r="DS543" s="2"/>
      <c r="DT543" s="2"/>
      <c r="DU543" s="2"/>
      <c r="DV543" s="2"/>
      <c r="DW543" s="2"/>
      <c r="DX543" s="2"/>
      <c r="DY543" s="2"/>
      <c r="DZ543" s="2"/>
    </row>
    <row r="544" spans="1:130" ht="15.75" hidden="1" x14ac:dyDescent="0.25">
      <c r="A544" s="657"/>
      <c r="B544" s="658"/>
      <c r="C544" s="639"/>
      <c r="D544" s="680" t="s">
        <v>959</v>
      </c>
      <c r="E544" s="1"/>
      <c r="F544" s="1"/>
      <c r="G544" s="2"/>
      <c r="H544" s="2"/>
      <c r="I544" s="2"/>
      <c r="J544" s="2"/>
      <c r="K544" s="2"/>
      <c r="L544" s="2"/>
      <c r="M544" s="4"/>
      <c r="N544" s="302"/>
      <c r="O544" s="116"/>
      <c r="P544" s="116"/>
      <c r="Q544" s="116"/>
      <c r="R544" s="116"/>
      <c r="S544" s="116"/>
      <c r="T544" s="116"/>
      <c r="U544" s="116"/>
      <c r="V544" s="116"/>
      <c r="W544" s="116"/>
      <c r="X544" s="116"/>
      <c r="Y544" s="116"/>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188">
        <f>(((BJ540*2)+(BJ541*1)+(BJ542*0)+(BJ543*0)))/(BJ540+BJ541+BJ542+BJ543)</f>
        <v>1.9047619047619047</v>
      </c>
      <c r="BK544" s="188">
        <f t="shared" ref="BK544:CV544" si="334">(((BK540*2)+(BK541*1)+(BK542*0)+(BK543*0)))/(BK540+BK541+BK542+BK543)</f>
        <v>1.9523809523809523</v>
      </c>
      <c r="BL544" s="188">
        <f t="shared" si="334"/>
        <v>1.9523809523809523</v>
      </c>
      <c r="BM544" s="188">
        <f t="shared" si="334"/>
        <v>1.9285714285714286</v>
      </c>
      <c r="BN544" s="188">
        <f t="shared" si="334"/>
        <v>1.9047619047619047</v>
      </c>
      <c r="BO544" s="188">
        <f t="shared" si="334"/>
        <v>1.9285714285714286</v>
      </c>
      <c r="BP544" s="188">
        <f t="shared" si="334"/>
        <v>1.9523809523809523</v>
      </c>
      <c r="BQ544" s="188">
        <f t="shared" si="334"/>
        <v>1.9523809523809523</v>
      </c>
      <c r="BR544" s="188">
        <f t="shared" si="334"/>
        <v>1.9285714285714286</v>
      </c>
      <c r="BS544" s="188">
        <f t="shared" si="334"/>
        <v>1.9268292682926829</v>
      </c>
      <c r="BT544" s="188">
        <f t="shared" si="334"/>
        <v>1.9268292682926829</v>
      </c>
      <c r="BU544" s="188">
        <f t="shared" si="334"/>
        <v>1.9268292682926829</v>
      </c>
      <c r="BV544" s="188">
        <f t="shared" si="334"/>
        <v>1.9268292682926829</v>
      </c>
      <c r="BW544" s="188">
        <f t="shared" si="334"/>
        <v>1.9268292682926829</v>
      </c>
      <c r="BX544" s="188">
        <f t="shared" si="334"/>
        <v>1.9268292682926829</v>
      </c>
      <c r="BY544" s="188">
        <f t="shared" si="334"/>
        <v>1.9268292682926829</v>
      </c>
      <c r="BZ544" s="188">
        <f t="shared" si="334"/>
        <v>1.9268292682926829</v>
      </c>
      <c r="CA544" s="188">
        <f t="shared" si="334"/>
        <v>1.9268292682926829</v>
      </c>
      <c r="CB544" s="188">
        <f t="shared" si="334"/>
        <v>1.9268292682926829</v>
      </c>
      <c r="CC544" s="188">
        <f t="shared" si="334"/>
        <v>2</v>
      </c>
      <c r="CD544" s="188">
        <f t="shared" si="334"/>
        <v>1.9523809523809523</v>
      </c>
      <c r="CE544" s="188">
        <f t="shared" si="334"/>
        <v>1.8333333333333333</v>
      </c>
      <c r="CF544" s="188">
        <f t="shared" si="334"/>
        <v>1.7857142857142858</v>
      </c>
      <c r="CG544" s="188">
        <f t="shared" si="334"/>
        <v>1.8095238095238095</v>
      </c>
      <c r="CH544" s="188">
        <f t="shared" si="334"/>
        <v>1.7619047619047619</v>
      </c>
      <c r="CI544" s="188">
        <f t="shared" si="334"/>
        <v>1.8095238095238095</v>
      </c>
      <c r="CJ544" s="188">
        <f t="shared" si="334"/>
        <v>1.8095238095238095</v>
      </c>
      <c r="CK544" s="188">
        <f t="shared" si="334"/>
        <v>1.8095238095238095</v>
      </c>
      <c r="CL544" s="188">
        <f t="shared" si="334"/>
        <v>1.7142857142857142</v>
      </c>
      <c r="CM544" s="188">
        <f t="shared" si="334"/>
        <v>1.7619047619047619</v>
      </c>
      <c r="CN544" s="188">
        <f t="shared" si="334"/>
        <v>1.7619047619047619</v>
      </c>
      <c r="CO544" s="188">
        <f t="shared" si="334"/>
        <v>1.7619047619047619</v>
      </c>
      <c r="CP544" s="188">
        <f t="shared" si="334"/>
        <v>1.8333333333333333</v>
      </c>
      <c r="CQ544" s="188">
        <f t="shared" si="334"/>
        <v>1.8571428571428572</v>
      </c>
      <c r="CR544" s="188">
        <f t="shared" si="334"/>
        <v>1.8809523809523809</v>
      </c>
      <c r="CS544" s="188">
        <f t="shared" si="334"/>
        <v>1.9285714285714286</v>
      </c>
      <c r="CT544" s="188">
        <f t="shared" si="334"/>
        <v>1.9285714285714286</v>
      </c>
      <c r="CU544" s="188">
        <f t="shared" si="334"/>
        <v>1.8809523809523809</v>
      </c>
      <c r="CV544" s="188">
        <f t="shared" si="334"/>
        <v>1.9523809523809523</v>
      </c>
      <c r="CW544" s="189">
        <f>COUNTIF($BJ545:$CV545,"Đ")</f>
        <v>38</v>
      </c>
      <c r="CX544" s="360">
        <f>CW544/(CY544+DA544+DC544+CW544)</f>
        <v>1</v>
      </c>
      <c r="CY544" s="189">
        <f>COUNTIF($BJ545:$DL545,"CCG")</f>
        <v>0</v>
      </c>
      <c r="CZ544" s="190">
        <f>CY544/(CW544+DA544+DC544+CY544)</f>
        <v>0</v>
      </c>
      <c r="DA544" s="189">
        <f>COUNTIF($BJ545:$DL545,"CĐ")</f>
        <v>0</v>
      </c>
      <c r="DB544" s="190">
        <f>DA544/(CW544+CY544+DC544+DA544)</f>
        <v>0</v>
      </c>
      <c r="DC544" s="189">
        <f>COUNTIF($BJ545:$DL545,"KĐG")</f>
        <v>0</v>
      </c>
      <c r="DD544" s="190">
        <f>DC544/(CW544+CY544+DA544+DC544)</f>
        <v>0</v>
      </c>
      <c r="DE544" s="191">
        <f>(((CW544*2)+(CY544*1)+(DA544*0)))/(CW544+CY544+DA544)</f>
        <v>2</v>
      </c>
      <c r="DF544" s="191" t="str">
        <f>IF(DE544&gt;=1.6,"Đạt mục tiêu",IF(DE544&gt;=1,"Cần cố gắng","Chưa đạt"))</f>
        <v>Đạt mục tiêu</v>
      </c>
      <c r="DG544" s="2"/>
      <c r="DH544" s="2"/>
      <c r="DI544" s="2"/>
      <c r="DJ544" s="2"/>
      <c r="DK544" s="2"/>
      <c r="DL544" s="2"/>
      <c r="DM544" s="2"/>
      <c r="DN544" s="2"/>
      <c r="DO544" s="2"/>
      <c r="DP544" s="2"/>
      <c r="DQ544" s="2"/>
      <c r="DR544" s="2"/>
      <c r="DS544" s="2"/>
      <c r="DT544" s="2"/>
      <c r="DU544" s="2"/>
      <c r="DV544" s="2"/>
      <c r="DW544" s="2"/>
      <c r="DX544" s="2"/>
      <c r="DY544" s="2"/>
      <c r="DZ544" s="2"/>
    </row>
    <row r="545" spans="1:130" ht="15.75" hidden="1" x14ac:dyDescent="0.25">
      <c r="A545" s="659"/>
      <c r="B545" s="660"/>
      <c r="C545" s="640"/>
      <c r="D545" s="634"/>
      <c r="E545" s="1"/>
      <c r="F545" s="1"/>
      <c r="G545" s="2"/>
      <c r="H545" s="2"/>
      <c r="I545" s="2"/>
      <c r="J545" s="2"/>
      <c r="K545" s="2"/>
      <c r="L545" s="2"/>
      <c r="M545" s="4"/>
      <c r="N545" s="302"/>
      <c r="O545" s="116"/>
      <c r="P545" s="116"/>
      <c r="Q545" s="116"/>
      <c r="R545" s="116"/>
      <c r="S545" s="116"/>
      <c r="T545" s="116"/>
      <c r="U545" s="116"/>
      <c r="V545" s="116"/>
      <c r="W545" s="116"/>
      <c r="X545" s="116"/>
      <c r="Y545" s="116"/>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188" t="str">
        <f t="shared" ref="BJ545:CC545" si="335">IF(BJ543&gt;=50%,"KĐG",IF(BJ544&gt;=1.6,"Đ",IF(BJ544&gt;=1,"CCG","CĐ")))</f>
        <v>Đ</v>
      </c>
      <c r="BK545" s="188" t="str">
        <f t="shared" si="335"/>
        <v>Đ</v>
      </c>
      <c r="BL545" s="188" t="str">
        <f t="shared" si="335"/>
        <v>Đ</v>
      </c>
      <c r="BM545" s="188" t="str">
        <f t="shared" si="335"/>
        <v>Đ</v>
      </c>
      <c r="BN545" s="188" t="str">
        <f t="shared" si="335"/>
        <v>Đ</v>
      </c>
      <c r="BO545" s="188" t="str">
        <f t="shared" si="335"/>
        <v>Đ</v>
      </c>
      <c r="BP545" s="188" t="str">
        <f t="shared" si="335"/>
        <v>Đ</v>
      </c>
      <c r="BQ545" s="188" t="str">
        <f t="shared" si="335"/>
        <v>Đ</v>
      </c>
      <c r="BR545" s="188" t="str">
        <f t="shared" si="335"/>
        <v>Đ</v>
      </c>
      <c r="BS545" s="188" t="str">
        <f t="shared" si="335"/>
        <v>Đ</v>
      </c>
      <c r="BT545" s="188" t="str">
        <f t="shared" si="335"/>
        <v>Đ</v>
      </c>
      <c r="BU545" s="188" t="str">
        <f t="shared" si="335"/>
        <v>Đ</v>
      </c>
      <c r="BV545" s="188" t="str">
        <f t="shared" si="335"/>
        <v>Đ</v>
      </c>
      <c r="BW545" s="188" t="str">
        <f t="shared" si="335"/>
        <v>Đ</v>
      </c>
      <c r="BX545" s="188" t="str">
        <f t="shared" si="335"/>
        <v>Đ</v>
      </c>
      <c r="BY545" s="188" t="str">
        <f t="shared" si="335"/>
        <v>Đ</v>
      </c>
      <c r="BZ545" s="188" t="str">
        <f t="shared" si="335"/>
        <v>Đ</v>
      </c>
      <c r="CA545" s="188" t="str">
        <f t="shared" si="335"/>
        <v>Đ</v>
      </c>
      <c r="CB545" s="188" t="str">
        <f t="shared" si="335"/>
        <v>Đ</v>
      </c>
      <c r="CC545" s="188" t="str">
        <f t="shared" si="335"/>
        <v>Đ</v>
      </c>
      <c r="CD545" s="188"/>
      <c r="CE545" s="188" t="str">
        <f t="shared" ref="CE545:CV545" si="336">IF(CE543&gt;=50%,"KĐG",IF(CE544&gt;=1.6,"Đ",IF(CE544&gt;=1,"CCG","CĐ")))</f>
        <v>Đ</v>
      </c>
      <c r="CF545" s="188" t="str">
        <f t="shared" si="336"/>
        <v>Đ</v>
      </c>
      <c r="CG545" s="188" t="str">
        <f t="shared" si="336"/>
        <v>Đ</v>
      </c>
      <c r="CH545" s="188" t="str">
        <f t="shared" si="336"/>
        <v>Đ</v>
      </c>
      <c r="CI545" s="188" t="str">
        <f t="shared" si="336"/>
        <v>Đ</v>
      </c>
      <c r="CJ545" s="188" t="str">
        <f t="shared" si="336"/>
        <v>Đ</v>
      </c>
      <c r="CK545" s="188" t="str">
        <f t="shared" si="336"/>
        <v>Đ</v>
      </c>
      <c r="CL545" s="188" t="str">
        <f t="shared" si="336"/>
        <v>Đ</v>
      </c>
      <c r="CM545" s="188" t="str">
        <f t="shared" si="336"/>
        <v>Đ</v>
      </c>
      <c r="CN545" s="188" t="str">
        <f t="shared" si="336"/>
        <v>Đ</v>
      </c>
      <c r="CO545" s="188" t="str">
        <f t="shared" si="336"/>
        <v>Đ</v>
      </c>
      <c r="CP545" s="188" t="str">
        <f t="shared" si="336"/>
        <v>Đ</v>
      </c>
      <c r="CQ545" s="188" t="str">
        <f t="shared" si="336"/>
        <v>Đ</v>
      </c>
      <c r="CR545" s="188" t="str">
        <f t="shared" si="336"/>
        <v>Đ</v>
      </c>
      <c r="CS545" s="188" t="str">
        <f t="shared" si="336"/>
        <v>Đ</v>
      </c>
      <c r="CT545" s="188" t="str">
        <f t="shared" si="336"/>
        <v>Đ</v>
      </c>
      <c r="CU545" s="188" t="str">
        <f t="shared" si="336"/>
        <v>Đ</v>
      </c>
      <c r="CV545" s="188" t="str">
        <f t="shared" si="336"/>
        <v>Đ</v>
      </c>
      <c r="CW545" s="192"/>
      <c r="CX545" s="361"/>
      <c r="CY545" s="192"/>
      <c r="CZ545" s="193"/>
      <c r="DA545" s="192"/>
      <c r="DB545" s="193"/>
      <c r="DC545" s="192"/>
      <c r="DD545" s="193"/>
      <c r="DE545" s="194"/>
      <c r="DF545" s="194"/>
      <c r="DG545" s="2"/>
      <c r="DH545" s="2"/>
      <c r="DI545" s="2"/>
      <c r="DJ545" s="2"/>
      <c r="DK545" s="2"/>
      <c r="DL545" s="2"/>
      <c r="DM545" s="2"/>
      <c r="DN545" s="2"/>
      <c r="DO545" s="2"/>
      <c r="DP545" s="2"/>
      <c r="DQ545" s="2"/>
      <c r="DR545" s="2"/>
      <c r="DS545" s="2"/>
      <c r="DT545" s="2"/>
      <c r="DU545" s="2"/>
      <c r="DV545" s="2"/>
      <c r="DW545" s="2"/>
      <c r="DX545" s="2"/>
      <c r="DY545" s="2"/>
      <c r="DZ545" s="2"/>
    </row>
    <row r="546" spans="1:130" ht="15.75" hidden="1" x14ac:dyDescent="0.25">
      <c r="A546" s="654" t="s">
        <v>960</v>
      </c>
      <c r="B546" s="655"/>
      <c r="C546" s="656"/>
      <c r="D546" s="180" t="s">
        <v>954</v>
      </c>
      <c r="E546" s="1"/>
      <c r="F546" s="1"/>
      <c r="G546" s="2"/>
      <c r="H546" s="2"/>
      <c r="I546" s="2"/>
      <c r="J546" s="2"/>
      <c r="K546" s="2"/>
      <c r="L546" s="2"/>
      <c r="M546" s="4"/>
      <c r="N546" s="302"/>
      <c r="O546" s="116"/>
      <c r="P546" s="116"/>
      <c r="Q546" s="116"/>
      <c r="R546" s="116"/>
      <c r="S546" s="116"/>
      <c r="T546" s="116"/>
      <c r="U546" s="116"/>
      <c r="V546" s="116"/>
      <c r="W546" s="116"/>
      <c r="X546" s="116"/>
      <c r="Y546" s="116"/>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69">
        <f t="shared" ref="BJ546:CV546" si="337">COUNTIFS($N$8:$N$499,"NN",BJ8:BJ499,2)</f>
        <v>51</v>
      </c>
      <c r="BK546" s="69">
        <f t="shared" si="337"/>
        <v>50</v>
      </c>
      <c r="BL546" s="69">
        <f t="shared" si="337"/>
        <v>51</v>
      </c>
      <c r="BM546" s="69">
        <f t="shared" si="337"/>
        <v>51</v>
      </c>
      <c r="BN546" s="69">
        <f t="shared" si="337"/>
        <v>51</v>
      </c>
      <c r="BO546" s="69">
        <f t="shared" si="337"/>
        <v>50</v>
      </c>
      <c r="BP546" s="69">
        <f t="shared" si="337"/>
        <v>50</v>
      </c>
      <c r="BQ546" s="69">
        <f t="shared" si="337"/>
        <v>50</v>
      </c>
      <c r="BR546" s="69">
        <f t="shared" si="337"/>
        <v>49</v>
      </c>
      <c r="BS546" s="69">
        <f t="shared" si="337"/>
        <v>45</v>
      </c>
      <c r="BT546" s="69">
        <f t="shared" si="337"/>
        <v>45</v>
      </c>
      <c r="BU546" s="69">
        <f t="shared" si="337"/>
        <v>45</v>
      </c>
      <c r="BV546" s="69">
        <f t="shared" si="337"/>
        <v>45</v>
      </c>
      <c r="BW546" s="69">
        <f t="shared" si="337"/>
        <v>45</v>
      </c>
      <c r="BX546" s="69">
        <f t="shared" si="337"/>
        <v>45</v>
      </c>
      <c r="BY546" s="69">
        <f t="shared" si="337"/>
        <v>45</v>
      </c>
      <c r="BZ546" s="69">
        <f t="shared" si="337"/>
        <v>45</v>
      </c>
      <c r="CA546" s="69">
        <f t="shared" si="337"/>
        <v>45</v>
      </c>
      <c r="CB546" s="69">
        <f t="shared" si="337"/>
        <v>45</v>
      </c>
      <c r="CC546" s="69">
        <f t="shared" si="337"/>
        <v>47</v>
      </c>
      <c r="CD546" s="69">
        <f t="shared" si="337"/>
        <v>47</v>
      </c>
      <c r="CE546" s="69">
        <f t="shared" si="337"/>
        <v>50</v>
      </c>
      <c r="CF546" s="69">
        <f t="shared" si="337"/>
        <v>50</v>
      </c>
      <c r="CG546" s="69">
        <f t="shared" si="337"/>
        <v>51</v>
      </c>
      <c r="CH546" s="69">
        <f t="shared" si="337"/>
        <v>51</v>
      </c>
      <c r="CI546" s="69">
        <f t="shared" si="337"/>
        <v>51</v>
      </c>
      <c r="CJ546" s="69">
        <f t="shared" si="337"/>
        <v>51</v>
      </c>
      <c r="CK546" s="69">
        <f t="shared" si="337"/>
        <v>51</v>
      </c>
      <c r="CL546" s="69">
        <f t="shared" si="337"/>
        <v>51</v>
      </c>
      <c r="CM546" s="69">
        <f t="shared" si="337"/>
        <v>51</v>
      </c>
      <c r="CN546" s="69">
        <f t="shared" si="337"/>
        <v>50</v>
      </c>
      <c r="CO546" s="69">
        <f t="shared" si="337"/>
        <v>50</v>
      </c>
      <c r="CP546" s="69">
        <f t="shared" si="337"/>
        <v>50</v>
      </c>
      <c r="CQ546" s="69">
        <f t="shared" si="337"/>
        <v>50</v>
      </c>
      <c r="CR546" s="69">
        <f t="shared" si="337"/>
        <v>51</v>
      </c>
      <c r="CS546" s="69">
        <f t="shared" si="337"/>
        <v>49</v>
      </c>
      <c r="CT546" s="69">
        <f t="shared" si="337"/>
        <v>51</v>
      </c>
      <c r="CU546" s="69">
        <f t="shared" si="337"/>
        <v>51</v>
      </c>
      <c r="CV546" s="69">
        <f t="shared" si="337"/>
        <v>51</v>
      </c>
      <c r="CW546" s="641"/>
      <c r="CX546" s="642"/>
      <c r="CY546" s="642"/>
      <c r="CZ546" s="642"/>
      <c r="DA546" s="642"/>
      <c r="DB546" s="642"/>
      <c r="DC546" s="642"/>
      <c r="DD546" s="642"/>
      <c r="DE546" s="642"/>
      <c r="DF546" s="643"/>
      <c r="DG546" s="2"/>
      <c r="DH546" s="2"/>
      <c r="DI546" s="2"/>
      <c r="DJ546" s="2"/>
      <c r="DK546" s="2"/>
      <c r="DL546" s="2"/>
      <c r="DM546" s="2"/>
      <c r="DN546" s="2"/>
      <c r="DO546" s="2"/>
      <c r="DP546" s="2"/>
      <c r="DQ546" s="2"/>
      <c r="DR546" s="2"/>
      <c r="DS546" s="2"/>
      <c r="DT546" s="2"/>
      <c r="DU546" s="2"/>
      <c r="DV546" s="2"/>
      <c r="DW546" s="2"/>
      <c r="DX546" s="2"/>
      <c r="DY546" s="2"/>
      <c r="DZ546" s="2"/>
    </row>
    <row r="547" spans="1:130" ht="15.75" hidden="1" x14ac:dyDescent="0.25">
      <c r="A547" s="657"/>
      <c r="B547" s="658"/>
      <c r="C547" s="639"/>
      <c r="D547" s="180" t="s">
        <v>955</v>
      </c>
      <c r="E547" s="1"/>
      <c r="F547" s="1"/>
      <c r="G547" s="2"/>
      <c r="H547" s="2"/>
      <c r="I547" s="2"/>
      <c r="J547" s="2"/>
      <c r="K547" s="2"/>
      <c r="L547" s="2"/>
      <c r="M547" s="4"/>
      <c r="N547" s="302"/>
      <c r="O547" s="116"/>
      <c r="P547" s="116"/>
      <c r="Q547" s="116"/>
      <c r="R547" s="116"/>
      <c r="S547" s="116"/>
      <c r="T547" s="116"/>
      <c r="U547" s="116"/>
      <c r="V547" s="116"/>
      <c r="W547" s="116"/>
      <c r="X547" s="116"/>
      <c r="Y547" s="116"/>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69">
        <f t="shared" ref="BJ547:CV547" si="338">COUNTIFS($N$8:$N$499,"NN",BJ8:BJ499,1)</f>
        <v>0</v>
      </c>
      <c r="BK547" s="69">
        <f t="shared" si="338"/>
        <v>1</v>
      </c>
      <c r="BL547" s="69">
        <f t="shared" si="338"/>
        <v>0</v>
      </c>
      <c r="BM547" s="69">
        <f t="shared" si="338"/>
        <v>0</v>
      </c>
      <c r="BN547" s="69">
        <f t="shared" si="338"/>
        <v>0</v>
      </c>
      <c r="BO547" s="69">
        <f t="shared" si="338"/>
        <v>1</v>
      </c>
      <c r="BP547" s="69">
        <f t="shared" si="338"/>
        <v>1</v>
      </c>
      <c r="BQ547" s="69">
        <f t="shared" si="338"/>
        <v>1</v>
      </c>
      <c r="BR547" s="69">
        <f t="shared" si="338"/>
        <v>2</v>
      </c>
      <c r="BS547" s="69">
        <f t="shared" si="338"/>
        <v>6</v>
      </c>
      <c r="BT547" s="69">
        <f t="shared" si="338"/>
        <v>6</v>
      </c>
      <c r="BU547" s="69">
        <f t="shared" si="338"/>
        <v>6</v>
      </c>
      <c r="BV547" s="69">
        <f t="shared" si="338"/>
        <v>6</v>
      </c>
      <c r="BW547" s="69">
        <f t="shared" si="338"/>
        <v>6</v>
      </c>
      <c r="BX547" s="69">
        <f t="shared" si="338"/>
        <v>6</v>
      </c>
      <c r="BY547" s="69">
        <f t="shared" si="338"/>
        <v>6</v>
      </c>
      <c r="BZ547" s="69">
        <f t="shared" si="338"/>
        <v>6</v>
      </c>
      <c r="CA547" s="69">
        <f t="shared" si="338"/>
        <v>6</v>
      </c>
      <c r="CB547" s="69">
        <f t="shared" si="338"/>
        <v>6</v>
      </c>
      <c r="CC547" s="69">
        <f t="shared" si="338"/>
        <v>4</v>
      </c>
      <c r="CD547" s="69">
        <f t="shared" si="338"/>
        <v>4</v>
      </c>
      <c r="CE547" s="69">
        <f t="shared" si="338"/>
        <v>1</v>
      </c>
      <c r="CF547" s="69">
        <f t="shared" si="338"/>
        <v>1</v>
      </c>
      <c r="CG547" s="69">
        <f t="shared" si="338"/>
        <v>0</v>
      </c>
      <c r="CH547" s="69">
        <f t="shared" si="338"/>
        <v>0</v>
      </c>
      <c r="CI547" s="69">
        <f t="shared" si="338"/>
        <v>0</v>
      </c>
      <c r="CJ547" s="69">
        <f t="shared" si="338"/>
        <v>0</v>
      </c>
      <c r="CK547" s="69">
        <f t="shared" si="338"/>
        <v>0</v>
      </c>
      <c r="CL547" s="69">
        <f t="shared" si="338"/>
        <v>0</v>
      </c>
      <c r="CM547" s="69">
        <f t="shared" si="338"/>
        <v>0</v>
      </c>
      <c r="CN547" s="69">
        <f t="shared" si="338"/>
        <v>1</v>
      </c>
      <c r="CO547" s="69">
        <f t="shared" si="338"/>
        <v>1</v>
      </c>
      <c r="CP547" s="69">
        <f t="shared" si="338"/>
        <v>1</v>
      </c>
      <c r="CQ547" s="69">
        <f t="shared" si="338"/>
        <v>1</v>
      </c>
      <c r="CR547" s="69">
        <f t="shared" si="338"/>
        <v>0</v>
      </c>
      <c r="CS547" s="69">
        <f t="shared" si="338"/>
        <v>2</v>
      </c>
      <c r="CT547" s="69">
        <f t="shared" si="338"/>
        <v>0</v>
      </c>
      <c r="CU547" s="69">
        <f t="shared" si="338"/>
        <v>0</v>
      </c>
      <c r="CV547" s="69">
        <f t="shared" si="338"/>
        <v>0</v>
      </c>
      <c r="CW547" s="644"/>
      <c r="CX547" s="645"/>
      <c r="CY547" s="645"/>
      <c r="CZ547" s="645"/>
      <c r="DA547" s="645"/>
      <c r="DB547" s="645"/>
      <c r="DC547" s="645"/>
      <c r="DD547" s="645"/>
      <c r="DE547" s="645"/>
      <c r="DF547" s="646"/>
      <c r="DG547" s="2"/>
      <c r="DH547" s="2"/>
      <c r="DI547" s="2"/>
      <c r="DJ547" s="2"/>
      <c r="DK547" s="2"/>
      <c r="DL547" s="2"/>
      <c r="DM547" s="2"/>
      <c r="DN547" s="2"/>
      <c r="DO547" s="2"/>
      <c r="DP547" s="2"/>
      <c r="DQ547" s="2"/>
      <c r="DR547" s="2"/>
      <c r="DS547" s="2"/>
      <c r="DT547" s="2"/>
      <c r="DU547" s="2"/>
      <c r="DV547" s="2"/>
      <c r="DW547" s="2"/>
      <c r="DX547" s="2"/>
      <c r="DY547" s="2"/>
      <c r="DZ547" s="2"/>
    </row>
    <row r="548" spans="1:130" ht="15.75" hidden="1" x14ac:dyDescent="0.25">
      <c r="A548" s="657"/>
      <c r="B548" s="658"/>
      <c r="C548" s="639"/>
      <c r="D548" s="180" t="s">
        <v>956</v>
      </c>
      <c r="E548" s="1"/>
      <c r="F548" s="1"/>
      <c r="G548" s="2"/>
      <c r="H548" s="2"/>
      <c r="I548" s="2"/>
      <c r="J548" s="2"/>
      <c r="K548" s="2"/>
      <c r="L548" s="2"/>
      <c r="M548" s="4"/>
      <c r="N548" s="302"/>
      <c r="O548" s="116"/>
      <c r="P548" s="116"/>
      <c r="Q548" s="116"/>
      <c r="R548" s="116"/>
      <c r="S548" s="116"/>
      <c r="T548" s="116"/>
      <c r="U548" s="116"/>
      <c r="V548" s="116"/>
      <c r="W548" s="116"/>
      <c r="X548" s="116"/>
      <c r="Y548" s="116"/>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69">
        <f t="shared" ref="BJ548:CV548" si="339">COUNTIFS($N$8:$N$499,"NN",BJ8:BJ499,0)</f>
        <v>0</v>
      </c>
      <c r="BK548" s="69">
        <f t="shared" si="339"/>
        <v>0</v>
      </c>
      <c r="BL548" s="69">
        <f t="shared" si="339"/>
        <v>0</v>
      </c>
      <c r="BM548" s="69">
        <f t="shared" si="339"/>
        <v>0</v>
      </c>
      <c r="BN548" s="69">
        <f t="shared" si="339"/>
        <v>0</v>
      </c>
      <c r="BO548" s="69">
        <f t="shared" si="339"/>
        <v>0</v>
      </c>
      <c r="BP548" s="69">
        <f t="shared" si="339"/>
        <v>0</v>
      </c>
      <c r="BQ548" s="69">
        <f t="shared" si="339"/>
        <v>0</v>
      </c>
      <c r="BR548" s="69">
        <f t="shared" si="339"/>
        <v>0</v>
      </c>
      <c r="BS548" s="69">
        <f t="shared" si="339"/>
        <v>0</v>
      </c>
      <c r="BT548" s="69">
        <f t="shared" si="339"/>
        <v>0</v>
      </c>
      <c r="BU548" s="69">
        <f t="shared" si="339"/>
        <v>0</v>
      </c>
      <c r="BV548" s="69">
        <f t="shared" si="339"/>
        <v>0</v>
      </c>
      <c r="BW548" s="69">
        <f t="shared" si="339"/>
        <v>0</v>
      </c>
      <c r="BX548" s="69">
        <f t="shared" si="339"/>
        <v>0</v>
      </c>
      <c r="BY548" s="69">
        <f t="shared" si="339"/>
        <v>0</v>
      </c>
      <c r="BZ548" s="69">
        <f t="shared" si="339"/>
        <v>0</v>
      </c>
      <c r="CA548" s="69">
        <f t="shared" si="339"/>
        <v>0</v>
      </c>
      <c r="CB548" s="69">
        <f t="shared" si="339"/>
        <v>0</v>
      </c>
      <c r="CC548" s="69">
        <f t="shared" si="339"/>
        <v>0</v>
      </c>
      <c r="CD548" s="69">
        <f t="shared" si="339"/>
        <v>0</v>
      </c>
      <c r="CE548" s="69">
        <f t="shared" si="339"/>
        <v>0</v>
      </c>
      <c r="CF548" s="69">
        <f t="shared" si="339"/>
        <v>0</v>
      </c>
      <c r="CG548" s="69">
        <f t="shared" si="339"/>
        <v>0</v>
      </c>
      <c r="CH548" s="69">
        <f t="shared" si="339"/>
        <v>0</v>
      </c>
      <c r="CI548" s="69">
        <f t="shared" si="339"/>
        <v>0</v>
      </c>
      <c r="CJ548" s="69">
        <f t="shared" si="339"/>
        <v>0</v>
      </c>
      <c r="CK548" s="69">
        <f t="shared" si="339"/>
        <v>0</v>
      </c>
      <c r="CL548" s="69">
        <f t="shared" si="339"/>
        <v>0</v>
      </c>
      <c r="CM548" s="69">
        <f t="shared" si="339"/>
        <v>0</v>
      </c>
      <c r="CN548" s="69">
        <f t="shared" si="339"/>
        <v>0</v>
      </c>
      <c r="CO548" s="69">
        <f t="shared" si="339"/>
        <v>0</v>
      </c>
      <c r="CP548" s="69">
        <f t="shared" si="339"/>
        <v>0</v>
      </c>
      <c r="CQ548" s="69">
        <f t="shared" si="339"/>
        <v>0</v>
      </c>
      <c r="CR548" s="69">
        <f t="shared" si="339"/>
        <v>0</v>
      </c>
      <c r="CS548" s="69">
        <f t="shared" si="339"/>
        <v>0</v>
      </c>
      <c r="CT548" s="69">
        <f t="shared" si="339"/>
        <v>0</v>
      </c>
      <c r="CU548" s="69">
        <f t="shared" si="339"/>
        <v>0</v>
      </c>
      <c r="CV548" s="69">
        <f t="shared" si="339"/>
        <v>0</v>
      </c>
      <c r="CW548" s="644"/>
      <c r="CX548" s="645"/>
      <c r="CY548" s="645"/>
      <c r="CZ548" s="645"/>
      <c r="DA548" s="645"/>
      <c r="DB548" s="645"/>
      <c r="DC548" s="645"/>
      <c r="DD548" s="645"/>
      <c r="DE548" s="645"/>
      <c r="DF548" s="646"/>
      <c r="DG548" s="2"/>
      <c r="DH548" s="2"/>
      <c r="DI548" s="2"/>
      <c r="DJ548" s="2"/>
      <c r="DK548" s="2"/>
      <c r="DL548" s="2"/>
      <c r="DM548" s="2"/>
      <c r="DN548" s="2"/>
      <c r="DO548" s="2"/>
      <c r="DP548" s="2"/>
      <c r="DQ548" s="2"/>
      <c r="DR548" s="2"/>
      <c r="DS548" s="2"/>
      <c r="DT548" s="2"/>
      <c r="DU548" s="2"/>
      <c r="DV548" s="2"/>
      <c r="DW548" s="2"/>
      <c r="DX548" s="2"/>
      <c r="DY548" s="2"/>
      <c r="DZ548" s="2"/>
    </row>
    <row r="549" spans="1:130" ht="15.75" hidden="1" x14ac:dyDescent="0.25">
      <c r="A549" s="657"/>
      <c r="B549" s="658"/>
      <c r="C549" s="639"/>
      <c r="D549" s="180" t="s">
        <v>957</v>
      </c>
      <c r="E549" s="1"/>
      <c r="F549" s="1"/>
      <c r="G549" s="2"/>
      <c r="H549" s="2"/>
      <c r="I549" s="2"/>
      <c r="J549" s="2"/>
      <c r="K549" s="2"/>
      <c r="L549" s="2"/>
      <c r="M549" s="4"/>
      <c r="N549" s="302"/>
      <c r="O549" s="116"/>
      <c r="P549" s="116"/>
      <c r="Q549" s="116"/>
      <c r="R549" s="116"/>
      <c r="S549" s="116"/>
      <c r="T549" s="116"/>
      <c r="U549" s="116"/>
      <c r="V549" s="116"/>
      <c r="W549" s="116"/>
      <c r="X549" s="116"/>
      <c r="Y549" s="116"/>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69">
        <f t="shared" ref="BJ549:CV549" si="340">COUNTIFS($N$8:$N$499,"NN",BJ8:BJ499,KĐG)</f>
        <v>0</v>
      </c>
      <c r="BK549" s="69">
        <f t="shared" si="340"/>
        <v>0</v>
      </c>
      <c r="BL549" s="69">
        <f t="shared" si="340"/>
        <v>0</v>
      </c>
      <c r="BM549" s="69">
        <f t="shared" si="340"/>
        <v>0</v>
      </c>
      <c r="BN549" s="69">
        <f t="shared" si="340"/>
        <v>0</v>
      </c>
      <c r="BO549" s="69">
        <f t="shared" si="340"/>
        <v>0</v>
      </c>
      <c r="BP549" s="69">
        <f t="shared" si="340"/>
        <v>0</v>
      </c>
      <c r="BQ549" s="69">
        <f t="shared" si="340"/>
        <v>0</v>
      </c>
      <c r="BR549" s="69">
        <f t="shared" si="340"/>
        <v>0</v>
      </c>
      <c r="BS549" s="69">
        <f t="shared" si="340"/>
        <v>0</v>
      </c>
      <c r="BT549" s="69">
        <f t="shared" si="340"/>
        <v>0</v>
      </c>
      <c r="BU549" s="69">
        <f t="shared" si="340"/>
        <v>0</v>
      </c>
      <c r="BV549" s="69">
        <f t="shared" si="340"/>
        <v>0</v>
      </c>
      <c r="BW549" s="69">
        <f t="shared" si="340"/>
        <v>0</v>
      </c>
      <c r="BX549" s="69">
        <f t="shared" si="340"/>
        <v>0</v>
      </c>
      <c r="BY549" s="69">
        <f t="shared" si="340"/>
        <v>0</v>
      </c>
      <c r="BZ549" s="69">
        <f t="shared" si="340"/>
        <v>0</v>
      </c>
      <c r="CA549" s="69">
        <f t="shared" si="340"/>
        <v>0</v>
      </c>
      <c r="CB549" s="69">
        <f t="shared" si="340"/>
        <v>0</v>
      </c>
      <c r="CC549" s="69">
        <f t="shared" si="340"/>
        <v>0</v>
      </c>
      <c r="CD549" s="69">
        <f t="shared" si="340"/>
        <v>0</v>
      </c>
      <c r="CE549" s="69">
        <f t="shared" si="340"/>
        <v>0</v>
      </c>
      <c r="CF549" s="69">
        <f t="shared" si="340"/>
        <v>0</v>
      </c>
      <c r="CG549" s="69">
        <f t="shared" si="340"/>
        <v>0</v>
      </c>
      <c r="CH549" s="69">
        <f t="shared" si="340"/>
        <v>0</v>
      </c>
      <c r="CI549" s="69">
        <f t="shared" si="340"/>
        <v>0</v>
      </c>
      <c r="CJ549" s="69">
        <f t="shared" si="340"/>
        <v>0</v>
      </c>
      <c r="CK549" s="69">
        <f t="shared" si="340"/>
        <v>0</v>
      </c>
      <c r="CL549" s="69">
        <f t="shared" si="340"/>
        <v>0</v>
      </c>
      <c r="CM549" s="69">
        <f t="shared" si="340"/>
        <v>0</v>
      </c>
      <c r="CN549" s="69">
        <f t="shared" si="340"/>
        <v>0</v>
      </c>
      <c r="CO549" s="69">
        <f t="shared" si="340"/>
        <v>0</v>
      </c>
      <c r="CP549" s="69">
        <f t="shared" si="340"/>
        <v>0</v>
      </c>
      <c r="CQ549" s="69">
        <f t="shared" si="340"/>
        <v>0</v>
      </c>
      <c r="CR549" s="69">
        <f t="shared" si="340"/>
        <v>0</v>
      </c>
      <c r="CS549" s="69">
        <f t="shared" si="340"/>
        <v>0</v>
      </c>
      <c r="CT549" s="69">
        <f t="shared" si="340"/>
        <v>0</v>
      </c>
      <c r="CU549" s="69">
        <f t="shared" si="340"/>
        <v>0</v>
      </c>
      <c r="CV549" s="69">
        <f t="shared" si="340"/>
        <v>0</v>
      </c>
      <c r="CW549" s="644"/>
      <c r="CX549" s="645"/>
      <c r="CY549" s="645"/>
      <c r="CZ549" s="645"/>
      <c r="DA549" s="645"/>
      <c r="DB549" s="645"/>
      <c r="DC549" s="645"/>
      <c r="DD549" s="645"/>
      <c r="DE549" s="645"/>
      <c r="DF549" s="646"/>
      <c r="DG549" s="2"/>
      <c r="DH549" s="2"/>
      <c r="DI549" s="2"/>
      <c r="DJ549" s="2"/>
      <c r="DK549" s="2"/>
      <c r="DL549" s="2"/>
      <c r="DM549" s="2"/>
      <c r="DN549" s="2"/>
      <c r="DO549" s="2"/>
      <c r="DP549" s="2"/>
      <c r="DQ549" s="2"/>
      <c r="DR549" s="2"/>
      <c r="DS549" s="2"/>
      <c r="DT549" s="2"/>
      <c r="DU549" s="2"/>
      <c r="DV549" s="2"/>
      <c r="DW549" s="2"/>
      <c r="DX549" s="2"/>
      <c r="DY549" s="2"/>
      <c r="DZ549" s="2"/>
    </row>
    <row r="550" spans="1:130" s="385" customFormat="1" ht="15.75" hidden="1" x14ac:dyDescent="0.2">
      <c r="A550" s="673"/>
      <c r="B550" s="674"/>
      <c r="C550" s="639"/>
      <c r="D550" s="325" t="s">
        <v>958</v>
      </c>
      <c r="E550" s="326"/>
      <c r="F550" s="1"/>
      <c r="G550" s="327"/>
      <c r="H550" s="327"/>
      <c r="I550" s="327"/>
      <c r="J550" s="327"/>
      <c r="K550" s="2"/>
      <c r="L550" s="2"/>
      <c r="M550" s="4"/>
      <c r="N550" s="302"/>
      <c r="O550" s="116"/>
      <c r="P550" s="116"/>
      <c r="Q550" s="116"/>
      <c r="R550" s="116"/>
      <c r="S550" s="116"/>
      <c r="T550" s="116"/>
      <c r="U550" s="116"/>
      <c r="V550" s="116"/>
      <c r="W550" s="116"/>
      <c r="X550" s="116"/>
      <c r="Y550" s="116"/>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328">
        <f t="shared" ref="BJ550:CV550" si="341">BJ549/(BJ546+BJ547+BJ548+BJ549)</f>
        <v>0</v>
      </c>
      <c r="BK550" s="328">
        <f t="shared" si="341"/>
        <v>0</v>
      </c>
      <c r="BL550" s="328">
        <f t="shared" si="341"/>
        <v>0</v>
      </c>
      <c r="BM550" s="328">
        <f t="shared" si="341"/>
        <v>0</v>
      </c>
      <c r="BN550" s="328">
        <f t="shared" si="341"/>
        <v>0</v>
      </c>
      <c r="BO550" s="328">
        <f t="shared" si="341"/>
        <v>0</v>
      </c>
      <c r="BP550" s="328">
        <f t="shared" si="341"/>
        <v>0</v>
      </c>
      <c r="BQ550" s="328">
        <f t="shared" si="341"/>
        <v>0</v>
      </c>
      <c r="BR550" s="328">
        <f t="shared" si="341"/>
        <v>0</v>
      </c>
      <c r="BS550" s="328">
        <f t="shared" si="341"/>
        <v>0</v>
      </c>
      <c r="BT550" s="328">
        <f t="shared" si="341"/>
        <v>0</v>
      </c>
      <c r="BU550" s="328">
        <f t="shared" si="341"/>
        <v>0</v>
      </c>
      <c r="BV550" s="328">
        <f t="shared" si="341"/>
        <v>0</v>
      </c>
      <c r="BW550" s="328">
        <f t="shared" si="341"/>
        <v>0</v>
      </c>
      <c r="BX550" s="328">
        <f t="shared" si="341"/>
        <v>0</v>
      </c>
      <c r="BY550" s="328">
        <f t="shared" si="341"/>
        <v>0</v>
      </c>
      <c r="BZ550" s="328">
        <f t="shared" si="341"/>
        <v>0</v>
      </c>
      <c r="CA550" s="328">
        <f t="shared" si="341"/>
        <v>0</v>
      </c>
      <c r="CB550" s="328">
        <f t="shared" si="341"/>
        <v>0</v>
      </c>
      <c r="CC550" s="328">
        <f t="shared" si="341"/>
        <v>0</v>
      </c>
      <c r="CD550" s="328">
        <f t="shared" si="341"/>
        <v>0</v>
      </c>
      <c r="CE550" s="328">
        <f t="shared" si="341"/>
        <v>0</v>
      </c>
      <c r="CF550" s="328">
        <f t="shared" si="341"/>
        <v>0</v>
      </c>
      <c r="CG550" s="328">
        <f t="shared" si="341"/>
        <v>0</v>
      </c>
      <c r="CH550" s="328">
        <f t="shared" si="341"/>
        <v>0</v>
      </c>
      <c r="CI550" s="328">
        <f t="shared" si="341"/>
        <v>0</v>
      </c>
      <c r="CJ550" s="328">
        <f t="shared" si="341"/>
        <v>0</v>
      </c>
      <c r="CK550" s="328">
        <f t="shared" si="341"/>
        <v>0</v>
      </c>
      <c r="CL550" s="328">
        <f t="shared" si="341"/>
        <v>0</v>
      </c>
      <c r="CM550" s="328">
        <f t="shared" si="341"/>
        <v>0</v>
      </c>
      <c r="CN550" s="328">
        <f t="shared" si="341"/>
        <v>0</v>
      </c>
      <c r="CO550" s="328">
        <f t="shared" si="341"/>
        <v>0</v>
      </c>
      <c r="CP550" s="328">
        <f t="shared" si="341"/>
        <v>0</v>
      </c>
      <c r="CQ550" s="328">
        <f t="shared" si="341"/>
        <v>0</v>
      </c>
      <c r="CR550" s="328">
        <f t="shared" si="341"/>
        <v>0</v>
      </c>
      <c r="CS550" s="328"/>
      <c r="CT550" s="328">
        <f t="shared" si="341"/>
        <v>0</v>
      </c>
      <c r="CU550" s="328">
        <f t="shared" si="341"/>
        <v>0</v>
      </c>
      <c r="CV550" s="328">
        <f t="shared" si="341"/>
        <v>0</v>
      </c>
      <c r="CW550" s="675"/>
      <c r="CX550" s="676"/>
      <c r="CY550" s="676"/>
      <c r="CZ550" s="676"/>
      <c r="DA550" s="676"/>
      <c r="DB550" s="676"/>
      <c r="DC550" s="676"/>
      <c r="DD550" s="676"/>
      <c r="DE550" s="676"/>
      <c r="DF550" s="677"/>
      <c r="DG550" s="327"/>
      <c r="DH550" s="327"/>
      <c r="DI550" s="327"/>
      <c r="DJ550" s="327"/>
      <c r="DK550" s="327"/>
      <c r="DL550" s="327"/>
      <c r="DM550" s="327"/>
      <c r="DN550" s="327"/>
      <c r="DO550" s="327"/>
      <c r="DP550" s="327"/>
      <c r="DQ550" s="327"/>
      <c r="DR550" s="327"/>
      <c r="DS550" s="327"/>
      <c r="DT550" s="327"/>
      <c r="DU550" s="327"/>
      <c r="DV550" s="327"/>
      <c r="DW550" s="327"/>
      <c r="DX550" s="327"/>
      <c r="DY550" s="327"/>
      <c r="DZ550" s="327"/>
    </row>
    <row r="551" spans="1:130" ht="15.75" hidden="1" x14ac:dyDescent="0.25">
      <c r="A551" s="657"/>
      <c r="B551" s="658"/>
      <c r="C551" s="639"/>
      <c r="D551" s="633" t="s">
        <v>961</v>
      </c>
      <c r="E551" s="1"/>
      <c r="F551" s="1"/>
      <c r="G551" s="2"/>
      <c r="H551" s="2"/>
      <c r="I551" s="2"/>
      <c r="J551" s="2"/>
      <c r="K551" s="2"/>
      <c r="L551" s="2"/>
      <c r="M551" s="4"/>
      <c r="N551" s="302"/>
      <c r="O551" s="116"/>
      <c r="P551" s="116"/>
      <c r="Q551" s="116"/>
      <c r="R551" s="116"/>
      <c r="S551" s="116"/>
      <c r="T551" s="116"/>
      <c r="U551" s="116"/>
      <c r="V551" s="116"/>
      <c r="W551" s="116"/>
      <c r="X551" s="116"/>
      <c r="Y551" s="116"/>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188">
        <f t="shared" ref="BJ551:CV551" si="342">(((BJ546*2)+(BJ547*1)+(BJ548*0)+(BJ548*0)))/(BJ546+BJ547+BJ548+BJ549)</f>
        <v>2</v>
      </c>
      <c r="BK551" s="188">
        <f t="shared" si="342"/>
        <v>1.9803921568627452</v>
      </c>
      <c r="BL551" s="188">
        <f t="shared" si="342"/>
        <v>2</v>
      </c>
      <c r="BM551" s="188">
        <f t="shared" si="342"/>
        <v>2</v>
      </c>
      <c r="BN551" s="188">
        <f t="shared" si="342"/>
        <v>2</v>
      </c>
      <c r="BO551" s="188">
        <f t="shared" si="342"/>
        <v>1.9803921568627452</v>
      </c>
      <c r="BP551" s="188">
        <f t="shared" si="342"/>
        <v>1.9803921568627452</v>
      </c>
      <c r="BQ551" s="188">
        <f t="shared" si="342"/>
        <v>1.9803921568627452</v>
      </c>
      <c r="BR551" s="188">
        <f t="shared" si="342"/>
        <v>1.9607843137254901</v>
      </c>
      <c r="BS551" s="188">
        <f t="shared" si="342"/>
        <v>1.8823529411764706</v>
      </c>
      <c r="BT551" s="188">
        <f t="shared" si="342"/>
        <v>1.8823529411764706</v>
      </c>
      <c r="BU551" s="188">
        <f t="shared" si="342"/>
        <v>1.8823529411764706</v>
      </c>
      <c r="BV551" s="188">
        <f t="shared" si="342"/>
        <v>1.8823529411764706</v>
      </c>
      <c r="BW551" s="188">
        <f t="shared" si="342"/>
        <v>1.8823529411764706</v>
      </c>
      <c r="BX551" s="188">
        <f t="shared" si="342"/>
        <v>1.8823529411764706</v>
      </c>
      <c r="BY551" s="188">
        <f t="shared" si="342"/>
        <v>1.8823529411764706</v>
      </c>
      <c r="BZ551" s="188">
        <f t="shared" si="342"/>
        <v>1.8823529411764706</v>
      </c>
      <c r="CA551" s="188">
        <f t="shared" si="342"/>
        <v>1.8823529411764706</v>
      </c>
      <c r="CB551" s="188">
        <f t="shared" si="342"/>
        <v>1.8823529411764706</v>
      </c>
      <c r="CC551" s="188">
        <f t="shared" si="342"/>
        <v>1.9215686274509804</v>
      </c>
      <c r="CD551" s="188">
        <f t="shared" si="342"/>
        <v>1.9215686274509804</v>
      </c>
      <c r="CE551" s="188">
        <f t="shared" si="342"/>
        <v>1.9803921568627452</v>
      </c>
      <c r="CF551" s="188">
        <f t="shared" si="342"/>
        <v>1.9803921568627452</v>
      </c>
      <c r="CG551" s="188">
        <f t="shared" si="342"/>
        <v>2</v>
      </c>
      <c r="CH551" s="188">
        <f t="shared" si="342"/>
        <v>2</v>
      </c>
      <c r="CI551" s="188">
        <f t="shared" si="342"/>
        <v>2</v>
      </c>
      <c r="CJ551" s="188">
        <f t="shared" si="342"/>
        <v>2</v>
      </c>
      <c r="CK551" s="188">
        <f t="shared" si="342"/>
        <v>2</v>
      </c>
      <c r="CL551" s="188">
        <f t="shared" si="342"/>
        <v>2</v>
      </c>
      <c r="CM551" s="188">
        <f t="shared" si="342"/>
        <v>2</v>
      </c>
      <c r="CN551" s="188">
        <f t="shared" si="342"/>
        <v>1.9803921568627452</v>
      </c>
      <c r="CO551" s="188">
        <f t="shared" si="342"/>
        <v>1.9803921568627452</v>
      </c>
      <c r="CP551" s="188">
        <f t="shared" si="342"/>
        <v>1.9803921568627452</v>
      </c>
      <c r="CQ551" s="188">
        <f t="shared" si="342"/>
        <v>1.9803921568627452</v>
      </c>
      <c r="CR551" s="188">
        <f t="shared" si="342"/>
        <v>2</v>
      </c>
      <c r="CS551" s="188">
        <f t="shared" si="342"/>
        <v>1.9607843137254901</v>
      </c>
      <c r="CT551" s="188">
        <f t="shared" si="342"/>
        <v>2</v>
      </c>
      <c r="CU551" s="188">
        <f t="shared" si="342"/>
        <v>2</v>
      </c>
      <c r="CV551" s="188">
        <f t="shared" si="342"/>
        <v>2</v>
      </c>
      <c r="CW551" s="189">
        <f>COUNTIF($BJ552:$CV552,"Đ")</f>
        <v>38</v>
      </c>
      <c r="CX551" s="360">
        <f>CW551/(CY551+DA551+DC551+CW551)</f>
        <v>1</v>
      </c>
      <c r="CY551" s="189">
        <f>COUNTIF($BJ552:$DL552,"CCG")</f>
        <v>0</v>
      </c>
      <c r="CZ551" s="190">
        <f>CY551/(CW551+DA551+DC551+CY551)</f>
        <v>0</v>
      </c>
      <c r="DA551" s="189">
        <f>COUNTIF($BJ552:$DL552,"CĐ")</f>
        <v>0</v>
      </c>
      <c r="DB551" s="190">
        <f>DA551/(CW551+CY551+DC551+DA551)</f>
        <v>0</v>
      </c>
      <c r="DC551" s="189">
        <f>COUNTIF($BJ552:$DL552,"KĐG")</f>
        <v>0</v>
      </c>
      <c r="DD551" s="190">
        <f>DC551/(CW551+CY551+DA551+DC551)</f>
        <v>0</v>
      </c>
      <c r="DE551" s="191">
        <f>(((CW551*2)+(CY551*1)+(DA551*0)))/(CW551+CY551+DA551)</f>
        <v>2</v>
      </c>
      <c r="DF551" s="191" t="str">
        <f>IF(DE551&gt;=1.6,"Đạt mục tiêu",IF(DE551&gt;=1,"Cần cố gắng","Chưa đạt"))</f>
        <v>Đạt mục tiêu</v>
      </c>
      <c r="DG551" s="2"/>
      <c r="DH551" s="2"/>
      <c r="DI551" s="2"/>
      <c r="DJ551" s="2"/>
      <c r="DK551" s="2"/>
      <c r="DL551" s="2"/>
      <c r="DM551" s="2"/>
      <c r="DN551" s="2"/>
      <c r="DO551" s="2"/>
      <c r="DP551" s="2"/>
      <c r="DQ551" s="2"/>
      <c r="DR551" s="2"/>
      <c r="DS551" s="2"/>
      <c r="DT551" s="2"/>
      <c r="DU551" s="2"/>
      <c r="DV551" s="2"/>
      <c r="DW551" s="2"/>
      <c r="DX551" s="2"/>
      <c r="DY551" s="2"/>
      <c r="DZ551" s="2"/>
    </row>
    <row r="552" spans="1:130" ht="15.75" hidden="1" x14ac:dyDescent="0.25">
      <c r="A552" s="659"/>
      <c r="B552" s="660"/>
      <c r="C552" s="640"/>
      <c r="D552" s="634"/>
      <c r="E552" s="1"/>
      <c r="F552" s="1"/>
      <c r="G552" s="2"/>
      <c r="H552" s="2"/>
      <c r="I552" s="2"/>
      <c r="J552" s="2"/>
      <c r="K552" s="2"/>
      <c r="L552" s="2"/>
      <c r="M552" s="4"/>
      <c r="N552" s="302"/>
      <c r="O552" s="116"/>
      <c r="P552" s="116"/>
      <c r="Q552" s="116"/>
      <c r="R552" s="116"/>
      <c r="S552" s="116"/>
      <c r="T552" s="116"/>
      <c r="U552" s="116"/>
      <c r="V552" s="116"/>
      <c r="W552" s="116"/>
      <c r="X552" s="116"/>
      <c r="Y552" s="116"/>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188" t="str">
        <f t="shared" ref="BJ552:CV552" si="343">IF(BJ550&gt;=50%,"KĐG",IF(BJ551&gt;=1.6,"Đ",IF(BJ551&gt;=1,"CCG","CĐ")))</f>
        <v>Đ</v>
      </c>
      <c r="BK552" s="188" t="str">
        <f t="shared" si="343"/>
        <v>Đ</v>
      </c>
      <c r="BL552" s="188" t="str">
        <f t="shared" si="343"/>
        <v>Đ</v>
      </c>
      <c r="BM552" s="188" t="str">
        <f t="shared" si="343"/>
        <v>Đ</v>
      </c>
      <c r="BN552" s="188" t="str">
        <f t="shared" si="343"/>
        <v>Đ</v>
      </c>
      <c r="BO552" s="188" t="str">
        <f t="shared" si="343"/>
        <v>Đ</v>
      </c>
      <c r="BP552" s="188" t="str">
        <f t="shared" si="343"/>
        <v>Đ</v>
      </c>
      <c r="BQ552" s="188" t="str">
        <f t="shared" si="343"/>
        <v>Đ</v>
      </c>
      <c r="BR552" s="188" t="str">
        <f t="shared" si="343"/>
        <v>Đ</v>
      </c>
      <c r="BS552" s="188" t="str">
        <f t="shared" si="343"/>
        <v>Đ</v>
      </c>
      <c r="BT552" s="188" t="str">
        <f t="shared" si="343"/>
        <v>Đ</v>
      </c>
      <c r="BU552" s="188" t="str">
        <f t="shared" si="343"/>
        <v>Đ</v>
      </c>
      <c r="BV552" s="188" t="str">
        <f t="shared" si="343"/>
        <v>Đ</v>
      </c>
      <c r="BW552" s="188" t="str">
        <f t="shared" si="343"/>
        <v>Đ</v>
      </c>
      <c r="BX552" s="188" t="str">
        <f t="shared" si="343"/>
        <v>Đ</v>
      </c>
      <c r="BY552" s="188" t="str">
        <f t="shared" si="343"/>
        <v>Đ</v>
      </c>
      <c r="BZ552" s="188" t="str">
        <f t="shared" si="343"/>
        <v>Đ</v>
      </c>
      <c r="CA552" s="188" t="str">
        <f t="shared" si="343"/>
        <v>Đ</v>
      </c>
      <c r="CB552" s="188" t="str">
        <f t="shared" si="343"/>
        <v>Đ</v>
      </c>
      <c r="CC552" s="188" t="str">
        <f t="shared" si="343"/>
        <v>Đ</v>
      </c>
      <c r="CD552" s="188" t="str">
        <f t="shared" si="343"/>
        <v>Đ</v>
      </c>
      <c r="CE552" s="188" t="str">
        <f t="shared" si="343"/>
        <v>Đ</v>
      </c>
      <c r="CF552" s="188" t="str">
        <f t="shared" si="343"/>
        <v>Đ</v>
      </c>
      <c r="CG552" s="188" t="str">
        <f t="shared" si="343"/>
        <v>Đ</v>
      </c>
      <c r="CH552" s="188" t="str">
        <f t="shared" si="343"/>
        <v>Đ</v>
      </c>
      <c r="CI552" s="188" t="str">
        <f t="shared" si="343"/>
        <v>Đ</v>
      </c>
      <c r="CJ552" s="188" t="str">
        <f t="shared" si="343"/>
        <v>Đ</v>
      </c>
      <c r="CK552" s="188" t="str">
        <f t="shared" si="343"/>
        <v>Đ</v>
      </c>
      <c r="CL552" s="188" t="str">
        <f t="shared" si="343"/>
        <v>Đ</v>
      </c>
      <c r="CM552" s="188" t="str">
        <f t="shared" si="343"/>
        <v>Đ</v>
      </c>
      <c r="CN552" s="188" t="str">
        <f t="shared" si="343"/>
        <v>Đ</v>
      </c>
      <c r="CO552" s="188" t="str">
        <f t="shared" si="343"/>
        <v>Đ</v>
      </c>
      <c r="CP552" s="188" t="str">
        <f t="shared" si="343"/>
        <v>Đ</v>
      </c>
      <c r="CQ552" s="188" t="str">
        <f t="shared" si="343"/>
        <v>Đ</v>
      </c>
      <c r="CR552" s="188" t="str">
        <f t="shared" si="343"/>
        <v>Đ</v>
      </c>
      <c r="CS552" s="188"/>
      <c r="CT552" s="188" t="str">
        <f t="shared" si="343"/>
        <v>Đ</v>
      </c>
      <c r="CU552" s="188" t="str">
        <f t="shared" si="343"/>
        <v>Đ</v>
      </c>
      <c r="CV552" s="188" t="str">
        <f t="shared" si="343"/>
        <v>Đ</v>
      </c>
      <c r="CW552" s="192"/>
      <c r="CX552" s="361"/>
      <c r="CY552" s="192"/>
      <c r="CZ552" s="193"/>
      <c r="DA552" s="192"/>
      <c r="DB552" s="193"/>
      <c r="DC552" s="192"/>
      <c r="DD552" s="193"/>
      <c r="DE552" s="194"/>
      <c r="DF552" s="194"/>
      <c r="DG552" s="2"/>
      <c r="DH552" s="2"/>
      <c r="DI552" s="2"/>
      <c r="DJ552" s="2"/>
      <c r="DK552" s="2"/>
      <c r="DL552" s="2"/>
      <c r="DM552" s="2"/>
      <c r="DN552" s="2"/>
      <c r="DO552" s="2"/>
      <c r="DP552" s="2"/>
      <c r="DQ552" s="2"/>
      <c r="DR552" s="2"/>
      <c r="DS552" s="2"/>
      <c r="DT552" s="2"/>
      <c r="DU552" s="2"/>
      <c r="DV552" s="2"/>
      <c r="DW552" s="2"/>
      <c r="DX552" s="2"/>
      <c r="DY552" s="2"/>
      <c r="DZ552" s="2"/>
    </row>
    <row r="553" spans="1:130" ht="15.75" hidden="1" x14ac:dyDescent="0.25">
      <c r="A553" s="654" t="s">
        <v>962</v>
      </c>
      <c r="B553" s="655"/>
      <c r="C553" s="656"/>
      <c r="D553" s="180" t="s">
        <v>954</v>
      </c>
      <c r="E553" s="1"/>
      <c r="F553" s="1"/>
      <c r="G553" s="2"/>
      <c r="H553" s="2"/>
      <c r="I553" s="2"/>
      <c r="J553" s="2"/>
      <c r="K553" s="2"/>
      <c r="L553" s="2"/>
      <c r="M553" s="4"/>
      <c r="N553" s="302"/>
      <c r="O553" s="116"/>
      <c r="P553" s="116"/>
      <c r="Q553" s="116"/>
      <c r="R553" s="116"/>
      <c r="S553" s="116"/>
      <c r="T553" s="116"/>
      <c r="U553" s="116"/>
      <c r="V553" s="116"/>
      <c r="W553" s="116"/>
      <c r="X553" s="116"/>
      <c r="Y553" s="116"/>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69">
        <f t="shared" ref="BJ553:CV553" si="344">COUNTIFS($N$8:$N$499,"TV",BJ8:BJ499,2)</f>
        <v>43</v>
      </c>
      <c r="BK553" s="69">
        <f t="shared" si="344"/>
        <v>41</v>
      </c>
      <c r="BL553" s="69">
        <f t="shared" si="344"/>
        <v>41</v>
      </c>
      <c r="BM553" s="69">
        <f t="shared" si="344"/>
        <v>41</v>
      </c>
      <c r="BN553" s="69">
        <f t="shared" si="344"/>
        <v>41</v>
      </c>
      <c r="BO553" s="69">
        <f t="shared" si="344"/>
        <v>41</v>
      </c>
      <c r="BP553" s="69">
        <f t="shared" si="344"/>
        <v>41</v>
      </c>
      <c r="BQ553" s="69">
        <f t="shared" si="344"/>
        <v>41</v>
      </c>
      <c r="BR553" s="69">
        <f t="shared" si="344"/>
        <v>39</v>
      </c>
      <c r="BS553" s="69">
        <f t="shared" si="344"/>
        <v>37</v>
      </c>
      <c r="BT553" s="69">
        <f t="shared" si="344"/>
        <v>37</v>
      </c>
      <c r="BU553" s="69">
        <f t="shared" si="344"/>
        <v>37</v>
      </c>
      <c r="BV553" s="69">
        <f t="shared" si="344"/>
        <v>37</v>
      </c>
      <c r="BW553" s="69">
        <f t="shared" si="344"/>
        <v>37</v>
      </c>
      <c r="BX553" s="69">
        <f t="shared" si="344"/>
        <v>37</v>
      </c>
      <c r="BY553" s="69">
        <f t="shared" si="344"/>
        <v>37</v>
      </c>
      <c r="BZ553" s="69">
        <f t="shared" si="344"/>
        <v>37</v>
      </c>
      <c r="CA553" s="69">
        <f t="shared" si="344"/>
        <v>37</v>
      </c>
      <c r="CB553" s="69">
        <f t="shared" si="344"/>
        <v>37</v>
      </c>
      <c r="CC553" s="69">
        <f t="shared" si="344"/>
        <v>39</v>
      </c>
      <c r="CD553" s="69">
        <f t="shared" si="344"/>
        <v>39</v>
      </c>
      <c r="CE553" s="69">
        <f t="shared" si="344"/>
        <v>41</v>
      </c>
      <c r="CF553" s="69">
        <f t="shared" si="344"/>
        <v>41</v>
      </c>
      <c r="CG553" s="69">
        <f t="shared" si="344"/>
        <v>41</v>
      </c>
      <c r="CH553" s="69">
        <f t="shared" si="344"/>
        <v>41</v>
      </c>
      <c r="CI553" s="69">
        <f t="shared" si="344"/>
        <v>41</v>
      </c>
      <c r="CJ553" s="69">
        <f t="shared" si="344"/>
        <v>41</v>
      </c>
      <c r="CK553" s="69">
        <f t="shared" si="344"/>
        <v>41</v>
      </c>
      <c r="CL553" s="69">
        <f t="shared" si="344"/>
        <v>41</v>
      </c>
      <c r="CM553" s="69">
        <f t="shared" si="344"/>
        <v>41</v>
      </c>
      <c r="CN553" s="69">
        <f t="shared" si="344"/>
        <v>41</v>
      </c>
      <c r="CO553" s="69">
        <f t="shared" si="344"/>
        <v>42</v>
      </c>
      <c r="CP553" s="69">
        <f t="shared" si="344"/>
        <v>41</v>
      </c>
      <c r="CQ553" s="69">
        <f t="shared" si="344"/>
        <v>41</v>
      </c>
      <c r="CR553" s="69">
        <f t="shared" si="344"/>
        <v>41</v>
      </c>
      <c r="CS553" s="69">
        <f t="shared" si="344"/>
        <v>9</v>
      </c>
      <c r="CT553" s="69">
        <f t="shared" si="344"/>
        <v>41</v>
      </c>
      <c r="CU553" s="69">
        <f t="shared" si="344"/>
        <v>41</v>
      </c>
      <c r="CV553" s="69">
        <f t="shared" si="344"/>
        <v>41</v>
      </c>
      <c r="CW553" s="641"/>
      <c r="CX553" s="642"/>
      <c r="CY553" s="642"/>
      <c r="CZ553" s="642"/>
      <c r="DA553" s="642"/>
      <c r="DB553" s="642"/>
      <c r="DC553" s="642"/>
      <c r="DD553" s="642"/>
      <c r="DE553" s="642"/>
      <c r="DF553" s="643"/>
      <c r="DG553" s="2"/>
      <c r="DH553" s="2"/>
      <c r="DI553" s="2"/>
      <c r="DJ553" s="2"/>
      <c r="DK553" s="2"/>
      <c r="DL553" s="2"/>
      <c r="DM553" s="2"/>
      <c r="DN553" s="2"/>
      <c r="DO553" s="2"/>
      <c r="DP553" s="2"/>
      <c r="DQ553" s="2"/>
      <c r="DR553" s="2"/>
      <c r="DS553" s="2"/>
      <c r="DT553" s="2"/>
      <c r="DU553" s="2"/>
      <c r="DV553" s="2"/>
      <c r="DW553" s="2"/>
      <c r="DX553" s="2"/>
      <c r="DY553" s="2"/>
      <c r="DZ553" s="2"/>
    </row>
    <row r="554" spans="1:130" ht="15.75" hidden="1" x14ac:dyDescent="0.25">
      <c r="A554" s="657"/>
      <c r="B554" s="658"/>
      <c r="C554" s="639"/>
      <c r="D554" s="180" t="s">
        <v>955</v>
      </c>
      <c r="E554" s="1"/>
      <c r="F554" s="1"/>
      <c r="G554" s="2"/>
      <c r="H554" s="2"/>
      <c r="I554" s="2"/>
      <c r="J554" s="2"/>
      <c r="K554" s="2"/>
      <c r="L554" s="2"/>
      <c r="M554" s="4"/>
      <c r="N554" s="302"/>
      <c r="O554" s="116"/>
      <c r="P554" s="116"/>
      <c r="Q554" s="116"/>
      <c r="R554" s="116"/>
      <c r="S554" s="116"/>
      <c r="T554" s="116"/>
      <c r="U554" s="116"/>
      <c r="V554" s="116"/>
      <c r="W554" s="116"/>
      <c r="X554" s="116"/>
      <c r="Y554" s="116"/>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69">
        <f t="shared" ref="BJ554:CV554" si="345">COUNTIFS($N$8:$N$499,"TV",BJ8:BJ499,1)</f>
        <v>0</v>
      </c>
      <c r="BK554" s="69">
        <f t="shared" si="345"/>
        <v>2</v>
      </c>
      <c r="BL554" s="69">
        <f t="shared" si="345"/>
        <v>2</v>
      </c>
      <c r="BM554" s="69">
        <f t="shared" si="345"/>
        <v>2</v>
      </c>
      <c r="BN554" s="69">
        <f t="shared" si="345"/>
        <v>2</v>
      </c>
      <c r="BO554" s="69">
        <f t="shared" si="345"/>
        <v>2</v>
      </c>
      <c r="BP554" s="69">
        <f t="shared" si="345"/>
        <v>2</v>
      </c>
      <c r="BQ554" s="69">
        <f t="shared" si="345"/>
        <v>2</v>
      </c>
      <c r="BR554" s="69">
        <f t="shared" si="345"/>
        <v>4</v>
      </c>
      <c r="BS554" s="69">
        <f t="shared" si="345"/>
        <v>6</v>
      </c>
      <c r="BT554" s="69">
        <f t="shared" si="345"/>
        <v>6</v>
      </c>
      <c r="BU554" s="69">
        <f t="shared" si="345"/>
        <v>6</v>
      </c>
      <c r="BV554" s="69">
        <f t="shared" si="345"/>
        <v>6</v>
      </c>
      <c r="BW554" s="69">
        <f t="shared" si="345"/>
        <v>6</v>
      </c>
      <c r="BX554" s="69">
        <f t="shared" si="345"/>
        <v>6</v>
      </c>
      <c r="BY554" s="69">
        <f t="shared" si="345"/>
        <v>6</v>
      </c>
      <c r="BZ554" s="69">
        <f t="shared" si="345"/>
        <v>6</v>
      </c>
      <c r="CA554" s="69">
        <f t="shared" si="345"/>
        <v>6</v>
      </c>
      <c r="CB554" s="69">
        <f t="shared" si="345"/>
        <v>6</v>
      </c>
      <c r="CC554" s="69">
        <f t="shared" si="345"/>
        <v>4</v>
      </c>
      <c r="CD554" s="69">
        <f t="shared" si="345"/>
        <v>4</v>
      </c>
      <c r="CE554" s="69">
        <f t="shared" si="345"/>
        <v>2</v>
      </c>
      <c r="CF554" s="69">
        <f t="shared" si="345"/>
        <v>2</v>
      </c>
      <c r="CG554" s="69">
        <f t="shared" si="345"/>
        <v>2</v>
      </c>
      <c r="CH554" s="69">
        <f t="shared" si="345"/>
        <v>2</v>
      </c>
      <c r="CI554" s="69">
        <f t="shared" si="345"/>
        <v>2</v>
      </c>
      <c r="CJ554" s="69">
        <f t="shared" si="345"/>
        <v>2</v>
      </c>
      <c r="CK554" s="69">
        <f t="shared" si="345"/>
        <v>2</v>
      </c>
      <c r="CL554" s="69">
        <f t="shared" si="345"/>
        <v>2</v>
      </c>
      <c r="CM554" s="69">
        <f t="shared" si="345"/>
        <v>2</v>
      </c>
      <c r="CN554" s="69">
        <f t="shared" si="345"/>
        <v>2</v>
      </c>
      <c r="CO554" s="69">
        <f t="shared" si="345"/>
        <v>1</v>
      </c>
      <c r="CP554" s="69">
        <f t="shared" si="345"/>
        <v>2</v>
      </c>
      <c r="CQ554" s="69">
        <f t="shared" si="345"/>
        <v>2</v>
      </c>
      <c r="CR554" s="69">
        <f t="shared" si="345"/>
        <v>2</v>
      </c>
      <c r="CS554" s="69">
        <f t="shared" si="345"/>
        <v>2</v>
      </c>
      <c r="CT554" s="69">
        <f t="shared" si="345"/>
        <v>2</v>
      </c>
      <c r="CU554" s="69">
        <f t="shared" si="345"/>
        <v>2</v>
      </c>
      <c r="CV554" s="69">
        <f t="shared" si="345"/>
        <v>2</v>
      </c>
      <c r="CW554" s="644"/>
      <c r="CX554" s="645"/>
      <c r="CY554" s="645"/>
      <c r="CZ554" s="645"/>
      <c r="DA554" s="645"/>
      <c r="DB554" s="645"/>
      <c r="DC554" s="645"/>
      <c r="DD554" s="645"/>
      <c r="DE554" s="645"/>
      <c r="DF554" s="646"/>
      <c r="DG554" s="2"/>
      <c r="DH554" s="2"/>
      <c r="DI554" s="2"/>
      <c r="DJ554" s="2"/>
      <c r="DK554" s="2"/>
      <c r="DL554" s="2"/>
      <c r="DM554" s="2"/>
      <c r="DN554" s="2"/>
      <c r="DO554" s="2"/>
      <c r="DP554" s="2"/>
      <c r="DQ554" s="2"/>
      <c r="DR554" s="2"/>
      <c r="DS554" s="2"/>
      <c r="DT554" s="2"/>
      <c r="DU554" s="2"/>
      <c r="DV554" s="2"/>
      <c r="DW554" s="2"/>
      <c r="DX554" s="2"/>
      <c r="DY554" s="2"/>
      <c r="DZ554" s="2"/>
    </row>
    <row r="555" spans="1:130" ht="15.75" hidden="1" x14ac:dyDescent="0.25">
      <c r="A555" s="657"/>
      <c r="B555" s="658"/>
      <c r="C555" s="639"/>
      <c r="D555" s="180" t="s">
        <v>956</v>
      </c>
      <c r="E555" s="1"/>
      <c r="F555" s="1"/>
      <c r="G555" s="2"/>
      <c r="H555" s="2"/>
      <c r="I555" s="2"/>
      <c r="J555" s="2"/>
      <c r="K555" s="2"/>
      <c r="L555" s="2"/>
      <c r="M555" s="4"/>
      <c r="N555" s="302"/>
      <c r="O555" s="116"/>
      <c r="P555" s="116"/>
      <c r="Q555" s="116"/>
      <c r="R555" s="116"/>
      <c r="S555" s="116"/>
      <c r="T555" s="116"/>
      <c r="U555" s="116"/>
      <c r="V555" s="116"/>
      <c r="W555" s="116"/>
      <c r="X555" s="116"/>
      <c r="Y555" s="116"/>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69">
        <f t="shared" ref="BJ555:CV555" si="346">COUNTIFS($N$8:$N$499,"TV",BJ8:BJ499,0)</f>
        <v>0</v>
      </c>
      <c r="BK555" s="69">
        <f t="shared" si="346"/>
        <v>0</v>
      </c>
      <c r="BL555" s="69">
        <f t="shared" si="346"/>
        <v>0</v>
      </c>
      <c r="BM555" s="69">
        <f t="shared" si="346"/>
        <v>0</v>
      </c>
      <c r="BN555" s="69">
        <f t="shared" si="346"/>
        <v>0</v>
      </c>
      <c r="BO555" s="69">
        <f t="shared" si="346"/>
        <v>0</v>
      </c>
      <c r="BP555" s="69">
        <f t="shared" si="346"/>
        <v>0</v>
      </c>
      <c r="BQ555" s="69">
        <f t="shared" si="346"/>
        <v>0</v>
      </c>
      <c r="BR555" s="69">
        <f t="shared" si="346"/>
        <v>0</v>
      </c>
      <c r="BS555" s="69">
        <f t="shared" si="346"/>
        <v>0</v>
      </c>
      <c r="BT555" s="69">
        <f t="shared" si="346"/>
        <v>0</v>
      </c>
      <c r="BU555" s="69">
        <f t="shared" si="346"/>
        <v>0</v>
      </c>
      <c r="BV555" s="69">
        <f t="shared" si="346"/>
        <v>0</v>
      </c>
      <c r="BW555" s="69">
        <f t="shared" si="346"/>
        <v>0</v>
      </c>
      <c r="BX555" s="69">
        <f t="shared" si="346"/>
        <v>0</v>
      </c>
      <c r="BY555" s="69">
        <f t="shared" si="346"/>
        <v>0</v>
      </c>
      <c r="BZ555" s="69">
        <f t="shared" si="346"/>
        <v>0</v>
      </c>
      <c r="CA555" s="69">
        <f t="shared" si="346"/>
        <v>0</v>
      </c>
      <c r="CB555" s="69">
        <f t="shared" si="346"/>
        <v>0</v>
      </c>
      <c r="CC555" s="69">
        <f t="shared" si="346"/>
        <v>0</v>
      </c>
      <c r="CD555" s="69">
        <f t="shared" si="346"/>
        <v>0</v>
      </c>
      <c r="CE555" s="69">
        <f t="shared" si="346"/>
        <v>0</v>
      </c>
      <c r="CF555" s="69">
        <f t="shared" si="346"/>
        <v>0</v>
      </c>
      <c r="CG555" s="69">
        <f t="shared" si="346"/>
        <v>0</v>
      </c>
      <c r="CH555" s="69">
        <f t="shared" si="346"/>
        <v>0</v>
      </c>
      <c r="CI555" s="69">
        <f t="shared" si="346"/>
        <v>0</v>
      </c>
      <c r="CJ555" s="69">
        <f t="shared" si="346"/>
        <v>0</v>
      </c>
      <c r="CK555" s="69">
        <f t="shared" si="346"/>
        <v>0</v>
      </c>
      <c r="CL555" s="69">
        <f t="shared" si="346"/>
        <v>0</v>
      </c>
      <c r="CM555" s="69">
        <f t="shared" si="346"/>
        <v>0</v>
      </c>
      <c r="CN555" s="69">
        <f t="shared" si="346"/>
        <v>0</v>
      </c>
      <c r="CO555" s="69">
        <f t="shared" si="346"/>
        <v>0</v>
      </c>
      <c r="CP555" s="69">
        <f t="shared" si="346"/>
        <v>0</v>
      </c>
      <c r="CQ555" s="69">
        <f t="shared" si="346"/>
        <v>0</v>
      </c>
      <c r="CR555" s="69">
        <f t="shared" si="346"/>
        <v>0</v>
      </c>
      <c r="CS555" s="69">
        <f t="shared" si="346"/>
        <v>0</v>
      </c>
      <c r="CT555" s="69">
        <f t="shared" si="346"/>
        <v>0</v>
      </c>
      <c r="CU555" s="69">
        <f t="shared" si="346"/>
        <v>0</v>
      </c>
      <c r="CV555" s="69">
        <f t="shared" si="346"/>
        <v>0</v>
      </c>
      <c r="CW555" s="644"/>
      <c r="CX555" s="645"/>
      <c r="CY555" s="645"/>
      <c r="CZ555" s="645"/>
      <c r="DA555" s="645"/>
      <c r="DB555" s="645"/>
      <c r="DC555" s="645"/>
      <c r="DD555" s="645"/>
      <c r="DE555" s="645"/>
      <c r="DF555" s="646"/>
      <c r="DG555" s="2"/>
      <c r="DH555" s="2"/>
      <c r="DI555" s="2"/>
      <c r="DJ555" s="2"/>
      <c r="DK555" s="2"/>
      <c r="DL555" s="2"/>
      <c r="DM555" s="2"/>
      <c r="DN555" s="2"/>
      <c r="DO555" s="2"/>
      <c r="DP555" s="2"/>
      <c r="DQ555" s="2"/>
      <c r="DR555" s="2"/>
      <c r="DS555" s="2"/>
      <c r="DT555" s="2"/>
      <c r="DU555" s="2"/>
      <c r="DV555" s="2"/>
      <c r="DW555" s="2"/>
      <c r="DX555" s="2"/>
      <c r="DY555" s="2"/>
      <c r="DZ555" s="2"/>
    </row>
    <row r="556" spans="1:130" ht="15.75" hidden="1" x14ac:dyDescent="0.25">
      <c r="A556" s="657"/>
      <c r="B556" s="658"/>
      <c r="C556" s="639"/>
      <c r="D556" s="180" t="s">
        <v>957</v>
      </c>
      <c r="E556" s="1"/>
      <c r="F556" s="1"/>
      <c r="G556" s="2"/>
      <c r="H556" s="2"/>
      <c r="I556" s="2"/>
      <c r="J556" s="2"/>
      <c r="K556" s="2"/>
      <c r="L556" s="2"/>
      <c r="M556" s="4"/>
      <c r="N556" s="302"/>
      <c r="O556" s="116"/>
      <c r="P556" s="116"/>
      <c r="Q556" s="116"/>
      <c r="R556" s="116"/>
      <c r="S556" s="116"/>
      <c r="T556" s="116"/>
      <c r="U556" s="116"/>
      <c r="V556" s="116"/>
      <c r="W556" s="116"/>
      <c r="X556" s="116"/>
      <c r="Y556" s="116"/>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69">
        <f t="shared" ref="BJ556:CV556" si="347">COUNTIFS($N$8:$N$499,"TV",BJ8:BJ499,KĐG)</f>
        <v>0</v>
      </c>
      <c r="BK556" s="69">
        <f t="shared" si="347"/>
        <v>0</v>
      </c>
      <c r="BL556" s="69">
        <f t="shared" si="347"/>
        <v>0</v>
      </c>
      <c r="BM556" s="69">
        <f t="shared" si="347"/>
        <v>0</v>
      </c>
      <c r="BN556" s="69">
        <f t="shared" si="347"/>
        <v>0</v>
      </c>
      <c r="BO556" s="69">
        <f t="shared" si="347"/>
        <v>0</v>
      </c>
      <c r="BP556" s="69">
        <f t="shared" si="347"/>
        <v>0</v>
      </c>
      <c r="BQ556" s="69">
        <f t="shared" si="347"/>
        <v>0</v>
      </c>
      <c r="BR556" s="69">
        <f t="shared" si="347"/>
        <v>0</v>
      </c>
      <c r="BS556" s="69">
        <f t="shared" si="347"/>
        <v>0</v>
      </c>
      <c r="BT556" s="69">
        <f t="shared" si="347"/>
        <v>0</v>
      </c>
      <c r="BU556" s="69">
        <f t="shared" si="347"/>
        <v>0</v>
      </c>
      <c r="BV556" s="69">
        <f t="shared" si="347"/>
        <v>0</v>
      </c>
      <c r="BW556" s="69">
        <f t="shared" si="347"/>
        <v>0</v>
      </c>
      <c r="BX556" s="69">
        <f t="shared" si="347"/>
        <v>0</v>
      </c>
      <c r="BY556" s="69">
        <f t="shared" si="347"/>
        <v>0</v>
      </c>
      <c r="BZ556" s="69">
        <f t="shared" si="347"/>
        <v>0</v>
      </c>
      <c r="CA556" s="69">
        <f t="shared" si="347"/>
        <v>0</v>
      </c>
      <c r="CB556" s="69">
        <f t="shared" si="347"/>
        <v>0</v>
      </c>
      <c r="CC556" s="69">
        <f t="shared" si="347"/>
        <v>0</v>
      </c>
      <c r="CD556" s="69">
        <f t="shared" si="347"/>
        <v>0</v>
      </c>
      <c r="CE556" s="69">
        <f t="shared" si="347"/>
        <v>0</v>
      </c>
      <c r="CF556" s="69">
        <f t="shared" si="347"/>
        <v>0</v>
      </c>
      <c r="CG556" s="69">
        <f t="shared" si="347"/>
        <v>0</v>
      </c>
      <c r="CH556" s="69">
        <f t="shared" si="347"/>
        <v>0</v>
      </c>
      <c r="CI556" s="69">
        <f t="shared" si="347"/>
        <v>0</v>
      </c>
      <c r="CJ556" s="69">
        <f t="shared" si="347"/>
        <v>0</v>
      </c>
      <c r="CK556" s="69">
        <f t="shared" si="347"/>
        <v>0</v>
      </c>
      <c r="CL556" s="69">
        <f t="shared" si="347"/>
        <v>0</v>
      </c>
      <c r="CM556" s="69">
        <f t="shared" si="347"/>
        <v>0</v>
      </c>
      <c r="CN556" s="69">
        <f t="shared" si="347"/>
        <v>0</v>
      </c>
      <c r="CO556" s="69">
        <f t="shared" si="347"/>
        <v>0</v>
      </c>
      <c r="CP556" s="69">
        <f t="shared" si="347"/>
        <v>0</v>
      </c>
      <c r="CQ556" s="69">
        <f t="shared" si="347"/>
        <v>0</v>
      </c>
      <c r="CR556" s="69">
        <f t="shared" si="347"/>
        <v>0</v>
      </c>
      <c r="CS556" s="69">
        <f t="shared" si="347"/>
        <v>0</v>
      </c>
      <c r="CT556" s="69">
        <f t="shared" si="347"/>
        <v>0</v>
      </c>
      <c r="CU556" s="69">
        <f t="shared" si="347"/>
        <v>0</v>
      </c>
      <c r="CV556" s="69">
        <f t="shared" si="347"/>
        <v>0</v>
      </c>
      <c r="CW556" s="644"/>
      <c r="CX556" s="645"/>
      <c r="CY556" s="645"/>
      <c r="CZ556" s="645"/>
      <c r="DA556" s="645"/>
      <c r="DB556" s="645"/>
      <c r="DC556" s="645"/>
      <c r="DD556" s="645"/>
      <c r="DE556" s="645"/>
      <c r="DF556" s="646"/>
      <c r="DG556" s="2"/>
      <c r="DH556" s="2"/>
      <c r="DI556" s="2"/>
      <c r="DJ556" s="2"/>
      <c r="DK556" s="2"/>
      <c r="DL556" s="2"/>
      <c r="DM556" s="2"/>
      <c r="DN556" s="2"/>
      <c r="DO556" s="2"/>
      <c r="DP556" s="2"/>
      <c r="DQ556" s="2"/>
      <c r="DR556" s="2"/>
      <c r="DS556" s="2"/>
      <c r="DT556" s="2"/>
      <c r="DU556" s="2"/>
      <c r="DV556" s="2"/>
      <c r="DW556" s="2"/>
      <c r="DX556" s="2"/>
      <c r="DY556" s="2"/>
      <c r="DZ556" s="2"/>
    </row>
    <row r="557" spans="1:130" ht="15.75" hidden="1" x14ac:dyDescent="0.25">
      <c r="A557" s="657"/>
      <c r="B557" s="658"/>
      <c r="C557" s="639"/>
      <c r="D557" s="180" t="s">
        <v>958</v>
      </c>
      <c r="E557" s="1"/>
      <c r="F557" s="1"/>
      <c r="G557" s="2"/>
      <c r="H557" s="2"/>
      <c r="I557" s="2"/>
      <c r="J557" s="2"/>
      <c r="K557" s="2"/>
      <c r="L557" s="2"/>
      <c r="M557" s="4"/>
      <c r="N557" s="302"/>
      <c r="O557" s="116"/>
      <c r="P557" s="116"/>
      <c r="Q557" s="116"/>
      <c r="R557" s="116"/>
      <c r="S557" s="116"/>
      <c r="T557" s="116"/>
      <c r="U557" s="116"/>
      <c r="V557" s="116"/>
      <c r="W557" s="116"/>
      <c r="X557" s="116"/>
      <c r="Y557" s="116"/>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184">
        <f t="shared" ref="BJ557:CV557" si="348">BJ556/(BJ553+BJ554+BJ555+BJ556)</f>
        <v>0</v>
      </c>
      <c r="BK557" s="184">
        <f t="shared" si="348"/>
        <v>0</v>
      </c>
      <c r="BL557" s="184">
        <f t="shared" si="348"/>
        <v>0</v>
      </c>
      <c r="BM557" s="184">
        <f t="shared" si="348"/>
        <v>0</v>
      </c>
      <c r="BN557" s="184">
        <f t="shared" si="348"/>
        <v>0</v>
      </c>
      <c r="BO557" s="184">
        <f t="shared" si="348"/>
        <v>0</v>
      </c>
      <c r="BP557" s="184">
        <f t="shared" si="348"/>
        <v>0</v>
      </c>
      <c r="BQ557" s="184">
        <f t="shared" si="348"/>
        <v>0</v>
      </c>
      <c r="BR557" s="184">
        <f t="shared" si="348"/>
        <v>0</v>
      </c>
      <c r="BS557" s="184">
        <f t="shared" si="348"/>
        <v>0</v>
      </c>
      <c r="BT557" s="184">
        <f t="shared" si="348"/>
        <v>0</v>
      </c>
      <c r="BU557" s="184">
        <f t="shared" si="348"/>
        <v>0</v>
      </c>
      <c r="BV557" s="184">
        <f t="shared" si="348"/>
        <v>0</v>
      </c>
      <c r="BW557" s="184">
        <f t="shared" si="348"/>
        <v>0</v>
      </c>
      <c r="BX557" s="184">
        <f t="shared" si="348"/>
        <v>0</v>
      </c>
      <c r="BY557" s="184">
        <f t="shared" si="348"/>
        <v>0</v>
      </c>
      <c r="BZ557" s="184">
        <f t="shared" si="348"/>
        <v>0</v>
      </c>
      <c r="CA557" s="184">
        <f t="shared" si="348"/>
        <v>0</v>
      </c>
      <c r="CB557" s="184">
        <f t="shared" si="348"/>
        <v>0</v>
      </c>
      <c r="CC557" s="184">
        <f t="shared" si="348"/>
        <v>0</v>
      </c>
      <c r="CD557" s="184">
        <f t="shared" si="348"/>
        <v>0</v>
      </c>
      <c r="CE557" s="184">
        <f t="shared" si="348"/>
        <v>0</v>
      </c>
      <c r="CF557" s="184">
        <f t="shared" si="348"/>
        <v>0</v>
      </c>
      <c r="CG557" s="184">
        <f t="shared" si="348"/>
        <v>0</v>
      </c>
      <c r="CH557" s="184">
        <f t="shared" si="348"/>
        <v>0</v>
      </c>
      <c r="CI557" s="184">
        <f t="shared" si="348"/>
        <v>0</v>
      </c>
      <c r="CJ557" s="184">
        <f t="shared" si="348"/>
        <v>0</v>
      </c>
      <c r="CK557" s="184">
        <f t="shared" si="348"/>
        <v>0</v>
      </c>
      <c r="CL557" s="184">
        <f t="shared" si="348"/>
        <v>0</v>
      </c>
      <c r="CM557" s="184">
        <f t="shared" si="348"/>
        <v>0</v>
      </c>
      <c r="CN557" s="184">
        <f t="shared" si="348"/>
        <v>0</v>
      </c>
      <c r="CO557" s="184">
        <f t="shared" si="348"/>
        <v>0</v>
      </c>
      <c r="CP557" s="184">
        <f t="shared" si="348"/>
        <v>0</v>
      </c>
      <c r="CQ557" s="184">
        <f t="shared" si="348"/>
        <v>0</v>
      </c>
      <c r="CR557" s="184">
        <f t="shared" si="348"/>
        <v>0</v>
      </c>
      <c r="CS557" s="184">
        <f t="shared" si="348"/>
        <v>0</v>
      </c>
      <c r="CT557" s="184">
        <f t="shared" si="348"/>
        <v>0</v>
      </c>
      <c r="CU557" s="184">
        <f t="shared" si="348"/>
        <v>0</v>
      </c>
      <c r="CV557" s="184">
        <f t="shared" si="348"/>
        <v>0</v>
      </c>
      <c r="CW557" s="647"/>
      <c r="CX557" s="648"/>
      <c r="CY557" s="648"/>
      <c r="CZ557" s="648"/>
      <c r="DA557" s="648"/>
      <c r="DB557" s="648"/>
      <c r="DC557" s="648"/>
      <c r="DD557" s="648"/>
      <c r="DE557" s="648"/>
      <c r="DF557" s="649"/>
      <c r="DG557" s="2"/>
      <c r="DH557" s="2"/>
      <c r="DI557" s="2"/>
      <c r="DJ557" s="2"/>
      <c r="DK557" s="2"/>
      <c r="DL557" s="2"/>
      <c r="DM557" s="2"/>
      <c r="DN557" s="2"/>
      <c r="DO557" s="2"/>
      <c r="DP557" s="2"/>
      <c r="DQ557" s="2"/>
      <c r="DR557" s="2"/>
      <c r="DS557" s="2"/>
      <c r="DT557" s="2"/>
      <c r="DU557" s="2"/>
      <c r="DV557" s="2"/>
      <c r="DW557" s="2"/>
      <c r="DX557" s="2"/>
      <c r="DY557" s="2"/>
      <c r="DZ557" s="2"/>
    </row>
    <row r="558" spans="1:130" ht="15.75" hidden="1" x14ac:dyDescent="0.25">
      <c r="A558" s="657"/>
      <c r="B558" s="658"/>
      <c r="C558" s="639"/>
      <c r="D558" s="633" t="s">
        <v>961</v>
      </c>
      <c r="E558" s="1"/>
      <c r="F558" s="1"/>
      <c r="G558" s="2"/>
      <c r="H558" s="2"/>
      <c r="I558" s="2"/>
      <c r="J558" s="2"/>
      <c r="K558" s="2"/>
      <c r="L558" s="2"/>
      <c r="M558" s="4"/>
      <c r="N558" s="302"/>
      <c r="O558" s="116"/>
      <c r="P558" s="116"/>
      <c r="Q558" s="116"/>
      <c r="R558" s="116"/>
      <c r="S558" s="116"/>
      <c r="T558" s="116"/>
      <c r="U558" s="116"/>
      <c r="V558" s="116"/>
      <c r="W558" s="116"/>
      <c r="X558" s="116"/>
      <c r="Y558" s="116"/>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188">
        <f t="shared" ref="BJ558:CV558" si="349">(((BJ553*2)+(BJ554*1)+(BJ555*0)+(BJ555*0)))/(BJ553+BJ554+BJ555+BJ556)</f>
        <v>2</v>
      </c>
      <c r="BK558" s="188">
        <f t="shared" si="349"/>
        <v>1.9534883720930232</v>
      </c>
      <c r="BL558" s="188">
        <f t="shared" si="349"/>
        <v>1.9534883720930232</v>
      </c>
      <c r="BM558" s="188">
        <f t="shared" si="349"/>
        <v>1.9534883720930232</v>
      </c>
      <c r="BN558" s="188">
        <f t="shared" si="349"/>
        <v>1.9534883720930232</v>
      </c>
      <c r="BO558" s="188">
        <f t="shared" si="349"/>
        <v>1.9534883720930232</v>
      </c>
      <c r="BP558" s="188">
        <f t="shared" si="349"/>
        <v>1.9534883720930232</v>
      </c>
      <c r="BQ558" s="188">
        <f t="shared" si="349"/>
        <v>1.9534883720930232</v>
      </c>
      <c r="BR558" s="188">
        <f t="shared" si="349"/>
        <v>1.9069767441860466</v>
      </c>
      <c r="BS558" s="188">
        <f t="shared" si="349"/>
        <v>1.8604651162790697</v>
      </c>
      <c r="BT558" s="188">
        <f t="shared" si="349"/>
        <v>1.8604651162790697</v>
      </c>
      <c r="BU558" s="188">
        <f t="shared" si="349"/>
        <v>1.8604651162790697</v>
      </c>
      <c r="BV558" s="188">
        <f t="shared" si="349"/>
        <v>1.8604651162790697</v>
      </c>
      <c r="BW558" s="188">
        <f t="shared" si="349"/>
        <v>1.8604651162790697</v>
      </c>
      <c r="BX558" s="188">
        <f t="shared" si="349"/>
        <v>1.8604651162790697</v>
      </c>
      <c r="BY558" s="188">
        <f t="shared" si="349"/>
        <v>1.8604651162790697</v>
      </c>
      <c r="BZ558" s="188">
        <f t="shared" si="349"/>
        <v>1.8604651162790697</v>
      </c>
      <c r="CA558" s="188">
        <f t="shared" si="349"/>
        <v>1.8604651162790697</v>
      </c>
      <c r="CB558" s="188">
        <f t="shared" si="349"/>
        <v>1.8604651162790697</v>
      </c>
      <c r="CC558" s="188">
        <f t="shared" si="349"/>
        <v>1.9069767441860466</v>
      </c>
      <c r="CD558" s="188">
        <f t="shared" si="349"/>
        <v>1.9069767441860466</v>
      </c>
      <c r="CE558" s="188">
        <f t="shared" si="349"/>
        <v>1.9534883720930232</v>
      </c>
      <c r="CF558" s="188">
        <f t="shared" si="349"/>
        <v>1.9534883720930232</v>
      </c>
      <c r="CG558" s="188">
        <f t="shared" si="349"/>
        <v>1.9534883720930232</v>
      </c>
      <c r="CH558" s="188">
        <f t="shared" si="349"/>
        <v>1.9534883720930232</v>
      </c>
      <c r="CI558" s="188">
        <f t="shared" si="349"/>
        <v>1.9534883720930232</v>
      </c>
      <c r="CJ558" s="188">
        <f t="shared" si="349"/>
        <v>1.9534883720930232</v>
      </c>
      <c r="CK558" s="188">
        <f t="shared" si="349"/>
        <v>1.9534883720930232</v>
      </c>
      <c r="CL558" s="188">
        <f t="shared" si="349"/>
        <v>1.9534883720930232</v>
      </c>
      <c r="CM558" s="188">
        <f t="shared" si="349"/>
        <v>1.9534883720930232</v>
      </c>
      <c r="CN558" s="188">
        <f t="shared" si="349"/>
        <v>1.9534883720930232</v>
      </c>
      <c r="CO558" s="188">
        <f t="shared" si="349"/>
        <v>1.9767441860465116</v>
      </c>
      <c r="CP558" s="188">
        <f t="shared" si="349"/>
        <v>1.9534883720930232</v>
      </c>
      <c r="CQ558" s="188">
        <f t="shared" si="349"/>
        <v>1.9534883720930232</v>
      </c>
      <c r="CR558" s="188">
        <f t="shared" si="349"/>
        <v>1.9534883720930232</v>
      </c>
      <c r="CS558" s="188">
        <f t="shared" si="349"/>
        <v>1.8181818181818181</v>
      </c>
      <c r="CT558" s="188">
        <f t="shared" si="349"/>
        <v>1.9534883720930232</v>
      </c>
      <c r="CU558" s="188">
        <f t="shared" si="349"/>
        <v>1.9534883720930232</v>
      </c>
      <c r="CV558" s="188">
        <f t="shared" si="349"/>
        <v>1.9534883720930232</v>
      </c>
      <c r="CW558" s="189">
        <f>COUNTIF($BJ559:$CV559,"Đ")</f>
        <v>38</v>
      </c>
      <c r="CX558" s="360">
        <f>CW558/(CY558+DA558+DC558+CW558)</f>
        <v>1</v>
      </c>
      <c r="CY558" s="189">
        <f>COUNTIF($BJ559:$DL559,"CCG")</f>
        <v>0</v>
      </c>
      <c r="CZ558" s="190">
        <f>CY558/(CW558+DA558+DC558+CY558)</f>
        <v>0</v>
      </c>
      <c r="DA558" s="189">
        <f>COUNTIF($BJ559:$DL559,"CĐ")</f>
        <v>0</v>
      </c>
      <c r="DB558" s="190">
        <f>DA558/(CW558+CY558+DC558+DA558)</f>
        <v>0</v>
      </c>
      <c r="DC558" s="189">
        <f>COUNTIF($BJ559:$DL559,"KĐG")</f>
        <v>0</v>
      </c>
      <c r="DD558" s="190">
        <f>DC558/(CW558+CY558+DA558+DC558)</f>
        <v>0</v>
      </c>
      <c r="DE558" s="191">
        <f>(((CW558*2)+(CY558*1)+(DA558*0)))/(CW558+CY558+DA558)</f>
        <v>2</v>
      </c>
      <c r="DF558" s="191" t="str">
        <f>IF(DE558&gt;=1.6,"Đạt mục tiêu",IF(DE558&gt;=1,"Cần cố gắng","Chưa đạt"))</f>
        <v>Đạt mục tiêu</v>
      </c>
      <c r="DG558" s="2"/>
      <c r="DH558" s="2"/>
      <c r="DI558" s="2"/>
      <c r="DJ558" s="2"/>
      <c r="DK558" s="2"/>
      <c r="DL558" s="2"/>
      <c r="DM558" s="2"/>
      <c r="DN558" s="2"/>
      <c r="DO558" s="2"/>
      <c r="DP558" s="2"/>
      <c r="DQ558" s="2"/>
      <c r="DR558" s="2"/>
      <c r="DS558" s="2"/>
      <c r="DT558" s="2"/>
      <c r="DU558" s="2"/>
      <c r="DV558" s="2"/>
      <c r="DW558" s="2"/>
      <c r="DX558" s="2"/>
      <c r="DY558" s="2"/>
      <c r="DZ558" s="2"/>
    </row>
    <row r="559" spans="1:130" ht="15.75" hidden="1" x14ac:dyDescent="0.25">
      <c r="A559" s="659"/>
      <c r="B559" s="660"/>
      <c r="C559" s="640"/>
      <c r="D559" s="634"/>
      <c r="E559" s="1"/>
      <c r="F559" s="1"/>
      <c r="G559" s="2"/>
      <c r="H559" s="2"/>
      <c r="I559" s="2"/>
      <c r="J559" s="2"/>
      <c r="K559" s="2"/>
      <c r="L559" s="2"/>
      <c r="M559" s="4"/>
      <c r="N559" s="302"/>
      <c r="O559" s="116"/>
      <c r="P559" s="116"/>
      <c r="Q559" s="116"/>
      <c r="R559" s="116"/>
      <c r="S559" s="116"/>
      <c r="T559" s="116"/>
      <c r="U559" s="116"/>
      <c r="V559" s="116"/>
      <c r="W559" s="116"/>
      <c r="X559" s="116"/>
      <c r="Y559" s="116"/>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188" t="str">
        <f t="shared" ref="BJ559:CV559" si="350">IF(BJ557&gt;=50%,"KĐG",IF(BJ558&gt;=1.6,"Đ",IF(BJ558&gt;=1,"CCG","CĐ")))</f>
        <v>Đ</v>
      </c>
      <c r="BK559" s="188" t="str">
        <f t="shared" si="350"/>
        <v>Đ</v>
      </c>
      <c r="BL559" s="188" t="str">
        <f t="shared" si="350"/>
        <v>Đ</v>
      </c>
      <c r="BM559" s="188" t="str">
        <f t="shared" si="350"/>
        <v>Đ</v>
      </c>
      <c r="BN559" s="188" t="str">
        <f t="shared" si="350"/>
        <v>Đ</v>
      </c>
      <c r="BO559" s="188" t="str">
        <f t="shared" si="350"/>
        <v>Đ</v>
      </c>
      <c r="BP559" s="188" t="str">
        <f t="shared" si="350"/>
        <v>Đ</v>
      </c>
      <c r="BQ559" s="188" t="str">
        <f t="shared" si="350"/>
        <v>Đ</v>
      </c>
      <c r="BR559" s="188" t="str">
        <f t="shared" si="350"/>
        <v>Đ</v>
      </c>
      <c r="BS559" s="188" t="str">
        <f t="shared" si="350"/>
        <v>Đ</v>
      </c>
      <c r="BT559" s="188" t="str">
        <f t="shared" si="350"/>
        <v>Đ</v>
      </c>
      <c r="BU559" s="188" t="str">
        <f t="shared" si="350"/>
        <v>Đ</v>
      </c>
      <c r="BV559" s="188" t="str">
        <f t="shared" si="350"/>
        <v>Đ</v>
      </c>
      <c r="BW559" s="188" t="str">
        <f t="shared" si="350"/>
        <v>Đ</v>
      </c>
      <c r="BX559" s="188" t="str">
        <f t="shared" si="350"/>
        <v>Đ</v>
      </c>
      <c r="BY559" s="188" t="str">
        <f t="shared" si="350"/>
        <v>Đ</v>
      </c>
      <c r="BZ559" s="188" t="str">
        <f t="shared" si="350"/>
        <v>Đ</v>
      </c>
      <c r="CA559" s="188" t="str">
        <f t="shared" si="350"/>
        <v>Đ</v>
      </c>
      <c r="CB559" s="188" t="str">
        <f t="shared" si="350"/>
        <v>Đ</v>
      </c>
      <c r="CC559" s="188" t="str">
        <f t="shared" si="350"/>
        <v>Đ</v>
      </c>
      <c r="CD559" s="188" t="str">
        <f t="shared" si="350"/>
        <v>Đ</v>
      </c>
      <c r="CE559" s="188" t="str">
        <f t="shared" si="350"/>
        <v>Đ</v>
      </c>
      <c r="CF559" s="188" t="str">
        <f t="shared" si="350"/>
        <v>Đ</v>
      </c>
      <c r="CG559" s="188" t="str">
        <f t="shared" si="350"/>
        <v>Đ</v>
      </c>
      <c r="CH559" s="188" t="str">
        <f t="shared" si="350"/>
        <v>Đ</v>
      </c>
      <c r="CI559" s="188" t="str">
        <f t="shared" si="350"/>
        <v>Đ</v>
      </c>
      <c r="CJ559" s="188" t="str">
        <f t="shared" si="350"/>
        <v>Đ</v>
      </c>
      <c r="CK559" s="188" t="str">
        <f t="shared" si="350"/>
        <v>Đ</v>
      </c>
      <c r="CL559" s="188" t="str">
        <f t="shared" si="350"/>
        <v>Đ</v>
      </c>
      <c r="CM559" s="188" t="str">
        <f t="shared" si="350"/>
        <v>Đ</v>
      </c>
      <c r="CN559" s="188" t="str">
        <f t="shared" si="350"/>
        <v>Đ</v>
      </c>
      <c r="CO559" s="188" t="str">
        <f t="shared" si="350"/>
        <v>Đ</v>
      </c>
      <c r="CP559" s="188" t="str">
        <f t="shared" si="350"/>
        <v>Đ</v>
      </c>
      <c r="CQ559" s="188" t="str">
        <f t="shared" si="350"/>
        <v>Đ</v>
      </c>
      <c r="CR559" s="188" t="str">
        <f t="shared" si="350"/>
        <v>Đ</v>
      </c>
      <c r="CS559" s="188"/>
      <c r="CT559" s="188" t="str">
        <f t="shared" si="350"/>
        <v>Đ</v>
      </c>
      <c r="CU559" s="188" t="str">
        <f t="shared" si="350"/>
        <v>Đ</v>
      </c>
      <c r="CV559" s="188" t="str">
        <f t="shared" si="350"/>
        <v>Đ</v>
      </c>
      <c r="CW559" s="192"/>
      <c r="CX559" s="361"/>
      <c r="CY559" s="192"/>
      <c r="CZ559" s="193"/>
      <c r="DA559" s="192"/>
      <c r="DB559" s="193"/>
      <c r="DC559" s="192"/>
      <c r="DD559" s="193"/>
      <c r="DE559" s="194"/>
      <c r="DF559" s="194"/>
      <c r="DG559" s="2"/>
      <c r="DH559" s="2"/>
      <c r="DI559" s="2"/>
      <c r="DJ559" s="2"/>
      <c r="DK559" s="2"/>
      <c r="DL559" s="2"/>
      <c r="DM559" s="2"/>
      <c r="DN559" s="2"/>
      <c r="DO559" s="2"/>
      <c r="DP559" s="2"/>
      <c r="DQ559" s="2"/>
      <c r="DR559" s="2"/>
      <c r="DS559" s="2"/>
      <c r="DT559" s="2"/>
      <c r="DU559" s="2"/>
      <c r="DV559" s="2"/>
      <c r="DW559" s="2"/>
      <c r="DX559" s="2"/>
      <c r="DY559" s="2"/>
      <c r="DZ559" s="2"/>
    </row>
    <row r="560" spans="1:130" ht="15.75" hidden="1" x14ac:dyDescent="0.25">
      <c r="A560" s="654" t="s">
        <v>963</v>
      </c>
      <c r="B560" s="655"/>
      <c r="C560" s="656"/>
      <c r="D560" s="180" t="s">
        <v>954</v>
      </c>
      <c r="E560" s="1"/>
      <c r="F560" s="1"/>
      <c r="G560" s="2"/>
      <c r="H560" s="2"/>
      <c r="I560" s="2"/>
      <c r="J560" s="2"/>
      <c r="K560" s="2"/>
      <c r="L560" s="2"/>
      <c r="M560" s="4"/>
      <c r="N560" s="302"/>
      <c r="O560" s="116"/>
      <c r="P560" s="116"/>
      <c r="Q560" s="116"/>
      <c r="R560" s="116"/>
      <c r="S560" s="116"/>
      <c r="T560" s="116"/>
      <c r="U560" s="116"/>
      <c r="V560" s="116"/>
      <c r="W560" s="116"/>
      <c r="X560" s="116"/>
      <c r="Y560" s="116"/>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335">
        <f t="shared" ref="BJ560:CV560" si="351">COUNTIFS($N$11:$N$501,"ĐV",BJ$11:BJ$501,"2")</f>
        <v>40</v>
      </c>
      <c r="BK560" s="335">
        <f t="shared" si="351"/>
        <v>40</v>
      </c>
      <c r="BL560" s="335">
        <f t="shared" si="351"/>
        <v>40</v>
      </c>
      <c r="BM560" s="335">
        <f t="shared" si="351"/>
        <v>40</v>
      </c>
      <c r="BN560" s="335">
        <f t="shared" si="351"/>
        <v>40</v>
      </c>
      <c r="BO560" s="335">
        <f t="shared" si="351"/>
        <v>38</v>
      </c>
      <c r="BP560" s="335">
        <f t="shared" si="351"/>
        <v>40</v>
      </c>
      <c r="BQ560" s="335">
        <f t="shared" si="351"/>
        <v>39</v>
      </c>
      <c r="BR560" s="335">
        <f t="shared" si="351"/>
        <v>38</v>
      </c>
      <c r="BS560" s="335">
        <f t="shared" si="351"/>
        <v>36</v>
      </c>
      <c r="BT560" s="335">
        <f t="shared" si="351"/>
        <v>37</v>
      </c>
      <c r="BU560" s="335">
        <f t="shared" si="351"/>
        <v>36</v>
      </c>
      <c r="BV560" s="335">
        <f t="shared" si="351"/>
        <v>34</v>
      </c>
      <c r="BW560" s="335">
        <f t="shared" si="351"/>
        <v>35</v>
      </c>
      <c r="BX560" s="335">
        <f t="shared" si="351"/>
        <v>37</v>
      </c>
      <c r="BY560" s="335">
        <f t="shared" si="351"/>
        <v>34</v>
      </c>
      <c r="BZ560" s="335">
        <f t="shared" si="351"/>
        <v>36</v>
      </c>
      <c r="CA560" s="335">
        <f t="shared" si="351"/>
        <v>36</v>
      </c>
      <c r="CB560" s="335">
        <f t="shared" si="351"/>
        <v>37</v>
      </c>
      <c r="CC560" s="335">
        <f t="shared" si="351"/>
        <v>37</v>
      </c>
      <c r="CD560" s="335">
        <f t="shared" si="351"/>
        <v>33</v>
      </c>
      <c r="CE560" s="335">
        <f t="shared" si="351"/>
        <v>38</v>
      </c>
      <c r="CF560" s="335">
        <f t="shared" si="351"/>
        <v>41</v>
      </c>
      <c r="CG560" s="335">
        <f t="shared" si="351"/>
        <v>41</v>
      </c>
      <c r="CH560" s="335">
        <f t="shared" si="351"/>
        <v>39</v>
      </c>
      <c r="CI560" s="335">
        <f t="shared" si="351"/>
        <v>40</v>
      </c>
      <c r="CJ560" s="335">
        <f t="shared" si="351"/>
        <v>40</v>
      </c>
      <c r="CK560" s="335">
        <f t="shared" si="351"/>
        <v>39</v>
      </c>
      <c r="CL560" s="335">
        <f t="shared" si="351"/>
        <v>40</v>
      </c>
      <c r="CM560" s="335">
        <f t="shared" si="351"/>
        <v>41</v>
      </c>
      <c r="CN560" s="335">
        <f t="shared" si="351"/>
        <v>39</v>
      </c>
      <c r="CO560" s="335">
        <f t="shared" si="351"/>
        <v>41</v>
      </c>
      <c r="CP560" s="335">
        <f t="shared" si="351"/>
        <v>37</v>
      </c>
      <c r="CQ560" s="335">
        <f t="shared" si="351"/>
        <v>41</v>
      </c>
      <c r="CR560" s="335">
        <f t="shared" si="351"/>
        <v>41</v>
      </c>
      <c r="CS560" s="335">
        <f t="shared" si="351"/>
        <v>41</v>
      </c>
      <c r="CT560" s="335">
        <f t="shared" si="351"/>
        <v>39</v>
      </c>
      <c r="CU560" s="335">
        <f t="shared" si="351"/>
        <v>40</v>
      </c>
      <c r="CV560" s="335">
        <f t="shared" si="351"/>
        <v>41</v>
      </c>
      <c r="CW560" s="661"/>
      <c r="CX560" s="662"/>
      <c r="CY560" s="663"/>
      <c r="CZ560" s="663"/>
      <c r="DA560" s="663"/>
      <c r="DB560" s="663"/>
      <c r="DC560" s="663"/>
      <c r="DD560" s="663"/>
      <c r="DE560" s="642"/>
      <c r="DF560" s="643"/>
      <c r="DG560" s="2"/>
      <c r="DH560" s="2"/>
      <c r="DI560" s="2"/>
      <c r="DJ560" s="2"/>
      <c r="DK560" s="2"/>
      <c r="DL560" s="2"/>
      <c r="DM560" s="2"/>
      <c r="DN560" s="2"/>
      <c r="DO560" s="2"/>
      <c r="DP560" s="2"/>
      <c r="DQ560" s="2"/>
      <c r="DR560" s="2"/>
      <c r="DS560" s="2"/>
      <c r="DT560" s="2"/>
      <c r="DU560" s="2"/>
      <c r="DV560" s="2"/>
      <c r="DW560" s="2"/>
      <c r="DX560" s="2"/>
      <c r="DY560" s="2"/>
      <c r="DZ560" s="2"/>
    </row>
    <row r="561" spans="1:130" ht="15.75" hidden="1" x14ac:dyDescent="0.25">
      <c r="A561" s="657"/>
      <c r="B561" s="658"/>
      <c r="C561" s="639"/>
      <c r="D561" s="180" t="s">
        <v>955</v>
      </c>
      <c r="E561" s="1"/>
      <c r="F561" s="1"/>
      <c r="G561" s="2"/>
      <c r="H561" s="2"/>
      <c r="I561" s="2"/>
      <c r="J561" s="2"/>
      <c r="K561" s="2"/>
      <c r="L561" s="2"/>
      <c r="M561" s="4"/>
      <c r="N561" s="302"/>
      <c r="O561" s="116"/>
      <c r="P561" s="116"/>
      <c r="Q561" s="116"/>
      <c r="R561" s="116"/>
      <c r="S561" s="116"/>
      <c r="T561" s="116"/>
      <c r="U561" s="116"/>
      <c r="V561" s="116"/>
      <c r="W561" s="116"/>
      <c r="X561" s="116"/>
      <c r="Y561" s="116"/>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335">
        <f t="shared" ref="BJ561:CV561" si="352">COUNTIFS($N$11:$N$501,"ĐV",BJ$11:BJ$501,"1")</f>
        <v>1</v>
      </c>
      <c r="BK561" s="335">
        <f t="shared" si="352"/>
        <v>2</v>
      </c>
      <c r="BL561" s="335">
        <f t="shared" si="352"/>
        <v>2</v>
      </c>
      <c r="BM561" s="335">
        <f t="shared" si="352"/>
        <v>2</v>
      </c>
      <c r="BN561" s="335">
        <f t="shared" si="352"/>
        <v>2</v>
      </c>
      <c r="BO561" s="335">
        <f t="shared" si="352"/>
        <v>4</v>
      </c>
      <c r="BP561" s="335">
        <f t="shared" si="352"/>
        <v>2</v>
      </c>
      <c r="BQ561" s="335">
        <f t="shared" si="352"/>
        <v>3</v>
      </c>
      <c r="BR561" s="335">
        <f t="shared" si="352"/>
        <v>4</v>
      </c>
      <c r="BS561" s="335">
        <f t="shared" si="352"/>
        <v>6</v>
      </c>
      <c r="BT561" s="335">
        <f t="shared" si="352"/>
        <v>5</v>
      </c>
      <c r="BU561" s="335">
        <f t="shared" si="352"/>
        <v>6</v>
      </c>
      <c r="BV561" s="335">
        <f t="shared" si="352"/>
        <v>8</v>
      </c>
      <c r="BW561" s="335">
        <f t="shared" si="352"/>
        <v>7</v>
      </c>
      <c r="BX561" s="335">
        <f t="shared" si="352"/>
        <v>5</v>
      </c>
      <c r="BY561" s="335">
        <f t="shared" si="352"/>
        <v>8</v>
      </c>
      <c r="BZ561" s="335">
        <f t="shared" si="352"/>
        <v>6</v>
      </c>
      <c r="CA561" s="335">
        <f t="shared" si="352"/>
        <v>6</v>
      </c>
      <c r="CB561" s="335">
        <f t="shared" si="352"/>
        <v>5</v>
      </c>
      <c r="CC561" s="335">
        <f t="shared" si="352"/>
        <v>5</v>
      </c>
      <c r="CD561" s="335">
        <f t="shared" si="352"/>
        <v>8</v>
      </c>
      <c r="CE561" s="335">
        <f t="shared" si="352"/>
        <v>4</v>
      </c>
      <c r="CF561" s="335">
        <f t="shared" si="352"/>
        <v>1</v>
      </c>
      <c r="CG561" s="335">
        <f t="shared" si="352"/>
        <v>1</v>
      </c>
      <c r="CH561" s="335">
        <f t="shared" si="352"/>
        <v>3</v>
      </c>
      <c r="CI561" s="335">
        <f t="shared" si="352"/>
        <v>2</v>
      </c>
      <c r="CJ561" s="335">
        <f t="shared" si="352"/>
        <v>2</v>
      </c>
      <c r="CK561" s="335">
        <f t="shared" si="352"/>
        <v>3</v>
      </c>
      <c r="CL561" s="335">
        <f t="shared" si="352"/>
        <v>2</v>
      </c>
      <c r="CM561" s="335">
        <f t="shared" si="352"/>
        <v>1</v>
      </c>
      <c r="CN561" s="335">
        <f t="shared" si="352"/>
        <v>3</v>
      </c>
      <c r="CO561" s="335">
        <f t="shared" si="352"/>
        <v>1</v>
      </c>
      <c r="CP561" s="335">
        <f t="shared" si="352"/>
        <v>5</v>
      </c>
      <c r="CQ561" s="335">
        <f t="shared" si="352"/>
        <v>1</v>
      </c>
      <c r="CR561" s="335">
        <f t="shared" si="352"/>
        <v>1</v>
      </c>
      <c r="CS561" s="335">
        <f t="shared" si="352"/>
        <v>1</v>
      </c>
      <c r="CT561" s="335">
        <f t="shared" si="352"/>
        <v>3</v>
      </c>
      <c r="CU561" s="335">
        <f t="shared" si="352"/>
        <v>2</v>
      </c>
      <c r="CV561" s="335">
        <f t="shared" si="352"/>
        <v>1</v>
      </c>
      <c r="CW561" s="664"/>
      <c r="CX561" s="665"/>
      <c r="CY561" s="666"/>
      <c r="CZ561" s="666"/>
      <c r="DA561" s="666"/>
      <c r="DB561" s="666"/>
      <c r="DC561" s="666"/>
      <c r="DD561" s="666"/>
      <c r="DE561" s="645"/>
      <c r="DF561" s="646"/>
      <c r="DG561" s="2"/>
      <c r="DH561" s="2"/>
      <c r="DI561" s="2"/>
      <c r="DJ561" s="2"/>
      <c r="DK561" s="2"/>
      <c r="DL561" s="2"/>
      <c r="DM561" s="2"/>
      <c r="DN561" s="2"/>
      <c r="DO561" s="2"/>
      <c r="DP561" s="2"/>
      <c r="DQ561" s="2"/>
      <c r="DR561" s="2"/>
      <c r="DS561" s="2"/>
      <c r="DT561" s="2"/>
      <c r="DU561" s="2"/>
      <c r="DV561" s="2"/>
      <c r="DW561" s="2"/>
      <c r="DX561" s="2"/>
      <c r="DY561" s="2"/>
      <c r="DZ561" s="2"/>
    </row>
    <row r="562" spans="1:130" ht="15.75" hidden="1" x14ac:dyDescent="0.25">
      <c r="A562" s="657"/>
      <c r="B562" s="658"/>
      <c r="C562" s="639"/>
      <c r="D562" s="180" t="s">
        <v>956</v>
      </c>
      <c r="E562" s="1"/>
      <c r="F562" s="1"/>
      <c r="G562" s="2"/>
      <c r="H562" s="2"/>
      <c r="I562" s="2"/>
      <c r="J562" s="2"/>
      <c r="K562" s="2"/>
      <c r="L562" s="2"/>
      <c r="M562" s="4"/>
      <c r="N562" s="302"/>
      <c r="O562" s="116"/>
      <c r="P562" s="116"/>
      <c r="Q562" s="116"/>
      <c r="R562" s="116"/>
      <c r="S562" s="116"/>
      <c r="T562" s="116"/>
      <c r="U562" s="116"/>
      <c r="V562" s="116"/>
      <c r="W562" s="116"/>
      <c r="X562" s="116"/>
      <c r="Y562" s="116"/>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335">
        <f t="shared" ref="BJ562:CV562" si="353">COUNTIFS($N$11:$N$501,"ĐV",BJ$11:BJ$501,"0")</f>
        <v>0</v>
      </c>
      <c r="BK562" s="335">
        <f t="shared" si="353"/>
        <v>0</v>
      </c>
      <c r="BL562" s="335">
        <f t="shared" si="353"/>
        <v>0</v>
      </c>
      <c r="BM562" s="335">
        <f t="shared" si="353"/>
        <v>0</v>
      </c>
      <c r="BN562" s="335">
        <f t="shared" si="353"/>
        <v>0</v>
      </c>
      <c r="BO562" s="335">
        <f t="shared" si="353"/>
        <v>0</v>
      </c>
      <c r="BP562" s="335">
        <f t="shared" si="353"/>
        <v>0</v>
      </c>
      <c r="BQ562" s="335">
        <f t="shared" si="353"/>
        <v>0</v>
      </c>
      <c r="BR562" s="335">
        <f t="shared" si="353"/>
        <v>0</v>
      </c>
      <c r="BS562" s="335">
        <f t="shared" si="353"/>
        <v>0</v>
      </c>
      <c r="BT562" s="335">
        <f t="shared" si="353"/>
        <v>0</v>
      </c>
      <c r="BU562" s="335">
        <f t="shared" si="353"/>
        <v>0</v>
      </c>
      <c r="BV562" s="335">
        <f t="shared" si="353"/>
        <v>0</v>
      </c>
      <c r="BW562" s="335">
        <f t="shared" si="353"/>
        <v>0</v>
      </c>
      <c r="BX562" s="335">
        <f t="shared" si="353"/>
        <v>0</v>
      </c>
      <c r="BY562" s="335">
        <f t="shared" si="353"/>
        <v>0</v>
      </c>
      <c r="BZ562" s="335">
        <f t="shared" si="353"/>
        <v>0</v>
      </c>
      <c r="CA562" s="335">
        <f t="shared" si="353"/>
        <v>0</v>
      </c>
      <c r="CB562" s="335">
        <f t="shared" si="353"/>
        <v>0</v>
      </c>
      <c r="CC562" s="335">
        <f t="shared" si="353"/>
        <v>0</v>
      </c>
      <c r="CD562" s="335">
        <f t="shared" si="353"/>
        <v>0</v>
      </c>
      <c r="CE562" s="335">
        <f t="shared" si="353"/>
        <v>0</v>
      </c>
      <c r="CF562" s="335">
        <f t="shared" si="353"/>
        <v>0</v>
      </c>
      <c r="CG562" s="335">
        <f t="shared" si="353"/>
        <v>0</v>
      </c>
      <c r="CH562" s="335">
        <f t="shared" si="353"/>
        <v>0</v>
      </c>
      <c r="CI562" s="335">
        <f t="shared" si="353"/>
        <v>0</v>
      </c>
      <c r="CJ562" s="335">
        <f t="shared" si="353"/>
        <v>0</v>
      </c>
      <c r="CK562" s="335">
        <f t="shared" si="353"/>
        <v>0</v>
      </c>
      <c r="CL562" s="335">
        <f t="shared" si="353"/>
        <v>0</v>
      </c>
      <c r="CM562" s="335">
        <f t="shared" si="353"/>
        <v>0</v>
      </c>
      <c r="CN562" s="335">
        <f t="shared" si="353"/>
        <v>0</v>
      </c>
      <c r="CO562" s="335">
        <f t="shared" si="353"/>
        <v>0</v>
      </c>
      <c r="CP562" s="335">
        <f t="shared" si="353"/>
        <v>0</v>
      </c>
      <c r="CQ562" s="335">
        <f t="shared" si="353"/>
        <v>0</v>
      </c>
      <c r="CR562" s="335">
        <f t="shared" si="353"/>
        <v>0</v>
      </c>
      <c r="CS562" s="335">
        <f t="shared" si="353"/>
        <v>0</v>
      </c>
      <c r="CT562" s="335">
        <f t="shared" si="353"/>
        <v>0</v>
      </c>
      <c r="CU562" s="335">
        <f t="shared" si="353"/>
        <v>0</v>
      </c>
      <c r="CV562" s="335">
        <f t="shared" si="353"/>
        <v>0</v>
      </c>
      <c r="CW562" s="664"/>
      <c r="CX562" s="665"/>
      <c r="CY562" s="666"/>
      <c r="CZ562" s="666"/>
      <c r="DA562" s="666"/>
      <c r="DB562" s="666"/>
      <c r="DC562" s="666"/>
      <c r="DD562" s="666"/>
      <c r="DE562" s="645"/>
      <c r="DF562" s="646"/>
      <c r="DG562" s="2"/>
      <c r="DH562" s="2"/>
      <c r="DI562" s="2"/>
      <c r="DJ562" s="2"/>
      <c r="DK562" s="2"/>
      <c r="DL562" s="2"/>
      <c r="DM562" s="2"/>
      <c r="DN562" s="2"/>
      <c r="DO562" s="2"/>
      <c r="DP562" s="2"/>
      <c r="DQ562" s="2"/>
      <c r="DR562" s="2"/>
      <c r="DS562" s="2"/>
      <c r="DT562" s="2"/>
      <c r="DU562" s="2"/>
      <c r="DV562" s="2"/>
      <c r="DW562" s="2"/>
      <c r="DX562" s="2"/>
      <c r="DY562" s="2"/>
      <c r="DZ562" s="2"/>
    </row>
    <row r="563" spans="1:130" ht="15.75" hidden="1" x14ac:dyDescent="0.25">
      <c r="A563" s="657"/>
      <c r="B563" s="658"/>
      <c r="C563" s="639"/>
      <c r="D563" s="180" t="s">
        <v>957</v>
      </c>
      <c r="E563" s="1"/>
      <c r="F563" s="1"/>
      <c r="G563" s="2"/>
      <c r="H563" s="2"/>
      <c r="I563" s="2"/>
      <c r="J563" s="2"/>
      <c r="K563" s="2"/>
      <c r="L563" s="2"/>
      <c r="M563" s="4"/>
      <c r="N563" s="302"/>
      <c r="O563" s="116"/>
      <c r="P563" s="116"/>
      <c r="Q563" s="116"/>
      <c r="R563" s="116"/>
      <c r="S563" s="116"/>
      <c r="T563" s="116"/>
      <c r="U563" s="116"/>
      <c r="V563" s="116"/>
      <c r="W563" s="116"/>
      <c r="X563" s="116"/>
      <c r="Y563" s="116"/>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335">
        <f t="shared" ref="BJ563:CU563" si="354">COUNTIFS($N$11:$N$501,"ĐV",BJ$11:BJ$501,"KĐG")</f>
        <v>0</v>
      </c>
      <c r="BK563" s="335">
        <f t="shared" si="354"/>
        <v>0</v>
      </c>
      <c r="BL563" s="335">
        <f t="shared" si="354"/>
        <v>0</v>
      </c>
      <c r="BM563" s="335">
        <f t="shared" si="354"/>
        <v>0</v>
      </c>
      <c r="BN563" s="335">
        <f t="shared" si="354"/>
        <v>0</v>
      </c>
      <c r="BO563" s="335">
        <f t="shared" si="354"/>
        <v>0</v>
      </c>
      <c r="BP563" s="335">
        <f t="shared" si="354"/>
        <v>0</v>
      </c>
      <c r="BQ563" s="335">
        <f t="shared" si="354"/>
        <v>0</v>
      </c>
      <c r="BR563" s="335">
        <f t="shared" si="354"/>
        <v>0</v>
      </c>
      <c r="BS563" s="335">
        <f t="shared" si="354"/>
        <v>0</v>
      </c>
      <c r="BT563" s="335">
        <f t="shared" si="354"/>
        <v>0</v>
      </c>
      <c r="BU563" s="335">
        <f t="shared" si="354"/>
        <v>0</v>
      </c>
      <c r="BV563" s="335">
        <f t="shared" si="354"/>
        <v>0</v>
      </c>
      <c r="BW563" s="335">
        <f t="shared" si="354"/>
        <v>0</v>
      </c>
      <c r="BX563" s="335">
        <f t="shared" si="354"/>
        <v>0</v>
      </c>
      <c r="BY563" s="335">
        <f t="shared" si="354"/>
        <v>0</v>
      </c>
      <c r="BZ563" s="335">
        <f t="shared" si="354"/>
        <v>0</v>
      </c>
      <c r="CA563" s="335">
        <f t="shared" si="354"/>
        <v>0</v>
      </c>
      <c r="CB563" s="335">
        <f t="shared" si="354"/>
        <v>0</v>
      </c>
      <c r="CC563" s="335">
        <f t="shared" si="354"/>
        <v>0</v>
      </c>
      <c r="CD563" s="335">
        <f t="shared" si="354"/>
        <v>0</v>
      </c>
      <c r="CE563" s="335">
        <f t="shared" si="354"/>
        <v>0</v>
      </c>
      <c r="CF563" s="335">
        <f t="shared" si="354"/>
        <v>0</v>
      </c>
      <c r="CG563" s="335">
        <f t="shared" si="354"/>
        <v>0</v>
      </c>
      <c r="CH563" s="335">
        <f t="shared" si="354"/>
        <v>0</v>
      </c>
      <c r="CI563" s="335">
        <f t="shared" si="354"/>
        <v>0</v>
      </c>
      <c r="CJ563" s="335">
        <f t="shared" si="354"/>
        <v>0</v>
      </c>
      <c r="CK563" s="335">
        <f t="shared" si="354"/>
        <v>0</v>
      </c>
      <c r="CL563" s="335">
        <f t="shared" si="354"/>
        <v>0</v>
      </c>
      <c r="CM563" s="335">
        <f t="shared" si="354"/>
        <v>0</v>
      </c>
      <c r="CN563" s="335">
        <f t="shared" si="354"/>
        <v>0</v>
      </c>
      <c r="CO563" s="335">
        <f t="shared" si="354"/>
        <v>0</v>
      </c>
      <c r="CP563" s="335">
        <f t="shared" si="354"/>
        <v>0</v>
      </c>
      <c r="CQ563" s="335">
        <f t="shared" si="354"/>
        <v>0</v>
      </c>
      <c r="CR563" s="335">
        <f t="shared" si="354"/>
        <v>0</v>
      </c>
      <c r="CS563" s="335">
        <f t="shared" si="354"/>
        <v>0</v>
      </c>
      <c r="CT563" s="335">
        <f t="shared" si="354"/>
        <v>0</v>
      </c>
      <c r="CU563" s="335">
        <f t="shared" si="354"/>
        <v>0</v>
      </c>
      <c r="CV563" s="335">
        <f>COUNTIFS($A$11:$A$501,"CĐ6",CV$11:CV$501,"KĐG")</f>
        <v>0</v>
      </c>
      <c r="CW563" s="664"/>
      <c r="CX563" s="665"/>
      <c r="CY563" s="666"/>
      <c r="CZ563" s="666"/>
      <c r="DA563" s="666"/>
      <c r="DB563" s="666"/>
      <c r="DC563" s="666"/>
      <c r="DD563" s="666"/>
      <c r="DE563" s="645"/>
      <c r="DF563" s="646"/>
      <c r="DG563" s="2"/>
      <c r="DH563" s="2"/>
      <c r="DI563" s="2"/>
      <c r="DJ563" s="2"/>
      <c r="DK563" s="2"/>
      <c r="DL563" s="2"/>
      <c r="DM563" s="2"/>
      <c r="DN563" s="2"/>
      <c r="DO563" s="2"/>
      <c r="DP563" s="2"/>
      <c r="DQ563" s="2"/>
      <c r="DR563" s="2"/>
      <c r="DS563" s="2"/>
      <c r="DT563" s="2"/>
      <c r="DU563" s="2"/>
      <c r="DV563" s="2"/>
      <c r="DW563" s="2"/>
      <c r="DX563" s="2"/>
      <c r="DY563" s="2"/>
      <c r="DZ563" s="2"/>
    </row>
    <row r="564" spans="1:130" ht="15.75" hidden="1" x14ac:dyDescent="0.25">
      <c r="A564" s="657"/>
      <c r="B564" s="658"/>
      <c r="C564" s="639"/>
      <c r="D564" s="180" t="s">
        <v>958</v>
      </c>
      <c r="E564" s="1"/>
      <c r="F564" s="1"/>
      <c r="G564" s="2"/>
      <c r="H564" s="2"/>
      <c r="I564" s="2"/>
      <c r="J564" s="2"/>
      <c r="K564" s="2"/>
      <c r="L564" s="2"/>
      <c r="M564" s="4"/>
      <c r="N564" s="302"/>
      <c r="O564" s="116"/>
      <c r="P564" s="116"/>
      <c r="Q564" s="116"/>
      <c r="R564" s="116"/>
      <c r="S564" s="116"/>
      <c r="T564" s="116"/>
      <c r="U564" s="116"/>
      <c r="V564" s="116"/>
      <c r="W564" s="116"/>
      <c r="X564" s="116"/>
      <c r="Y564" s="116"/>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378">
        <f t="shared" ref="BJ564:CV564" si="355">BJ563/(BJ560+BJ561+BJ562+BJ563)</f>
        <v>0</v>
      </c>
      <c r="BK564" s="378">
        <f t="shared" si="355"/>
        <v>0</v>
      </c>
      <c r="BL564" s="378">
        <f t="shared" si="355"/>
        <v>0</v>
      </c>
      <c r="BM564" s="378">
        <f t="shared" si="355"/>
        <v>0</v>
      </c>
      <c r="BN564" s="378">
        <f t="shared" si="355"/>
        <v>0</v>
      </c>
      <c r="BO564" s="378">
        <f t="shared" si="355"/>
        <v>0</v>
      </c>
      <c r="BP564" s="378">
        <f t="shared" si="355"/>
        <v>0</v>
      </c>
      <c r="BQ564" s="378">
        <f t="shared" si="355"/>
        <v>0</v>
      </c>
      <c r="BR564" s="378">
        <f t="shared" si="355"/>
        <v>0</v>
      </c>
      <c r="BS564" s="378">
        <f t="shared" si="355"/>
        <v>0</v>
      </c>
      <c r="BT564" s="378">
        <f t="shared" si="355"/>
        <v>0</v>
      </c>
      <c r="BU564" s="378">
        <f t="shared" si="355"/>
        <v>0</v>
      </c>
      <c r="BV564" s="378">
        <f t="shared" si="355"/>
        <v>0</v>
      </c>
      <c r="BW564" s="378">
        <f t="shared" si="355"/>
        <v>0</v>
      </c>
      <c r="BX564" s="378">
        <f t="shared" si="355"/>
        <v>0</v>
      </c>
      <c r="BY564" s="378">
        <f t="shared" si="355"/>
        <v>0</v>
      </c>
      <c r="BZ564" s="378">
        <f t="shared" si="355"/>
        <v>0</v>
      </c>
      <c r="CA564" s="378">
        <f t="shared" si="355"/>
        <v>0</v>
      </c>
      <c r="CB564" s="378">
        <f t="shared" si="355"/>
        <v>0</v>
      </c>
      <c r="CC564" s="378">
        <f t="shared" si="355"/>
        <v>0</v>
      </c>
      <c r="CD564" s="378">
        <f t="shared" si="355"/>
        <v>0</v>
      </c>
      <c r="CE564" s="378">
        <f t="shared" si="355"/>
        <v>0</v>
      </c>
      <c r="CF564" s="378">
        <f t="shared" si="355"/>
        <v>0</v>
      </c>
      <c r="CG564" s="378">
        <f t="shared" si="355"/>
        <v>0</v>
      </c>
      <c r="CH564" s="378">
        <f t="shared" si="355"/>
        <v>0</v>
      </c>
      <c r="CI564" s="378">
        <f t="shared" si="355"/>
        <v>0</v>
      </c>
      <c r="CJ564" s="378">
        <f t="shared" si="355"/>
        <v>0</v>
      </c>
      <c r="CK564" s="378">
        <f t="shared" si="355"/>
        <v>0</v>
      </c>
      <c r="CL564" s="378">
        <f t="shared" si="355"/>
        <v>0</v>
      </c>
      <c r="CM564" s="378">
        <f t="shared" si="355"/>
        <v>0</v>
      </c>
      <c r="CN564" s="378">
        <f t="shared" si="355"/>
        <v>0</v>
      </c>
      <c r="CO564" s="378">
        <f t="shared" si="355"/>
        <v>0</v>
      </c>
      <c r="CP564" s="378">
        <f t="shared" si="355"/>
        <v>0</v>
      </c>
      <c r="CQ564" s="378">
        <f t="shared" si="355"/>
        <v>0</v>
      </c>
      <c r="CR564" s="378">
        <f t="shared" si="355"/>
        <v>0</v>
      </c>
      <c r="CS564" s="378">
        <f t="shared" si="355"/>
        <v>0</v>
      </c>
      <c r="CT564" s="378">
        <f t="shared" si="355"/>
        <v>0</v>
      </c>
      <c r="CU564" s="378">
        <f t="shared" si="355"/>
        <v>0</v>
      </c>
      <c r="CV564" s="378">
        <f t="shared" si="355"/>
        <v>0</v>
      </c>
      <c r="CW564" s="667"/>
      <c r="CX564" s="668"/>
      <c r="CY564" s="669"/>
      <c r="CZ564" s="669"/>
      <c r="DA564" s="669"/>
      <c r="DB564" s="669"/>
      <c r="DC564" s="669"/>
      <c r="DD564" s="669"/>
      <c r="DE564" s="648"/>
      <c r="DF564" s="649"/>
      <c r="DG564" s="2"/>
      <c r="DH564" s="2"/>
      <c r="DI564" s="2"/>
      <c r="DJ564" s="2"/>
      <c r="DK564" s="2"/>
      <c r="DL564" s="2"/>
      <c r="DM564" s="2"/>
      <c r="DN564" s="2"/>
      <c r="DO564" s="2"/>
      <c r="DP564" s="2"/>
      <c r="DQ564" s="2"/>
      <c r="DR564" s="2"/>
      <c r="DS564" s="2"/>
      <c r="DT564" s="2"/>
      <c r="DU564" s="2"/>
      <c r="DV564" s="2"/>
      <c r="DW564" s="2"/>
      <c r="DX564" s="2"/>
      <c r="DY564" s="2"/>
      <c r="DZ564" s="2"/>
    </row>
    <row r="565" spans="1:130" ht="15.75" hidden="1" x14ac:dyDescent="0.25">
      <c r="A565" s="657"/>
      <c r="B565" s="658"/>
      <c r="C565" s="639"/>
      <c r="D565" s="633" t="s">
        <v>961</v>
      </c>
      <c r="E565" s="1"/>
      <c r="F565" s="1"/>
      <c r="G565" s="2"/>
      <c r="H565" s="2"/>
      <c r="I565" s="2"/>
      <c r="J565" s="2"/>
      <c r="K565" s="2"/>
      <c r="L565" s="2"/>
      <c r="M565" s="4"/>
      <c r="N565" s="302"/>
      <c r="O565" s="116"/>
      <c r="P565" s="116"/>
      <c r="Q565" s="116"/>
      <c r="R565" s="116"/>
      <c r="S565" s="116"/>
      <c r="T565" s="116"/>
      <c r="U565" s="116"/>
      <c r="V565" s="116"/>
      <c r="W565" s="116"/>
      <c r="X565" s="116"/>
      <c r="Y565" s="116"/>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379">
        <f t="shared" ref="BJ565:CV565" si="356">(((BJ560*2)+(BJ561*1)+(BJ562*0)+(BJ562*0)))/(BJ560+BJ561+BJ562+BJ563)</f>
        <v>1.975609756097561</v>
      </c>
      <c r="BK565" s="379">
        <f t="shared" si="356"/>
        <v>1.9523809523809523</v>
      </c>
      <c r="BL565" s="379">
        <f t="shared" si="356"/>
        <v>1.9523809523809523</v>
      </c>
      <c r="BM565" s="379">
        <f t="shared" si="356"/>
        <v>1.9523809523809523</v>
      </c>
      <c r="BN565" s="379">
        <f t="shared" si="356"/>
        <v>1.9523809523809523</v>
      </c>
      <c r="BO565" s="379">
        <f t="shared" si="356"/>
        <v>1.9047619047619047</v>
      </c>
      <c r="BP565" s="379">
        <f t="shared" si="356"/>
        <v>1.9523809523809523</v>
      </c>
      <c r="BQ565" s="379">
        <f t="shared" si="356"/>
        <v>1.9285714285714286</v>
      </c>
      <c r="BR565" s="379">
        <f t="shared" si="356"/>
        <v>1.9047619047619047</v>
      </c>
      <c r="BS565" s="379">
        <f t="shared" si="356"/>
        <v>1.8571428571428572</v>
      </c>
      <c r="BT565" s="379">
        <f t="shared" si="356"/>
        <v>1.8809523809523809</v>
      </c>
      <c r="BU565" s="379">
        <f t="shared" si="356"/>
        <v>1.8571428571428572</v>
      </c>
      <c r="BV565" s="379">
        <f t="shared" si="356"/>
        <v>1.8095238095238095</v>
      </c>
      <c r="BW565" s="379">
        <f t="shared" si="356"/>
        <v>1.8333333333333333</v>
      </c>
      <c r="BX565" s="379">
        <f t="shared" si="356"/>
        <v>1.8809523809523809</v>
      </c>
      <c r="BY565" s="379">
        <f t="shared" si="356"/>
        <v>1.8095238095238095</v>
      </c>
      <c r="BZ565" s="379">
        <f t="shared" si="356"/>
        <v>1.8571428571428572</v>
      </c>
      <c r="CA565" s="379">
        <f t="shared" si="356"/>
        <v>1.8571428571428572</v>
      </c>
      <c r="CB565" s="379">
        <f t="shared" si="356"/>
        <v>1.8809523809523809</v>
      </c>
      <c r="CC565" s="379">
        <f t="shared" si="356"/>
        <v>1.8809523809523809</v>
      </c>
      <c r="CD565" s="379">
        <f t="shared" si="356"/>
        <v>1.8048780487804879</v>
      </c>
      <c r="CE565" s="379">
        <f t="shared" si="356"/>
        <v>1.9047619047619047</v>
      </c>
      <c r="CF565" s="379">
        <f t="shared" si="356"/>
        <v>1.9761904761904763</v>
      </c>
      <c r="CG565" s="379">
        <f t="shared" si="356"/>
        <v>1.9761904761904763</v>
      </c>
      <c r="CH565" s="379">
        <f t="shared" si="356"/>
        <v>1.9285714285714286</v>
      </c>
      <c r="CI565" s="379">
        <f t="shared" si="356"/>
        <v>1.9523809523809523</v>
      </c>
      <c r="CJ565" s="379">
        <f t="shared" si="356"/>
        <v>1.9523809523809523</v>
      </c>
      <c r="CK565" s="379">
        <f t="shared" si="356"/>
        <v>1.9285714285714286</v>
      </c>
      <c r="CL565" s="379">
        <f t="shared" si="356"/>
        <v>1.9523809523809523</v>
      </c>
      <c r="CM565" s="379">
        <f t="shared" si="356"/>
        <v>1.9761904761904763</v>
      </c>
      <c r="CN565" s="379">
        <f t="shared" si="356"/>
        <v>1.9285714285714286</v>
      </c>
      <c r="CO565" s="379">
        <f t="shared" si="356"/>
        <v>1.9761904761904763</v>
      </c>
      <c r="CP565" s="379">
        <f t="shared" si="356"/>
        <v>1.8809523809523809</v>
      </c>
      <c r="CQ565" s="379">
        <f t="shared" si="356"/>
        <v>1.9761904761904763</v>
      </c>
      <c r="CR565" s="379">
        <f t="shared" si="356"/>
        <v>1.9761904761904763</v>
      </c>
      <c r="CS565" s="379">
        <f t="shared" si="356"/>
        <v>1.9761904761904763</v>
      </c>
      <c r="CT565" s="379">
        <f t="shared" si="356"/>
        <v>1.9285714285714286</v>
      </c>
      <c r="CU565" s="379">
        <f t="shared" si="356"/>
        <v>1.9523809523809523</v>
      </c>
      <c r="CV565" s="379">
        <f t="shared" si="356"/>
        <v>1.9761904761904763</v>
      </c>
      <c r="CW565" s="342">
        <f>COUNTIF($BJ566:$CV566,"Đ")</f>
        <v>39</v>
      </c>
      <c r="CX565" s="332">
        <f>CW565/(CY565+DA565+DC565+CW565)</f>
        <v>1</v>
      </c>
      <c r="CY565" s="342">
        <f>COUNTIF($BJ566:$DL566,"CCG")</f>
        <v>0</v>
      </c>
      <c r="CZ565" s="343">
        <f>CY565/(CW565+DA565+DC565+CY565)</f>
        <v>0</v>
      </c>
      <c r="DA565" s="342">
        <f>COUNTIF($BJ566:$DL566,"CĐ")</f>
        <v>0</v>
      </c>
      <c r="DB565" s="343">
        <f>DA565/(CW565+CY565+DC565+DA565)</f>
        <v>0</v>
      </c>
      <c r="DC565" s="342">
        <f>COUNTIF($BJ566:$DL566,"KĐG")</f>
        <v>0</v>
      </c>
      <c r="DD565" s="343">
        <f>DC565/(CW565+CY565+DA565+DC565)</f>
        <v>0</v>
      </c>
      <c r="DE565" s="191">
        <f>(((CW565*2)+(CY565*1)+(DA565*0)))/(CW565+CY565+DA565)</f>
        <v>2</v>
      </c>
      <c r="DF565" s="191" t="str">
        <f>IF(DE565&gt;=1.6,"Đạt mục tiêu",IF(DE565&gt;=1,"Cần cố gắng","Chưa đạt"))</f>
        <v>Đạt mục tiêu</v>
      </c>
      <c r="DG565" s="2"/>
      <c r="DH565" s="2"/>
      <c r="DI565" s="2"/>
      <c r="DJ565" s="2"/>
      <c r="DK565" s="2"/>
      <c r="DL565" s="2"/>
      <c r="DM565" s="2"/>
      <c r="DN565" s="2"/>
      <c r="DO565" s="2"/>
      <c r="DP565" s="2"/>
      <c r="DQ565" s="2"/>
      <c r="DR565" s="2"/>
      <c r="DS565" s="2"/>
      <c r="DT565" s="2"/>
      <c r="DU565" s="2"/>
      <c r="DV565" s="2"/>
      <c r="DW565" s="2"/>
      <c r="DX565" s="2"/>
      <c r="DY565" s="2"/>
      <c r="DZ565" s="2"/>
    </row>
    <row r="566" spans="1:130" ht="15.75" hidden="1" x14ac:dyDescent="0.25">
      <c r="A566" s="659"/>
      <c r="B566" s="660"/>
      <c r="C566" s="640"/>
      <c r="D566" s="634"/>
      <c r="E566" s="1"/>
      <c r="F566" s="1"/>
      <c r="G566" s="2"/>
      <c r="H566" s="2"/>
      <c r="I566" s="2"/>
      <c r="J566" s="2"/>
      <c r="K566" s="2"/>
      <c r="L566" s="2"/>
      <c r="M566" s="4"/>
      <c r="N566" s="302"/>
      <c r="O566" s="116"/>
      <c r="P566" s="116"/>
      <c r="Q566" s="116"/>
      <c r="R566" s="116"/>
      <c r="S566" s="116"/>
      <c r="T566" s="116"/>
      <c r="U566" s="116"/>
      <c r="V566" s="116"/>
      <c r="W566" s="116"/>
      <c r="X566" s="116"/>
      <c r="Y566" s="116"/>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379" t="str">
        <f t="shared" ref="BJ566:CV566" si="357">IF(BJ564&gt;=50%,"KĐG",IF(BJ565&gt;=1.6,"Đ",IF(BJ565&gt;=1,"CCG","CĐ")))</f>
        <v>Đ</v>
      </c>
      <c r="BK566" s="379" t="str">
        <f t="shared" si="357"/>
        <v>Đ</v>
      </c>
      <c r="BL566" s="379" t="str">
        <f t="shared" si="357"/>
        <v>Đ</v>
      </c>
      <c r="BM566" s="379" t="str">
        <f t="shared" si="357"/>
        <v>Đ</v>
      </c>
      <c r="BN566" s="379" t="str">
        <f t="shared" si="357"/>
        <v>Đ</v>
      </c>
      <c r="BO566" s="379" t="str">
        <f t="shared" si="357"/>
        <v>Đ</v>
      </c>
      <c r="BP566" s="379" t="str">
        <f t="shared" si="357"/>
        <v>Đ</v>
      </c>
      <c r="BQ566" s="379" t="str">
        <f t="shared" si="357"/>
        <v>Đ</v>
      </c>
      <c r="BR566" s="379" t="str">
        <f t="shared" si="357"/>
        <v>Đ</v>
      </c>
      <c r="BS566" s="379" t="str">
        <f t="shared" si="357"/>
        <v>Đ</v>
      </c>
      <c r="BT566" s="379" t="str">
        <f t="shared" si="357"/>
        <v>Đ</v>
      </c>
      <c r="BU566" s="379" t="str">
        <f t="shared" si="357"/>
        <v>Đ</v>
      </c>
      <c r="BV566" s="379" t="str">
        <f t="shared" si="357"/>
        <v>Đ</v>
      </c>
      <c r="BW566" s="379" t="str">
        <f t="shared" si="357"/>
        <v>Đ</v>
      </c>
      <c r="BX566" s="379" t="str">
        <f t="shared" si="357"/>
        <v>Đ</v>
      </c>
      <c r="BY566" s="379" t="str">
        <f t="shared" si="357"/>
        <v>Đ</v>
      </c>
      <c r="BZ566" s="379" t="str">
        <f t="shared" si="357"/>
        <v>Đ</v>
      </c>
      <c r="CA566" s="379" t="str">
        <f t="shared" si="357"/>
        <v>Đ</v>
      </c>
      <c r="CB566" s="379" t="str">
        <f t="shared" si="357"/>
        <v>Đ</v>
      </c>
      <c r="CC566" s="379" t="str">
        <f t="shared" si="357"/>
        <v>Đ</v>
      </c>
      <c r="CD566" s="379" t="str">
        <f t="shared" si="357"/>
        <v>Đ</v>
      </c>
      <c r="CE566" s="379" t="str">
        <f t="shared" si="357"/>
        <v>Đ</v>
      </c>
      <c r="CF566" s="379" t="str">
        <f t="shared" si="357"/>
        <v>Đ</v>
      </c>
      <c r="CG566" s="379" t="str">
        <f t="shared" si="357"/>
        <v>Đ</v>
      </c>
      <c r="CH566" s="379" t="str">
        <f t="shared" si="357"/>
        <v>Đ</v>
      </c>
      <c r="CI566" s="379" t="str">
        <f t="shared" si="357"/>
        <v>Đ</v>
      </c>
      <c r="CJ566" s="379" t="str">
        <f t="shared" si="357"/>
        <v>Đ</v>
      </c>
      <c r="CK566" s="379" t="str">
        <f t="shared" si="357"/>
        <v>Đ</v>
      </c>
      <c r="CL566" s="379" t="str">
        <f t="shared" si="357"/>
        <v>Đ</v>
      </c>
      <c r="CM566" s="379" t="str">
        <f t="shared" si="357"/>
        <v>Đ</v>
      </c>
      <c r="CN566" s="379" t="str">
        <f t="shared" si="357"/>
        <v>Đ</v>
      </c>
      <c r="CO566" s="379" t="str">
        <f t="shared" si="357"/>
        <v>Đ</v>
      </c>
      <c r="CP566" s="379" t="str">
        <f t="shared" si="357"/>
        <v>Đ</v>
      </c>
      <c r="CQ566" s="379" t="str">
        <f t="shared" si="357"/>
        <v>Đ</v>
      </c>
      <c r="CR566" s="379" t="str">
        <f t="shared" si="357"/>
        <v>Đ</v>
      </c>
      <c r="CS566" s="379" t="str">
        <f t="shared" si="357"/>
        <v>Đ</v>
      </c>
      <c r="CT566" s="379" t="str">
        <f t="shared" si="357"/>
        <v>Đ</v>
      </c>
      <c r="CU566" s="379" t="str">
        <f t="shared" si="357"/>
        <v>Đ</v>
      </c>
      <c r="CV566" s="379" t="str">
        <f t="shared" si="357"/>
        <v>Đ</v>
      </c>
      <c r="CW566" s="337"/>
      <c r="CX566" s="333"/>
      <c r="CY566" s="337"/>
      <c r="CZ566" s="344"/>
      <c r="DA566" s="337"/>
      <c r="DB566" s="344"/>
      <c r="DC566" s="337"/>
      <c r="DD566" s="344"/>
      <c r="DE566" s="194"/>
      <c r="DF566" s="194"/>
      <c r="DG566" s="2"/>
      <c r="DH566" s="2"/>
      <c r="DI566" s="2"/>
      <c r="DJ566" s="2"/>
      <c r="DK566" s="2"/>
      <c r="DL566" s="2"/>
      <c r="DM566" s="2"/>
      <c r="DN566" s="2"/>
      <c r="DO566" s="2"/>
      <c r="DP566" s="2"/>
      <c r="DQ566" s="2"/>
      <c r="DR566" s="2"/>
      <c r="DS566" s="2"/>
      <c r="DT566" s="2"/>
      <c r="DU566" s="2"/>
      <c r="DV566" s="2"/>
      <c r="DW566" s="2"/>
      <c r="DX566" s="2"/>
      <c r="DY566" s="2"/>
      <c r="DZ566" s="2"/>
    </row>
    <row r="567" spans="1:130" ht="15.75" hidden="1" x14ac:dyDescent="0.25">
      <c r="A567" s="654" t="s">
        <v>964</v>
      </c>
      <c r="B567" s="655"/>
      <c r="C567" s="656"/>
      <c r="D567" s="180" t="s">
        <v>954</v>
      </c>
      <c r="E567" s="1"/>
      <c r="F567" s="1"/>
      <c r="G567" s="2"/>
      <c r="H567" s="2"/>
      <c r="I567" s="2"/>
      <c r="J567" s="2"/>
      <c r="K567" s="2"/>
      <c r="L567" s="2"/>
      <c r="M567" s="4"/>
      <c r="N567" s="302"/>
      <c r="O567" s="116"/>
      <c r="P567" s="116"/>
      <c r="Q567" s="116"/>
      <c r="R567" s="116"/>
      <c r="S567" s="116"/>
      <c r="T567" s="116"/>
      <c r="U567" s="116"/>
      <c r="V567" s="116"/>
      <c r="W567" s="116"/>
      <c r="X567" s="116"/>
      <c r="Y567" s="116"/>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69">
        <f t="shared" ref="BJ567:BR567" si="358">COUNTIFS($A$11:$A$501,"CĐ7",BJ$11:BJ$501,"2")</f>
        <v>0</v>
      </c>
      <c r="BK567" s="69">
        <f t="shared" si="358"/>
        <v>0</v>
      </c>
      <c r="BL567" s="69">
        <f t="shared" si="358"/>
        <v>0</v>
      </c>
      <c r="BM567" s="69">
        <f t="shared" si="358"/>
        <v>0</v>
      </c>
      <c r="BN567" s="69">
        <f t="shared" si="358"/>
        <v>0</v>
      </c>
      <c r="BO567" s="69">
        <f t="shared" si="358"/>
        <v>0</v>
      </c>
      <c r="BP567" s="69">
        <f t="shared" si="358"/>
        <v>0</v>
      </c>
      <c r="BQ567" s="69">
        <f t="shared" si="358"/>
        <v>0</v>
      </c>
      <c r="BR567" s="69">
        <f t="shared" si="358"/>
        <v>0</v>
      </c>
      <c r="BS567" s="69"/>
      <c r="BT567" s="69"/>
      <c r="BU567" s="69"/>
      <c r="BV567" s="69"/>
      <c r="BW567" s="69"/>
      <c r="BX567" s="69"/>
      <c r="BY567" s="69"/>
      <c r="BZ567" s="69"/>
      <c r="CA567" s="69"/>
      <c r="CB567" s="69"/>
      <c r="CC567" s="69">
        <f>COUNTIFS($A$11:$A$501,"CĐ7",CC$11:CC$501,"2")</f>
        <v>0</v>
      </c>
      <c r="CD567" s="69"/>
      <c r="CE567" s="69">
        <f t="shared" ref="CE567:CR567" si="359">COUNTIFS($A$11:$A$501,"CĐ7",CE$11:CE$501,"2")</f>
        <v>0</v>
      </c>
      <c r="CF567" s="69">
        <f t="shared" si="359"/>
        <v>0</v>
      </c>
      <c r="CG567" s="69">
        <f t="shared" si="359"/>
        <v>0</v>
      </c>
      <c r="CH567" s="69">
        <f t="shared" si="359"/>
        <v>0</v>
      </c>
      <c r="CI567" s="69">
        <f t="shared" si="359"/>
        <v>0</v>
      </c>
      <c r="CJ567" s="69">
        <f t="shared" si="359"/>
        <v>0</v>
      </c>
      <c r="CK567" s="69">
        <f t="shared" si="359"/>
        <v>0</v>
      </c>
      <c r="CL567" s="69">
        <f t="shared" si="359"/>
        <v>0</v>
      </c>
      <c r="CM567" s="69">
        <f t="shared" si="359"/>
        <v>0</v>
      </c>
      <c r="CN567" s="69">
        <f t="shared" si="359"/>
        <v>0</v>
      </c>
      <c r="CO567" s="69">
        <f t="shared" si="359"/>
        <v>0</v>
      </c>
      <c r="CP567" s="69">
        <f t="shared" si="359"/>
        <v>0</v>
      </c>
      <c r="CQ567" s="69">
        <f t="shared" si="359"/>
        <v>0</v>
      </c>
      <c r="CR567" s="69">
        <f t="shared" si="359"/>
        <v>0</v>
      </c>
      <c r="CS567" s="69"/>
      <c r="CT567" s="69">
        <f>COUNTIFS($A$11:$A$501,"CĐ7",CT$11:CT$501,"2")</f>
        <v>0</v>
      </c>
      <c r="CU567" s="69">
        <f>COUNTIFS($A$11:$A$501,"CĐ7",CU$11:CU$501,"2")</f>
        <v>0</v>
      </c>
      <c r="CV567" s="69">
        <f>COUNTIFS($A$11:$A$501,"CĐ7",CV$11:CV$501,"2")</f>
        <v>0</v>
      </c>
      <c r="CW567" s="641"/>
      <c r="CX567" s="642"/>
      <c r="CY567" s="642"/>
      <c r="CZ567" s="642"/>
      <c r="DA567" s="642"/>
      <c r="DB567" s="642"/>
      <c r="DC567" s="642"/>
      <c r="DD567" s="642"/>
      <c r="DE567" s="642"/>
      <c r="DF567" s="643"/>
      <c r="DG567" s="2"/>
      <c r="DH567" s="2"/>
      <c r="DI567" s="2"/>
      <c r="DJ567" s="2"/>
      <c r="DK567" s="2"/>
      <c r="DL567" s="2"/>
      <c r="DM567" s="2"/>
      <c r="DN567" s="2"/>
      <c r="DO567" s="2"/>
      <c r="DP567" s="2"/>
      <c r="DQ567" s="2"/>
      <c r="DR567" s="2"/>
      <c r="DS567" s="2"/>
      <c r="DT567" s="2"/>
      <c r="DU567" s="2"/>
      <c r="DV567" s="2"/>
      <c r="DW567" s="2"/>
      <c r="DX567" s="2"/>
      <c r="DY567" s="2"/>
      <c r="DZ567" s="2"/>
    </row>
    <row r="568" spans="1:130" ht="15.75" hidden="1" x14ac:dyDescent="0.25">
      <c r="A568" s="657"/>
      <c r="B568" s="658"/>
      <c r="C568" s="639"/>
      <c r="D568" s="180" t="s">
        <v>955</v>
      </c>
      <c r="E568" s="1"/>
      <c r="F568" s="1"/>
      <c r="G568" s="2"/>
      <c r="H568" s="2"/>
      <c r="I568" s="2"/>
      <c r="J568" s="2"/>
      <c r="K568" s="2"/>
      <c r="L568" s="2"/>
      <c r="M568" s="4"/>
      <c r="N568" s="302"/>
      <c r="O568" s="116"/>
      <c r="P568" s="116"/>
      <c r="Q568" s="116"/>
      <c r="R568" s="116"/>
      <c r="S568" s="116"/>
      <c r="T568" s="116"/>
      <c r="U568" s="116"/>
      <c r="V568" s="116"/>
      <c r="W568" s="116"/>
      <c r="X568" s="116"/>
      <c r="Y568" s="116"/>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69">
        <f t="shared" ref="BJ568:BR568" si="360">COUNTIFS($A$11:$A$501,"CĐ7",BJ$11:BJ$501,"1")</f>
        <v>0</v>
      </c>
      <c r="BK568" s="69">
        <f t="shared" si="360"/>
        <v>0</v>
      </c>
      <c r="BL568" s="69">
        <f t="shared" si="360"/>
        <v>0</v>
      </c>
      <c r="BM568" s="69">
        <f t="shared" si="360"/>
        <v>0</v>
      </c>
      <c r="BN568" s="69">
        <f t="shared" si="360"/>
        <v>0</v>
      </c>
      <c r="BO568" s="69">
        <f t="shared" si="360"/>
        <v>0</v>
      </c>
      <c r="BP568" s="69">
        <f t="shared" si="360"/>
        <v>0</v>
      </c>
      <c r="BQ568" s="69">
        <f t="shared" si="360"/>
        <v>0</v>
      </c>
      <c r="BR568" s="69">
        <f t="shared" si="360"/>
        <v>0</v>
      </c>
      <c r="BS568" s="69"/>
      <c r="BT568" s="69"/>
      <c r="BU568" s="69"/>
      <c r="BV568" s="69"/>
      <c r="BW568" s="69"/>
      <c r="BX568" s="69"/>
      <c r="BY568" s="69"/>
      <c r="BZ568" s="69"/>
      <c r="CA568" s="69"/>
      <c r="CB568" s="69"/>
      <c r="CC568" s="69">
        <f>COUNTIFS($A$11:$A$501,"CĐ7",CC$11:CC$501,"1")</f>
        <v>0</v>
      </c>
      <c r="CD568" s="69"/>
      <c r="CE568" s="69">
        <f t="shared" ref="CE568:CR568" si="361">COUNTIFS($A$11:$A$501,"CĐ7",CE$11:CE$501,"1")</f>
        <v>0</v>
      </c>
      <c r="CF568" s="69">
        <f t="shared" si="361"/>
        <v>0</v>
      </c>
      <c r="CG568" s="69">
        <f t="shared" si="361"/>
        <v>0</v>
      </c>
      <c r="CH568" s="69">
        <f t="shared" si="361"/>
        <v>0</v>
      </c>
      <c r="CI568" s="69">
        <f t="shared" si="361"/>
        <v>0</v>
      </c>
      <c r="CJ568" s="69">
        <f t="shared" si="361"/>
        <v>0</v>
      </c>
      <c r="CK568" s="69">
        <f t="shared" si="361"/>
        <v>0</v>
      </c>
      <c r="CL568" s="69">
        <f t="shared" si="361"/>
        <v>0</v>
      </c>
      <c r="CM568" s="69">
        <f t="shared" si="361"/>
        <v>0</v>
      </c>
      <c r="CN568" s="69">
        <f t="shared" si="361"/>
        <v>0</v>
      </c>
      <c r="CO568" s="69">
        <f t="shared" si="361"/>
        <v>0</v>
      </c>
      <c r="CP568" s="69">
        <f t="shared" si="361"/>
        <v>0</v>
      </c>
      <c r="CQ568" s="69">
        <f t="shared" si="361"/>
        <v>0</v>
      </c>
      <c r="CR568" s="69">
        <f t="shared" si="361"/>
        <v>0</v>
      </c>
      <c r="CS568" s="69"/>
      <c r="CT568" s="69">
        <f>COUNTIFS($A$11:$A$501,"CĐ7",CT$11:CT$501,"1")</f>
        <v>0</v>
      </c>
      <c r="CU568" s="69">
        <f>COUNTIFS($A$11:$A$501,"CĐ7",CU$11:CU$501,"1")</f>
        <v>0</v>
      </c>
      <c r="CV568" s="69">
        <f>COUNTIFS($A$11:$A$501,"CĐ7",CV$11:CV$501,"1")</f>
        <v>0</v>
      </c>
      <c r="CW568" s="644"/>
      <c r="CX568" s="645"/>
      <c r="CY568" s="645"/>
      <c r="CZ568" s="645"/>
      <c r="DA568" s="645"/>
      <c r="DB568" s="645"/>
      <c r="DC568" s="645"/>
      <c r="DD568" s="645"/>
      <c r="DE568" s="645"/>
      <c r="DF568" s="646"/>
      <c r="DG568" s="2"/>
      <c r="DH568" s="2"/>
      <c r="DI568" s="2"/>
      <c r="DJ568" s="2"/>
      <c r="DK568" s="2"/>
      <c r="DL568" s="2"/>
      <c r="DM568" s="2"/>
      <c r="DN568" s="2"/>
      <c r="DO568" s="2"/>
      <c r="DP568" s="2"/>
      <c r="DQ568" s="2"/>
      <c r="DR568" s="2"/>
      <c r="DS568" s="2"/>
      <c r="DT568" s="2"/>
      <c r="DU568" s="2"/>
      <c r="DV568" s="2"/>
      <c r="DW568" s="2"/>
      <c r="DX568" s="2"/>
      <c r="DY568" s="2"/>
      <c r="DZ568" s="2"/>
    </row>
    <row r="569" spans="1:130" ht="15.75" hidden="1" x14ac:dyDescent="0.25">
      <c r="A569" s="657"/>
      <c r="B569" s="658"/>
      <c r="C569" s="639"/>
      <c r="D569" s="180" t="s">
        <v>956</v>
      </c>
      <c r="E569" s="1"/>
      <c r="F569" s="1"/>
      <c r="G569" s="2"/>
      <c r="H569" s="2"/>
      <c r="I569" s="2"/>
      <c r="J569" s="2"/>
      <c r="K569" s="2"/>
      <c r="L569" s="2"/>
      <c r="M569" s="4"/>
      <c r="N569" s="302"/>
      <c r="O569" s="116"/>
      <c r="P569" s="116"/>
      <c r="Q569" s="116"/>
      <c r="R569" s="116"/>
      <c r="S569" s="116"/>
      <c r="T569" s="116"/>
      <c r="U569" s="116"/>
      <c r="V569" s="116"/>
      <c r="W569" s="116"/>
      <c r="X569" s="116"/>
      <c r="Y569" s="116"/>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69">
        <f t="shared" ref="BJ569:BR569" si="362">COUNTIFS($A$11:$A$501,"CĐ7",BJ$11:BJ$501,"0")</f>
        <v>0</v>
      </c>
      <c r="BK569" s="69">
        <f t="shared" si="362"/>
        <v>0</v>
      </c>
      <c r="BL569" s="69">
        <f t="shared" si="362"/>
        <v>0</v>
      </c>
      <c r="BM569" s="69">
        <f t="shared" si="362"/>
        <v>0</v>
      </c>
      <c r="BN569" s="69">
        <f t="shared" si="362"/>
        <v>0</v>
      </c>
      <c r="BO569" s="69">
        <f t="shared" si="362"/>
        <v>0</v>
      </c>
      <c r="BP569" s="69">
        <f t="shared" si="362"/>
        <v>0</v>
      </c>
      <c r="BQ569" s="69">
        <f t="shared" si="362"/>
        <v>0</v>
      </c>
      <c r="BR569" s="69">
        <f t="shared" si="362"/>
        <v>0</v>
      </c>
      <c r="BS569" s="69"/>
      <c r="BT569" s="69"/>
      <c r="BU569" s="69"/>
      <c r="BV569" s="69"/>
      <c r="BW569" s="69"/>
      <c r="BX569" s="69"/>
      <c r="BY569" s="69"/>
      <c r="BZ569" s="69"/>
      <c r="CA569" s="69"/>
      <c r="CB569" s="69"/>
      <c r="CC569" s="69">
        <f>COUNTIFS($A$11:$A$501,"CĐ7",CC$11:CC$501,"0")</f>
        <v>0</v>
      </c>
      <c r="CD569" s="69"/>
      <c r="CE569" s="69">
        <f t="shared" ref="CE569:CR569" si="363">COUNTIFS($A$11:$A$501,"CĐ7",CE$11:CE$501,"0")</f>
        <v>0</v>
      </c>
      <c r="CF569" s="69">
        <f t="shared" si="363"/>
        <v>0</v>
      </c>
      <c r="CG569" s="69">
        <f t="shared" si="363"/>
        <v>0</v>
      </c>
      <c r="CH569" s="69">
        <f t="shared" si="363"/>
        <v>0</v>
      </c>
      <c r="CI569" s="69">
        <f t="shared" si="363"/>
        <v>0</v>
      </c>
      <c r="CJ569" s="69">
        <f t="shared" si="363"/>
        <v>0</v>
      </c>
      <c r="CK569" s="69">
        <f t="shared" si="363"/>
        <v>0</v>
      </c>
      <c r="CL569" s="69">
        <f t="shared" si="363"/>
        <v>0</v>
      </c>
      <c r="CM569" s="69">
        <f t="shared" si="363"/>
        <v>0</v>
      </c>
      <c r="CN569" s="69">
        <f t="shared" si="363"/>
        <v>0</v>
      </c>
      <c r="CO569" s="69">
        <f t="shared" si="363"/>
        <v>0</v>
      </c>
      <c r="CP569" s="69">
        <f t="shared" si="363"/>
        <v>0</v>
      </c>
      <c r="CQ569" s="69">
        <f t="shared" si="363"/>
        <v>0</v>
      </c>
      <c r="CR569" s="69">
        <f t="shared" si="363"/>
        <v>0</v>
      </c>
      <c r="CS569" s="69"/>
      <c r="CT569" s="69">
        <f>COUNTIFS($A$11:$A$501,"CĐ7",CT$11:CT$501,"0")</f>
        <v>0</v>
      </c>
      <c r="CU569" s="69">
        <f>COUNTIFS($A$11:$A$501,"CĐ7",CU$11:CU$501,"0")</f>
        <v>0</v>
      </c>
      <c r="CV569" s="69">
        <f>COUNTIFS($A$11:$A$501,"CĐ7",CV$11:CV$501,"0")</f>
        <v>0</v>
      </c>
      <c r="CW569" s="644"/>
      <c r="CX569" s="645"/>
      <c r="CY569" s="645"/>
      <c r="CZ569" s="645"/>
      <c r="DA569" s="645"/>
      <c r="DB569" s="645"/>
      <c r="DC569" s="645"/>
      <c r="DD569" s="645"/>
      <c r="DE569" s="645"/>
      <c r="DF569" s="646"/>
      <c r="DG569" s="2"/>
      <c r="DH569" s="2"/>
      <c r="DI569" s="2"/>
      <c r="DJ569" s="2"/>
      <c r="DK569" s="2"/>
      <c r="DL569" s="2"/>
      <c r="DM569" s="2"/>
      <c r="DN569" s="2"/>
      <c r="DO569" s="2"/>
      <c r="DP569" s="2"/>
      <c r="DQ569" s="2"/>
      <c r="DR569" s="2"/>
      <c r="DS569" s="2"/>
      <c r="DT569" s="2"/>
      <c r="DU569" s="2"/>
      <c r="DV569" s="2"/>
      <c r="DW569" s="2"/>
      <c r="DX569" s="2"/>
      <c r="DY569" s="2"/>
      <c r="DZ569" s="2"/>
    </row>
    <row r="570" spans="1:130" ht="15.75" hidden="1" x14ac:dyDescent="0.25">
      <c r="A570" s="657"/>
      <c r="B570" s="658"/>
      <c r="C570" s="639"/>
      <c r="D570" s="180" t="s">
        <v>957</v>
      </c>
      <c r="E570" s="1"/>
      <c r="F570" s="1"/>
      <c r="G570" s="2"/>
      <c r="H570" s="2"/>
      <c r="I570" s="2"/>
      <c r="J570" s="2"/>
      <c r="K570" s="2"/>
      <c r="L570" s="2"/>
      <c r="M570" s="4"/>
      <c r="N570" s="302"/>
      <c r="O570" s="116"/>
      <c r="P570" s="116"/>
      <c r="Q570" s="116"/>
      <c r="R570" s="116"/>
      <c r="S570" s="116"/>
      <c r="T570" s="116"/>
      <c r="U570" s="116"/>
      <c r="V570" s="116"/>
      <c r="W570" s="116"/>
      <c r="X570" s="116"/>
      <c r="Y570" s="116"/>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69">
        <f t="shared" ref="BJ570:BR570" si="364">COUNTIFS($A$11:$A$501,"CĐ7",BJ$11:BJ$501,"KĐG")</f>
        <v>0</v>
      </c>
      <c r="BK570" s="69">
        <f t="shared" si="364"/>
        <v>0</v>
      </c>
      <c r="BL570" s="69">
        <f t="shared" si="364"/>
        <v>0</v>
      </c>
      <c r="BM570" s="69">
        <f t="shared" si="364"/>
        <v>0</v>
      </c>
      <c r="BN570" s="69">
        <f t="shared" si="364"/>
        <v>0</v>
      </c>
      <c r="BO570" s="69">
        <f t="shared" si="364"/>
        <v>0</v>
      </c>
      <c r="BP570" s="69">
        <f t="shared" si="364"/>
        <v>0</v>
      </c>
      <c r="BQ570" s="69">
        <f t="shared" si="364"/>
        <v>0</v>
      </c>
      <c r="BR570" s="69">
        <f t="shared" si="364"/>
        <v>0</v>
      </c>
      <c r="BS570" s="69"/>
      <c r="BT570" s="69"/>
      <c r="BU570" s="69"/>
      <c r="BV570" s="69"/>
      <c r="BW570" s="69"/>
      <c r="BX570" s="69"/>
      <c r="BY570" s="69"/>
      <c r="BZ570" s="69"/>
      <c r="CA570" s="69"/>
      <c r="CB570" s="69"/>
      <c r="CC570" s="69">
        <f>COUNTIFS($A$11:$A$501,"CĐ7",CC$11:CC$501,"KĐG")</f>
        <v>0</v>
      </c>
      <c r="CD570" s="69"/>
      <c r="CE570" s="69">
        <f t="shared" ref="CE570:CR570" si="365">COUNTIFS($A$11:$A$501,"CĐ7",CE$11:CE$501,"KĐG")</f>
        <v>0</v>
      </c>
      <c r="CF570" s="69">
        <f t="shared" si="365"/>
        <v>0</v>
      </c>
      <c r="CG570" s="69">
        <f t="shared" si="365"/>
        <v>0</v>
      </c>
      <c r="CH570" s="69">
        <f t="shared" si="365"/>
        <v>0</v>
      </c>
      <c r="CI570" s="69">
        <f t="shared" si="365"/>
        <v>0</v>
      </c>
      <c r="CJ570" s="69">
        <f t="shared" si="365"/>
        <v>0</v>
      </c>
      <c r="CK570" s="69">
        <f t="shared" si="365"/>
        <v>0</v>
      </c>
      <c r="CL570" s="69">
        <f t="shared" si="365"/>
        <v>0</v>
      </c>
      <c r="CM570" s="69">
        <f t="shared" si="365"/>
        <v>0</v>
      </c>
      <c r="CN570" s="69">
        <f t="shared" si="365"/>
        <v>0</v>
      </c>
      <c r="CO570" s="69">
        <f t="shared" si="365"/>
        <v>0</v>
      </c>
      <c r="CP570" s="69">
        <f t="shared" si="365"/>
        <v>0</v>
      </c>
      <c r="CQ570" s="69">
        <f t="shared" si="365"/>
        <v>0</v>
      </c>
      <c r="CR570" s="69">
        <f t="shared" si="365"/>
        <v>0</v>
      </c>
      <c r="CS570" s="69"/>
      <c r="CT570" s="69">
        <f>COUNTIFS($A$11:$A$501,"CĐ7",CT$11:CT$501,"KĐG")</f>
        <v>0</v>
      </c>
      <c r="CU570" s="69">
        <f>COUNTIFS($A$11:$A$501,"CĐ7",CU$11:CU$501,"KĐG")</f>
        <v>0</v>
      </c>
      <c r="CV570" s="69">
        <f>COUNTIFS($A$11:$A$501,"CĐ7",CV$11:CV$501,"KĐG")</f>
        <v>0</v>
      </c>
      <c r="CW570" s="644"/>
      <c r="CX570" s="645"/>
      <c r="CY570" s="645"/>
      <c r="CZ570" s="645"/>
      <c r="DA570" s="645"/>
      <c r="DB570" s="645"/>
      <c r="DC570" s="645"/>
      <c r="DD570" s="645"/>
      <c r="DE570" s="645"/>
      <c r="DF570" s="646"/>
      <c r="DG570" s="2"/>
      <c r="DH570" s="2"/>
      <c r="DI570" s="2"/>
      <c r="DJ570" s="2"/>
      <c r="DK570" s="2"/>
      <c r="DL570" s="2"/>
      <c r="DM570" s="2"/>
      <c r="DN570" s="2"/>
      <c r="DO570" s="2"/>
      <c r="DP570" s="2"/>
      <c r="DQ570" s="2"/>
      <c r="DR570" s="2"/>
      <c r="DS570" s="2"/>
      <c r="DT570" s="2"/>
      <c r="DU570" s="2"/>
      <c r="DV570" s="2"/>
      <c r="DW570" s="2"/>
      <c r="DX570" s="2"/>
      <c r="DY570" s="2"/>
      <c r="DZ570" s="2"/>
    </row>
    <row r="571" spans="1:130" ht="15.75" hidden="1" x14ac:dyDescent="0.25">
      <c r="A571" s="657"/>
      <c r="B571" s="658"/>
      <c r="C571" s="639"/>
      <c r="D571" s="180" t="s">
        <v>958</v>
      </c>
      <c r="E571" s="1"/>
      <c r="F571" s="1"/>
      <c r="G571" s="2"/>
      <c r="H571" s="2"/>
      <c r="I571" s="2"/>
      <c r="J571" s="2"/>
      <c r="K571" s="2"/>
      <c r="L571" s="2"/>
      <c r="M571" s="4"/>
      <c r="N571" s="302"/>
      <c r="O571" s="116"/>
      <c r="P571" s="116"/>
      <c r="Q571" s="116"/>
      <c r="R571" s="116"/>
      <c r="S571" s="116"/>
      <c r="T571" s="116"/>
      <c r="U571" s="116"/>
      <c r="V571" s="116"/>
      <c r="W571" s="116"/>
      <c r="X571" s="116"/>
      <c r="Y571" s="116"/>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184" t="e">
        <f t="shared" ref="BJ571:CC571" si="366">BJ570/(BJ567+BJ568+BJ569+BJ570)</f>
        <v>#DIV/0!</v>
      </c>
      <c r="BK571" s="184" t="e">
        <f t="shared" si="366"/>
        <v>#DIV/0!</v>
      </c>
      <c r="BL571" s="184" t="e">
        <f t="shared" si="366"/>
        <v>#DIV/0!</v>
      </c>
      <c r="BM571" s="184" t="e">
        <f t="shared" si="366"/>
        <v>#DIV/0!</v>
      </c>
      <c r="BN571" s="184" t="e">
        <f t="shared" si="366"/>
        <v>#DIV/0!</v>
      </c>
      <c r="BO571" s="184" t="e">
        <f t="shared" si="366"/>
        <v>#DIV/0!</v>
      </c>
      <c r="BP571" s="184" t="e">
        <f t="shared" si="366"/>
        <v>#DIV/0!</v>
      </c>
      <c r="BQ571" s="184" t="e">
        <f t="shared" si="366"/>
        <v>#DIV/0!</v>
      </c>
      <c r="BR571" s="184" t="e">
        <f t="shared" si="366"/>
        <v>#DIV/0!</v>
      </c>
      <c r="BS571" s="184"/>
      <c r="BT571" s="184"/>
      <c r="BU571" s="184"/>
      <c r="BV571" s="184"/>
      <c r="BW571" s="184"/>
      <c r="BX571" s="184"/>
      <c r="BY571" s="184"/>
      <c r="BZ571" s="184"/>
      <c r="CA571" s="184"/>
      <c r="CB571" s="184"/>
      <c r="CC571" s="184" t="e">
        <f t="shared" si="366"/>
        <v>#DIV/0!</v>
      </c>
      <c r="CD571" s="184"/>
      <c r="CE571" s="184" t="e">
        <f t="shared" ref="CE571:CV571" si="367">CE570/(CE567+CE568+CE569+CE570)</f>
        <v>#DIV/0!</v>
      </c>
      <c r="CF571" s="184" t="e">
        <f t="shared" si="367"/>
        <v>#DIV/0!</v>
      </c>
      <c r="CG571" s="184" t="e">
        <f t="shared" si="367"/>
        <v>#DIV/0!</v>
      </c>
      <c r="CH571" s="184" t="e">
        <f t="shared" si="367"/>
        <v>#DIV/0!</v>
      </c>
      <c r="CI571" s="184" t="e">
        <f t="shared" si="367"/>
        <v>#DIV/0!</v>
      </c>
      <c r="CJ571" s="184" t="e">
        <f t="shared" si="367"/>
        <v>#DIV/0!</v>
      </c>
      <c r="CK571" s="184" t="e">
        <f t="shared" si="367"/>
        <v>#DIV/0!</v>
      </c>
      <c r="CL571" s="184" t="e">
        <f t="shared" si="367"/>
        <v>#DIV/0!</v>
      </c>
      <c r="CM571" s="184" t="e">
        <f t="shared" si="367"/>
        <v>#DIV/0!</v>
      </c>
      <c r="CN571" s="184" t="e">
        <f t="shared" si="367"/>
        <v>#DIV/0!</v>
      </c>
      <c r="CO571" s="184" t="e">
        <f t="shared" si="367"/>
        <v>#DIV/0!</v>
      </c>
      <c r="CP571" s="184" t="e">
        <f t="shared" si="367"/>
        <v>#DIV/0!</v>
      </c>
      <c r="CQ571" s="184" t="e">
        <f t="shared" si="367"/>
        <v>#DIV/0!</v>
      </c>
      <c r="CR571" s="184" t="e">
        <f t="shared" si="367"/>
        <v>#DIV/0!</v>
      </c>
      <c r="CS571" s="184"/>
      <c r="CT571" s="184" t="e">
        <f t="shared" si="367"/>
        <v>#DIV/0!</v>
      </c>
      <c r="CU571" s="184" t="e">
        <f t="shared" si="367"/>
        <v>#DIV/0!</v>
      </c>
      <c r="CV571" s="184" t="e">
        <f t="shared" si="367"/>
        <v>#DIV/0!</v>
      </c>
      <c r="CW571" s="647"/>
      <c r="CX571" s="648"/>
      <c r="CY571" s="648"/>
      <c r="CZ571" s="648"/>
      <c r="DA571" s="648"/>
      <c r="DB571" s="648"/>
      <c r="DC571" s="648"/>
      <c r="DD571" s="648"/>
      <c r="DE571" s="648"/>
      <c r="DF571" s="649"/>
      <c r="DG571" s="2"/>
      <c r="DH571" s="2"/>
      <c r="DI571" s="2"/>
      <c r="DJ571" s="2"/>
      <c r="DK571" s="2"/>
      <c r="DL571" s="2"/>
      <c r="DM571" s="2"/>
      <c r="DN571" s="2"/>
      <c r="DO571" s="2"/>
      <c r="DP571" s="2"/>
      <c r="DQ571" s="2"/>
      <c r="DR571" s="2"/>
      <c r="DS571" s="2"/>
      <c r="DT571" s="2"/>
      <c r="DU571" s="2"/>
      <c r="DV571" s="2"/>
      <c r="DW571" s="2"/>
      <c r="DX571" s="2"/>
      <c r="DY571" s="2"/>
      <c r="DZ571" s="2"/>
    </row>
    <row r="572" spans="1:130" ht="15.75" hidden="1" x14ac:dyDescent="0.25">
      <c r="A572" s="657"/>
      <c r="B572" s="658"/>
      <c r="C572" s="639"/>
      <c r="D572" s="633" t="s">
        <v>961</v>
      </c>
      <c r="E572" s="1"/>
      <c r="F572" s="1"/>
      <c r="G572" s="2"/>
      <c r="H572" s="2"/>
      <c r="I572" s="2"/>
      <c r="J572" s="2"/>
      <c r="K572" s="2"/>
      <c r="L572" s="2"/>
      <c r="M572" s="4"/>
      <c r="N572" s="302"/>
      <c r="O572" s="116"/>
      <c r="P572" s="116"/>
      <c r="Q572" s="116"/>
      <c r="R572" s="116"/>
      <c r="S572" s="116"/>
      <c r="T572" s="116"/>
      <c r="U572" s="116"/>
      <c r="V572" s="116"/>
      <c r="W572" s="116"/>
      <c r="X572" s="116"/>
      <c r="Y572" s="116"/>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188" t="e">
        <f t="shared" ref="BJ572:CC572" si="368">(((BJ567*2)+(BJ568*1)+(BJ569*0)+(BJ569*0)))/(BJ567+BJ568+BJ569+BJ570)</f>
        <v>#DIV/0!</v>
      </c>
      <c r="BK572" s="188" t="e">
        <f t="shared" si="368"/>
        <v>#DIV/0!</v>
      </c>
      <c r="BL572" s="188" t="e">
        <f t="shared" si="368"/>
        <v>#DIV/0!</v>
      </c>
      <c r="BM572" s="188" t="e">
        <f t="shared" si="368"/>
        <v>#DIV/0!</v>
      </c>
      <c r="BN572" s="188" t="e">
        <f t="shared" si="368"/>
        <v>#DIV/0!</v>
      </c>
      <c r="BO572" s="188" t="e">
        <f t="shared" si="368"/>
        <v>#DIV/0!</v>
      </c>
      <c r="BP572" s="188" t="e">
        <f t="shared" si="368"/>
        <v>#DIV/0!</v>
      </c>
      <c r="BQ572" s="188" t="e">
        <f t="shared" si="368"/>
        <v>#DIV/0!</v>
      </c>
      <c r="BR572" s="188" t="e">
        <f t="shared" si="368"/>
        <v>#DIV/0!</v>
      </c>
      <c r="BS572" s="188"/>
      <c r="BT572" s="188"/>
      <c r="BU572" s="188"/>
      <c r="BV572" s="188"/>
      <c r="BW572" s="188"/>
      <c r="BX572" s="188"/>
      <c r="BY572" s="188"/>
      <c r="BZ572" s="188"/>
      <c r="CA572" s="188"/>
      <c r="CB572" s="188"/>
      <c r="CC572" s="188" t="e">
        <f t="shared" si="368"/>
        <v>#DIV/0!</v>
      </c>
      <c r="CD572" s="188"/>
      <c r="CE572" s="188" t="e">
        <f t="shared" ref="CE572:CV572" si="369">(((CE567*2)+(CE568*1)+(CE569*0)+(CE569*0)))/(CE567+CE568+CE569+CE570)</f>
        <v>#DIV/0!</v>
      </c>
      <c r="CF572" s="188" t="e">
        <f t="shared" si="369"/>
        <v>#DIV/0!</v>
      </c>
      <c r="CG572" s="188" t="e">
        <f t="shared" si="369"/>
        <v>#DIV/0!</v>
      </c>
      <c r="CH572" s="188" t="e">
        <f t="shared" si="369"/>
        <v>#DIV/0!</v>
      </c>
      <c r="CI572" s="188" t="e">
        <f t="shared" si="369"/>
        <v>#DIV/0!</v>
      </c>
      <c r="CJ572" s="188" t="e">
        <f t="shared" si="369"/>
        <v>#DIV/0!</v>
      </c>
      <c r="CK572" s="188" t="e">
        <f t="shared" si="369"/>
        <v>#DIV/0!</v>
      </c>
      <c r="CL572" s="188" t="e">
        <f t="shared" si="369"/>
        <v>#DIV/0!</v>
      </c>
      <c r="CM572" s="188" t="e">
        <f t="shared" si="369"/>
        <v>#DIV/0!</v>
      </c>
      <c r="CN572" s="188" t="e">
        <f t="shared" si="369"/>
        <v>#DIV/0!</v>
      </c>
      <c r="CO572" s="188" t="e">
        <f t="shared" si="369"/>
        <v>#DIV/0!</v>
      </c>
      <c r="CP572" s="188" t="e">
        <f t="shared" si="369"/>
        <v>#DIV/0!</v>
      </c>
      <c r="CQ572" s="188" t="e">
        <f t="shared" si="369"/>
        <v>#DIV/0!</v>
      </c>
      <c r="CR572" s="188" t="e">
        <f t="shared" si="369"/>
        <v>#DIV/0!</v>
      </c>
      <c r="CS572" s="188"/>
      <c r="CT572" s="188" t="e">
        <f t="shared" si="369"/>
        <v>#DIV/0!</v>
      </c>
      <c r="CU572" s="188" t="e">
        <f t="shared" si="369"/>
        <v>#DIV/0!</v>
      </c>
      <c r="CV572" s="188" t="e">
        <f t="shared" si="369"/>
        <v>#DIV/0!</v>
      </c>
      <c r="CW572" s="189">
        <f>COUNTIF($BJ573:$CV573,"Đ")</f>
        <v>0</v>
      </c>
      <c r="CX572" s="360" t="e">
        <f>CW572/(CY572+DA572+DC572+CW572)</f>
        <v>#DIV/0!</v>
      </c>
      <c r="CY572" s="189">
        <f>COUNTIF($BJ573:$DL573,"CCG")</f>
        <v>0</v>
      </c>
      <c r="CZ572" s="190" t="e">
        <f>CY572/(CW572+DA572+DC572+CY572)</f>
        <v>#DIV/0!</v>
      </c>
      <c r="DA572" s="189">
        <f>COUNTIF($BJ573:$DL573,"CĐ")</f>
        <v>0</v>
      </c>
      <c r="DB572" s="190" t="e">
        <f>DA572/(CW572+CY572+DC572+DA572)</f>
        <v>#DIV/0!</v>
      </c>
      <c r="DC572" s="189">
        <f>COUNTIF($BJ573:$DL573,"KĐG")</f>
        <v>0</v>
      </c>
      <c r="DD572" s="190" t="e">
        <f>DC572/(CW572+CY572+DA572+DC572)</f>
        <v>#DIV/0!</v>
      </c>
      <c r="DE572" s="191" t="e">
        <f>(((CW572*2)+(CY572*1)+(DA572*0)))/(CW572+CY572+DA572)</f>
        <v>#DIV/0!</v>
      </c>
      <c r="DF572" s="191" t="e">
        <f>IF(DE572&gt;=1.6,"Đạt mục tiêu",IF(DE572&gt;=1,"Cần cố gắng","Chưa đạt"))</f>
        <v>#DIV/0!</v>
      </c>
      <c r="DG572" s="2"/>
      <c r="DH572" s="2"/>
      <c r="DI572" s="2"/>
      <c r="DJ572" s="2"/>
      <c r="DK572" s="2"/>
      <c r="DL572" s="2"/>
      <c r="DM572" s="2"/>
      <c r="DN572" s="2"/>
      <c r="DO572" s="2"/>
      <c r="DP572" s="2"/>
      <c r="DQ572" s="2"/>
      <c r="DR572" s="2"/>
      <c r="DS572" s="2"/>
      <c r="DT572" s="2"/>
      <c r="DU572" s="2"/>
      <c r="DV572" s="2"/>
      <c r="DW572" s="2"/>
      <c r="DX572" s="2"/>
      <c r="DY572" s="2"/>
      <c r="DZ572" s="2"/>
    </row>
    <row r="573" spans="1:130" ht="15.75" hidden="1" x14ac:dyDescent="0.25">
      <c r="A573" s="659"/>
      <c r="B573" s="660"/>
      <c r="C573" s="640"/>
      <c r="D573" s="634"/>
      <c r="E573" s="1"/>
      <c r="F573" s="1"/>
      <c r="G573" s="2"/>
      <c r="H573" s="2"/>
      <c r="I573" s="2"/>
      <c r="J573" s="2"/>
      <c r="K573" s="2"/>
      <c r="L573" s="2"/>
      <c r="M573" s="4"/>
      <c r="N573" s="302"/>
      <c r="O573" s="116"/>
      <c r="P573" s="116"/>
      <c r="Q573" s="116"/>
      <c r="R573" s="116"/>
      <c r="S573" s="116"/>
      <c r="T573" s="116"/>
      <c r="U573" s="116"/>
      <c r="V573" s="116"/>
      <c r="W573" s="116"/>
      <c r="X573" s="116"/>
      <c r="Y573" s="116"/>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188" t="e">
        <f t="shared" ref="BJ573:CC573" si="370">IF(BJ571&gt;=50%,"KĐG",IF(BJ572&gt;=1.6,"Đ",IF(BJ572&gt;=1,"CCG","CĐ")))</f>
        <v>#DIV/0!</v>
      </c>
      <c r="BK573" s="188" t="e">
        <f t="shared" si="370"/>
        <v>#DIV/0!</v>
      </c>
      <c r="BL573" s="188" t="e">
        <f t="shared" si="370"/>
        <v>#DIV/0!</v>
      </c>
      <c r="BM573" s="188" t="e">
        <f t="shared" si="370"/>
        <v>#DIV/0!</v>
      </c>
      <c r="BN573" s="188" t="e">
        <f t="shared" si="370"/>
        <v>#DIV/0!</v>
      </c>
      <c r="BO573" s="188" t="e">
        <f t="shared" si="370"/>
        <v>#DIV/0!</v>
      </c>
      <c r="BP573" s="188" t="e">
        <f t="shared" si="370"/>
        <v>#DIV/0!</v>
      </c>
      <c r="BQ573" s="188" t="e">
        <f t="shared" si="370"/>
        <v>#DIV/0!</v>
      </c>
      <c r="BR573" s="188" t="e">
        <f t="shared" si="370"/>
        <v>#DIV/0!</v>
      </c>
      <c r="BS573" s="188"/>
      <c r="BT573" s="188"/>
      <c r="BU573" s="188"/>
      <c r="BV573" s="188"/>
      <c r="BW573" s="188"/>
      <c r="BX573" s="188"/>
      <c r="BY573" s="188"/>
      <c r="BZ573" s="188"/>
      <c r="CA573" s="188"/>
      <c r="CB573" s="188"/>
      <c r="CC573" s="188" t="e">
        <f t="shared" si="370"/>
        <v>#DIV/0!</v>
      </c>
      <c r="CD573" s="188"/>
      <c r="CE573" s="188" t="e">
        <f t="shared" ref="CE573:CV573" si="371">IF(CE571&gt;=50%,"KĐG",IF(CE572&gt;=1.6,"Đ",IF(CE572&gt;=1,"CCG","CĐ")))</f>
        <v>#DIV/0!</v>
      </c>
      <c r="CF573" s="188" t="e">
        <f t="shared" si="371"/>
        <v>#DIV/0!</v>
      </c>
      <c r="CG573" s="188" t="e">
        <f t="shared" si="371"/>
        <v>#DIV/0!</v>
      </c>
      <c r="CH573" s="188" t="e">
        <f t="shared" si="371"/>
        <v>#DIV/0!</v>
      </c>
      <c r="CI573" s="188" t="e">
        <f t="shared" si="371"/>
        <v>#DIV/0!</v>
      </c>
      <c r="CJ573" s="188" t="e">
        <f t="shared" si="371"/>
        <v>#DIV/0!</v>
      </c>
      <c r="CK573" s="188" t="e">
        <f t="shared" si="371"/>
        <v>#DIV/0!</v>
      </c>
      <c r="CL573" s="188" t="e">
        <f t="shared" si="371"/>
        <v>#DIV/0!</v>
      </c>
      <c r="CM573" s="188" t="e">
        <f t="shared" si="371"/>
        <v>#DIV/0!</v>
      </c>
      <c r="CN573" s="188" t="e">
        <f t="shared" si="371"/>
        <v>#DIV/0!</v>
      </c>
      <c r="CO573" s="188" t="e">
        <f t="shared" si="371"/>
        <v>#DIV/0!</v>
      </c>
      <c r="CP573" s="188" t="e">
        <f t="shared" si="371"/>
        <v>#DIV/0!</v>
      </c>
      <c r="CQ573" s="188" t="e">
        <f t="shared" si="371"/>
        <v>#DIV/0!</v>
      </c>
      <c r="CR573" s="188" t="e">
        <f t="shared" si="371"/>
        <v>#DIV/0!</v>
      </c>
      <c r="CS573" s="188"/>
      <c r="CT573" s="188" t="e">
        <f t="shared" si="371"/>
        <v>#DIV/0!</v>
      </c>
      <c r="CU573" s="188" t="e">
        <f t="shared" si="371"/>
        <v>#DIV/0!</v>
      </c>
      <c r="CV573" s="188" t="e">
        <f t="shared" si="371"/>
        <v>#DIV/0!</v>
      </c>
      <c r="CW573" s="192"/>
      <c r="CX573" s="361"/>
      <c r="CY573" s="192"/>
      <c r="CZ573" s="193"/>
      <c r="DA573" s="192"/>
      <c r="DB573" s="193"/>
      <c r="DC573" s="192"/>
      <c r="DD573" s="193"/>
      <c r="DE573" s="194"/>
      <c r="DF573" s="194"/>
      <c r="DG573" s="2"/>
      <c r="DH573" s="2"/>
      <c r="DI573" s="2"/>
      <c r="DJ573" s="2"/>
      <c r="DK573" s="2"/>
      <c r="DL573" s="2"/>
      <c r="DM573" s="2"/>
      <c r="DN573" s="2"/>
      <c r="DO573" s="2"/>
      <c r="DP573" s="2"/>
      <c r="DQ573" s="2"/>
      <c r="DR573" s="2"/>
      <c r="DS573" s="2"/>
      <c r="DT573" s="2"/>
      <c r="DU573" s="2"/>
      <c r="DV573" s="2"/>
      <c r="DW573" s="2"/>
      <c r="DX573" s="2"/>
      <c r="DY573" s="2"/>
      <c r="DZ573" s="2"/>
    </row>
    <row r="574" spans="1:130" ht="15.75" hidden="1" x14ac:dyDescent="0.25">
      <c r="A574" s="654" t="s">
        <v>965</v>
      </c>
      <c r="B574" s="655"/>
      <c r="C574" s="656"/>
      <c r="D574" s="180" t="s">
        <v>954</v>
      </c>
      <c r="E574" s="1"/>
      <c r="F574" s="1"/>
      <c r="G574" s="2"/>
      <c r="H574" s="2"/>
      <c r="I574" s="2"/>
      <c r="J574" s="2"/>
      <c r="K574" s="2"/>
      <c r="L574" s="2"/>
      <c r="M574" s="4"/>
      <c r="N574" s="302"/>
      <c r="O574" s="116"/>
      <c r="P574" s="116"/>
      <c r="Q574" s="116"/>
      <c r="R574" s="116"/>
      <c r="S574" s="116"/>
      <c r="T574" s="116"/>
      <c r="U574" s="116"/>
      <c r="V574" s="116"/>
      <c r="W574" s="116"/>
      <c r="X574" s="116"/>
      <c r="Y574" s="116"/>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69">
        <f t="shared" ref="BJ574:BR574" si="372">COUNTIFS($A$11:$A$501,"CĐ8",BJ$11:BJ$501,"2")</f>
        <v>0</v>
      </c>
      <c r="BK574" s="69">
        <f t="shared" si="372"/>
        <v>0</v>
      </c>
      <c r="BL574" s="69">
        <f t="shared" si="372"/>
        <v>0</v>
      </c>
      <c r="BM574" s="69">
        <f t="shared" si="372"/>
        <v>0</v>
      </c>
      <c r="BN574" s="69">
        <f t="shared" si="372"/>
        <v>0</v>
      </c>
      <c r="BO574" s="69">
        <f t="shared" si="372"/>
        <v>0</v>
      </c>
      <c r="BP574" s="69">
        <f t="shared" si="372"/>
        <v>0</v>
      </c>
      <c r="BQ574" s="69">
        <f t="shared" si="372"/>
        <v>0</v>
      </c>
      <c r="BR574" s="69">
        <f t="shared" si="372"/>
        <v>0</v>
      </c>
      <c r="BS574" s="69"/>
      <c r="BT574" s="69"/>
      <c r="BU574" s="69"/>
      <c r="BV574" s="69"/>
      <c r="BW574" s="69"/>
      <c r="BX574" s="69"/>
      <c r="BY574" s="69"/>
      <c r="BZ574" s="69"/>
      <c r="CA574" s="69"/>
      <c r="CB574" s="69"/>
      <c r="CC574" s="69">
        <f>COUNTIFS($A$11:$A$501,"CĐ8",CC$11:CC$501,"2")</f>
        <v>0</v>
      </c>
      <c r="CD574" s="69"/>
      <c r="CE574" s="69">
        <f t="shared" ref="CE574:CR574" si="373">COUNTIFS($A$11:$A$501,"CĐ8",CE$11:CE$501,"2")</f>
        <v>0</v>
      </c>
      <c r="CF574" s="69">
        <f t="shared" si="373"/>
        <v>0</v>
      </c>
      <c r="CG574" s="69">
        <f t="shared" si="373"/>
        <v>0</v>
      </c>
      <c r="CH574" s="69">
        <f t="shared" si="373"/>
        <v>0</v>
      </c>
      <c r="CI574" s="69">
        <f t="shared" si="373"/>
        <v>0</v>
      </c>
      <c r="CJ574" s="69">
        <f t="shared" si="373"/>
        <v>0</v>
      </c>
      <c r="CK574" s="69">
        <f t="shared" si="373"/>
        <v>0</v>
      </c>
      <c r="CL574" s="69">
        <f t="shared" si="373"/>
        <v>0</v>
      </c>
      <c r="CM574" s="69">
        <f t="shared" si="373"/>
        <v>0</v>
      </c>
      <c r="CN574" s="69">
        <f t="shared" si="373"/>
        <v>0</v>
      </c>
      <c r="CO574" s="69">
        <f t="shared" si="373"/>
        <v>0</v>
      </c>
      <c r="CP574" s="69">
        <f t="shared" si="373"/>
        <v>0</v>
      </c>
      <c r="CQ574" s="69">
        <f t="shared" si="373"/>
        <v>0</v>
      </c>
      <c r="CR574" s="69">
        <f t="shared" si="373"/>
        <v>0</v>
      </c>
      <c r="CS574" s="69"/>
      <c r="CT574" s="69">
        <f>COUNTIFS($A$11:$A$501,"CĐ8",CT$11:CT$501,"2")</f>
        <v>0</v>
      </c>
      <c r="CU574" s="69">
        <f>COUNTIFS($A$11:$A$501,"CĐ8",CU$11:CU$501,"2")</f>
        <v>0</v>
      </c>
      <c r="CV574" s="69">
        <f>COUNTIFS($A$11:$A$501,"CĐ8",CV$11:CV$501,"2")</f>
        <v>0</v>
      </c>
      <c r="CW574" s="641"/>
      <c r="CX574" s="642"/>
      <c r="CY574" s="642"/>
      <c r="CZ574" s="642"/>
      <c r="DA574" s="642"/>
      <c r="DB574" s="642"/>
      <c r="DC574" s="642"/>
      <c r="DD574" s="642"/>
      <c r="DE574" s="642"/>
      <c r="DF574" s="643"/>
      <c r="DG574" s="2"/>
      <c r="DH574" s="2"/>
      <c r="DI574" s="2"/>
      <c r="DJ574" s="2"/>
      <c r="DK574" s="2"/>
      <c r="DL574" s="2"/>
      <c r="DM574" s="2"/>
      <c r="DN574" s="2"/>
      <c r="DO574" s="2"/>
      <c r="DP574" s="2"/>
      <c r="DQ574" s="2"/>
      <c r="DR574" s="2"/>
      <c r="DS574" s="2"/>
      <c r="DT574" s="2"/>
      <c r="DU574" s="2"/>
      <c r="DV574" s="2"/>
      <c r="DW574" s="2"/>
      <c r="DX574" s="2"/>
      <c r="DY574" s="2"/>
      <c r="DZ574" s="2"/>
    </row>
    <row r="575" spans="1:130" ht="15.75" hidden="1" x14ac:dyDescent="0.25">
      <c r="A575" s="657"/>
      <c r="B575" s="658"/>
      <c r="C575" s="639"/>
      <c r="D575" s="180" t="s">
        <v>955</v>
      </c>
      <c r="E575" s="1"/>
      <c r="F575" s="1"/>
      <c r="G575" s="2"/>
      <c r="H575" s="2"/>
      <c r="I575" s="2"/>
      <c r="J575" s="2"/>
      <c r="K575" s="2"/>
      <c r="L575" s="2"/>
      <c r="M575" s="4"/>
      <c r="N575" s="302"/>
      <c r="O575" s="116"/>
      <c r="P575" s="116"/>
      <c r="Q575" s="116"/>
      <c r="R575" s="116"/>
      <c r="S575" s="116"/>
      <c r="T575" s="116"/>
      <c r="U575" s="116"/>
      <c r="V575" s="116"/>
      <c r="W575" s="116"/>
      <c r="X575" s="116"/>
      <c r="Y575" s="116"/>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69">
        <f t="shared" ref="BJ575:BR575" si="374">COUNTIFS($A$11:$A$501,"CĐ8",BJ$11:BJ$501,"1")</f>
        <v>0</v>
      </c>
      <c r="BK575" s="69">
        <f t="shared" si="374"/>
        <v>0</v>
      </c>
      <c r="BL575" s="69">
        <f t="shared" si="374"/>
        <v>0</v>
      </c>
      <c r="BM575" s="69">
        <f t="shared" si="374"/>
        <v>0</v>
      </c>
      <c r="BN575" s="69">
        <f t="shared" si="374"/>
        <v>0</v>
      </c>
      <c r="BO575" s="69">
        <f t="shared" si="374"/>
        <v>0</v>
      </c>
      <c r="BP575" s="69">
        <f t="shared" si="374"/>
        <v>0</v>
      </c>
      <c r="BQ575" s="69">
        <f t="shared" si="374"/>
        <v>0</v>
      </c>
      <c r="BR575" s="69">
        <f t="shared" si="374"/>
        <v>0</v>
      </c>
      <c r="BS575" s="69"/>
      <c r="BT575" s="69"/>
      <c r="BU575" s="69"/>
      <c r="BV575" s="69"/>
      <c r="BW575" s="69"/>
      <c r="BX575" s="69"/>
      <c r="BY575" s="69"/>
      <c r="BZ575" s="69"/>
      <c r="CA575" s="69"/>
      <c r="CB575" s="69"/>
      <c r="CC575" s="69">
        <f>COUNTIFS($A$11:$A$501,"CĐ8",CC$11:CC$501,"1")</f>
        <v>0</v>
      </c>
      <c r="CD575" s="69"/>
      <c r="CE575" s="69">
        <f t="shared" ref="CE575:CR575" si="375">COUNTIFS($A$11:$A$501,"CĐ8",CE$11:CE$501,"1")</f>
        <v>0</v>
      </c>
      <c r="CF575" s="69">
        <f t="shared" si="375"/>
        <v>0</v>
      </c>
      <c r="CG575" s="69">
        <f t="shared" si="375"/>
        <v>0</v>
      </c>
      <c r="CH575" s="69">
        <f t="shared" si="375"/>
        <v>0</v>
      </c>
      <c r="CI575" s="69">
        <f t="shared" si="375"/>
        <v>0</v>
      </c>
      <c r="CJ575" s="69">
        <f t="shared" si="375"/>
        <v>0</v>
      </c>
      <c r="CK575" s="69">
        <f t="shared" si="375"/>
        <v>0</v>
      </c>
      <c r="CL575" s="69">
        <f t="shared" si="375"/>
        <v>0</v>
      </c>
      <c r="CM575" s="69">
        <f t="shared" si="375"/>
        <v>0</v>
      </c>
      <c r="CN575" s="69">
        <f t="shared" si="375"/>
        <v>0</v>
      </c>
      <c r="CO575" s="69">
        <f t="shared" si="375"/>
        <v>0</v>
      </c>
      <c r="CP575" s="69">
        <f t="shared" si="375"/>
        <v>0</v>
      </c>
      <c r="CQ575" s="69">
        <f t="shared" si="375"/>
        <v>0</v>
      </c>
      <c r="CR575" s="69">
        <f t="shared" si="375"/>
        <v>0</v>
      </c>
      <c r="CS575" s="69"/>
      <c r="CT575" s="69">
        <f>COUNTIFS($A$11:$A$501,"CĐ8",CT$11:CT$501,"1")</f>
        <v>0</v>
      </c>
      <c r="CU575" s="69">
        <f>COUNTIFS($A$11:$A$501,"CĐ8",CU$11:CU$501,"1")</f>
        <v>0</v>
      </c>
      <c r="CV575" s="69">
        <f>COUNTIFS($A$11:$A$501,"CĐ8",CV$11:CV$501,"1")</f>
        <v>0</v>
      </c>
      <c r="CW575" s="644"/>
      <c r="CX575" s="645"/>
      <c r="CY575" s="645"/>
      <c r="CZ575" s="645"/>
      <c r="DA575" s="645"/>
      <c r="DB575" s="645"/>
      <c r="DC575" s="645"/>
      <c r="DD575" s="645"/>
      <c r="DE575" s="645"/>
      <c r="DF575" s="646"/>
      <c r="DG575" s="2"/>
      <c r="DH575" s="2"/>
      <c r="DI575" s="2"/>
      <c r="DJ575" s="2"/>
      <c r="DK575" s="2"/>
      <c r="DL575" s="2"/>
      <c r="DM575" s="2"/>
      <c r="DN575" s="2"/>
      <c r="DO575" s="2"/>
      <c r="DP575" s="2"/>
      <c r="DQ575" s="2"/>
      <c r="DR575" s="2"/>
      <c r="DS575" s="2"/>
      <c r="DT575" s="2"/>
      <c r="DU575" s="2"/>
      <c r="DV575" s="2"/>
      <c r="DW575" s="2"/>
      <c r="DX575" s="2"/>
      <c r="DY575" s="2"/>
      <c r="DZ575" s="2"/>
    </row>
    <row r="576" spans="1:130" ht="15.75" hidden="1" x14ac:dyDescent="0.25">
      <c r="A576" s="657"/>
      <c r="B576" s="658"/>
      <c r="C576" s="639"/>
      <c r="D576" s="180" t="s">
        <v>956</v>
      </c>
      <c r="E576" s="1"/>
      <c r="F576" s="1"/>
      <c r="G576" s="2"/>
      <c r="H576" s="2"/>
      <c r="I576" s="2"/>
      <c r="J576" s="2"/>
      <c r="K576" s="2"/>
      <c r="L576" s="2"/>
      <c r="M576" s="4"/>
      <c r="N576" s="302"/>
      <c r="O576" s="116"/>
      <c r="P576" s="116"/>
      <c r="Q576" s="116"/>
      <c r="R576" s="116"/>
      <c r="S576" s="116"/>
      <c r="T576" s="116"/>
      <c r="U576" s="116"/>
      <c r="V576" s="116"/>
      <c r="W576" s="116"/>
      <c r="X576" s="116"/>
      <c r="Y576" s="116"/>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69">
        <f t="shared" ref="BJ576:BR576" si="376">COUNTIFS($A$11:$A$501,"CĐ8",BJ$11:BJ$501,"0")</f>
        <v>0</v>
      </c>
      <c r="BK576" s="69">
        <f t="shared" si="376"/>
        <v>0</v>
      </c>
      <c r="BL576" s="69">
        <f t="shared" si="376"/>
        <v>0</v>
      </c>
      <c r="BM576" s="69">
        <f t="shared" si="376"/>
        <v>0</v>
      </c>
      <c r="BN576" s="69">
        <f t="shared" si="376"/>
        <v>0</v>
      </c>
      <c r="BO576" s="69">
        <f t="shared" si="376"/>
        <v>0</v>
      </c>
      <c r="BP576" s="69">
        <f t="shared" si="376"/>
        <v>0</v>
      </c>
      <c r="BQ576" s="69">
        <f t="shared" si="376"/>
        <v>0</v>
      </c>
      <c r="BR576" s="69">
        <f t="shared" si="376"/>
        <v>0</v>
      </c>
      <c r="BS576" s="69"/>
      <c r="BT576" s="69"/>
      <c r="BU576" s="69"/>
      <c r="BV576" s="69"/>
      <c r="BW576" s="69"/>
      <c r="BX576" s="69"/>
      <c r="BY576" s="69"/>
      <c r="BZ576" s="69"/>
      <c r="CA576" s="69"/>
      <c r="CB576" s="69"/>
      <c r="CC576" s="69">
        <f>COUNTIFS($A$11:$A$501,"CĐ8",CC$11:CC$501,"0")</f>
        <v>0</v>
      </c>
      <c r="CD576" s="69"/>
      <c r="CE576" s="69">
        <f t="shared" ref="CE576:CR576" si="377">COUNTIFS($A$11:$A$501,"CĐ8",CE$11:CE$501,"0")</f>
        <v>0</v>
      </c>
      <c r="CF576" s="69">
        <f t="shared" si="377"/>
        <v>0</v>
      </c>
      <c r="CG576" s="69">
        <f t="shared" si="377"/>
        <v>0</v>
      </c>
      <c r="CH576" s="69">
        <f t="shared" si="377"/>
        <v>0</v>
      </c>
      <c r="CI576" s="69">
        <f t="shared" si="377"/>
        <v>0</v>
      </c>
      <c r="CJ576" s="69">
        <f t="shared" si="377"/>
        <v>0</v>
      </c>
      <c r="CK576" s="69">
        <f t="shared" si="377"/>
        <v>0</v>
      </c>
      <c r="CL576" s="69">
        <f t="shared" si="377"/>
        <v>0</v>
      </c>
      <c r="CM576" s="69">
        <f t="shared" si="377"/>
        <v>0</v>
      </c>
      <c r="CN576" s="69">
        <f t="shared" si="377"/>
        <v>0</v>
      </c>
      <c r="CO576" s="69">
        <f t="shared" si="377"/>
        <v>0</v>
      </c>
      <c r="CP576" s="69">
        <f t="shared" si="377"/>
        <v>0</v>
      </c>
      <c r="CQ576" s="69">
        <f t="shared" si="377"/>
        <v>0</v>
      </c>
      <c r="CR576" s="69">
        <f t="shared" si="377"/>
        <v>0</v>
      </c>
      <c r="CS576" s="69"/>
      <c r="CT576" s="69">
        <f>COUNTIFS($A$11:$A$501,"CĐ8",CT$11:CT$501,"0")</f>
        <v>0</v>
      </c>
      <c r="CU576" s="69">
        <f>COUNTIFS($A$11:$A$501,"CĐ8",CU$11:CU$501,"0")</f>
        <v>0</v>
      </c>
      <c r="CV576" s="69">
        <f>COUNTIFS($A$11:$A$501,"CĐ8",CV$11:CV$501,"0")</f>
        <v>0</v>
      </c>
      <c r="CW576" s="644"/>
      <c r="CX576" s="645"/>
      <c r="CY576" s="645"/>
      <c r="CZ576" s="645"/>
      <c r="DA576" s="645"/>
      <c r="DB576" s="645"/>
      <c r="DC576" s="645"/>
      <c r="DD576" s="645"/>
      <c r="DE576" s="645"/>
      <c r="DF576" s="646"/>
      <c r="DG576" s="2"/>
      <c r="DH576" s="2"/>
      <c r="DI576" s="2"/>
      <c r="DJ576" s="2"/>
      <c r="DK576" s="2"/>
      <c r="DL576" s="2"/>
      <c r="DM576" s="2"/>
      <c r="DN576" s="2"/>
      <c r="DO576" s="2"/>
      <c r="DP576" s="2"/>
      <c r="DQ576" s="2"/>
      <c r="DR576" s="2"/>
      <c r="DS576" s="2"/>
      <c r="DT576" s="2"/>
      <c r="DU576" s="2"/>
      <c r="DV576" s="2"/>
      <c r="DW576" s="2"/>
      <c r="DX576" s="2"/>
      <c r="DY576" s="2"/>
      <c r="DZ576" s="2"/>
    </row>
    <row r="577" spans="1:130" ht="15.75" hidden="1" x14ac:dyDescent="0.25">
      <c r="A577" s="657"/>
      <c r="B577" s="658"/>
      <c r="C577" s="639"/>
      <c r="D577" s="180" t="s">
        <v>957</v>
      </c>
      <c r="E577" s="1"/>
      <c r="F577" s="1"/>
      <c r="G577" s="2"/>
      <c r="H577" s="2"/>
      <c r="I577" s="2"/>
      <c r="J577" s="2"/>
      <c r="K577" s="2"/>
      <c r="L577" s="2"/>
      <c r="M577" s="4"/>
      <c r="N577" s="302"/>
      <c r="O577" s="116"/>
      <c r="P577" s="116"/>
      <c r="Q577" s="116"/>
      <c r="R577" s="116"/>
      <c r="S577" s="116"/>
      <c r="T577" s="116"/>
      <c r="U577" s="116"/>
      <c r="V577" s="116"/>
      <c r="W577" s="116"/>
      <c r="X577" s="116"/>
      <c r="Y577" s="116"/>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69">
        <f t="shared" ref="BJ577:BR577" si="378">COUNTIFS($A$11:$A$501,"CĐ8",BJ$11:BJ$501,"KĐG")</f>
        <v>0</v>
      </c>
      <c r="BK577" s="69">
        <f t="shared" si="378"/>
        <v>0</v>
      </c>
      <c r="BL577" s="69">
        <f t="shared" si="378"/>
        <v>0</v>
      </c>
      <c r="BM577" s="69">
        <f t="shared" si="378"/>
        <v>0</v>
      </c>
      <c r="BN577" s="69">
        <f t="shared" si="378"/>
        <v>0</v>
      </c>
      <c r="BO577" s="69">
        <f t="shared" si="378"/>
        <v>0</v>
      </c>
      <c r="BP577" s="69">
        <f t="shared" si="378"/>
        <v>0</v>
      </c>
      <c r="BQ577" s="69">
        <f t="shared" si="378"/>
        <v>0</v>
      </c>
      <c r="BR577" s="69">
        <f t="shared" si="378"/>
        <v>0</v>
      </c>
      <c r="BS577" s="69"/>
      <c r="BT577" s="69"/>
      <c r="BU577" s="69"/>
      <c r="BV577" s="69"/>
      <c r="BW577" s="69"/>
      <c r="BX577" s="69"/>
      <c r="BY577" s="69"/>
      <c r="BZ577" s="69"/>
      <c r="CA577" s="69"/>
      <c r="CB577" s="69"/>
      <c r="CC577" s="69">
        <f>COUNTIFS($A$11:$A$501,"CĐ8",CC$11:CC$501,"KĐG")</f>
        <v>0</v>
      </c>
      <c r="CD577" s="69"/>
      <c r="CE577" s="69">
        <f t="shared" ref="CE577:CR577" si="379">COUNTIFS($A$11:$A$501,"CĐ8",CE$11:CE$501,"KĐG")</f>
        <v>0</v>
      </c>
      <c r="CF577" s="69">
        <f t="shared" si="379"/>
        <v>0</v>
      </c>
      <c r="CG577" s="69">
        <f t="shared" si="379"/>
        <v>0</v>
      </c>
      <c r="CH577" s="69">
        <f t="shared" si="379"/>
        <v>0</v>
      </c>
      <c r="CI577" s="69">
        <f t="shared" si="379"/>
        <v>0</v>
      </c>
      <c r="CJ577" s="69">
        <f t="shared" si="379"/>
        <v>0</v>
      </c>
      <c r="CK577" s="69">
        <f t="shared" si="379"/>
        <v>0</v>
      </c>
      <c r="CL577" s="69">
        <f t="shared" si="379"/>
        <v>0</v>
      </c>
      <c r="CM577" s="69">
        <f t="shared" si="379"/>
        <v>0</v>
      </c>
      <c r="CN577" s="69">
        <f t="shared" si="379"/>
        <v>0</v>
      </c>
      <c r="CO577" s="69">
        <f t="shared" si="379"/>
        <v>0</v>
      </c>
      <c r="CP577" s="69">
        <f t="shared" si="379"/>
        <v>0</v>
      </c>
      <c r="CQ577" s="69">
        <f t="shared" si="379"/>
        <v>0</v>
      </c>
      <c r="CR577" s="69">
        <f t="shared" si="379"/>
        <v>0</v>
      </c>
      <c r="CS577" s="69"/>
      <c r="CT577" s="69">
        <f>COUNTIFS($A$11:$A$501,"CĐ8",CT$11:CT$501,"KĐG")</f>
        <v>0</v>
      </c>
      <c r="CU577" s="69">
        <f>COUNTIFS($A$11:$A$501,"CĐ8",CU$11:CU$501,"KĐG")</f>
        <v>0</v>
      </c>
      <c r="CV577" s="69">
        <f>COUNTIFS($A$11:$A$501,"CĐ8",CV$11:CV$501,"KĐG")</f>
        <v>0</v>
      </c>
      <c r="CW577" s="644"/>
      <c r="CX577" s="645"/>
      <c r="CY577" s="645"/>
      <c r="CZ577" s="645"/>
      <c r="DA577" s="645"/>
      <c r="DB577" s="645"/>
      <c r="DC577" s="645"/>
      <c r="DD577" s="645"/>
      <c r="DE577" s="645"/>
      <c r="DF577" s="646"/>
      <c r="DG577" s="2"/>
      <c r="DH577" s="2"/>
      <c r="DI577" s="2"/>
      <c r="DJ577" s="2"/>
      <c r="DK577" s="2"/>
      <c r="DL577" s="2"/>
      <c r="DM577" s="2"/>
      <c r="DN577" s="2"/>
      <c r="DO577" s="2"/>
      <c r="DP577" s="2"/>
      <c r="DQ577" s="2"/>
      <c r="DR577" s="2"/>
      <c r="DS577" s="2"/>
      <c r="DT577" s="2"/>
      <c r="DU577" s="2"/>
      <c r="DV577" s="2"/>
      <c r="DW577" s="2"/>
      <c r="DX577" s="2"/>
      <c r="DY577" s="2"/>
      <c r="DZ577" s="2"/>
    </row>
    <row r="578" spans="1:130" ht="15.75" hidden="1" x14ac:dyDescent="0.25">
      <c r="A578" s="657"/>
      <c r="B578" s="658"/>
      <c r="C578" s="639"/>
      <c r="D578" s="180" t="s">
        <v>958</v>
      </c>
      <c r="E578" s="1"/>
      <c r="F578" s="1"/>
      <c r="G578" s="2"/>
      <c r="H578" s="2"/>
      <c r="I578" s="2"/>
      <c r="J578" s="2"/>
      <c r="K578" s="2"/>
      <c r="L578" s="2"/>
      <c r="M578" s="4"/>
      <c r="N578" s="302"/>
      <c r="O578" s="116"/>
      <c r="P578" s="116"/>
      <c r="Q578" s="116"/>
      <c r="R578" s="116"/>
      <c r="S578" s="116"/>
      <c r="T578" s="116"/>
      <c r="U578" s="116"/>
      <c r="V578" s="116"/>
      <c r="W578" s="116"/>
      <c r="X578" s="116"/>
      <c r="Y578" s="116"/>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184" t="e">
        <f t="shared" ref="BJ578:CC578" si="380">BJ577/(BJ574+BJ575+BJ576+BJ577)</f>
        <v>#DIV/0!</v>
      </c>
      <c r="BK578" s="184" t="e">
        <f t="shared" si="380"/>
        <v>#DIV/0!</v>
      </c>
      <c r="BL578" s="184" t="e">
        <f t="shared" si="380"/>
        <v>#DIV/0!</v>
      </c>
      <c r="BM578" s="184" t="e">
        <f t="shared" si="380"/>
        <v>#DIV/0!</v>
      </c>
      <c r="BN578" s="184" t="e">
        <f t="shared" si="380"/>
        <v>#DIV/0!</v>
      </c>
      <c r="BO578" s="184" t="e">
        <f t="shared" si="380"/>
        <v>#DIV/0!</v>
      </c>
      <c r="BP578" s="184" t="e">
        <f t="shared" si="380"/>
        <v>#DIV/0!</v>
      </c>
      <c r="BQ578" s="184" t="e">
        <f t="shared" si="380"/>
        <v>#DIV/0!</v>
      </c>
      <c r="BR578" s="184" t="e">
        <f t="shared" si="380"/>
        <v>#DIV/0!</v>
      </c>
      <c r="BS578" s="184"/>
      <c r="BT578" s="184"/>
      <c r="BU578" s="184"/>
      <c r="BV578" s="184"/>
      <c r="BW578" s="184"/>
      <c r="BX578" s="184"/>
      <c r="BY578" s="184"/>
      <c r="BZ578" s="184"/>
      <c r="CA578" s="184"/>
      <c r="CB578" s="184"/>
      <c r="CC578" s="184" t="e">
        <f t="shared" si="380"/>
        <v>#DIV/0!</v>
      </c>
      <c r="CD578" s="184"/>
      <c r="CE578" s="184" t="e">
        <f t="shared" ref="CE578:CV578" si="381">CE577/(CE574+CE575+CE576+CE577)</f>
        <v>#DIV/0!</v>
      </c>
      <c r="CF578" s="184" t="e">
        <f t="shared" si="381"/>
        <v>#DIV/0!</v>
      </c>
      <c r="CG578" s="184" t="e">
        <f t="shared" si="381"/>
        <v>#DIV/0!</v>
      </c>
      <c r="CH578" s="184" t="e">
        <f t="shared" si="381"/>
        <v>#DIV/0!</v>
      </c>
      <c r="CI578" s="184" t="e">
        <f t="shared" si="381"/>
        <v>#DIV/0!</v>
      </c>
      <c r="CJ578" s="184" t="e">
        <f t="shared" si="381"/>
        <v>#DIV/0!</v>
      </c>
      <c r="CK578" s="184" t="e">
        <f t="shared" si="381"/>
        <v>#DIV/0!</v>
      </c>
      <c r="CL578" s="184" t="e">
        <f t="shared" si="381"/>
        <v>#DIV/0!</v>
      </c>
      <c r="CM578" s="184" t="e">
        <f t="shared" si="381"/>
        <v>#DIV/0!</v>
      </c>
      <c r="CN578" s="184" t="e">
        <f t="shared" si="381"/>
        <v>#DIV/0!</v>
      </c>
      <c r="CO578" s="184" t="e">
        <f t="shared" si="381"/>
        <v>#DIV/0!</v>
      </c>
      <c r="CP578" s="184" t="e">
        <f t="shared" si="381"/>
        <v>#DIV/0!</v>
      </c>
      <c r="CQ578" s="184" t="e">
        <f t="shared" si="381"/>
        <v>#DIV/0!</v>
      </c>
      <c r="CR578" s="184" t="e">
        <f t="shared" si="381"/>
        <v>#DIV/0!</v>
      </c>
      <c r="CS578" s="184"/>
      <c r="CT578" s="184" t="e">
        <f t="shared" si="381"/>
        <v>#DIV/0!</v>
      </c>
      <c r="CU578" s="184" t="e">
        <f t="shared" si="381"/>
        <v>#DIV/0!</v>
      </c>
      <c r="CV578" s="184" t="e">
        <f t="shared" si="381"/>
        <v>#DIV/0!</v>
      </c>
      <c r="CW578" s="647"/>
      <c r="CX578" s="648"/>
      <c r="CY578" s="648"/>
      <c r="CZ578" s="648"/>
      <c r="DA578" s="648"/>
      <c r="DB578" s="648"/>
      <c r="DC578" s="648"/>
      <c r="DD578" s="648"/>
      <c r="DE578" s="648"/>
      <c r="DF578" s="649"/>
      <c r="DG578" s="2"/>
      <c r="DH578" s="2"/>
      <c r="DI578" s="2"/>
      <c r="DJ578" s="2"/>
      <c r="DK578" s="2"/>
      <c r="DL578" s="2"/>
      <c r="DM578" s="2"/>
      <c r="DN578" s="2"/>
      <c r="DO578" s="2"/>
      <c r="DP578" s="2"/>
      <c r="DQ578" s="2"/>
      <c r="DR578" s="2"/>
      <c r="DS578" s="2"/>
      <c r="DT578" s="2"/>
      <c r="DU578" s="2"/>
      <c r="DV578" s="2"/>
      <c r="DW578" s="2"/>
      <c r="DX578" s="2"/>
      <c r="DY578" s="2"/>
      <c r="DZ578" s="2"/>
    </row>
    <row r="579" spans="1:130" ht="15.75" hidden="1" x14ac:dyDescent="0.25">
      <c r="A579" s="657"/>
      <c r="B579" s="658"/>
      <c r="C579" s="639"/>
      <c r="D579" s="633" t="s">
        <v>961</v>
      </c>
      <c r="E579" s="1"/>
      <c r="F579" s="1"/>
      <c r="G579" s="2"/>
      <c r="H579" s="2"/>
      <c r="I579" s="2"/>
      <c r="J579" s="2"/>
      <c r="K579" s="2"/>
      <c r="L579" s="2"/>
      <c r="M579" s="4"/>
      <c r="N579" s="302"/>
      <c r="O579" s="116"/>
      <c r="P579" s="116"/>
      <c r="Q579" s="116"/>
      <c r="R579" s="116"/>
      <c r="S579" s="116"/>
      <c r="T579" s="116"/>
      <c r="U579" s="116"/>
      <c r="V579" s="116"/>
      <c r="W579" s="116"/>
      <c r="X579" s="116"/>
      <c r="Y579" s="116"/>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188" t="e">
        <f t="shared" ref="BJ579:CC579" si="382">(((BJ574*2)+(BJ575*1)+(BJ576*0)+(BJ576*0)))/(BJ574+BJ575+BJ576+BJ577)</f>
        <v>#DIV/0!</v>
      </c>
      <c r="BK579" s="188" t="e">
        <f t="shared" si="382"/>
        <v>#DIV/0!</v>
      </c>
      <c r="BL579" s="188" t="e">
        <f t="shared" si="382"/>
        <v>#DIV/0!</v>
      </c>
      <c r="BM579" s="188" t="e">
        <f t="shared" si="382"/>
        <v>#DIV/0!</v>
      </c>
      <c r="BN579" s="188" t="e">
        <f t="shared" si="382"/>
        <v>#DIV/0!</v>
      </c>
      <c r="BO579" s="188" t="e">
        <f t="shared" si="382"/>
        <v>#DIV/0!</v>
      </c>
      <c r="BP579" s="188" t="e">
        <f t="shared" si="382"/>
        <v>#DIV/0!</v>
      </c>
      <c r="BQ579" s="188" t="e">
        <f t="shared" si="382"/>
        <v>#DIV/0!</v>
      </c>
      <c r="BR579" s="188" t="e">
        <f t="shared" si="382"/>
        <v>#DIV/0!</v>
      </c>
      <c r="BS579" s="188"/>
      <c r="BT579" s="188"/>
      <c r="BU579" s="188"/>
      <c r="BV579" s="188"/>
      <c r="BW579" s="188"/>
      <c r="BX579" s="188"/>
      <c r="BY579" s="188"/>
      <c r="BZ579" s="188"/>
      <c r="CA579" s="188"/>
      <c r="CB579" s="188"/>
      <c r="CC579" s="188" t="e">
        <f t="shared" si="382"/>
        <v>#DIV/0!</v>
      </c>
      <c r="CD579" s="188"/>
      <c r="CE579" s="188" t="e">
        <f t="shared" ref="CE579:CV579" si="383">(((CE574*2)+(CE575*1)+(CE576*0)+(CE576*0)))/(CE574+CE575+CE576+CE577)</f>
        <v>#DIV/0!</v>
      </c>
      <c r="CF579" s="188" t="e">
        <f t="shared" si="383"/>
        <v>#DIV/0!</v>
      </c>
      <c r="CG579" s="188" t="e">
        <f t="shared" si="383"/>
        <v>#DIV/0!</v>
      </c>
      <c r="CH579" s="188" t="e">
        <f t="shared" si="383"/>
        <v>#DIV/0!</v>
      </c>
      <c r="CI579" s="188" t="e">
        <f t="shared" si="383"/>
        <v>#DIV/0!</v>
      </c>
      <c r="CJ579" s="188" t="e">
        <f t="shared" si="383"/>
        <v>#DIV/0!</v>
      </c>
      <c r="CK579" s="188" t="e">
        <f t="shared" si="383"/>
        <v>#DIV/0!</v>
      </c>
      <c r="CL579" s="188" t="e">
        <f t="shared" si="383"/>
        <v>#DIV/0!</v>
      </c>
      <c r="CM579" s="188" t="e">
        <f t="shared" si="383"/>
        <v>#DIV/0!</v>
      </c>
      <c r="CN579" s="188" t="e">
        <f t="shared" si="383"/>
        <v>#DIV/0!</v>
      </c>
      <c r="CO579" s="188" t="e">
        <f t="shared" si="383"/>
        <v>#DIV/0!</v>
      </c>
      <c r="CP579" s="188" t="e">
        <f t="shared" si="383"/>
        <v>#DIV/0!</v>
      </c>
      <c r="CQ579" s="188" t="e">
        <f t="shared" si="383"/>
        <v>#DIV/0!</v>
      </c>
      <c r="CR579" s="188" t="e">
        <f t="shared" si="383"/>
        <v>#DIV/0!</v>
      </c>
      <c r="CS579" s="188"/>
      <c r="CT579" s="188" t="e">
        <f t="shared" si="383"/>
        <v>#DIV/0!</v>
      </c>
      <c r="CU579" s="188" t="e">
        <f t="shared" si="383"/>
        <v>#DIV/0!</v>
      </c>
      <c r="CV579" s="188" t="e">
        <f t="shared" si="383"/>
        <v>#DIV/0!</v>
      </c>
      <c r="CW579" s="189">
        <f>COUNTIF($BJ580:$CV580,"Đ")</f>
        <v>0</v>
      </c>
      <c r="CX579" s="360" t="e">
        <f>CW579/(CY579+DA579+DC579+CW579)</f>
        <v>#DIV/0!</v>
      </c>
      <c r="CY579" s="189">
        <f>COUNTIF($BJ580:$DL580,"CCG")</f>
        <v>0</v>
      </c>
      <c r="CZ579" s="190" t="e">
        <f>CY579/(CW579+DA579+DC579+CY579)</f>
        <v>#DIV/0!</v>
      </c>
      <c r="DA579" s="189">
        <f>COUNTIF($BJ580:$DL580,"CĐ")</f>
        <v>0</v>
      </c>
      <c r="DB579" s="190" t="e">
        <f>DA579/(CW579+CY579+DC579+DA579)</f>
        <v>#DIV/0!</v>
      </c>
      <c r="DC579" s="189">
        <f>COUNTIF($BJ580:$DL580,"KĐG")</f>
        <v>0</v>
      </c>
      <c r="DD579" s="190" t="e">
        <f>DC579/(CW579+CY579+DA579+DC579)</f>
        <v>#DIV/0!</v>
      </c>
      <c r="DE579" s="191" t="e">
        <f>(((CW579*2)+(CY579*1)+(DA579*0)))/(CW579+CY579+DA579)</f>
        <v>#DIV/0!</v>
      </c>
      <c r="DF579" s="191" t="e">
        <f>IF(DE579&gt;=1.6,"Đạt mục tiêu",IF(DE579&gt;=1,"Cần cố gắng","Chưa đạt"))</f>
        <v>#DIV/0!</v>
      </c>
      <c r="DG579" s="2"/>
      <c r="DH579" s="2"/>
      <c r="DI579" s="2"/>
      <c r="DJ579" s="2"/>
      <c r="DK579" s="2"/>
      <c r="DL579" s="2"/>
      <c r="DM579" s="2"/>
      <c r="DN579" s="2"/>
      <c r="DO579" s="2"/>
      <c r="DP579" s="2"/>
      <c r="DQ579" s="2"/>
      <c r="DR579" s="2"/>
      <c r="DS579" s="2"/>
      <c r="DT579" s="2"/>
      <c r="DU579" s="2"/>
      <c r="DV579" s="2"/>
      <c r="DW579" s="2"/>
      <c r="DX579" s="2"/>
      <c r="DY579" s="2"/>
      <c r="DZ579" s="2"/>
    </row>
    <row r="580" spans="1:130" ht="15.75" hidden="1" x14ac:dyDescent="0.25">
      <c r="A580" s="659"/>
      <c r="B580" s="660"/>
      <c r="C580" s="640"/>
      <c r="D580" s="634"/>
      <c r="E580" s="1"/>
      <c r="F580" s="1"/>
      <c r="G580" s="2"/>
      <c r="H580" s="2"/>
      <c r="I580" s="2"/>
      <c r="J580" s="2"/>
      <c r="K580" s="2"/>
      <c r="L580" s="2"/>
      <c r="M580" s="4"/>
      <c r="N580" s="302"/>
      <c r="O580" s="116"/>
      <c r="P580" s="116"/>
      <c r="Q580" s="116"/>
      <c r="R580" s="116"/>
      <c r="S580" s="116"/>
      <c r="T580" s="116"/>
      <c r="U580" s="116"/>
      <c r="V580" s="116"/>
      <c r="W580" s="116"/>
      <c r="X580" s="116"/>
      <c r="Y580" s="116"/>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188" t="e">
        <f t="shared" ref="BJ580:CC580" si="384">IF(BJ578&gt;=50%,"KĐG",IF(BJ579&gt;=1.6,"Đ",IF(BJ579&gt;=1,"CCG","CĐ")))</f>
        <v>#DIV/0!</v>
      </c>
      <c r="BK580" s="188" t="e">
        <f t="shared" si="384"/>
        <v>#DIV/0!</v>
      </c>
      <c r="BL580" s="188" t="e">
        <f t="shared" si="384"/>
        <v>#DIV/0!</v>
      </c>
      <c r="BM580" s="188" t="e">
        <f t="shared" si="384"/>
        <v>#DIV/0!</v>
      </c>
      <c r="BN580" s="188" t="e">
        <f t="shared" si="384"/>
        <v>#DIV/0!</v>
      </c>
      <c r="BO580" s="188" t="e">
        <f t="shared" si="384"/>
        <v>#DIV/0!</v>
      </c>
      <c r="BP580" s="188" t="e">
        <f t="shared" si="384"/>
        <v>#DIV/0!</v>
      </c>
      <c r="BQ580" s="188" t="e">
        <f t="shared" si="384"/>
        <v>#DIV/0!</v>
      </c>
      <c r="BR580" s="188" t="e">
        <f t="shared" si="384"/>
        <v>#DIV/0!</v>
      </c>
      <c r="BS580" s="188"/>
      <c r="BT580" s="188"/>
      <c r="BU580" s="188"/>
      <c r="BV580" s="188"/>
      <c r="BW580" s="188"/>
      <c r="BX580" s="188"/>
      <c r="BY580" s="188"/>
      <c r="BZ580" s="188"/>
      <c r="CA580" s="188"/>
      <c r="CB580" s="188"/>
      <c r="CC580" s="188" t="e">
        <f t="shared" si="384"/>
        <v>#DIV/0!</v>
      </c>
      <c r="CD580" s="188"/>
      <c r="CE580" s="188" t="e">
        <f t="shared" ref="CE580:CV580" si="385">IF(CE578&gt;=50%,"KĐG",IF(CE579&gt;=1.6,"Đ",IF(CE579&gt;=1,"CCG","CĐ")))</f>
        <v>#DIV/0!</v>
      </c>
      <c r="CF580" s="188" t="e">
        <f t="shared" si="385"/>
        <v>#DIV/0!</v>
      </c>
      <c r="CG580" s="188" t="e">
        <f t="shared" si="385"/>
        <v>#DIV/0!</v>
      </c>
      <c r="CH580" s="188" t="e">
        <f t="shared" si="385"/>
        <v>#DIV/0!</v>
      </c>
      <c r="CI580" s="188" t="e">
        <f t="shared" si="385"/>
        <v>#DIV/0!</v>
      </c>
      <c r="CJ580" s="188" t="e">
        <f t="shared" si="385"/>
        <v>#DIV/0!</v>
      </c>
      <c r="CK580" s="188" t="e">
        <f t="shared" si="385"/>
        <v>#DIV/0!</v>
      </c>
      <c r="CL580" s="188" t="e">
        <f t="shared" si="385"/>
        <v>#DIV/0!</v>
      </c>
      <c r="CM580" s="188" t="e">
        <f t="shared" si="385"/>
        <v>#DIV/0!</v>
      </c>
      <c r="CN580" s="188" t="e">
        <f t="shared" si="385"/>
        <v>#DIV/0!</v>
      </c>
      <c r="CO580" s="188" t="e">
        <f t="shared" si="385"/>
        <v>#DIV/0!</v>
      </c>
      <c r="CP580" s="188" t="e">
        <f t="shared" si="385"/>
        <v>#DIV/0!</v>
      </c>
      <c r="CQ580" s="188" t="e">
        <f t="shared" si="385"/>
        <v>#DIV/0!</v>
      </c>
      <c r="CR580" s="188" t="e">
        <f t="shared" si="385"/>
        <v>#DIV/0!</v>
      </c>
      <c r="CS580" s="188"/>
      <c r="CT580" s="188" t="e">
        <f t="shared" si="385"/>
        <v>#DIV/0!</v>
      </c>
      <c r="CU580" s="188" t="e">
        <f t="shared" si="385"/>
        <v>#DIV/0!</v>
      </c>
      <c r="CV580" s="188" t="e">
        <f t="shared" si="385"/>
        <v>#DIV/0!</v>
      </c>
      <c r="CW580" s="192"/>
      <c r="CX580" s="361"/>
      <c r="CY580" s="192"/>
      <c r="CZ580" s="193"/>
      <c r="DA580" s="192"/>
      <c r="DB580" s="193"/>
      <c r="DC580" s="192"/>
      <c r="DD580" s="193"/>
      <c r="DE580" s="194"/>
      <c r="DF580" s="194"/>
      <c r="DG580" s="2"/>
      <c r="DH580" s="2"/>
      <c r="DI580" s="2"/>
      <c r="DJ580" s="2"/>
      <c r="DK580" s="2"/>
      <c r="DL580" s="2"/>
      <c r="DM580" s="2"/>
      <c r="DN580" s="2"/>
      <c r="DO580" s="2"/>
      <c r="DP580" s="2"/>
      <c r="DQ580" s="2"/>
      <c r="DR580" s="2"/>
      <c r="DS580" s="2"/>
      <c r="DT580" s="2"/>
      <c r="DU580" s="2"/>
      <c r="DV580" s="2"/>
      <c r="DW580" s="2"/>
      <c r="DX580" s="2"/>
      <c r="DY580" s="2"/>
      <c r="DZ580" s="2"/>
    </row>
    <row r="581" spans="1:130" ht="15.75" hidden="1" x14ac:dyDescent="0.25">
      <c r="A581" s="654" t="s">
        <v>966</v>
      </c>
      <c r="B581" s="655"/>
      <c r="C581" s="656"/>
      <c r="D581" s="180" t="s">
        <v>954</v>
      </c>
      <c r="E581" s="1"/>
      <c r="F581" s="1"/>
      <c r="G581" s="2"/>
      <c r="H581" s="2"/>
      <c r="I581" s="2"/>
      <c r="J581" s="2"/>
      <c r="K581" s="2"/>
      <c r="L581" s="2"/>
      <c r="M581" s="4"/>
      <c r="N581" s="302"/>
      <c r="O581" s="116"/>
      <c r="P581" s="116"/>
      <c r="Q581" s="116"/>
      <c r="R581" s="116"/>
      <c r="S581" s="116"/>
      <c r="T581" s="116"/>
      <c r="U581" s="116"/>
      <c r="V581" s="116"/>
      <c r="W581" s="116"/>
      <c r="X581" s="116"/>
      <c r="Y581" s="116"/>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69">
        <f t="shared" ref="BJ581:BR581" si="386">COUNTIFS($A$11:$A$501,"CĐ9",BJ$11:BJ$501,"2")</f>
        <v>0</v>
      </c>
      <c r="BK581" s="69">
        <f t="shared" si="386"/>
        <v>0</v>
      </c>
      <c r="BL581" s="69">
        <f t="shared" si="386"/>
        <v>0</v>
      </c>
      <c r="BM581" s="69">
        <f t="shared" si="386"/>
        <v>0</v>
      </c>
      <c r="BN581" s="69">
        <f t="shared" si="386"/>
        <v>0</v>
      </c>
      <c r="BO581" s="69">
        <f t="shared" si="386"/>
        <v>0</v>
      </c>
      <c r="BP581" s="69">
        <f t="shared" si="386"/>
        <v>0</v>
      </c>
      <c r="BQ581" s="69">
        <f t="shared" si="386"/>
        <v>0</v>
      </c>
      <c r="BR581" s="69">
        <f t="shared" si="386"/>
        <v>0</v>
      </c>
      <c r="BS581" s="69"/>
      <c r="BT581" s="69"/>
      <c r="BU581" s="69"/>
      <c r="BV581" s="69"/>
      <c r="BW581" s="69"/>
      <c r="BX581" s="69"/>
      <c r="BY581" s="69"/>
      <c r="BZ581" s="69"/>
      <c r="CA581" s="69"/>
      <c r="CB581" s="69"/>
      <c r="CC581" s="69">
        <f>COUNTIFS($A$11:$A$501,"CĐ9",CC$11:CC$501,"2")</f>
        <v>0</v>
      </c>
      <c r="CD581" s="69"/>
      <c r="CE581" s="69">
        <f t="shared" ref="CE581:CR581" si="387">COUNTIFS($A$11:$A$501,"CĐ9",CE$11:CE$501,"2")</f>
        <v>0</v>
      </c>
      <c r="CF581" s="69">
        <f t="shared" si="387"/>
        <v>0</v>
      </c>
      <c r="CG581" s="69">
        <f t="shared" si="387"/>
        <v>0</v>
      </c>
      <c r="CH581" s="69">
        <f t="shared" si="387"/>
        <v>0</v>
      </c>
      <c r="CI581" s="69">
        <f t="shared" si="387"/>
        <v>0</v>
      </c>
      <c r="CJ581" s="69">
        <f t="shared" si="387"/>
        <v>0</v>
      </c>
      <c r="CK581" s="69">
        <f t="shared" si="387"/>
        <v>0</v>
      </c>
      <c r="CL581" s="69">
        <f t="shared" si="387"/>
        <v>0</v>
      </c>
      <c r="CM581" s="69">
        <f t="shared" si="387"/>
        <v>0</v>
      </c>
      <c r="CN581" s="69">
        <f t="shared" si="387"/>
        <v>0</v>
      </c>
      <c r="CO581" s="69">
        <f t="shared" si="387"/>
        <v>0</v>
      </c>
      <c r="CP581" s="69">
        <f t="shared" si="387"/>
        <v>0</v>
      </c>
      <c r="CQ581" s="69">
        <f t="shared" si="387"/>
        <v>0</v>
      </c>
      <c r="CR581" s="69">
        <f t="shared" si="387"/>
        <v>0</v>
      </c>
      <c r="CS581" s="69"/>
      <c r="CT581" s="69">
        <f>COUNTIFS($A$11:$A$501,"CĐ9",CT$11:CT$501,"2")</f>
        <v>0</v>
      </c>
      <c r="CU581" s="69">
        <f>COUNTIFS($A$11:$A$501,"CĐ9",CU$11:CU$501,"2")</f>
        <v>0</v>
      </c>
      <c r="CV581" s="69">
        <f>COUNTIFS($A$11:$A$501,"CĐ9",CV$11:CV$501,"2")</f>
        <v>0</v>
      </c>
      <c r="CW581" s="641"/>
      <c r="CX581" s="642"/>
      <c r="CY581" s="642"/>
      <c r="CZ581" s="642"/>
      <c r="DA581" s="642"/>
      <c r="DB581" s="642"/>
      <c r="DC581" s="642"/>
      <c r="DD581" s="642"/>
      <c r="DE581" s="642"/>
      <c r="DF581" s="643"/>
      <c r="DG581" s="2"/>
      <c r="DH581" s="2"/>
      <c r="DI581" s="2"/>
      <c r="DJ581" s="2"/>
      <c r="DK581" s="2"/>
      <c r="DL581" s="2"/>
      <c r="DM581" s="2"/>
      <c r="DN581" s="2"/>
      <c r="DO581" s="2"/>
      <c r="DP581" s="2"/>
      <c r="DQ581" s="2"/>
      <c r="DR581" s="2"/>
      <c r="DS581" s="2"/>
      <c r="DT581" s="2"/>
      <c r="DU581" s="2"/>
      <c r="DV581" s="2"/>
      <c r="DW581" s="2"/>
      <c r="DX581" s="2"/>
      <c r="DY581" s="2"/>
      <c r="DZ581" s="2"/>
    </row>
    <row r="582" spans="1:130" ht="15.75" hidden="1" x14ac:dyDescent="0.25">
      <c r="A582" s="657"/>
      <c r="B582" s="658"/>
      <c r="C582" s="639"/>
      <c r="D582" s="180" t="s">
        <v>955</v>
      </c>
      <c r="E582" s="1"/>
      <c r="F582" s="1"/>
      <c r="G582" s="2"/>
      <c r="H582" s="2"/>
      <c r="I582" s="2"/>
      <c r="J582" s="2"/>
      <c r="K582" s="2"/>
      <c r="L582" s="2"/>
      <c r="M582" s="4"/>
      <c r="N582" s="302"/>
      <c r="O582" s="116"/>
      <c r="P582" s="116"/>
      <c r="Q582" s="116"/>
      <c r="R582" s="116"/>
      <c r="S582" s="116"/>
      <c r="T582" s="116"/>
      <c r="U582" s="116"/>
      <c r="V582" s="116"/>
      <c r="W582" s="116"/>
      <c r="X582" s="116"/>
      <c r="Y582" s="116"/>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69">
        <f t="shared" ref="BJ582:BR582" si="388">COUNTIFS($A$11:$A$501,"CĐ9",BJ$11:BJ$501,"1")</f>
        <v>0</v>
      </c>
      <c r="BK582" s="69">
        <f t="shared" si="388"/>
        <v>0</v>
      </c>
      <c r="BL582" s="69">
        <f t="shared" si="388"/>
        <v>0</v>
      </c>
      <c r="BM582" s="69">
        <f t="shared" si="388"/>
        <v>0</v>
      </c>
      <c r="BN582" s="69">
        <f t="shared" si="388"/>
        <v>0</v>
      </c>
      <c r="BO582" s="69">
        <f t="shared" si="388"/>
        <v>0</v>
      </c>
      <c r="BP582" s="69">
        <f t="shared" si="388"/>
        <v>0</v>
      </c>
      <c r="BQ582" s="69">
        <f t="shared" si="388"/>
        <v>0</v>
      </c>
      <c r="BR582" s="69">
        <f t="shared" si="388"/>
        <v>0</v>
      </c>
      <c r="BS582" s="69"/>
      <c r="BT582" s="69"/>
      <c r="BU582" s="69"/>
      <c r="BV582" s="69"/>
      <c r="BW582" s="69"/>
      <c r="BX582" s="69"/>
      <c r="BY582" s="69"/>
      <c r="BZ582" s="69"/>
      <c r="CA582" s="69"/>
      <c r="CB582" s="69"/>
      <c r="CC582" s="69">
        <f>COUNTIFS($A$11:$A$501,"CĐ9",CC$11:CC$501,"1")</f>
        <v>0</v>
      </c>
      <c r="CD582" s="69"/>
      <c r="CE582" s="69">
        <f t="shared" ref="CE582:CR582" si="389">COUNTIFS($A$11:$A$501,"CĐ9",CE$11:CE$501,"1")</f>
        <v>0</v>
      </c>
      <c r="CF582" s="69">
        <f t="shared" si="389"/>
        <v>0</v>
      </c>
      <c r="CG582" s="69">
        <f t="shared" si="389"/>
        <v>0</v>
      </c>
      <c r="CH582" s="69">
        <f t="shared" si="389"/>
        <v>0</v>
      </c>
      <c r="CI582" s="69">
        <f t="shared" si="389"/>
        <v>0</v>
      </c>
      <c r="CJ582" s="69">
        <f t="shared" si="389"/>
        <v>0</v>
      </c>
      <c r="CK582" s="69">
        <f t="shared" si="389"/>
        <v>0</v>
      </c>
      <c r="CL582" s="69">
        <f t="shared" si="389"/>
        <v>0</v>
      </c>
      <c r="CM582" s="69">
        <f t="shared" si="389"/>
        <v>0</v>
      </c>
      <c r="CN582" s="69">
        <f t="shared" si="389"/>
        <v>0</v>
      </c>
      <c r="CO582" s="69">
        <f t="shared" si="389"/>
        <v>0</v>
      </c>
      <c r="CP582" s="69">
        <f t="shared" si="389"/>
        <v>0</v>
      </c>
      <c r="CQ582" s="69">
        <f t="shared" si="389"/>
        <v>0</v>
      </c>
      <c r="CR582" s="69">
        <f t="shared" si="389"/>
        <v>0</v>
      </c>
      <c r="CS582" s="69"/>
      <c r="CT582" s="69">
        <f>COUNTIFS($A$11:$A$501,"CĐ9",CT$11:CT$501,"1")</f>
        <v>0</v>
      </c>
      <c r="CU582" s="69">
        <f>COUNTIFS($A$11:$A$501,"CĐ9",CU$11:CU$501,"1")</f>
        <v>0</v>
      </c>
      <c r="CV582" s="69">
        <f>COUNTIFS($A$11:$A$501,"CĐ9",CV$11:CV$501,"1")</f>
        <v>0</v>
      </c>
      <c r="CW582" s="644"/>
      <c r="CX582" s="645"/>
      <c r="CY582" s="645"/>
      <c r="CZ582" s="645"/>
      <c r="DA582" s="645"/>
      <c r="DB582" s="645"/>
      <c r="DC582" s="645"/>
      <c r="DD582" s="645"/>
      <c r="DE582" s="645"/>
      <c r="DF582" s="646"/>
      <c r="DG582" s="2"/>
      <c r="DH582" s="2"/>
      <c r="DI582" s="2"/>
      <c r="DJ582" s="2"/>
      <c r="DK582" s="2"/>
      <c r="DL582" s="2"/>
      <c r="DM582" s="2"/>
      <c r="DN582" s="2"/>
      <c r="DO582" s="2"/>
      <c r="DP582" s="2"/>
      <c r="DQ582" s="2"/>
      <c r="DR582" s="2"/>
      <c r="DS582" s="2"/>
      <c r="DT582" s="2"/>
      <c r="DU582" s="2"/>
      <c r="DV582" s="2"/>
      <c r="DW582" s="2"/>
      <c r="DX582" s="2"/>
      <c r="DY582" s="2"/>
      <c r="DZ582" s="2"/>
    </row>
    <row r="583" spans="1:130" ht="15.75" hidden="1" x14ac:dyDescent="0.25">
      <c r="A583" s="657"/>
      <c r="B583" s="658"/>
      <c r="C583" s="639"/>
      <c r="D583" s="180" t="s">
        <v>956</v>
      </c>
      <c r="E583" s="1"/>
      <c r="F583" s="1"/>
      <c r="G583" s="2"/>
      <c r="H583" s="2"/>
      <c r="I583" s="2"/>
      <c r="J583" s="2"/>
      <c r="K583" s="2"/>
      <c r="L583" s="2"/>
      <c r="M583" s="4"/>
      <c r="N583" s="302"/>
      <c r="O583" s="116"/>
      <c r="P583" s="116"/>
      <c r="Q583" s="116"/>
      <c r="R583" s="116"/>
      <c r="S583" s="116"/>
      <c r="T583" s="116"/>
      <c r="U583" s="116"/>
      <c r="V583" s="116"/>
      <c r="W583" s="116"/>
      <c r="X583" s="116"/>
      <c r="Y583" s="116"/>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69">
        <f t="shared" ref="BJ583:BR583" si="390">COUNTIFS($A$11:$A$501,"CĐ9",BJ$11:BJ$501,"0")</f>
        <v>0</v>
      </c>
      <c r="BK583" s="69">
        <f t="shared" si="390"/>
        <v>0</v>
      </c>
      <c r="BL583" s="69">
        <f t="shared" si="390"/>
        <v>0</v>
      </c>
      <c r="BM583" s="69">
        <f t="shared" si="390"/>
        <v>0</v>
      </c>
      <c r="BN583" s="69">
        <f t="shared" si="390"/>
        <v>0</v>
      </c>
      <c r="BO583" s="69">
        <f t="shared" si="390"/>
        <v>0</v>
      </c>
      <c r="BP583" s="69">
        <f t="shared" si="390"/>
        <v>0</v>
      </c>
      <c r="BQ583" s="69">
        <f t="shared" si="390"/>
        <v>0</v>
      </c>
      <c r="BR583" s="69">
        <f t="shared" si="390"/>
        <v>0</v>
      </c>
      <c r="BS583" s="69"/>
      <c r="BT583" s="69"/>
      <c r="BU583" s="69"/>
      <c r="BV583" s="69"/>
      <c r="BW583" s="69"/>
      <c r="BX583" s="69"/>
      <c r="BY583" s="69"/>
      <c r="BZ583" s="69"/>
      <c r="CA583" s="69"/>
      <c r="CB583" s="69"/>
      <c r="CC583" s="69">
        <f>COUNTIFS($A$11:$A$501,"CĐ9",CC$11:CC$501,"0")</f>
        <v>0</v>
      </c>
      <c r="CD583" s="69"/>
      <c r="CE583" s="69">
        <f t="shared" ref="CE583:CR583" si="391">COUNTIFS($A$11:$A$501,"CĐ9",CE$11:CE$501,"0")</f>
        <v>0</v>
      </c>
      <c r="CF583" s="69">
        <f t="shared" si="391"/>
        <v>0</v>
      </c>
      <c r="CG583" s="69">
        <f t="shared" si="391"/>
        <v>0</v>
      </c>
      <c r="CH583" s="69">
        <f t="shared" si="391"/>
        <v>0</v>
      </c>
      <c r="CI583" s="69">
        <f t="shared" si="391"/>
        <v>0</v>
      </c>
      <c r="CJ583" s="69">
        <f t="shared" si="391"/>
        <v>0</v>
      </c>
      <c r="CK583" s="69">
        <f t="shared" si="391"/>
        <v>0</v>
      </c>
      <c r="CL583" s="69">
        <f t="shared" si="391"/>
        <v>0</v>
      </c>
      <c r="CM583" s="69">
        <f t="shared" si="391"/>
        <v>0</v>
      </c>
      <c r="CN583" s="69">
        <f t="shared" si="391"/>
        <v>0</v>
      </c>
      <c r="CO583" s="69">
        <f t="shared" si="391"/>
        <v>0</v>
      </c>
      <c r="CP583" s="69">
        <f t="shared" si="391"/>
        <v>0</v>
      </c>
      <c r="CQ583" s="69">
        <f t="shared" si="391"/>
        <v>0</v>
      </c>
      <c r="CR583" s="69">
        <f t="shared" si="391"/>
        <v>0</v>
      </c>
      <c r="CS583" s="69"/>
      <c r="CT583" s="69">
        <f>COUNTIFS($A$11:$A$501,"CĐ9",CT$11:CT$501,"0")</f>
        <v>0</v>
      </c>
      <c r="CU583" s="69">
        <f>COUNTIFS($A$11:$A$501,"CĐ9",CU$11:CU$501,"0")</f>
        <v>0</v>
      </c>
      <c r="CV583" s="69">
        <f>COUNTIFS($A$11:$A$501,"CĐ9",CV$11:CV$501,"0")</f>
        <v>0</v>
      </c>
      <c r="CW583" s="644"/>
      <c r="CX583" s="645"/>
      <c r="CY583" s="645"/>
      <c r="CZ583" s="645"/>
      <c r="DA583" s="645"/>
      <c r="DB583" s="645"/>
      <c r="DC583" s="645"/>
      <c r="DD583" s="645"/>
      <c r="DE583" s="645"/>
      <c r="DF583" s="646"/>
      <c r="DG583" s="2"/>
      <c r="DH583" s="2"/>
      <c r="DI583" s="2"/>
      <c r="DJ583" s="2"/>
      <c r="DK583" s="2"/>
      <c r="DL583" s="2"/>
      <c r="DM583" s="2"/>
      <c r="DN583" s="2"/>
      <c r="DO583" s="2"/>
      <c r="DP583" s="2"/>
      <c r="DQ583" s="2"/>
      <c r="DR583" s="2"/>
      <c r="DS583" s="2"/>
      <c r="DT583" s="2"/>
      <c r="DU583" s="2"/>
      <c r="DV583" s="2"/>
      <c r="DW583" s="2"/>
      <c r="DX583" s="2"/>
      <c r="DY583" s="2"/>
      <c r="DZ583" s="2"/>
    </row>
    <row r="584" spans="1:130" ht="15.75" hidden="1" x14ac:dyDescent="0.25">
      <c r="A584" s="657"/>
      <c r="B584" s="658"/>
      <c r="C584" s="639"/>
      <c r="D584" s="180" t="s">
        <v>957</v>
      </c>
      <c r="E584" s="1"/>
      <c r="F584" s="1"/>
      <c r="G584" s="2"/>
      <c r="H584" s="2"/>
      <c r="I584" s="2"/>
      <c r="J584" s="2"/>
      <c r="K584" s="2"/>
      <c r="L584" s="2"/>
      <c r="M584" s="4"/>
      <c r="N584" s="302"/>
      <c r="O584" s="116"/>
      <c r="P584" s="116"/>
      <c r="Q584" s="116"/>
      <c r="R584" s="116"/>
      <c r="S584" s="116"/>
      <c r="T584" s="116"/>
      <c r="U584" s="116"/>
      <c r="V584" s="116"/>
      <c r="W584" s="116"/>
      <c r="X584" s="116"/>
      <c r="Y584" s="116"/>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69">
        <f t="shared" ref="BJ584:BR584" si="392">COUNTIFS($A$11:$A$501,"CĐ9",BJ$11:BJ$501,"KĐG")</f>
        <v>0</v>
      </c>
      <c r="BK584" s="69">
        <f t="shared" si="392"/>
        <v>0</v>
      </c>
      <c r="BL584" s="69">
        <f t="shared" si="392"/>
        <v>0</v>
      </c>
      <c r="BM584" s="69">
        <f t="shared" si="392"/>
        <v>0</v>
      </c>
      <c r="BN584" s="69">
        <f t="shared" si="392"/>
        <v>0</v>
      </c>
      <c r="BO584" s="69">
        <f t="shared" si="392"/>
        <v>0</v>
      </c>
      <c r="BP584" s="69">
        <f t="shared" si="392"/>
        <v>0</v>
      </c>
      <c r="BQ584" s="69">
        <f t="shared" si="392"/>
        <v>0</v>
      </c>
      <c r="BR584" s="69">
        <f t="shared" si="392"/>
        <v>0</v>
      </c>
      <c r="BS584" s="69"/>
      <c r="BT584" s="69"/>
      <c r="BU584" s="69"/>
      <c r="BV584" s="69"/>
      <c r="BW584" s="69"/>
      <c r="BX584" s="69"/>
      <c r="BY584" s="69"/>
      <c r="BZ584" s="69"/>
      <c r="CA584" s="69"/>
      <c r="CB584" s="69"/>
      <c r="CC584" s="69">
        <f>COUNTIFS($A$11:$A$501,"CĐ9",CC$11:CC$501,"KĐG")</f>
        <v>0</v>
      </c>
      <c r="CD584" s="69"/>
      <c r="CE584" s="69">
        <f t="shared" ref="CE584:CR584" si="393">COUNTIFS($A$11:$A$501,"CĐ9",CE$11:CE$501,"KĐG")</f>
        <v>0</v>
      </c>
      <c r="CF584" s="69">
        <f t="shared" si="393"/>
        <v>0</v>
      </c>
      <c r="CG584" s="69">
        <f t="shared" si="393"/>
        <v>0</v>
      </c>
      <c r="CH584" s="69">
        <f t="shared" si="393"/>
        <v>0</v>
      </c>
      <c r="CI584" s="69">
        <f t="shared" si="393"/>
        <v>0</v>
      </c>
      <c r="CJ584" s="69">
        <f t="shared" si="393"/>
        <v>0</v>
      </c>
      <c r="CK584" s="69">
        <f t="shared" si="393"/>
        <v>0</v>
      </c>
      <c r="CL584" s="69">
        <f t="shared" si="393"/>
        <v>0</v>
      </c>
      <c r="CM584" s="69">
        <f t="shared" si="393"/>
        <v>0</v>
      </c>
      <c r="CN584" s="69">
        <f t="shared" si="393"/>
        <v>0</v>
      </c>
      <c r="CO584" s="69">
        <f t="shared" si="393"/>
        <v>0</v>
      </c>
      <c r="CP584" s="69">
        <f t="shared" si="393"/>
        <v>0</v>
      </c>
      <c r="CQ584" s="69">
        <f t="shared" si="393"/>
        <v>0</v>
      </c>
      <c r="CR584" s="69">
        <f t="shared" si="393"/>
        <v>0</v>
      </c>
      <c r="CS584" s="69"/>
      <c r="CT584" s="69">
        <f>COUNTIFS($A$11:$A$501,"CĐ9",CT$11:CT$501,"KĐG")</f>
        <v>0</v>
      </c>
      <c r="CU584" s="69">
        <f>COUNTIFS($A$11:$A$501,"CĐ9",CU$11:CU$501,"KĐG")</f>
        <v>0</v>
      </c>
      <c r="CV584" s="69">
        <f>COUNTIFS($A$11:$A$501,"CĐ9",CV$11:CV$501,"KĐG")</f>
        <v>0</v>
      </c>
      <c r="CW584" s="644"/>
      <c r="CX584" s="645"/>
      <c r="CY584" s="645"/>
      <c r="CZ584" s="645"/>
      <c r="DA584" s="645"/>
      <c r="DB584" s="645"/>
      <c r="DC584" s="645"/>
      <c r="DD584" s="645"/>
      <c r="DE584" s="645"/>
      <c r="DF584" s="646"/>
      <c r="DG584" s="2"/>
      <c r="DH584" s="2"/>
      <c r="DI584" s="2"/>
      <c r="DJ584" s="2"/>
      <c r="DK584" s="2"/>
      <c r="DL584" s="2"/>
      <c r="DM584" s="2"/>
      <c r="DN584" s="2"/>
      <c r="DO584" s="2"/>
      <c r="DP584" s="2"/>
      <c r="DQ584" s="2"/>
      <c r="DR584" s="2"/>
      <c r="DS584" s="2"/>
      <c r="DT584" s="2"/>
      <c r="DU584" s="2"/>
      <c r="DV584" s="2"/>
      <c r="DW584" s="2"/>
      <c r="DX584" s="2"/>
      <c r="DY584" s="2"/>
      <c r="DZ584" s="2"/>
    </row>
    <row r="585" spans="1:130" ht="15.75" hidden="1" x14ac:dyDescent="0.25">
      <c r="A585" s="657"/>
      <c r="B585" s="658"/>
      <c r="C585" s="639"/>
      <c r="D585" s="180" t="s">
        <v>958</v>
      </c>
      <c r="E585" s="1"/>
      <c r="F585" s="1"/>
      <c r="G585" s="2"/>
      <c r="H585" s="2"/>
      <c r="I585" s="2"/>
      <c r="J585" s="2"/>
      <c r="K585" s="2"/>
      <c r="L585" s="2"/>
      <c r="M585" s="4"/>
      <c r="N585" s="302"/>
      <c r="O585" s="116"/>
      <c r="P585" s="116"/>
      <c r="Q585" s="116"/>
      <c r="R585" s="116"/>
      <c r="S585" s="116"/>
      <c r="T585" s="116"/>
      <c r="U585" s="116"/>
      <c r="V585" s="116"/>
      <c r="W585" s="116"/>
      <c r="X585" s="116"/>
      <c r="Y585" s="116"/>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184" t="e">
        <f t="shared" ref="BJ585:CC585" si="394">BJ584/(BJ581+BJ582+BJ583+BJ584)</f>
        <v>#DIV/0!</v>
      </c>
      <c r="BK585" s="184" t="e">
        <f t="shared" si="394"/>
        <v>#DIV/0!</v>
      </c>
      <c r="BL585" s="184" t="e">
        <f t="shared" si="394"/>
        <v>#DIV/0!</v>
      </c>
      <c r="BM585" s="184" t="e">
        <f t="shared" si="394"/>
        <v>#DIV/0!</v>
      </c>
      <c r="BN585" s="184" t="e">
        <f t="shared" si="394"/>
        <v>#DIV/0!</v>
      </c>
      <c r="BO585" s="184" t="e">
        <f t="shared" si="394"/>
        <v>#DIV/0!</v>
      </c>
      <c r="BP585" s="184" t="e">
        <f t="shared" si="394"/>
        <v>#DIV/0!</v>
      </c>
      <c r="BQ585" s="184" t="e">
        <f t="shared" si="394"/>
        <v>#DIV/0!</v>
      </c>
      <c r="BR585" s="184" t="e">
        <f t="shared" si="394"/>
        <v>#DIV/0!</v>
      </c>
      <c r="BS585" s="184"/>
      <c r="BT585" s="184"/>
      <c r="BU585" s="184"/>
      <c r="BV585" s="184"/>
      <c r="BW585" s="184"/>
      <c r="BX585" s="184"/>
      <c r="BY585" s="184"/>
      <c r="BZ585" s="184"/>
      <c r="CA585" s="184"/>
      <c r="CB585" s="184"/>
      <c r="CC585" s="184" t="e">
        <f t="shared" si="394"/>
        <v>#DIV/0!</v>
      </c>
      <c r="CD585" s="184"/>
      <c r="CE585" s="184" t="e">
        <f t="shared" ref="CE585:CV585" si="395">CE584/(CE581+CE582+CE583+CE584)</f>
        <v>#DIV/0!</v>
      </c>
      <c r="CF585" s="184" t="e">
        <f t="shared" si="395"/>
        <v>#DIV/0!</v>
      </c>
      <c r="CG585" s="184" t="e">
        <f t="shared" si="395"/>
        <v>#DIV/0!</v>
      </c>
      <c r="CH585" s="184" t="e">
        <f t="shared" si="395"/>
        <v>#DIV/0!</v>
      </c>
      <c r="CI585" s="184" t="e">
        <f t="shared" si="395"/>
        <v>#DIV/0!</v>
      </c>
      <c r="CJ585" s="184" t="e">
        <f t="shared" si="395"/>
        <v>#DIV/0!</v>
      </c>
      <c r="CK585" s="184" t="e">
        <f t="shared" si="395"/>
        <v>#DIV/0!</v>
      </c>
      <c r="CL585" s="184" t="e">
        <f t="shared" si="395"/>
        <v>#DIV/0!</v>
      </c>
      <c r="CM585" s="184" t="e">
        <f t="shared" si="395"/>
        <v>#DIV/0!</v>
      </c>
      <c r="CN585" s="184" t="e">
        <f t="shared" si="395"/>
        <v>#DIV/0!</v>
      </c>
      <c r="CO585" s="184" t="e">
        <f t="shared" si="395"/>
        <v>#DIV/0!</v>
      </c>
      <c r="CP585" s="184" t="e">
        <f t="shared" si="395"/>
        <v>#DIV/0!</v>
      </c>
      <c r="CQ585" s="184" t="e">
        <f t="shared" si="395"/>
        <v>#DIV/0!</v>
      </c>
      <c r="CR585" s="184" t="e">
        <f t="shared" si="395"/>
        <v>#DIV/0!</v>
      </c>
      <c r="CS585" s="184"/>
      <c r="CT585" s="184" t="e">
        <f t="shared" si="395"/>
        <v>#DIV/0!</v>
      </c>
      <c r="CU585" s="184" t="e">
        <f t="shared" si="395"/>
        <v>#DIV/0!</v>
      </c>
      <c r="CV585" s="184" t="e">
        <f t="shared" si="395"/>
        <v>#DIV/0!</v>
      </c>
      <c r="CW585" s="647"/>
      <c r="CX585" s="648"/>
      <c r="CY585" s="648"/>
      <c r="CZ585" s="648"/>
      <c r="DA585" s="648"/>
      <c r="DB585" s="648"/>
      <c r="DC585" s="648"/>
      <c r="DD585" s="648"/>
      <c r="DE585" s="648"/>
      <c r="DF585" s="649"/>
      <c r="DG585" s="2"/>
      <c r="DH585" s="2"/>
      <c r="DI585" s="2"/>
      <c r="DJ585" s="2"/>
      <c r="DK585" s="2"/>
      <c r="DL585" s="2"/>
      <c r="DM585" s="2"/>
      <c r="DN585" s="2"/>
      <c r="DO585" s="2"/>
      <c r="DP585" s="2"/>
      <c r="DQ585" s="2"/>
      <c r="DR585" s="2"/>
      <c r="DS585" s="2"/>
      <c r="DT585" s="2"/>
      <c r="DU585" s="2"/>
      <c r="DV585" s="2"/>
      <c r="DW585" s="2"/>
      <c r="DX585" s="2"/>
      <c r="DY585" s="2"/>
      <c r="DZ585" s="2"/>
    </row>
    <row r="586" spans="1:130" ht="15.75" hidden="1" x14ac:dyDescent="0.25">
      <c r="A586" s="657"/>
      <c r="B586" s="658"/>
      <c r="C586" s="639"/>
      <c r="D586" s="195" t="s">
        <v>961</v>
      </c>
      <c r="E586" s="1"/>
      <c r="F586" s="1"/>
      <c r="G586" s="2"/>
      <c r="H586" s="2"/>
      <c r="I586" s="2"/>
      <c r="J586" s="2"/>
      <c r="K586" s="2"/>
      <c r="L586" s="2"/>
      <c r="M586" s="4"/>
      <c r="N586" s="302"/>
      <c r="O586" s="116"/>
      <c r="P586" s="116"/>
      <c r="Q586" s="116"/>
      <c r="R586" s="116"/>
      <c r="S586" s="116"/>
      <c r="T586" s="116"/>
      <c r="U586" s="116"/>
      <c r="V586" s="116"/>
      <c r="W586" s="116"/>
      <c r="X586" s="116"/>
      <c r="Y586" s="116"/>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188" t="e">
        <f t="shared" ref="BJ586:CC586" si="396">(((BJ581*2)+(BJ582*1)+(BJ583*0)+(BJ583*0)))/(BJ581+BJ582+BJ583+BJ584)</f>
        <v>#DIV/0!</v>
      </c>
      <c r="BK586" s="188" t="e">
        <f t="shared" si="396"/>
        <v>#DIV/0!</v>
      </c>
      <c r="BL586" s="188" t="e">
        <f t="shared" si="396"/>
        <v>#DIV/0!</v>
      </c>
      <c r="BM586" s="188" t="e">
        <f t="shared" si="396"/>
        <v>#DIV/0!</v>
      </c>
      <c r="BN586" s="188" t="e">
        <f t="shared" si="396"/>
        <v>#DIV/0!</v>
      </c>
      <c r="BO586" s="188" t="e">
        <f t="shared" si="396"/>
        <v>#DIV/0!</v>
      </c>
      <c r="BP586" s="188" t="e">
        <f t="shared" si="396"/>
        <v>#DIV/0!</v>
      </c>
      <c r="BQ586" s="188" t="e">
        <f t="shared" si="396"/>
        <v>#DIV/0!</v>
      </c>
      <c r="BR586" s="188" t="e">
        <f t="shared" si="396"/>
        <v>#DIV/0!</v>
      </c>
      <c r="BS586" s="188"/>
      <c r="BT586" s="188"/>
      <c r="BU586" s="188"/>
      <c r="BV586" s="188"/>
      <c r="BW586" s="188"/>
      <c r="BX586" s="188"/>
      <c r="BY586" s="188"/>
      <c r="BZ586" s="188"/>
      <c r="CA586" s="188"/>
      <c r="CB586" s="188"/>
      <c r="CC586" s="188" t="e">
        <f t="shared" si="396"/>
        <v>#DIV/0!</v>
      </c>
      <c r="CD586" s="188"/>
      <c r="CE586" s="188" t="e">
        <f t="shared" ref="CE586:CV586" si="397">(((CE581*2)+(CE582*1)+(CE583*0)+(CE583*0)))/(CE581+CE582+CE583+CE584)</f>
        <v>#DIV/0!</v>
      </c>
      <c r="CF586" s="188" t="e">
        <f t="shared" si="397"/>
        <v>#DIV/0!</v>
      </c>
      <c r="CG586" s="188" t="e">
        <f t="shared" si="397"/>
        <v>#DIV/0!</v>
      </c>
      <c r="CH586" s="188" t="e">
        <f t="shared" si="397"/>
        <v>#DIV/0!</v>
      </c>
      <c r="CI586" s="188" t="e">
        <f t="shared" si="397"/>
        <v>#DIV/0!</v>
      </c>
      <c r="CJ586" s="188" t="e">
        <f t="shared" si="397"/>
        <v>#DIV/0!</v>
      </c>
      <c r="CK586" s="188" t="e">
        <f t="shared" si="397"/>
        <v>#DIV/0!</v>
      </c>
      <c r="CL586" s="188" t="e">
        <f t="shared" si="397"/>
        <v>#DIV/0!</v>
      </c>
      <c r="CM586" s="188" t="e">
        <f t="shared" si="397"/>
        <v>#DIV/0!</v>
      </c>
      <c r="CN586" s="188" t="e">
        <f t="shared" si="397"/>
        <v>#DIV/0!</v>
      </c>
      <c r="CO586" s="188" t="e">
        <f t="shared" si="397"/>
        <v>#DIV/0!</v>
      </c>
      <c r="CP586" s="188" t="e">
        <f t="shared" si="397"/>
        <v>#DIV/0!</v>
      </c>
      <c r="CQ586" s="188" t="e">
        <f t="shared" si="397"/>
        <v>#DIV/0!</v>
      </c>
      <c r="CR586" s="188" t="e">
        <f t="shared" si="397"/>
        <v>#DIV/0!</v>
      </c>
      <c r="CS586" s="188"/>
      <c r="CT586" s="188" t="e">
        <f t="shared" si="397"/>
        <v>#DIV/0!</v>
      </c>
      <c r="CU586" s="188" t="e">
        <f t="shared" si="397"/>
        <v>#DIV/0!</v>
      </c>
      <c r="CV586" s="188" t="e">
        <f t="shared" si="397"/>
        <v>#DIV/0!</v>
      </c>
      <c r="CW586" s="189">
        <f>COUNTIF($BJ587:$CV587,"Đ")</f>
        <v>0</v>
      </c>
      <c r="CX586" s="360" t="e">
        <f>CW586/(CY586+DA586+DC586+CW586)</f>
        <v>#DIV/0!</v>
      </c>
      <c r="CY586" s="189">
        <f>COUNTIF($BJ587:$DL587,"CCG")</f>
        <v>0</v>
      </c>
      <c r="CZ586" s="190" t="e">
        <f>CY586/(CW586+DA586+DC586+CY586)</f>
        <v>#DIV/0!</v>
      </c>
      <c r="DA586" s="189">
        <f>COUNTIF($BJ587:$DL587,"CĐ")</f>
        <v>0</v>
      </c>
      <c r="DB586" s="190" t="e">
        <f>DA586/(CW586+CY586+DC586+DA586)</f>
        <v>#DIV/0!</v>
      </c>
      <c r="DC586" s="189">
        <f>COUNTIF($BJ587:$DL587,"KĐG")</f>
        <v>0</v>
      </c>
      <c r="DD586" s="190" t="e">
        <f>DC586/(CW586+CY586+DA586+DC586)</f>
        <v>#DIV/0!</v>
      </c>
      <c r="DE586" s="191" t="e">
        <f>(((CW586*2)+(CY586*1)+(DA586*0)))/(CW586+CY586+DA586)</f>
        <v>#DIV/0!</v>
      </c>
      <c r="DF586" s="191" t="e">
        <f>IF(DE586&gt;=1.6,"Đạt mục tiêu",IF(DE586&gt;=1,"Cần cố gắng","Chưa đạt"))</f>
        <v>#DIV/0!</v>
      </c>
      <c r="DG586" s="2"/>
      <c r="DH586" s="2"/>
      <c r="DI586" s="2"/>
      <c r="DJ586" s="2"/>
      <c r="DK586" s="2"/>
      <c r="DL586" s="2"/>
      <c r="DM586" s="2"/>
      <c r="DN586" s="2"/>
      <c r="DO586" s="2"/>
      <c r="DP586" s="2"/>
      <c r="DQ586" s="2"/>
      <c r="DR586" s="2"/>
      <c r="DS586" s="2"/>
      <c r="DT586" s="2"/>
      <c r="DU586" s="2"/>
      <c r="DV586" s="2"/>
      <c r="DW586" s="2"/>
      <c r="DX586" s="2"/>
      <c r="DY586" s="2"/>
      <c r="DZ586" s="2"/>
    </row>
    <row r="587" spans="1:130" ht="15.75" hidden="1" x14ac:dyDescent="0.25">
      <c r="A587" s="659"/>
      <c r="B587" s="660"/>
      <c r="C587" s="640"/>
      <c r="D587" s="196"/>
      <c r="E587" s="1"/>
      <c r="F587" s="1"/>
      <c r="G587" s="2"/>
      <c r="H587" s="2"/>
      <c r="I587" s="2"/>
      <c r="J587" s="2"/>
      <c r="K587" s="2"/>
      <c r="L587" s="2"/>
      <c r="M587" s="4"/>
      <c r="N587" s="302"/>
      <c r="O587" s="116"/>
      <c r="P587" s="116"/>
      <c r="Q587" s="116"/>
      <c r="R587" s="116"/>
      <c r="S587" s="116"/>
      <c r="T587" s="116"/>
      <c r="U587" s="116"/>
      <c r="V587" s="116"/>
      <c r="W587" s="116"/>
      <c r="X587" s="116"/>
      <c r="Y587" s="116"/>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188" t="e">
        <f t="shared" ref="BJ587:CC587" si="398">IF(BJ585&gt;=50%,"KĐG",IF(BJ586&gt;=1.6,"Đ",IF(BJ586&gt;=1,"CCG","CĐ")))</f>
        <v>#DIV/0!</v>
      </c>
      <c r="BK587" s="188" t="e">
        <f t="shared" si="398"/>
        <v>#DIV/0!</v>
      </c>
      <c r="BL587" s="188" t="e">
        <f t="shared" si="398"/>
        <v>#DIV/0!</v>
      </c>
      <c r="BM587" s="188" t="e">
        <f t="shared" si="398"/>
        <v>#DIV/0!</v>
      </c>
      <c r="BN587" s="188" t="e">
        <f t="shared" si="398"/>
        <v>#DIV/0!</v>
      </c>
      <c r="BO587" s="188" t="e">
        <f t="shared" si="398"/>
        <v>#DIV/0!</v>
      </c>
      <c r="BP587" s="188" t="e">
        <f t="shared" si="398"/>
        <v>#DIV/0!</v>
      </c>
      <c r="BQ587" s="188" t="e">
        <f t="shared" si="398"/>
        <v>#DIV/0!</v>
      </c>
      <c r="BR587" s="188" t="e">
        <f t="shared" si="398"/>
        <v>#DIV/0!</v>
      </c>
      <c r="BS587" s="188"/>
      <c r="BT587" s="188"/>
      <c r="BU587" s="188"/>
      <c r="BV587" s="188"/>
      <c r="BW587" s="188"/>
      <c r="BX587" s="188"/>
      <c r="BY587" s="188"/>
      <c r="BZ587" s="188"/>
      <c r="CA587" s="188"/>
      <c r="CB587" s="188"/>
      <c r="CC587" s="188" t="e">
        <f t="shared" si="398"/>
        <v>#DIV/0!</v>
      </c>
      <c r="CD587" s="188"/>
      <c r="CE587" s="188" t="e">
        <f t="shared" ref="CE587:CV587" si="399">IF(CE585&gt;=50%,"KĐG",IF(CE586&gt;=1.6,"Đ",IF(CE586&gt;=1,"CCG","CĐ")))</f>
        <v>#DIV/0!</v>
      </c>
      <c r="CF587" s="188" t="e">
        <f t="shared" si="399"/>
        <v>#DIV/0!</v>
      </c>
      <c r="CG587" s="188" t="e">
        <f t="shared" si="399"/>
        <v>#DIV/0!</v>
      </c>
      <c r="CH587" s="188" t="e">
        <f t="shared" si="399"/>
        <v>#DIV/0!</v>
      </c>
      <c r="CI587" s="188" t="e">
        <f t="shared" si="399"/>
        <v>#DIV/0!</v>
      </c>
      <c r="CJ587" s="188" t="e">
        <f t="shared" si="399"/>
        <v>#DIV/0!</v>
      </c>
      <c r="CK587" s="188" t="e">
        <f t="shared" si="399"/>
        <v>#DIV/0!</v>
      </c>
      <c r="CL587" s="188" t="e">
        <f t="shared" si="399"/>
        <v>#DIV/0!</v>
      </c>
      <c r="CM587" s="188" t="e">
        <f t="shared" si="399"/>
        <v>#DIV/0!</v>
      </c>
      <c r="CN587" s="188" t="e">
        <f t="shared" si="399"/>
        <v>#DIV/0!</v>
      </c>
      <c r="CO587" s="188" t="e">
        <f t="shared" si="399"/>
        <v>#DIV/0!</v>
      </c>
      <c r="CP587" s="188" t="e">
        <f t="shared" si="399"/>
        <v>#DIV/0!</v>
      </c>
      <c r="CQ587" s="188" t="e">
        <f t="shared" si="399"/>
        <v>#DIV/0!</v>
      </c>
      <c r="CR587" s="188" t="e">
        <f t="shared" si="399"/>
        <v>#DIV/0!</v>
      </c>
      <c r="CS587" s="188"/>
      <c r="CT587" s="188" t="e">
        <f t="shared" si="399"/>
        <v>#DIV/0!</v>
      </c>
      <c r="CU587" s="188" t="e">
        <f t="shared" si="399"/>
        <v>#DIV/0!</v>
      </c>
      <c r="CV587" s="188" t="e">
        <f t="shared" si="399"/>
        <v>#DIV/0!</v>
      </c>
      <c r="CW587" s="192"/>
      <c r="CX587" s="361"/>
      <c r="CY587" s="192"/>
      <c r="CZ587" s="193"/>
      <c r="DA587" s="192"/>
      <c r="DB587" s="193"/>
      <c r="DC587" s="192"/>
      <c r="DD587" s="193"/>
      <c r="DE587" s="194"/>
      <c r="DF587" s="194"/>
      <c r="DG587" s="2"/>
      <c r="DH587" s="2"/>
      <c r="DI587" s="2"/>
      <c r="DJ587" s="2"/>
      <c r="DK587" s="2"/>
      <c r="DL587" s="2"/>
      <c r="DM587" s="2"/>
      <c r="DN587" s="2"/>
      <c r="DO587" s="2"/>
      <c r="DP587" s="2"/>
      <c r="DQ587" s="2"/>
      <c r="DR587" s="2"/>
      <c r="DS587" s="2"/>
      <c r="DT587" s="2"/>
      <c r="DU587" s="2"/>
      <c r="DV587" s="2"/>
      <c r="DW587" s="2"/>
      <c r="DX587" s="2"/>
      <c r="DY587" s="2"/>
      <c r="DZ587" s="2"/>
    </row>
    <row r="588" spans="1:130" ht="15.75" hidden="1" x14ac:dyDescent="0.25">
      <c r="A588" s="670" t="s">
        <v>967</v>
      </c>
      <c r="B588" s="197"/>
      <c r="C588" s="638" t="s">
        <v>14</v>
      </c>
      <c r="D588" s="180" t="s">
        <v>954</v>
      </c>
      <c r="E588" s="1"/>
      <c r="F588" s="1"/>
      <c r="G588" s="2"/>
      <c r="H588" s="2"/>
      <c r="I588" s="2"/>
      <c r="J588" s="2"/>
      <c r="K588" s="2"/>
      <c r="L588" s="2"/>
      <c r="M588" s="4"/>
      <c r="N588" s="302"/>
      <c r="O588" s="116"/>
      <c r="P588" s="116"/>
      <c r="Q588" s="116"/>
      <c r="R588" s="116"/>
      <c r="S588" s="116"/>
      <c r="T588" s="116"/>
      <c r="U588" s="116"/>
      <c r="V588" s="116"/>
      <c r="W588" s="116"/>
      <c r="X588" s="116"/>
      <c r="Y588" s="116"/>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69">
        <f t="shared" ref="BJ588:BR588" si="400">COUNTIFS($J$7:$J$549,"Thể chất",BJ$7:BJ$549,"2")</f>
        <v>96</v>
      </c>
      <c r="BK588" s="69">
        <f t="shared" si="400"/>
        <v>95</v>
      </c>
      <c r="BL588" s="69">
        <f t="shared" si="400"/>
        <v>95</v>
      </c>
      <c r="BM588" s="69">
        <f t="shared" si="400"/>
        <v>96</v>
      </c>
      <c r="BN588" s="69">
        <f t="shared" si="400"/>
        <v>93</v>
      </c>
      <c r="BO588" s="69">
        <f t="shared" si="400"/>
        <v>95</v>
      </c>
      <c r="BP588" s="69">
        <f t="shared" si="400"/>
        <v>93</v>
      </c>
      <c r="BQ588" s="69">
        <f t="shared" si="400"/>
        <v>93</v>
      </c>
      <c r="BR588" s="69">
        <f t="shared" si="400"/>
        <v>79</v>
      </c>
      <c r="BS588" s="69"/>
      <c r="BT588" s="69"/>
      <c r="BU588" s="69"/>
      <c r="BV588" s="69"/>
      <c r="BW588" s="69"/>
      <c r="BX588" s="69"/>
      <c r="BY588" s="69"/>
      <c r="BZ588" s="69"/>
      <c r="CA588" s="69"/>
      <c r="CB588" s="69"/>
      <c r="CC588" s="69">
        <f>COUNTIFS($J$7:$J$549,"Thể chất",CC$7:CC$549,"2")</f>
        <v>92</v>
      </c>
      <c r="CD588" s="69"/>
      <c r="CE588" s="69">
        <f t="shared" ref="CE588:CR588" si="401">COUNTIFS($J$7:$J$549,"Thể chất",CE$7:CE$549,"2")</f>
        <v>92</v>
      </c>
      <c r="CF588" s="69">
        <f t="shared" si="401"/>
        <v>91</v>
      </c>
      <c r="CG588" s="69">
        <f t="shared" si="401"/>
        <v>93</v>
      </c>
      <c r="CH588" s="69">
        <f t="shared" si="401"/>
        <v>90</v>
      </c>
      <c r="CI588" s="69">
        <f t="shared" si="401"/>
        <v>92</v>
      </c>
      <c r="CJ588" s="69">
        <f t="shared" si="401"/>
        <v>90</v>
      </c>
      <c r="CK588" s="69">
        <f t="shared" si="401"/>
        <v>92</v>
      </c>
      <c r="CL588" s="69">
        <f t="shared" si="401"/>
        <v>93</v>
      </c>
      <c r="CM588" s="69">
        <f t="shared" si="401"/>
        <v>92</v>
      </c>
      <c r="CN588" s="69">
        <f t="shared" si="401"/>
        <v>88</v>
      </c>
      <c r="CO588" s="69">
        <f t="shared" si="401"/>
        <v>92</v>
      </c>
      <c r="CP588" s="69">
        <f t="shared" si="401"/>
        <v>90</v>
      </c>
      <c r="CQ588" s="69">
        <f t="shared" si="401"/>
        <v>92</v>
      </c>
      <c r="CR588" s="69">
        <f t="shared" si="401"/>
        <v>96</v>
      </c>
      <c r="CS588" s="69"/>
      <c r="CT588" s="69">
        <f>COUNTIFS($J$7:$J$549,"Thể chất",CT$7:CT$549,"2")</f>
        <v>94</v>
      </c>
      <c r="CU588" s="69">
        <f>COUNTIFS($J$7:$J$549,"Thể chất",CU$7:CU$549,"2")</f>
        <v>98</v>
      </c>
      <c r="CV588" s="69">
        <f>COUNTIFS($J$7:$J$549,"Thể chất",CV$7:CV$549,"2")</f>
        <v>98</v>
      </c>
      <c r="CW588" s="641"/>
      <c r="CX588" s="642"/>
      <c r="CY588" s="642"/>
      <c r="CZ588" s="642"/>
      <c r="DA588" s="642"/>
      <c r="DB588" s="642"/>
      <c r="DC588" s="642"/>
      <c r="DD588" s="642"/>
      <c r="DE588" s="642"/>
      <c r="DF588" s="643"/>
      <c r="DG588" s="2"/>
      <c r="DH588" s="2"/>
      <c r="DI588" s="2"/>
      <c r="DJ588" s="2"/>
      <c r="DK588" s="2"/>
      <c r="DL588" s="2"/>
      <c r="DM588" s="2"/>
      <c r="DN588" s="2"/>
      <c r="DO588" s="2"/>
      <c r="DP588" s="2"/>
      <c r="DQ588" s="2"/>
      <c r="DR588" s="2"/>
      <c r="DS588" s="2"/>
      <c r="DT588" s="2"/>
      <c r="DU588" s="2"/>
      <c r="DV588" s="2"/>
      <c r="DW588" s="2"/>
      <c r="DX588" s="2"/>
      <c r="DY588" s="2"/>
      <c r="DZ588" s="2"/>
    </row>
    <row r="589" spans="1:130" ht="15.75" hidden="1" x14ac:dyDescent="0.25">
      <c r="A589" s="671"/>
      <c r="B589" s="197"/>
      <c r="C589" s="639"/>
      <c r="D589" s="180" t="s">
        <v>955</v>
      </c>
      <c r="E589" s="1"/>
      <c r="F589" s="1"/>
      <c r="G589" s="2"/>
      <c r="H589" s="2"/>
      <c r="I589" s="2"/>
      <c r="J589" s="2"/>
      <c r="K589" s="2"/>
      <c r="L589" s="2"/>
      <c r="M589" s="4"/>
      <c r="N589" s="302"/>
      <c r="O589" s="116"/>
      <c r="P589" s="116"/>
      <c r="Q589" s="116"/>
      <c r="R589" s="116"/>
      <c r="S589" s="116"/>
      <c r="T589" s="116"/>
      <c r="U589" s="116"/>
      <c r="V589" s="116"/>
      <c r="W589" s="116"/>
      <c r="X589" s="116"/>
      <c r="Y589" s="116"/>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69">
        <f t="shared" ref="BJ589:BR589" si="402">COUNTIFS($J$7:$J$549,"Thể chất",BJ$7:BJ$549,"1")</f>
        <v>2</v>
      </c>
      <c r="BK589" s="69">
        <f t="shared" si="402"/>
        <v>3</v>
      </c>
      <c r="BL589" s="69">
        <f t="shared" si="402"/>
        <v>3</v>
      </c>
      <c r="BM589" s="69">
        <f t="shared" si="402"/>
        <v>2</v>
      </c>
      <c r="BN589" s="69">
        <f t="shared" si="402"/>
        <v>5</v>
      </c>
      <c r="BO589" s="69">
        <f t="shared" si="402"/>
        <v>3</v>
      </c>
      <c r="BP589" s="69">
        <f t="shared" si="402"/>
        <v>5</v>
      </c>
      <c r="BQ589" s="69">
        <f t="shared" si="402"/>
        <v>5</v>
      </c>
      <c r="BR589" s="69">
        <f t="shared" si="402"/>
        <v>19</v>
      </c>
      <c r="BS589" s="69"/>
      <c r="BT589" s="69"/>
      <c r="BU589" s="69"/>
      <c r="BV589" s="69"/>
      <c r="BW589" s="69"/>
      <c r="BX589" s="69"/>
      <c r="BY589" s="69"/>
      <c r="BZ589" s="69"/>
      <c r="CA589" s="69"/>
      <c r="CB589" s="69"/>
      <c r="CC589" s="69">
        <f>COUNTIFS($J$7:$J$549,"Thể chất",CC$7:CC$549,"1")</f>
        <v>6</v>
      </c>
      <c r="CD589" s="69"/>
      <c r="CE589" s="69">
        <f t="shared" ref="CE589:CR589" si="403">COUNTIFS($J$7:$J$549,"Thể chất",CE$7:CE$549,"1")</f>
        <v>6</v>
      </c>
      <c r="CF589" s="69">
        <f t="shared" si="403"/>
        <v>7</v>
      </c>
      <c r="CG589" s="69">
        <f t="shared" si="403"/>
        <v>5</v>
      </c>
      <c r="CH589" s="69">
        <f t="shared" si="403"/>
        <v>8</v>
      </c>
      <c r="CI589" s="69">
        <f t="shared" si="403"/>
        <v>6</v>
      </c>
      <c r="CJ589" s="69">
        <f t="shared" si="403"/>
        <v>8</v>
      </c>
      <c r="CK589" s="69">
        <f t="shared" si="403"/>
        <v>6</v>
      </c>
      <c r="CL589" s="69">
        <f t="shared" si="403"/>
        <v>5</v>
      </c>
      <c r="CM589" s="69">
        <f t="shared" si="403"/>
        <v>6</v>
      </c>
      <c r="CN589" s="69">
        <f t="shared" si="403"/>
        <v>10</v>
      </c>
      <c r="CO589" s="69">
        <f t="shared" si="403"/>
        <v>6</v>
      </c>
      <c r="CP589" s="69">
        <f t="shared" si="403"/>
        <v>8</v>
      </c>
      <c r="CQ589" s="69">
        <f t="shared" si="403"/>
        <v>6</v>
      </c>
      <c r="CR589" s="69">
        <f t="shared" si="403"/>
        <v>2</v>
      </c>
      <c r="CS589" s="69"/>
      <c r="CT589" s="69">
        <f>COUNTIFS($J$7:$J$549,"Thể chất",CT$7:CT$549,"1")</f>
        <v>4</v>
      </c>
      <c r="CU589" s="69">
        <f>COUNTIFS($J$7:$J$549,"Thể chất",CU$7:CU$549,"1")</f>
        <v>0</v>
      </c>
      <c r="CV589" s="69">
        <f>COUNTIFS($J$7:$J$549,"Thể chất",CV$7:CV$549,"1")</f>
        <v>0</v>
      </c>
      <c r="CW589" s="644"/>
      <c r="CX589" s="645"/>
      <c r="CY589" s="645"/>
      <c r="CZ589" s="645"/>
      <c r="DA589" s="645"/>
      <c r="DB589" s="645"/>
      <c r="DC589" s="645"/>
      <c r="DD589" s="645"/>
      <c r="DE589" s="645"/>
      <c r="DF589" s="646"/>
      <c r="DG589" s="2"/>
      <c r="DH589" s="2"/>
      <c r="DI589" s="2"/>
      <c r="DJ589" s="2"/>
      <c r="DK589" s="2"/>
      <c r="DL589" s="2"/>
      <c r="DM589" s="2"/>
      <c r="DN589" s="2"/>
      <c r="DO589" s="2"/>
      <c r="DP589" s="2"/>
      <c r="DQ589" s="2"/>
      <c r="DR589" s="2"/>
      <c r="DS589" s="2"/>
      <c r="DT589" s="2"/>
      <c r="DU589" s="2"/>
      <c r="DV589" s="2"/>
      <c r="DW589" s="2"/>
      <c r="DX589" s="2"/>
      <c r="DY589" s="2"/>
      <c r="DZ589" s="2"/>
    </row>
    <row r="590" spans="1:130" ht="15.75" hidden="1" x14ac:dyDescent="0.25">
      <c r="A590" s="671"/>
      <c r="B590" s="197"/>
      <c r="C590" s="639"/>
      <c r="D590" s="180" t="s">
        <v>956</v>
      </c>
      <c r="E590" s="1"/>
      <c r="F590" s="1"/>
      <c r="G590" s="2"/>
      <c r="H590" s="2"/>
      <c r="I590" s="2"/>
      <c r="J590" s="2"/>
      <c r="K590" s="2"/>
      <c r="L590" s="2"/>
      <c r="M590" s="4"/>
      <c r="N590" s="302"/>
      <c r="O590" s="116"/>
      <c r="P590" s="116"/>
      <c r="Q590" s="116"/>
      <c r="R590" s="116"/>
      <c r="S590" s="116"/>
      <c r="T590" s="116"/>
      <c r="U590" s="116"/>
      <c r="V590" s="116"/>
      <c r="W590" s="116"/>
      <c r="X590" s="116"/>
      <c r="Y590" s="116"/>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69">
        <f t="shared" ref="BJ590:BR590" si="404">COUNTIFS($J$7:$J$549,"Thể chất",BJ$7:BJ$549,"0")</f>
        <v>0</v>
      </c>
      <c r="BK590" s="69">
        <f t="shared" si="404"/>
        <v>0</v>
      </c>
      <c r="BL590" s="69">
        <f t="shared" si="404"/>
        <v>0</v>
      </c>
      <c r="BM590" s="69">
        <f t="shared" si="404"/>
        <v>0</v>
      </c>
      <c r="BN590" s="69">
        <f t="shared" si="404"/>
        <v>0</v>
      </c>
      <c r="BO590" s="69">
        <f t="shared" si="404"/>
        <v>0</v>
      </c>
      <c r="BP590" s="69">
        <f t="shared" si="404"/>
        <v>0</v>
      </c>
      <c r="BQ590" s="69">
        <f t="shared" si="404"/>
        <v>0</v>
      </c>
      <c r="BR590" s="69">
        <f t="shared" si="404"/>
        <v>0</v>
      </c>
      <c r="BS590" s="69"/>
      <c r="BT590" s="69"/>
      <c r="BU590" s="69"/>
      <c r="BV590" s="69"/>
      <c r="BW590" s="69"/>
      <c r="BX590" s="69"/>
      <c r="BY590" s="69"/>
      <c r="BZ590" s="69"/>
      <c r="CA590" s="69"/>
      <c r="CB590" s="69"/>
      <c r="CC590" s="69">
        <f>COUNTIFS($J$7:$J$549,"Thể chất",CC$7:CC$549,"0")</f>
        <v>0</v>
      </c>
      <c r="CD590" s="69"/>
      <c r="CE590" s="69">
        <f t="shared" ref="CE590:CR590" si="405">COUNTIFS($J$7:$J$549,"Thể chất",CE$7:CE$549,"0")</f>
        <v>0</v>
      </c>
      <c r="CF590" s="69">
        <f t="shared" si="405"/>
        <v>0</v>
      </c>
      <c r="CG590" s="69">
        <f t="shared" si="405"/>
        <v>0</v>
      </c>
      <c r="CH590" s="69">
        <f t="shared" si="405"/>
        <v>0</v>
      </c>
      <c r="CI590" s="69">
        <f t="shared" si="405"/>
        <v>0</v>
      </c>
      <c r="CJ590" s="69">
        <f t="shared" si="405"/>
        <v>0</v>
      </c>
      <c r="CK590" s="69">
        <f t="shared" si="405"/>
        <v>0</v>
      </c>
      <c r="CL590" s="69">
        <f t="shared" si="405"/>
        <v>0</v>
      </c>
      <c r="CM590" s="69">
        <f t="shared" si="405"/>
        <v>0</v>
      </c>
      <c r="CN590" s="69">
        <f t="shared" si="405"/>
        <v>0</v>
      </c>
      <c r="CO590" s="69">
        <f t="shared" si="405"/>
        <v>0</v>
      </c>
      <c r="CP590" s="69">
        <f t="shared" si="405"/>
        <v>0</v>
      </c>
      <c r="CQ590" s="69">
        <f t="shared" si="405"/>
        <v>0</v>
      </c>
      <c r="CR590" s="69">
        <f t="shared" si="405"/>
        <v>0</v>
      </c>
      <c r="CS590" s="69"/>
      <c r="CT590" s="69">
        <f>COUNTIFS($J$7:$J$549,"Thể chất",CT$7:CT$549,"0")</f>
        <v>0</v>
      </c>
      <c r="CU590" s="69">
        <f>COUNTIFS($J$7:$J$549,"Thể chất",CU$7:CU$549,"0")</f>
        <v>0</v>
      </c>
      <c r="CV590" s="69">
        <f>COUNTIFS($J$7:$J$549,"Thể chất",CV$7:CV$549,"0")</f>
        <v>0</v>
      </c>
      <c r="CW590" s="644"/>
      <c r="CX590" s="645"/>
      <c r="CY590" s="645"/>
      <c r="CZ590" s="645"/>
      <c r="DA590" s="645"/>
      <c r="DB590" s="645"/>
      <c r="DC590" s="645"/>
      <c r="DD590" s="645"/>
      <c r="DE590" s="645"/>
      <c r="DF590" s="646"/>
      <c r="DG590" s="2"/>
      <c r="DH590" s="2"/>
      <c r="DI590" s="2"/>
      <c r="DJ590" s="2"/>
      <c r="DK590" s="2"/>
      <c r="DL590" s="2"/>
      <c r="DM590" s="2"/>
      <c r="DN590" s="2"/>
      <c r="DO590" s="2"/>
      <c r="DP590" s="2"/>
      <c r="DQ590" s="2"/>
      <c r="DR590" s="2"/>
      <c r="DS590" s="2"/>
      <c r="DT590" s="2"/>
      <c r="DU590" s="2"/>
      <c r="DV590" s="2"/>
      <c r="DW590" s="2"/>
      <c r="DX590" s="2"/>
      <c r="DY590" s="2"/>
      <c r="DZ590" s="2"/>
    </row>
    <row r="591" spans="1:130" ht="15.75" hidden="1" x14ac:dyDescent="0.25">
      <c r="A591" s="671"/>
      <c r="B591" s="197"/>
      <c r="C591" s="639"/>
      <c r="D591" s="180" t="s">
        <v>957</v>
      </c>
      <c r="E591" s="1"/>
      <c r="F591" s="1"/>
      <c r="G591" s="2"/>
      <c r="H591" s="2"/>
      <c r="I591" s="2"/>
      <c r="J591" s="2"/>
      <c r="K591" s="2"/>
      <c r="L591" s="2"/>
      <c r="M591" s="4"/>
      <c r="N591" s="302"/>
      <c r="O591" s="116"/>
      <c r="P591" s="116"/>
      <c r="Q591" s="116"/>
      <c r="R591" s="116"/>
      <c r="S591" s="116"/>
      <c r="T591" s="116"/>
      <c r="U591" s="116"/>
      <c r="V591" s="116"/>
      <c r="W591" s="116"/>
      <c r="X591" s="116"/>
      <c r="Y591" s="116"/>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69">
        <f t="shared" ref="BJ591:BR591" si="406">COUNTIFS($J$7:$J$549,"Thể chất",BJ$7:BJ$549,"KĐG")</f>
        <v>0</v>
      </c>
      <c r="BK591" s="69">
        <f t="shared" si="406"/>
        <v>0</v>
      </c>
      <c r="BL591" s="69">
        <f t="shared" si="406"/>
        <v>0</v>
      </c>
      <c r="BM591" s="69">
        <f t="shared" si="406"/>
        <v>0</v>
      </c>
      <c r="BN591" s="69">
        <f t="shared" si="406"/>
        <v>0</v>
      </c>
      <c r="BO591" s="69">
        <f t="shared" si="406"/>
        <v>0</v>
      </c>
      <c r="BP591" s="69">
        <f t="shared" si="406"/>
        <v>0</v>
      </c>
      <c r="BQ591" s="69">
        <f t="shared" si="406"/>
        <v>0</v>
      </c>
      <c r="BR591" s="69">
        <f t="shared" si="406"/>
        <v>0</v>
      </c>
      <c r="BS591" s="69"/>
      <c r="BT591" s="69"/>
      <c r="BU591" s="69"/>
      <c r="BV591" s="69"/>
      <c r="BW591" s="69"/>
      <c r="BX591" s="69"/>
      <c r="BY591" s="69"/>
      <c r="BZ591" s="69"/>
      <c r="CA591" s="69"/>
      <c r="CB591" s="69"/>
      <c r="CC591" s="69">
        <f>COUNTIFS($J$7:$J$549,"Thể chất",CC$7:CC$549,"KĐG")</f>
        <v>0</v>
      </c>
      <c r="CD591" s="69"/>
      <c r="CE591" s="69">
        <f t="shared" ref="CE591:CR591" si="407">COUNTIFS($J$7:$J$549,"Thể chất",CE$7:CE$549,"KĐG")</f>
        <v>0</v>
      </c>
      <c r="CF591" s="69">
        <f t="shared" si="407"/>
        <v>0</v>
      </c>
      <c r="CG591" s="69">
        <f t="shared" si="407"/>
        <v>0</v>
      </c>
      <c r="CH591" s="69">
        <f t="shared" si="407"/>
        <v>0</v>
      </c>
      <c r="CI591" s="69">
        <f t="shared" si="407"/>
        <v>0</v>
      </c>
      <c r="CJ591" s="69">
        <f t="shared" si="407"/>
        <v>0</v>
      </c>
      <c r="CK591" s="69">
        <f t="shared" si="407"/>
        <v>0</v>
      </c>
      <c r="CL591" s="69">
        <f t="shared" si="407"/>
        <v>0</v>
      </c>
      <c r="CM591" s="69">
        <f t="shared" si="407"/>
        <v>0</v>
      </c>
      <c r="CN591" s="69">
        <f t="shared" si="407"/>
        <v>0</v>
      </c>
      <c r="CO591" s="69">
        <f t="shared" si="407"/>
        <v>0</v>
      </c>
      <c r="CP591" s="69">
        <f t="shared" si="407"/>
        <v>0</v>
      </c>
      <c r="CQ591" s="69">
        <f t="shared" si="407"/>
        <v>0</v>
      </c>
      <c r="CR591" s="69">
        <f t="shared" si="407"/>
        <v>0</v>
      </c>
      <c r="CS591" s="69"/>
      <c r="CT591" s="69">
        <f>COUNTIFS($J$7:$J$549,"Thể chất",CT$7:CT$549,"KĐG")</f>
        <v>0</v>
      </c>
      <c r="CU591" s="69">
        <f>COUNTIFS($J$7:$J$549,"Thể chất",CU$7:CU$549,"KĐG")</f>
        <v>0</v>
      </c>
      <c r="CV591" s="69">
        <f>COUNTIFS($J$7:$J$549,"Thể chất",CV$7:CV$549,"KĐG")</f>
        <v>0</v>
      </c>
      <c r="CW591" s="644"/>
      <c r="CX591" s="645"/>
      <c r="CY591" s="645"/>
      <c r="CZ591" s="645"/>
      <c r="DA591" s="645"/>
      <c r="DB591" s="645"/>
      <c r="DC591" s="645"/>
      <c r="DD591" s="645"/>
      <c r="DE591" s="645"/>
      <c r="DF591" s="646"/>
      <c r="DG591" s="2"/>
      <c r="DH591" s="2"/>
      <c r="DI591" s="2"/>
      <c r="DJ591" s="2"/>
      <c r="DK591" s="2"/>
      <c r="DL591" s="2"/>
      <c r="DM591" s="2"/>
      <c r="DN591" s="2"/>
      <c r="DO591" s="2"/>
      <c r="DP591" s="2"/>
      <c r="DQ591" s="2"/>
      <c r="DR591" s="2"/>
      <c r="DS591" s="2"/>
      <c r="DT591" s="2"/>
      <c r="DU591" s="2"/>
      <c r="DV591" s="2"/>
      <c r="DW591" s="2"/>
      <c r="DX591" s="2"/>
      <c r="DY591" s="2"/>
      <c r="DZ591" s="2"/>
    </row>
    <row r="592" spans="1:130" ht="15.75" hidden="1" x14ac:dyDescent="0.25">
      <c r="A592" s="671"/>
      <c r="B592" s="197"/>
      <c r="C592" s="639"/>
      <c r="D592" s="180" t="s">
        <v>958</v>
      </c>
      <c r="E592" s="1"/>
      <c r="F592" s="1"/>
      <c r="G592" s="2"/>
      <c r="H592" s="2"/>
      <c r="I592" s="2"/>
      <c r="J592" s="2"/>
      <c r="K592" s="2"/>
      <c r="L592" s="2"/>
      <c r="M592" s="4"/>
      <c r="N592" s="302"/>
      <c r="O592" s="116"/>
      <c r="P592" s="116"/>
      <c r="Q592" s="116"/>
      <c r="R592" s="116"/>
      <c r="S592" s="116"/>
      <c r="T592" s="116"/>
      <c r="U592" s="116"/>
      <c r="V592" s="116"/>
      <c r="W592" s="116"/>
      <c r="X592" s="116"/>
      <c r="Y592" s="116"/>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184">
        <f t="shared" ref="BJ592:CC592" si="408">BJ591/(BJ588+BJ589+BJ590+BJ591)</f>
        <v>0</v>
      </c>
      <c r="BK592" s="184">
        <f t="shared" si="408"/>
        <v>0</v>
      </c>
      <c r="BL592" s="184">
        <f t="shared" si="408"/>
        <v>0</v>
      </c>
      <c r="BM592" s="184">
        <f t="shared" si="408"/>
        <v>0</v>
      </c>
      <c r="BN592" s="184">
        <f t="shared" si="408"/>
        <v>0</v>
      </c>
      <c r="BO592" s="184">
        <f t="shared" si="408"/>
        <v>0</v>
      </c>
      <c r="BP592" s="184">
        <f t="shared" si="408"/>
        <v>0</v>
      </c>
      <c r="BQ592" s="184">
        <f t="shared" si="408"/>
        <v>0</v>
      </c>
      <c r="BR592" s="184">
        <f t="shared" si="408"/>
        <v>0</v>
      </c>
      <c r="BS592" s="184"/>
      <c r="BT592" s="184"/>
      <c r="BU592" s="184"/>
      <c r="BV592" s="184"/>
      <c r="BW592" s="184"/>
      <c r="BX592" s="184"/>
      <c r="BY592" s="184"/>
      <c r="BZ592" s="184"/>
      <c r="CA592" s="184"/>
      <c r="CB592" s="184"/>
      <c r="CC592" s="184">
        <f t="shared" si="408"/>
        <v>0</v>
      </c>
      <c r="CD592" s="184"/>
      <c r="CE592" s="184">
        <f t="shared" ref="CE592:CV592" si="409">CE591/(CE588+CE589+CE590+CE591)</f>
        <v>0</v>
      </c>
      <c r="CF592" s="184">
        <f t="shared" si="409"/>
        <v>0</v>
      </c>
      <c r="CG592" s="184">
        <f t="shared" si="409"/>
        <v>0</v>
      </c>
      <c r="CH592" s="184">
        <f t="shared" si="409"/>
        <v>0</v>
      </c>
      <c r="CI592" s="184">
        <f t="shared" si="409"/>
        <v>0</v>
      </c>
      <c r="CJ592" s="184">
        <f t="shared" si="409"/>
        <v>0</v>
      </c>
      <c r="CK592" s="184">
        <f t="shared" si="409"/>
        <v>0</v>
      </c>
      <c r="CL592" s="184">
        <f t="shared" si="409"/>
        <v>0</v>
      </c>
      <c r="CM592" s="184">
        <f t="shared" si="409"/>
        <v>0</v>
      </c>
      <c r="CN592" s="184">
        <f t="shared" si="409"/>
        <v>0</v>
      </c>
      <c r="CO592" s="184">
        <f t="shared" si="409"/>
        <v>0</v>
      </c>
      <c r="CP592" s="184">
        <f t="shared" si="409"/>
        <v>0</v>
      </c>
      <c r="CQ592" s="184">
        <f t="shared" si="409"/>
        <v>0</v>
      </c>
      <c r="CR592" s="184">
        <f t="shared" si="409"/>
        <v>0</v>
      </c>
      <c r="CS592" s="184"/>
      <c r="CT592" s="184">
        <f t="shared" si="409"/>
        <v>0</v>
      </c>
      <c r="CU592" s="184">
        <f t="shared" si="409"/>
        <v>0</v>
      </c>
      <c r="CV592" s="184">
        <f t="shared" si="409"/>
        <v>0</v>
      </c>
      <c r="CW592" s="647"/>
      <c r="CX592" s="648"/>
      <c r="CY592" s="648"/>
      <c r="CZ592" s="648"/>
      <c r="DA592" s="648"/>
      <c r="DB592" s="648"/>
      <c r="DC592" s="648"/>
      <c r="DD592" s="648"/>
      <c r="DE592" s="648"/>
      <c r="DF592" s="649"/>
      <c r="DG592" s="2"/>
      <c r="DH592" s="2"/>
      <c r="DI592" s="2"/>
      <c r="DJ592" s="2"/>
      <c r="DK592" s="2"/>
      <c r="DL592" s="2"/>
      <c r="DM592" s="2"/>
      <c r="DN592" s="2"/>
      <c r="DO592" s="2"/>
      <c r="DP592" s="2"/>
      <c r="DQ592" s="2"/>
      <c r="DR592" s="2"/>
      <c r="DS592" s="2"/>
      <c r="DT592" s="2"/>
      <c r="DU592" s="2"/>
      <c r="DV592" s="2"/>
      <c r="DW592" s="2"/>
      <c r="DX592" s="2"/>
      <c r="DY592" s="2"/>
      <c r="DZ592" s="2"/>
    </row>
    <row r="593" spans="1:130" ht="15.75" hidden="1" x14ac:dyDescent="0.25">
      <c r="A593" s="671"/>
      <c r="B593" s="197"/>
      <c r="C593" s="639"/>
      <c r="D593" s="633" t="s">
        <v>968</v>
      </c>
      <c r="E593" s="1"/>
      <c r="F593" s="1"/>
      <c r="G593" s="2"/>
      <c r="H593" s="2"/>
      <c r="I593" s="2"/>
      <c r="J593" s="2"/>
      <c r="K593" s="2"/>
      <c r="L593" s="2"/>
      <c r="M593" s="4"/>
      <c r="N593" s="302"/>
      <c r="O593" s="116"/>
      <c r="P593" s="116"/>
      <c r="Q593" s="116"/>
      <c r="R593" s="116"/>
      <c r="S593" s="116"/>
      <c r="T593" s="116"/>
      <c r="U593" s="116"/>
      <c r="V593" s="116"/>
      <c r="W593" s="116"/>
      <c r="X593" s="116"/>
      <c r="Y593" s="116"/>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188">
        <f t="shared" ref="BJ593:CC593" si="410">(((BJ588*2)+(BJ589*1)+(BJ590*0)+(BJ590*0)))/(BJ588+BJ589+BJ590+BJ591)</f>
        <v>1.9795918367346939</v>
      </c>
      <c r="BK593" s="188">
        <f t="shared" si="410"/>
        <v>1.9693877551020409</v>
      </c>
      <c r="BL593" s="188">
        <f t="shared" si="410"/>
        <v>1.9693877551020409</v>
      </c>
      <c r="BM593" s="188">
        <f t="shared" si="410"/>
        <v>1.9795918367346939</v>
      </c>
      <c r="BN593" s="188">
        <f t="shared" si="410"/>
        <v>1.9489795918367347</v>
      </c>
      <c r="BO593" s="188">
        <f t="shared" si="410"/>
        <v>1.9693877551020409</v>
      </c>
      <c r="BP593" s="188">
        <f t="shared" si="410"/>
        <v>1.9489795918367347</v>
      </c>
      <c r="BQ593" s="188">
        <f t="shared" si="410"/>
        <v>1.9489795918367347</v>
      </c>
      <c r="BR593" s="188">
        <f t="shared" si="410"/>
        <v>1.8061224489795917</v>
      </c>
      <c r="BS593" s="188"/>
      <c r="BT593" s="188"/>
      <c r="BU593" s="188"/>
      <c r="BV593" s="188"/>
      <c r="BW593" s="188"/>
      <c r="BX593" s="188"/>
      <c r="BY593" s="188"/>
      <c r="BZ593" s="188"/>
      <c r="CA593" s="188"/>
      <c r="CB593" s="188"/>
      <c r="CC593" s="188">
        <f t="shared" si="410"/>
        <v>1.9387755102040816</v>
      </c>
      <c r="CD593" s="188"/>
      <c r="CE593" s="188">
        <f t="shared" ref="CE593:CV593" si="411">(((CE588*2)+(CE589*1)+(CE590*0)+(CE590*0)))/(CE588+CE589+CE590+CE591)</f>
        <v>1.9387755102040816</v>
      </c>
      <c r="CF593" s="188">
        <f t="shared" si="411"/>
        <v>1.9285714285714286</v>
      </c>
      <c r="CG593" s="188">
        <f t="shared" si="411"/>
        <v>1.9489795918367347</v>
      </c>
      <c r="CH593" s="188">
        <f t="shared" si="411"/>
        <v>1.9183673469387754</v>
      </c>
      <c r="CI593" s="188">
        <f t="shared" si="411"/>
        <v>1.9387755102040816</v>
      </c>
      <c r="CJ593" s="188">
        <f t="shared" si="411"/>
        <v>1.9183673469387754</v>
      </c>
      <c r="CK593" s="188">
        <f t="shared" si="411"/>
        <v>1.9387755102040816</v>
      </c>
      <c r="CL593" s="188">
        <f t="shared" si="411"/>
        <v>1.9489795918367347</v>
      </c>
      <c r="CM593" s="188">
        <f t="shared" si="411"/>
        <v>1.9387755102040816</v>
      </c>
      <c r="CN593" s="188">
        <f t="shared" si="411"/>
        <v>1.8979591836734695</v>
      </c>
      <c r="CO593" s="188">
        <f t="shared" si="411"/>
        <v>1.9387755102040816</v>
      </c>
      <c r="CP593" s="188">
        <f t="shared" si="411"/>
        <v>1.9183673469387754</v>
      </c>
      <c r="CQ593" s="188">
        <f t="shared" si="411"/>
        <v>1.9387755102040816</v>
      </c>
      <c r="CR593" s="188">
        <f t="shared" si="411"/>
        <v>1.9795918367346939</v>
      </c>
      <c r="CS593" s="188"/>
      <c r="CT593" s="188">
        <f t="shared" si="411"/>
        <v>1.9591836734693877</v>
      </c>
      <c r="CU593" s="188">
        <f t="shared" si="411"/>
        <v>2</v>
      </c>
      <c r="CV593" s="188">
        <f t="shared" si="411"/>
        <v>2</v>
      </c>
      <c r="CW593" s="189">
        <f>COUNTIF($BJ594:$CV594,"Đ")</f>
        <v>27</v>
      </c>
      <c r="CX593" s="360">
        <f>CW593/(CY593+DA593+DC593+CW593)</f>
        <v>1</v>
      </c>
      <c r="CY593" s="189">
        <f>COUNTIF($BJ594:$DL594,"CCG")</f>
        <v>0</v>
      </c>
      <c r="CZ593" s="190">
        <f>CY593/(CW593+DA593+DC593+CY593)</f>
        <v>0</v>
      </c>
      <c r="DA593" s="189">
        <f>COUNTIF($BJ594:$DL594,"CĐ")</f>
        <v>0</v>
      </c>
      <c r="DB593" s="190">
        <f>DA593/(CW593+CY593+DC593+DA593)</f>
        <v>0</v>
      </c>
      <c r="DC593" s="189">
        <f>COUNTIF($BJ594:$DL594,"KĐG")</f>
        <v>0</v>
      </c>
      <c r="DD593" s="190">
        <f>DC593/(CW593+CY593+DA593+DC593)</f>
        <v>0</v>
      </c>
      <c r="DE593" s="191">
        <f>(((CW593*2)+(CY593*1)+(DA593*0)))/(CW593+CY593+DA593)</f>
        <v>2</v>
      </c>
      <c r="DF593" s="191" t="str">
        <f>IF(DE593&gt;=1.6,"Đạt mục tiêu",IF(DE593&gt;=1,"Cần cố gắng","Chưa đạt"))</f>
        <v>Đạt mục tiêu</v>
      </c>
      <c r="DG593" s="2"/>
      <c r="DH593" s="2"/>
      <c r="DI593" s="2"/>
      <c r="DJ593" s="2"/>
      <c r="DK593" s="2"/>
      <c r="DL593" s="2"/>
      <c r="DM593" s="2"/>
      <c r="DN593" s="2"/>
      <c r="DO593" s="2"/>
      <c r="DP593" s="2"/>
      <c r="DQ593" s="2"/>
      <c r="DR593" s="2"/>
      <c r="DS593" s="2"/>
      <c r="DT593" s="2"/>
      <c r="DU593" s="2"/>
      <c r="DV593" s="2"/>
      <c r="DW593" s="2"/>
      <c r="DX593" s="2"/>
      <c r="DY593" s="2"/>
      <c r="DZ593" s="2"/>
    </row>
    <row r="594" spans="1:130" ht="15.75" hidden="1" x14ac:dyDescent="0.25">
      <c r="A594" s="671"/>
      <c r="B594" s="635" t="s">
        <v>179</v>
      </c>
      <c r="C594" s="640"/>
      <c r="D594" s="634"/>
      <c r="E594" s="1"/>
      <c r="F594" s="1"/>
      <c r="G594" s="2"/>
      <c r="H594" s="2"/>
      <c r="I594" s="2"/>
      <c r="J594" s="2"/>
      <c r="K594" s="2"/>
      <c r="L594" s="2"/>
      <c r="M594" s="4"/>
      <c r="N594" s="302"/>
      <c r="O594" s="116"/>
      <c r="P594" s="116"/>
      <c r="Q594" s="116"/>
      <c r="R594" s="116"/>
      <c r="S594" s="116"/>
      <c r="T594" s="116"/>
      <c r="U594" s="116"/>
      <c r="V594" s="116"/>
      <c r="W594" s="116"/>
      <c r="X594" s="116"/>
      <c r="Y594" s="116"/>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188" t="str">
        <f t="shared" ref="BJ594:CC594" si="412">IF(BJ592&gt;=50%,"KĐG",IF(BJ593&gt;=1.6,"Đ",IF(BJ593&gt;=1,"CCG","CĐ")))</f>
        <v>Đ</v>
      </c>
      <c r="BK594" s="188" t="str">
        <f t="shared" si="412"/>
        <v>Đ</v>
      </c>
      <c r="BL594" s="188" t="str">
        <f t="shared" si="412"/>
        <v>Đ</v>
      </c>
      <c r="BM594" s="188" t="str">
        <f t="shared" si="412"/>
        <v>Đ</v>
      </c>
      <c r="BN594" s="188" t="str">
        <f t="shared" si="412"/>
        <v>Đ</v>
      </c>
      <c r="BO594" s="188" t="str">
        <f t="shared" si="412"/>
        <v>Đ</v>
      </c>
      <c r="BP594" s="188" t="str">
        <f t="shared" si="412"/>
        <v>Đ</v>
      </c>
      <c r="BQ594" s="188" t="str">
        <f t="shared" si="412"/>
        <v>Đ</v>
      </c>
      <c r="BR594" s="188" t="str">
        <f t="shared" si="412"/>
        <v>Đ</v>
      </c>
      <c r="BS594" s="188"/>
      <c r="BT594" s="188"/>
      <c r="BU594" s="188"/>
      <c r="BV594" s="188"/>
      <c r="BW594" s="188"/>
      <c r="BX594" s="188"/>
      <c r="BY594" s="188"/>
      <c r="BZ594" s="188"/>
      <c r="CA594" s="188"/>
      <c r="CB594" s="188"/>
      <c r="CC594" s="188" t="str">
        <f t="shared" si="412"/>
        <v>Đ</v>
      </c>
      <c r="CD594" s="188"/>
      <c r="CE594" s="188" t="str">
        <f t="shared" ref="CE594:CV594" si="413">IF(CE592&gt;=50%,"KĐG",IF(CE593&gt;=1.6,"Đ",IF(CE593&gt;=1,"CCG","CĐ")))</f>
        <v>Đ</v>
      </c>
      <c r="CF594" s="188" t="str">
        <f t="shared" si="413"/>
        <v>Đ</v>
      </c>
      <c r="CG594" s="188" t="str">
        <f t="shared" si="413"/>
        <v>Đ</v>
      </c>
      <c r="CH594" s="188" t="str">
        <f t="shared" si="413"/>
        <v>Đ</v>
      </c>
      <c r="CI594" s="188" t="str">
        <f t="shared" si="413"/>
        <v>Đ</v>
      </c>
      <c r="CJ594" s="188" t="str">
        <f t="shared" si="413"/>
        <v>Đ</v>
      </c>
      <c r="CK594" s="188" t="str">
        <f t="shared" si="413"/>
        <v>Đ</v>
      </c>
      <c r="CL594" s="188" t="str">
        <f t="shared" si="413"/>
        <v>Đ</v>
      </c>
      <c r="CM594" s="188" t="str">
        <f t="shared" si="413"/>
        <v>Đ</v>
      </c>
      <c r="CN594" s="188" t="str">
        <f t="shared" si="413"/>
        <v>Đ</v>
      </c>
      <c r="CO594" s="188" t="str">
        <f t="shared" si="413"/>
        <v>Đ</v>
      </c>
      <c r="CP594" s="188" t="str">
        <f t="shared" si="413"/>
        <v>Đ</v>
      </c>
      <c r="CQ594" s="188" t="str">
        <f t="shared" si="413"/>
        <v>Đ</v>
      </c>
      <c r="CR594" s="188" t="str">
        <f t="shared" si="413"/>
        <v>Đ</v>
      </c>
      <c r="CS594" s="188"/>
      <c r="CT594" s="188" t="str">
        <f t="shared" si="413"/>
        <v>Đ</v>
      </c>
      <c r="CU594" s="188" t="str">
        <f t="shared" si="413"/>
        <v>Đ</v>
      </c>
      <c r="CV594" s="188" t="str">
        <f t="shared" si="413"/>
        <v>Đ</v>
      </c>
      <c r="CW594" s="192"/>
      <c r="CX594" s="361"/>
      <c r="CY594" s="192"/>
      <c r="CZ594" s="193"/>
      <c r="DA594" s="192"/>
      <c r="DB594" s="193"/>
      <c r="DC594" s="192"/>
      <c r="DD594" s="193"/>
      <c r="DE594" s="194"/>
      <c r="DF594" s="194"/>
      <c r="DG594" s="2"/>
      <c r="DH594" s="2"/>
      <c r="DI594" s="2"/>
      <c r="DJ594" s="2"/>
      <c r="DK594" s="2"/>
      <c r="DL594" s="2"/>
      <c r="DM594" s="2"/>
      <c r="DN594" s="2"/>
      <c r="DO594" s="2"/>
      <c r="DP594" s="2"/>
      <c r="DQ594" s="2"/>
      <c r="DR594" s="2"/>
      <c r="DS594" s="2"/>
      <c r="DT594" s="2"/>
      <c r="DU594" s="2"/>
      <c r="DV594" s="2"/>
      <c r="DW594" s="2"/>
      <c r="DX594" s="2"/>
      <c r="DY594" s="2"/>
      <c r="DZ594" s="2"/>
    </row>
    <row r="595" spans="1:130" ht="15.75" hidden="1" x14ac:dyDescent="0.25">
      <c r="A595" s="671"/>
      <c r="B595" s="636"/>
      <c r="C595" s="638" t="s">
        <v>179</v>
      </c>
      <c r="D595" s="180" t="s">
        <v>969</v>
      </c>
      <c r="E595" s="1"/>
      <c r="F595" s="1"/>
      <c r="G595" s="2"/>
      <c r="H595" s="2"/>
      <c r="I595" s="2"/>
      <c r="J595" s="2"/>
      <c r="K595" s="2"/>
      <c r="L595" s="2"/>
      <c r="M595" s="4"/>
      <c r="N595" s="302"/>
      <c r="O595" s="116"/>
      <c r="P595" s="116"/>
      <c r="Q595" s="116"/>
      <c r="R595" s="116"/>
      <c r="S595" s="116"/>
      <c r="T595" s="116"/>
      <c r="U595" s="116"/>
      <c r="V595" s="116"/>
      <c r="W595" s="116"/>
      <c r="X595" s="116"/>
      <c r="Y595" s="116"/>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69">
        <f t="shared" ref="BJ595:BR595" si="414">COUNTIFS($J$7:$J$549,"Nhận thức",BJ$7:BJ$549,"2")</f>
        <v>72</v>
      </c>
      <c r="BK595" s="69">
        <f t="shared" si="414"/>
        <v>71</v>
      </c>
      <c r="BL595" s="69">
        <f t="shared" si="414"/>
        <v>70</v>
      </c>
      <c r="BM595" s="69">
        <f t="shared" si="414"/>
        <v>70</v>
      </c>
      <c r="BN595" s="69">
        <f t="shared" si="414"/>
        <v>70</v>
      </c>
      <c r="BO595" s="69">
        <f t="shared" si="414"/>
        <v>70</v>
      </c>
      <c r="BP595" s="69">
        <f t="shared" si="414"/>
        <v>69</v>
      </c>
      <c r="BQ595" s="69">
        <f t="shared" si="414"/>
        <v>69</v>
      </c>
      <c r="BR595" s="69">
        <f t="shared" si="414"/>
        <v>71</v>
      </c>
      <c r="BS595" s="69"/>
      <c r="BT595" s="69"/>
      <c r="BU595" s="69"/>
      <c r="BV595" s="69"/>
      <c r="BW595" s="69"/>
      <c r="BX595" s="69"/>
      <c r="BY595" s="69"/>
      <c r="BZ595" s="69"/>
      <c r="CA595" s="69"/>
      <c r="CB595" s="69"/>
      <c r="CC595" s="69">
        <f>COUNTIFS($J$7:$J$549,"Nhận thức",CC$7:CC$549,"2")</f>
        <v>70</v>
      </c>
      <c r="CD595" s="69"/>
      <c r="CE595" s="69">
        <f t="shared" ref="CE595:CR595" si="415">COUNTIFS($J$7:$J$549,"Nhận thức",CE$7:CE$549,"2")</f>
        <v>69</v>
      </c>
      <c r="CF595" s="69">
        <f t="shared" si="415"/>
        <v>70</v>
      </c>
      <c r="CG595" s="69">
        <f t="shared" si="415"/>
        <v>70</v>
      </c>
      <c r="CH595" s="69">
        <f t="shared" si="415"/>
        <v>67</v>
      </c>
      <c r="CI595" s="69">
        <f t="shared" si="415"/>
        <v>69</v>
      </c>
      <c r="CJ595" s="69">
        <f t="shared" si="415"/>
        <v>70</v>
      </c>
      <c r="CK595" s="69">
        <f t="shared" si="415"/>
        <v>67</v>
      </c>
      <c r="CL595" s="69">
        <f t="shared" si="415"/>
        <v>66</v>
      </c>
      <c r="CM595" s="69">
        <f t="shared" si="415"/>
        <v>68</v>
      </c>
      <c r="CN595" s="69">
        <f t="shared" si="415"/>
        <v>68</v>
      </c>
      <c r="CO595" s="69">
        <f t="shared" si="415"/>
        <v>68</v>
      </c>
      <c r="CP595" s="69">
        <f t="shared" si="415"/>
        <v>69</v>
      </c>
      <c r="CQ595" s="69">
        <f t="shared" si="415"/>
        <v>71</v>
      </c>
      <c r="CR595" s="69">
        <f t="shared" si="415"/>
        <v>72</v>
      </c>
      <c r="CS595" s="69"/>
      <c r="CT595" s="69">
        <f>COUNTIFS($J$7:$J$549,"Nhận thức",CT$7:CT$549,"2")</f>
        <v>72</v>
      </c>
      <c r="CU595" s="69">
        <f>COUNTIFS($J$7:$J$549,"Nhận thức",CU$7:CU$549,"2")</f>
        <v>69</v>
      </c>
      <c r="CV595" s="69">
        <f>COUNTIFS($J$7:$J$549,"Nhận thức",CV$7:CV$549,"2")</f>
        <v>71</v>
      </c>
      <c r="CW595" s="641"/>
      <c r="CX595" s="642"/>
      <c r="CY595" s="642"/>
      <c r="CZ595" s="642"/>
      <c r="DA595" s="642"/>
      <c r="DB595" s="642"/>
      <c r="DC595" s="642"/>
      <c r="DD595" s="642"/>
      <c r="DE595" s="642"/>
      <c r="DF595" s="643"/>
      <c r="DG595" s="2"/>
      <c r="DH595" s="2"/>
      <c r="DI595" s="2"/>
      <c r="DJ595" s="2"/>
      <c r="DK595" s="2"/>
      <c r="DL595" s="2"/>
      <c r="DM595" s="2"/>
      <c r="DN595" s="2"/>
      <c r="DO595" s="2"/>
      <c r="DP595" s="2"/>
      <c r="DQ595" s="2"/>
      <c r="DR595" s="2"/>
      <c r="DS595" s="2"/>
      <c r="DT595" s="2"/>
      <c r="DU595" s="2"/>
      <c r="DV595" s="2"/>
      <c r="DW595" s="2"/>
      <c r="DX595" s="2"/>
      <c r="DY595" s="2"/>
      <c r="DZ595" s="2"/>
    </row>
    <row r="596" spans="1:130" ht="15.75" hidden="1" x14ac:dyDescent="0.25">
      <c r="A596" s="671"/>
      <c r="B596" s="636"/>
      <c r="C596" s="639"/>
      <c r="D596" s="180" t="s">
        <v>955</v>
      </c>
      <c r="E596" s="1"/>
      <c r="F596" s="1"/>
      <c r="G596" s="2"/>
      <c r="H596" s="2"/>
      <c r="I596" s="2"/>
      <c r="J596" s="2"/>
      <c r="K596" s="2"/>
      <c r="L596" s="2"/>
      <c r="M596" s="4"/>
      <c r="N596" s="302"/>
      <c r="O596" s="116"/>
      <c r="P596" s="116"/>
      <c r="Q596" s="116"/>
      <c r="R596" s="116"/>
      <c r="S596" s="116"/>
      <c r="T596" s="116"/>
      <c r="U596" s="116"/>
      <c r="V596" s="116"/>
      <c r="W596" s="116"/>
      <c r="X596" s="116"/>
      <c r="Y596" s="116"/>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69">
        <f t="shared" ref="BJ596:BR596" si="416">COUNTIFS($J$7:$J$549,"Nhận thức",BJ$7:BJ$549,"1")</f>
        <v>0</v>
      </c>
      <c r="BK596" s="69">
        <f t="shared" si="416"/>
        <v>1</v>
      </c>
      <c r="BL596" s="69">
        <f t="shared" si="416"/>
        <v>2</v>
      </c>
      <c r="BM596" s="69">
        <f t="shared" si="416"/>
        <v>2</v>
      </c>
      <c r="BN596" s="69">
        <f t="shared" si="416"/>
        <v>2</v>
      </c>
      <c r="BO596" s="69">
        <f t="shared" si="416"/>
        <v>2</v>
      </c>
      <c r="BP596" s="69">
        <f t="shared" si="416"/>
        <v>3</v>
      </c>
      <c r="BQ596" s="69">
        <f t="shared" si="416"/>
        <v>3</v>
      </c>
      <c r="BR596" s="69">
        <f t="shared" si="416"/>
        <v>1</v>
      </c>
      <c r="BS596" s="69"/>
      <c r="BT596" s="69"/>
      <c r="BU596" s="69"/>
      <c r="BV596" s="69"/>
      <c r="BW596" s="69"/>
      <c r="BX596" s="69"/>
      <c r="BY596" s="69"/>
      <c r="BZ596" s="69"/>
      <c r="CA596" s="69"/>
      <c r="CB596" s="69"/>
      <c r="CC596" s="69">
        <f>COUNTIFS($J$7:$J$549,"Nhận thức",CC$7:CC$549,"1")</f>
        <v>2</v>
      </c>
      <c r="CD596" s="69"/>
      <c r="CE596" s="69">
        <f t="shared" ref="CE596:CR596" si="417">COUNTIFS($J$7:$J$549,"Nhận thức",CE$7:CE$549,"1")</f>
        <v>3</v>
      </c>
      <c r="CF596" s="69">
        <f t="shared" si="417"/>
        <v>2</v>
      </c>
      <c r="CG596" s="69">
        <f t="shared" si="417"/>
        <v>2</v>
      </c>
      <c r="CH596" s="69">
        <f t="shared" si="417"/>
        <v>5</v>
      </c>
      <c r="CI596" s="69">
        <f t="shared" si="417"/>
        <v>3</v>
      </c>
      <c r="CJ596" s="69">
        <f t="shared" si="417"/>
        <v>2</v>
      </c>
      <c r="CK596" s="69">
        <f t="shared" si="417"/>
        <v>5</v>
      </c>
      <c r="CL596" s="69">
        <f t="shared" si="417"/>
        <v>6</v>
      </c>
      <c r="CM596" s="69">
        <f t="shared" si="417"/>
        <v>4</v>
      </c>
      <c r="CN596" s="69">
        <f t="shared" si="417"/>
        <v>4</v>
      </c>
      <c r="CO596" s="69">
        <f t="shared" si="417"/>
        <v>4</v>
      </c>
      <c r="CP596" s="69">
        <f t="shared" si="417"/>
        <v>3</v>
      </c>
      <c r="CQ596" s="69">
        <f t="shared" si="417"/>
        <v>1</v>
      </c>
      <c r="CR596" s="69">
        <f t="shared" si="417"/>
        <v>0</v>
      </c>
      <c r="CS596" s="69"/>
      <c r="CT596" s="69">
        <f>COUNTIFS($J$7:$J$549,"Nhận thức",CT$7:CT$549,"1")</f>
        <v>0</v>
      </c>
      <c r="CU596" s="69">
        <f>COUNTIFS($J$7:$J$549,"Nhận thức",CU$7:CU$549,"1")</f>
        <v>3</v>
      </c>
      <c r="CV596" s="69">
        <f>COUNTIFS($J$7:$J$549,"Nhận thức",CV$7:CV$549,"1")</f>
        <v>1</v>
      </c>
      <c r="CW596" s="644"/>
      <c r="CX596" s="645"/>
      <c r="CY596" s="645"/>
      <c r="CZ596" s="645"/>
      <c r="DA596" s="645"/>
      <c r="DB596" s="645"/>
      <c r="DC596" s="645"/>
      <c r="DD596" s="645"/>
      <c r="DE596" s="645"/>
      <c r="DF596" s="646"/>
      <c r="DG596" s="2"/>
      <c r="DH596" s="2"/>
      <c r="DI596" s="2"/>
      <c r="DJ596" s="2"/>
      <c r="DK596" s="2"/>
      <c r="DL596" s="2"/>
      <c r="DM596" s="2"/>
      <c r="DN596" s="2"/>
      <c r="DO596" s="2"/>
      <c r="DP596" s="2"/>
      <c r="DQ596" s="2"/>
      <c r="DR596" s="2"/>
      <c r="DS596" s="2"/>
      <c r="DT596" s="2"/>
      <c r="DU596" s="2"/>
      <c r="DV596" s="2"/>
      <c r="DW596" s="2"/>
      <c r="DX596" s="2"/>
      <c r="DY596" s="2"/>
      <c r="DZ596" s="2"/>
    </row>
    <row r="597" spans="1:130" ht="15.75" hidden="1" x14ac:dyDescent="0.25">
      <c r="A597" s="671"/>
      <c r="B597" s="636"/>
      <c r="C597" s="639"/>
      <c r="D597" s="180" t="s">
        <v>956</v>
      </c>
      <c r="E597" s="1"/>
      <c r="F597" s="1"/>
      <c r="G597" s="2"/>
      <c r="H597" s="2"/>
      <c r="I597" s="2"/>
      <c r="J597" s="2"/>
      <c r="K597" s="2"/>
      <c r="L597" s="2"/>
      <c r="M597" s="4"/>
      <c r="N597" s="302"/>
      <c r="O597" s="116"/>
      <c r="P597" s="116"/>
      <c r="Q597" s="116"/>
      <c r="R597" s="116"/>
      <c r="S597" s="116"/>
      <c r="T597" s="116"/>
      <c r="U597" s="116"/>
      <c r="V597" s="116"/>
      <c r="W597" s="116"/>
      <c r="X597" s="116"/>
      <c r="Y597" s="116"/>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69">
        <f t="shared" ref="BJ597:BR597" si="418">COUNTIFS($J$7:$J$549,"Nhận thức",BJ$7:BJ$549,"0")</f>
        <v>0</v>
      </c>
      <c r="BK597" s="69">
        <f t="shared" si="418"/>
        <v>0</v>
      </c>
      <c r="BL597" s="69">
        <f t="shared" si="418"/>
        <v>0</v>
      </c>
      <c r="BM597" s="69">
        <f t="shared" si="418"/>
        <v>0</v>
      </c>
      <c r="BN597" s="69">
        <f t="shared" si="418"/>
        <v>0</v>
      </c>
      <c r="BO597" s="69">
        <f t="shared" si="418"/>
        <v>0</v>
      </c>
      <c r="BP597" s="69">
        <f t="shared" si="418"/>
        <v>0</v>
      </c>
      <c r="BQ597" s="69">
        <f t="shared" si="418"/>
        <v>0</v>
      </c>
      <c r="BR597" s="69">
        <f t="shared" si="418"/>
        <v>0</v>
      </c>
      <c r="BS597" s="69"/>
      <c r="BT597" s="69"/>
      <c r="BU597" s="69"/>
      <c r="BV597" s="69"/>
      <c r="BW597" s="69"/>
      <c r="BX597" s="69"/>
      <c r="BY597" s="69"/>
      <c r="BZ597" s="69"/>
      <c r="CA597" s="69"/>
      <c r="CB597" s="69"/>
      <c r="CC597" s="69">
        <f>COUNTIFS($J$7:$J$549,"Nhận thức",CC$7:CC$549,"0")</f>
        <v>0</v>
      </c>
      <c r="CD597" s="69"/>
      <c r="CE597" s="69">
        <f t="shared" ref="CE597:CR597" si="419">COUNTIFS($J$7:$J$549,"Nhận thức",CE$7:CE$549,"0")</f>
        <v>0</v>
      </c>
      <c r="CF597" s="69">
        <f t="shared" si="419"/>
        <v>0</v>
      </c>
      <c r="CG597" s="69">
        <f t="shared" si="419"/>
        <v>0</v>
      </c>
      <c r="CH597" s="69">
        <f t="shared" si="419"/>
        <v>0</v>
      </c>
      <c r="CI597" s="69">
        <f t="shared" si="419"/>
        <v>0</v>
      </c>
      <c r="CJ597" s="69">
        <f t="shared" si="419"/>
        <v>0</v>
      </c>
      <c r="CK597" s="69">
        <f t="shared" si="419"/>
        <v>0</v>
      </c>
      <c r="CL597" s="69">
        <f t="shared" si="419"/>
        <v>0</v>
      </c>
      <c r="CM597" s="69">
        <f t="shared" si="419"/>
        <v>0</v>
      </c>
      <c r="CN597" s="69">
        <f t="shared" si="419"/>
        <v>0</v>
      </c>
      <c r="CO597" s="69">
        <f t="shared" si="419"/>
        <v>0</v>
      </c>
      <c r="CP597" s="69">
        <f t="shared" si="419"/>
        <v>0</v>
      </c>
      <c r="CQ597" s="69">
        <f t="shared" si="419"/>
        <v>0</v>
      </c>
      <c r="CR597" s="69">
        <f t="shared" si="419"/>
        <v>0</v>
      </c>
      <c r="CS597" s="69"/>
      <c r="CT597" s="69">
        <f>COUNTIFS($J$7:$J$549,"Nhận thức",CT$7:CT$549,"0")</f>
        <v>0</v>
      </c>
      <c r="CU597" s="69">
        <f>COUNTIFS($J$7:$J$549,"Nhận thức",CU$7:CU$549,"0")</f>
        <v>0</v>
      </c>
      <c r="CV597" s="69">
        <f>COUNTIFS($J$7:$J$549,"Nhận thức",CV$7:CV$549,"0")</f>
        <v>0</v>
      </c>
      <c r="CW597" s="644"/>
      <c r="CX597" s="645"/>
      <c r="CY597" s="645"/>
      <c r="CZ597" s="645"/>
      <c r="DA597" s="645"/>
      <c r="DB597" s="645"/>
      <c r="DC597" s="645"/>
      <c r="DD597" s="645"/>
      <c r="DE597" s="645"/>
      <c r="DF597" s="646"/>
      <c r="DG597" s="2"/>
      <c r="DH597" s="2"/>
      <c r="DI597" s="2"/>
      <c r="DJ597" s="2"/>
      <c r="DK597" s="2"/>
      <c r="DL597" s="2"/>
      <c r="DM597" s="2"/>
      <c r="DN597" s="2"/>
      <c r="DO597" s="2"/>
      <c r="DP597" s="2"/>
      <c r="DQ597" s="2"/>
      <c r="DR597" s="2"/>
      <c r="DS597" s="2"/>
      <c r="DT597" s="2"/>
      <c r="DU597" s="2"/>
      <c r="DV597" s="2"/>
      <c r="DW597" s="2"/>
      <c r="DX597" s="2"/>
      <c r="DY597" s="2"/>
      <c r="DZ597" s="2"/>
    </row>
    <row r="598" spans="1:130" ht="15.75" hidden="1" x14ac:dyDescent="0.25">
      <c r="A598" s="671"/>
      <c r="B598" s="636"/>
      <c r="C598" s="639"/>
      <c r="D598" s="180" t="s">
        <v>957</v>
      </c>
      <c r="E598" s="1"/>
      <c r="F598" s="1"/>
      <c r="G598" s="2"/>
      <c r="H598" s="2"/>
      <c r="I598" s="2"/>
      <c r="J598" s="2"/>
      <c r="K598" s="2"/>
      <c r="L598" s="2"/>
      <c r="M598" s="4"/>
      <c r="N598" s="302"/>
      <c r="O598" s="116"/>
      <c r="P598" s="116"/>
      <c r="Q598" s="116"/>
      <c r="R598" s="116"/>
      <c r="S598" s="116"/>
      <c r="T598" s="116"/>
      <c r="U598" s="116"/>
      <c r="V598" s="116"/>
      <c r="W598" s="116"/>
      <c r="X598" s="116"/>
      <c r="Y598" s="116"/>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69">
        <f t="shared" ref="BJ598:BR598" si="420">COUNTIFS($J$7:$J$549,"Nhận thức",BJ$7:BJ$549,"KĐG")</f>
        <v>0</v>
      </c>
      <c r="BK598" s="69">
        <f t="shared" si="420"/>
        <v>0</v>
      </c>
      <c r="BL598" s="69">
        <f t="shared" si="420"/>
        <v>0</v>
      </c>
      <c r="BM598" s="69">
        <f t="shared" si="420"/>
        <v>0</v>
      </c>
      <c r="BN598" s="69">
        <f t="shared" si="420"/>
        <v>0</v>
      </c>
      <c r="BO598" s="69">
        <f t="shared" si="420"/>
        <v>0</v>
      </c>
      <c r="BP598" s="69">
        <f t="shared" si="420"/>
        <v>0</v>
      </c>
      <c r="BQ598" s="69">
        <f t="shared" si="420"/>
        <v>0</v>
      </c>
      <c r="BR598" s="69">
        <f t="shared" si="420"/>
        <v>0</v>
      </c>
      <c r="BS598" s="69"/>
      <c r="BT598" s="69"/>
      <c r="BU598" s="69"/>
      <c r="BV598" s="69"/>
      <c r="BW598" s="69"/>
      <c r="BX598" s="69"/>
      <c r="BY598" s="69"/>
      <c r="BZ598" s="69"/>
      <c r="CA598" s="69"/>
      <c r="CB598" s="69"/>
      <c r="CC598" s="69">
        <f>COUNTIFS($J$7:$J$549,"Nhận thức",CC$7:CC$549,"KĐG")</f>
        <v>0</v>
      </c>
      <c r="CD598" s="69"/>
      <c r="CE598" s="69">
        <f t="shared" ref="CE598:CR598" si="421">COUNTIFS($J$7:$J$549,"Nhận thức",CE$7:CE$549,"KĐG")</f>
        <v>0</v>
      </c>
      <c r="CF598" s="69">
        <f t="shared" si="421"/>
        <v>0</v>
      </c>
      <c r="CG598" s="69">
        <f t="shared" si="421"/>
        <v>0</v>
      </c>
      <c r="CH598" s="69">
        <f t="shared" si="421"/>
        <v>0</v>
      </c>
      <c r="CI598" s="69">
        <f t="shared" si="421"/>
        <v>0</v>
      </c>
      <c r="CJ598" s="69">
        <f t="shared" si="421"/>
        <v>0</v>
      </c>
      <c r="CK598" s="69">
        <f t="shared" si="421"/>
        <v>0</v>
      </c>
      <c r="CL598" s="69">
        <f t="shared" si="421"/>
        <v>0</v>
      </c>
      <c r="CM598" s="69">
        <f t="shared" si="421"/>
        <v>0</v>
      </c>
      <c r="CN598" s="69">
        <f t="shared" si="421"/>
        <v>0</v>
      </c>
      <c r="CO598" s="69">
        <f t="shared" si="421"/>
        <v>0</v>
      </c>
      <c r="CP598" s="69">
        <f t="shared" si="421"/>
        <v>0</v>
      </c>
      <c r="CQ598" s="69">
        <f t="shared" si="421"/>
        <v>0</v>
      </c>
      <c r="CR598" s="69">
        <f t="shared" si="421"/>
        <v>0</v>
      </c>
      <c r="CS598" s="69"/>
      <c r="CT598" s="69">
        <f>COUNTIFS($J$7:$J$549,"Nhận thức",CT$7:CT$549,"KĐG")</f>
        <v>0</v>
      </c>
      <c r="CU598" s="69">
        <f>COUNTIFS($J$7:$J$549,"Nhận thức",CU$7:CU$549,"KĐG")</f>
        <v>0</v>
      </c>
      <c r="CV598" s="69">
        <f>COUNTIFS($J$7:$J$549,"Nhận thức",CV$7:CV$549,"KĐG")</f>
        <v>0</v>
      </c>
      <c r="CW598" s="644"/>
      <c r="CX598" s="645"/>
      <c r="CY598" s="645"/>
      <c r="CZ598" s="645"/>
      <c r="DA598" s="645"/>
      <c r="DB598" s="645"/>
      <c r="DC598" s="645"/>
      <c r="DD598" s="645"/>
      <c r="DE598" s="645"/>
      <c r="DF598" s="646"/>
      <c r="DG598" s="2"/>
      <c r="DH598" s="2"/>
      <c r="DI598" s="2"/>
      <c r="DJ598" s="2"/>
      <c r="DK598" s="2"/>
      <c r="DL598" s="2"/>
      <c r="DM598" s="2"/>
      <c r="DN598" s="2"/>
      <c r="DO598" s="2"/>
      <c r="DP598" s="2"/>
      <c r="DQ598" s="2"/>
      <c r="DR598" s="2"/>
      <c r="DS598" s="2"/>
      <c r="DT598" s="2"/>
      <c r="DU598" s="2"/>
      <c r="DV598" s="2"/>
      <c r="DW598" s="2"/>
      <c r="DX598" s="2"/>
      <c r="DY598" s="2"/>
      <c r="DZ598" s="2"/>
    </row>
    <row r="599" spans="1:130" ht="15.75" hidden="1" x14ac:dyDescent="0.25">
      <c r="A599" s="671"/>
      <c r="B599" s="636"/>
      <c r="C599" s="639"/>
      <c r="D599" s="180" t="s">
        <v>958</v>
      </c>
      <c r="E599" s="1"/>
      <c r="F599" s="1"/>
      <c r="G599" s="2"/>
      <c r="H599" s="2"/>
      <c r="I599" s="2"/>
      <c r="J599" s="2"/>
      <c r="K599" s="2"/>
      <c r="L599" s="2"/>
      <c r="M599" s="4"/>
      <c r="N599" s="302"/>
      <c r="O599" s="116"/>
      <c r="P599" s="116"/>
      <c r="Q599" s="116"/>
      <c r="R599" s="116"/>
      <c r="S599" s="116"/>
      <c r="T599" s="116"/>
      <c r="U599" s="116"/>
      <c r="V599" s="116"/>
      <c r="W599" s="116"/>
      <c r="X599" s="116"/>
      <c r="Y599" s="116"/>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184">
        <f t="shared" ref="BJ599:CC599" si="422">BJ598/(BJ595+BJ596+BJ597+BJ598)</f>
        <v>0</v>
      </c>
      <c r="BK599" s="184">
        <f t="shared" si="422"/>
        <v>0</v>
      </c>
      <c r="BL599" s="184">
        <f t="shared" si="422"/>
        <v>0</v>
      </c>
      <c r="BM599" s="184">
        <f t="shared" si="422"/>
        <v>0</v>
      </c>
      <c r="BN599" s="184">
        <f t="shared" si="422"/>
        <v>0</v>
      </c>
      <c r="BO599" s="184">
        <f t="shared" si="422"/>
        <v>0</v>
      </c>
      <c r="BP599" s="184">
        <f t="shared" si="422"/>
        <v>0</v>
      </c>
      <c r="BQ599" s="184">
        <f t="shared" si="422"/>
        <v>0</v>
      </c>
      <c r="BR599" s="184">
        <f t="shared" si="422"/>
        <v>0</v>
      </c>
      <c r="BS599" s="184"/>
      <c r="BT599" s="184"/>
      <c r="BU599" s="184"/>
      <c r="BV599" s="184"/>
      <c r="BW599" s="184"/>
      <c r="BX599" s="184"/>
      <c r="BY599" s="184"/>
      <c r="BZ599" s="184"/>
      <c r="CA599" s="184"/>
      <c r="CB599" s="184"/>
      <c r="CC599" s="184">
        <f t="shared" si="422"/>
        <v>0</v>
      </c>
      <c r="CD599" s="184"/>
      <c r="CE599" s="184">
        <f t="shared" ref="CE599:CV599" si="423">CE598/(CE595+CE596+CE597+CE598)</f>
        <v>0</v>
      </c>
      <c r="CF599" s="184">
        <f t="shared" si="423"/>
        <v>0</v>
      </c>
      <c r="CG599" s="184">
        <f t="shared" si="423"/>
        <v>0</v>
      </c>
      <c r="CH599" s="184">
        <f t="shared" si="423"/>
        <v>0</v>
      </c>
      <c r="CI599" s="184">
        <f t="shared" si="423"/>
        <v>0</v>
      </c>
      <c r="CJ599" s="184">
        <f t="shared" si="423"/>
        <v>0</v>
      </c>
      <c r="CK599" s="184">
        <f t="shared" si="423"/>
        <v>0</v>
      </c>
      <c r="CL599" s="184">
        <f t="shared" si="423"/>
        <v>0</v>
      </c>
      <c r="CM599" s="184">
        <f t="shared" si="423"/>
        <v>0</v>
      </c>
      <c r="CN599" s="184">
        <f t="shared" si="423"/>
        <v>0</v>
      </c>
      <c r="CO599" s="184">
        <f t="shared" si="423"/>
        <v>0</v>
      </c>
      <c r="CP599" s="184">
        <f t="shared" si="423"/>
        <v>0</v>
      </c>
      <c r="CQ599" s="184">
        <f t="shared" si="423"/>
        <v>0</v>
      </c>
      <c r="CR599" s="184">
        <f t="shared" si="423"/>
        <v>0</v>
      </c>
      <c r="CS599" s="184"/>
      <c r="CT599" s="184">
        <f t="shared" si="423"/>
        <v>0</v>
      </c>
      <c r="CU599" s="184">
        <f t="shared" si="423"/>
        <v>0</v>
      </c>
      <c r="CV599" s="184">
        <f t="shared" si="423"/>
        <v>0</v>
      </c>
      <c r="CW599" s="647"/>
      <c r="CX599" s="648"/>
      <c r="CY599" s="648"/>
      <c r="CZ599" s="648"/>
      <c r="DA599" s="648"/>
      <c r="DB599" s="648"/>
      <c r="DC599" s="648"/>
      <c r="DD599" s="648"/>
      <c r="DE599" s="648"/>
      <c r="DF599" s="649"/>
      <c r="DG599" s="2"/>
      <c r="DH599" s="2"/>
      <c r="DI599" s="2"/>
      <c r="DJ599" s="2"/>
      <c r="DK599" s="2"/>
      <c r="DL599" s="2"/>
      <c r="DM599" s="2"/>
      <c r="DN599" s="2"/>
      <c r="DO599" s="2"/>
      <c r="DP599" s="2"/>
      <c r="DQ599" s="2"/>
      <c r="DR599" s="2"/>
      <c r="DS599" s="2"/>
      <c r="DT599" s="2"/>
      <c r="DU599" s="2"/>
      <c r="DV599" s="2"/>
      <c r="DW599" s="2"/>
      <c r="DX599" s="2"/>
      <c r="DY599" s="2"/>
      <c r="DZ599" s="2"/>
    </row>
    <row r="600" spans="1:130" ht="15.75" hidden="1" x14ac:dyDescent="0.25">
      <c r="A600" s="671"/>
      <c r="B600" s="637"/>
      <c r="C600" s="639"/>
      <c r="D600" s="633" t="s">
        <v>970</v>
      </c>
      <c r="E600" s="1"/>
      <c r="F600" s="1"/>
      <c r="G600" s="2"/>
      <c r="H600" s="2"/>
      <c r="I600" s="2"/>
      <c r="J600" s="2"/>
      <c r="K600" s="2"/>
      <c r="L600" s="2"/>
      <c r="M600" s="4"/>
      <c r="N600" s="302"/>
      <c r="O600" s="116"/>
      <c r="P600" s="116"/>
      <c r="Q600" s="116"/>
      <c r="R600" s="116"/>
      <c r="S600" s="116"/>
      <c r="T600" s="116"/>
      <c r="U600" s="116"/>
      <c r="V600" s="116"/>
      <c r="W600" s="116"/>
      <c r="X600" s="116"/>
      <c r="Y600" s="116"/>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188">
        <f t="shared" ref="BJ600:CC600" si="424">(((BJ595*2)+(BJ596*1)+(BJ597*0)+(BJ597*0)))/(BJ595+BJ596+BJ597+BJ598)</f>
        <v>2</v>
      </c>
      <c r="BK600" s="188">
        <f t="shared" si="424"/>
        <v>1.9861111111111112</v>
      </c>
      <c r="BL600" s="188">
        <f t="shared" si="424"/>
        <v>1.9722222222222223</v>
      </c>
      <c r="BM600" s="188">
        <f t="shared" si="424"/>
        <v>1.9722222222222223</v>
      </c>
      <c r="BN600" s="188">
        <f t="shared" si="424"/>
        <v>1.9722222222222223</v>
      </c>
      <c r="BO600" s="188">
        <f t="shared" si="424"/>
        <v>1.9722222222222223</v>
      </c>
      <c r="BP600" s="188">
        <f t="shared" si="424"/>
        <v>1.9583333333333333</v>
      </c>
      <c r="BQ600" s="188">
        <f t="shared" si="424"/>
        <v>1.9583333333333333</v>
      </c>
      <c r="BR600" s="188">
        <f t="shared" si="424"/>
        <v>1.9861111111111112</v>
      </c>
      <c r="BS600" s="188"/>
      <c r="BT600" s="188"/>
      <c r="BU600" s="188"/>
      <c r="BV600" s="188"/>
      <c r="BW600" s="188"/>
      <c r="BX600" s="188"/>
      <c r="BY600" s="188"/>
      <c r="BZ600" s="188"/>
      <c r="CA600" s="188"/>
      <c r="CB600" s="188"/>
      <c r="CC600" s="188">
        <f t="shared" si="424"/>
        <v>1.9722222222222223</v>
      </c>
      <c r="CD600" s="188"/>
      <c r="CE600" s="188">
        <f t="shared" ref="CE600:CV600" si="425">(((CE595*2)+(CE596*1)+(CE597*0)+(CE597*0)))/(CE595+CE596+CE597+CE598)</f>
        <v>1.9583333333333333</v>
      </c>
      <c r="CF600" s="188">
        <f t="shared" si="425"/>
        <v>1.9722222222222223</v>
      </c>
      <c r="CG600" s="188">
        <f t="shared" si="425"/>
        <v>1.9722222222222223</v>
      </c>
      <c r="CH600" s="188">
        <f t="shared" si="425"/>
        <v>1.9305555555555556</v>
      </c>
      <c r="CI600" s="188">
        <f t="shared" si="425"/>
        <v>1.9583333333333333</v>
      </c>
      <c r="CJ600" s="188">
        <f t="shared" si="425"/>
        <v>1.9722222222222223</v>
      </c>
      <c r="CK600" s="188">
        <f t="shared" si="425"/>
        <v>1.9305555555555556</v>
      </c>
      <c r="CL600" s="188">
        <f t="shared" si="425"/>
        <v>1.9166666666666667</v>
      </c>
      <c r="CM600" s="188">
        <f t="shared" si="425"/>
        <v>1.9444444444444444</v>
      </c>
      <c r="CN600" s="188">
        <f t="shared" si="425"/>
        <v>1.9444444444444444</v>
      </c>
      <c r="CO600" s="188">
        <f t="shared" si="425"/>
        <v>1.9444444444444444</v>
      </c>
      <c r="CP600" s="188">
        <f t="shared" si="425"/>
        <v>1.9583333333333333</v>
      </c>
      <c r="CQ600" s="188">
        <f t="shared" si="425"/>
        <v>1.9861111111111112</v>
      </c>
      <c r="CR600" s="188">
        <f t="shared" si="425"/>
        <v>2</v>
      </c>
      <c r="CS600" s="188"/>
      <c r="CT600" s="188">
        <f t="shared" si="425"/>
        <v>2</v>
      </c>
      <c r="CU600" s="188">
        <f t="shared" si="425"/>
        <v>1.9583333333333333</v>
      </c>
      <c r="CV600" s="188">
        <f t="shared" si="425"/>
        <v>1.9861111111111112</v>
      </c>
      <c r="CW600" s="189">
        <f>COUNTIF($BJ601:$CV601,"Đ")</f>
        <v>27</v>
      </c>
      <c r="CX600" s="360">
        <f>CW600/(CY600+DA600+DC600+CW600)</f>
        <v>1</v>
      </c>
      <c r="CY600" s="189">
        <f>COUNTIF($BJ601:$DL601,"CCG")</f>
        <v>0</v>
      </c>
      <c r="CZ600" s="190">
        <f>CY600/(CW600+DA600+DC600+CY600)</f>
        <v>0</v>
      </c>
      <c r="DA600" s="189">
        <f>COUNTIF($BJ601:$DL601,"CĐ")</f>
        <v>0</v>
      </c>
      <c r="DB600" s="190">
        <f>DA600/(CW600+CY600+DC600+DA600)</f>
        <v>0</v>
      </c>
      <c r="DC600" s="189">
        <f>COUNTIF($BJ601:$DL601,"KĐG")</f>
        <v>0</v>
      </c>
      <c r="DD600" s="190">
        <f>DC600/(CW600+CY600+DA600+DC600)</f>
        <v>0</v>
      </c>
      <c r="DE600" s="191">
        <f>(((CW600*2)+(CY600*1)+(DA600*0)))/(CW600+CY600+DA600)</f>
        <v>2</v>
      </c>
      <c r="DF600" s="191" t="str">
        <f>IF(DE600&gt;=1.6,"Đạt mục tiêu",IF(DE600&gt;=1,"Cần cố gắng","Chưa đạt"))</f>
        <v>Đạt mục tiêu</v>
      </c>
      <c r="DG600" s="2"/>
      <c r="DH600" s="2"/>
      <c r="DI600" s="2"/>
      <c r="DJ600" s="2"/>
      <c r="DK600" s="2"/>
      <c r="DL600" s="2"/>
      <c r="DM600" s="2"/>
      <c r="DN600" s="2"/>
      <c r="DO600" s="2"/>
      <c r="DP600" s="2"/>
      <c r="DQ600" s="2"/>
      <c r="DR600" s="2"/>
      <c r="DS600" s="2"/>
      <c r="DT600" s="2"/>
      <c r="DU600" s="2"/>
      <c r="DV600" s="2"/>
      <c r="DW600" s="2"/>
      <c r="DX600" s="2"/>
      <c r="DY600" s="2"/>
      <c r="DZ600" s="2"/>
    </row>
    <row r="601" spans="1:130" ht="15.75" hidden="1" x14ac:dyDescent="0.25">
      <c r="A601" s="671"/>
      <c r="B601" s="635" t="s">
        <v>339</v>
      </c>
      <c r="C601" s="640"/>
      <c r="D601" s="634"/>
      <c r="E601" s="1"/>
      <c r="F601" s="1"/>
      <c r="G601" s="2"/>
      <c r="H601" s="2"/>
      <c r="I601" s="2"/>
      <c r="J601" s="2"/>
      <c r="K601" s="2"/>
      <c r="L601" s="2"/>
      <c r="M601" s="4"/>
      <c r="N601" s="302"/>
      <c r="O601" s="116"/>
      <c r="P601" s="116"/>
      <c r="Q601" s="116"/>
      <c r="R601" s="116"/>
      <c r="S601" s="116"/>
      <c r="T601" s="116"/>
      <c r="U601" s="116"/>
      <c r="V601" s="116"/>
      <c r="W601" s="116"/>
      <c r="X601" s="116"/>
      <c r="Y601" s="116"/>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188" t="str">
        <f t="shared" ref="BJ601:CC601" si="426">IF(BJ599&gt;=50%,"KĐG",IF(BJ600&gt;=1.6,"Đ",IF(BJ600&gt;=1,"CCG","CĐ")))</f>
        <v>Đ</v>
      </c>
      <c r="BK601" s="188" t="str">
        <f t="shared" si="426"/>
        <v>Đ</v>
      </c>
      <c r="BL601" s="188" t="str">
        <f t="shared" si="426"/>
        <v>Đ</v>
      </c>
      <c r="BM601" s="188" t="str">
        <f t="shared" si="426"/>
        <v>Đ</v>
      </c>
      <c r="BN601" s="188" t="str">
        <f t="shared" si="426"/>
        <v>Đ</v>
      </c>
      <c r="BO601" s="188" t="str">
        <f t="shared" si="426"/>
        <v>Đ</v>
      </c>
      <c r="BP601" s="188" t="str">
        <f t="shared" si="426"/>
        <v>Đ</v>
      </c>
      <c r="BQ601" s="188" t="str">
        <f t="shared" si="426"/>
        <v>Đ</v>
      </c>
      <c r="BR601" s="188" t="str">
        <f t="shared" si="426"/>
        <v>Đ</v>
      </c>
      <c r="BS601" s="188"/>
      <c r="BT601" s="188"/>
      <c r="BU601" s="188"/>
      <c r="BV601" s="188"/>
      <c r="BW601" s="188"/>
      <c r="BX601" s="188"/>
      <c r="BY601" s="188"/>
      <c r="BZ601" s="188"/>
      <c r="CA601" s="188"/>
      <c r="CB601" s="188"/>
      <c r="CC601" s="188" t="str">
        <f t="shared" si="426"/>
        <v>Đ</v>
      </c>
      <c r="CD601" s="188"/>
      <c r="CE601" s="188" t="str">
        <f t="shared" ref="CE601:CV601" si="427">IF(CE599&gt;=50%,"KĐG",IF(CE600&gt;=1.6,"Đ",IF(CE600&gt;=1,"CCG","CĐ")))</f>
        <v>Đ</v>
      </c>
      <c r="CF601" s="188" t="str">
        <f t="shared" si="427"/>
        <v>Đ</v>
      </c>
      <c r="CG601" s="188" t="str">
        <f t="shared" si="427"/>
        <v>Đ</v>
      </c>
      <c r="CH601" s="188" t="str">
        <f t="shared" si="427"/>
        <v>Đ</v>
      </c>
      <c r="CI601" s="188" t="str">
        <f t="shared" si="427"/>
        <v>Đ</v>
      </c>
      <c r="CJ601" s="188" t="str">
        <f t="shared" si="427"/>
        <v>Đ</v>
      </c>
      <c r="CK601" s="188" t="str">
        <f t="shared" si="427"/>
        <v>Đ</v>
      </c>
      <c r="CL601" s="188" t="str">
        <f t="shared" si="427"/>
        <v>Đ</v>
      </c>
      <c r="CM601" s="188" t="str">
        <f t="shared" si="427"/>
        <v>Đ</v>
      </c>
      <c r="CN601" s="188" t="str">
        <f t="shared" si="427"/>
        <v>Đ</v>
      </c>
      <c r="CO601" s="188" t="str">
        <f t="shared" si="427"/>
        <v>Đ</v>
      </c>
      <c r="CP601" s="188" t="str">
        <f t="shared" si="427"/>
        <v>Đ</v>
      </c>
      <c r="CQ601" s="188" t="str">
        <f t="shared" si="427"/>
        <v>Đ</v>
      </c>
      <c r="CR601" s="188" t="str">
        <f t="shared" si="427"/>
        <v>Đ</v>
      </c>
      <c r="CS601" s="188"/>
      <c r="CT601" s="188" t="str">
        <f t="shared" si="427"/>
        <v>Đ</v>
      </c>
      <c r="CU601" s="188" t="str">
        <f t="shared" si="427"/>
        <v>Đ</v>
      </c>
      <c r="CV601" s="188" t="str">
        <f t="shared" si="427"/>
        <v>Đ</v>
      </c>
      <c r="CW601" s="192"/>
      <c r="CX601" s="361"/>
      <c r="CY601" s="192"/>
      <c r="CZ601" s="193"/>
      <c r="DA601" s="192"/>
      <c r="DB601" s="193"/>
      <c r="DC601" s="192"/>
      <c r="DD601" s="193"/>
      <c r="DE601" s="194"/>
      <c r="DF601" s="194"/>
      <c r="DG601" s="2"/>
      <c r="DH601" s="2"/>
      <c r="DI601" s="2"/>
      <c r="DJ601" s="2"/>
      <c r="DK601" s="2"/>
      <c r="DL601" s="2"/>
      <c r="DM601" s="2"/>
      <c r="DN601" s="2"/>
      <c r="DO601" s="2"/>
      <c r="DP601" s="2"/>
      <c r="DQ601" s="2"/>
      <c r="DR601" s="2"/>
      <c r="DS601" s="2"/>
      <c r="DT601" s="2"/>
      <c r="DU601" s="2"/>
      <c r="DV601" s="2"/>
      <c r="DW601" s="2"/>
      <c r="DX601" s="2"/>
      <c r="DY601" s="2"/>
      <c r="DZ601" s="2"/>
    </row>
    <row r="602" spans="1:130" ht="15.75" hidden="1" x14ac:dyDescent="0.25">
      <c r="A602" s="671"/>
      <c r="B602" s="636"/>
      <c r="C602" s="638" t="s">
        <v>339</v>
      </c>
      <c r="D602" s="180" t="s">
        <v>954</v>
      </c>
      <c r="E602" s="1"/>
      <c r="F602" s="1"/>
      <c r="G602" s="2"/>
      <c r="H602" s="2"/>
      <c r="I602" s="2"/>
      <c r="J602" s="2"/>
      <c r="K602" s="2"/>
      <c r="L602" s="2"/>
      <c r="M602" s="4"/>
      <c r="N602" s="302"/>
      <c r="O602" s="116"/>
      <c r="P602" s="116"/>
      <c r="Q602" s="116"/>
      <c r="R602" s="116"/>
      <c r="S602" s="116"/>
      <c r="T602" s="116"/>
      <c r="U602" s="116"/>
      <c r="V602" s="116"/>
      <c r="W602" s="116"/>
      <c r="X602" s="116"/>
      <c r="Y602" s="116"/>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69">
        <f t="shared" ref="BJ602:BR602" si="428">COUNTIFS($J$7:$J$549,"Ngôn ngữ",BJ$7:BJ$549,"2")</f>
        <v>47</v>
      </c>
      <c r="BK602" s="69">
        <f t="shared" si="428"/>
        <v>44</v>
      </c>
      <c r="BL602" s="69">
        <f t="shared" si="428"/>
        <v>43</v>
      </c>
      <c r="BM602" s="69">
        <f t="shared" si="428"/>
        <v>43</v>
      </c>
      <c r="BN602" s="69">
        <f t="shared" si="428"/>
        <v>44</v>
      </c>
      <c r="BO602" s="69">
        <f t="shared" si="428"/>
        <v>44</v>
      </c>
      <c r="BP602" s="69">
        <f t="shared" si="428"/>
        <v>44</v>
      </c>
      <c r="BQ602" s="69">
        <f t="shared" si="428"/>
        <v>45</v>
      </c>
      <c r="BR602" s="69">
        <f t="shared" si="428"/>
        <v>45</v>
      </c>
      <c r="BS602" s="69"/>
      <c r="BT602" s="69"/>
      <c r="BU602" s="69"/>
      <c r="BV602" s="69"/>
      <c r="BW602" s="69"/>
      <c r="BX602" s="69"/>
      <c r="BY602" s="69"/>
      <c r="BZ602" s="69"/>
      <c r="CA602" s="69"/>
      <c r="CB602" s="69"/>
      <c r="CC602" s="69">
        <f>COUNTIFS($J$7:$J$549,"Ngôn ngữ",CC$7:CC$549,"2")</f>
        <v>42</v>
      </c>
      <c r="CD602" s="69"/>
      <c r="CE602" s="69">
        <f t="shared" ref="CE602:CR602" si="429">COUNTIFS($J$7:$J$549,"Ngôn ngữ",CE$7:CE$549,"2")</f>
        <v>42</v>
      </c>
      <c r="CF602" s="69">
        <f t="shared" si="429"/>
        <v>42</v>
      </c>
      <c r="CG602" s="69">
        <f t="shared" si="429"/>
        <v>44</v>
      </c>
      <c r="CH602" s="69">
        <f t="shared" si="429"/>
        <v>43</v>
      </c>
      <c r="CI602" s="69">
        <f t="shared" si="429"/>
        <v>43</v>
      </c>
      <c r="CJ602" s="69">
        <f t="shared" si="429"/>
        <v>42</v>
      </c>
      <c r="CK602" s="69">
        <f t="shared" si="429"/>
        <v>42</v>
      </c>
      <c r="CL602" s="69">
        <f t="shared" si="429"/>
        <v>43</v>
      </c>
      <c r="CM602" s="69">
        <f t="shared" si="429"/>
        <v>42</v>
      </c>
      <c r="CN602" s="69">
        <f t="shared" si="429"/>
        <v>41</v>
      </c>
      <c r="CO602" s="69">
        <f t="shared" si="429"/>
        <v>44</v>
      </c>
      <c r="CP602" s="69">
        <f t="shared" si="429"/>
        <v>42</v>
      </c>
      <c r="CQ602" s="69">
        <f t="shared" si="429"/>
        <v>44</v>
      </c>
      <c r="CR602" s="69">
        <f t="shared" si="429"/>
        <v>44</v>
      </c>
      <c r="CS602" s="69"/>
      <c r="CT602" s="69">
        <f>COUNTIFS($J$7:$J$549,"Ngôn ngữ",CT$7:CT$549,"2")</f>
        <v>44</v>
      </c>
      <c r="CU602" s="69">
        <f>COUNTIFS($J$7:$J$549,"Ngôn ngữ",CU$7:CU$549,"2")</f>
        <v>43</v>
      </c>
      <c r="CV602" s="69">
        <f>COUNTIFS($J$7:$J$549,"Ngôn ngữ",CV$7:CV$549,"2")</f>
        <v>45</v>
      </c>
      <c r="CW602" s="641"/>
      <c r="CX602" s="642"/>
      <c r="CY602" s="642"/>
      <c r="CZ602" s="642"/>
      <c r="DA602" s="642"/>
      <c r="DB602" s="642"/>
      <c r="DC602" s="642"/>
      <c r="DD602" s="642"/>
      <c r="DE602" s="642"/>
      <c r="DF602" s="643"/>
      <c r="DG602" s="2"/>
      <c r="DH602" s="2"/>
      <c r="DI602" s="2"/>
      <c r="DJ602" s="2"/>
      <c r="DK602" s="2"/>
      <c r="DL602" s="2"/>
      <c r="DM602" s="2"/>
      <c r="DN602" s="2"/>
      <c r="DO602" s="2"/>
      <c r="DP602" s="2"/>
      <c r="DQ602" s="2"/>
      <c r="DR602" s="2"/>
      <c r="DS602" s="2"/>
      <c r="DT602" s="2"/>
      <c r="DU602" s="2"/>
      <c r="DV602" s="2"/>
      <c r="DW602" s="2"/>
      <c r="DX602" s="2"/>
      <c r="DY602" s="2"/>
      <c r="DZ602" s="2"/>
    </row>
    <row r="603" spans="1:130" ht="15.75" hidden="1" x14ac:dyDescent="0.25">
      <c r="A603" s="671"/>
      <c r="B603" s="636"/>
      <c r="C603" s="639"/>
      <c r="D603" s="180" t="s">
        <v>955</v>
      </c>
      <c r="E603" s="1"/>
      <c r="F603" s="1"/>
      <c r="G603" s="2"/>
      <c r="H603" s="2"/>
      <c r="I603" s="2"/>
      <c r="J603" s="2"/>
      <c r="K603" s="2"/>
      <c r="L603" s="2"/>
      <c r="M603" s="4"/>
      <c r="N603" s="302"/>
      <c r="O603" s="116"/>
      <c r="P603" s="116"/>
      <c r="Q603" s="116"/>
      <c r="R603" s="116"/>
      <c r="S603" s="116"/>
      <c r="T603" s="116"/>
      <c r="U603" s="116"/>
      <c r="V603" s="116"/>
      <c r="W603" s="116"/>
      <c r="X603" s="116"/>
      <c r="Y603" s="116"/>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69">
        <f t="shared" ref="BJ603:BR603" si="430">COUNTIFS($J$7:$J$549,"Ngôn ngữ",BJ$7:BJ$549,"1")</f>
        <v>1</v>
      </c>
      <c r="BK603" s="69">
        <f t="shared" si="430"/>
        <v>6</v>
      </c>
      <c r="BL603" s="69">
        <f t="shared" si="430"/>
        <v>7</v>
      </c>
      <c r="BM603" s="69">
        <f t="shared" si="430"/>
        <v>7</v>
      </c>
      <c r="BN603" s="69">
        <f t="shared" si="430"/>
        <v>6</v>
      </c>
      <c r="BO603" s="69">
        <f t="shared" si="430"/>
        <v>6</v>
      </c>
      <c r="BP603" s="69">
        <f t="shared" si="430"/>
        <v>6</v>
      </c>
      <c r="BQ603" s="69">
        <f t="shared" si="430"/>
        <v>5</v>
      </c>
      <c r="BR603" s="69">
        <f t="shared" si="430"/>
        <v>5</v>
      </c>
      <c r="BS603" s="69"/>
      <c r="BT603" s="69"/>
      <c r="BU603" s="69"/>
      <c r="BV603" s="69"/>
      <c r="BW603" s="69"/>
      <c r="BX603" s="69"/>
      <c r="BY603" s="69"/>
      <c r="BZ603" s="69"/>
      <c r="CA603" s="69"/>
      <c r="CB603" s="69"/>
      <c r="CC603" s="69">
        <f>COUNTIFS($J$7:$J$549,"Ngôn ngữ",CC$7:CC$549,"1")</f>
        <v>8</v>
      </c>
      <c r="CD603" s="69"/>
      <c r="CE603" s="69">
        <f t="shared" ref="CE603:CR603" si="431">COUNTIFS($J$7:$J$549,"Ngôn ngữ",CE$7:CE$549,"1")</f>
        <v>8</v>
      </c>
      <c r="CF603" s="69">
        <f t="shared" si="431"/>
        <v>8</v>
      </c>
      <c r="CG603" s="69">
        <f t="shared" si="431"/>
        <v>6</v>
      </c>
      <c r="CH603" s="69">
        <f t="shared" si="431"/>
        <v>7</v>
      </c>
      <c r="CI603" s="69">
        <f t="shared" si="431"/>
        <v>7</v>
      </c>
      <c r="CJ603" s="69">
        <f t="shared" si="431"/>
        <v>8</v>
      </c>
      <c r="CK603" s="69">
        <f t="shared" si="431"/>
        <v>8</v>
      </c>
      <c r="CL603" s="69">
        <f t="shared" si="431"/>
        <v>7</v>
      </c>
      <c r="CM603" s="69">
        <f t="shared" si="431"/>
        <v>8</v>
      </c>
      <c r="CN603" s="69">
        <f t="shared" si="431"/>
        <v>9</v>
      </c>
      <c r="CO603" s="69">
        <f t="shared" si="431"/>
        <v>6</v>
      </c>
      <c r="CP603" s="69">
        <f t="shared" si="431"/>
        <v>8</v>
      </c>
      <c r="CQ603" s="69">
        <f t="shared" si="431"/>
        <v>6</v>
      </c>
      <c r="CR603" s="69">
        <f t="shared" si="431"/>
        <v>6</v>
      </c>
      <c r="CS603" s="69"/>
      <c r="CT603" s="69">
        <f>COUNTIFS($J$7:$J$549,"Ngôn ngữ",CT$7:CT$549,"1")</f>
        <v>6</v>
      </c>
      <c r="CU603" s="69">
        <f>COUNTIFS($J$7:$J$549,"Ngôn ngữ",CU$7:CU$549,"1")</f>
        <v>7</v>
      </c>
      <c r="CV603" s="69">
        <f>COUNTIFS($J$7:$J$549,"Ngôn ngữ",CV$7:CV$549,"1")</f>
        <v>5</v>
      </c>
      <c r="CW603" s="644"/>
      <c r="CX603" s="645"/>
      <c r="CY603" s="645"/>
      <c r="CZ603" s="645"/>
      <c r="DA603" s="645"/>
      <c r="DB603" s="645"/>
      <c r="DC603" s="645"/>
      <c r="DD603" s="645"/>
      <c r="DE603" s="645"/>
      <c r="DF603" s="646"/>
      <c r="DG603" s="2"/>
      <c r="DH603" s="2"/>
      <c r="DI603" s="2"/>
      <c r="DJ603" s="2"/>
      <c r="DK603" s="2"/>
      <c r="DL603" s="2"/>
      <c r="DM603" s="2"/>
      <c r="DN603" s="2"/>
      <c r="DO603" s="2"/>
      <c r="DP603" s="2"/>
      <c r="DQ603" s="2"/>
      <c r="DR603" s="2"/>
      <c r="DS603" s="2"/>
      <c r="DT603" s="2"/>
      <c r="DU603" s="2"/>
      <c r="DV603" s="2"/>
      <c r="DW603" s="2"/>
      <c r="DX603" s="2"/>
      <c r="DY603" s="2"/>
      <c r="DZ603" s="2"/>
    </row>
    <row r="604" spans="1:130" ht="15.75" hidden="1" x14ac:dyDescent="0.25">
      <c r="A604" s="671"/>
      <c r="B604" s="636"/>
      <c r="C604" s="639"/>
      <c r="D604" s="180" t="s">
        <v>956</v>
      </c>
      <c r="E604" s="1"/>
      <c r="F604" s="1"/>
      <c r="G604" s="2"/>
      <c r="H604" s="2"/>
      <c r="I604" s="2"/>
      <c r="J604" s="2"/>
      <c r="K604" s="2"/>
      <c r="L604" s="2"/>
      <c r="M604" s="4"/>
      <c r="N604" s="302"/>
      <c r="O604" s="116"/>
      <c r="P604" s="116"/>
      <c r="Q604" s="116"/>
      <c r="R604" s="116"/>
      <c r="S604" s="116"/>
      <c r="T604" s="116"/>
      <c r="U604" s="116"/>
      <c r="V604" s="116"/>
      <c r="W604" s="116"/>
      <c r="X604" s="116"/>
      <c r="Y604" s="116"/>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69">
        <f t="shared" ref="BJ604:BR604" si="432">COUNTIFS($J$7:$J$549,"Ngôn ngữ",BJ$7:BJ$549,"0")</f>
        <v>0</v>
      </c>
      <c r="BK604" s="69">
        <f t="shared" si="432"/>
        <v>0</v>
      </c>
      <c r="BL604" s="69">
        <f t="shared" si="432"/>
        <v>0</v>
      </c>
      <c r="BM604" s="69">
        <f t="shared" si="432"/>
        <v>0</v>
      </c>
      <c r="BN604" s="69">
        <f t="shared" si="432"/>
        <v>0</v>
      </c>
      <c r="BO604" s="69">
        <f t="shared" si="432"/>
        <v>0</v>
      </c>
      <c r="BP604" s="69">
        <f t="shared" si="432"/>
        <v>0</v>
      </c>
      <c r="BQ604" s="69">
        <f t="shared" si="432"/>
        <v>0</v>
      </c>
      <c r="BR604" s="69">
        <f t="shared" si="432"/>
        <v>0</v>
      </c>
      <c r="BS604" s="69"/>
      <c r="BT604" s="69"/>
      <c r="BU604" s="69"/>
      <c r="BV604" s="69"/>
      <c r="BW604" s="69"/>
      <c r="BX604" s="69"/>
      <c r="BY604" s="69"/>
      <c r="BZ604" s="69"/>
      <c r="CA604" s="69"/>
      <c r="CB604" s="69"/>
      <c r="CC604" s="69">
        <f>COUNTIFS($J$7:$J$549,"Ngôn ngữ",CC$7:CC$549,"0")</f>
        <v>0</v>
      </c>
      <c r="CD604" s="69"/>
      <c r="CE604" s="69">
        <f t="shared" ref="CE604:CR604" si="433">COUNTIFS($J$7:$J$549,"Ngôn ngữ",CE$7:CE$549,"0")</f>
        <v>0</v>
      </c>
      <c r="CF604" s="69">
        <f t="shared" si="433"/>
        <v>0</v>
      </c>
      <c r="CG604" s="69">
        <f t="shared" si="433"/>
        <v>0</v>
      </c>
      <c r="CH604" s="69">
        <f t="shared" si="433"/>
        <v>0</v>
      </c>
      <c r="CI604" s="69">
        <f t="shared" si="433"/>
        <v>0</v>
      </c>
      <c r="CJ604" s="69">
        <f t="shared" si="433"/>
        <v>0</v>
      </c>
      <c r="CK604" s="69">
        <f t="shared" si="433"/>
        <v>0</v>
      </c>
      <c r="CL604" s="69">
        <f t="shared" si="433"/>
        <v>0</v>
      </c>
      <c r="CM604" s="69">
        <f t="shared" si="433"/>
        <v>0</v>
      </c>
      <c r="CN604" s="69">
        <f t="shared" si="433"/>
        <v>0</v>
      </c>
      <c r="CO604" s="69">
        <f t="shared" si="433"/>
        <v>0</v>
      </c>
      <c r="CP604" s="69">
        <f t="shared" si="433"/>
        <v>0</v>
      </c>
      <c r="CQ604" s="69">
        <f t="shared" si="433"/>
        <v>0</v>
      </c>
      <c r="CR604" s="69">
        <f t="shared" si="433"/>
        <v>0</v>
      </c>
      <c r="CS604" s="69"/>
      <c r="CT604" s="69">
        <f>COUNTIFS($J$7:$J$549,"Ngôn ngữ",CT$7:CT$549,"0")</f>
        <v>0</v>
      </c>
      <c r="CU604" s="69">
        <f>COUNTIFS($J$7:$J$549,"Ngôn ngữ",CU$7:CU$549,"0")</f>
        <v>0</v>
      </c>
      <c r="CV604" s="69">
        <f>COUNTIFS($J$7:$J$549,"Ngôn ngữ",CV$7:CV$549,"0")</f>
        <v>0</v>
      </c>
      <c r="CW604" s="644"/>
      <c r="CX604" s="645"/>
      <c r="CY604" s="645"/>
      <c r="CZ604" s="645"/>
      <c r="DA604" s="645"/>
      <c r="DB604" s="645"/>
      <c r="DC604" s="645"/>
      <c r="DD604" s="645"/>
      <c r="DE604" s="645"/>
      <c r="DF604" s="646"/>
      <c r="DG604" s="2"/>
      <c r="DH604" s="2"/>
      <c r="DI604" s="2"/>
      <c r="DJ604" s="2"/>
      <c r="DK604" s="2"/>
      <c r="DL604" s="2"/>
      <c r="DM604" s="2"/>
      <c r="DN604" s="2"/>
      <c r="DO604" s="2"/>
      <c r="DP604" s="2"/>
      <c r="DQ604" s="2"/>
      <c r="DR604" s="2"/>
      <c r="DS604" s="2"/>
      <c r="DT604" s="2"/>
      <c r="DU604" s="2"/>
      <c r="DV604" s="2"/>
      <c r="DW604" s="2"/>
      <c r="DX604" s="2"/>
      <c r="DY604" s="2"/>
      <c r="DZ604" s="2"/>
    </row>
    <row r="605" spans="1:130" ht="15.75" hidden="1" x14ac:dyDescent="0.25">
      <c r="A605" s="671"/>
      <c r="B605" s="636"/>
      <c r="C605" s="639"/>
      <c r="D605" s="180" t="s">
        <v>957</v>
      </c>
      <c r="E605" s="1"/>
      <c r="F605" s="1"/>
      <c r="G605" s="2"/>
      <c r="H605" s="2"/>
      <c r="I605" s="2"/>
      <c r="J605" s="2"/>
      <c r="K605" s="2"/>
      <c r="L605" s="2"/>
      <c r="M605" s="4"/>
      <c r="N605" s="302"/>
      <c r="O605" s="116"/>
      <c r="P605" s="116"/>
      <c r="Q605" s="116"/>
      <c r="R605" s="116"/>
      <c r="S605" s="116"/>
      <c r="T605" s="116"/>
      <c r="U605" s="116"/>
      <c r="V605" s="116"/>
      <c r="W605" s="116"/>
      <c r="X605" s="116"/>
      <c r="Y605" s="116"/>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69">
        <f t="shared" ref="BJ605:BR605" si="434">COUNTIFS($J$7:$J$549,"Ngôn ngữ",BJ$7:BJ$549,"KĐG")</f>
        <v>0</v>
      </c>
      <c r="BK605" s="69">
        <f t="shared" si="434"/>
        <v>0</v>
      </c>
      <c r="BL605" s="69">
        <f t="shared" si="434"/>
        <v>0</v>
      </c>
      <c r="BM605" s="69">
        <f t="shared" si="434"/>
        <v>0</v>
      </c>
      <c r="BN605" s="69">
        <f t="shared" si="434"/>
        <v>0</v>
      </c>
      <c r="BO605" s="69">
        <f t="shared" si="434"/>
        <v>0</v>
      </c>
      <c r="BP605" s="69">
        <f t="shared" si="434"/>
        <v>0</v>
      </c>
      <c r="BQ605" s="69">
        <f t="shared" si="434"/>
        <v>0</v>
      </c>
      <c r="BR605" s="69">
        <f t="shared" si="434"/>
        <v>0</v>
      </c>
      <c r="BS605" s="69"/>
      <c r="BT605" s="69"/>
      <c r="BU605" s="69"/>
      <c r="BV605" s="69"/>
      <c r="BW605" s="69"/>
      <c r="BX605" s="69"/>
      <c r="BY605" s="69"/>
      <c r="BZ605" s="69"/>
      <c r="CA605" s="69"/>
      <c r="CB605" s="69"/>
      <c r="CC605" s="69">
        <f>COUNTIFS($J$7:$J$549,"Ngôn ngữ",CC$7:CC$549,"KĐG")</f>
        <v>0</v>
      </c>
      <c r="CD605" s="69"/>
      <c r="CE605" s="69">
        <f t="shared" ref="CE605:CR605" si="435">COUNTIFS($J$7:$J$549,"Ngôn ngữ",CE$7:CE$549,"KĐG")</f>
        <v>0</v>
      </c>
      <c r="CF605" s="69">
        <f t="shared" si="435"/>
        <v>0</v>
      </c>
      <c r="CG605" s="69">
        <f t="shared" si="435"/>
        <v>0</v>
      </c>
      <c r="CH605" s="69">
        <f t="shared" si="435"/>
        <v>0</v>
      </c>
      <c r="CI605" s="69">
        <f t="shared" si="435"/>
        <v>0</v>
      </c>
      <c r="CJ605" s="69">
        <f t="shared" si="435"/>
        <v>0</v>
      </c>
      <c r="CK605" s="69">
        <f t="shared" si="435"/>
        <v>0</v>
      </c>
      <c r="CL605" s="69">
        <f t="shared" si="435"/>
        <v>0</v>
      </c>
      <c r="CM605" s="69">
        <f t="shared" si="435"/>
        <v>0</v>
      </c>
      <c r="CN605" s="69">
        <f t="shared" si="435"/>
        <v>0</v>
      </c>
      <c r="CO605" s="69">
        <f t="shared" si="435"/>
        <v>0</v>
      </c>
      <c r="CP605" s="69">
        <f t="shared" si="435"/>
        <v>0</v>
      </c>
      <c r="CQ605" s="69">
        <f t="shared" si="435"/>
        <v>0</v>
      </c>
      <c r="CR605" s="69">
        <f t="shared" si="435"/>
        <v>0</v>
      </c>
      <c r="CS605" s="69"/>
      <c r="CT605" s="69">
        <f>COUNTIFS($J$7:$J$549,"Ngôn ngữ",CT$7:CT$549,"KĐG")</f>
        <v>0</v>
      </c>
      <c r="CU605" s="69">
        <f>COUNTIFS($J$7:$J$549,"Ngôn ngữ",CU$7:CU$549,"KĐG")</f>
        <v>0</v>
      </c>
      <c r="CV605" s="69">
        <f>COUNTIFS($J$7:$J$549,"Ngôn ngữ",CV$7:CV$549,"KĐG")</f>
        <v>0</v>
      </c>
      <c r="CW605" s="644"/>
      <c r="CX605" s="645"/>
      <c r="CY605" s="645"/>
      <c r="CZ605" s="645"/>
      <c r="DA605" s="645"/>
      <c r="DB605" s="645"/>
      <c r="DC605" s="645"/>
      <c r="DD605" s="645"/>
      <c r="DE605" s="645"/>
      <c r="DF605" s="646"/>
      <c r="DG605" s="2"/>
      <c r="DH605" s="2"/>
      <c r="DI605" s="2"/>
      <c r="DJ605" s="2"/>
      <c r="DK605" s="2"/>
      <c r="DL605" s="2"/>
      <c r="DM605" s="2"/>
      <c r="DN605" s="2"/>
      <c r="DO605" s="2"/>
      <c r="DP605" s="2"/>
      <c r="DQ605" s="2"/>
      <c r="DR605" s="2"/>
      <c r="DS605" s="2"/>
      <c r="DT605" s="2"/>
      <c r="DU605" s="2"/>
      <c r="DV605" s="2"/>
      <c r="DW605" s="2"/>
      <c r="DX605" s="2"/>
      <c r="DY605" s="2"/>
      <c r="DZ605" s="2"/>
    </row>
    <row r="606" spans="1:130" ht="15.75" hidden="1" x14ac:dyDescent="0.25">
      <c r="A606" s="671"/>
      <c r="B606" s="636"/>
      <c r="C606" s="639"/>
      <c r="D606" s="180" t="s">
        <v>958</v>
      </c>
      <c r="E606" s="1"/>
      <c r="F606" s="1"/>
      <c r="G606" s="2"/>
      <c r="H606" s="2"/>
      <c r="I606" s="2"/>
      <c r="J606" s="2"/>
      <c r="K606" s="2"/>
      <c r="L606" s="2"/>
      <c r="M606" s="4"/>
      <c r="N606" s="302"/>
      <c r="O606" s="116"/>
      <c r="P606" s="116"/>
      <c r="Q606" s="116"/>
      <c r="R606" s="116"/>
      <c r="S606" s="116"/>
      <c r="T606" s="116"/>
      <c r="U606" s="116"/>
      <c r="V606" s="116"/>
      <c r="W606" s="116"/>
      <c r="X606" s="116"/>
      <c r="Y606" s="116"/>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184">
        <f t="shared" ref="BJ606:CC606" si="436">BJ605/(BJ602+BJ603+BJ604+BJ605)</f>
        <v>0</v>
      </c>
      <c r="BK606" s="184">
        <f t="shared" si="436"/>
        <v>0</v>
      </c>
      <c r="BL606" s="184">
        <f t="shared" si="436"/>
        <v>0</v>
      </c>
      <c r="BM606" s="184">
        <f t="shared" si="436"/>
        <v>0</v>
      </c>
      <c r="BN606" s="184">
        <f t="shared" si="436"/>
        <v>0</v>
      </c>
      <c r="BO606" s="184">
        <f t="shared" si="436"/>
        <v>0</v>
      </c>
      <c r="BP606" s="184">
        <f t="shared" si="436"/>
        <v>0</v>
      </c>
      <c r="BQ606" s="184">
        <f t="shared" si="436"/>
        <v>0</v>
      </c>
      <c r="BR606" s="184">
        <f t="shared" si="436"/>
        <v>0</v>
      </c>
      <c r="BS606" s="184"/>
      <c r="BT606" s="184"/>
      <c r="BU606" s="184"/>
      <c r="BV606" s="184"/>
      <c r="BW606" s="184"/>
      <c r="BX606" s="184"/>
      <c r="BY606" s="184"/>
      <c r="BZ606" s="184"/>
      <c r="CA606" s="184"/>
      <c r="CB606" s="184"/>
      <c r="CC606" s="184">
        <f t="shared" si="436"/>
        <v>0</v>
      </c>
      <c r="CD606" s="184"/>
      <c r="CE606" s="184">
        <f t="shared" ref="CE606:CV606" si="437">CE605/(CE602+CE603+CE604+CE605)</f>
        <v>0</v>
      </c>
      <c r="CF606" s="184">
        <f t="shared" si="437"/>
        <v>0</v>
      </c>
      <c r="CG606" s="184">
        <f t="shared" si="437"/>
        <v>0</v>
      </c>
      <c r="CH606" s="184">
        <f t="shared" si="437"/>
        <v>0</v>
      </c>
      <c r="CI606" s="184">
        <f t="shared" si="437"/>
        <v>0</v>
      </c>
      <c r="CJ606" s="184">
        <f t="shared" si="437"/>
        <v>0</v>
      </c>
      <c r="CK606" s="184">
        <f t="shared" si="437"/>
        <v>0</v>
      </c>
      <c r="CL606" s="184">
        <f t="shared" si="437"/>
        <v>0</v>
      </c>
      <c r="CM606" s="184">
        <f t="shared" si="437"/>
        <v>0</v>
      </c>
      <c r="CN606" s="184">
        <f t="shared" si="437"/>
        <v>0</v>
      </c>
      <c r="CO606" s="184">
        <f t="shared" si="437"/>
        <v>0</v>
      </c>
      <c r="CP606" s="184">
        <f t="shared" si="437"/>
        <v>0</v>
      </c>
      <c r="CQ606" s="184">
        <f t="shared" si="437"/>
        <v>0</v>
      </c>
      <c r="CR606" s="184">
        <f t="shared" si="437"/>
        <v>0</v>
      </c>
      <c r="CS606" s="184"/>
      <c r="CT606" s="184">
        <f t="shared" si="437"/>
        <v>0</v>
      </c>
      <c r="CU606" s="184">
        <f t="shared" si="437"/>
        <v>0</v>
      </c>
      <c r="CV606" s="184">
        <f t="shared" si="437"/>
        <v>0</v>
      </c>
      <c r="CW606" s="647"/>
      <c r="CX606" s="648"/>
      <c r="CY606" s="648"/>
      <c r="CZ606" s="648"/>
      <c r="DA606" s="648"/>
      <c r="DB606" s="648"/>
      <c r="DC606" s="648"/>
      <c r="DD606" s="648"/>
      <c r="DE606" s="648"/>
      <c r="DF606" s="649"/>
      <c r="DG606" s="2"/>
      <c r="DH606" s="2"/>
      <c r="DI606" s="2"/>
      <c r="DJ606" s="2"/>
      <c r="DK606" s="2"/>
      <c r="DL606" s="2"/>
      <c r="DM606" s="2"/>
      <c r="DN606" s="2"/>
      <c r="DO606" s="2"/>
      <c r="DP606" s="2"/>
      <c r="DQ606" s="2"/>
      <c r="DR606" s="2"/>
      <c r="DS606" s="2"/>
      <c r="DT606" s="2"/>
      <c r="DU606" s="2"/>
      <c r="DV606" s="2"/>
      <c r="DW606" s="2"/>
      <c r="DX606" s="2"/>
      <c r="DY606" s="2"/>
      <c r="DZ606" s="2"/>
    </row>
    <row r="607" spans="1:130" ht="15.75" hidden="1" x14ac:dyDescent="0.25">
      <c r="A607" s="671"/>
      <c r="B607" s="637"/>
      <c r="C607" s="639"/>
      <c r="D607" s="633" t="s">
        <v>971</v>
      </c>
      <c r="E607" s="1"/>
      <c r="F607" s="1"/>
      <c r="G607" s="2"/>
      <c r="H607" s="2"/>
      <c r="I607" s="2"/>
      <c r="J607" s="2"/>
      <c r="K607" s="2"/>
      <c r="L607" s="2"/>
      <c r="M607" s="4"/>
      <c r="N607" s="302"/>
      <c r="O607" s="116"/>
      <c r="P607" s="116"/>
      <c r="Q607" s="116"/>
      <c r="R607" s="116"/>
      <c r="S607" s="116"/>
      <c r="T607" s="116"/>
      <c r="U607" s="116"/>
      <c r="V607" s="116"/>
      <c r="W607" s="116"/>
      <c r="X607" s="116"/>
      <c r="Y607" s="116"/>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188">
        <f t="shared" ref="BJ607:CC607" si="438">(((BJ602*2)+(BJ603*1)+(BJ604*0)+(BJ604*0)))/(BJ602+BJ603+BJ604+BJ605)</f>
        <v>1.9791666666666667</v>
      </c>
      <c r="BK607" s="188">
        <f t="shared" si="438"/>
        <v>1.88</v>
      </c>
      <c r="BL607" s="188">
        <f t="shared" si="438"/>
        <v>1.86</v>
      </c>
      <c r="BM607" s="188">
        <f t="shared" si="438"/>
        <v>1.86</v>
      </c>
      <c r="BN607" s="188">
        <f t="shared" si="438"/>
        <v>1.88</v>
      </c>
      <c r="BO607" s="188">
        <f t="shared" si="438"/>
        <v>1.88</v>
      </c>
      <c r="BP607" s="188">
        <f t="shared" si="438"/>
        <v>1.88</v>
      </c>
      <c r="BQ607" s="188">
        <f t="shared" si="438"/>
        <v>1.9</v>
      </c>
      <c r="BR607" s="188">
        <f t="shared" si="438"/>
        <v>1.9</v>
      </c>
      <c r="BS607" s="188"/>
      <c r="BT607" s="188"/>
      <c r="BU607" s="188"/>
      <c r="BV607" s="188"/>
      <c r="BW607" s="188"/>
      <c r="BX607" s="188"/>
      <c r="BY607" s="188"/>
      <c r="BZ607" s="188"/>
      <c r="CA607" s="188"/>
      <c r="CB607" s="188"/>
      <c r="CC607" s="188">
        <f t="shared" si="438"/>
        <v>1.84</v>
      </c>
      <c r="CD607" s="188"/>
      <c r="CE607" s="188">
        <f t="shared" ref="CE607:CV607" si="439">(((CE602*2)+(CE603*1)+(CE604*0)+(CE604*0)))/(CE602+CE603+CE604+CE605)</f>
        <v>1.84</v>
      </c>
      <c r="CF607" s="188">
        <f t="shared" si="439"/>
        <v>1.84</v>
      </c>
      <c r="CG607" s="188">
        <f t="shared" si="439"/>
        <v>1.88</v>
      </c>
      <c r="CH607" s="188">
        <f t="shared" si="439"/>
        <v>1.86</v>
      </c>
      <c r="CI607" s="188">
        <f t="shared" si="439"/>
        <v>1.86</v>
      </c>
      <c r="CJ607" s="188">
        <f t="shared" si="439"/>
        <v>1.84</v>
      </c>
      <c r="CK607" s="188">
        <f t="shared" si="439"/>
        <v>1.84</v>
      </c>
      <c r="CL607" s="188">
        <f t="shared" si="439"/>
        <v>1.86</v>
      </c>
      <c r="CM607" s="188">
        <f t="shared" si="439"/>
        <v>1.84</v>
      </c>
      <c r="CN607" s="188">
        <f t="shared" si="439"/>
        <v>1.82</v>
      </c>
      <c r="CO607" s="188">
        <f t="shared" si="439"/>
        <v>1.88</v>
      </c>
      <c r="CP607" s="188">
        <f t="shared" si="439"/>
        <v>1.84</v>
      </c>
      <c r="CQ607" s="188">
        <f t="shared" si="439"/>
        <v>1.88</v>
      </c>
      <c r="CR607" s="188">
        <f t="shared" si="439"/>
        <v>1.88</v>
      </c>
      <c r="CS607" s="188"/>
      <c r="CT607" s="188">
        <f t="shared" si="439"/>
        <v>1.88</v>
      </c>
      <c r="CU607" s="188">
        <f t="shared" si="439"/>
        <v>1.86</v>
      </c>
      <c r="CV607" s="188">
        <f t="shared" si="439"/>
        <v>1.9</v>
      </c>
      <c r="CW607" s="189">
        <f>COUNTIF($BJ609:$CV609,"Đ")</f>
        <v>27</v>
      </c>
      <c r="CX607" s="360">
        <f>CW607/(CY607+DA607+DC607+CW607)</f>
        <v>1</v>
      </c>
      <c r="CY607" s="189">
        <f>COUNTIF($BJ609:$DL609,"CCG")</f>
        <v>0</v>
      </c>
      <c r="CZ607" s="190">
        <f>CY607/(CW607+DA607+DC607+CY607)</f>
        <v>0</v>
      </c>
      <c r="DA607" s="189">
        <f>COUNTIF($BJ609:$DL609,"CĐ")</f>
        <v>0</v>
      </c>
      <c r="DB607" s="190">
        <f>DA607/(CW607+CY607+DC607+DA607)</f>
        <v>0</v>
      </c>
      <c r="DC607" s="189">
        <f>COUNTIF($BJ609:$DL609,"KĐG")</f>
        <v>0</v>
      </c>
      <c r="DD607" s="190">
        <f>DC607/(CW607+CY607+DA607+DC607)</f>
        <v>0</v>
      </c>
      <c r="DE607" s="191">
        <f>(((CW607*2)+(CY607*1)+(DA607*0)))/(CW607+CY607+DA607)</f>
        <v>2</v>
      </c>
      <c r="DF607" s="191" t="str">
        <f>IF(DE607&gt;=1.6,"Đạt mục tiêu",IF(DE607&gt;=1,"Cần cố gắng","Chưa đạt"))</f>
        <v>Đạt mục tiêu</v>
      </c>
      <c r="DG607" s="2"/>
      <c r="DH607" s="2"/>
      <c r="DI607" s="2"/>
      <c r="DJ607" s="2"/>
      <c r="DK607" s="2"/>
      <c r="DL607" s="2"/>
      <c r="DM607" s="2"/>
      <c r="DN607" s="2"/>
      <c r="DO607" s="2"/>
      <c r="DP607" s="2"/>
      <c r="DQ607" s="2"/>
      <c r="DR607" s="2"/>
      <c r="DS607" s="2"/>
      <c r="DT607" s="2"/>
      <c r="DU607" s="2"/>
      <c r="DV607" s="2"/>
      <c r="DW607" s="2"/>
      <c r="DX607" s="2"/>
      <c r="DY607" s="2"/>
      <c r="DZ607" s="2"/>
    </row>
    <row r="608" spans="1:130" ht="15.75" hidden="1" x14ac:dyDescent="0.25">
      <c r="A608" s="671"/>
      <c r="B608" s="516"/>
      <c r="C608" s="639"/>
      <c r="D608" s="650"/>
      <c r="E608" s="237"/>
      <c r="F608" s="237"/>
      <c r="G608" s="387"/>
      <c r="H608" s="387"/>
      <c r="I608" s="387"/>
      <c r="J608" s="387"/>
      <c r="K608" s="387"/>
      <c r="L608" s="387"/>
      <c r="M608" s="265"/>
      <c r="N608" s="302"/>
      <c r="O608" s="266"/>
      <c r="P608" s="266"/>
      <c r="Q608" s="266"/>
      <c r="R608" s="266"/>
      <c r="S608" s="266"/>
      <c r="T608" s="266"/>
      <c r="U608" s="266"/>
      <c r="V608" s="266"/>
      <c r="W608" s="266"/>
      <c r="X608" s="266"/>
      <c r="Y608" s="266"/>
      <c r="Z608" s="387"/>
      <c r="AA608" s="387"/>
      <c r="AB608" s="387"/>
      <c r="AC608" s="387"/>
      <c r="AD608" s="387"/>
      <c r="AE608" s="387"/>
      <c r="AF608" s="387"/>
      <c r="AG608" s="387"/>
      <c r="AH608" s="387"/>
      <c r="AI608" s="387"/>
      <c r="AJ608" s="387"/>
      <c r="AK608" s="387"/>
      <c r="AL608" s="387"/>
      <c r="AM608" s="387"/>
      <c r="AN608" s="387"/>
      <c r="AO608" s="387"/>
      <c r="AP608" s="387"/>
      <c r="AQ608" s="387"/>
      <c r="AR608" s="387"/>
      <c r="AS608" s="387"/>
      <c r="AT608" s="387"/>
      <c r="AU608" s="387"/>
      <c r="AV608" s="387"/>
      <c r="AW608" s="387"/>
      <c r="AX608" s="387"/>
      <c r="AY608" s="387"/>
      <c r="AZ608" s="387"/>
      <c r="BA608" s="387"/>
      <c r="BB608" s="387"/>
      <c r="BC608" s="387"/>
      <c r="BD608" s="387"/>
      <c r="BE608" s="387"/>
      <c r="BF608" s="387"/>
      <c r="BG608" s="387"/>
      <c r="BH608" s="387"/>
      <c r="BI608" s="387"/>
      <c r="BJ608" s="188"/>
      <c r="BK608" s="188"/>
      <c r="BL608" s="188"/>
      <c r="BM608" s="188"/>
      <c r="BN608" s="188"/>
      <c r="BO608" s="188"/>
      <c r="BP608" s="188"/>
      <c r="BQ608" s="188"/>
      <c r="BR608" s="188"/>
      <c r="BS608" s="188"/>
      <c r="BT608" s="188"/>
      <c r="BU608" s="188"/>
      <c r="BV608" s="188"/>
      <c r="BW608" s="188"/>
      <c r="BX608" s="188"/>
      <c r="BY608" s="188"/>
      <c r="BZ608" s="188"/>
      <c r="CA608" s="188"/>
      <c r="CB608" s="188"/>
      <c r="CC608" s="188"/>
      <c r="CD608" s="188"/>
      <c r="CE608" s="188"/>
      <c r="CF608" s="188"/>
      <c r="CG608" s="188"/>
      <c r="CH608" s="188"/>
      <c r="CI608" s="188"/>
      <c r="CJ608" s="188"/>
      <c r="CK608" s="188"/>
      <c r="CL608" s="188"/>
      <c r="CM608" s="188"/>
      <c r="CN608" s="188"/>
      <c r="CO608" s="188"/>
      <c r="CP608" s="188"/>
      <c r="CQ608" s="188"/>
      <c r="CR608" s="188"/>
      <c r="CS608" s="188"/>
      <c r="CT608" s="188"/>
      <c r="CU608" s="188"/>
      <c r="CV608" s="188"/>
      <c r="CW608" s="267"/>
      <c r="CX608" s="362"/>
      <c r="CY608" s="267"/>
      <c r="CZ608" s="268"/>
      <c r="DA608" s="267"/>
      <c r="DB608" s="268"/>
      <c r="DC608" s="267"/>
      <c r="DD608" s="268"/>
      <c r="DE608" s="269"/>
      <c r="DF608" s="269"/>
      <c r="DG608" s="387"/>
      <c r="DH608" s="387"/>
      <c r="DI608" s="387"/>
      <c r="DJ608" s="387"/>
      <c r="DK608" s="387"/>
      <c r="DL608" s="387"/>
      <c r="DM608" s="387"/>
      <c r="DN608" s="387"/>
      <c r="DO608" s="387"/>
      <c r="DP608" s="387"/>
      <c r="DQ608" s="387"/>
      <c r="DR608" s="387"/>
      <c r="DS608" s="387"/>
      <c r="DT608" s="387"/>
      <c r="DU608" s="387"/>
      <c r="DV608" s="387"/>
      <c r="DW608" s="387"/>
      <c r="DX608" s="387"/>
      <c r="DY608" s="387"/>
      <c r="DZ608" s="387"/>
    </row>
    <row r="609" spans="1:130" ht="15.75" hidden="1" x14ac:dyDescent="0.25">
      <c r="A609" s="671"/>
      <c r="B609" s="635" t="s">
        <v>406</v>
      </c>
      <c r="C609" s="640"/>
      <c r="D609" s="634"/>
      <c r="E609" s="1"/>
      <c r="F609" s="1"/>
      <c r="G609" s="2"/>
      <c r="H609" s="2"/>
      <c r="I609" s="2"/>
      <c r="J609" s="2"/>
      <c r="K609" s="2"/>
      <c r="L609" s="2"/>
      <c r="M609" s="4"/>
      <c r="N609" s="302"/>
      <c r="O609" s="116"/>
      <c r="P609" s="116"/>
      <c r="Q609" s="116"/>
      <c r="R609" s="116"/>
      <c r="S609" s="116"/>
      <c r="T609" s="116"/>
      <c r="U609" s="116"/>
      <c r="V609" s="116"/>
      <c r="W609" s="116"/>
      <c r="X609" s="116"/>
      <c r="Y609" s="116"/>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188" t="str">
        <f t="shared" ref="BJ609:CC609" si="440">IF(BJ606&gt;=50%,"KĐG",IF(BJ607&gt;=1.6,"Đ",IF(BJ607&gt;=1,"CCG","CĐ")))</f>
        <v>Đ</v>
      </c>
      <c r="BK609" s="188" t="str">
        <f t="shared" si="440"/>
        <v>Đ</v>
      </c>
      <c r="BL609" s="188" t="str">
        <f t="shared" si="440"/>
        <v>Đ</v>
      </c>
      <c r="BM609" s="188" t="str">
        <f t="shared" si="440"/>
        <v>Đ</v>
      </c>
      <c r="BN609" s="188" t="str">
        <f t="shared" si="440"/>
        <v>Đ</v>
      </c>
      <c r="BO609" s="188" t="str">
        <f t="shared" si="440"/>
        <v>Đ</v>
      </c>
      <c r="BP609" s="188" t="str">
        <f t="shared" si="440"/>
        <v>Đ</v>
      </c>
      <c r="BQ609" s="188" t="str">
        <f t="shared" si="440"/>
        <v>Đ</v>
      </c>
      <c r="BR609" s="188" t="str">
        <f t="shared" si="440"/>
        <v>Đ</v>
      </c>
      <c r="BS609" s="188"/>
      <c r="BT609" s="188"/>
      <c r="BU609" s="188"/>
      <c r="BV609" s="188"/>
      <c r="BW609" s="188"/>
      <c r="BX609" s="188"/>
      <c r="BY609" s="188"/>
      <c r="BZ609" s="188"/>
      <c r="CA609" s="188"/>
      <c r="CB609" s="188"/>
      <c r="CC609" s="188" t="str">
        <f t="shared" si="440"/>
        <v>Đ</v>
      </c>
      <c r="CD609" s="188"/>
      <c r="CE609" s="188" t="str">
        <f t="shared" ref="CE609:CV609" si="441">IF(CE606&gt;=50%,"KĐG",IF(CE607&gt;=1.6,"Đ",IF(CE607&gt;=1,"CCG","CĐ")))</f>
        <v>Đ</v>
      </c>
      <c r="CF609" s="188" t="str">
        <f t="shared" si="441"/>
        <v>Đ</v>
      </c>
      <c r="CG609" s="188" t="str">
        <f t="shared" si="441"/>
        <v>Đ</v>
      </c>
      <c r="CH609" s="188" t="str">
        <f t="shared" si="441"/>
        <v>Đ</v>
      </c>
      <c r="CI609" s="188" t="str">
        <f t="shared" si="441"/>
        <v>Đ</v>
      </c>
      <c r="CJ609" s="188" t="str">
        <f t="shared" si="441"/>
        <v>Đ</v>
      </c>
      <c r="CK609" s="188" t="str">
        <f t="shared" si="441"/>
        <v>Đ</v>
      </c>
      <c r="CL609" s="188" t="str">
        <f t="shared" si="441"/>
        <v>Đ</v>
      </c>
      <c r="CM609" s="188" t="str">
        <f t="shared" si="441"/>
        <v>Đ</v>
      </c>
      <c r="CN609" s="188" t="str">
        <f t="shared" si="441"/>
        <v>Đ</v>
      </c>
      <c r="CO609" s="188" t="str">
        <f t="shared" si="441"/>
        <v>Đ</v>
      </c>
      <c r="CP609" s="188" t="str">
        <f t="shared" si="441"/>
        <v>Đ</v>
      </c>
      <c r="CQ609" s="188" t="str">
        <f t="shared" si="441"/>
        <v>Đ</v>
      </c>
      <c r="CR609" s="188" t="str">
        <f t="shared" si="441"/>
        <v>Đ</v>
      </c>
      <c r="CS609" s="188"/>
      <c r="CT609" s="188" t="str">
        <f t="shared" si="441"/>
        <v>Đ</v>
      </c>
      <c r="CU609" s="188" t="str">
        <f t="shared" si="441"/>
        <v>Đ</v>
      </c>
      <c r="CV609" s="188" t="str">
        <f t="shared" si="441"/>
        <v>Đ</v>
      </c>
      <c r="CW609" s="192"/>
      <c r="CX609" s="361"/>
      <c r="CY609" s="192"/>
      <c r="CZ609" s="193"/>
      <c r="DA609" s="192"/>
      <c r="DB609" s="193"/>
      <c r="DC609" s="192"/>
      <c r="DD609" s="193"/>
      <c r="DE609" s="194"/>
      <c r="DF609" s="194"/>
      <c r="DG609" s="2"/>
      <c r="DH609" s="2"/>
      <c r="DI609" s="2"/>
      <c r="DJ609" s="2"/>
      <c r="DK609" s="2"/>
      <c r="DL609" s="2"/>
      <c r="DM609" s="2"/>
      <c r="DN609" s="2"/>
      <c r="DO609" s="2"/>
      <c r="DP609" s="2"/>
      <c r="DQ609" s="2"/>
      <c r="DR609" s="2"/>
      <c r="DS609" s="2"/>
      <c r="DT609" s="2"/>
      <c r="DU609" s="2"/>
      <c r="DV609" s="2"/>
      <c r="DW609" s="2"/>
      <c r="DX609" s="2"/>
      <c r="DY609" s="2"/>
      <c r="DZ609" s="2"/>
    </row>
    <row r="610" spans="1:130" ht="15.75" hidden="1" x14ac:dyDescent="0.25">
      <c r="A610" s="671"/>
      <c r="B610" s="636"/>
      <c r="C610" s="638" t="s">
        <v>406</v>
      </c>
      <c r="D610" s="180" t="s">
        <v>969</v>
      </c>
      <c r="E610" s="1"/>
      <c r="F610" s="1"/>
      <c r="G610" s="2"/>
      <c r="H610" s="2"/>
      <c r="I610" s="2"/>
      <c r="J610" s="2"/>
      <c r="K610" s="2"/>
      <c r="L610" s="2"/>
      <c r="M610" s="4"/>
      <c r="N610" s="302"/>
      <c r="O610" s="116"/>
      <c r="P610" s="116"/>
      <c r="Q610" s="116"/>
      <c r="R610" s="116"/>
      <c r="S610" s="116"/>
      <c r="T610" s="116"/>
      <c r="U610" s="116"/>
      <c r="V610" s="116"/>
      <c r="W610" s="116"/>
      <c r="X610" s="116"/>
      <c r="Y610" s="116"/>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69">
        <f t="shared" ref="BJ610:BR610" si="442">COUNTIFS($J$7:$J$549,"TCKNXH",BJ$7:BJ$549,"2")</f>
        <v>43</v>
      </c>
      <c r="BK610" s="69">
        <f t="shared" si="442"/>
        <v>47</v>
      </c>
      <c r="BL610" s="69">
        <f t="shared" si="442"/>
        <v>48</v>
      </c>
      <c r="BM610" s="69">
        <f t="shared" si="442"/>
        <v>47</v>
      </c>
      <c r="BN610" s="69">
        <f t="shared" si="442"/>
        <v>45</v>
      </c>
      <c r="BO610" s="69">
        <f t="shared" si="442"/>
        <v>49</v>
      </c>
      <c r="BP610" s="69">
        <f t="shared" si="442"/>
        <v>47</v>
      </c>
      <c r="BQ610" s="69">
        <f t="shared" si="442"/>
        <v>46</v>
      </c>
      <c r="BR610" s="69">
        <f t="shared" si="442"/>
        <v>45</v>
      </c>
      <c r="BS610" s="69"/>
      <c r="BT610" s="69"/>
      <c r="BU610" s="69"/>
      <c r="BV610" s="69"/>
      <c r="BW610" s="69"/>
      <c r="BX610" s="69"/>
      <c r="BY610" s="69"/>
      <c r="BZ610" s="69"/>
      <c r="CA610" s="69"/>
      <c r="CB610" s="69"/>
      <c r="CC610" s="69">
        <f>COUNTIFS($J$7:$J$549,"TCKNXH",CC$7:CC$549,"2")</f>
        <v>39</v>
      </c>
      <c r="CD610" s="69"/>
      <c r="CE610" s="69">
        <f t="shared" ref="CE610:CR610" si="443">COUNTIFS($J$7:$J$549,"TCKNXH",CE$7:CE$549,"2")</f>
        <v>48</v>
      </c>
      <c r="CF610" s="69">
        <f t="shared" si="443"/>
        <v>48</v>
      </c>
      <c r="CG610" s="69">
        <f t="shared" si="443"/>
        <v>46</v>
      </c>
      <c r="CH610" s="69">
        <f t="shared" si="443"/>
        <v>47</v>
      </c>
      <c r="CI610" s="69">
        <f t="shared" si="443"/>
        <v>46</v>
      </c>
      <c r="CJ610" s="69">
        <f t="shared" si="443"/>
        <v>48</v>
      </c>
      <c r="CK610" s="69">
        <f t="shared" si="443"/>
        <v>46</v>
      </c>
      <c r="CL610" s="69">
        <f t="shared" si="443"/>
        <v>45</v>
      </c>
      <c r="CM610" s="69">
        <f t="shared" si="443"/>
        <v>48</v>
      </c>
      <c r="CN610" s="69">
        <f t="shared" si="443"/>
        <v>43</v>
      </c>
      <c r="CO610" s="69">
        <f t="shared" si="443"/>
        <v>45</v>
      </c>
      <c r="CP610" s="69">
        <f t="shared" si="443"/>
        <v>49</v>
      </c>
      <c r="CQ610" s="69">
        <f t="shared" si="443"/>
        <v>49</v>
      </c>
      <c r="CR610" s="69">
        <f t="shared" si="443"/>
        <v>48</v>
      </c>
      <c r="CS610" s="69"/>
      <c r="CT610" s="69">
        <f>COUNTIFS($J$7:$J$549,"TCKNXH",CT$7:CT$549,"2")</f>
        <v>49</v>
      </c>
      <c r="CU610" s="69">
        <f>COUNTIFS($J$7:$J$549,"TCKNXH",CU$7:CU$549,"2")</f>
        <v>47</v>
      </c>
      <c r="CV610" s="69">
        <f>COUNTIFS($J$7:$J$549,"TCKNXH",CV$7:CV$549,"2")</f>
        <v>48</v>
      </c>
      <c r="CW610" s="641"/>
      <c r="CX610" s="642"/>
      <c r="CY610" s="642"/>
      <c r="CZ610" s="642"/>
      <c r="DA610" s="642"/>
      <c r="DB610" s="642"/>
      <c r="DC610" s="642"/>
      <c r="DD610" s="642"/>
      <c r="DE610" s="642"/>
      <c r="DF610" s="643"/>
      <c r="DG610" s="2"/>
      <c r="DH610" s="2"/>
      <c r="DI610" s="2"/>
      <c r="DJ610" s="2"/>
      <c r="DK610" s="2"/>
      <c r="DL610" s="2"/>
      <c r="DM610" s="2"/>
      <c r="DN610" s="2"/>
      <c r="DO610" s="2"/>
      <c r="DP610" s="2"/>
      <c r="DQ610" s="2"/>
      <c r="DR610" s="2"/>
      <c r="DS610" s="2"/>
      <c r="DT610" s="2"/>
      <c r="DU610" s="2"/>
      <c r="DV610" s="2"/>
      <c r="DW610" s="2"/>
      <c r="DX610" s="2"/>
      <c r="DY610" s="2"/>
      <c r="DZ610" s="2"/>
    </row>
    <row r="611" spans="1:130" ht="15.75" hidden="1" x14ac:dyDescent="0.25">
      <c r="A611" s="671"/>
      <c r="B611" s="636"/>
      <c r="C611" s="639"/>
      <c r="D611" s="180" t="s">
        <v>955</v>
      </c>
      <c r="E611" s="1"/>
      <c r="F611" s="1"/>
      <c r="G611" s="2"/>
      <c r="H611" s="2"/>
      <c r="I611" s="2"/>
      <c r="J611" s="2"/>
      <c r="K611" s="2"/>
      <c r="L611" s="2"/>
      <c r="M611" s="4"/>
      <c r="N611" s="302"/>
      <c r="O611" s="116"/>
      <c r="P611" s="116"/>
      <c r="Q611" s="116"/>
      <c r="R611" s="116"/>
      <c r="S611" s="116"/>
      <c r="T611" s="116"/>
      <c r="U611" s="116"/>
      <c r="V611" s="116"/>
      <c r="W611" s="116"/>
      <c r="X611" s="116"/>
      <c r="Y611" s="116"/>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69">
        <f t="shared" ref="BJ611:BR611" si="444">COUNTIFS($J$7:$J$549,"TCKNXH",BJ$7:BJ$549,"1")</f>
        <v>7</v>
      </c>
      <c r="BK611" s="69">
        <f t="shared" si="444"/>
        <v>3</v>
      </c>
      <c r="BL611" s="69">
        <f t="shared" si="444"/>
        <v>2</v>
      </c>
      <c r="BM611" s="69">
        <f t="shared" si="444"/>
        <v>3</v>
      </c>
      <c r="BN611" s="69">
        <f t="shared" si="444"/>
        <v>5</v>
      </c>
      <c r="BO611" s="69">
        <f t="shared" si="444"/>
        <v>1</v>
      </c>
      <c r="BP611" s="69">
        <f t="shared" si="444"/>
        <v>3</v>
      </c>
      <c r="BQ611" s="69">
        <f t="shared" si="444"/>
        <v>4</v>
      </c>
      <c r="BR611" s="69">
        <f t="shared" si="444"/>
        <v>5</v>
      </c>
      <c r="BS611" s="69"/>
      <c r="BT611" s="69"/>
      <c r="BU611" s="69"/>
      <c r="BV611" s="69"/>
      <c r="BW611" s="69"/>
      <c r="BX611" s="69"/>
      <c r="BY611" s="69"/>
      <c r="BZ611" s="69"/>
      <c r="CA611" s="69"/>
      <c r="CB611" s="69"/>
      <c r="CC611" s="69">
        <f>COUNTIFS($J$7:$J$549,"TCKNXH",CC$7:CC$549,"1")</f>
        <v>11</v>
      </c>
      <c r="CD611" s="69"/>
      <c r="CE611" s="69">
        <f t="shared" ref="CE611:CR611" si="445">COUNTIFS($J$7:$J$549,"TCKNXH",CE$7:CE$549,"1")</f>
        <v>2</v>
      </c>
      <c r="CF611" s="69">
        <f t="shared" si="445"/>
        <v>2</v>
      </c>
      <c r="CG611" s="69">
        <f t="shared" si="445"/>
        <v>4</v>
      </c>
      <c r="CH611" s="69">
        <f t="shared" si="445"/>
        <v>3</v>
      </c>
      <c r="CI611" s="69">
        <f t="shared" si="445"/>
        <v>4</v>
      </c>
      <c r="CJ611" s="69">
        <f t="shared" si="445"/>
        <v>2</v>
      </c>
      <c r="CK611" s="69">
        <f t="shared" si="445"/>
        <v>4</v>
      </c>
      <c r="CL611" s="69">
        <f t="shared" si="445"/>
        <v>5</v>
      </c>
      <c r="CM611" s="69">
        <f t="shared" si="445"/>
        <v>2</v>
      </c>
      <c r="CN611" s="69">
        <f t="shared" si="445"/>
        <v>7</v>
      </c>
      <c r="CO611" s="69">
        <f t="shared" si="445"/>
        <v>5</v>
      </c>
      <c r="CP611" s="69">
        <f t="shared" si="445"/>
        <v>1</v>
      </c>
      <c r="CQ611" s="69">
        <f t="shared" si="445"/>
        <v>1</v>
      </c>
      <c r="CR611" s="69">
        <f t="shared" si="445"/>
        <v>2</v>
      </c>
      <c r="CS611" s="69"/>
      <c r="CT611" s="69">
        <f>COUNTIFS($J$7:$J$549,"TCKNXH",CT$7:CT$549,"1")</f>
        <v>1</v>
      </c>
      <c r="CU611" s="69">
        <f>COUNTIFS($J$7:$J$549,"TCKNXH",CU$7:CU$549,"1")</f>
        <v>3</v>
      </c>
      <c r="CV611" s="69">
        <f>COUNTIFS($J$7:$J$549,"TCKNXH",CV$7:CV$549,"1")</f>
        <v>2</v>
      </c>
      <c r="CW611" s="644"/>
      <c r="CX611" s="645"/>
      <c r="CY611" s="645"/>
      <c r="CZ611" s="645"/>
      <c r="DA611" s="645"/>
      <c r="DB611" s="645"/>
      <c r="DC611" s="645"/>
      <c r="DD611" s="645"/>
      <c r="DE611" s="645"/>
      <c r="DF611" s="646"/>
      <c r="DG611" s="2"/>
      <c r="DH611" s="2"/>
      <c r="DI611" s="2"/>
      <c r="DJ611" s="2"/>
      <c r="DK611" s="2"/>
      <c r="DL611" s="2"/>
      <c r="DM611" s="2"/>
      <c r="DN611" s="2"/>
      <c r="DO611" s="2"/>
      <c r="DP611" s="2"/>
      <c r="DQ611" s="2"/>
      <c r="DR611" s="2"/>
      <c r="DS611" s="2"/>
      <c r="DT611" s="2"/>
      <c r="DU611" s="2"/>
      <c r="DV611" s="2"/>
      <c r="DW611" s="2"/>
      <c r="DX611" s="2"/>
      <c r="DY611" s="2"/>
      <c r="DZ611" s="2"/>
    </row>
    <row r="612" spans="1:130" ht="15.75" hidden="1" x14ac:dyDescent="0.25">
      <c r="A612" s="671"/>
      <c r="B612" s="636"/>
      <c r="C612" s="639"/>
      <c r="D612" s="180" t="s">
        <v>956</v>
      </c>
      <c r="E612" s="1"/>
      <c r="F612" s="1"/>
      <c r="G612" s="2"/>
      <c r="H612" s="2"/>
      <c r="I612" s="2"/>
      <c r="J612" s="2"/>
      <c r="K612" s="2"/>
      <c r="L612" s="2"/>
      <c r="M612" s="4"/>
      <c r="N612" s="302"/>
      <c r="O612" s="116"/>
      <c r="P612" s="116"/>
      <c r="Q612" s="116"/>
      <c r="R612" s="116"/>
      <c r="S612" s="116"/>
      <c r="T612" s="116"/>
      <c r="U612" s="116"/>
      <c r="V612" s="116"/>
      <c r="W612" s="116"/>
      <c r="X612" s="116"/>
      <c r="Y612" s="116"/>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69">
        <f t="shared" ref="BJ612:BR612" si="446">COUNTIFS($J$7:$J$549,"TCKNXH",BJ$7:BJ$549,"0")</f>
        <v>0</v>
      </c>
      <c r="BK612" s="69">
        <f t="shared" si="446"/>
        <v>0</v>
      </c>
      <c r="BL612" s="69">
        <f t="shared" si="446"/>
        <v>0</v>
      </c>
      <c r="BM612" s="69">
        <f t="shared" si="446"/>
        <v>0</v>
      </c>
      <c r="BN612" s="69">
        <f t="shared" si="446"/>
        <v>0</v>
      </c>
      <c r="BO612" s="69">
        <f t="shared" si="446"/>
        <v>0</v>
      </c>
      <c r="BP612" s="69">
        <f t="shared" si="446"/>
        <v>0</v>
      </c>
      <c r="BQ612" s="69">
        <f t="shared" si="446"/>
        <v>0</v>
      </c>
      <c r="BR612" s="69">
        <f t="shared" si="446"/>
        <v>0</v>
      </c>
      <c r="BS612" s="69"/>
      <c r="BT612" s="69"/>
      <c r="BU612" s="69"/>
      <c r="BV612" s="69"/>
      <c r="BW612" s="69"/>
      <c r="BX612" s="69"/>
      <c r="BY612" s="69"/>
      <c r="BZ612" s="69"/>
      <c r="CA612" s="69"/>
      <c r="CB612" s="69"/>
      <c r="CC612" s="69">
        <f>COUNTIFS($J$7:$J$549,"TCKNXH",CC$7:CC$549,"0")</f>
        <v>0</v>
      </c>
      <c r="CD612" s="69"/>
      <c r="CE612" s="69">
        <f t="shared" ref="CE612:CR612" si="447">COUNTIFS($J$7:$J$549,"TCKNXH",CE$7:CE$549,"0")</f>
        <v>0</v>
      </c>
      <c r="CF612" s="69">
        <f t="shared" si="447"/>
        <v>0</v>
      </c>
      <c r="CG612" s="69">
        <f t="shared" si="447"/>
        <v>0</v>
      </c>
      <c r="CH612" s="69">
        <f t="shared" si="447"/>
        <v>0</v>
      </c>
      <c r="CI612" s="69">
        <f t="shared" si="447"/>
        <v>0</v>
      </c>
      <c r="CJ612" s="69">
        <f t="shared" si="447"/>
        <v>0</v>
      </c>
      <c r="CK612" s="69">
        <f t="shared" si="447"/>
        <v>0</v>
      </c>
      <c r="CL612" s="69">
        <f t="shared" si="447"/>
        <v>0</v>
      </c>
      <c r="CM612" s="69">
        <f t="shared" si="447"/>
        <v>0</v>
      </c>
      <c r="CN612" s="69">
        <f t="shared" si="447"/>
        <v>0</v>
      </c>
      <c r="CO612" s="69">
        <f t="shared" si="447"/>
        <v>0</v>
      </c>
      <c r="CP612" s="69">
        <f t="shared" si="447"/>
        <v>0</v>
      </c>
      <c r="CQ612" s="69">
        <f t="shared" si="447"/>
        <v>0</v>
      </c>
      <c r="CR612" s="69">
        <f t="shared" si="447"/>
        <v>0</v>
      </c>
      <c r="CS612" s="69"/>
      <c r="CT612" s="69">
        <f>COUNTIFS($J$7:$J$549,"TCKNXH",CT$7:CT$549,"0")</f>
        <v>0</v>
      </c>
      <c r="CU612" s="69">
        <f>COUNTIFS($J$7:$J$549,"TCKNXH",CU$7:CU$549,"0")</f>
        <v>0</v>
      </c>
      <c r="CV612" s="69">
        <f>COUNTIFS($J$7:$J$549,"TCKNXH",CV$7:CV$549,"0")</f>
        <v>0</v>
      </c>
      <c r="CW612" s="644"/>
      <c r="CX612" s="645"/>
      <c r="CY612" s="645"/>
      <c r="CZ612" s="645"/>
      <c r="DA612" s="645"/>
      <c r="DB612" s="645"/>
      <c r="DC612" s="645"/>
      <c r="DD612" s="645"/>
      <c r="DE612" s="645"/>
      <c r="DF612" s="646"/>
      <c r="DG612" s="2"/>
      <c r="DH612" s="2"/>
      <c r="DI612" s="2"/>
      <c r="DJ612" s="2"/>
      <c r="DK612" s="2"/>
      <c r="DL612" s="2"/>
      <c r="DM612" s="2"/>
      <c r="DN612" s="2"/>
      <c r="DO612" s="2"/>
      <c r="DP612" s="2"/>
      <c r="DQ612" s="2"/>
      <c r="DR612" s="2"/>
      <c r="DS612" s="2"/>
      <c r="DT612" s="2"/>
      <c r="DU612" s="2"/>
      <c r="DV612" s="2"/>
      <c r="DW612" s="2"/>
      <c r="DX612" s="2"/>
      <c r="DY612" s="2"/>
      <c r="DZ612" s="2"/>
    </row>
    <row r="613" spans="1:130" ht="15.75" hidden="1" x14ac:dyDescent="0.25">
      <c r="A613" s="671"/>
      <c r="B613" s="636"/>
      <c r="C613" s="639"/>
      <c r="D613" s="180" t="s">
        <v>957</v>
      </c>
      <c r="E613" s="1"/>
      <c r="F613" s="1"/>
      <c r="G613" s="2"/>
      <c r="H613" s="2"/>
      <c r="I613" s="2"/>
      <c r="J613" s="2"/>
      <c r="K613" s="2"/>
      <c r="L613" s="2"/>
      <c r="M613" s="4"/>
      <c r="N613" s="302"/>
      <c r="O613" s="116"/>
      <c r="P613" s="116"/>
      <c r="Q613" s="116"/>
      <c r="R613" s="116"/>
      <c r="S613" s="116"/>
      <c r="T613" s="116"/>
      <c r="U613" s="116"/>
      <c r="V613" s="116"/>
      <c r="W613" s="116"/>
      <c r="X613" s="116"/>
      <c r="Y613" s="116"/>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69">
        <f t="shared" ref="BJ613:BR613" si="448">COUNTIFS($J$7:$J$549,"TCKNXH",BJ$7:BJ$549,"KĐG")</f>
        <v>0</v>
      </c>
      <c r="BK613" s="69">
        <f t="shared" si="448"/>
        <v>0</v>
      </c>
      <c r="BL613" s="69">
        <f t="shared" si="448"/>
        <v>0</v>
      </c>
      <c r="BM613" s="69">
        <f t="shared" si="448"/>
        <v>0</v>
      </c>
      <c r="BN613" s="69">
        <f t="shared" si="448"/>
        <v>0</v>
      </c>
      <c r="BO613" s="69">
        <f t="shared" si="448"/>
        <v>0</v>
      </c>
      <c r="BP613" s="69">
        <f t="shared" si="448"/>
        <v>0</v>
      </c>
      <c r="BQ613" s="69">
        <f t="shared" si="448"/>
        <v>0</v>
      </c>
      <c r="BR613" s="69">
        <f t="shared" si="448"/>
        <v>0</v>
      </c>
      <c r="BS613" s="69"/>
      <c r="BT613" s="69"/>
      <c r="BU613" s="69"/>
      <c r="BV613" s="69"/>
      <c r="BW613" s="69"/>
      <c r="BX613" s="69"/>
      <c r="BY613" s="69"/>
      <c r="BZ613" s="69"/>
      <c r="CA613" s="69"/>
      <c r="CB613" s="69"/>
      <c r="CC613" s="69">
        <f>COUNTIFS($J$7:$J$549,"TCKNXH",CC$7:CC$549,"KĐG")</f>
        <v>0</v>
      </c>
      <c r="CD613" s="69"/>
      <c r="CE613" s="69">
        <f t="shared" ref="CE613:CR613" si="449">COUNTIFS($J$7:$J$549,"TCKNXH",CE$7:CE$549,"KĐG")</f>
        <v>0</v>
      </c>
      <c r="CF613" s="69">
        <f t="shared" si="449"/>
        <v>0</v>
      </c>
      <c r="CG613" s="69">
        <f t="shared" si="449"/>
        <v>0</v>
      </c>
      <c r="CH613" s="69">
        <f t="shared" si="449"/>
        <v>0</v>
      </c>
      <c r="CI613" s="69">
        <f t="shared" si="449"/>
        <v>0</v>
      </c>
      <c r="CJ613" s="69">
        <f t="shared" si="449"/>
        <v>0</v>
      </c>
      <c r="CK613" s="69">
        <f t="shared" si="449"/>
        <v>0</v>
      </c>
      <c r="CL613" s="69">
        <f t="shared" si="449"/>
        <v>0</v>
      </c>
      <c r="CM613" s="69">
        <f t="shared" si="449"/>
        <v>0</v>
      </c>
      <c r="CN613" s="69">
        <f t="shared" si="449"/>
        <v>0</v>
      </c>
      <c r="CO613" s="69">
        <f t="shared" si="449"/>
        <v>0</v>
      </c>
      <c r="CP613" s="69">
        <f t="shared" si="449"/>
        <v>0</v>
      </c>
      <c r="CQ613" s="69">
        <f t="shared" si="449"/>
        <v>0</v>
      </c>
      <c r="CR613" s="69">
        <f t="shared" si="449"/>
        <v>0</v>
      </c>
      <c r="CS613" s="69"/>
      <c r="CT613" s="69">
        <f>COUNTIFS($J$7:$J$549,"TCKNXH",CT$7:CT$549,"KĐG")</f>
        <v>0</v>
      </c>
      <c r="CU613" s="69">
        <f>COUNTIFS($J$7:$J$549,"TCKNXH",CU$7:CU$549,"KĐG")</f>
        <v>0</v>
      </c>
      <c r="CV613" s="69">
        <f>COUNTIFS($J$7:$J$549,"TCKNXH",CV$7:CV$549,"KĐG")</f>
        <v>0</v>
      </c>
      <c r="CW613" s="644"/>
      <c r="CX613" s="645"/>
      <c r="CY613" s="645"/>
      <c r="CZ613" s="645"/>
      <c r="DA613" s="645"/>
      <c r="DB613" s="645"/>
      <c r="DC613" s="645"/>
      <c r="DD613" s="645"/>
      <c r="DE613" s="645"/>
      <c r="DF613" s="646"/>
      <c r="DG613" s="2"/>
      <c r="DH613" s="2"/>
      <c r="DI613" s="2"/>
      <c r="DJ613" s="2"/>
      <c r="DK613" s="2"/>
      <c r="DL613" s="2"/>
      <c r="DM613" s="2"/>
      <c r="DN613" s="2"/>
      <c r="DO613" s="2"/>
      <c r="DP613" s="2"/>
      <c r="DQ613" s="2"/>
      <c r="DR613" s="2"/>
      <c r="DS613" s="2"/>
      <c r="DT613" s="2"/>
      <c r="DU613" s="2"/>
      <c r="DV613" s="2"/>
      <c r="DW613" s="2"/>
      <c r="DX613" s="2"/>
      <c r="DY613" s="2"/>
      <c r="DZ613" s="2"/>
    </row>
    <row r="614" spans="1:130" ht="15.75" hidden="1" x14ac:dyDescent="0.25">
      <c r="A614" s="671"/>
      <c r="B614" s="636"/>
      <c r="C614" s="639"/>
      <c r="D614" s="180" t="s">
        <v>958</v>
      </c>
      <c r="E614" s="1"/>
      <c r="F614" s="1"/>
      <c r="G614" s="2"/>
      <c r="H614" s="2"/>
      <c r="I614" s="2"/>
      <c r="J614" s="2"/>
      <c r="K614" s="2"/>
      <c r="L614" s="2"/>
      <c r="M614" s="4"/>
      <c r="N614" s="302"/>
      <c r="O614" s="116"/>
      <c r="P614" s="116"/>
      <c r="Q614" s="116"/>
      <c r="R614" s="116"/>
      <c r="S614" s="116"/>
      <c r="T614" s="116"/>
      <c r="U614" s="116"/>
      <c r="V614" s="116"/>
      <c r="W614" s="116"/>
      <c r="X614" s="116"/>
      <c r="Y614" s="116"/>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184">
        <f t="shared" ref="BJ614:CC614" si="450">BJ613/(BJ610+BJ611+BJ612+BJ613)</f>
        <v>0</v>
      </c>
      <c r="BK614" s="184">
        <f t="shared" si="450"/>
        <v>0</v>
      </c>
      <c r="BL614" s="184">
        <f t="shared" si="450"/>
        <v>0</v>
      </c>
      <c r="BM614" s="184">
        <f t="shared" si="450"/>
        <v>0</v>
      </c>
      <c r="BN614" s="184">
        <f t="shared" si="450"/>
        <v>0</v>
      </c>
      <c r="BO614" s="184">
        <f t="shared" si="450"/>
        <v>0</v>
      </c>
      <c r="BP614" s="184">
        <f t="shared" si="450"/>
        <v>0</v>
      </c>
      <c r="BQ614" s="184">
        <f t="shared" si="450"/>
        <v>0</v>
      </c>
      <c r="BR614" s="184">
        <f t="shared" si="450"/>
        <v>0</v>
      </c>
      <c r="BS614" s="184"/>
      <c r="BT614" s="184"/>
      <c r="BU614" s="184"/>
      <c r="BV614" s="184"/>
      <c r="BW614" s="184"/>
      <c r="BX614" s="184"/>
      <c r="BY614" s="184"/>
      <c r="BZ614" s="184"/>
      <c r="CA614" s="184"/>
      <c r="CB614" s="184"/>
      <c r="CC614" s="184">
        <f t="shared" si="450"/>
        <v>0</v>
      </c>
      <c r="CD614" s="184"/>
      <c r="CE614" s="184">
        <f t="shared" ref="CE614:CV614" si="451">CE613/(CE610+CE611+CE612+CE613)</f>
        <v>0</v>
      </c>
      <c r="CF614" s="184">
        <f t="shared" si="451"/>
        <v>0</v>
      </c>
      <c r="CG614" s="184">
        <f t="shared" si="451"/>
        <v>0</v>
      </c>
      <c r="CH614" s="184">
        <f t="shared" si="451"/>
        <v>0</v>
      </c>
      <c r="CI614" s="184">
        <f t="shared" si="451"/>
        <v>0</v>
      </c>
      <c r="CJ614" s="184">
        <f t="shared" si="451"/>
        <v>0</v>
      </c>
      <c r="CK614" s="184">
        <f t="shared" si="451"/>
        <v>0</v>
      </c>
      <c r="CL614" s="184">
        <f t="shared" si="451"/>
        <v>0</v>
      </c>
      <c r="CM614" s="184">
        <f t="shared" si="451"/>
        <v>0</v>
      </c>
      <c r="CN614" s="184">
        <f t="shared" si="451"/>
        <v>0</v>
      </c>
      <c r="CO614" s="184">
        <f t="shared" si="451"/>
        <v>0</v>
      </c>
      <c r="CP614" s="184">
        <f t="shared" si="451"/>
        <v>0</v>
      </c>
      <c r="CQ614" s="184">
        <f t="shared" si="451"/>
        <v>0</v>
      </c>
      <c r="CR614" s="184">
        <f t="shared" si="451"/>
        <v>0</v>
      </c>
      <c r="CS614" s="184"/>
      <c r="CT614" s="184">
        <f t="shared" si="451"/>
        <v>0</v>
      </c>
      <c r="CU614" s="184">
        <f t="shared" si="451"/>
        <v>0</v>
      </c>
      <c r="CV614" s="184">
        <f t="shared" si="451"/>
        <v>0</v>
      </c>
      <c r="CW614" s="647"/>
      <c r="CX614" s="648"/>
      <c r="CY614" s="648"/>
      <c r="CZ614" s="648"/>
      <c r="DA614" s="648"/>
      <c r="DB614" s="648"/>
      <c r="DC614" s="648"/>
      <c r="DD614" s="648"/>
      <c r="DE614" s="648"/>
      <c r="DF614" s="649"/>
      <c r="DG614" s="2"/>
      <c r="DH614" s="2"/>
      <c r="DI614" s="2"/>
      <c r="DJ614" s="2"/>
      <c r="DK614" s="2"/>
      <c r="DL614" s="2"/>
      <c r="DM614" s="2"/>
      <c r="DN614" s="2"/>
      <c r="DO614" s="2"/>
      <c r="DP614" s="2"/>
      <c r="DQ614" s="2"/>
      <c r="DR614" s="2"/>
      <c r="DS614" s="2"/>
      <c r="DT614" s="2"/>
      <c r="DU614" s="2"/>
      <c r="DV614" s="2"/>
      <c r="DW614" s="2"/>
      <c r="DX614" s="2"/>
      <c r="DY614" s="2"/>
      <c r="DZ614" s="2"/>
    </row>
    <row r="615" spans="1:130" ht="15.75" hidden="1" x14ac:dyDescent="0.25">
      <c r="A615" s="671"/>
      <c r="B615" s="637"/>
      <c r="C615" s="639"/>
      <c r="D615" s="633" t="s">
        <v>972</v>
      </c>
      <c r="E615" s="1"/>
      <c r="F615" s="1"/>
      <c r="G615" s="2"/>
      <c r="H615" s="2"/>
      <c r="I615" s="2"/>
      <c r="J615" s="2"/>
      <c r="K615" s="2"/>
      <c r="L615" s="2"/>
      <c r="M615" s="4"/>
      <c r="N615" s="302"/>
      <c r="O615" s="116"/>
      <c r="P615" s="116"/>
      <c r="Q615" s="116"/>
      <c r="R615" s="116"/>
      <c r="S615" s="116"/>
      <c r="T615" s="116"/>
      <c r="U615" s="116"/>
      <c r="V615" s="116"/>
      <c r="W615" s="116"/>
      <c r="X615" s="116"/>
      <c r="Y615" s="116"/>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188">
        <f t="shared" ref="BJ615:CC615" si="452">(((BJ610*2)+(BJ611*1)+(BJ612*0)+(BJ612*0)))/(BJ610+BJ611+BJ612+BJ613)</f>
        <v>1.86</v>
      </c>
      <c r="BK615" s="188">
        <f t="shared" si="452"/>
        <v>1.94</v>
      </c>
      <c r="BL615" s="188">
        <f t="shared" si="452"/>
        <v>1.96</v>
      </c>
      <c r="BM615" s="188">
        <f t="shared" si="452"/>
        <v>1.94</v>
      </c>
      <c r="BN615" s="188">
        <f t="shared" si="452"/>
        <v>1.9</v>
      </c>
      <c r="BO615" s="188">
        <f t="shared" si="452"/>
        <v>1.98</v>
      </c>
      <c r="BP615" s="188">
        <f t="shared" si="452"/>
        <v>1.94</v>
      </c>
      <c r="BQ615" s="188">
        <f t="shared" si="452"/>
        <v>1.92</v>
      </c>
      <c r="BR615" s="188">
        <f t="shared" si="452"/>
        <v>1.9</v>
      </c>
      <c r="BS615" s="188"/>
      <c r="BT615" s="188"/>
      <c r="BU615" s="188"/>
      <c r="BV615" s="188"/>
      <c r="BW615" s="188"/>
      <c r="BX615" s="188"/>
      <c r="BY615" s="188"/>
      <c r="BZ615" s="188"/>
      <c r="CA615" s="188"/>
      <c r="CB615" s="188"/>
      <c r="CC615" s="188">
        <f t="shared" si="452"/>
        <v>1.78</v>
      </c>
      <c r="CD615" s="188"/>
      <c r="CE615" s="188">
        <f t="shared" ref="CE615:CV615" si="453">(((CE610*2)+(CE611*1)+(CE612*0)+(CE612*0)))/(CE610+CE611+CE612+CE613)</f>
        <v>1.96</v>
      </c>
      <c r="CF615" s="188">
        <f t="shared" si="453"/>
        <v>1.96</v>
      </c>
      <c r="CG615" s="188">
        <f t="shared" si="453"/>
        <v>1.92</v>
      </c>
      <c r="CH615" s="188">
        <f t="shared" si="453"/>
        <v>1.94</v>
      </c>
      <c r="CI615" s="188">
        <f t="shared" si="453"/>
        <v>1.92</v>
      </c>
      <c r="CJ615" s="188">
        <f t="shared" si="453"/>
        <v>1.96</v>
      </c>
      <c r="CK615" s="188">
        <f t="shared" si="453"/>
        <v>1.92</v>
      </c>
      <c r="CL615" s="188">
        <f t="shared" si="453"/>
        <v>1.9</v>
      </c>
      <c r="CM615" s="188">
        <f t="shared" si="453"/>
        <v>1.96</v>
      </c>
      <c r="CN615" s="188">
        <f t="shared" si="453"/>
        <v>1.86</v>
      </c>
      <c r="CO615" s="188">
        <f t="shared" si="453"/>
        <v>1.9</v>
      </c>
      <c r="CP615" s="188">
        <f t="shared" si="453"/>
        <v>1.98</v>
      </c>
      <c r="CQ615" s="188">
        <f t="shared" si="453"/>
        <v>1.98</v>
      </c>
      <c r="CR615" s="188">
        <f t="shared" si="453"/>
        <v>1.96</v>
      </c>
      <c r="CS615" s="188"/>
      <c r="CT615" s="188">
        <f t="shared" si="453"/>
        <v>1.98</v>
      </c>
      <c r="CU615" s="188">
        <f t="shared" si="453"/>
        <v>1.94</v>
      </c>
      <c r="CV615" s="188">
        <f t="shared" si="453"/>
        <v>1.96</v>
      </c>
      <c r="CW615" s="189">
        <f>COUNTIF($BJ616:$CV616,"Đ")</f>
        <v>27</v>
      </c>
      <c r="CX615" s="360">
        <f>CW615/(CY615+DA615+DC615+CW615)</f>
        <v>1</v>
      </c>
      <c r="CY615" s="189">
        <f>COUNTIF($BJ616:$DL616,"CCG")</f>
        <v>0</v>
      </c>
      <c r="CZ615" s="190">
        <f>CY615/(CW615+DA615+DC615+CY615)</f>
        <v>0</v>
      </c>
      <c r="DA615" s="189">
        <f>COUNTIF($BJ616:$DL616,"CĐ")</f>
        <v>0</v>
      </c>
      <c r="DB615" s="190">
        <f>DA615/(CW615+CY615+DC615+DA615)</f>
        <v>0</v>
      </c>
      <c r="DC615" s="189">
        <f>COUNTIF($BJ616:$DL616,"KĐG")</f>
        <v>0</v>
      </c>
      <c r="DD615" s="190">
        <f>DC615/(CW615+CY615+DA615+DC615)</f>
        <v>0</v>
      </c>
      <c r="DE615" s="191">
        <f>(((CW615*2)+(CY615*1)+(DA615*0)))/(CW615+CY615+DA615)</f>
        <v>2</v>
      </c>
      <c r="DF615" s="191" t="str">
        <f>IF(DE615&gt;=1.6,"Đạt mục tiêu",IF(DE615&gt;=1,"Cần cố gắng","Chưa đạt"))</f>
        <v>Đạt mục tiêu</v>
      </c>
      <c r="DG615" s="2"/>
      <c r="DH615" s="2"/>
      <c r="DI615" s="2"/>
      <c r="DJ615" s="2"/>
      <c r="DK615" s="2"/>
      <c r="DL615" s="2"/>
      <c r="DM615" s="2"/>
      <c r="DN615" s="2"/>
      <c r="DO615" s="2"/>
      <c r="DP615" s="2"/>
      <c r="DQ615" s="2"/>
      <c r="DR615" s="2"/>
      <c r="DS615" s="2"/>
      <c r="DT615" s="2"/>
      <c r="DU615" s="2"/>
      <c r="DV615" s="2"/>
      <c r="DW615" s="2"/>
      <c r="DX615" s="2"/>
      <c r="DY615" s="2"/>
      <c r="DZ615" s="2"/>
    </row>
    <row r="616" spans="1:130" ht="15.75" hidden="1" x14ac:dyDescent="0.25">
      <c r="A616" s="671"/>
      <c r="B616" s="635" t="s">
        <v>489</v>
      </c>
      <c r="C616" s="640"/>
      <c r="D616" s="634"/>
      <c r="E616" s="1"/>
      <c r="F616" s="1"/>
      <c r="G616" s="2"/>
      <c r="H616" s="2"/>
      <c r="I616" s="2"/>
      <c r="J616" s="2"/>
      <c r="K616" s="2"/>
      <c r="L616" s="2"/>
      <c r="M616" s="4"/>
      <c r="N616" s="302"/>
      <c r="O616" s="116"/>
      <c r="P616" s="116"/>
      <c r="Q616" s="116"/>
      <c r="R616" s="116"/>
      <c r="S616" s="116"/>
      <c r="T616" s="116"/>
      <c r="U616" s="116"/>
      <c r="V616" s="116"/>
      <c r="W616" s="116"/>
      <c r="X616" s="116"/>
      <c r="Y616" s="116"/>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188" t="str">
        <f t="shared" ref="BJ616:CC616" si="454">IF(BJ614&gt;=50%,"KĐG",IF(BJ615&gt;=1.6,"Đ",IF(BJ615&gt;=1,"CCG","CĐ")))</f>
        <v>Đ</v>
      </c>
      <c r="BK616" s="188" t="str">
        <f t="shared" si="454"/>
        <v>Đ</v>
      </c>
      <c r="BL616" s="188" t="str">
        <f t="shared" si="454"/>
        <v>Đ</v>
      </c>
      <c r="BM616" s="188" t="str">
        <f t="shared" si="454"/>
        <v>Đ</v>
      </c>
      <c r="BN616" s="188" t="str">
        <f t="shared" si="454"/>
        <v>Đ</v>
      </c>
      <c r="BO616" s="188" t="str">
        <f t="shared" si="454"/>
        <v>Đ</v>
      </c>
      <c r="BP616" s="188" t="str">
        <f t="shared" si="454"/>
        <v>Đ</v>
      </c>
      <c r="BQ616" s="188" t="str">
        <f t="shared" si="454"/>
        <v>Đ</v>
      </c>
      <c r="BR616" s="188" t="str">
        <f t="shared" si="454"/>
        <v>Đ</v>
      </c>
      <c r="BS616" s="188"/>
      <c r="BT616" s="188"/>
      <c r="BU616" s="188"/>
      <c r="BV616" s="188"/>
      <c r="BW616" s="188"/>
      <c r="BX616" s="188"/>
      <c r="BY616" s="188"/>
      <c r="BZ616" s="188"/>
      <c r="CA616" s="188"/>
      <c r="CB616" s="188"/>
      <c r="CC616" s="188" t="str">
        <f t="shared" si="454"/>
        <v>Đ</v>
      </c>
      <c r="CD616" s="188"/>
      <c r="CE616" s="188" t="str">
        <f t="shared" ref="CE616:CV616" si="455">IF(CE614&gt;=50%,"KĐG",IF(CE615&gt;=1.6,"Đ",IF(CE615&gt;=1,"CCG","CĐ")))</f>
        <v>Đ</v>
      </c>
      <c r="CF616" s="188" t="str">
        <f t="shared" si="455"/>
        <v>Đ</v>
      </c>
      <c r="CG616" s="188" t="str">
        <f t="shared" si="455"/>
        <v>Đ</v>
      </c>
      <c r="CH616" s="188" t="str">
        <f t="shared" si="455"/>
        <v>Đ</v>
      </c>
      <c r="CI616" s="188" t="str">
        <f t="shared" si="455"/>
        <v>Đ</v>
      </c>
      <c r="CJ616" s="188" t="str">
        <f t="shared" si="455"/>
        <v>Đ</v>
      </c>
      <c r="CK616" s="188" t="str">
        <f t="shared" si="455"/>
        <v>Đ</v>
      </c>
      <c r="CL616" s="188" t="str">
        <f t="shared" si="455"/>
        <v>Đ</v>
      </c>
      <c r="CM616" s="188" t="str">
        <f t="shared" si="455"/>
        <v>Đ</v>
      </c>
      <c r="CN616" s="188" t="str">
        <f t="shared" si="455"/>
        <v>Đ</v>
      </c>
      <c r="CO616" s="188" t="str">
        <f t="shared" si="455"/>
        <v>Đ</v>
      </c>
      <c r="CP616" s="188" t="str">
        <f t="shared" si="455"/>
        <v>Đ</v>
      </c>
      <c r="CQ616" s="188" t="str">
        <f t="shared" si="455"/>
        <v>Đ</v>
      </c>
      <c r="CR616" s="188" t="str">
        <f t="shared" si="455"/>
        <v>Đ</v>
      </c>
      <c r="CS616" s="188"/>
      <c r="CT616" s="188" t="str">
        <f t="shared" si="455"/>
        <v>Đ</v>
      </c>
      <c r="CU616" s="188" t="str">
        <f t="shared" si="455"/>
        <v>Đ</v>
      </c>
      <c r="CV616" s="188" t="str">
        <f t="shared" si="455"/>
        <v>Đ</v>
      </c>
      <c r="CW616" s="192"/>
      <c r="CX616" s="361"/>
      <c r="CY616" s="192"/>
      <c r="CZ616" s="193"/>
      <c r="DA616" s="192"/>
      <c r="DB616" s="193"/>
      <c r="DC616" s="192"/>
      <c r="DD616" s="193"/>
      <c r="DE616" s="194"/>
      <c r="DF616" s="194"/>
      <c r="DG616" s="2"/>
      <c r="DH616" s="2"/>
      <c r="DI616" s="2"/>
      <c r="DJ616" s="2"/>
      <c r="DK616" s="2"/>
      <c r="DL616" s="2"/>
      <c r="DM616" s="2"/>
      <c r="DN616" s="2"/>
      <c r="DO616" s="2"/>
      <c r="DP616" s="2"/>
      <c r="DQ616" s="2"/>
      <c r="DR616" s="2"/>
      <c r="DS616" s="2"/>
      <c r="DT616" s="2"/>
      <c r="DU616" s="2"/>
      <c r="DV616" s="2"/>
      <c r="DW616" s="2"/>
      <c r="DX616" s="2"/>
      <c r="DY616" s="2"/>
      <c r="DZ616" s="2"/>
    </row>
    <row r="617" spans="1:130" ht="15.75" hidden="1" x14ac:dyDescent="0.25">
      <c r="A617" s="671"/>
      <c r="B617" s="636"/>
      <c r="C617" s="638" t="s">
        <v>489</v>
      </c>
      <c r="D617" s="180" t="s">
        <v>954</v>
      </c>
      <c r="E617" s="1"/>
      <c r="F617" s="1"/>
      <c r="G617" s="2"/>
      <c r="H617" s="2"/>
      <c r="I617" s="2"/>
      <c r="J617" s="2"/>
      <c r="K617" s="2"/>
      <c r="L617" s="2"/>
      <c r="M617" s="4"/>
      <c r="N617" s="302"/>
      <c r="O617" s="116"/>
      <c r="P617" s="116"/>
      <c r="Q617" s="116"/>
      <c r="R617" s="116"/>
      <c r="S617" s="116"/>
      <c r="T617" s="116"/>
      <c r="U617" s="116"/>
      <c r="V617" s="116"/>
      <c r="W617" s="116"/>
      <c r="X617" s="116"/>
      <c r="Y617" s="116"/>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69">
        <f t="shared" ref="BJ617:BR617" si="456">COUNTIFS($J$7:$J$549,"Thẩm mỹ",BJ$7:BJ$549,"2")</f>
        <v>63</v>
      </c>
      <c r="BK617" s="69">
        <f t="shared" si="456"/>
        <v>65</v>
      </c>
      <c r="BL617" s="69">
        <f t="shared" si="456"/>
        <v>68</v>
      </c>
      <c r="BM617" s="69">
        <f t="shared" si="456"/>
        <v>67</v>
      </c>
      <c r="BN617" s="69">
        <f t="shared" si="456"/>
        <v>66</v>
      </c>
      <c r="BO617" s="69">
        <f t="shared" si="456"/>
        <v>66</v>
      </c>
      <c r="BP617" s="69">
        <f t="shared" si="456"/>
        <v>65</v>
      </c>
      <c r="BQ617" s="69">
        <f t="shared" si="456"/>
        <v>65</v>
      </c>
      <c r="BR617" s="69">
        <f t="shared" si="456"/>
        <v>70</v>
      </c>
      <c r="BS617" s="69"/>
      <c r="BT617" s="69"/>
      <c r="BU617" s="69"/>
      <c r="BV617" s="69"/>
      <c r="BW617" s="69"/>
      <c r="BX617" s="69"/>
      <c r="BY617" s="69"/>
      <c r="BZ617" s="69"/>
      <c r="CA617" s="69"/>
      <c r="CB617" s="69"/>
      <c r="CC617" s="69">
        <f>COUNTIFS($J$7:$J$549,"Thẩm mỹ",CC$7:CC$549,"2")</f>
        <v>65</v>
      </c>
      <c r="CD617" s="69"/>
      <c r="CE617" s="69">
        <f t="shared" ref="CE617:CR617" si="457">COUNTIFS($J$7:$J$549,"Thẩm mỹ",CE$7:CE$549,"2")</f>
        <v>65</v>
      </c>
      <c r="CF617" s="69">
        <f t="shared" si="457"/>
        <v>66</v>
      </c>
      <c r="CG617" s="69">
        <f t="shared" si="457"/>
        <v>67</v>
      </c>
      <c r="CH617" s="69">
        <f t="shared" si="457"/>
        <v>66</v>
      </c>
      <c r="CI617" s="69">
        <f t="shared" si="457"/>
        <v>66</v>
      </c>
      <c r="CJ617" s="69">
        <f t="shared" si="457"/>
        <v>66</v>
      </c>
      <c r="CK617" s="69">
        <f t="shared" si="457"/>
        <v>66</v>
      </c>
      <c r="CL617" s="69">
        <f t="shared" si="457"/>
        <v>64</v>
      </c>
      <c r="CM617" s="69">
        <f t="shared" si="457"/>
        <v>65</v>
      </c>
      <c r="CN617" s="69">
        <f t="shared" si="457"/>
        <v>67</v>
      </c>
      <c r="CO617" s="69">
        <f t="shared" si="457"/>
        <v>65</v>
      </c>
      <c r="CP617" s="69">
        <f t="shared" si="457"/>
        <v>68</v>
      </c>
      <c r="CQ617" s="69">
        <f t="shared" si="457"/>
        <v>67</v>
      </c>
      <c r="CR617" s="69">
        <f t="shared" si="457"/>
        <v>66</v>
      </c>
      <c r="CS617" s="69"/>
      <c r="CT617" s="69">
        <f>COUNTIFS($J$7:$J$549,"Thẩm mỹ",CT$7:CT$549,"2")</f>
        <v>67</v>
      </c>
      <c r="CU617" s="69">
        <f>COUNTIFS($J$7:$J$549,"Thẩm mỹ",CU$7:CU$549,"2")</f>
        <v>68</v>
      </c>
      <c r="CV617" s="69">
        <f>COUNTIFS($J$7:$J$549,"Thẩm mỹ",CV$7:CV$549,"2")</f>
        <v>68</v>
      </c>
      <c r="CW617" s="641"/>
      <c r="CX617" s="642"/>
      <c r="CY617" s="642"/>
      <c r="CZ617" s="642"/>
      <c r="DA617" s="642"/>
      <c r="DB617" s="642"/>
      <c r="DC617" s="642"/>
      <c r="DD617" s="642"/>
      <c r="DE617" s="642"/>
      <c r="DF617" s="643"/>
      <c r="DG617" s="2"/>
      <c r="DH617" s="2"/>
      <c r="DI617" s="2"/>
      <c r="DJ617" s="2"/>
      <c r="DK617" s="2"/>
      <c r="DL617" s="2"/>
      <c r="DM617" s="2"/>
      <c r="DN617" s="2"/>
      <c r="DO617" s="2"/>
      <c r="DP617" s="2"/>
      <c r="DQ617" s="2"/>
      <c r="DR617" s="2"/>
      <c r="DS617" s="2"/>
      <c r="DT617" s="2"/>
      <c r="DU617" s="2"/>
      <c r="DV617" s="2"/>
      <c r="DW617" s="2"/>
      <c r="DX617" s="2"/>
      <c r="DY617" s="2"/>
      <c r="DZ617" s="2"/>
    </row>
    <row r="618" spans="1:130" ht="15.75" hidden="1" x14ac:dyDescent="0.25">
      <c r="A618" s="671"/>
      <c r="B618" s="636"/>
      <c r="C618" s="639"/>
      <c r="D618" s="180" t="s">
        <v>955</v>
      </c>
      <c r="E618" s="1"/>
      <c r="F618" s="1"/>
      <c r="G618" s="2"/>
      <c r="H618" s="2"/>
      <c r="I618" s="2"/>
      <c r="J618" s="2"/>
      <c r="K618" s="2"/>
      <c r="L618" s="2"/>
      <c r="M618" s="4"/>
      <c r="N618" s="302"/>
      <c r="O618" s="116"/>
      <c r="P618" s="116"/>
      <c r="Q618" s="116"/>
      <c r="R618" s="116"/>
      <c r="S618" s="116"/>
      <c r="T618" s="116"/>
      <c r="U618" s="116"/>
      <c r="V618" s="116"/>
      <c r="W618" s="116"/>
      <c r="X618" s="116"/>
      <c r="Y618" s="116"/>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69">
        <f t="shared" ref="BJ618:BR618" si="458">COUNTIFS($J$7:$J$549,"Thẩm mỹ",BJ$7:BJ$549,"1")</f>
        <v>6</v>
      </c>
      <c r="BK618" s="69">
        <f t="shared" si="458"/>
        <v>4</v>
      </c>
      <c r="BL618" s="69">
        <f t="shared" si="458"/>
        <v>1</v>
      </c>
      <c r="BM618" s="69">
        <f t="shared" si="458"/>
        <v>2</v>
      </c>
      <c r="BN618" s="69">
        <f t="shared" si="458"/>
        <v>3</v>
      </c>
      <c r="BO618" s="69">
        <f t="shared" si="458"/>
        <v>3</v>
      </c>
      <c r="BP618" s="69">
        <f t="shared" si="458"/>
        <v>4</v>
      </c>
      <c r="BQ618" s="69">
        <f t="shared" si="458"/>
        <v>4</v>
      </c>
      <c r="BR618" s="69">
        <f t="shared" si="458"/>
        <v>0</v>
      </c>
      <c r="BS618" s="69"/>
      <c r="BT618" s="69"/>
      <c r="BU618" s="69"/>
      <c r="BV618" s="69"/>
      <c r="BW618" s="69"/>
      <c r="BX618" s="69"/>
      <c r="BY618" s="69"/>
      <c r="BZ618" s="69"/>
      <c r="CA618" s="69"/>
      <c r="CB618" s="69"/>
      <c r="CC618" s="69">
        <f>COUNTIFS($J$7:$J$549,"Thẩm mỹ",CC$7:CC$549,"1")</f>
        <v>5</v>
      </c>
      <c r="CD618" s="69"/>
      <c r="CE618" s="69">
        <f t="shared" ref="CE618:CR618" si="459">COUNTIFS($J$7:$J$549,"Thẩm mỹ",CE$7:CE$549,"1")</f>
        <v>4</v>
      </c>
      <c r="CF618" s="69">
        <f t="shared" si="459"/>
        <v>3</v>
      </c>
      <c r="CG618" s="69">
        <f t="shared" si="459"/>
        <v>2</v>
      </c>
      <c r="CH618" s="69">
        <f t="shared" si="459"/>
        <v>3</v>
      </c>
      <c r="CI618" s="69">
        <f t="shared" si="459"/>
        <v>3</v>
      </c>
      <c r="CJ618" s="69">
        <f t="shared" si="459"/>
        <v>3</v>
      </c>
      <c r="CK618" s="69">
        <f t="shared" si="459"/>
        <v>3</v>
      </c>
      <c r="CL618" s="69">
        <f t="shared" si="459"/>
        <v>5</v>
      </c>
      <c r="CM618" s="69">
        <f t="shared" si="459"/>
        <v>4</v>
      </c>
      <c r="CN618" s="69">
        <f t="shared" si="459"/>
        <v>2</v>
      </c>
      <c r="CO618" s="69">
        <f t="shared" si="459"/>
        <v>4</v>
      </c>
      <c r="CP618" s="69">
        <f t="shared" si="459"/>
        <v>1</v>
      </c>
      <c r="CQ618" s="69">
        <f t="shared" si="459"/>
        <v>2</v>
      </c>
      <c r="CR618" s="69">
        <f t="shared" si="459"/>
        <v>3</v>
      </c>
      <c r="CS618" s="69"/>
      <c r="CT618" s="69">
        <f>COUNTIFS($J$7:$J$549,"Thẩm mỹ",CT$7:CT$549,"1")</f>
        <v>2</v>
      </c>
      <c r="CU618" s="69">
        <f>COUNTIFS($J$7:$J$549,"Thẩm mỹ",CU$7:CU$549,"1")</f>
        <v>1</v>
      </c>
      <c r="CV618" s="69">
        <f>COUNTIFS($J$7:$J$549,"Thẩm mỹ",CV$7:CV$549,"1")</f>
        <v>1</v>
      </c>
      <c r="CW618" s="644"/>
      <c r="CX618" s="645"/>
      <c r="CY618" s="645"/>
      <c r="CZ618" s="645"/>
      <c r="DA618" s="645"/>
      <c r="DB618" s="645"/>
      <c r="DC618" s="645"/>
      <c r="DD618" s="645"/>
      <c r="DE618" s="645"/>
      <c r="DF618" s="646"/>
      <c r="DG618" s="2"/>
      <c r="DH618" s="2"/>
      <c r="DI618" s="2"/>
      <c r="DJ618" s="2"/>
      <c r="DK618" s="2"/>
      <c r="DL618" s="2"/>
      <c r="DM618" s="2"/>
      <c r="DN618" s="2"/>
      <c r="DO618" s="2"/>
      <c r="DP618" s="2"/>
      <c r="DQ618" s="2"/>
      <c r="DR618" s="2"/>
      <c r="DS618" s="2"/>
      <c r="DT618" s="2"/>
      <c r="DU618" s="2"/>
      <c r="DV618" s="2"/>
      <c r="DW618" s="2"/>
      <c r="DX618" s="2"/>
      <c r="DY618" s="2"/>
      <c r="DZ618" s="2"/>
    </row>
    <row r="619" spans="1:130" ht="15.75" hidden="1" x14ac:dyDescent="0.25">
      <c r="A619" s="671"/>
      <c r="B619" s="636"/>
      <c r="C619" s="639"/>
      <c r="D619" s="180" t="s">
        <v>956</v>
      </c>
      <c r="E619" s="1"/>
      <c r="F619" s="1"/>
      <c r="G619" s="2"/>
      <c r="H619" s="2"/>
      <c r="I619" s="2"/>
      <c r="J619" s="2"/>
      <c r="K619" s="2"/>
      <c r="L619" s="2"/>
      <c r="M619" s="4"/>
      <c r="N619" s="302"/>
      <c r="O619" s="116"/>
      <c r="P619" s="116"/>
      <c r="Q619" s="116"/>
      <c r="R619" s="116"/>
      <c r="S619" s="116"/>
      <c r="T619" s="116"/>
      <c r="U619" s="116"/>
      <c r="V619" s="116"/>
      <c r="W619" s="116"/>
      <c r="X619" s="116"/>
      <c r="Y619" s="116"/>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69">
        <f t="shared" ref="BJ619:BR619" si="460">COUNTIFS($J$7:$J$549,"Thẩm mỹ",BJ$7:BJ$549,"0")</f>
        <v>0</v>
      </c>
      <c r="BK619" s="69">
        <f t="shared" si="460"/>
        <v>0</v>
      </c>
      <c r="BL619" s="69">
        <f t="shared" si="460"/>
        <v>0</v>
      </c>
      <c r="BM619" s="69">
        <f t="shared" si="460"/>
        <v>0</v>
      </c>
      <c r="BN619" s="69">
        <f t="shared" si="460"/>
        <v>0</v>
      </c>
      <c r="BO619" s="69">
        <f t="shared" si="460"/>
        <v>0</v>
      </c>
      <c r="BP619" s="69">
        <f t="shared" si="460"/>
        <v>0</v>
      </c>
      <c r="BQ619" s="69">
        <f t="shared" si="460"/>
        <v>0</v>
      </c>
      <c r="BR619" s="69">
        <f t="shared" si="460"/>
        <v>0</v>
      </c>
      <c r="BS619" s="69"/>
      <c r="BT619" s="69"/>
      <c r="BU619" s="69"/>
      <c r="BV619" s="69"/>
      <c r="BW619" s="69"/>
      <c r="BX619" s="69"/>
      <c r="BY619" s="69"/>
      <c r="BZ619" s="69"/>
      <c r="CA619" s="69"/>
      <c r="CB619" s="69"/>
      <c r="CC619" s="69">
        <f>COUNTIFS($J$7:$J$549,"Thẩm mỹ",CC$7:CC$549,"0")</f>
        <v>0</v>
      </c>
      <c r="CD619" s="69"/>
      <c r="CE619" s="69">
        <f t="shared" ref="CE619:CR619" si="461">COUNTIFS($J$7:$J$549,"Thẩm mỹ",CE$7:CE$549,"0")</f>
        <v>0</v>
      </c>
      <c r="CF619" s="69">
        <f t="shared" si="461"/>
        <v>0</v>
      </c>
      <c r="CG619" s="69">
        <f t="shared" si="461"/>
        <v>0</v>
      </c>
      <c r="CH619" s="69">
        <f t="shared" si="461"/>
        <v>0</v>
      </c>
      <c r="CI619" s="69">
        <f t="shared" si="461"/>
        <v>0</v>
      </c>
      <c r="CJ619" s="69">
        <f t="shared" si="461"/>
        <v>0</v>
      </c>
      <c r="CK619" s="69">
        <f t="shared" si="461"/>
        <v>0</v>
      </c>
      <c r="CL619" s="69">
        <f t="shared" si="461"/>
        <v>0</v>
      </c>
      <c r="CM619" s="69">
        <f t="shared" si="461"/>
        <v>0</v>
      </c>
      <c r="CN619" s="69">
        <f t="shared" si="461"/>
        <v>0</v>
      </c>
      <c r="CO619" s="69">
        <f t="shared" si="461"/>
        <v>0</v>
      </c>
      <c r="CP619" s="69">
        <f t="shared" si="461"/>
        <v>0</v>
      </c>
      <c r="CQ619" s="69">
        <f t="shared" si="461"/>
        <v>0</v>
      </c>
      <c r="CR619" s="69">
        <f t="shared" si="461"/>
        <v>0</v>
      </c>
      <c r="CS619" s="69"/>
      <c r="CT619" s="69">
        <f>COUNTIFS($J$7:$J$549,"Thẩm mỹ",CT$7:CT$549,"0")</f>
        <v>0</v>
      </c>
      <c r="CU619" s="69">
        <f>COUNTIFS($J$7:$J$549,"Thẩm mỹ",CU$7:CU$549,"0")</f>
        <v>0</v>
      </c>
      <c r="CV619" s="69">
        <f>COUNTIFS($J$7:$J$549,"Thẩm mỹ",CV$7:CV$549,"0")</f>
        <v>0</v>
      </c>
      <c r="CW619" s="644"/>
      <c r="CX619" s="645"/>
      <c r="CY619" s="645"/>
      <c r="CZ619" s="645"/>
      <c r="DA619" s="645"/>
      <c r="DB619" s="645"/>
      <c r="DC619" s="645"/>
      <c r="DD619" s="645"/>
      <c r="DE619" s="645"/>
      <c r="DF619" s="646"/>
      <c r="DG619" s="2"/>
      <c r="DH619" s="2"/>
      <c r="DI619" s="2"/>
      <c r="DJ619" s="2"/>
      <c r="DK619" s="2"/>
      <c r="DL619" s="2"/>
      <c r="DM619" s="2"/>
      <c r="DN619" s="2"/>
      <c r="DO619" s="2"/>
      <c r="DP619" s="2"/>
      <c r="DQ619" s="2"/>
      <c r="DR619" s="2"/>
      <c r="DS619" s="2"/>
      <c r="DT619" s="2"/>
      <c r="DU619" s="2"/>
      <c r="DV619" s="2"/>
      <c r="DW619" s="2"/>
      <c r="DX619" s="2"/>
      <c r="DY619" s="2"/>
      <c r="DZ619" s="2"/>
    </row>
    <row r="620" spans="1:130" ht="15.75" hidden="1" x14ac:dyDescent="0.25">
      <c r="A620" s="671"/>
      <c r="B620" s="636"/>
      <c r="C620" s="639"/>
      <c r="D620" s="180" t="s">
        <v>957</v>
      </c>
      <c r="E620" s="1"/>
      <c r="F620" s="1"/>
      <c r="G620" s="2"/>
      <c r="H620" s="2"/>
      <c r="I620" s="2"/>
      <c r="J620" s="2"/>
      <c r="K620" s="2"/>
      <c r="L620" s="2"/>
      <c r="M620" s="4"/>
      <c r="N620" s="302"/>
      <c r="O620" s="116"/>
      <c r="P620" s="116"/>
      <c r="Q620" s="116"/>
      <c r="R620" s="116"/>
      <c r="S620" s="116"/>
      <c r="T620" s="116"/>
      <c r="U620" s="116"/>
      <c r="V620" s="116"/>
      <c r="W620" s="116"/>
      <c r="X620" s="116"/>
      <c r="Y620" s="116"/>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69">
        <f t="shared" ref="BJ620:BR620" si="462">COUNTIFS($J$7:$J$549,"Thẩm mỹ",BJ$7:BJ$549,"KĐG")</f>
        <v>0</v>
      </c>
      <c r="BK620" s="69">
        <f t="shared" si="462"/>
        <v>0</v>
      </c>
      <c r="BL620" s="69">
        <f t="shared" si="462"/>
        <v>0</v>
      </c>
      <c r="BM620" s="69">
        <f t="shared" si="462"/>
        <v>0</v>
      </c>
      <c r="BN620" s="69">
        <f t="shared" si="462"/>
        <v>0</v>
      </c>
      <c r="BO620" s="69">
        <f t="shared" si="462"/>
        <v>0</v>
      </c>
      <c r="BP620" s="69">
        <f t="shared" si="462"/>
        <v>0</v>
      </c>
      <c r="BQ620" s="69">
        <f t="shared" si="462"/>
        <v>0</v>
      </c>
      <c r="BR620" s="69">
        <f t="shared" si="462"/>
        <v>0</v>
      </c>
      <c r="BS620" s="69"/>
      <c r="BT620" s="69"/>
      <c r="BU620" s="69"/>
      <c r="BV620" s="69"/>
      <c r="BW620" s="69"/>
      <c r="BX620" s="69"/>
      <c r="BY620" s="69"/>
      <c r="BZ620" s="69"/>
      <c r="CA620" s="69"/>
      <c r="CB620" s="69"/>
      <c r="CC620" s="69">
        <f>COUNTIFS($J$7:$J$549,"Thẩm mỹ",CC$7:CC$549,"KĐG")</f>
        <v>0</v>
      </c>
      <c r="CD620" s="69"/>
      <c r="CE620" s="69">
        <f t="shared" ref="CE620:CR620" si="463">COUNTIFS($J$7:$J$549,"Thẩm mỹ",CE$7:CE$549,"KĐG")</f>
        <v>0</v>
      </c>
      <c r="CF620" s="69">
        <f t="shared" si="463"/>
        <v>0</v>
      </c>
      <c r="CG620" s="69">
        <f t="shared" si="463"/>
        <v>0</v>
      </c>
      <c r="CH620" s="69">
        <f t="shared" si="463"/>
        <v>0</v>
      </c>
      <c r="CI620" s="69">
        <f t="shared" si="463"/>
        <v>0</v>
      </c>
      <c r="CJ620" s="69">
        <f t="shared" si="463"/>
        <v>0</v>
      </c>
      <c r="CK620" s="69">
        <f t="shared" si="463"/>
        <v>0</v>
      </c>
      <c r="CL620" s="69">
        <f t="shared" si="463"/>
        <v>0</v>
      </c>
      <c r="CM620" s="69">
        <f t="shared" si="463"/>
        <v>0</v>
      </c>
      <c r="CN620" s="69">
        <f t="shared" si="463"/>
        <v>0</v>
      </c>
      <c r="CO620" s="69">
        <f t="shared" si="463"/>
        <v>0</v>
      </c>
      <c r="CP620" s="69">
        <f t="shared" si="463"/>
        <v>0</v>
      </c>
      <c r="CQ620" s="69">
        <f t="shared" si="463"/>
        <v>0</v>
      </c>
      <c r="CR620" s="69">
        <f t="shared" si="463"/>
        <v>0</v>
      </c>
      <c r="CS620" s="69"/>
      <c r="CT620" s="69">
        <f>COUNTIFS($J$7:$J$549,"Thẩm mỹ",CT$7:CT$549,"KĐG")</f>
        <v>0</v>
      </c>
      <c r="CU620" s="69">
        <f>COUNTIFS($J$7:$J$549,"Thẩm mỹ",CU$7:CU$549,"KĐG")</f>
        <v>0</v>
      </c>
      <c r="CV620" s="69">
        <f>COUNTIFS($J$7:$J$549,"Thẩm mỹ",CV$7:CV$549,"KĐG")</f>
        <v>0</v>
      </c>
      <c r="CW620" s="644"/>
      <c r="CX620" s="645"/>
      <c r="CY620" s="645"/>
      <c r="CZ620" s="645"/>
      <c r="DA620" s="645"/>
      <c r="DB620" s="645"/>
      <c r="DC620" s="645"/>
      <c r="DD620" s="645"/>
      <c r="DE620" s="645"/>
      <c r="DF620" s="646"/>
      <c r="DG620" s="2"/>
      <c r="DH620" s="2"/>
      <c r="DI620" s="2"/>
      <c r="DJ620" s="2"/>
      <c r="DK620" s="2"/>
      <c r="DL620" s="2"/>
      <c r="DM620" s="2"/>
      <c r="DN620" s="2"/>
      <c r="DO620" s="2"/>
      <c r="DP620" s="2"/>
      <c r="DQ620" s="2"/>
      <c r="DR620" s="2"/>
      <c r="DS620" s="2"/>
      <c r="DT620" s="2"/>
      <c r="DU620" s="2"/>
      <c r="DV620" s="2"/>
      <c r="DW620" s="2"/>
      <c r="DX620" s="2"/>
      <c r="DY620" s="2"/>
      <c r="DZ620" s="2"/>
    </row>
    <row r="621" spans="1:130" ht="15.75" hidden="1" x14ac:dyDescent="0.25">
      <c r="A621" s="671"/>
      <c r="B621" s="636"/>
      <c r="C621" s="639"/>
      <c r="D621" s="180" t="s">
        <v>958</v>
      </c>
      <c r="E621" s="1"/>
      <c r="F621" s="1"/>
      <c r="G621" s="2"/>
      <c r="H621" s="2"/>
      <c r="I621" s="2"/>
      <c r="J621" s="2"/>
      <c r="K621" s="2"/>
      <c r="L621" s="2"/>
      <c r="M621" s="4"/>
      <c r="N621" s="302"/>
      <c r="O621" s="116"/>
      <c r="P621" s="116"/>
      <c r="Q621" s="116"/>
      <c r="R621" s="116"/>
      <c r="S621" s="116"/>
      <c r="T621" s="116"/>
      <c r="U621" s="116"/>
      <c r="V621" s="116"/>
      <c r="W621" s="116"/>
      <c r="X621" s="116"/>
      <c r="Y621" s="116"/>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184">
        <f t="shared" ref="BJ621:CC621" si="464">BJ620/(BJ617+BJ618+BJ619+BJ620)</f>
        <v>0</v>
      </c>
      <c r="BK621" s="184">
        <f t="shared" si="464"/>
        <v>0</v>
      </c>
      <c r="BL621" s="184">
        <f t="shared" si="464"/>
        <v>0</v>
      </c>
      <c r="BM621" s="184">
        <f t="shared" si="464"/>
        <v>0</v>
      </c>
      <c r="BN621" s="184">
        <f t="shared" si="464"/>
        <v>0</v>
      </c>
      <c r="BO621" s="184">
        <f t="shared" si="464"/>
        <v>0</v>
      </c>
      <c r="BP621" s="184">
        <f t="shared" si="464"/>
        <v>0</v>
      </c>
      <c r="BQ621" s="184">
        <f t="shared" si="464"/>
        <v>0</v>
      </c>
      <c r="BR621" s="184">
        <f t="shared" si="464"/>
        <v>0</v>
      </c>
      <c r="BS621" s="184"/>
      <c r="BT621" s="184"/>
      <c r="BU621" s="184"/>
      <c r="BV621" s="184"/>
      <c r="BW621" s="184"/>
      <c r="BX621" s="184"/>
      <c r="BY621" s="184"/>
      <c r="BZ621" s="184"/>
      <c r="CA621" s="184"/>
      <c r="CB621" s="184"/>
      <c r="CC621" s="184">
        <f t="shared" si="464"/>
        <v>0</v>
      </c>
      <c r="CD621" s="184"/>
      <c r="CE621" s="184">
        <f t="shared" ref="CE621:CV621" si="465">CE620/(CE617+CE618+CE619+CE620)</f>
        <v>0</v>
      </c>
      <c r="CF621" s="184">
        <f t="shared" si="465"/>
        <v>0</v>
      </c>
      <c r="CG621" s="184">
        <f t="shared" si="465"/>
        <v>0</v>
      </c>
      <c r="CH621" s="184">
        <f t="shared" si="465"/>
        <v>0</v>
      </c>
      <c r="CI621" s="184">
        <f t="shared" si="465"/>
        <v>0</v>
      </c>
      <c r="CJ621" s="184">
        <f t="shared" si="465"/>
        <v>0</v>
      </c>
      <c r="CK621" s="184">
        <f t="shared" si="465"/>
        <v>0</v>
      </c>
      <c r="CL621" s="184">
        <f t="shared" si="465"/>
        <v>0</v>
      </c>
      <c r="CM621" s="184">
        <f t="shared" si="465"/>
        <v>0</v>
      </c>
      <c r="CN621" s="184">
        <f t="shared" si="465"/>
        <v>0</v>
      </c>
      <c r="CO621" s="184">
        <f t="shared" si="465"/>
        <v>0</v>
      </c>
      <c r="CP621" s="184">
        <f t="shared" si="465"/>
        <v>0</v>
      </c>
      <c r="CQ621" s="184">
        <f t="shared" si="465"/>
        <v>0</v>
      </c>
      <c r="CR621" s="184">
        <f t="shared" si="465"/>
        <v>0</v>
      </c>
      <c r="CS621" s="184"/>
      <c r="CT621" s="184">
        <f t="shared" si="465"/>
        <v>0</v>
      </c>
      <c r="CU621" s="184">
        <f t="shared" si="465"/>
        <v>0</v>
      </c>
      <c r="CV621" s="184">
        <f t="shared" si="465"/>
        <v>0</v>
      </c>
      <c r="CW621" s="647"/>
      <c r="CX621" s="648"/>
      <c r="CY621" s="648"/>
      <c r="CZ621" s="648"/>
      <c r="DA621" s="648"/>
      <c r="DB621" s="648"/>
      <c r="DC621" s="648"/>
      <c r="DD621" s="648"/>
      <c r="DE621" s="648"/>
      <c r="DF621" s="649"/>
      <c r="DG621" s="2"/>
      <c r="DH621" s="2"/>
      <c r="DI621" s="2"/>
      <c r="DJ621" s="2"/>
      <c r="DK621" s="2"/>
      <c r="DL621" s="2"/>
      <c r="DM621" s="2"/>
      <c r="DN621" s="2"/>
      <c r="DO621" s="2"/>
      <c r="DP621" s="2"/>
      <c r="DQ621" s="2"/>
      <c r="DR621" s="2"/>
      <c r="DS621" s="2"/>
      <c r="DT621" s="2"/>
      <c r="DU621" s="2"/>
      <c r="DV621" s="2"/>
      <c r="DW621" s="2"/>
      <c r="DX621" s="2"/>
      <c r="DY621" s="2"/>
      <c r="DZ621" s="2"/>
    </row>
    <row r="622" spans="1:130" ht="15.75" hidden="1" x14ac:dyDescent="0.25">
      <c r="A622" s="671"/>
      <c r="B622" s="637"/>
      <c r="C622" s="639"/>
      <c r="D622" s="633" t="s">
        <v>973</v>
      </c>
      <c r="E622" s="1"/>
      <c r="F622" s="1"/>
      <c r="G622" s="2"/>
      <c r="H622" s="2"/>
      <c r="I622" s="2"/>
      <c r="J622" s="2"/>
      <c r="K622" s="2"/>
      <c r="L622" s="2"/>
      <c r="M622" s="4"/>
      <c r="N622" s="302"/>
      <c r="O622" s="116"/>
      <c r="P622" s="116"/>
      <c r="Q622" s="116"/>
      <c r="R622" s="116"/>
      <c r="S622" s="116"/>
      <c r="T622" s="116"/>
      <c r="U622" s="116"/>
      <c r="V622" s="116"/>
      <c r="W622" s="116"/>
      <c r="X622" s="116"/>
      <c r="Y622" s="116"/>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188">
        <f t="shared" ref="BJ622:CC622" si="466">(((BJ617*2)+(BJ618*1)+(BJ619*0)+(BJ619*0)))/(BJ617+BJ618+BJ619+BJ620)</f>
        <v>1.9130434782608696</v>
      </c>
      <c r="BK622" s="188">
        <f t="shared" si="466"/>
        <v>1.9420289855072463</v>
      </c>
      <c r="BL622" s="188">
        <f t="shared" si="466"/>
        <v>1.9855072463768115</v>
      </c>
      <c r="BM622" s="188">
        <f t="shared" si="466"/>
        <v>1.9710144927536233</v>
      </c>
      <c r="BN622" s="188">
        <f t="shared" si="466"/>
        <v>1.9565217391304348</v>
      </c>
      <c r="BO622" s="188">
        <f t="shared" si="466"/>
        <v>1.9565217391304348</v>
      </c>
      <c r="BP622" s="188">
        <f t="shared" si="466"/>
        <v>1.9420289855072463</v>
      </c>
      <c r="BQ622" s="188">
        <f t="shared" si="466"/>
        <v>1.9420289855072463</v>
      </c>
      <c r="BR622" s="188">
        <f t="shared" si="466"/>
        <v>2</v>
      </c>
      <c r="BS622" s="188"/>
      <c r="BT622" s="188"/>
      <c r="BU622" s="188"/>
      <c r="BV622" s="188"/>
      <c r="BW622" s="188"/>
      <c r="BX622" s="188"/>
      <c r="BY622" s="188"/>
      <c r="BZ622" s="188"/>
      <c r="CA622" s="188"/>
      <c r="CB622" s="188"/>
      <c r="CC622" s="188">
        <f t="shared" si="466"/>
        <v>1.9285714285714286</v>
      </c>
      <c r="CD622" s="188"/>
      <c r="CE622" s="188">
        <f t="shared" ref="CE622:CV622" si="467">(((CE617*2)+(CE618*1)+(CE619*0)+(CE619*0)))/(CE617+CE618+CE619+CE620)</f>
        <v>1.9420289855072463</v>
      </c>
      <c r="CF622" s="188">
        <f t="shared" si="467"/>
        <v>1.9565217391304348</v>
      </c>
      <c r="CG622" s="188">
        <f t="shared" si="467"/>
        <v>1.9710144927536233</v>
      </c>
      <c r="CH622" s="188">
        <f t="shared" si="467"/>
        <v>1.9565217391304348</v>
      </c>
      <c r="CI622" s="188">
        <f t="shared" si="467"/>
        <v>1.9565217391304348</v>
      </c>
      <c r="CJ622" s="188">
        <f t="shared" si="467"/>
        <v>1.9565217391304348</v>
      </c>
      <c r="CK622" s="188">
        <f t="shared" si="467"/>
        <v>1.9565217391304348</v>
      </c>
      <c r="CL622" s="188">
        <f t="shared" si="467"/>
        <v>1.9275362318840579</v>
      </c>
      <c r="CM622" s="188">
        <f t="shared" si="467"/>
        <v>1.9420289855072463</v>
      </c>
      <c r="CN622" s="188">
        <f t="shared" si="467"/>
        <v>1.9710144927536233</v>
      </c>
      <c r="CO622" s="188">
        <f t="shared" si="467"/>
        <v>1.9420289855072463</v>
      </c>
      <c r="CP622" s="188">
        <f t="shared" si="467"/>
        <v>1.9855072463768115</v>
      </c>
      <c r="CQ622" s="188">
        <f t="shared" si="467"/>
        <v>1.9710144927536233</v>
      </c>
      <c r="CR622" s="188">
        <f t="shared" si="467"/>
        <v>1.9565217391304348</v>
      </c>
      <c r="CS622" s="188"/>
      <c r="CT622" s="188">
        <f t="shared" si="467"/>
        <v>1.9710144927536233</v>
      </c>
      <c r="CU622" s="188">
        <f t="shared" si="467"/>
        <v>1.9855072463768115</v>
      </c>
      <c r="CV622" s="188">
        <f t="shared" si="467"/>
        <v>1.9855072463768115</v>
      </c>
      <c r="CW622" s="189">
        <f>COUNTIF($BJ623:$CV623,"Đ")</f>
        <v>27</v>
      </c>
      <c r="CX622" s="360">
        <f>CW622/(CY622+DA622+DC622+CW622)</f>
        <v>1</v>
      </c>
      <c r="CY622" s="189">
        <f>COUNTIF($BJ623:$DL623,"CCG")</f>
        <v>0</v>
      </c>
      <c r="CZ622" s="190">
        <f>CY622/(CW622+DA622+DC622+CY622)</f>
        <v>0</v>
      </c>
      <c r="DA622" s="189">
        <f>COUNTIF($BJ623:$DL623,"CĐ")</f>
        <v>0</v>
      </c>
      <c r="DB622" s="190">
        <f>DA622/(CW622+CY622+DC622+DA622)</f>
        <v>0</v>
      </c>
      <c r="DC622" s="189">
        <f>COUNTIF($BJ623:$DL623,"KĐG")</f>
        <v>0</v>
      </c>
      <c r="DD622" s="190">
        <f>DC622/(CW622+CY622+DA622+DC622)</f>
        <v>0</v>
      </c>
      <c r="DE622" s="191">
        <f>(((CW622*2)+(CY622*1)+(DA622*0)))/(CW622+CY622+DA622)</f>
        <v>2</v>
      </c>
      <c r="DF622" s="191" t="str">
        <f>IF(DE622&gt;=1.6,"Đạt mục tiêu",IF(DE622&gt;=1,"Cần cố gắng","Chưa đạt"))</f>
        <v>Đạt mục tiêu</v>
      </c>
      <c r="DG622" s="2"/>
      <c r="DH622" s="2"/>
      <c r="DI622" s="2"/>
      <c r="DJ622" s="2"/>
      <c r="DK622" s="2"/>
      <c r="DL622" s="2"/>
      <c r="DM622" s="2"/>
      <c r="DN622" s="2"/>
      <c r="DO622" s="2"/>
      <c r="DP622" s="2"/>
      <c r="DQ622" s="2"/>
      <c r="DR622" s="2"/>
      <c r="DS622" s="2"/>
      <c r="DT622" s="2"/>
      <c r="DU622" s="2"/>
      <c r="DV622" s="2"/>
      <c r="DW622" s="2"/>
      <c r="DX622" s="2"/>
      <c r="DY622" s="2"/>
      <c r="DZ622" s="2"/>
    </row>
    <row r="623" spans="1:130" ht="15.75" hidden="1" x14ac:dyDescent="0.25">
      <c r="A623" s="671"/>
      <c r="B623" s="635" t="s">
        <v>560</v>
      </c>
      <c r="C623" s="640"/>
      <c r="D623" s="634"/>
      <c r="E623" s="1"/>
      <c r="F623" s="1"/>
      <c r="G623" s="2"/>
      <c r="H623" s="2"/>
      <c r="I623" s="2"/>
      <c r="J623" s="2"/>
      <c r="K623" s="2"/>
      <c r="L623" s="2"/>
      <c r="M623" s="4"/>
      <c r="N623" s="302"/>
      <c r="O623" s="116"/>
      <c r="P623" s="116"/>
      <c r="Q623" s="116"/>
      <c r="R623" s="116"/>
      <c r="S623" s="116"/>
      <c r="T623" s="116"/>
      <c r="U623" s="116"/>
      <c r="V623" s="116"/>
      <c r="W623" s="116"/>
      <c r="X623" s="116"/>
      <c r="Y623" s="116"/>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188" t="str">
        <f t="shared" ref="BJ623:CC623" si="468">IF(BJ621&gt;=50%,"KĐG",IF(BJ622&gt;=1.6,"Đ",IF(BJ622&gt;=1,"CCG","CĐ")))</f>
        <v>Đ</v>
      </c>
      <c r="BK623" s="188" t="str">
        <f t="shared" si="468"/>
        <v>Đ</v>
      </c>
      <c r="BL623" s="188" t="str">
        <f t="shared" si="468"/>
        <v>Đ</v>
      </c>
      <c r="BM623" s="188" t="str">
        <f t="shared" si="468"/>
        <v>Đ</v>
      </c>
      <c r="BN623" s="188" t="str">
        <f t="shared" si="468"/>
        <v>Đ</v>
      </c>
      <c r="BO623" s="188" t="str">
        <f t="shared" si="468"/>
        <v>Đ</v>
      </c>
      <c r="BP623" s="188" t="str">
        <f t="shared" si="468"/>
        <v>Đ</v>
      </c>
      <c r="BQ623" s="188" t="str">
        <f t="shared" si="468"/>
        <v>Đ</v>
      </c>
      <c r="BR623" s="188" t="str">
        <f t="shared" si="468"/>
        <v>Đ</v>
      </c>
      <c r="BS623" s="188"/>
      <c r="BT623" s="188"/>
      <c r="BU623" s="188"/>
      <c r="BV623" s="188"/>
      <c r="BW623" s="188"/>
      <c r="BX623" s="188"/>
      <c r="BY623" s="188"/>
      <c r="BZ623" s="188"/>
      <c r="CA623" s="188"/>
      <c r="CB623" s="188"/>
      <c r="CC623" s="188" t="str">
        <f t="shared" si="468"/>
        <v>Đ</v>
      </c>
      <c r="CD623" s="188"/>
      <c r="CE623" s="188" t="str">
        <f t="shared" ref="CE623:CV623" si="469">IF(CE621&gt;=50%,"KĐG",IF(CE622&gt;=1.6,"Đ",IF(CE622&gt;=1,"CCG","CĐ")))</f>
        <v>Đ</v>
      </c>
      <c r="CF623" s="188" t="str">
        <f t="shared" si="469"/>
        <v>Đ</v>
      </c>
      <c r="CG623" s="188" t="str">
        <f t="shared" si="469"/>
        <v>Đ</v>
      </c>
      <c r="CH623" s="188" t="str">
        <f t="shared" si="469"/>
        <v>Đ</v>
      </c>
      <c r="CI623" s="188" t="str">
        <f t="shared" si="469"/>
        <v>Đ</v>
      </c>
      <c r="CJ623" s="188" t="str">
        <f t="shared" si="469"/>
        <v>Đ</v>
      </c>
      <c r="CK623" s="188" t="str">
        <f t="shared" si="469"/>
        <v>Đ</v>
      </c>
      <c r="CL623" s="188" t="str">
        <f t="shared" si="469"/>
        <v>Đ</v>
      </c>
      <c r="CM623" s="188" t="str">
        <f t="shared" si="469"/>
        <v>Đ</v>
      </c>
      <c r="CN623" s="188" t="str">
        <f t="shared" si="469"/>
        <v>Đ</v>
      </c>
      <c r="CO623" s="188" t="str">
        <f t="shared" si="469"/>
        <v>Đ</v>
      </c>
      <c r="CP623" s="188" t="str">
        <f t="shared" si="469"/>
        <v>Đ</v>
      </c>
      <c r="CQ623" s="188" t="str">
        <f t="shared" si="469"/>
        <v>Đ</v>
      </c>
      <c r="CR623" s="188" t="str">
        <f t="shared" si="469"/>
        <v>Đ</v>
      </c>
      <c r="CS623" s="188"/>
      <c r="CT623" s="188" t="str">
        <f t="shared" si="469"/>
        <v>Đ</v>
      </c>
      <c r="CU623" s="188" t="str">
        <f t="shared" si="469"/>
        <v>Đ</v>
      </c>
      <c r="CV623" s="188" t="str">
        <f t="shared" si="469"/>
        <v>Đ</v>
      </c>
      <c r="CW623" s="192"/>
      <c r="CX623" s="361"/>
      <c r="CY623" s="192"/>
      <c r="CZ623" s="193"/>
      <c r="DA623" s="192"/>
      <c r="DB623" s="193"/>
      <c r="DC623" s="192"/>
      <c r="DD623" s="193"/>
      <c r="DE623" s="194"/>
      <c r="DF623" s="194"/>
      <c r="DG623" s="2"/>
      <c r="DH623" s="2"/>
      <c r="DI623" s="2"/>
      <c r="DJ623" s="2"/>
      <c r="DK623" s="2"/>
      <c r="DL623" s="2"/>
      <c r="DM623" s="2"/>
      <c r="DN623" s="2"/>
      <c r="DO623" s="2"/>
      <c r="DP623" s="2"/>
      <c r="DQ623" s="2"/>
      <c r="DR623" s="2"/>
      <c r="DS623" s="2"/>
      <c r="DT623" s="2"/>
      <c r="DU623" s="2"/>
      <c r="DV623" s="2"/>
      <c r="DW623" s="2"/>
      <c r="DX623" s="2"/>
      <c r="DY623" s="2"/>
      <c r="DZ623" s="2"/>
    </row>
    <row r="624" spans="1:130" ht="15.75" hidden="1" x14ac:dyDescent="0.25">
      <c r="A624" s="671"/>
      <c r="B624" s="636"/>
      <c r="C624" s="638" t="s">
        <v>560</v>
      </c>
      <c r="D624" s="180" t="s">
        <v>969</v>
      </c>
      <c r="E624" s="1"/>
      <c r="F624" s="1"/>
      <c r="G624" s="2"/>
      <c r="H624" s="2"/>
      <c r="I624" s="2"/>
      <c r="J624" s="2"/>
      <c r="K624" s="2"/>
      <c r="L624" s="2"/>
      <c r="M624" s="4"/>
      <c r="N624" s="302"/>
      <c r="O624" s="116"/>
      <c r="P624" s="116"/>
      <c r="Q624" s="116"/>
      <c r="R624" s="116"/>
      <c r="S624" s="116"/>
      <c r="T624" s="116"/>
      <c r="U624" s="116"/>
      <c r="V624" s="116"/>
      <c r="W624" s="116"/>
      <c r="X624" s="116"/>
      <c r="Y624" s="116"/>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69">
        <f t="shared" ref="BJ624:CC627" si="470">BJ588+BJ595+BJ602+BJ610+BJ617</f>
        <v>321</v>
      </c>
      <c r="BK624" s="69">
        <f t="shared" si="470"/>
        <v>322</v>
      </c>
      <c r="BL624" s="69">
        <f t="shared" si="470"/>
        <v>324</v>
      </c>
      <c r="BM624" s="69">
        <f t="shared" si="470"/>
        <v>323</v>
      </c>
      <c r="BN624" s="69">
        <f t="shared" si="470"/>
        <v>318</v>
      </c>
      <c r="BO624" s="69">
        <f t="shared" si="470"/>
        <v>324</v>
      </c>
      <c r="BP624" s="69">
        <f t="shared" si="470"/>
        <v>318</v>
      </c>
      <c r="BQ624" s="69">
        <f t="shared" si="470"/>
        <v>318</v>
      </c>
      <c r="BR624" s="69">
        <f t="shared" si="470"/>
        <v>310</v>
      </c>
      <c r="BS624" s="69"/>
      <c r="BT624" s="69"/>
      <c r="BU624" s="69"/>
      <c r="BV624" s="69"/>
      <c r="BW624" s="69"/>
      <c r="BX624" s="69"/>
      <c r="BY624" s="69"/>
      <c r="BZ624" s="69"/>
      <c r="CA624" s="69"/>
      <c r="CB624" s="69"/>
      <c r="CC624" s="69">
        <f t="shared" si="470"/>
        <v>308</v>
      </c>
      <c r="CD624" s="69"/>
      <c r="CE624" s="69">
        <f t="shared" ref="CE624:CV627" si="471">CE588+CE595+CE602+CE610+CE617</f>
        <v>316</v>
      </c>
      <c r="CF624" s="69">
        <f t="shared" si="471"/>
        <v>317</v>
      </c>
      <c r="CG624" s="69">
        <f t="shared" si="471"/>
        <v>320</v>
      </c>
      <c r="CH624" s="69">
        <f t="shared" si="471"/>
        <v>313</v>
      </c>
      <c r="CI624" s="69">
        <f t="shared" si="471"/>
        <v>316</v>
      </c>
      <c r="CJ624" s="69">
        <f t="shared" si="471"/>
        <v>316</v>
      </c>
      <c r="CK624" s="69">
        <f t="shared" si="471"/>
        <v>313</v>
      </c>
      <c r="CL624" s="69">
        <f t="shared" si="471"/>
        <v>311</v>
      </c>
      <c r="CM624" s="69">
        <f t="shared" si="471"/>
        <v>315</v>
      </c>
      <c r="CN624" s="69">
        <f t="shared" si="471"/>
        <v>307</v>
      </c>
      <c r="CO624" s="69">
        <f t="shared" si="471"/>
        <v>314</v>
      </c>
      <c r="CP624" s="69">
        <f t="shared" si="471"/>
        <v>318</v>
      </c>
      <c r="CQ624" s="69">
        <f t="shared" si="471"/>
        <v>323</v>
      </c>
      <c r="CR624" s="69">
        <f t="shared" si="471"/>
        <v>326</v>
      </c>
      <c r="CS624" s="69"/>
      <c r="CT624" s="69">
        <f t="shared" si="471"/>
        <v>326</v>
      </c>
      <c r="CU624" s="69">
        <f t="shared" si="471"/>
        <v>325</v>
      </c>
      <c r="CV624" s="69">
        <f t="shared" si="471"/>
        <v>330</v>
      </c>
      <c r="CW624" s="641"/>
      <c r="CX624" s="642"/>
      <c r="CY624" s="642"/>
      <c r="CZ624" s="642"/>
      <c r="DA624" s="642"/>
      <c r="DB624" s="642"/>
      <c r="DC624" s="642"/>
      <c r="DD624" s="642"/>
      <c r="DE624" s="642"/>
      <c r="DF624" s="643"/>
      <c r="DG624" s="2"/>
      <c r="DH624" s="2"/>
      <c r="DI624" s="2"/>
      <c r="DJ624" s="2"/>
      <c r="DK624" s="2"/>
      <c r="DL624" s="2"/>
      <c r="DM624" s="2"/>
      <c r="DN624" s="2"/>
      <c r="DO624" s="2"/>
      <c r="DP624" s="2"/>
      <c r="DQ624" s="2"/>
      <c r="DR624" s="2"/>
      <c r="DS624" s="2"/>
      <c r="DT624" s="2"/>
      <c r="DU624" s="2"/>
      <c r="DV624" s="2"/>
      <c r="DW624" s="2"/>
      <c r="DX624" s="2"/>
      <c r="DY624" s="2"/>
      <c r="DZ624" s="2"/>
    </row>
    <row r="625" spans="1:130" ht="15.75" hidden="1" x14ac:dyDescent="0.25">
      <c r="A625" s="671"/>
      <c r="B625" s="636"/>
      <c r="C625" s="639"/>
      <c r="D625" s="180" t="s">
        <v>955</v>
      </c>
      <c r="E625" s="1"/>
      <c r="F625" s="1"/>
      <c r="G625" s="2"/>
      <c r="H625" s="2"/>
      <c r="I625" s="2"/>
      <c r="J625" s="2"/>
      <c r="K625" s="2"/>
      <c r="L625" s="2"/>
      <c r="M625" s="4"/>
      <c r="N625" s="302"/>
      <c r="O625" s="116"/>
      <c r="P625" s="116"/>
      <c r="Q625" s="116"/>
      <c r="R625" s="116"/>
      <c r="S625" s="116"/>
      <c r="T625" s="116"/>
      <c r="U625" s="116"/>
      <c r="V625" s="116"/>
      <c r="W625" s="116"/>
      <c r="X625" s="116"/>
      <c r="Y625" s="116"/>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69">
        <f t="shared" si="470"/>
        <v>16</v>
      </c>
      <c r="BK625" s="69">
        <f t="shared" si="470"/>
        <v>17</v>
      </c>
      <c r="BL625" s="69">
        <f t="shared" si="470"/>
        <v>15</v>
      </c>
      <c r="BM625" s="69">
        <f t="shared" si="470"/>
        <v>16</v>
      </c>
      <c r="BN625" s="69">
        <f t="shared" si="470"/>
        <v>21</v>
      </c>
      <c r="BO625" s="69">
        <f t="shared" si="470"/>
        <v>15</v>
      </c>
      <c r="BP625" s="69">
        <f t="shared" si="470"/>
        <v>21</v>
      </c>
      <c r="BQ625" s="69">
        <f t="shared" si="470"/>
        <v>21</v>
      </c>
      <c r="BR625" s="69">
        <f t="shared" si="470"/>
        <v>30</v>
      </c>
      <c r="BS625" s="69"/>
      <c r="BT625" s="69"/>
      <c r="BU625" s="69"/>
      <c r="BV625" s="69"/>
      <c r="BW625" s="69"/>
      <c r="BX625" s="69"/>
      <c r="BY625" s="69"/>
      <c r="BZ625" s="69"/>
      <c r="CA625" s="69"/>
      <c r="CB625" s="69"/>
      <c r="CC625" s="69">
        <f t="shared" si="470"/>
        <v>32</v>
      </c>
      <c r="CD625" s="69"/>
      <c r="CE625" s="69">
        <f t="shared" si="471"/>
        <v>23</v>
      </c>
      <c r="CF625" s="69">
        <f t="shared" si="471"/>
        <v>22</v>
      </c>
      <c r="CG625" s="69">
        <f t="shared" si="471"/>
        <v>19</v>
      </c>
      <c r="CH625" s="69">
        <f t="shared" si="471"/>
        <v>26</v>
      </c>
      <c r="CI625" s="69">
        <f t="shared" si="471"/>
        <v>23</v>
      </c>
      <c r="CJ625" s="69">
        <f t="shared" si="471"/>
        <v>23</v>
      </c>
      <c r="CK625" s="69">
        <f t="shared" si="471"/>
        <v>26</v>
      </c>
      <c r="CL625" s="69">
        <f t="shared" si="471"/>
        <v>28</v>
      </c>
      <c r="CM625" s="69">
        <f t="shared" si="471"/>
        <v>24</v>
      </c>
      <c r="CN625" s="69">
        <f t="shared" si="471"/>
        <v>32</v>
      </c>
      <c r="CO625" s="69">
        <f t="shared" si="471"/>
        <v>25</v>
      </c>
      <c r="CP625" s="69">
        <f t="shared" si="471"/>
        <v>21</v>
      </c>
      <c r="CQ625" s="69">
        <f t="shared" si="471"/>
        <v>16</v>
      </c>
      <c r="CR625" s="69">
        <f t="shared" si="471"/>
        <v>13</v>
      </c>
      <c r="CS625" s="69"/>
      <c r="CT625" s="69">
        <f t="shared" si="471"/>
        <v>13</v>
      </c>
      <c r="CU625" s="69">
        <f t="shared" si="471"/>
        <v>14</v>
      </c>
      <c r="CV625" s="69">
        <f t="shared" si="471"/>
        <v>9</v>
      </c>
      <c r="CW625" s="644"/>
      <c r="CX625" s="645"/>
      <c r="CY625" s="645"/>
      <c r="CZ625" s="645"/>
      <c r="DA625" s="645"/>
      <c r="DB625" s="645"/>
      <c r="DC625" s="645"/>
      <c r="DD625" s="645"/>
      <c r="DE625" s="645"/>
      <c r="DF625" s="646"/>
      <c r="DG625" s="2"/>
      <c r="DH625" s="2"/>
      <c r="DI625" s="2"/>
      <c r="DJ625" s="2"/>
      <c r="DK625" s="2"/>
      <c r="DL625" s="2"/>
      <c r="DM625" s="2"/>
      <c r="DN625" s="2"/>
      <c r="DO625" s="2"/>
      <c r="DP625" s="2"/>
      <c r="DQ625" s="2"/>
      <c r="DR625" s="2"/>
      <c r="DS625" s="2"/>
      <c r="DT625" s="2"/>
      <c r="DU625" s="2"/>
      <c r="DV625" s="2"/>
      <c r="DW625" s="2"/>
      <c r="DX625" s="2"/>
      <c r="DY625" s="2"/>
      <c r="DZ625" s="2"/>
    </row>
    <row r="626" spans="1:130" ht="15.75" hidden="1" x14ac:dyDescent="0.25">
      <c r="A626" s="671"/>
      <c r="B626" s="636"/>
      <c r="C626" s="639"/>
      <c r="D626" s="180" t="s">
        <v>956</v>
      </c>
      <c r="E626" s="1"/>
      <c r="F626" s="1"/>
      <c r="G626" s="2"/>
      <c r="H626" s="2"/>
      <c r="I626" s="2"/>
      <c r="J626" s="2"/>
      <c r="K626" s="2"/>
      <c r="L626" s="2"/>
      <c r="M626" s="4"/>
      <c r="N626" s="302"/>
      <c r="O626" s="116"/>
      <c r="P626" s="116"/>
      <c r="Q626" s="116"/>
      <c r="R626" s="116"/>
      <c r="S626" s="116"/>
      <c r="T626" s="116"/>
      <c r="U626" s="116"/>
      <c r="V626" s="116"/>
      <c r="W626" s="116"/>
      <c r="X626" s="116"/>
      <c r="Y626" s="116"/>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69">
        <f t="shared" si="470"/>
        <v>0</v>
      </c>
      <c r="BK626" s="69">
        <f t="shared" si="470"/>
        <v>0</v>
      </c>
      <c r="BL626" s="69">
        <f t="shared" si="470"/>
        <v>0</v>
      </c>
      <c r="BM626" s="69">
        <f t="shared" si="470"/>
        <v>0</v>
      </c>
      <c r="BN626" s="69">
        <f t="shared" si="470"/>
        <v>0</v>
      </c>
      <c r="BO626" s="69">
        <f t="shared" si="470"/>
        <v>0</v>
      </c>
      <c r="BP626" s="69">
        <f t="shared" si="470"/>
        <v>0</v>
      </c>
      <c r="BQ626" s="69">
        <f t="shared" si="470"/>
        <v>0</v>
      </c>
      <c r="BR626" s="69">
        <f t="shared" si="470"/>
        <v>0</v>
      </c>
      <c r="BS626" s="69"/>
      <c r="BT626" s="69"/>
      <c r="BU626" s="69"/>
      <c r="BV626" s="69"/>
      <c r="BW626" s="69"/>
      <c r="BX626" s="69"/>
      <c r="BY626" s="69"/>
      <c r="BZ626" s="69"/>
      <c r="CA626" s="69"/>
      <c r="CB626" s="69"/>
      <c r="CC626" s="69">
        <f t="shared" si="470"/>
        <v>0</v>
      </c>
      <c r="CD626" s="69"/>
      <c r="CE626" s="69">
        <f t="shared" si="471"/>
        <v>0</v>
      </c>
      <c r="CF626" s="69">
        <f t="shared" si="471"/>
        <v>0</v>
      </c>
      <c r="CG626" s="69">
        <f t="shared" si="471"/>
        <v>0</v>
      </c>
      <c r="CH626" s="69">
        <f t="shared" si="471"/>
        <v>0</v>
      </c>
      <c r="CI626" s="69">
        <f t="shared" si="471"/>
        <v>0</v>
      </c>
      <c r="CJ626" s="69">
        <f t="shared" si="471"/>
        <v>0</v>
      </c>
      <c r="CK626" s="69">
        <f t="shared" si="471"/>
        <v>0</v>
      </c>
      <c r="CL626" s="69">
        <f t="shared" si="471"/>
        <v>0</v>
      </c>
      <c r="CM626" s="69">
        <f t="shared" si="471"/>
        <v>0</v>
      </c>
      <c r="CN626" s="69">
        <f t="shared" si="471"/>
        <v>0</v>
      </c>
      <c r="CO626" s="69">
        <f t="shared" si="471"/>
        <v>0</v>
      </c>
      <c r="CP626" s="69">
        <f t="shared" si="471"/>
        <v>0</v>
      </c>
      <c r="CQ626" s="69">
        <f t="shared" si="471"/>
        <v>0</v>
      </c>
      <c r="CR626" s="69">
        <f t="shared" si="471"/>
        <v>0</v>
      </c>
      <c r="CS626" s="69"/>
      <c r="CT626" s="69">
        <f t="shared" si="471"/>
        <v>0</v>
      </c>
      <c r="CU626" s="69">
        <f t="shared" si="471"/>
        <v>0</v>
      </c>
      <c r="CV626" s="69">
        <f t="shared" si="471"/>
        <v>0</v>
      </c>
      <c r="CW626" s="644"/>
      <c r="CX626" s="645"/>
      <c r="CY626" s="645"/>
      <c r="CZ626" s="645"/>
      <c r="DA626" s="645"/>
      <c r="DB626" s="645"/>
      <c r="DC626" s="645"/>
      <c r="DD626" s="645"/>
      <c r="DE626" s="645"/>
      <c r="DF626" s="646"/>
      <c r="DG626" s="2"/>
      <c r="DH626" s="2"/>
      <c r="DI626" s="2"/>
      <c r="DJ626" s="2"/>
      <c r="DK626" s="2"/>
      <c r="DL626" s="2"/>
      <c r="DM626" s="2"/>
      <c r="DN626" s="2"/>
      <c r="DO626" s="2"/>
      <c r="DP626" s="2"/>
      <c r="DQ626" s="2"/>
      <c r="DR626" s="2"/>
      <c r="DS626" s="2"/>
      <c r="DT626" s="2"/>
      <c r="DU626" s="2"/>
      <c r="DV626" s="2"/>
      <c r="DW626" s="2"/>
      <c r="DX626" s="2"/>
      <c r="DY626" s="2"/>
      <c r="DZ626" s="2"/>
    </row>
    <row r="627" spans="1:130" ht="15.75" hidden="1" x14ac:dyDescent="0.25">
      <c r="A627" s="671"/>
      <c r="B627" s="636"/>
      <c r="C627" s="639"/>
      <c r="D627" s="180" t="s">
        <v>957</v>
      </c>
      <c r="E627" s="1"/>
      <c r="F627" s="1"/>
      <c r="G627" s="2"/>
      <c r="H627" s="2"/>
      <c r="I627" s="2"/>
      <c r="J627" s="2"/>
      <c r="K627" s="2"/>
      <c r="L627" s="2"/>
      <c r="M627" s="4"/>
      <c r="N627" s="302"/>
      <c r="O627" s="116"/>
      <c r="P627" s="116"/>
      <c r="Q627" s="116"/>
      <c r="R627" s="116"/>
      <c r="S627" s="116"/>
      <c r="T627" s="116"/>
      <c r="U627" s="116"/>
      <c r="V627" s="116"/>
      <c r="W627" s="116"/>
      <c r="X627" s="116"/>
      <c r="Y627" s="116"/>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69">
        <f t="shared" si="470"/>
        <v>0</v>
      </c>
      <c r="BK627" s="69">
        <f t="shared" si="470"/>
        <v>0</v>
      </c>
      <c r="BL627" s="69">
        <f t="shared" si="470"/>
        <v>0</v>
      </c>
      <c r="BM627" s="69">
        <f t="shared" si="470"/>
        <v>0</v>
      </c>
      <c r="BN627" s="69">
        <f t="shared" si="470"/>
        <v>0</v>
      </c>
      <c r="BO627" s="69">
        <f t="shared" si="470"/>
        <v>0</v>
      </c>
      <c r="BP627" s="69">
        <f t="shared" si="470"/>
        <v>0</v>
      </c>
      <c r="BQ627" s="69">
        <f t="shared" si="470"/>
        <v>0</v>
      </c>
      <c r="BR627" s="69">
        <f t="shared" si="470"/>
        <v>0</v>
      </c>
      <c r="BS627" s="69"/>
      <c r="BT627" s="69"/>
      <c r="BU627" s="69"/>
      <c r="BV627" s="69"/>
      <c r="BW627" s="69"/>
      <c r="BX627" s="69"/>
      <c r="BY627" s="69"/>
      <c r="BZ627" s="69"/>
      <c r="CA627" s="69"/>
      <c r="CB627" s="69"/>
      <c r="CC627" s="69">
        <f t="shared" si="470"/>
        <v>0</v>
      </c>
      <c r="CD627" s="69"/>
      <c r="CE627" s="69">
        <f t="shared" si="471"/>
        <v>0</v>
      </c>
      <c r="CF627" s="69">
        <f t="shared" si="471"/>
        <v>0</v>
      </c>
      <c r="CG627" s="69">
        <f t="shared" si="471"/>
        <v>0</v>
      </c>
      <c r="CH627" s="69">
        <f t="shared" si="471"/>
        <v>0</v>
      </c>
      <c r="CI627" s="69">
        <f t="shared" si="471"/>
        <v>0</v>
      </c>
      <c r="CJ627" s="69">
        <f t="shared" si="471"/>
        <v>0</v>
      </c>
      <c r="CK627" s="69">
        <f t="shared" si="471"/>
        <v>0</v>
      </c>
      <c r="CL627" s="69">
        <f t="shared" si="471"/>
        <v>0</v>
      </c>
      <c r="CM627" s="69">
        <f t="shared" si="471"/>
        <v>0</v>
      </c>
      <c r="CN627" s="69">
        <f t="shared" si="471"/>
        <v>0</v>
      </c>
      <c r="CO627" s="69">
        <f t="shared" si="471"/>
        <v>0</v>
      </c>
      <c r="CP627" s="69">
        <f t="shared" si="471"/>
        <v>0</v>
      </c>
      <c r="CQ627" s="69">
        <f t="shared" si="471"/>
        <v>0</v>
      </c>
      <c r="CR627" s="69">
        <f t="shared" si="471"/>
        <v>0</v>
      </c>
      <c r="CS627" s="69"/>
      <c r="CT627" s="69">
        <f t="shared" si="471"/>
        <v>0</v>
      </c>
      <c r="CU627" s="69">
        <f t="shared" si="471"/>
        <v>0</v>
      </c>
      <c r="CV627" s="69">
        <f t="shared" si="471"/>
        <v>0</v>
      </c>
      <c r="CW627" s="644"/>
      <c r="CX627" s="645"/>
      <c r="CY627" s="645"/>
      <c r="CZ627" s="645"/>
      <c r="DA627" s="645"/>
      <c r="DB627" s="645"/>
      <c r="DC627" s="645"/>
      <c r="DD627" s="645"/>
      <c r="DE627" s="645"/>
      <c r="DF627" s="646"/>
      <c r="DG627" s="2"/>
      <c r="DH627" s="2"/>
      <c r="DI627" s="2"/>
      <c r="DJ627" s="2"/>
      <c r="DK627" s="2"/>
      <c r="DL627" s="2"/>
      <c r="DM627" s="2"/>
      <c r="DN627" s="2"/>
      <c r="DO627" s="2"/>
      <c r="DP627" s="2"/>
      <c r="DQ627" s="2"/>
      <c r="DR627" s="2"/>
      <c r="DS627" s="2"/>
      <c r="DT627" s="2"/>
      <c r="DU627" s="2"/>
      <c r="DV627" s="2"/>
      <c r="DW627" s="2"/>
      <c r="DX627" s="2"/>
      <c r="DY627" s="2"/>
      <c r="DZ627" s="2"/>
    </row>
    <row r="628" spans="1:130" ht="15.75" hidden="1" x14ac:dyDescent="0.25">
      <c r="A628" s="671"/>
      <c r="B628" s="636"/>
      <c r="C628" s="639"/>
      <c r="D628" s="180" t="s">
        <v>958</v>
      </c>
      <c r="E628" s="1"/>
      <c r="F628" s="1"/>
      <c r="G628" s="2"/>
      <c r="H628" s="2"/>
      <c r="I628" s="2"/>
      <c r="J628" s="2"/>
      <c r="K628" s="2"/>
      <c r="L628" s="2"/>
      <c r="M628" s="4"/>
      <c r="N628" s="302"/>
      <c r="O628" s="116"/>
      <c r="P628" s="116"/>
      <c r="Q628" s="116"/>
      <c r="R628" s="116"/>
      <c r="S628" s="116"/>
      <c r="T628" s="116"/>
      <c r="U628" s="116"/>
      <c r="V628" s="116"/>
      <c r="W628" s="116"/>
      <c r="X628" s="116"/>
      <c r="Y628" s="116"/>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184">
        <f t="shared" ref="BJ628:CC628" si="472">BJ627/(BJ624+BJ625+BJ626+BJ627)</f>
        <v>0</v>
      </c>
      <c r="BK628" s="184">
        <f t="shared" si="472"/>
        <v>0</v>
      </c>
      <c r="BL628" s="184">
        <f t="shared" si="472"/>
        <v>0</v>
      </c>
      <c r="BM628" s="184">
        <f t="shared" si="472"/>
        <v>0</v>
      </c>
      <c r="BN628" s="184">
        <f t="shared" si="472"/>
        <v>0</v>
      </c>
      <c r="BO628" s="184">
        <f t="shared" si="472"/>
        <v>0</v>
      </c>
      <c r="BP628" s="184">
        <f t="shared" si="472"/>
        <v>0</v>
      </c>
      <c r="BQ628" s="184">
        <f t="shared" si="472"/>
        <v>0</v>
      </c>
      <c r="BR628" s="184">
        <f t="shared" si="472"/>
        <v>0</v>
      </c>
      <c r="BS628" s="184"/>
      <c r="BT628" s="184"/>
      <c r="BU628" s="184"/>
      <c r="BV628" s="184"/>
      <c r="BW628" s="184"/>
      <c r="BX628" s="184"/>
      <c r="BY628" s="184"/>
      <c r="BZ628" s="184"/>
      <c r="CA628" s="184"/>
      <c r="CB628" s="184"/>
      <c r="CC628" s="184">
        <f t="shared" si="472"/>
        <v>0</v>
      </c>
      <c r="CD628" s="184"/>
      <c r="CE628" s="184">
        <f t="shared" ref="CE628:CV628" si="473">CE627/(CE624+CE625+CE626+CE627)</f>
        <v>0</v>
      </c>
      <c r="CF628" s="184">
        <f t="shared" si="473"/>
        <v>0</v>
      </c>
      <c r="CG628" s="184">
        <f t="shared" si="473"/>
        <v>0</v>
      </c>
      <c r="CH628" s="184">
        <f t="shared" si="473"/>
        <v>0</v>
      </c>
      <c r="CI628" s="184">
        <f t="shared" si="473"/>
        <v>0</v>
      </c>
      <c r="CJ628" s="184">
        <f t="shared" si="473"/>
        <v>0</v>
      </c>
      <c r="CK628" s="184">
        <f t="shared" si="473"/>
        <v>0</v>
      </c>
      <c r="CL628" s="184">
        <f t="shared" si="473"/>
        <v>0</v>
      </c>
      <c r="CM628" s="184">
        <f t="shared" si="473"/>
        <v>0</v>
      </c>
      <c r="CN628" s="184">
        <f t="shared" si="473"/>
        <v>0</v>
      </c>
      <c r="CO628" s="184">
        <f t="shared" si="473"/>
        <v>0</v>
      </c>
      <c r="CP628" s="184">
        <f t="shared" si="473"/>
        <v>0</v>
      </c>
      <c r="CQ628" s="184">
        <f t="shared" si="473"/>
        <v>0</v>
      </c>
      <c r="CR628" s="184">
        <f t="shared" si="473"/>
        <v>0</v>
      </c>
      <c r="CS628" s="184"/>
      <c r="CT628" s="184">
        <f t="shared" si="473"/>
        <v>0</v>
      </c>
      <c r="CU628" s="184">
        <f t="shared" si="473"/>
        <v>0</v>
      </c>
      <c r="CV628" s="184">
        <f t="shared" si="473"/>
        <v>0</v>
      </c>
      <c r="CW628" s="647"/>
      <c r="CX628" s="648"/>
      <c r="CY628" s="648"/>
      <c r="CZ628" s="648"/>
      <c r="DA628" s="648"/>
      <c r="DB628" s="648"/>
      <c r="DC628" s="648"/>
      <c r="DD628" s="648"/>
      <c r="DE628" s="648"/>
      <c r="DF628" s="649"/>
      <c r="DG628" s="2"/>
      <c r="DH628" s="2"/>
      <c r="DI628" s="2"/>
      <c r="DJ628" s="2"/>
      <c r="DK628" s="2"/>
      <c r="DL628" s="2"/>
      <c r="DM628" s="2"/>
      <c r="DN628" s="2"/>
      <c r="DO628" s="2"/>
      <c r="DP628" s="2"/>
      <c r="DQ628" s="2"/>
      <c r="DR628" s="2"/>
      <c r="DS628" s="2"/>
      <c r="DT628" s="2"/>
      <c r="DU628" s="2"/>
      <c r="DV628" s="2"/>
      <c r="DW628" s="2"/>
      <c r="DX628" s="2"/>
      <c r="DY628" s="2"/>
      <c r="DZ628" s="2"/>
    </row>
    <row r="629" spans="1:130" ht="15.75" hidden="1" x14ac:dyDescent="0.25">
      <c r="A629" s="671"/>
      <c r="B629" s="637"/>
      <c r="C629" s="639"/>
      <c r="D629" s="633" t="s">
        <v>959</v>
      </c>
      <c r="E629" s="1"/>
      <c r="F629" s="1"/>
      <c r="G629" s="2"/>
      <c r="H629" s="2"/>
      <c r="I629" s="2"/>
      <c r="J629" s="2"/>
      <c r="K629" s="2"/>
      <c r="L629" s="2"/>
      <c r="M629" s="4"/>
      <c r="N629" s="302"/>
      <c r="O629" s="116"/>
      <c r="P629" s="116"/>
      <c r="Q629" s="116"/>
      <c r="R629" s="116"/>
      <c r="S629" s="116"/>
      <c r="T629" s="116"/>
      <c r="U629" s="116"/>
      <c r="V629" s="116"/>
      <c r="W629" s="116"/>
      <c r="X629" s="116"/>
      <c r="Y629" s="116"/>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188">
        <f t="shared" ref="BJ629:CC629" si="474">(((BJ624*2)+(BJ625*1)+(BJ626*0)+(BJ626*0)))/(BJ624+BJ625+BJ626+BJ627)</f>
        <v>1.9525222551928783</v>
      </c>
      <c r="BK629" s="188">
        <f t="shared" si="474"/>
        <v>1.9498525073746313</v>
      </c>
      <c r="BL629" s="188">
        <f t="shared" si="474"/>
        <v>1.9557522123893805</v>
      </c>
      <c r="BM629" s="188">
        <f t="shared" si="474"/>
        <v>1.9528023598820059</v>
      </c>
      <c r="BN629" s="188">
        <f t="shared" si="474"/>
        <v>1.9380530973451326</v>
      </c>
      <c r="BO629" s="188">
        <f t="shared" si="474"/>
        <v>1.9557522123893805</v>
      </c>
      <c r="BP629" s="188">
        <f t="shared" si="474"/>
        <v>1.9380530973451326</v>
      </c>
      <c r="BQ629" s="188">
        <f t="shared" si="474"/>
        <v>1.9380530973451326</v>
      </c>
      <c r="BR629" s="188">
        <f t="shared" si="474"/>
        <v>1.911764705882353</v>
      </c>
      <c r="BS629" s="188"/>
      <c r="BT629" s="188"/>
      <c r="BU629" s="188"/>
      <c r="BV629" s="188"/>
      <c r="BW629" s="188"/>
      <c r="BX629" s="188"/>
      <c r="BY629" s="188"/>
      <c r="BZ629" s="188"/>
      <c r="CA629" s="188"/>
      <c r="CB629" s="188"/>
      <c r="CC629" s="188">
        <f t="shared" si="474"/>
        <v>1.9058823529411764</v>
      </c>
      <c r="CD629" s="188"/>
      <c r="CE629" s="188">
        <f t="shared" ref="CE629:CV629" si="475">(((CE624*2)+(CE625*1)+(CE626*0)+(CE626*0)))/(CE624+CE625+CE626+CE627)</f>
        <v>1.9321533923303835</v>
      </c>
      <c r="CF629" s="188">
        <f t="shared" si="475"/>
        <v>1.9351032448377581</v>
      </c>
      <c r="CG629" s="188">
        <f t="shared" si="475"/>
        <v>1.943952802359882</v>
      </c>
      <c r="CH629" s="188">
        <f t="shared" si="475"/>
        <v>1.9233038348082596</v>
      </c>
      <c r="CI629" s="188">
        <f t="shared" si="475"/>
        <v>1.9321533923303835</v>
      </c>
      <c r="CJ629" s="188">
        <f t="shared" si="475"/>
        <v>1.9321533923303835</v>
      </c>
      <c r="CK629" s="188">
        <f t="shared" si="475"/>
        <v>1.9233038348082596</v>
      </c>
      <c r="CL629" s="188">
        <f t="shared" si="475"/>
        <v>1.9174041297935103</v>
      </c>
      <c r="CM629" s="188">
        <f t="shared" si="475"/>
        <v>1.9292035398230087</v>
      </c>
      <c r="CN629" s="188">
        <f t="shared" si="475"/>
        <v>1.9056047197640118</v>
      </c>
      <c r="CO629" s="188">
        <f t="shared" si="475"/>
        <v>1.9262536873156342</v>
      </c>
      <c r="CP629" s="188">
        <f t="shared" si="475"/>
        <v>1.9380530973451326</v>
      </c>
      <c r="CQ629" s="188">
        <f t="shared" si="475"/>
        <v>1.9528023598820059</v>
      </c>
      <c r="CR629" s="188">
        <f t="shared" si="475"/>
        <v>1.9616519174041298</v>
      </c>
      <c r="CS629" s="188"/>
      <c r="CT629" s="188">
        <f t="shared" si="475"/>
        <v>1.9616519174041298</v>
      </c>
      <c r="CU629" s="188">
        <f t="shared" si="475"/>
        <v>1.9587020648967552</v>
      </c>
      <c r="CV629" s="188">
        <f t="shared" si="475"/>
        <v>1.9734513274336283</v>
      </c>
      <c r="CW629" s="189">
        <f>COUNTIF($BJ631:$CV631,"Đ")</f>
        <v>27</v>
      </c>
      <c r="CX629" s="360">
        <f>CW629/(CY629+DA629+DC629+CW629)</f>
        <v>1</v>
      </c>
      <c r="CY629" s="189">
        <f>COUNTIF($BJ631:$DL631,"CCG")</f>
        <v>0</v>
      </c>
      <c r="CZ629" s="190">
        <f>CY629/(CW629+DA629+DC629+CY629)</f>
        <v>0</v>
      </c>
      <c r="DA629" s="189">
        <f>COUNTIF($BJ631:$DL631,"CĐ")</f>
        <v>0</v>
      </c>
      <c r="DB629" s="190">
        <f>DA629/(CW629+CY629+DC629+DA629)</f>
        <v>0</v>
      </c>
      <c r="DC629" s="189">
        <f>COUNTIF($BJ631:$DL631,"KĐG")</f>
        <v>0</v>
      </c>
      <c r="DD629" s="190">
        <f>DC629/(CW629+CY629+DA629+DC629)</f>
        <v>0</v>
      </c>
      <c r="DE629" s="191">
        <f>(((CW629*2)+(CY629*1)+(DA629*0)))/(CW629+CY629+DA629)</f>
        <v>2</v>
      </c>
      <c r="DF629" s="191" t="str">
        <f>IF(DE629&gt;=1.6,"Đạt mục tiêu",IF(DE629&gt;=1,"Cần cố gắng","Chưa đạt"))</f>
        <v>Đạt mục tiêu</v>
      </c>
      <c r="DG629" s="2"/>
      <c r="DH629" s="2"/>
      <c r="DI629" s="2"/>
      <c r="DJ629" s="2"/>
      <c r="DK629" s="2"/>
      <c r="DL629" s="2"/>
      <c r="DM629" s="2"/>
      <c r="DN629" s="2"/>
      <c r="DO629" s="2"/>
      <c r="DP629" s="2"/>
      <c r="DQ629" s="2"/>
      <c r="DR629" s="2"/>
      <c r="DS629" s="2"/>
      <c r="DT629" s="2"/>
      <c r="DU629" s="2"/>
      <c r="DV629" s="2"/>
      <c r="DW629" s="2"/>
      <c r="DX629" s="2"/>
      <c r="DY629" s="2"/>
      <c r="DZ629" s="2"/>
    </row>
    <row r="630" spans="1:130" ht="15.75" hidden="1" x14ac:dyDescent="0.25">
      <c r="A630" s="671"/>
      <c r="B630" s="516"/>
      <c r="C630" s="639"/>
      <c r="D630" s="650"/>
      <c r="E630" s="237"/>
      <c r="F630" s="237"/>
      <c r="G630" s="387"/>
      <c r="H630" s="387"/>
      <c r="I630" s="387"/>
      <c r="J630" s="387"/>
      <c r="K630" s="387"/>
      <c r="L630" s="387"/>
      <c r="M630" s="265"/>
      <c r="N630" s="302"/>
      <c r="O630" s="266"/>
      <c r="P630" s="266"/>
      <c r="Q630" s="266"/>
      <c r="R630" s="266"/>
      <c r="S630" s="266"/>
      <c r="T630" s="266"/>
      <c r="U630" s="266"/>
      <c r="V630" s="266"/>
      <c r="W630" s="266"/>
      <c r="X630" s="266"/>
      <c r="Y630" s="266"/>
      <c r="Z630" s="387"/>
      <c r="AA630" s="387"/>
      <c r="AB630" s="387"/>
      <c r="AC630" s="387"/>
      <c r="AD630" s="387"/>
      <c r="AE630" s="387"/>
      <c r="AF630" s="387"/>
      <c r="AG630" s="387"/>
      <c r="AH630" s="387"/>
      <c r="AI630" s="387"/>
      <c r="AJ630" s="387"/>
      <c r="AK630" s="387"/>
      <c r="AL630" s="387"/>
      <c r="AM630" s="387"/>
      <c r="AN630" s="387"/>
      <c r="AO630" s="387"/>
      <c r="AP630" s="387"/>
      <c r="AQ630" s="387"/>
      <c r="AR630" s="387"/>
      <c r="AS630" s="387"/>
      <c r="AT630" s="387"/>
      <c r="AU630" s="387"/>
      <c r="AV630" s="387"/>
      <c r="AW630" s="387"/>
      <c r="AX630" s="387"/>
      <c r="AY630" s="387"/>
      <c r="AZ630" s="387"/>
      <c r="BA630" s="387"/>
      <c r="BB630" s="387"/>
      <c r="BC630" s="387"/>
      <c r="BD630" s="387"/>
      <c r="BE630" s="387"/>
      <c r="BF630" s="387"/>
      <c r="BG630" s="387"/>
      <c r="BH630" s="387"/>
      <c r="BI630" s="387"/>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267"/>
      <c r="CX630" s="362"/>
      <c r="CY630" s="267"/>
      <c r="CZ630" s="268"/>
      <c r="DA630" s="267"/>
      <c r="DB630" s="268"/>
      <c r="DC630" s="267"/>
      <c r="DD630" s="268"/>
      <c r="DE630" s="269"/>
      <c r="DF630" s="269"/>
      <c r="DG630" s="387"/>
      <c r="DH630" s="387"/>
      <c r="DI630" s="387"/>
      <c r="DJ630" s="387"/>
      <c r="DK630" s="387"/>
      <c r="DL630" s="387"/>
      <c r="DM630" s="387"/>
      <c r="DN630" s="387"/>
      <c r="DO630" s="387"/>
      <c r="DP630" s="387"/>
      <c r="DQ630" s="387"/>
      <c r="DR630" s="387"/>
      <c r="DS630" s="387"/>
      <c r="DT630" s="387"/>
      <c r="DU630" s="387"/>
      <c r="DV630" s="387"/>
      <c r="DW630" s="387"/>
      <c r="DX630" s="387"/>
      <c r="DY630" s="387"/>
      <c r="DZ630" s="387"/>
    </row>
    <row r="631" spans="1:130" ht="15.75" hidden="1" x14ac:dyDescent="0.25">
      <c r="A631" s="672"/>
      <c r="B631" s="199"/>
      <c r="C631" s="640"/>
      <c r="D631" s="634"/>
      <c r="E631" s="1"/>
      <c r="F631" s="1"/>
      <c r="G631" s="2"/>
      <c r="H631" s="2"/>
      <c r="I631" s="2"/>
      <c r="J631" s="2"/>
      <c r="K631" s="2"/>
      <c r="L631" s="2"/>
      <c r="M631" s="4"/>
      <c r="N631" s="302"/>
      <c r="O631" s="116"/>
      <c r="P631" s="116"/>
      <c r="Q631" s="116"/>
      <c r="R631" s="116"/>
      <c r="S631" s="116"/>
      <c r="T631" s="116"/>
      <c r="U631" s="116"/>
      <c r="V631" s="116"/>
      <c r="W631" s="116"/>
      <c r="X631" s="116"/>
      <c r="Y631" s="116"/>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188" t="str">
        <f t="shared" ref="BJ631:CC631" si="476">IF(BJ628&gt;=50%,"KĐG",IF(BJ629&gt;=1.6,"Đ",IF(BJ629&gt;=1,"CCG","CĐ")))</f>
        <v>Đ</v>
      </c>
      <c r="BK631" s="188" t="str">
        <f t="shared" si="476"/>
        <v>Đ</v>
      </c>
      <c r="BL631" s="188" t="str">
        <f t="shared" si="476"/>
        <v>Đ</v>
      </c>
      <c r="BM631" s="188" t="str">
        <f t="shared" si="476"/>
        <v>Đ</v>
      </c>
      <c r="BN631" s="188" t="str">
        <f t="shared" si="476"/>
        <v>Đ</v>
      </c>
      <c r="BO631" s="188" t="str">
        <f t="shared" si="476"/>
        <v>Đ</v>
      </c>
      <c r="BP631" s="188" t="str">
        <f t="shared" si="476"/>
        <v>Đ</v>
      </c>
      <c r="BQ631" s="188" t="str">
        <f t="shared" si="476"/>
        <v>Đ</v>
      </c>
      <c r="BR631" s="188" t="str">
        <f t="shared" si="476"/>
        <v>Đ</v>
      </c>
      <c r="BS631" s="188"/>
      <c r="BT631" s="188"/>
      <c r="BU631" s="188"/>
      <c r="BV631" s="188"/>
      <c r="BW631" s="188"/>
      <c r="BX631" s="188"/>
      <c r="BY631" s="188"/>
      <c r="BZ631" s="188"/>
      <c r="CA631" s="188"/>
      <c r="CB631" s="188"/>
      <c r="CC631" s="188" t="str">
        <f t="shared" si="476"/>
        <v>Đ</v>
      </c>
      <c r="CD631" s="188"/>
      <c r="CE631" s="188" t="str">
        <f t="shared" ref="CE631:CV631" si="477">IF(CE628&gt;=50%,"KĐG",IF(CE629&gt;=1.6,"Đ",IF(CE629&gt;=1,"CCG","CĐ")))</f>
        <v>Đ</v>
      </c>
      <c r="CF631" s="188" t="str">
        <f t="shared" si="477"/>
        <v>Đ</v>
      </c>
      <c r="CG631" s="188" t="str">
        <f t="shared" si="477"/>
        <v>Đ</v>
      </c>
      <c r="CH631" s="188" t="str">
        <f t="shared" si="477"/>
        <v>Đ</v>
      </c>
      <c r="CI631" s="188" t="str">
        <f t="shared" si="477"/>
        <v>Đ</v>
      </c>
      <c r="CJ631" s="188" t="str">
        <f t="shared" si="477"/>
        <v>Đ</v>
      </c>
      <c r="CK631" s="188" t="str">
        <f t="shared" si="477"/>
        <v>Đ</v>
      </c>
      <c r="CL631" s="188" t="str">
        <f t="shared" si="477"/>
        <v>Đ</v>
      </c>
      <c r="CM631" s="188" t="str">
        <f t="shared" si="477"/>
        <v>Đ</v>
      </c>
      <c r="CN631" s="188" t="str">
        <f t="shared" si="477"/>
        <v>Đ</v>
      </c>
      <c r="CO631" s="188" t="str">
        <f t="shared" si="477"/>
        <v>Đ</v>
      </c>
      <c r="CP631" s="188" t="str">
        <f t="shared" si="477"/>
        <v>Đ</v>
      </c>
      <c r="CQ631" s="188" t="str">
        <f t="shared" si="477"/>
        <v>Đ</v>
      </c>
      <c r="CR631" s="188" t="str">
        <f t="shared" si="477"/>
        <v>Đ</v>
      </c>
      <c r="CS631" s="188"/>
      <c r="CT631" s="188" t="str">
        <f t="shared" si="477"/>
        <v>Đ</v>
      </c>
      <c r="CU631" s="188" t="str">
        <f t="shared" si="477"/>
        <v>Đ</v>
      </c>
      <c r="CV631" s="188" t="str">
        <f t="shared" si="477"/>
        <v>Đ</v>
      </c>
      <c r="CW631" s="192"/>
      <c r="CX631" s="361"/>
      <c r="CY631" s="192"/>
      <c r="CZ631" s="193"/>
      <c r="DA631" s="192"/>
      <c r="DB631" s="193"/>
      <c r="DC631" s="192"/>
      <c r="DD631" s="193"/>
      <c r="DE631" s="194"/>
      <c r="DF631" s="194"/>
      <c r="DG631" s="2"/>
      <c r="DH631" s="2"/>
      <c r="DI631" s="2"/>
      <c r="DJ631" s="2"/>
      <c r="DK631" s="2"/>
      <c r="DL631" s="2"/>
      <c r="DM631" s="2"/>
      <c r="DN631" s="2"/>
      <c r="DO631" s="2"/>
      <c r="DP631" s="2"/>
      <c r="DQ631" s="2"/>
      <c r="DR631" s="2"/>
      <c r="DS631" s="2"/>
      <c r="DT631" s="2"/>
      <c r="DU631" s="2"/>
      <c r="DV631" s="2"/>
      <c r="DW631" s="2"/>
      <c r="DX631" s="2"/>
      <c r="DY631" s="2"/>
      <c r="DZ631" s="2"/>
    </row>
    <row r="632" spans="1:130" ht="15.75" x14ac:dyDescent="0.25">
      <c r="A632" s="534"/>
      <c r="B632" s="233"/>
      <c r="C632" s="515"/>
      <c r="D632" s="381"/>
      <c r="E632" s="237"/>
      <c r="F632" s="237"/>
      <c r="G632" s="387"/>
      <c r="H632" s="387"/>
      <c r="I632" s="387"/>
      <c r="J632" s="387"/>
      <c r="K632" s="387"/>
      <c r="L632" s="387"/>
      <c r="M632" s="265"/>
      <c r="N632" s="302"/>
      <c r="O632" s="266"/>
      <c r="P632" s="266"/>
      <c r="Q632" s="266"/>
      <c r="R632" s="266"/>
      <c r="S632" s="266"/>
      <c r="T632" s="266"/>
      <c r="U632" s="266"/>
      <c r="V632" s="266"/>
      <c r="W632" s="266"/>
      <c r="X632" s="266"/>
      <c r="Y632" s="266"/>
      <c r="Z632" s="387"/>
      <c r="AA632" s="387"/>
      <c r="AB632" s="387"/>
      <c r="AC632" s="387"/>
      <c r="AD632" s="387"/>
      <c r="AE632" s="387"/>
      <c r="AF632" s="387"/>
      <c r="AG632" s="387"/>
      <c r="AH632" s="387"/>
      <c r="AI632" s="387"/>
      <c r="AJ632" s="387"/>
      <c r="AK632" s="387"/>
      <c r="AL632" s="387"/>
      <c r="AM632" s="387"/>
      <c r="AN632" s="387"/>
      <c r="AO632" s="387"/>
      <c r="AP632" s="387"/>
      <c r="AQ632" s="387"/>
      <c r="AR632" s="387"/>
      <c r="AS632" s="387"/>
      <c r="AT632" s="387"/>
      <c r="AU632" s="387"/>
      <c r="AV632" s="387"/>
      <c r="AW632" s="387"/>
      <c r="AX632" s="387"/>
      <c r="AY632" s="387"/>
      <c r="AZ632" s="387"/>
      <c r="BA632" s="387"/>
      <c r="BB632" s="387"/>
      <c r="BC632" s="387"/>
      <c r="BD632" s="387"/>
      <c r="BE632" s="387"/>
      <c r="BF632" s="387"/>
      <c r="BG632" s="387"/>
      <c r="BH632" s="387"/>
      <c r="BI632" s="387"/>
      <c r="BJ632" s="535"/>
      <c r="BK632" s="535"/>
      <c r="BL632" s="535"/>
      <c r="BM632" s="535"/>
      <c r="BN632" s="535"/>
      <c r="BO632" s="535"/>
      <c r="BP632" s="535"/>
      <c r="BQ632" s="535"/>
      <c r="BR632" s="535"/>
      <c r="BS632" s="535"/>
      <c r="BT632" s="535"/>
      <c r="BU632" s="535"/>
      <c r="BV632" s="535"/>
      <c r="BW632" s="535"/>
      <c r="BX632" s="535"/>
      <c r="BY632" s="535"/>
      <c r="BZ632" s="535"/>
      <c r="CA632" s="535"/>
      <c r="CB632" s="535"/>
      <c r="CC632" s="535"/>
      <c r="CD632" s="535"/>
      <c r="CE632" s="535"/>
      <c r="CF632" s="535"/>
      <c r="CG632" s="535"/>
      <c r="CH632" s="535"/>
      <c r="CI632" s="535"/>
      <c r="CJ632" s="535"/>
      <c r="CK632" s="535"/>
      <c r="CL632" s="535"/>
      <c r="CM632" s="535"/>
      <c r="CN632" s="535"/>
      <c r="CO632" s="535"/>
      <c r="CP632" s="535"/>
      <c r="CQ632" s="536"/>
      <c r="CR632" s="536"/>
      <c r="CS632" s="536"/>
      <c r="CT632" s="536"/>
      <c r="CU632" s="536"/>
      <c r="CV632" s="536"/>
      <c r="CW632" s="186"/>
      <c r="CX632" s="537"/>
      <c r="CY632" s="186"/>
      <c r="CZ632" s="538"/>
      <c r="DA632" s="186"/>
      <c r="DB632" s="538"/>
      <c r="DC632" s="186"/>
      <c r="DD632" s="539"/>
      <c r="DE632" s="540"/>
      <c r="DF632" s="540"/>
      <c r="DG632" s="387"/>
      <c r="DH632" s="387"/>
      <c r="DI632" s="387"/>
      <c r="DJ632" s="387"/>
      <c r="DK632" s="387"/>
      <c r="DL632" s="387"/>
      <c r="DM632" s="387"/>
      <c r="DN632" s="387"/>
      <c r="DO632" s="387"/>
      <c r="DP632" s="387"/>
      <c r="DQ632" s="387"/>
      <c r="DR632" s="387"/>
      <c r="DS632" s="387"/>
      <c r="DT632" s="387"/>
      <c r="DU632" s="387"/>
      <c r="DV632" s="387"/>
      <c r="DW632" s="387"/>
      <c r="DX632" s="387"/>
      <c r="DY632" s="387"/>
      <c r="DZ632" s="387"/>
    </row>
    <row r="633" spans="1:130" ht="15.75" x14ac:dyDescent="0.25">
      <c r="A633" s="534"/>
      <c r="B633" s="233"/>
      <c r="C633" s="515"/>
      <c r="D633" s="381"/>
      <c r="E633" s="237"/>
      <c r="F633" s="237"/>
      <c r="G633" s="387"/>
      <c r="H633" s="387"/>
      <c r="I633" s="387"/>
      <c r="J633" s="387"/>
      <c r="K633" s="387"/>
      <c r="L633" s="387"/>
      <c r="M633" s="265"/>
      <c r="N633" s="302"/>
      <c r="O633" s="266"/>
      <c r="P633" s="266"/>
      <c r="Q633" s="266"/>
      <c r="R633" s="266"/>
      <c r="S633" s="266"/>
      <c r="T633" s="266"/>
      <c r="U633" s="266"/>
      <c r="V633" s="266"/>
      <c r="W633" s="266"/>
      <c r="X633" s="266"/>
      <c r="Y633" s="266"/>
      <c r="Z633" s="387"/>
      <c r="AA633" s="387"/>
      <c r="AB633" s="387"/>
      <c r="AC633" s="387"/>
      <c r="AD633" s="387"/>
      <c r="AE633" s="387"/>
      <c r="AF633" s="387"/>
      <c r="AG633" s="387"/>
      <c r="AH633" s="387"/>
      <c r="AI633" s="387"/>
      <c r="AJ633" s="387"/>
      <c r="AK633" s="387"/>
      <c r="AL633" s="387"/>
      <c r="AM633" s="387"/>
      <c r="AN633" s="387"/>
      <c r="AO633" s="387"/>
      <c r="AP633" s="387"/>
      <c r="AQ633" s="387"/>
      <c r="AR633" s="387"/>
      <c r="AS633" s="387"/>
      <c r="AT633" s="387"/>
      <c r="AU633" s="387"/>
      <c r="AV633" s="387"/>
      <c r="AW633" s="387"/>
      <c r="AX633" s="387"/>
      <c r="AY633" s="387"/>
      <c r="AZ633" s="387"/>
      <c r="BA633" s="387"/>
      <c r="BB633" s="387"/>
      <c r="BC633" s="387"/>
      <c r="BD633" s="387"/>
      <c r="BE633" s="387"/>
      <c r="BF633" s="387"/>
      <c r="BG633" s="387"/>
      <c r="BH633" s="387"/>
      <c r="BI633" s="387"/>
      <c r="BJ633" s="535"/>
      <c r="BK633" s="535"/>
      <c r="BL633" s="535"/>
      <c r="BM633" s="535"/>
      <c r="BN633" s="535"/>
      <c r="BO633" s="535"/>
      <c r="BP633" s="535"/>
      <c r="BQ633" s="535"/>
      <c r="BR633" s="535"/>
      <c r="BS633" s="535"/>
      <c r="BT633" s="535"/>
      <c r="BU633" s="535"/>
      <c r="BV633" s="535"/>
      <c r="BW633" s="535"/>
      <c r="BX633" s="535"/>
      <c r="BY633" s="535"/>
      <c r="BZ633" s="535"/>
      <c r="CA633" s="535"/>
      <c r="CB633" s="535"/>
      <c r="CC633" s="535"/>
      <c r="CD633" s="535"/>
      <c r="CE633" s="535"/>
      <c r="CF633" s="535"/>
      <c r="CG633" s="535"/>
      <c r="CH633" s="535"/>
      <c r="CI633" s="535"/>
      <c r="CJ633" s="535"/>
      <c r="CK633" s="535"/>
      <c r="CL633" s="535"/>
      <c r="CM633" s="535"/>
      <c r="CN633" s="535"/>
      <c r="CO633" s="535"/>
      <c r="CP633" s="535"/>
      <c r="CQ633" s="536"/>
      <c r="CR633" s="536"/>
      <c r="CS633" s="536"/>
      <c r="CT633" s="536"/>
      <c r="CU633" s="536"/>
      <c r="CV633" s="536"/>
      <c r="CW633" s="186"/>
      <c r="CX633" s="537"/>
      <c r="CY633" s="186"/>
      <c r="CZ633" s="538"/>
      <c r="DA633" s="186"/>
      <c r="DB633" s="538"/>
      <c r="DC633" s="186"/>
      <c r="DD633" s="539"/>
      <c r="DE633" s="540"/>
      <c r="DF633" s="540"/>
      <c r="DG633" s="387"/>
      <c r="DH633" s="387"/>
      <c r="DI633" s="387"/>
      <c r="DJ633" s="387"/>
      <c r="DK633" s="387"/>
      <c r="DL633" s="387"/>
      <c r="DM633" s="387"/>
      <c r="DN633" s="387"/>
      <c r="DO633" s="387"/>
      <c r="DP633" s="387"/>
      <c r="DQ633" s="387"/>
      <c r="DR633" s="387"/>
      <c r="DS633" s="387"/>
      <c r="DT633" s="387"/>
      <c r="DU633" s="387"/>
      <c r="DV633" s="387"/>
      <c r="DW633" s="387"/>
      <c r="DX633" s="387"/>
      <c r="DY633" s="387"/>
      <c r="DZ633" s="387"/>
    </row>
    <row r="634" spans="1:130" ht="16.5" customHeight="1" x14ac:dyDescent="0.25">
      <c r="A634" s="513"/>
      <c r="B634" s="233"/>
      <c r="C634" s="387"/>
      <c r="D634" s="198"/>
      <c r="E634" s="288"/>
      <c r="F634" s="1"/>
      <c r="G634" s="290"/>
      <c r="H634" s="2"/>
      <c r="I634" s="2"/>
      <c r="J634" s="2"/>
      <c r="K634" s="2"/>
      <c r="L634" s="2"/>
      <c r="M634" s="4"/>
      <c r="N634" s="302"/>
      <c r="O634" s="116"/>
      <c r="P634" s="116"/>
      <c r="Q634" s="116"/>
      <c r="R634" s="116"/>
      <c r="S634" s="116"/>
      <c r="T634" s="116"/>
      <c r="U634" s="116"/>
      <c r="V634" s="116"/>
      <c r="W634" s="116"/>
      <c r="X634" s="116"/>
      <c r="Y634" s="116"/>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338"/>
      <c r="BK634" s="370"/>
      <c r="BL634" s="338"/>
      <c r="BM634" s="338"/>
      <c r="BN634" s="338"/>
      <c r="BO634" s="338"/>
      <c r="BP634" s="338"/>
      <c r="BQ634" s="338"/>
      <c r="BR634" s="338"/>
      <c r="BS634" s="341"/>
      <c r="BT634" s="341"/>
      <c r="BU634" s="341"/>
      <c r="BV634" s="341"/>
      <c r="BW634" s="341"/>
      <c r="BX634" s="341"/>
      <c r="BY634" s="341"/>
      <c r="BZ634" s="341"/>
      <c r="CA634" s="341"/>
      <c r="CB634" s="341"/>
      <c r="CC634" s="338"/>
      <c r="CD634" s="338"/>
      <c r="CE634" s="338"/>
      <c r="CF634" s="338"/>
      <c r="CG634" s="338"/>
      <c r="CH634" s="338"/>
      <c r="CI634" s="338"/>
      <c r="CJ634" s="338"/>
      <c r="CK634" s="338"/>
      <c r="CL634" s="338"/>
      <c r="CM634" s="338"/>
      <c r="CN634" s="338"/>
      <c r="CO634" s="338"/>
      <c r="CP634" s="338"/>
      <c r="CQ634" s="651" t="s">
        <v>974</v>
      </c>
      <c r="CR634" s="651"/>
      <c r="CS634" s="651"/>
      <c r="CT634" s="651"/>
      <c r="CU634" s="651"/>
      <c r="CV634" s="651"/>
      <c r="CW634" s="651"/>
      <c r="CX634" s="651"/>
      <c r="CY634" s="651"/>
      <c r="CZ634" s="651"/>
      <c r="DA634" s="651"/>
      <c r="DB634" s="651"/>
      <c r="DC634" s="651"/>
      <c r="DD634" s="338"/>
      <c r="DE634" s="2"/>
      <c r="DF634" s="2"/>
      <c r="DG634" s="2"/>
      <c r="DH634" s="2"/>
      <c r="DI634" s="2"/>
      <c r="DJ634" s="2"/>
      <c r="DK634" s="2"/>
      <c r="DL634" s="2"/>
      <c r="DM634" s="2"/>
      <c r="DN634" s="2"/>
      <c r="DO634" s="2"/>
      <c r="DP634" s="2"/>
      <c r="DQ634" s="2"/>
      <c r="DR634" s="2"/>
      <c r="DS634" s="2"/>
      <c r="DT634" s="2"/>
      <c r="DU634" s="2"/>
      <c r="DV634" s="2"/>
      <c r="DW634" s="2"/>
      <c r="DX634" s="2"/>
      <c r="DY634" s="2"/>
      <c r="DZ634" s="2"/>
    </row>
    <row r="635" spans="1:130" ht="21" customHeight="1" x14ac:dyDescent="0.25">
      <c r="A635" s="514"/>
      <c r="B635" s="233"/>
      <c r="C635" s="387"/>
      <c r="D635" s="532" t="s">
        <v>1377</v>
      </c>
      <c r="E635" s="288"/>
      <c r="F635" s="532"/>
      <c r="G635" s="532" t="s">
        <v>1426</v>
      </c>
      <c r="H635" s="533" t="s">
        <v>1469</v>
      </c>
      <c r="I635" s="533"/>
      <c r="J635" s="533"/>
      <c r="K635" s="533"/>
      <c r="L635" s="533"/>
      <c r="M635" s="533"/>
      <c r="N635" s="653" t="s">
        <v>1232</v>
      </c>
      <c r="O635" s="653"/>
      <c r="P635" s="653"/>
      <c r="Q635" s="653"/>
      <c r="R635" s="653"/>
      <c r="S635" s="653"/>
      <c r="T635" s="653"/>
      <c r="U635" s="653"/>
      <c r="V635" s="653"/>
      <c r="W635" s="653"/>
      <c r="X635" s="653"/>
      <c r="Y635" s="653"/>
      <c r="Z635" s="653"/>
      <c r="AA635" s="653"/>
      <c r="AB635" s="653"/>
      <c r="AC635" s="653"/>
      <c r="AD635" s="653"/>
      <c r="AE635" s="653"/>
      <c r="AF635" s="653"/>
      <c r="AG635" s="653"/>
      <c r="AH635" s="653"/>
      <c r="AI635" s="653"/>
      <c r="AJ635" s="653"/>
      <c r="AK635" s="653"/>
      <c r="AL635" s="653"/>
      <c r="AM635" s="653"/>
      <c r="AN635" s="653"/>
      <c r="AO635" s="2"/>
      <c r="AP635" s="2"/>
      <c r="AQ635" s="2"/>
      <c r="AR635" s="2"/>
      <c r="AS635" s="2"/>
      <c r="AT635" s="2"/>
      <c r="AU635" s="2"/>
      <c r="AV635" s="2"/>
      <c r="AW635" s="2"/>
      <c r="AX635" s="2"/>
      <c r="AY635" s="2"/>
      <c r="AZ635" s="2"/>
      <c r="BA635" s="2"/>
      <c r="BB635" s="2"/>
      <c r="BC635" s="2"/>
      <c r="BD635" s="2"/>
      <c r="BE635" s="2"/>
      <c r="BF635" s="2"/>
      <c r="BG635" s="2"/>
      <c r="BH635" s="2"/>
      <c r="BI635" s="2"/>
      <c r="BJ635" s="338"/>
      <c r="BK635" s="370"/>
      <c r="BL635" s="345"/>
      <c r="BM635" s="345"/>
      <c r="BN635" s="345"/>
      <c r="BO635" s="345"/>
      <c r="BP635" s="345"/>
      <c r="BQ635" s="345"/>
      <c r="BR635" s="345"/>
      <c r="BS635" s="345"/>
      <c r="BT635" s="345"/>
      <c r="BU635" s="345"/>
      <c r="BV635" s="345"/>
      <c r="BW635" s="345"/>
      <c r="BX635" s="345"/>
      <c r="BY635" s="345"/>
      <c r="BZ635" s="345"/>
      <c r="CA635" s="345"/>
      <c r="CB635" s="345"/>
      <c r="CC635" s="345"/>
      <c r="CD635" s="345"/>
      <c r="CE635" s="345"/>
      <c r="CF635" s="345"/>
      <c r="CG635" s="345"/>
      <c r="CH635" s="345"/>
      <c r="CI635" s="345"/>
      <c r="CJ635" s="345"/>
      <c r="CK635" s="345"/>
      <c r="CL635" s="345"/>
      <c r="CM635" s="345"/>
      <c r="CN635" s="345"/>
      <c r="CO635" s="345"/>
      <c r="CP635" s="345"/>
      <c r="CQ635" s="345"/>
      <c r="CR635" s="345"/>
      <c r="CS635" s="345"/>
      <c r="CT635" s="345"/>
      <c r="CU635" s="345"/>
      <c r="CV635" s="345"/>
      <c r="CW635" s="345"/>
      <c r="CX635" s="323"/>
      <c r="CY635" s="345"/>
      <c r="CZ635" s="345"/>
      <c r="DA635" s="345"/>
      <c r="DB635" s="345"/>
      <c r="DC635" s="345"/>
      <c r="DD635" s="345"/>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row>
    <row r="636" spans="1:130" ht="12.75" customHeight="1" x14ac:dyDescent="0.25">
      <c r="A636" s="233"/>
      <c r="B636" s="233"/>
      <c r="C636" s="387"/>
      <c r="D636" s="3"/>
      <c r="E636" s="288"/>
      <c r="F636" s="1"/>
      <c r="G636" s="290"/>
      <c r="H636" s="2"/>
      <c r="I636" s="2"/>
      <c r="J636" s="2"/>
      <c r="K636" s="2"/>
      <c r="L636" s="2"/>
      <c r="M636" s="4"/>
      <c r="N636" s="302"/>
      <c r="O636" s="116"/>
      <c r="P636" s="116"/>
      <c r="Q636" s="116"/>
      <c r="R636" s="116"/>
      <c r="S636" s="116"/>
      <c r="T636" s="116"/>
      <c r="U636" s="116"/>
      <c r="V636" s="116"/>
      <c r="W636" s="116"/>
      <c r="X636" s="116"/>
      <c r="Y636" s="116"/>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338"/>
      <c r="BK636" s="370"/>
      <c r="BL636" s="345"/>
      <c r="BM636" s="345"/>
      <c r="BN636" s="345"/>
      <c r="BO636" s="345"/>
      <c r="BP636" s="345"/>
      <c r="BQ636" s="345"/>
      <c r="BR636" s="345"/>
      <c r="BS636" s="345"/>
      <c r="BT636" s="345"/>
      <c r="BU636" s="345"/>
      <c r="BV636" s="345"/>
      <c r="BW636" s="345"/>
      <c r="BX636" s="345"/>
      <c r="BY636" s="345"/>
      <c r="BZ636" s="345"/>
      <c r="CA636" s="345"/>
      <c r="CB636" s="345"/>
      <c r="CC636" s="345"/>
      <c r="CD636" s="345"/>
      <c r="CE636" s="345"/>
      <c r="CF636" s="345"/>
      <c r="CG636" s="345"/>
      <c r="CH636" s="345"/>
      <c r="CI636" s="345"/>
      <c r="CJ636" s="345"/>
      <c r="CK636" s="345"/>
      <c r="CL636" s="345"/>
      <c r="CM636" s="345"/>
      <c r="CN636" s="345"/>
      <c r="CO636" s="345"/>
      <c r="CP636" s="345"/>
      <c r="CQ636" s="345"/>
      <c r="CR636" s="345"/>
      <c r="CS636" s="345"/>
      <c r="CT636" s="345"/>
      <c r="CU636" s="345"/>
      <c r="CV636" s="345"/>
      <c r="CW636" s="345"/>
      <c r="CX636" s="323"/>
      <c r="CY636" s="345"/>
      <c r="CZ636" s="345"/>
      <c r="DA636" s="345"/>
      <c r="DB636" s="345"/>
      <c r="DC636" s="345"/>
      <c r="DD636" s="345"/>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row>
    <row r="637" spans="1:130" ht="12.75" customHeight="1" x14ac:dyDescent="0.25">
      <c r="A637" s="233"/>
      <c r="B637" s="233"/>
      <c r="C637" s="387"/>
      <c r="D637" s="3"/>
      <c r="E637" s="288"/>
      <c r="F637" s="1"/>
      <c r="G637" s="290"/>
      <c r="H637" s="2"/>
      <c r="I637" s="2"/>
      <c r="J637" s="2"/>
      <c r="K637" s="2"/>
      <c r="L637" s="2"/>
      <c r="M637" s="4"/>
      <c r="N637" s="302"/>
      <c r="O637" s="116"/>
      <c r="P637" s="116"/>
      <c r="Q637" s="116"/>
      <c r="R637" s="116"/>
      <c r="S637" s="116"/>
      <c r="T637" s="116"/>
      <c r="U637" s="116"/>
      <c r="V637" s="116"/>
      <c r="W637" s="116"/>
      <c r="X637" s="116"/>
      <c r="Y637" s="116"/>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338"/>
      <c r="BK637" s="370"/>
      <c r="BL637" s="345"/>
      <c r="BM637" s="345"/>
      <c r="BN637" s="345"/>
      <c r="BO637" s="345"/>
      <c r="BP637" s="345"/>
      <c r="BQ637" s="345"/>
      <c r="BR637" s="345"/>
      <c r="BS637" s="345"/>
      <c r="BT637" s="345"/>
      <c r="BU637" s="345"/>
      <c r="BV637" s="345"/>
      <c r="BW637" s="345"/>
      <c r="BX637" s="345"/>
      <c r="BY637" s="345"/>
      <c r="BZ637" s="345"/>
      <c r="CA637" s="345"/>
      <c r="CB637" s="345"/>
      <c r="CC637" s="345"/>
      <c r="CD637" s="345"/>
      <c r="CE637" s="345"/>
      <c r="CF637" s="345"/>
      <c r="CG637" s="345"/>
      <c r="CH637" s="345"/>
      <c r="CI637" s="345"/>
      <c r="CJ637" s="345"/>
      <c r="CK637" s="345"/>
      <c r="CL637" s="345"/>
      <c r="CM637" s="345"/>
      <c r="CN637" s="345"/>
      <c r="CO637" s="345"/>
      <c r="CP637" s="345"/>
      <c r="CQ637" s="345"/>
      <c r="CR637" s="345"/>
      <c r="CS637" s="345"/>
      <c r="CT637" s="345"/>
      <c r="CU637" s="345"/>
      <c r="CV637" s="345"/>
      <c r="CW637" s="345"/>
      <c r="CX637" s="323"/>
      <c r="CY637" s="345"/>
      <c r="CZ637" s="345"/>
      <c r="DA637" s="345"/>
      <c r="DB637" s="345"/>
      <c r="DC637" s="345"/>
      <c r="DD637" s="345"/>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row>
    <row r="638" spans="1:130" ht="15.75" customHeight="1" x14ac:dyDescent="0.25">
      <c r="A638" s="31"/>
      <c r="B638" s="200"/>
      <c r="C638" s="2"/>
      <c r="D638" s="3"/>
      <c r="E638" s="288"/>
      <c r="F638" s="1"/>
      <c r="G638" s="290"/>
      <c r="H638" s="2"/>
      <c r="I638" s="2"/>
      <c r="J638" s="2"/>
      <c r="K638" s="2"/>
      <c r="L638" s="2"/>
      <c r="M638" s="4"/>
      <c r="N638" s="302"/>
      <c r="O638" s="116"/>
      <c r="P638" s="116"/>
      <c r="Q638" s="116"/>
      <c r="R638" s="116"/>
      <c r="S638" s="116"/>
      <c r="T638" s="116"/>
      <c r="U638" s="116"/>
      <c r="V638" s="116"/>
      <c r="W638" s="116"/>
      <c r="X638" s="116"/>
      <c r="Y638" s="116"/>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338"/>
      <c r="BK638" s="370"/>
      <c r="BL638" s="338"/>
      <c r="BM638" s="338"/>
      <c r="BN638" s="338"/>
      <c r="BO638" s="338"/>
      <c r="BP638" s="338"/>
      <c r="BQ638" s="338"/>
      <c r="BR638" s="338"/>
      <c r="BS638" s="341"/>
      <c r="BT638" s="341"/>
      <c r="BU638" s="341"/>
      <c r="BV638" s="341"/>
      <c r="BW638" s="341"/>
      <c r="BX638" s="341"/>
      <c r="BY638" s="341"/>
      <c r="BZ638" s="341"/>
      <c r="CA638" s="341"/>
      <c r="CB638" s="341"/>
      <c r="CC638" s="338"/>
      <c r="CD638" s="338"/>
      <c r="CE638" s="338"/>
      <c r="CF638" s="338"/>
      <c r="CG638" s="338"/>
      <c r="CH638" s="338"/>
      <c r="CI638" s="338"/>
      <c r="CJ638" s="338"/>
      <c r="CK638" s="338"/>
      <c r="CL638" s="338"/>
      <c r="CM638" s="338"/>
      <c r="CN638" s="338"/>
      <c r="CO638" s="338"/>
      <c r="CP638" s="338"/>
      <c r="CQ638" s="338"/>
      <c r="CR638" s="338"/>
      <c r="CS638" s="341"/>
      <c r="CT638" s="338"/>
      <c r="CU638" s="338"/>
      <c r="CV638" s="338"/>
      <c r="CW638" s="338"/>
      <c r="CX638" s="329"/>
      <c r="CY638" s="338"/>
      <c r="CZ638" s="338"/>
      <c r="DA638" s="338"/>
      <c r="DB638" s="338"/>
      <c r="DC638" s="338"/>
      <c r="DD638" s="338"/>
      <c r="DE638" s="2"/>
      <c r="DF638" s="2"/>
      <c r="DG638" s="2"/>
      <c r="DH638" s="2"/>
      <c r="DI638" s="2"/>
      <c r="DJ638" s="2"/>
      <c r="DK638" s="2"/>
      <c r="DL638" s="2"/>
      <c r="DM638" s="2"/>
      <c r="DN638" s="2"/>
      <c r="DO638" s="2"/>
      <c r="DP638" s="2"/>
      <c r="DQ638" s="2"/>
      <c r="DR638" s="2"/>
      <c r="DS638" s="2"/>
      <c r="DT638" s="2"/>
      <c r="DU638" s="2"/>
      <c r="DV638" s="2"/>
      <c r="DW638" s="2"/>
      <c r="DX638" s="2"/>
      <c r="DY638" s="2"/>
      <c r="DZ638" s="2"/>
    </row>
    <row r="639" spans="1:130" ht="15.75" customHeight="1" x14ac:dyDescent="0.25">
      <c r="A639" s="31"/>
      <c r="B639" s="200"/>
      <c r="C639" s="2"/>
      <c r="D639" s="3"/>
      <c r="E639" s="288"/>
      <c r="F639" s="1"/>
      <c r="G639" s="290"/>
      <c r="H639" s="2"/>
      <c r="I639" s="2"/>
      <c r="J639" s="2"/>
      <c r="K639" s="2"/>
      <c r="L639" s="2"/>
      <c r="M639" s="4"/>
      <c r="N639" s="302"/>
      <c r="O639" s="116"/>
      <c r="P639" s="116"/>
      <c r="Q639" s="116"/>
      <c r="R639" s="116"/>
      <c r="S639" s="116"/>
      <c r="T639" s="116"/>
      <c r="U639" s="116"/>
      <c r="V639" s="116"/>
      <c r="W639" s="116"/>
      <c r="X639" s="116"/>
      <c r="Y639" s="116"/>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338"/>
      <c r="BK639" s="370"/>
      <c r="BL639" s="338"/>
      <c r="BM639" s="338"/>
      <c r="BN639" s="338"/>
      <c r="BO639" s="338"/>
      <c r="BP639" s="338"/>
      <c r="BQ639" s="338"/>
      <c r="BR639" s="338"/>
      <c r="BS639" s="341"/>
      <c r="BT639" s="341"/>
      <c r="BU639" s="341"/>
      <c r="BV639" s="341"/>
      <c r="BW639" s="341"/>
      <c r="BX639" s="341"/>
      <c r="BY639" s="341"/>
      <c r="BZ639" s="341"/>
      <c r="CA639" s="341"/>
      <c r="CB639" s="341"/>
      <c r="CC639" s="338"/>
      <c r="CD639" s="338"/>
      <c r="CE639" s="338"/>
      <c r="CF639" s="338"/>
      <c r="CG639" s="338"/>
      <c r="CH639" s="338"/>
      <c r="CI639" s="338"/>
      <c r="CJ639" s="338"/>
      <c r="CK639" s="338"/>
      <c r="CL639" s="338"/>
      <c r="CM639" s="338"/>
      <c r="CN639" s="338"/>
      <c r="CO639" s="338"/>
      <c r="CP639" s="338"/>
      <c r="CQ639" s="338"/>
      <c r="CR639" s="338"/>
      <c r="CS639" s="341"/>
      <c r="CT639" s="338"/>
      <c r="CU639" s="338"/>
      <c r="CV639" s="338"/>
      <c r="CW639" s="338"/>
      <c r="CX639" s="329"/>
      <c r="CY639" s="338"/>
      <c r="CZ639" s="338"/>
      <c r="DA639" s="338"/>
      <c r="DB639" s="338"/>
      <c r="DC639" s="338"/>
      <c r="DD639" s="338"/>
      <c r="DE639" s="2"/>
      <c r="DF639" s="2"/>
      <c r="DG639" s="2"/>
      <c r="DH639" s="2"/>
      <c r="DI639" s="2"/>
      <c r="DJ639" s="2"/>
      <c r="DK639" s="2"/>
      <c r="DL639" s="2"/>
      <c r="DM639" s="2"/>
      <c r="DN639" s="2"/>
      <c r="DO639" s="2"/>
      <c r="DP639" s="2"/>
      <c r="DQ639" s="2"/>
      <c r="DR639" s="2"/>
      <c r="DS639" s="2"/>
      <c r="DT639" s="2"/>
      <c r="DU639" s="2"/>
      <c r="DV639" s="2"/>
      <c r="DW639" s="2"/>
      <c r="DX639" s="2"/>
      <c r="DY639" s="2"/>
      <c r="DZ639" s="2"/>
    </row>
    <row r="640" spans="1:130" ht="15.75" customHeight="1" x14ac:dyDescent="0.25">
      <c r="A640" s="31"/>
      <c r="B640" s="200"/>
      <c r="C640" s="2"/>
      <c r="D640" s="3"/>
      <c r="E640" s="288"/>
      <c r="F640" s="1"/>
      <c r="G640" s="290"/>
      <c r="H640" s="2"/>
      <c r="I640" s="2"/>
      <c r="J640" s="2"/>
      <c r="K640" s="2"/>
      <c r="L640" s="2"/>
      <c r="M640" s="4"/>
      <c r="N640" s="302"/>
      <c r="O640" s="116"/>
      <c r="P640" s="116"/>
      <c r="Q640" s="116"/>
      <c r="R640" s="116"/>
      <c r="S640" s="116"/>
      <c r="T640" s="116"/>
      <c r="U640" s="116"/>
      <c r="V640" s="116"/>
      <c r="W640" s="116"/>
      <c r="X640" s="116"/>
      <c r="Y640" s="116"/>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338"/>
      <c r="BK640" s="370"/>
      <c r="BL640" s="338"/>
      <c r="BM640" s="338"/>
      <c r="BN640" s="338"/>
      <c r="BO640" s="338"/>
      <c r="BP640" s="338"/>
      <c r="BQ640" s="338"/>
      <c r="BR640" s="338"/>
      <c r="BS640" s="341"/>
      <c r="BT640" s="341"/>
      <c r="BU640" s="341"/>
      <c r="BV640" s="341"/>
      <c r="BW640" s="341"/>
      <c r="BX640" s="341"/>
      <c r="BY640" s="341"/>
      <c r="BZ640" s="341"/>
      <c r="CA640" s="341"/>
      <c r="CB640" s="341"/>
      <c r="CC640" s="338"/>
      <c r="CD640" s="338"/>
      <c r="CE640" s="338"/>
      <c r="CF640" s="338"/>
      <c r="CG640" s="338"/>
      <c r="CH640" s="338"/>
      <c r="CI640" s="338"/>
      <c r="CJ640" s="338"/>
      <c r="CK640" s="338"/>
      <c r="CL640" s="338"/>
      <c r="CM640" s="338"/>
      <c r="CN640" s="338"/>
      <c r="CO640" s="338"/>
      <c r="CP640" s="338"/>
      <c r="CQ640" s="338"/>
      <c r="CR640" s="338"/>
      <c r="CS640" s="341"/>
      <c r="CT640" s="338"/>
      <c r="CU640" s="338"/>
      <c r="CV640" s="338"/>
      <c r="CW640" s="338"/>
      <c r="CX640" s="329"/>
      <c r="CY640" s="338"/>
      <c r="CZ640" s="338"/>
      <c r="DA640" s="338"/>
      <c r="DB640" s="338"/>
      <c r="DC640" s="338"/>
      <c r="DD640" s="338"/>
      <c r="DE640" s="2"/>
      <c r="DF640" s="2"/>
      <c r="DG640" s="2"/>
      <c r="DH640" s="2"/>
      <c r="DI640" s="2"/>
      <c r="DJ640" s="2"/>
      <c r="DK640" s="2"/>
      <c r="DL640" s="2"/>
      <c r="DM640" s="2"/>
      <c r="DN640" s="2"/>
      <c r="DO640" s="2"/>
      <c r="DP640" s="2"/>
      <c r="DQ640" s="2"/>
      <c r="DR640" s="2"/>
      <c r="DS640" s="2"/>
      <c r="DT640" s="2"/>
      <c r="DU640" s="2"/>
      <c r="DV640" s="2"/>
      <c r="DW640" s="2"/>
      <c r="DX640" s="2"/>
      <c r="DY640" s="2"/>
      <c r="DZ640" s="2"/>
    </row>
    <row r="641" spans="1:130" ht="15.75" customHeight="1" x14ac:dyDescent="0.25">
      <c r="A641" s="31"/>
      <c r="B641" s="200"/>
      <c r="C641" s="2"/>
      <c r="D641" s="3"/>
      <c r="E641" s="288"/>
      <c r="F641" s="1"/>
      <c r="G641" s="290"/>
      <c r="H641" s="2"/>
      <c r="I641" s="2"/>
      <c r="J641" s="2"/>
      <c r="K641" s="2"/>
      <c r="L641" s="2"/>
      <c r="M641" s="4"/>
      <c r="N641" s="302"/>
      <c r="O641" s="116"/>
      <c r="P641" s="116"/>
      <c r="Q641" s="116"/>
      <c r="R641" s="116"/>
      <c r="S641" s="116"/>
      <c r="T641" s="116"/>
      <c r="U641" s="116"/>
      <c r="V641" s="116"/>
      <c r="W641" s="116"/>
      <c r="X641" s="116"/>
      <c r="Y641" s="116"/>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338"/>
      <c r="BK641" s="370"/>
      <c r="BL641" s="338"/>
      <c r="BM641" s="338"/>
      <c r="BN641" s="338"/>
      <c r="BO641" s="338"/>
      <c r="BP641" s="338"/>
      <c r="BQ641" s="338"/>
      <c r="BR641" s="338"/>
      <c r="BS641" s="341"/>
      <c r="BT641" s="341"/>
      <c r="BU641" s="341"/>
      <c r="BV641" s="341"/>
      <c r="BW641" s="341"/>
      <c r="BX641" s="341"/>
      <c r="BY641" s="341"/>
      <c r="BZ641" s="341"/>
      <c r="CA641" s="341"/>
      <c r="CB641" s="341"/>
      <c r="CC641" s="338"/>
      <c r="CD641" s="338"/>
      <c r="CE641" s="338"/>
      <c r="CF641" s="338"/>
      <c r="CG641" s="338"/>
      <c r="CH641" s="338"/>
      <c r="CI641" s="338"/>
      <c r="CJ641" s="338"/>
      <c r="CK641" s="338"/>
      <c r="CL641" s="338"/>
      <c r="CM641" s="338"/>
      <c r="CN641" s="338"/>
      <c r="CO641" s="338"/>
      <c r="CP641" s="338"/>
      <c r="CQ641" s="338"/>
      <c r="CR641" s="338"/>
      <c r="CS641" s="341"/>
      <c r="CT641" s="338"/>
      <c r="CU641" s="338"/>
      <c r="CV641" s="338"/>
      <c r="CW641" s="338"/>
      <c r="CX641" s="329"/>
      <c r="CY641" s="338"/>
      <c r="CZ641" s="338"/>
      <c r="DA641" s="338"/>
      <c r="DB641" s="338"/>
      <c r="DC641" s="338"/>
      <c r="DD641" s="338"/>
      <c r="DE641" s="2"/>
      <c r="DF641" s="2"/>
      <c r="DG641" s="2"/>
      <c r="DH641" s="2"/>
      <c r="DI641" s="2"/>
      <c r="DJ641" s="2"/>
      <c r="DK641" s="2"/>
      <c r="DL641" s="2"/>
      <c r="DM641" s="2"/>
      <c r="DN641" s="2"/>
      <c r="DO641" s="2"/>
      <c r="DP641" s="2"/>
      <c r="DQ641" s="2"/>
      <c r="DR641" s="2"/>
      <c r="DS641" s="2"/>
      <c r="DT641" s="2"/>
      <c r="DU641" s="2"/>
      <c r="DV641" s="2"/>
      <c r="DW641" s="2"/>
      <c r="DX641" s="2"/>
      <c r="DY641" s="2"/>
      <c r="DZ641" s="2"/>
    </row>
    <row r="642" spans="1:130" ht="15.75" customHeight="1" x14ac:dyDescent="0.3">
      <c r="A642" s="31"/>
      <c r="B642" s="200"/>
      <c r="C642" s="2"/>
      <c r="D642" s="532" t="s">
        <v>1472</v>
      </c>
      <c r="E642" s="632" t="s">
        <v>1428</v>
      </c>
      <c r="F642" s="632"/>
      <c r="G642" s="632"/>
      <c r="H642" s="572" t="s">
        <v>1429</v>
      </c>
      <c r="I642" s="2"/>
      <c r="J642" s="2"/>
      <c r="K642" s="2"/>
      <c r="L642" s="2"/>
      <c r="M642" s="4"/>
      <c r="N642" s="652" t="s">
        <v>1470</v>
      </c>
      <c r="O642" s="652"/>
      <c r="P642" s="652"/>
      <c r="Q642" s="652"/>
      <c r="R642" s="652"/>
      <c r="S642" s="652"/>
      <c r="T642" s="652"/>
      <c r="U642" s="652"/>
      <c r="V642" s="652"/>
      <c r="W642" s="652"/>
      <c r="X642" s="652"/>
      <c r="Y642" s="652"/>
      <c r="Z642" s="652"/>
      <c r="AA642" s="652"/>
      <c r="AB642" s="652"/>
      <c r="AC642" s="652"/>
      <c r="AD642" s="652"/>
      <c r="AE642" s="652"/>
      <c r="AF642" s="652"/>
      <c r="AG642" s="652"/>
      <c r="AH642" s="652"/>
      <c r="AI642" s="652"/>
      <c r="AJ642" s="652"/>
      <c r="AK642" s="652"/>
      <c r="AL642" s="652"/>
      <c r="AM642" s="652"/>
      <c r="AN642" s="2"/>
      <c r="AO642" s="2"/>
      <c r="AP642" s="2"/>
      <c r="AQ642" s="2"/>
      <c r="AR642" s="2"/>
      <c r="AS642" s="2"/>
      <c r="AT642" s="2"/>
      <c r="AU642" s="2"/>
      <c r="AV642" s="2"/>
      <c r="AW642" s="2"/>
      <c r="AX642" s="2"/>
      <c r="AY642" s="2"/>
      <c r="AZ642" s="2"/>
      <c r="BA642" s="2"/>
      <c r="BB642" s="2"/>
      <c r="BC642" s="2"/>
      <c r="BD642" s="2"/>
      <c r="BE642" s="2"/>
      <c r="BF642" s="2"/>
      <c r="BG642" s="2"/>
      <c r="BH642" s="2"/>
      <c r="BI642" s="2"/>
      <c r="BJ642" s="338"/>
      <c r="BK642" s="370"/>
      <c r="BL642" s="338"/>
      <c r="BM642" s="338"/>
      <c r="BN642" s="338"/>
      <c r="BO642" s="338"/>
      <c r="BP642" s="338"/>
      <c r="BQ642" s="338"/>
      <c r="BR642" s="338"/>
      <c r="BS642" s="341"/>
      <c r="BT642" s="341"/>
      <c r="BU642" s="341"/>
      <c r="BV642" s="341"/>
      <c r="BW642" s="341"/>
      <c r="BX642" s="341"/>
      <c r="BY642" s="341"/>
      <c r="BZ642" s="341"/>
      <c r="CA642" s="341"/>
      <c r="CB642" s="341"/>
      <c r="CC642" s="338"/>
      <c r="CD642" s="338"/>
      <c r="CE642" s="338"/>
      <c r="CF642" s="338"/>
      <c r="CG642" s="338"/>
      <c r="CH642" s="338"/>
      <c r="CI642" s="338"/>
      <c r="CJ642" s="338"/>
      <c r="CK642" s="338"/>
      <c r="CL642" s="338"/>
      <c r="CM642" s="338"/>
      <c r="CN642" s="338"/>
      <c r="CO642" s="338"/>
      <c r="CP642" s="338"/>
      <c r="CQ642" s="338"/>
      <c r="CR642" s="338"/>
      <c r="CS642" s="341"/>
      <c r="CT642" s="338"/>
      <c r="CU642" s="338"/>
      <c r="CV642" s="338"/>
      <c r="CW642" s="338"/>
      <c r="CX642" s="329"/>
      <c r="CY642" s="338"/>
      <c r="CZ642" s="338"/>
      <c r="DA642" s="338"/>
      <c r="DB642" s="338"/>
      <c r="DC642" s="338"/>
      <c r="DD642" s="338"/>
      <c r="DE642" s="2"/>
      <c r="DF642" s="2"/>
      <c r="DG642" s="2"/>
      <c r="DH642" s="2"/>
      <c r="DI642" s="2"/>
      <c r="DJ642" s="2"/>
      <c r="DK642" s="2"/>
      <c r="DL642" s="2"/>
      <c r="DM642" s="2"/>
      <c r="DN642" s="2"/>
      <c r="DO642" s="2"/>
      <c r="DP642" s="2"/>
      <c r="DQ642" s="2"/>
      <c r="DR642" s="2"/>
      <c r="DS642" s="2"/>
      <c r="DT642" s="2"/>
      <c r="DU642" s="2"/>
      <c r="DV642" s="2"/>
      <c r="DW642" s="2"/>
      <c r="DX642" s="2"/>
      <c r="DY642" s="2"/>
      <c r="DZ642" s="2"/>
    </row>
    <row r="643" spans="1:130" ht="15.75" customHeight="1" x14ac:dyDescent="0.25">
      <c r="A643" s="31"/>
      <c r="B643" s="200"/>
      <c r="C643" s="2"/>
      <c r="D643" s="3"/>
      <c r="E643" s="288"/>
      <c r="F643" s="1"/>
      <c r="G643" s="290"/>
      <c r="H643" s="2"/>
      <c r="I643" s="2"/>
      <c r="J643" s="2"/>
      <c r="K643" s="2"/>
      <c r="L643" s="2"/>
      <c r="M643" s="4"/>
      <c r="N643" s="302"/>
      <c r="O643" s="116"/>
      <c r="P643" s="116"/>
      <c r="Q643" s="116"/>
      <c r="R643" s="116"/>
      <c r="S643" s="116"/>
      <c r="T643" s="116"/>
      <c r="U643" s="116"/>
      <c r="V643" s="116"/>
      <c r="W643" s="116"/>
      <c r="X643" s="116"/>
      <c r="Y643" s="116"/>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338"/>
      <c r="BK643" s="370"/>
      <c r="BL643" s="338"/>
      <c r="BM643" s="338"/>
      <c r="BN643" s="338"/>
      <c r="BO643" s="338"/>
      <c r="BP643" s="338"/>
      <c r="BQ643" s="338"/>
      <c r="BR643" s="338"/>
      <c r="BS643" s="341"/>
      <c r="BT643" s="341"/>
      <c r="BU643" s="341"/>
      <c r="BV643" s="341"/>
      <c r="BW643" s="341"/>
      <c r="BX643" s="341"/>
      <c r="BY643" s="341"/>
      <c r="BZ643" s="341"/>
      <c r="CA643" s="341"/>
      <c r="CB643" s="341"/>
      <c r="CC643" s="338"/>
      <c r="CD643" s="338"/>
      <c r="CE643" s="338"/>
      <c r="CF643" s="338"/>
      <c r="CG643" s="338"/>
      <c r="CH643" s="338"/>
      <c r="CI643" s="338"/>
      <c r="CJ643" s="338"/>
      <c r="CK643" s="338"/>
      <c r="CL643" s="338"/>
      <c r="CM643" s="338"/>
      <c r="CN643" s="338"/>
      <c r="CO643" s="338"/>
      <c r="CP643" s="338"/>
      <c r="CQ643" s="338"/>
      <c r="CR643" s="338"/>
      <c r="CS643" s="341"/>
      <c r="CT643" s="338"/>
      <c r="CU643" s="338"/>
      <c r="CV643" s="338"/>
      <c r="CW643" s="338"/>
      <c r="CX643" s="329"/>
      <c r="CY643" s="338"/>
      <c r="CZ643" s="338"/>
      <c r="DA643" s="338"/>
      <c r="DB643" s="338"/>
      <c r="DC643" s="338"/>
      <c r="DD643" s="338"/>
      <c r="DE643" s="2"/>
      <c r="DF643" s="2"/>
      <c r="DG643" s="2"/>
      <c r="DH643" s="2"/>
      <c r="DI643" s="2"/>
      <c r="DJ643" s="2"/>
      <c r="DK643" s="2"/>
      <c r="DL643" s="2"/>
      <c r="DM643" s="2"/>
      <c r="DN643" s="2"/>
      <c r="DO643" s="2"/>
      <c r="DP643" s="2"/>
      <c r="DQ643" s="2"/>
      <c r="DR643" s="2"/>
      <c r="DS643" s="2"/>
      <c r="DT643" s="2"/>
      <c r="DU643" s="2"/>
      <c r="DV643" s="2"/>
      <c r="DW643" s="2"/>
      <c r="DX643" s="2"/>
      <c r="DY643" s="2"/>
      <c r="DZ643" s="2"/>
    </row>
    <row r="644" spans="1:130" ht="15.75" customHeight="1" x14ac:dyDescent="0.25">
      <c r="A644" s="31"/>
      <c r="B644" s="200"/>
      <c r="C644" s="2"/>
      <c r="D644" s="3"/>
      <c r="E644" s="288"/>
      <c r="F644" s="1"/>
      <c r="G644" s="290"/>
      <c r="H644" s="2"/>
      <c r="I644" s="2"/>
      <c r="J644" s="2"/>
      <c r="K644" s="2"/>
      <c r="L644" s="2"/>
      <c r="M644" s="4"/>
      <c r="N644" s="302"/>
      <c r="O644" s="116"/>
      <c r="P644" s="116"/>
      <c r="Q644" s="116"/>
      <c r="R644" s="116"/>
      <c r="S644" s="116"/>
      <c r="T644" s="116"/>
      <c r="U644" s="116"/>
      <c r="V644" s="116"/>
      <c r="W644" s="116"/>
      <c r="X644" s="116"/>
      <c r="Y644" s="116"/>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338"/>
      <c r="BK644" s="370"/>
      <c r="BL644" s="338"/>
      <c r="BM644" s="338"/>
      <c r="BN644" s="338"/>
      <c r="BO644" s="338"/>
      <c r="BP644" s="338"/>
      <c r="BQ644" s="338"/>
      <c r="BR644" s="338"/>
      <c r="BS644" s="341"/>
      <c r="BT644" s="341"/>
      <c r="BU644" s="341"/>
      <c r="BV644" s="341"/>
      <c r="BW644" s="341"/>
      <c r="BX644" s="341"/>
      <c r="BY644" s="341"/>
      <c r="BZ644" s="341"/>
      <c r="CA644" s="341"/>
      <c r="CB644" s="341"/>
      <c r="CC644" s="338"/>
      <c r="CD644" s="338"/>
      <c r="CE644" s="338"/>
      <c r="CF644" s="338"/>
      <c r="CG644" s="338"/>
      <c r="CH644" s="338"/>
      <c r="CI644" s="338"/>
      <c r="CJ644" s="338"/>
      <c r="CK644" s="338"/>
      <c r="CL644" s="338"/>
      <c r="CM644" s="338"/>
      <c r="CN644" s="338"/>
      <c r="CO644" s="338"/>
      <c r="CP644" s="338"/>
      <c r="CQ644" s="338"/>
      <c r="CR644" s="338"/>
      <c r="CS644" s="341"/>
      <c r="CT644" s="338"/>
      <c r="CU644" s="338"/>
      <c r="CV644" s="338"/>
      <c r="CW644" s="338"/>
      <c r="CX644" s="329"/>
      <c r="CY644" s="338"/>
      <c r="CZ644" s="338"/>
      <c r="DA644" s="338"/>
      <c r="DB644" s="338"/>
      <c r="DC644" s="338"/>
      <c r="DD644" s="338"/>
      <c r="DE644" s="2"/>
      <c r="DF644" s="2"/>
      <c r="DG644" s="2"/>
      <c r="DH644" s="2"/>
      <c r="DI644" s="2"/>
      <c r="DJ644" s="2"/>
      <c r="DK644" s="2"/>
      <c r="DL644" s="2"/>
      <c r="DM644" s="2"/>
      <c r="DN644" s="2"/>
      <c r="DO644" s="2"/>
      <c r="DP644" s="2"/>
      <c r="DQ644" s="2"/>
      <c r="DR644" s="2"/>
      <c r="DS644" s="2"/>
      <c r="DT644" s="2"/>
      <c r="DU644" s="2"/>
      <c r="DV644" s="2"/>
      <c r="DW644" s="2"/>
      <c r="DX644" s="2"/>
      <c r="DY644" s="2"/>
      <c r="DZ644" s="2"/>
    </row>
    <row r="645" spans="1:130" ht="15.75" customHeight="1" x14ac:dyDescent="0.25">
      <c r="A645" s="31"/>
      <c r="B645" s="200"/>
      <c r="C645" s="2"/>
      <c r="D645" s="3"/>
      <c r="E645" s="288"/>
      <c r="F645" s="1"/>
      <c r="G645" s="290"/>
      <c r="H645" s="2"/>
      <c r="I645" s="2"/>
      <c r="J645" s="2"/>
      <c r="K645" s="2"/>
      <c r="L645" s="2"/>
      <c r="M645" s="4"/>
      <c r="N645" s="302"/>
      <c r="O645" s="116"/>
      <c r="P645" s="116"/>
      <c r="Q645" s="116"/>
      <c r="R645" s="116"/>
      <c r="S645" s="116"/>
      <c r="T645" s="116"/>
      <c r="U645" s="116"/>
      <c r="V645" s="116"/>
      <c r="W645" s="116"/>
      <c r="X645" s="116"/>
      <c r="Y645" s="116"/>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338"/>
      <c r="BK645" s="370"/>
      <c r="BL645" s="338"/>
      <c r="BM645" s="338"/>
      <c r="BN645" s="338"/>
      <c r="BO645" s="338"/>
      <c r="BP645" s="338"/>
      <c r="BQ645" s="338"/>
      <c r="BR645" s="338"/>
      <c r="BS645" s="341"/>
      <c r="BT645" s="341"/>
      <c r="BU645" s="341"/>
      <c r="BV645" s="341"/>
      <c r="BW645" s="341"/>
      <c r="BX645" s="341"/>
      <c r="BY645" s="341"/>
      <c r="BZ645" s="341"/>
      <c r="CA645" s="341"/>
      <c r="CB645" s="341"/>
      <c r="CC645" s="338"/>
      <c r="CD645" s="338"/>
      <c r="CE645" s="338"/>
      <c r="CF645" s="338"/>
      <c r="CG645" s="338"/>
      <c r="CH645" s="338"/>
      <c r="CI645" s="338"/>
      <c r="CJ645" s="338"/>
      <c r="CK645" s="338"/>
      <c r="CL645" s="338"/>
      <c r="CM645" s="338"/>
      <c r="CN645" s="338"/>
      <c r="CO645" s="338"/>
      <c r="CP645" s="338"/>
      <c r="CQ645" s="338"/>
      <c r="CR645" s="338"/>
      <c r="CS645" s="341"/>
      <c r="CT645" s="338"/>
      <c r="CU645" s="338"/>
      <c r="CV645" s="338"/>
      <c r="CW645" s="338"/>
      <c r="CX645" s="329"/>
      <c r="CY645" s="338"/>
      <c r="CZ645" s="338"/>
      <c r="DA645" s="338"/>
      <c r="DB645" s="338"/>
      <c r="DC645" s="338"/>
      <c r="DD645" s="338"/>
      <c r="DE645" s="2"/>
      <c r="DF645" s="2"/>
      <c r="DG645" s="2"/>
      <c r="DH645" s="2"/>
      <c r="DI645" s="2"/>
      <c r="DJ645" s="2"/>
      <c r="DK645" s="2"/>
      <c r="DL645" s="2"/>
      <c r="DM645" s="2"/>
      <c r="DN645" s="2"/>
      <c r="DO645" s="2"/>
      <c r="DP645" s="2"/>
      <c r="DQ645" s="2"/>
      <c r="DR645" s="2"/>
      <c r="DS645" s="2"/>
      <c r="DT645" s="2"/>
      <c r="DU645" s="2"/>
      <c r="DV645" s="2"/>
      <c r="DW645" s="2"/>
      <c r="DX645" s="2"/>
      <c r="DY645" s="2"/>
      <c r="DZ645" s="2"/>
    </row>
    <row r="646" spans="1:130" ht="15.75" customHeight="1" x14ac:dyDescent="0.25">
      <c r="A646" s="31"/>
      <c r="B646" s="545"/>
      <c r="C646" s="2"/>
      <c r="D646" s="3"/>
      <c r="E646" s="288"/>
      <c r="F646" s="1"/>
      <c r="G646" s="290"/>
      <c r="H646" s="2"/>
      <c r="I646" s="2"/>
      <c r="J646" s="2"/>
      <c r="K646" s="2"/>
      <c r="L646" s="2"/>
      <c r="M646" s="4"/>
      <c r="N646" s="302"/>
      <c r="O646" s="116"/>
      <c r="P646" s="116"/>
      <c r="Q646" s="116"/>
      <c r="R646" s="116"/>
      <c r="S646" s="116"/>
      <c r="T646" s="116"/>
      <c r="U646" s="116"/>
      <c r="V646" s="116"/>
      <c r="W646" s="116"/>
      <c r="X646" s="116"/>
      <c r="Y646" s="116"/>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338"/>
      <c r="BK646" s="370"/>
      <c r="BL646" s="338"/>
      <c r="BM646" s="338"/>
      <c r="BN646" s="338"/>
      <c r="BO646" s="338"/>
      <c r="BP646" s="338"/>
      <c r="BQ646" s="338"/>
      <c r="BR646" s="338"/>
      <c r="BS646" s="341"/>
      <c r="BT646" s="341"/>
      <c r="BU646" s="341"/>
      <c r="BV646" s="341"/>
      <c r="BW646" s="341"/>
      <c r="BX646" s="341"/>
      <c r="BY646" s="341"/>
      <c r="BZ646" s="341"/>
      <c r="CA646" s="341"/>
      <c r="CB646" s="341"/>
      <c r="CC646" s="338"/>
      <c r="CD646" s="338"/>
      <c r="CE646" s="338"/>
      <c r="CF646" s="338"/>
      <c r="CG646" s="338"/>
      <c r="CH646" s="338"/>
      <c r="CI646" s="338"/>
      <c r="CJ646" s="338"/>
      <c r="CK646" s="338"/>
      <c r="CL646" s="338"/>
      <c r="CM646" s="338"/>
      <c r="CN646" s="338"/>
      <c r="CO646" s="338"/>
      <c r="CP646" s="338"/>
      <c r="CQ646" s="338"/>
      <c r="CR646" s="338"/>
      <c r="CS646" s="341"/>
      <c r="CT646" s="338"/>
      <c r="CU646" s="338"/>
      <c r="CV646" s="338"/>
      <c r="CW646" s="338"/>
      <c r="CX646" s="329"/>
      <c r="CY646" s="338"/>
      <c r="CZ646" s="338"/>
      <c r="DA646" s="338"/>
      <c r="DB646" s="338"/>
      <c r="DC646" s="338"/>
      <c r="DD646" s="338"/>
      <c r="DE646" s="2"/>
      <c r="DF646" s="2"/>
      <c r="DG646" s="2"/>
      <c r="DH646" s="2"/>
      <c r="DI646" s="2"/>
      <c r="DJ646" s="2"/>
      <c r="DK646" s="2"/>
      <c r="DL646" s="2"/>
      <c r="DM646" s="2"/>
      <c r="DN646" s="2"/>
      <c r="DO646" s="2"/>
      <c r="DP646" s="2"/>
      <c r="DQ646" s="2"/>
      <c r="DR646" s="2"/>
      <c r="DS646" s="2"/>
      <c r="DT646" s="2"/>
      <c r="DU646" s="2"/>
      <c r="DV646" s="2"/>
      <c r="DW646" s="2"/>
      <c r="DX646" s="2"/>
      <c r="DY646" s="2"/>
      <c r="DZ646" s="2"/>
    </row>
  </sheetData>
  <autoFilter ref="A7:DZ500" xr:uid="{00000000-0009-0000-0000-000000000000}">
    <filterColumn colId="13">
      <filters blank="1">
        <filter val="#"/>
        <filter val="NN"/>
      </filters>
    </filterColumn>
  </autoFilter>
  <mergeCells count="265">
    <mergeCell ref="C1:BJ2"/>
    <mergeCell ref="O3:Y3"/>
    <mergeCell ref="A4:A6"/>
    <mergeCell ref="B4:B6"/>
    <mergeCell ref="C4:C6"/>
    <mergeCell ref="D4:E6"/>
    <mergeCell ref="F4:G6"/>
    <mergeCell ref="H4:H6"/>
    <mergeCell ref="I4:I6"/>
    <mergeCell ref="J4:J6"/>
    <mergeCell ref="AE4:AG4"/>
    <mergeCell ref="AH4:AK4"/>
    <mergeCell ref="AL4:AP4"/>
    <mergeCell ref="AQ4:AT4"/>
    <mergeCell ref="AU4:AX4"/>
    <mergeCell ref="AY4:BB4"/>
    <mergeCell ref="K4:K6"/>
    <mergeCell ref="L4:L6"/>
    <mergeCell ref="M4:M6"/>
    <mergeCell ref="N4:N6"/>
    <mergeCell ref="Z4:Z6"/>
    <mergeCell ref="AA4:AD4"/>
    <mergeCell ref="BC4:BE4"/>
    <mergeCell ref="BF4:BH4"/>
    <mergeCell ref="BJ4:CV4"/>
    <mergeCell ref="CW4:DD4"/>
    <mergeCell ref="DE4:DF4"/>
    <mergeCell ref="CW5:CX6"/>
    <mergeCell ref="CY5:CZ6"/>
    <mergeCell ref="DA5:DB6"/>
    <mergeCell ref="DC5:DD6"/>
    <mergeCell ref="DE5:DE6"/>
    <mergeCell ref="D21:F21"/>
    <mergeCell ref="D22:F22"/>
    <mergeCell ref="D46:G46"/>
    <mergeCell ref="A51:A52"/>
    <mergeCell ref="B51:B52"/>
    <mergeCell ref="D51:D52"/>
    <mergeCell ref="F51:F52"/>
    <mergeCell ref="DF5:DF6"/>
    <mergeCell ref="AB6:AC6"/>
    <mergeCell ref="D8:F8"/>
    <mergeCell ref="BK8:BL8"/>
    <mergeCell ref="D9:F9"/>
    <mergeCell ref="D10:H10"/>
    <mergeCell ref="D102:H102"/>
    <mergeCell ref="D110:H110"/>
    <mergeCell ref="A118:A126"/>
    <mergeCell ref="B118:B126"/>
    <mergeCell ref="D118:D126"/>
    <mergeCell ref="F118:F126"/>
    <mergeCell ref="H55:H56"/>
    <mergeCell ref="D58:G58"/>
    <mergeCell ref="D66:H66"/>
    <mergeCell ref="D87:F87"/>
    <mergeCell ref="D88:H88"/>
    <mergeCell ref="A99:A100"/>
    <mergeCell ref="B99:B100"/>
    <mergeCell ref="D99:D100"/>
    <mergeCell ref="F99:F100"/>
    <mergeCell ref="A55:A56"/>
    <mergeCell ref="B55:B56"/>
    <mergeCell ref="D55:D56"/>
    <mergeCell ref="E55:E56"/>
    <mergeCell ref="F55:F56"/>
    <mergeCell ref="G55:G56"/>
    <mergeCell ref="A70:A71"/>
    <mergeCell ref="B70:B71"/>
    <mergeCell ref="D70:D71"/>
    <mergeCell ref="D146:H146"/>
    <mergeCell ref="A148:A149"/>
    <mergeCell ref="B148:B149"/>
    <mergeCell ref="D148:D149"/>
    <mergeCell ref="F148:F149"/>
    <mergeCell ref="D158:H158"/>
    <mergeCell ref="D133:H133"/>
    <mergeCell ref="A135:A136"/>
    <mergeCell ref="B135:B136"/>
    <mergeCell ref="D135:D136"/>
    <mergeCell ref="F135:F136"/>
    <mergeCell ref="D144:H144"/>
    <mergeCell ref="D160:H160"/>
    <mergeCell ref="A161:A162"/>
    <mergeCell ref="B161:B162"/>
    <mergeCell ref="D161:D162"/>
    <mergeCell ref="F161:F162"/>
    <mergeCell ref="A163:A164"/>
    <mergeCell ref="B163:B164"/>
    <mergeCell ref="D163:D164"/>
    <mergeCell ref="F163:F164"/>
    <mergeCell ref="D172:H172"/>
    <mergeCell ref="D173:F173"/>
    <mergeCell ref="A176:A177"/>
    <mergeCell ref="B176:B177"/>
    <mergeCell ref="D176:D177"/>
    <mergeCell ref="F176:F177"/>
    <mergeCell ref="A167:A168"/>
    <mergeCell ref="B167:B168"/>
    <mergeCell ref="D167:D168"/>
    <mergeCell ref="F167:F168"/>
    <mergeCell ref="A169:A170"/>
    <mergeCell ref="B169:B170"/>
    <mergeCell ref="D169:D170"/>
    <mergeCell ref="F169:F170"/>
    <mergeCell ref="A178:A179"/>
    <mergeCell ref="B178:B179"/>
    <mergeCell ref="D178:D179"/>
    <mergeCell ref="F178:F179"/>
    <mergeCell ref="D181:H181"/>
    <mergeCell ref="A185:A186"/>
    <mergeCell ref="B185:B186"/>
    <mergeCell ref="D185:D186"/>
    <mergeCell ref="F185:F186"/>
    <mergeCell ref="D239:H239"/>
    <mergeCell ref="D249:H249"/>
    <mergeCell ref="A252:A256"/>
    <mergeCell ref="B252:B256"/>
    <mergeCell ref="D252:D256"/>
    <mergeCell ref="E252:E256"/>
    <mergeCell ref="F252:F256"/>
    <mergeCell ref="G252:G255"/>
    <mergeCell ref="D198:H198"/>
    <mergeCell ref="D199:H199"/>
    <mergeCell ref="D220:H220"/>
    <mergeCell ref="A236:A237"/>
    <mergeCell ref="B236:B237"/>
    <mergeCell ref="D236:D237"/>
    <mergeCell ref="E236:E237"/>
    <mergeCell ref="F236:F237"/>
    <mergeCell ref="G236:G237"/>
    <mergeCell ref="A264:A265"/>
    <mergeCell ref="B264:B265"/>
    <mergeCell ref="D264:D265"/>
    <mergeCell ref="E264:E265"/>
    <mergeCell ref="F264:F265"/>
    <mergeCell ref="G264:G265"/>
    <mergeCell ref="A257:A258"/>
    <mergeCell ref="B257:B258"/>
    <mergeCell ref="D257:D258"/>
    <mergeCell ref="F257:F258"/>
    <mergeCell ref="D260:H260"/>
    <mergeCell ref="D263:H263"/>
    <mergeCell ref="A408:A410"/>
    <mergeCell ref="A463:A464"/>
    <mergeCell ref="D355:F355"/>
    <mergeCell ref="A359:A360"/>
    <mergeCell ref="B359:B360"/>
    <mergeCell ref="D359:D360"/>
    <mergeCell ref="F359:F360"/>
    <mergeCell ref="D367:F367"/>
    <mergeCell ref="D353:H353"/>
    <mergeCell ref="D354:F354"/>
    <mergeCell ref="D377:H377"/>
    <mergeCell ref="D395:F395"/>
    <mergeCell ref="D396:H396"/>
    <mergeCell ref="D406:F406"/>
    <mergeCell ref="D414:F414"/>
    <mergeCell ref="D415:H415"/>
    <mergeCell ref="F408:F410"/>
    <mergeCell ref="D408:D410"/>
    <mergeCell ref="B408:B410"/>
    <mergeCell ref="D502:E502"/>
    <mergeCell ref="D503:E503"/>
    <mergeCell ref="D504:E504"/>
    <mergeCell ref="D505:E505"/>
    <mergeCell ref="D506:E506"/>
    <mergeCell ref="D507:E507"/>
    <mergeCell ref="D419:H419"/>
    <mergeCell ref="A487:A488"/>
    <mergeCell ref="B487:B488"/>
    <mergeCell ref="D487:D488"/>
    <mergeCell ref="F487:F488"/>
    <mergeCell ref="D493:H493"/>
    <mergeCell ref="B463:B464"/>
    <mergeCell ref="D463:D464"/>
    <mergeCell ref="F463:F464"/>
    <mergeCell ref="A472:A473"/>
    <mergeCell ref="B472:B473"/>
    <mergeCell ref="D472:D473"/>
    <mergeCell ref="F472:F473"/>
    <mergeCell ref="D508:E508"/>
    <mergeCell ref="D510:E524"/>
    <mergeCell ref="F510:F518"/>
    <mergeCell ref="G510:K510"/>
    <mergeCell ref="F519:F524"/>
    <mergeCell ref="G520:Q520"/>
    <mergeCell ref="G521:R521"/>
    <mergeCell ref="G522:R522"/>
    <mergeCell ref="G523:R523"/>
    <mergeCell ref="G524:R524"/>
    <mergeCell ref="A546:C552"/>
    <mergeCell ref="CW546:DF550"/>
    <mergeCell ref="D551:D552"/>
    <mergeCell ref="A553:C559"/>
    <mergeCell ref="CW553:DF557"/>
    <mergeCell ref="D558:D559"/>
    <mergeCell ref="A526:C532"/>
    <mergeCell ref="D531:D532"/>
    <mergeCell ref="A533:B538"/>
    <mergeCell ref="D538:D539"/>
    <mergeCell ref="A539:C545"/>
    <mergeCell ref="D544:D545"/>
    <mergeCell ref="A581:C587"/>
    <mergeCell ref="CW581:DF585"/>
    <mergeCell ref="A588:A631"/>
    <mergeCell ref="C588:C594"/>
    <mergeCell ref="CW588:DF592"/>
    <mergeCell ref="D593:D594"/>
    <mergeCell ref="B594:B600"/>
    <mergeCell ref="C595:C601"/>
    <mergeCell ref="CW595:DF599"/>
    <mergeCell ref="D600:D601"/>
    <mergeCell ref="B601:B607"/>
    <mergeCell ref="C602:C609"/>
    <mergeCell ref="CW602:DF606"/>
    <mergeCell ref="D607:D609"/>
    <mergeCell ref="A560:C566"/>
    <mergeCell ref="CW560:DF564"/>
    <mergeCell ref="D565:D566"/>
    <mergeCell ref="A567:C573"/>
    <mergeCell ref="CW567:DF571"/>
    <mergeCell ref="D572:D573"/>
    <mergeCell ref="A574:C580"/>
    <mergeCell ref="CW574:DF578"/>
    <mergeCell ref="D579:D580"/>
    <mergeCell ref="E642:G642"/>
    <mergeCell ref="D615:D616"/>
    <mergeCell ref="B616:B622"/>
    <mergeCell ref="C617:C623"/>
    <mergeCell ref="CW617:DF621"/>
    <mergeCell ref="D622:D623"/>
    <mergeCell ref="B623:B629"/>
    <mergeCell ref="C624:C631"/>
    <mergeCell ref="CW624:DF628"/>
    <mergeCell ref="D629:D631"/>
    <mergeCell ref="CQ634:DC634"/>
    <mergeCell ref="B609:B615"/>
    <mergeCell ref="C610:C616"/>
    <mergeCell ref="CW610:DF614"/>
    <mergeCell ref="N642:AM642"/>
    <mergeCell ref="N635:AN635"/>
    <mergeCell ref="F70:F71"/>
    <mergeCell ref="A332:A338"/>
    <mergeCell ref="B332:B338"/>
    <mergeCell ref="D332:D338"/>
    <mergeCell ref="F332:F338"/>
    <mergeCell ref="B339:B340"/>
    <mergeCell ref="D339:D340"/>
    <mergeCell ref="F339:F340"/>
    <mergeCell ref="A261:A262"/>
    <mergeCell ref="B261:B262"/>
    <mergeCell ref="D261:D262"/>
    <mergeCell ref="F261:F262"/>
    <mergeCell ref="A303:A304"/>
    <mergeCell ref="B303:B304"/>
    <mergeCell ref="D303:D304"/>
    <mergeCell ref="F303:F304"/>
    <mergeCell ref="A339:A340"/>
    <mergeCell ref="D275:H275"/>
    <mergeCell ref="D301:H301"/>
    <mergeCell ref="D325:H325"/>
    <mergeCell ref="A326:A327"/>
    <mergeCell ref="B326:B327"/>
    <mergeCell ref="D326:D327"/>
    <mergeCell ref="F326:F327"/>
  </mergeCells>
  <dataValidations count="10">
    <dataValidation type="list" allowBlank="1" showErrorMessage="1" sqref="AE147:AE148 AE201:AG201 AE240:AF240 AE250:AG250 AG308" xr:uid="{256623D1-14DD-4BF8-B245-63431EF16D3F}">
      <formula1>"ĐTT,TDS,HĐH,HĐH+HĐG,HĐH+HĐNT,HĐH+HĐC,HĐG,HĐNT,VS-AN,HĐC,TQDN,LH,x,#"</formula1>
    </dataValidation>
    <dataValidation type="list" allowBlank="1" showErrorMessage="1" sqref="J11:J12 J23:J31 J33:J39 J41:J45 J47:J57 J59:J65 J67:J77 J80:J86 J89:J101 J103:J109 J111:J132 J494:J501 J147:J149 J152:J153 J155:J157 J159 J162:J169 J171 J174:J178 J180 J182 J184:J188 J190:J191 J194 J196:J197 J200:J217 J219 J221 J226 J228:J231 J234:J238 J240 J242:J244 J246:J247 J250:J259 J262 J264:J266 J272 J274 J277:J280 J290 J299:J300 J302:J318 J320:J324 J356:J366 J368:J376 J378:J394 J397:J405 J407:J413 J416:J418 J420:J454 J459:J467 J470:J492 J327:J352 J134:J143" xr:uid="{CA1366D9-67C7-4789-83A8-B62A122832FB}">
      <formula1>"Thể chất,Nhận thức,Ngôn ngữ,TCKNXH,Thẩm mỹ"</formula1>
    </dataValidation>
    <dataValidation type="list" allowBlank="1" showErrorMessage="1" sqref="AE11:BI11 AA12:BI12 AG471:BI474 AE360:BI364 AH23:BI23 AE13:BI20 AA25:BI26 AA34:BI34 AE33:BI33 AE81:BI83 AE27:BI31 AE41:BI45 AE47:BI48 AA49:BI51 AE52:BI57 AA59:BI59 AE60:BI60 AA61:BI62 AE63:BI63 AA64:BI64 CX16:DF16 AE67:BI67 AA68:BI68 AA80:BI80 AE221:BI226 AA84:BI84 AE85:BI86 AE89:BI94 AA103:BI104 AE111:BI125 AE101:BI101 AE105:BI108 AA109:BI109 AM303:EB303 AA126:BI126 AE213:BI217 AA132:BI132 AE134:BI136 AA137:BI137 AA142:BI142 AE143:BI143 AA147:AD148 AF147:BI148 AA149:BI149 AE152:BI152 AA153:BI153 AE154:BI157 AE159:BI159 AE65:BI65 AE174:BI180 AE182:BI182 AE184:BI188 AE190:BI192 AE194:BI194 AE196:BI197 AE200:BI200 AA201:AD201 AH201:BI201 AE161:AG161 AE162:BI171 AA202:BI202 AE208:BI210 AE203:BI205 AE127:BI131 AE219:BI219 AA211:BI212 AE228:BI232 AE35:BI39 AA240:AD240 AG240:BI240 AE241:BI241 AA242:BI242 AE243:BI247 AA250:AD250 AH250:BI250 AE251:BI259 AA206:BI207 AE265:BI266 AA267:BI267 AE268:BI274 AA277:BI277 AE278:BI280 AA281:BI281 AE282:BI290 AA291:BI291 AE234:BI238 AE368:BI376 AA305:BI305 AE306:BI307 AA308:AF308 AH308:BI308 AE441:BI448 AA320:BI321 AE322:BI323 AA324:BI324 AA327:BI327 AE328:BI330 AA331:BI331 AA95:BI100 AA336:AD336 AF336:BI336 AE262:BI262 AA356:BI359 AE24:BI24 AA365:BI365 AE366:BI366 AL261:AP261 AA378:BI379 AE380:BI380 AA381:BI381 AE382:BI387 AA388:BI388 AE389:BI394 AA397:BI397 AE398:BI405 AE416:BI416 AA417:BI417 AE418:BI418 AE420:BI420 AA421:BI421 AE486:BI487 AA430:BI430 AE431:BI439 AA440:BI440 AE69:BI79 AA449:BI449 AE450:BI459 AA460:BI461 AE292:BI300 AE471:AE474 AE462:BI470 AE475:BI478 AA479:BI481 AE482:BI483 AA484:BI485 AE326:AG326 AF488:BI490 AA491:BI491 AE492:BI492 AE494:BI496 AA497:BI497 AE407:BI413 AE422:BI429 AE498:BI499 AE138:BI141 AE332:BI335 AE309:BI319 AE302:AL304 AM302:BI302 AM304:BI304 AE337:BI352" xr:uid="{E17B7C91-63B3-46B7-9E01-E2A2107603DE}">
      <formula1>"ĐTT,TDS,HĐH,HĐG,HĐNT,VS-AN,HĐC,TQDN,LH,x,#"</formula1>
    </dataValidation>
    <dataValidation type="list" allowBlank="1" showErrorMessage="1" sqref="AA11:AD11 AA23:AG23 AA43:AD43 AA67:AD67 AA85:AD85 AA92:AD93 AA111:AD111 AA127:AD128 AA152:AD152 AA154:AD154 AA156:AD157 AA200:AD200 AA243:AD243 AA256:AD258 AA265:AD266 AA280:AD280 AA290:AD290 AA299:AD299 AA302:AD303 AA307:AD307 AA333:AD335 AA360:AD360 AA366:AD366 AA368:AD368 AA370:AD370 AA383:AD383 AA387:AD387 AA401:AD401 AA416:AD416 AA420:AD420 AA429:AD429 AA439:AD439 AA448:AD448 AD458 AA459:AD459 AA470:AD470 AA105:AD105 AA143:AD143 AA398:AD398" xr:uid="{CAFA52BD-8245-408E-A491-C1B39CFFC384}">
      <formula1>"ĐTT,TDS,HĐH,HĐG,HĐNT,VS-AN,HĐC,HĐH+HĐC,HĐH+HĐG,HĐH+HĐNT,TQDN,LH,x,#"</formula1>
    </dataValidation>
    <dataValidation type="list" allowBlank="1" showErrorMessage="1" sqref="E11:E20 G11:G20 E23:E31 G23:G31 E33:E39 G33:G39 E41:E45 G41:G45 E134:E143 E57 E59:E65 G59:G65 E67:E86 G67:G86 E89:E101 G89:G101 E103:E109 G103:G109 E111:E132 G111:G132 G500:H501 E147:E149 G147:G149 E152:E157 G152:G157 E159 G159 E162:E171 G162:G171 E174:E180 G174:G180 E182 G182 E184:E188 G184:G188 E190:E192 G190:G192 E194 G194 E196:E197 G196:G197 E200:E217 G200:G217 E219 G219 E221:E226 G221:G226 E228:E232 G228:G232 G238 G57 E240:E247 G240:G247 E250:E252 E238 G259:H259 E262 G262 G250:G252 E277:E300 G277:G300 E302:E324 G302:G324 E356:E366 G356:G366 E368:E376 G368:G376 E378:E384 E386:E394 G378:G394 E397:E405 G397:G405 E407:E413 G407:G413 E416:E418 G416:G418 E420:E492 G420:G492 G494:G499 E494:E501 G327:G352 E327:E352 G134:G143 E47:E55 G47:G55 G234:G236 E234:E236 E258:E259 G256:G258 H250:H251 G266:G274 E264 E266:E274" xr:uid="{20C678B3-66F6-4E8D-971A-121BAFB86818}">
      <formula1>"KQMĐ,NDCT,TLHD,BC,ĐP"</formula1>
    </dataValidation>
    <dataValidation type="list" allowBlank="1" showErrorMessage="1" sqref="AE336" xr:uid="{71D59141-14D9-4199-B667-008B0FE8ACCF}">
      <formula1>"ĐTT,TDS,HĐH,HĐG,HĐNT,HĐH+HĐG,VS-AN,HĐC,TQDN,LH,x,#"</formula1>
    </dataValidation>
    <dataValidation type="list" allowBlank="1" showErrorMessage="1" sqref="I11:I31 I33:I39 I41:I45 I47:I57 I59:I65 I67:I86 I356:I395 I147:I150 I152:I172 I175:I198 I234:I248 I416:I500 I397:I414 I200:I232 I250:I275 I89:I144 I277:I353" xr:uid="{13C3F434-0465-4F7B-9772-940C526CB694}">
      <formula1>"Lớp học,Sân chơi,Phòng chức năng,Ngoài nhà trường"</formula1>
    </dataValidation>
    <dataValidation type="list" allowBlank="1" showErrorMessage="1" sqref="K11 K23:K31 K33:K39 K41:K65 K67 K77 K80:K86 K89:K109 K111:K132 K147:K149 K152:K153 K155 K157 K159 K162:K169 K171 K174:K178 K180 K182 K184:K188 K190:K191 K194 K196:K197 K200:K217 K219 K221 K226 K228:K231 K494:K501 K240:K244 K246:K247 K134:K143 K262 K264:K266 K272 K274 K277:K280 K290 K299:K300 K302:K307 K317:K318 K356:K360 K363:K366 K368:K383 K385:K387 K397:K405 K407:K413 K416:K418 K420 K429 K439 K448 K459 K470 K479 K484 K488:K492 K234:K238 K320:K352 K250:K259" xr:uid="{782A4706-7EA9-482C-AD9F-C29320E8BA4F}">
      <formula1>"#,3T,4T,5T,3+4T,4+5T,3+4+5T"</formula1>
    </dataValidation>
    <dataValidation type="list" allowBlank="1" showErrorMessage="1" sqref="L11 L23:L31 L33:L39 L41:L65 L67 L77 L80:L86 L89:L109 L111:L132 L147:L149 L152:L153 L155 L157 L159 L162:L169 L171 L174:L178 L180 L182 L184:L188 L190:L191 L194 L196:L197 L200:L217 L219 L221 L226 L228:L231 L494:L501 L240 L242:L244 L246:L247 L250:L259 L262 L265:L266 L272 L274 L277:L280 L290 L299:L300 L302:L307 L317:L318 L356:L360 L363:L366 L368:L383 L385:L387 L397:L405 L407:L413 L416:L418 L420 L429 L439 L448 L459 L470 L479 L484 L488:L492 L234:L238 L320:L352 L134:L143" xr:uid="{BB01E62D-067A-4F89-81F3-7C4DB651C7D0}">
      <formula1>"x,#"</formula1>
    </dataValidation>
    <dataValidation type="list" allowBlank="1" showErrorMessage="1" sqref="AF471:AF474 AE488:AE490" xr:uid="{39EA643A-D3D4-478E-A50A-DEAA95432DCF}">
      <formula1>"ĐTT,TDS,HĐH,HĐG,HĐH+HĐG,HĐNT,VS-AN,HĐC,TQDN,LH,x,#"</formula1>
    </dataValidation>
  </dataValidations>
  <pageMargins left="0.56496062999999996" right="0.39370078740157499" top="0.55118110236220497" bottom="0.55118110236220497" header="0" footer="0"/>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C899E-5338-49E4-A399-647C59F0CC75}">
  <sheetPr filterMode="1"/>
  <dimension ref="A1:DZ665"/>
  <sheetViews>
    <sheetView zoomScale="84" zoomScaleNormal="84" zoomScaleSheetLayoutView="75" workbookViewId="0">
      <selection activeCell="A7" sqref="A7:XFD7"/>
    </sheetView>
  </sheetViews>
  <sheetFormatPr defaultColWidth="14.42578125" defaultRowHeight="15" customHeight="1" x14ac:dyDescent="0.25"/>
  <cols>
    <col min="1" max="1" width="5.5703125" style="334" customWidth="1"/>
    <col min="2" max="2" width="5.5703125" style="390" customWidth="1"/>
    <col min="3" max="3" width="0.5703125" hidden="1" customWidth="1"/>
    <col min="4" max="4" width="50.5703125" customWidth="1"/>
    <col min="5" max="5" width="4.5703125" style="289" hidden="1" customWidth="1"/>
    <col min="6" max="6" width="38.5703125" customWidth="1"/>
    <col min="7" max="7" width="4.5703125" style="289" hidden="1" customWidth="1"/>
    <col min="8" max="8" width="50.85546875" customWidth="1"/>
    <col min="9" max="9" width="8" customWidth="1"/>
    <col min="10" max="10" width="11.42578125" hidden="1" customWidth="1"/>
    <col min="11" max="11" width="20.7109375" hidden="1" customWidth="1"/>
    <col min="12" max="12" width="38.85546875" hidden="1" customWidth="1"/>
    <col min="13" max="13" width="36.7109375" hidden="1" customWidth="1"/>
    <col min="14" max="14" width="6.5703125" style="303" customWidth="1"/>
    <col min="15" max="15" width="6.140625" hidden="1" customWidth="1"/>
    <col min="16" max="16" width="6.140625" customWidth="1"/>
    <col min="17" max="24" width="6.140625" hidden="1" customWidth="1"/>
    <col min="25" max="25" width="5.5703125" hidden="1" customWidth="1"/>
    <col min="26" max="26" width="11.140625" hidden="1" customWidth="1"/>
    <col min="27" max="28" width="11.42578125" hidden="1" customWidth="1"/>
    <col min="29" max="29" width="8.7109375" hidden="1" customWidth="1"/>
    <col min="30" max="30" width="9.28515625" hidden="1" customWidth="1"/>
    <col min="31" max="31" width="15.28515625" customWidth="1"/>
    <col min="32" max="32" width="13.42578125" customWidth="1"/>
    <col min="33" max="33" width="14" customWidth="1"/>
    <col min="34" max="35" width="8.42578125" hidden="1" customWidth="1"/>
    <col min="36" max="36" width="9" hidden="1" customWidth="1"/>
    <col min="37" max="37" width="8.42578125" hidden="1" customWidth="1"/>
    <col min="38" max="38" width="8.7109375" hidden="1" customWidth="1"/>
    <col min="39" max="42" width="6.28515625" hidden="1" customWidth="1"/>
    <col min="43" max="52" width="14.7109375" hidden="1" customWidth="1"/>
    <col min="53" max="61" width="13.140625" hidden="1" customWidth="1"/>
    <col min="62" max="100" width="3.140625" style="384" hidden="1" customWidth="1"/>
    <col min="101" max="101" width="6.42578125" style="384" hidden="1" customWidth="1"/>
    <col min="102" max="102" width="6.42578125" style="383" hidden="1" customWidth="1"/>
    <col min="103" max="108" width="6.42578125" style="384" hidden="1" customWidth="1"/>
    <col min="109" max="109" width="8.140625" hidden="1" customWidth="1"/>
    <col min="110" max="110" width="12.42578125" hidden="1" customWidth="1"/>
    <col min="111" max="111" width="6.85546875" hidden="1" customWidth="1"/>
    <col min="112" max="129" width="9" hidden="1" customWidth="1"/>
    <col min="130" max="130" width="9.140625" hidden="1" customWidth="1"/>
    <col min="131" max="169" width="14.42578125" customWidth="1"/>
  </cols>
  <sheetData>
    <row r="1" spans="1:130" ht="15.75" customHeight="1" x14ac:dyDescent="0.25">
      <c r="A1" s="31"/>
      <c r="B1" s="32"/>
      <c r="C1" s="742" t="s">
        <v>1439</v>
      </c>
      <c r="D1" s="743"/>
      <c r="E1" s="744"/>
      <c r="F1" s="743"/>
      <c r="G1" s="744"/>
      <c r="H1" s="743"/>
      <c r="I1" s="743"/>
      <c r="J1" s="743"/>
      <c r="K1" s="743"/>
      <c r="L1" s="743"/>
      <c r="M1" s="743"/>
      <c r="N1" s="790"/>
      <c r="O1" s="743"/>
      <c r="P1" s="743"/>
      <c r="Q1" s="743"/>
      <c r="R1" s="743"/>
      <c r="S1" s="746"/>
      <c r="T1" s="746"/>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7"/>
      <c r="BK1" s="338"/>
      <c r="BL1" s="338"/>
      <c r="BM1" s="338"/>
      <c r="BN1" s="338"/>
      <c r="BO1" s="338"/>
      <c r="BP1" s="338"/>
      <c r="BQ1" s="338"/>
      <c r="BR1" s="338"/>
      <c r="BS1" s="341"/>
      <c r="BT1" s="341"/>
      <c r="BU1" s="341"/>
      <c r="BV1" s="341"/>
      <c r="BW1" s="341"/>
      <c r="BX1" s="341"/>
      <c r="BY1" s="341"/>
      <c r="BZ1" s="341"/>
      <c r="CA1" s="341"/>
      <c r="CB1" s="341"/>
      <c r="CC1" s="338"/>
      <c r="CD1" s="338"/>
      <c r="CE1" s="338"/>
      <c r="CF1" s="338"/>
      <c r="CG1" s="338"/>
      <c r="CH1" s="338"/>
      <c r="CI1" s="338"/>
      <c r="CJ1" s="338"/>
      <c r="CK1" s="338"/>
      <c r="CL1" s="338"/>
      <c r="CM1" s="338"/>
      <c r="CN1" s="338"/>
      <c r="CO1" s="338"/>
      <c r="CP1" s="338"/>
      <c r="CQ1" s="338"/>
      <c r="CR1" s="338"/>
      <c r="CS1" s="341"/>
      <c r="CT1" s="338"/>
      <c r="CU1" s="338"/>
      <c r="CV1" s="338"/>
      <c r="CW1" s="338"/>
      <c r="CX1" s="329"/>
      <c r="CY1" s="338"/>
      <c r="CZ1" s="338"/>
      <c r="DA1" s="338"/>
      <c r="DB1" s="338"/>
      <c r="DC1" s="338"/>
      <c r="DD1" s="338"/>
      <c r="DE1" s="2"/>
      <c r="DF1" s="2"/>
      <c r="DG1" s="2"/>
      <c r="DH1" s="2"/>
      <c r="DI1" s="2"/>
      <c r="DJ1" s="2"/>
      <c r="DK1" s="2"/>
      <c r="DL1" s="2"/>
      <c r="DM1" s="2"/>
      <c r="DN1" s="2"/>
      <c r="DO1" s="2"/>
      <c r="DP1" s="2"/>
      <c r="DQ1" s="2"/>
      <c r="DR1" s="2"/>
      <c r="DS1" s="2"/>
      <c r="DT1" s="2"/>
      <c r="DU1" s="2"/>
      <c r="DV1" s="2"/>
      <c r="DW1" s="2"/>
      <c r="DX1" s="2"/>
      <c r="DY1" s="2"/>
      <c r="DZ1" s="2"/>
    </row>
    <row r="2" spans="1:130" ht="13.5" customHeight="1" x14ac:dyDescent="0.25">
      <c r="A2" s="31"/>
      <c r="B2" s="32"/>
      <c r="C2" s="748"/>
      <c r="D2" s="749"/>
      <c r="E2" s="750"/>
      <c r="F2" s="749"/>
      <c r="G2" s="750"/>
      <c r="H2" s="749"/>
      <c r="I2" s="749"/>
      <c r="J2" s="749"/>
      <c r="K2" s="749"/>
      <c r="L2" s="749"/>
      <c r="M2" s="749"/>
      <c r="N2" s="790"/>
      <c r="O2" s="749"/>
      <c r="P2" s="749"/>
      <c r="Q2" s="749"/>
      <c r="R2" s="749"/>
      <c r="S2" s="746"/>
      <c r="T2" s="746"/>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51"/>
      <c r="BK2" s="370"/>
      <c r="BL2" s="338"/>
      <c r="BM2" s="371"/>
      <c r="BN2" s="371"/>
      <c r="BO2" s="371"/>
      <c r="BP2" s="372"/>
      <c r="BQ2" s="338"/>
      <c r="BR2" s="338"/>
      <c r="BS2" s="341"/>
      <c r="BT2" s="341"/>
      <c r="BU2" s="341"/>
      <c r="BV2" s="341"/>
      <c r="BW2" s="341"/>
      <c r="BX2" s="341"/>
      <c r="BY2" s="341"/>
      <c r="BZ2" s="341"/>
      <c r="CA2" s="341"/>
      <c r="CB2" s="341"/>
      <c r="CC2" s="338"/>
      <c r="CD2" s="338"/>
      <c r="CE2" s="338"/>
      <c r="CF2" s="338"/>
      <c r="CG2" s="338"/>
      <c r="CH2" s="338"/>
      <c r="CI2" s="338"/>
      <c r="CJ2" s="338"/>
      <c r="CK2" s="338"/>
      <c r="CL2" s="338"/>
      <c r="CM2" s="338"/>
      <c r="CN2" s="338"/>
      <c r="CO2" s="338"/>
      <c r="CP2" s="338"/>
      <c r="CQ2" s="338"/>
      <c r="CR2" s="338"/>
      <c r="CS2" s="341"/>
      <c r="CT2" s="338"/>
      <c r="CU2" s="338"/>
      <c r="CV2" s="338"/>
      <c r="CW2" s="338"/>
      <c r="CX2" s="329"/>
      <c r="CY2" s="338"/>
      <c r="CZ2" s="338"/>
      <c r="DA2" s="338"/>
      <c r="DB2" s="338"/>
      <c r="DC2" s="338"/>
      <c r="DD2" s="338"/>
      <c r="DE2" s="2"/>
      <c r="DF2" s="2"/>
      <c r="DG2" s="2"/>
      <c r="DH2" s="2"/>
      <c r="DI2" s="2"/>
      <c r="DJ2" s="2"/>
      <c r="DK2" s="2"/>
      <c r="DL2" s="2"/>
      <c r="DM2" s="2"/>
      <c r="DN2" s="2"/>
      <c r="DO2" s="2"/>
      <c r="DP2" s="2"/>
      <c r="DQ2" s="2"/>
      <c r="DR2" s="2"/>
      <c r="DS2" s="2"/>
      <c r="DT2" s="2"/>
      <c r="DU2" s="2"/>
      <c r="DV2" s="2"/>
      <c r="DW2" s="2"/>
      <c r="DX2" s="2"/>
      <c r="DY2" s="2"/>
      <c r="DZ2" s="2"/>
    </row>
    <row r="3" spans="1:130" ht="14.25" hidden="1" customHeight="1" x14ac:dyDescent="0.25">
      <c r="A3" s="31"/>
      <c r="B3" s="33"/>
      <c r="C3" s="34"/>
      <c r="D3" s="35"/>
      <c r="E3" s="276"/>
      <c r="F3" s="35"/>
      <c r="G3" s="278"/>
      <c r="H3" s="36"/>
      <c r="I3" s="36"/>
      <c r="J3" s="34"/>
      <c r="K3" s="34"/>
      <c r="L3" s="34"/>
      <c r="M3" s="37"/>
      <c r="N3" s="295"/>
      <c r="O3" s="752" t="s">
        <v>1369</v>
      </c>
      <c r="P3" s="752"/>
      <c r="Q3" s="752"/>
      <c r="R3" s="752"/>
      <c r="S3" s="752"/>
      <c r="T3" s="752"/>
      <c r="U3" s="752"/>
      <c r="V3" s="752"/>
      <c r="W3" s="752"/>
      <c r="X3" s="752"/>
      <c r="Y3" s="752"/>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38"/>
      <c r="BK3" s="370"/>
      <c r="BL3" s="338"/>
      <c r="BM3" s="371"/>
      <c r="BN3" s="371"/>
      <c r="BO3" s="371"/>
      <c r="BP3" s="372"/>
      <c r="BQ3" s="338"/>
      <c r="BR3" s="338"/>
      <c r="BS3" s="341"/>
      <c r="BT3" s="341"/>
      <c r="BU3" s="341"/>
      <c r="BV3" s="341"/>
      <c r="BW3" s="341"/>
      <c r="BX3" s="341"/>
      <c r="BY3" s="341"/>
      <c r="BZ3" s="341"/>
      <c r="CA3" s="341"/>
      <c r="CB3" s="341"/>
      <c r="CC3" s="338"/>
      <c r="CD3" s="338"/>
      <c r="CE3" s="338"/>
      <c r="CF3" s="338"/>
      <c r="CG3" s="338"/>
      <c r="CH3" s="338"/>
      <c r="CI3" s="338"/>
      <c r="CJ3" s="338"/>
      <c r="CK3" s="338"/>
      <c r="CL3" s="338"/>
      <c r="CM3" s="338"/>
      <c r="CN3" s="338"/>
      <c r="CO3" s="338"/>
      <c r="CP3" s="338"/>
      <c r="CQ3" s="338"/>
      <c r="CR3" s="338"/>
      <c r="CS3" s="341"/>
      <c r="CT3" s="338"/>
      <c r="CU3" s="338"/>
      <c r="CV3" s="338"/>
      <c r="CW3" s="338"/>
      <c r="CX3" s="329"/>
      <c r="CY3" s="338"/>
      <c r="CZ3" s="338"/>
      <c r="DA3" s="338"/>
      <c r="DB3" s="338"/>
      <c r="DC3" s="338"/>
      <c r="DD3" s="338"/>
      <c r="DE3" s="2"/>
      <c r="DF3" s="2"/>
      <c r="DG3" s="2"/>
      <c r="DH3" s="2"/>
      <c r="DI3" s="2"/>
      <c r="DJ3" s="2"/>
      <c r="DK3" s="2"/>
      <c r="DL3" s="2"/>
      <c r="DM3" s="2"/>
      <c r="DN3" s="2"/>
      <c r="DO3" s="2"/>
      <c r="DP3" s="2"/>
      <c r="DQ3" s="2"/>
      <c r="DR3" s="2"/>
      <c r="DS3" s="2"/>
      <c r="DT3" s="2"/>
      <c r="DU3" s="2"/>
      <c r="DV3" s="2"/>
      <c r="DW3" s="2"/>
      <c r="DX3" s="2"/>
      <c r="DY3" s="2"/>
      <c r="DZ3" s="2"/>
    </row>
    <row r="4" spans="1:130" ht="30" customHeight="1" x14ac:dyDescent="0.25">
      <c r="A4" s="791" t="s">
        <v>535</v>
      </c>
      <c r="B4" s="791" t="s">
        <v>0</v>
      </c>
      <c r="C4" s="756" t="s">
        <v>0</v>
      </c>
      <c r="D4" s="641" t="s">
        <v>1383</v>
      </c>
      <c r="E4" s="686"/>
      <c r="F4" s="794" t="s">
        <v>1384</v>
      </c>
      <c r="G4" s="763"/>
      <c r="H4" s="797" t="s">
        <v>536</v>
      </c>
      <c r="I4" s="797" t="s">
        <v>537</v>
      </c>
      <c r="J4" s="741" t="s">
        <v>1</v>
      </c>
      <c r="K4" s="741" t="s">
        <v>2</v>
      </c>
      <c r="L4" s="741" t="s">
        <v>538</v>
      </c>
      <c r="M4" s="782" t="s">
        <v>539</v>
      </c>
      <c r="N4" s="801" t="s">
        <v>1438</v>
      </c>
      <c r="O4" s="231" t="s">
        <v>540</v>
      </c>
      <c r="P4" s="580" t="s">
        <v>541</v>
      </c>
      <c r="Q4" s="231" t="s">
        <v>542</v>
      </c>
      <c r="R4" s="231" t="s">
        <v>543</v>
      </c>
      <c r="S4" s="350" t="s">
        <v>544</v>
      </c>
      <c r="T4" s="351" t="s">
        <v>545</v>
      </c>
      <c r="U4" s="231" t="s">
        <v>546</v>
      </c>
      <c r="V4" s="232" t="s">
        <v>1186</v>
      </c>
      <c r="W4" s="232" t="s">
        <v>547</v>
      </c>
      <c r="X4" s="232" t="s">
        <v>548</v>
      </c>
      <c r="Y4" s="38" t="s">
        <v>549</v>
      </c>
      <c r="Z4" s="741" t="s">
        <v>1370</v>
      </c>
      <c r="AA4" s="777" t="s">
        <v>550</v>
      </c>
      <c r="AB4" s="707"/>
      <c r="AC4" s="707"/>
      <c r="AD4" s="705"/>
      <c r="AE4" s="798" t="s">
        <v>1385</v>
      </c>
      <c r="AF4" s="799"/>
      <c r="AG4" s="800"/>
      <c r="AH4" s="777" t="s">
        <v>551</v>
      </c>
      <c r="AI4" s="707"/>
      <c r="AJ4" s="707"/>
      <c r="AK4" s="705"/>
      <c r="AL4" s="777" t="s">
        <v>552</v>
      </c>
      <c r="AM4" s="707"/>
      <c r="AN4" s="707"/>
      <c r="AO4" s="707"/>
      <c r="AP4" s="705"/>
      <c r="AQ4" s="777" t="s">
        <v>553</v>
      </c>
      <c r="AR4" s="707"/>
      <c r="AS4" s="707"/>
      <c r="AT4" s="781"/>
      <c r="AU4" s="777" t="s">
        <v>554</v>
      </c>
      <c r="AV4" s="707"/>
      <c r="AW4" s="707"/>
      <c r="AX4" s="705"/>
      <c r="AY4" s="777" t="s">
        <v>555</v>
      </c>
      <c r="AZ4" s="707"/>
      <c r="BA4" s="707"/>
      <c r="BB4" s="705"/>
      <c r="BC4" s="777" t="s">
        <v>556</v>
      </c>
      <c r="BD4" s="707"/>
      <c r="BE4" s="705"/>
      <c r="BF4" s="777" t="s">
        <v>557</v>
      </c>
      <c r="BG4" s="707"/>
      <c r="BH4" s="781"/>
      <c r="BI4" s="39" t="s">
        <v>548</v>
      </c>
      <c r="BJ4" s="730" t="s">
        <v>558</v>
      </c>
      <c r="BK4" s="731"/>
      <c r="BL4" s="731"/>
      <c r="BM4" s="731"/>
      <c r="BN4" s="731"/>
      <c r="BO4" s="731"/>
      <c r="BP4" s="731"/>
      <c r="BQ4" s="731"/>
      <c r="BR4" s="731"/>
      <c r="BS4" s="732"/>
      <c r="BT4" s="732"/>
      <c r="BU4" s="732"/>
      <c r="BV4" s="732"/>
      <c r="BW4" s="732"/>
      <c r="BX4" s="732"/>
      <c r="BY4" s="732"/>
      <c r="BZ4" s="732"/>
      <c r="CA4" s="732"/>
      <c r="CB4" s="732"/>
      <c r="CC4" s="731"/>
      <c r="CD4" s="731"/>
      <c r="CE4" s="731"/>
      <c r="CF4" s="731"/>
      <c r="CG4" s="731"/>
      <c r="CH4" s="731"/>
      <c r="CI4" s="731"/>
      <c r="CJ4" s="731"/>
      <c r="CK4" s="731"/>
      <c r="CL4" s="731"/>
      <c r="CM4" s="731"/>
      <c r="CN4" s="731"/>
      <c r="CO4" s="731"/>
      <c r="CP4" s="731"/>
      <c r="CQ4" s="731"/>
      <c r="CR4" s="731"/>
      <c r="CS4" s="732"/>
      <c r="CT4" s="731"/>
      <c r="CU4" s="731"/>
      <c r="CV4" s="733"/>
      <c r="CW4" s="730" t="s">
        <v>559</v>
      </c>
      <c r="CX4" s="734"/>
      <c r="CY4" s="731"/>
      <c r="CZ4" s="731"/>
      <c r="DA4" s="731"/>
      <c r="DB4" s="731"/>
      <c r="DC4" s="731"/>
      <c r="DD4" s="733"/>
      <c r="DE4" s="735" t="s">
        <v>560</v>
      </c>
      <c r="DF4" s="705"/>
      <c r="DG4" s="2"/>
      <c r="DH4" s="40"/>
      <c r="DI4" s="40"/>
      <c r="DJ4" s="40"/>
      <c r="DK4" s="40"/>
      <c r="DL4" s="40"/>
      <c r="DM4" s="40"/>
      <c r="DN4" s="40"/>
      <c r="DO4" s="40"/>
      <c r="DP4" s="40"/>
      <c r="DQ4" s="40"/>
      <c r="DR4" s="40"/>
      <c r="DS4" s="40"/>
      <c r="DT4" s="40"/>
      <c r="DU4" s="40"/>
      <c r="DV4" s="40"/>
      <c r="DW4" s="40"/>
      <c r="DX4" s="40"/>
      <c r="DY4" s="40"/>
      <c r="DZ4" s="40"/>
    </row>
    <row r="5" spans="1:130" ht="21.75" customHeight="1" x14ac:dyDescent="0.25">
      <c r="A5" s="792"/>
      <c r="B5" s="792"/>
      <c r="C5" s="757"/>
      <c r="D5" s="644"/>
      <c r="E5" s="688"/>
      <c r="F5" s="795"/>
      <c r="G5" s="765"/>
      <c r="H5" s="692"/>
      <c r="I5" s="692"/>
      <c r="J5" s="692"/>
      <c r="K5" s="692"/>
      <c r="L5" s="692"/>
      <c r="M5" s="692"/>
      <c r="N5" s="802"/>
      <c r="O5" s="41" t="s">
        <v>561</v>
      </c>
      <c r="P5" s="581" t="s">
        <v>562</v>
      </c>
      <c r="Q5" s="41" t="s">
        <v>561</v>
      </c>
      <c r="R5" s="41" t="s">
        <v>563</v>
      </c>
      <c r="S5" s="41" t="s">
        <v>561</v>
      </c>
      <c r="T5" s="41" t="s">
        <v>561</v>
      </c>
      <c r="U5" s="41" t="s">
        <v>561</v>
      </c>
      <c r="V5" s="41" t="s">
        <v>562</v>
      </c>
      <c r="W5" s="41" t="s">
        <v>562</v>
      </c>
      <c r="X5" s="41" t="s">
        <v>564</v>
      </c>
      <c r="Y5" s="41"/>
      <c r="Z5" s="692"/>
      <c r="AA5" s="42" t="s">
        <v>565</v>
      </c>
      <c r="AB5" s="42" t="s">
        <v>566</v>
      </c>
      <c r="AC5" s="42" t="s">
        <v>567</v>
      </c>
      <c r="AD5" s="42" t="s">
        <v>568</v>
      </c>
      <c r="AE5" s="583" t="s">
        <v>565</v>
      </c>
      <c r="AF5" s="583" t="s">
        <v>566</v>
      </c>
      <c r="AG5" s="583" t="s">
        <v>567</v>
      </c>
      <c r="AH5" s="42" t="s">
        <v>569</v>
      </c>
      <c r="AI5" s="42" t="s">
        <v>570</v>
      </c>
      <c r="AJ5" s="42" t="s">
        <v>571</v>
      </c>
      <c r="AK5" s="42" t="s">
        <v>572</v>
      </c>
      <c r="AL5" s="39" t="s">
        <v>564</v>
      </c>
      <c r="AM5" s="39" t="s">
        <v>573</v>
      </c>
      <c r="AN5" s="39" t="s">
        <v>562</v>
      </c>
      <c r="AO5" s="39" t="s">
        <v>561</v>
      </c>
      <c r="AP5" s="39" t="s">
        <v>563</v>
      </c>
      <c r="AQ5" s="39" t="s">
        <v>564</v>
      </c>
      <c r="AR5" s="39" t="s">
        <v>573</v>
      </c>
      <c r="AS5" s="39" t="s">
        <v>562</v>
      </c>
      <c r="AT5" s="39" t="s">
        <v>561</v>
      </c>
      <c r="AU5" s="39" t="s">
        <v>564</v>
      </c>
      <c r="AV5" s="39" t="s">
        <v>573</v>
      </c>
      <c r="AW5" s="39" t="s">
        <v>562</v>
      </c>
      <c r="AX5" s="39" t="s">
        <v>561</v>
      </c>
      <c r="AY5" s="39" t="s">
        <v>564</v>
      </c>
      <c r="AZ5" s="39" t="s">
        <v>573</v>
      </c>
      <c r="BA5" s="39" t="s">
        <v>562</v>
      </c>
      <c r="BB5" s="39" t="s">
        <v>561</v>
      </c>
      <c r="BC5" s="39" t="s">
        <v>564</v>
      </c>
      <c r="BD5" s="39" t="s">
        <v>573</v>
      </c>
      <c r="BE5" s="39" t="s">
        <v>562</v>
      </c>
      <c r="BF5" s="39" t="s">
        <v>564</v>
      </c>
      <c r="BG5" s="39" t="s">
        <v>573</v>
      </c>
      <c r="BH5" s="39" t="s">
        <v>562</v>
      </c>
      <c r="BI5" s="39" t="s">
        <v>564</v>
      </c>
      <c r="BJ5" s="6">
        <v>1</v>
      </c>
      <c r="BK5" s="6">
        <v>2</v>
      </c>
      <c r="BL5" s="6">
        <v>3</v>
      </c>
      <c r="BM5" s="6">
        <v>4</v>
      </c>
      <c r="BN5" s="6">
        <v>5</v>
      </c>
      <c r="BO5" s="6">
        <v>6</v>
      </c>
      <c r="BP5" s="6">
        <v>7</v>
      </c>
      <c r="BQ5" s="6">
        <v>8</v>
      </c>
      <c r="BR5" s="6">
        <v>9</v>
      </c>
      <c r="BS5" s="6">
        <v>10</v>
      </c>
      <c r="BT5" s="6">
        <v>11</v>
      </c>
      <c r="BU5" s="6">
        <v>12</v>
      </c>
      <c r="BV5" s="6">
        <v>13</v>
      </c>
      <c r="BW5" s="6">
        <v>14</v>
      </c>
      <c r="BX5" s="6">
        <v>15</v>
      </c>
      <c r="BY5" s="6">
        <v>16</v>
      </c>
      <c r="BZ5" s="6">
        <v>17</v>
      </c>
      <c r="CA5" s="6">
        <v>18</v>
      </c>
      <c r="CB5" s="6">
        <v>19</v>
      </c>
      <c r="CC5" s="6">
        <v>20</v>
      </c>
      <c r="CD5" s="6">
        <v>21</v>
      </c>
      <c r="CE5" s="6">
        <v>22</v>
      </c>
      <c r="CF5" s="6">
        <v>23</v>
      </c>
      <c r="CG5" s="6">
        <v>24</v>
      </c>
      <c r="CH5" s="6">
        <v>25</v>
      </c>
      <c r="CI5" s="6">
        <v>26</v>
      </c>
      <c r="CJ5" s="6">
        <v>27</v>
      </c>
      <c r="CK5" s="6">
        <v>28</v>
      </c>
      <c r="CL5" s="6">
        <v>29</v>
      </c>
      <c r="CM5" s="6">
        <v>30</v>
      </c>
      <c r="CN5" s="6">
        <v>31</v>
      </c>
      <c r="CO5" s="6">
        <v>32</v>
      </c>
      <c r="CP5" s="6">
        <v>33</v>
      </c>
      <c r="CQ5" s="6">
        <v>34</v>
      </c>
      <c r="CR5" s="6">
        <v>35</v>
      </c>
      <c r="CS5" s="6">
        <v>36</v>
      </c>
      <c r="CT5" s="6">
        <v>37</v>
      </c>
      <c r="CU5" s="6">
        <v>38</v>
      </c>
      <c r="CV5" s="6">
        <v>39</v>
      </c>
      <c r="CW5" s="736" t="s">
        <v>574</v>
      </c>
      <c r="CX5" s="737"/>
      <c r="CY5" s="736" t="s">
        <v>575</v>
      </c>
      <c r="CZ5" s="739"/>
      <c r="DA5" s="736" t="s">
        <v>576</v>
      </c>
      <c r="DB5" s="739"/>
      <c r="DC5" s="736" t="s">
        <v>577</v>
      </c>
      <c r="DD5" s="739"/>
      <c r="DE5" s="741" t="s">
        <v>578</v>
      </c>
      <c r="DF5" s="726" t="s">
        <v>579</v>
      </c>
      <c r="DG5" s="2"/>
      <c r="DH5" s="40"/>
      <c r="DI5" s="40"/>
      <c r="DJ5" s="40"/>
      <c r="DK5" s="40"/>
      <c r="DL5" s="40"/>
      <c r="DM5" s="40"/>
      <c r="DN5" s="40"/>
      <c r="DO5" s="40"/>
      <c r="DP5" s="40"/>
      <c r="DQ5" s="40"/>
      <c r="DR5" s="40"/>
      <c r="DS5" s="40"/>
      <c r="DT5" s="40"/>
      <c r="DU5" s="40"/>
      <c r="DV5" s="40"/>
      <c r="DW5" s="40"/>
      <c r="DX5" s="40"/>
      <c r="DY5" s="40"/>
      <c r="DZ5" s="40"/>
    </row>
    <row r="6" spans="1:130" ht="60.75" customHeight="1" x14ac:dyDescent="0.25">
      <c r="A6" s="793"/>
      <c r="B6" s="793"/>
      <c r="C6" s="758"/>
      <c r="D6" s="647"/>
      <c r="E6" s="690"/>
      <c r="F6" s="796"/>
      <c r="G6" s="767"/>
      <c r="H6" s="634"/>
      <c r="I6" s="634"/>
      <c r="J6" s="693"/>
      <c r="K6" s="693"/>
      <c r="L6" s="634"/>
      <c r="M6" s="634"/>
      <c r="N6" s="803"/>
      <c r="O6" s="43" t="s">
        <v>1217</v>
      </c>
      <c r="P6" s="582" t="s">
        <v>1218</v>
      </c>
      <c r="Q6" s="43" t="s">
        <v>1219</v>
      </c>
      <c r="R6" s="43" t="s">
        <v>1220</v>
      </c>
      <c r="S6" s="43" t="s">
        <v>1221</v>
      </c>
      <c r="T6" s="43" t="s">
        <v>1222</v>
      </c>
      <c r="U6" s="43" t="s">
        <v>1223</v>
      </c>
      <c r="V6" s="43" t="s">
        <v>1224</v>
      </c>
      <c r="W6" s="43" t="s">
        <v>1225</v>
      </c>
      <c r="X6" s="43" t="s">
        <v>1226</v>
      </c>
      <c r="Y6" s="315"/>
      <c r="Z6" s="634"/>
      <c r="AA6" s="44" t="s">
        <v>580</v>
      </c>
      <c r="AB6" s="727" t="s">
        <v>581</v>
      </c>
      <c r="AC6" s="705"/>
      <c r="AD6" s="45" t="s">
        <v>582</v>
      </c>
      <c r="AE6" s="584" t="s">
        <v>1298</v>
      </c>
      <c r="AF6" s="585" t="s">
        <v>1302</v>
      </c>
      <c r="AG6" s="585" t="s">
        <v>1306</v>
      </c>
      <c r="AH6" s="275" t="s">
        <v>583</v>
      </c>
      <c r="AI6" s="275" t="s">
        <v>1188</v>
      </c>
      <c r="AJ6" s="275" t="s">
        <v>584</v>
      </c>
      <c r="AK6" s="275" t="s">
        <v>585</v>
      </c>
      <c r="AL6" s="46" t="s">
        <v>586</v>
      </c>
      <c r="AM6" s="46" t="s">
        <v>1207</v>
      </c>
      <c r="AN6" s="46" t="s">
        <v>587</v>
      </c>
      <c r="AO6" s="46" t="s">
        <v>588</v>
      </c>
      <c r="AP6" s="46" t="s">
        <v>589</v>
      </c>
      <c r="AQ6" s="369" t="s">
        <v>1210</v>
      </c>
      <c r="AR6" s="369" t="s">
        <v>591</v>
      </c>
      <c r="AS6" s="369" t="s">
        <v>592</v>
      </c>
      <c r="AT6" s="369" t="s">
        <v>593</v>
      </c>
      <c r="AU6" s="5" t="s">
        <v>594</v>
      </c>
      <c r="AV6" s="5" t="s">
        <v>595</v>
      </c>
      <c r="AW6" s="5" t="s">
        <v>596</v>
      </c>
      <c r="AX6" s="5" t="s">
        <v>597</v>
      </c>
      <c r="AY6" s="5" t="s">
        <v>598</v>
      </c>
      <c r="AZ6" s="5" t="s">
        <v>599</v>
      </c>
      <c r="BA6" s="5" t="s">
        <v>600</v>
      </c>
      <c r="BB6" s="5" t="s">
        <v>601</v>
      </c>
      <c r="BC6" s="47" t="s">
        <v>602</v>
      </c>
      <c r="BD6" s="48" t="s">
        <v>603</v>
      </c>
      <c r="BE6" s="5" t="s">
        <v>604</v>
      </c>
      <c r="BF6" s="5" t="s">
        <v>605</v>
      </c>
      <c r="BG6" s="5" t="s">
        <v>606</v>
      </c>
      <c r="BH6" s="5" t="s">
        <v>607</v>
      </c>
      <c r="BI6" s="5" t="s">
        <v>608</v>
      </c>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3"/>
      <c r="CH6" s="373"/>
      <c r="CI6" s="373"/>
      <c r="CJ6" s="373"/>
      <c r="CK6" s="373"/>
      <c r="CL6" s="373"/>
      <c r="CM6" s="373"/>
      <c r="CN6" s="373"/>
      <c r="CO6" s="373"/>
      <c r="CP6" s="373"/>
      <c r="CQ6" s="373"/>
      <c r="CR6" s="373"/>
      <c r="CS6" s="374"/>
      <c r="CT6" s="374"/>
      <c r="CU6" s="374"/>
      <c r="CV6" s="373"/>
      <c r="CW6" s="667"/>
      <c r="CX6" s="738"/>
      <c r="CY6" s="667"/>
      <c r="CZ6" s="740"/>
      <c r="DA6" s="667"/>
      <c r="DB6" s="740"/>
      <c r="DC6" s="667"/>
      <c r="DD6" s="740"/>
      <c r="DE6" s="634"/>
      <c r="DF6" s="634"/>
      <c r="DG6" s="2"/>
      <c r="DH6" s="40"/>
      <c r="DI6" s="40"/>
      <c r="DJ6" s="40"/>
      <c r="DK6" s="40"/>
      <c r="DL6" s="40"/>
      <c r="DM6" s="40"/>
      <c r="DN6" s="40"/>
      <c r="DO6" s="40"/>
      <c r="DP6" s="40"/>
      <c r="DQ6" s="40"/>
      <c r="DR6" s="40"/>
      <c r="DS6" s="40"/>
      <c r="DT6" s="40"/>
      <c r="DU6" s="40"/>
      <c r="DV6" s="40"/>
      <c r="DW6" s="40"/>
      <c r="DX6" s="40"/>
      <c r="DY6" s="40"/>
      <c r="DZ6" s="40"/>
    </row>
    <row r="7" spans="1:130" ht="36" hidden="1" customHeight="1" x14ac:dyDescent="0.25">
      <c r="A7" s="49"/>
      <c r="B7" s="50"/>
      <c r="C7" s="51"/>
      <c r="D7" s="16" t="s">
        <v>3</v>
      </c>
      <c r="E7" s="277" t="s">
        <v>4</v>
      </c>
      <c r="F7" s="16" t="s">
        <v>5</v>
      </c>
      <c r="G7" s="279" t="s">
        <v>4</v>
      </c>
      <c r="H7" s="16"/>
      <c r="I7" s="16"/>
      <c r="J7" s="16"/>
      <c r="K7" s="16"/>
      <c r="L7" s="16" t="s">
        <v>6</v>
      </c>
      <c r="M7" s="16" t="s">
        <v>6</v>
      </c>
      <c r="N7" s="586"/>
      <c r="O7" s="52"/>
      <c r="P7" s="53"/>
      <c r="Q7" s="52"/>
      <c r="R7" s="52"/>
      <c r="S7" s="52"/>
      <c r="T7" s="52"/>
      <c r="U7" s="52"/>
      <c r="V7" s="52"/>
      <c r="W7" s="52"/>
      <c r="X7" s="52"/>
      <c r="Y7" s="52"/>
      <c r="Z7" s="16"/>
      <c r="AA7" s="54"/>
      <c r="AB7" s="54"/>
      <c r="AC7" s="54"/>
      <c r="AD7" s="54"/>
      <c r="AE7" s="2"/>
      <c r="AF7" s="2"/>
      <c r="AG7" s="2"/>
      <c r="AH7" s="16"/>
      <c r="AI7" s="16"/>
      <c r="AJ7" s="16"/>
      <c r="AK7" s="16"/>
      <c r="AL7" s="2"/>
      <c r="AM7" s="2"/>
      <c r="AN7" s="2"/>
      <c r="AO7" s="2"/>
      <c r="AP7" s="2"/>
      <c r="AQ7" s="2"/>
      <c r="AR7" s="2"/>
      <c r="AS7" s="2"/>
      <c r="AT7" s="2"/>
      <c r="AU7" s="2"/>
      <c r="AV7" s="2"/>
      <c r="AW7" s="2"/>
      <c r="AX7" s="2"/>
      <c r="AY7" s="2"/>
      <c r="AZ7" s="2"/>
      <c r="BA7" s="2"/>
      <c r="BB7" s="2"/>
      <c r="BC7" s="2"/>
      <c r="BD7" s="2"/>
      <c r="BE7" s="2"/>
      <c r="BF7" s="2"/>
      <c r="BG7" s="2"/>
      <c r="BH7" s="2"/>
      <c r="BI7" s="2"/>
      <c r="BJ7" s="340"/>
      <c r="BK7" s="375"/>
      <c r="BL7" s="338"/>
      <c r="BM7" s="371"/>
      <c r="BN7" s="371"/>
      <c r="BO7" s="371"/>
      <c r="BP7" s="372"/>
      <c r="BQ7" s="338"/>
      <c r="BR7" s="338"/>
      <c r="BS7" s="341"/>
      <c r="BT7" s="341"/>
      <c r="BU7" s="341"/>
      <c r="BV7" s="341"/>
      <c r="BW7" s="341"/>
      <c r="BX7" s="341"/>
      <c r="BY7" s="341"/>
      <c r="BZ7" s="341"/>
      <c r="CA7" s="341"/>
      <c r="CB7" s="341"/>
      <c r="CC7" s="338"/>
      <c r="CD7" s="338"/>
      <c r="CE7" s="338"/>
      <c r="CF7" s="338"/>
      <c r="CG7" s="338"/>
      <c r="CH7" s="338"/>
      <c r="CI7" s="338"/>
      <c r="CJ7" s="338"/>
      <c r="CK7" s="338"/>
      <c r="CL7" s="338"/>
      <c r="CM7" s="338"/>
      <c r="CN7" s="338"/>
      <c r="CO7" s="338"/>
      <c r="CP7" s="338"/>
      <c r="CQ7" s="338"/>
      <c r="CR7" s="338"/>
      <c r="CS7" s="341"/>
      <c r="CT7" s="338"/>
      <c r="CU7" s="338"/>
      <c r="CV7" s="338"/>
      <c r="CW7" s="338"/>
      <c r="CX7" s="329"/>
      <c r="CY7" s="338"/>
      <c r="CZ7" s="338"/>
      <c r="DA7" s="338"/>
      <c r="DB7" s="338"/>
      <c r="DC7" s="338"/>
      <c r="DD7" s="338"/>
      <c r="DE7" s="2"/>
      <c r="DF7" s="2"/>
      <c r="DG7" s="2"/>
      <c r="DH7" s="2"/>
      <c r="DI7" s="2"/>
      <c r="DJ7" s="2"/>
      <c r="DK7" s="2"/>
      <c r="DL7" s="2"/>
      <c r="DM7" s="2"/>
      <c r="DN7" s="2"/>
      <c r="DO7" s="2"/>
      <c r="DP7" s="2"/>
      <c r="DQ7" s="2"/>
      <c r="DR7" s="2"/>
      <c r="DS7" s="2"/>
      <c r="DT7" s="2"/>
      <c r="DU7" s="2"/>
      <c r="DV7" s="2"/>
      <c r="DW7" s="2"/>
      <c r="DX7" s="2"/>
      <c r="DY7" s="2"/>
      <c r="DZ7" s="2"/>
    </row>
    <row r="8" spans="1:130" ht="15.75" hidden="1" customHeight="1" x14ac:dyDescent="0.25">
      <c r="A8" s="49"/>
      <c r="B8" s="55">
        <v>1</v>
      </c>
      <c r="C8" s="56">
        <v>1</v>
      </c>
      <c r="D8" s="706" t="s">
        <v>7</v>
      </c>
      <c r="E8" s="708"/>
      <c r="F8" s="705"/>
      <c r="G8" s="280" t="s">
        <v>609</v>
      </c>
      <c r="H8" s="57"/>
      <c r="I8" s="57"/>
      <c r="J8" s="57" t="s">
        <v>609</v>
      </c>
      <c r="K8" s="57" t="s">
        <v>609</v>
      </c>
      <c r="L8" s="57" t="s">
        <v>609</v>
      </c>
      <c r="M8" s="57" t="s">
        <v>609</v>
      </c>
      <c r="N8" s="296"/>
      <c r="O8" s="58" t="s">
        <v>609</v>
      </c>
      <c r="P8" s="58" t="s">
        <v>609</v>
      </c>
      <c r="Q8" s="58" t="s">
        <v>609</v>
      </c>
      <c r="R8" s="58" t="s">
        <v>609</v>
      </c>
      <c r="S8" s="58" t="s">
        <v>609</v>
      </c>
      <c r="T8" s="58" t="s">
        <v>609</v>
      </c>
      <c r="U8" s="58" t="s">
        <v>609</v>
      </c>
      <c r="V8" s="58" t="s">
        <v>609</v>
      </c>
      <c r="W8" s="58" t="s">
        <v>609</v>
      </c>
      <c r="X8" s="58" t="s">
        <v>609</v>
      </c>
      <c r="Y8" s="58" t="s">
        <v>609</v>
      </c>
      <c r="Z8" s="57" t="s">
        <v>8</v>
      </c>
      <c r="AA8" s="57" t="s">
        <v>609</v>
      </c>
      <c r="AB8" s="57" t="s">
        <v>609</v>
      </c>
      <c r="AC8" s="57" t="s">
        <v>609</v>
      </c>
      <c r="AD8" s="57" t="s">
        <v>609</v>
      </c>
      <c r="AE8" s="57" t="s">
        <v>609</v>
      </c>
      <c r="AF8" s="57" t="s">
        <v>609</v>
      </c>
      <c r="AG8" s="57" t="s">
        <v>609</v>
      </c>
      <c r="AH8" s="57"/>
      <c r="AI8" s="57"/>
      <c r="AJ8" s="57"/>
      <c r="AK8" s="270"/>
      <c r="AL8" s="274"/>
      <c r="AM8" s="274"/>
      <c r="AN8" s="274"/>
      <c r="AO8" s="274"/>
      <c r="AP8" s="274"/>
      <c r="AQ8" s="59"/>
      <c r="AR8" s="59"/>
      <c r="AS8" s="59"/>
      <c r="AT8" s="59"/>
      <c r="AU8" s="57"/>
      <c r="AV8" s="57"/>
      <c r="AW8" s="57"/>
      <c r="AX8" s="57"/>
      <c r="AY8" s="57"/>
      <c r="AZ8" s="57"/>
      <c r="BA8" s="57"/>
      <c r="BB8" s="57"/>
      <c r="BC8" s="57"/>
      <c r="BD8" s="57"/>
      <c r="BE8" s="57"/>
      <c r="BF8" s="57"/>
      <c r="BG8" s="57"/>
      <c r="BH8" s="57"/>
      <c r="BI8" s="59"/>
      <c r="BJ8" s="338"/>
      <c r="BK8" s="728"/>
      <c r="BL8" s="729"/>
      <c r="BM8" s="376"/>
      <c r="BN8" s="376"/>
      <c r="BO8" s="376"/>
      <c r="BP8" s="338"/>
      <c r="BQ8" s="338"/>
      <c r="BR8" s="338"/>
      <c r="BS8" s="341"/>
      <c r="BT8" s="341"/>
      <c r="BU8" s="341"/>
      <c r="BV8" s="341"/>
      <c r="BW8" s="341"/>
      <c r="BX8" s="341"/>
      <c r="BY8" s="341"/>
      <c r="BZ8" s="341"/>
      <c r="CA8" s="341"/>
      <c r="CB8" s="341"/>
      <c r="CC8" s="338"/>
      <c r="CD8" s="338"/>
      <c r="CE8" s="338"/>
      <c r="CF8" s="338"/>
      <c r="CG8" s="338"/>
      <c r="CH8" s="338"/>
      <c r="CI8" s="338"/>
      <c r="CJ8" s="338"/>
      <c r="CK8" s="338"/>
      <c r="CL8" s="338"/>
      <c r="CM8" s="338"/>
      <c r="CN8" s="338"/>
      <c r="CO8" s="338"/>
      <c r="CP8" s="338"/>
      <c r="CQ8" s="338"/>
      <c r="CR8" s="338"/>
      <c r="CS8" s="341"/>
      <c r="CT8" s="338"/>
      <c r="CU8" s="338"/>
      <c r="CV8" s="338"/>
      <c r="CW8" s="338"/>
      <c r="CX8" s="329"/>
      <c r="CY8" s="338"/>
      <c r="CZ8" s="338"/>
      <c r="DA8" s="338"/>
      <c r="DB8" s="338"/>
      <c r="DC8" s="338"/>
      <c r="DD8" s="338"/>
      <c r="DE8" s="2"/>
      <c r="DF8" s="2"/>
      <c r="DG8" s="2"/>
      <c r="DH8" s="2"/>
      <c r="DI8" s="2"/>
      <c r="DJ8" s="2"/>
      <c r="DK8" s="2"/>
      <c r="DL8" s="2"/>
      <c r="DM8" s="2"/>
      <c r="DN8" s="2"/>
      <c r="DO8" s="2"/>
      <c r="DP8" s="2"/>
      <c r="DQ8" s="2"/>
      <c r="DR8" s="2"/>
      <c r="DS8" s="2"/>
      <c r="DT8" s="2"/>
      <c r="DU8" s="2"/>
      <c r="DV8" s="2"/>
      <c r="DW8" s="2"/>
      <c r="DX8" s="2"/>
      <c r="DY8" s="2"/>
      <c r="DZ8" s="2"/>
    </row>
    <row r="9" spans="1:130" ht="15.75" hidden="1" customHeight="1" x14ac:dyDescent="0.25">
      <c r="A9" s="49"/>
      <c r="B9" s="55">
        <v>2</v>
      </c>
      <c r="C9" s="56">
        <v>2</v>
      </c>
      <c r="D9" s="706" t="s">
        <v>9</v>
      </c>
      <c r="E9" s="707"/>
      <c r="F9" s="705"/>
      <c r="G9" s="57" t="s">
        <v>609</v>
      </c>
      <c r="H9" s="57"/>
      <c r="I9" s="57"/>
      <c r="J9" s="57" t="s">
        <v>609</v>
      </c>
      <c r="K9" s="57" t="s">
        <v>609</v>
      </c>
      <c r="L9" s="57" t="s">
        <v>609</v>
      </c>
      <c r="M9" s="57" t="s">
        <v>609</v>
      </c>
      <c r="N9" s="296"/>
      <c r="O9" s="58" t="s">
        <v>609</v>
      </c>
      <c r="P9" s="58" t="s">
        <v>609</v>
      </c>
      <c r="Q9" s="58" t="s">
        <v>609</v>
      </c>
      <c r="R9" s="58" t="s">
        <v>609</v>
      </c>
      <c r="S9" s="58" t="s">
        <v>609</v>
      </c>
      <c r="T9" s="58" t="s">
        <v>609</v>
      </c>
      <c r="U9" s="58" t="s">
        <v>609</v>
      </c>
      <c r="V9" s="58" t="s">
        <v>609</v>
      </c>
      <c r="W9" s="58" t="s">
        <v>609</v>
      </c>
      <c r="X9" s="58" t="s">
        <v>609</v>
      </c>
      <c r="Y9" s="58" t="s">
        <v>609</v>
      </c>
      <c r="Z9" s="57" t="s">
        <v>8</v>
      </c>
      <c r="AA9" s="57" t="s">
        <v>609</v>
      </c>
      <c r="AB9" s="57" t="s">
        <v>609</v>
      </c>
      <c r="AC9" s="57" t="s">
        <v>609</v>
      </c>
      <c r="AD9" s="57" t="s">
        <v>609</v>
      </c>
      <c r="AE9" s="57" t="s">
        <v>609</v>
      </c>
      <c r="AF9" s="57" t="s">
        <v>609</v>
      </c>
      <c r="AG9" s="57" t="s">
        <v>609</v>
      </c>
      <c r="AH9" s="57"/>
      <c r="AI9" s="57"/>
      <c r="AJ9" s="57"/>
      <c r="AK9" s="270"/>
      <c r="AL9" s="274"/>
      <c r="AM9" s="274"/>
      <c r="AN9" s="274"/>
      <c r="AO9" s="274"/>
      <c r="AP9" s="274"/>
      <c r="AQ9" s="59"/>
      <c r="AR9" s="59"/>
      <c r="AS9" s="59"/>
      <c r="AT9" s="59"/>
      <c r="AU9" s="57"/>
      <c r="AV9" s="57"/>
      <c r="AW9" s="57"/>
      <c r="AX9" s="57"/>
      <c r="AY9" s="57"/>
      <c r="AZ9" s="57"/>
      <c r="BA9" s="57"/>
      <c r="BB9" s="57"/>
      <c r="BC9" s="57"/>
      <c r="BD9" s="57"/>
      <c r="BE9" s="57"/>
      <c r="BF9" s="57"/>
      <c r="BG9" s="57"/>
      <c r="BH9" s="57"/>
      <c r="BI9" s="59"/>
      <c r="BJ9" s="338"/>
      <c r="BK9" s="370"/>
      <c r="BL9" s="338"/>
      <c r="BM9" s="338"/>
      <c r="BN9" s="338"/>
      <c r="BO9" s="338"/>
      <c r="BP9" s="338"/>
      <c r="BQ9" s="338"/>
      <c r="BR9" s="338"/>
      <c r="BS9" s="341"/>
      <c r="BT9" s="341"/>
      <c r="BU9" s="341"/>
      <c r="BV9" s="341"/>
      <c r="BW9" s="341"/>
      <c r="BX9" s="341"/>
      <c r="BY9" s="341"/>
      <c r="BZ9" s="341"/>
      <c r="CA9" s="341"/>
      <c r="CB9" s="341"/>
      <c r="CC9" s="338"/>
      <c r="CD9" s="338"/>
      <c r="CE9" s="338"/>
      <c r="CF9" s="338"/>
      <c r="CG9" s="338"/>
      <c r="CH9" s="338"/>
      <c r="CI9" s="338"/>
      <c r="CJ9" s="338"/>
      <c r="CK9" s="338"/>
      <c r="CL9" s="338"/>
      <c r="CM9" s="338"/>
      <c r="CN9" s="338"/>
      <c r="CO9" s="338"/>
      <c r="CP9" s="338"/>
      <c r="CQ9" s="338"/>
      <c r="CR9" s="338"/>
      <c r="CS9" s="341"/>
      <c r="CT9" s="338"/>
      <c r="CU9" s="338"/>
      <c r="CV9" s="338"/>
      <c r="CW9" s="338"/>
      <c r="CX9" s="329"/>
      <c r="CY9" s="338"/>
      <c r="CZ9" s="338"/>
      <c r="DA9" s="338"/>
      <c r="DB9" s="338"/>
      <c r="DC9" s="338"/>
      <c r="DD9" s="338"/>
      <c r="DE9" s="2"/>
      <c r="DF9" s="2"/>
      <c r="DG9" s="2"/>
      <c r="DH9" s="2"/>
      <c r="DI9" s="2"/>
      <c r="DJ9" s="2"/>
      <c r="DK9" s="2"/>
      <c r="DL9" s="2"/>
      <c r="DM9" s="2"/>
      <c r="DN9" s="2"/>
      <c r="DO9" s="2"/>
      <c r="DP9" s="2"/>
      <c r="DQ9" s="2"/>
      <c r="DR9" s="2"/>
      <c r="DS9" s="2"/>
      <c r="DT9" s="2"/>
      <c r="DU9" s="2"/>
      <c r="DV9" s="2"/>
      <c r="DW9" s="2"/>
      <c r="DX9" s="2"/>
      <c r="DY9" s="2"/>
      <c r="DZ9" s="2"/>
    </row>
    <row r="10" spans="1:130" ht="15.75" hidden="1" customHeight="1" x14ac:dyDescent="0.25">
      <c r="A10" s="49"/>
      <c r="B10" s="55">
        <v>3</v>
      </c>
      <c r="C10" s="56">
        <v>3</v>
      </c>
      <c r="D10" s="706" t="s">
        <v>10</v>
      </c>
      <c r="E10" s="707"/>
      <c r="F10" s="707"/>
      <c r="G10" s="707"/>
      <c r="H10" s="705"/>
      <c r="I10" s="61"/>
      <c r="J10" s="57" t="s">
        <v>609</v>
      </c>
      <c r="K10" s="57" t="s">
        <v>609</v>
      </c>
      <c r="L10" s="57" t="s">
        <v>609</v>
      </c>
      <c r="M10" s="57" t="s">
        <v>609</v>
      </c>
      <c r="N10" s="296"/>
      <c r="O10" s="58" t="s">
        <v>609</v>
      </c>
      <c r="P10" s="58" t="s">
        <v>609</v>
      </c>
      <c r="Q10" s="58" t="s">
        <v>609</v>
      </c>
      <c r="R10" s="58" t="s">
        <v>609</v>
      </c>
      <c r="S10" s="58" t="s">
        <v>609</v>
      </c>
      <c r="T10" s="58" t="s">
        <v>609</v>
      </c>
      <c r="U10" s="58" t="s">
        <v>609</v>
      </c>
      <c r="V10" s="58" t="s">
        <v>609</v>
      </c>
      <c r="W10" s="58" t="s">
        <v>609</v>
      </c>
      <c r="X10" s="58" t="s">
        <v>609</v>
      </c>
      <c r="Y10" s="58" t="s">
        <v>609</v>
      </c>
      <c r="Z10" s="57" t="s">
        <v>8</v>
      </c>
      <c r="AA10" s="57" t="s">
        <v>609</v>
      </c>
      <c r="AB10" s="57" t="s">
        <v>609</v>
      </c>
      <c r="AC10" s="57" t="s">
        <v>609</v>
      </c>
      <c r="AD10" s="57" t="s">
        <v>609</v>
      </c>
      <c r="AE10" s="57" t="s">
        <v>609</v>
      </c>
      <c r="AF10" s="57" t="s">
        <v>609</v>
      </c>
      <c r="AG10" s="57" t="s">
        <v>609</v>
      </c>
      <c r="AH10" s="57"/>
      <c r="AI10" s="57"/>
      <c r="AJ10" s="57"/>
      <c r="AK10" s="270"/>
      <c r="AL10" s="274"/>
      <c r="AM10" s="274"/>
      <c r="AN10" s="274"/>
      <c r="AO10" s="274"/>
      <c r="AP10" s="274"/>
      <c r="AQ10" s="59"/>
      <c r="AR10" s="59"/>
      <c r="AS10" s="59"/>
      <c r="AT10" s="59"/>
      <c r="AU10" s="57"/>
      <c r="AV10" s="57"/>
      <c r="AW10" s="57"/>
      <c r="AX10" s="57"/>
      <c r="AY10" s="57"/>
      <c r="AZ10" s="57"/>
      <c r="BA10" s="57"/>
      <c r="BB10" s="57"/>
      <c r="BC10" s="57"/>
      <c r="BD10" s="57"/>
      <c r="BE10" s="57"/>
      <c r="BF10" s="57"/>
      <c r="BG10" s="57"/>
      <c r="BH10" s="57"/>
      <c r="BI10" s="59"/>
      <c r="BJ10" s="338"/>
      <c r="BK10" s="370"/>
      <c r="BL10" s="338"/>
      <c r="BM10" s="338"/>
      <c r="BN10" s="338"/>
      <c r="BO10" s="338"/>
      <c r="BP10" s="338"/>
      <c r="BQ10" s="338"/>
      <c r="BR10" s="338"/>
      <c r="BS10" s="341"/>
      <c r="BT10" s="341"/>
      <c r="BU10" s="341"/>
      <c r="BV10" s="341"/>
      <c r="BW10" s="341"/>
      <c r="BX10" s="341"/>
      <c r="BY10" s="341"/>
      <c r="BZ10" s="341"/>
      <c r="CA10" s="341"/>
      <c r="CB10" s="341"/>
      <c r="CC10" s="338"/>
      <c r="CD10" s="338"/>
      <c r="CE10" s="338"/>
      <c r="CF10" s="338"/>
      <c r="CG10" s="338"/>
      <c r="CH10" s="338"/>
      <c r="CI10" s="338"/>
      <c r="CJ10" s="338"/>
      <c r="CK10" s="338"/>
      <c r="CL10" s="338"/>
      <c r="CM10" s="338"/>
      <c r="CN10" s="338"/>
      <c r="CO10" s="338"/>
      <c r="CP10" s="338"/>
      <c r="CQ10" s="338"/>
      <c r="CR10" s="338"/>
      <c r="CS10" s="341"/>
      <c r="CT10" s="338"/>
      <c r="CU10" s="338"/>
      <c r="CV10" s="338"/>
      <c r="CW10" s="338"/>
      <c r="CX10" s="329"/>
      <c r="CY10" s="338"/>
      <c r="CZ10" s="338"/>
      <c r="DA10" s="338"/>
      <c r="DB10" s="338"/>
      <c r="DC10" s="338"/>
      <c r="DD10" s="338"/>
      <c r="DE10" s="2"/>
      <c r="DF10" s="2"/>
      <c r="DG10" s="2"/>
      <c r="DH10" s="2"/>
      <c r="DI10" s="2"/>
      <c r="DJ10" s="2"/>
      <c r="DK10" s="2"/>
      <c r="DL10" s="2"/>
      <c r="DM10" s="2"/>
      <c r="DN10" s="2"/>
      <c r="DO10" s="2"/>
      <c r="DP10" s="2"/>
      <c r="DQ10" s="2"/>
      <c r="DR10" s="2"/>
      <c r="DS10" s="2"/>
      <c r="DT10" s="2"/>
      <c r="DU10" s="2"/>
      <c r="DV10" s="2"/>
      <c r="DW10" s="2"/>
      <c r="DX10" s="2"/>
      <c r="DY10" s="2"/>
      <c r="DZ10" s="2"/>
    </row>
    <row r="11" spans="1:130" ht="136.5" hidden="1" customHeight="1" x14ac:dyDescent="0.25">
      <c r="A11" s="49">
        <v>1</v>
      </c>
      <c r="B11" s="62">
        <v>6</v>
      </c>
      <c r="C11" s="56">
        <v>6</v>
      </c>
      <c r="D11" s="8" t="s">
        <v>16</v>
      </c>
      <c r="E11" s="15" t="s">
        <v>11</v>
      </c>
      <c r="F11" s="9" t="s">
        <v>12</v>
      </c>
      <c r="G11" s="388" t="s">
        <v>13</v>
      </c>
      <c r="H11" s="63" t="s">
        <v>610</v>
      </c>
      <c r="I11" s="64" t="s">
        <v>611</v>
      </c>
      <c r="J11" s="8" t="s">
        <v>14</v>
      </c>
      <c r="K11" s="65" t="s">
        <v>6</v>
      </c>
      <c r="L11" s="23"/>
      <c r="M11" s="11">
        <v>10</v>
      </c>
      <c r="N11" s="304" t="s">
        <v>1200</v>
      </c>
      <c r="O11" s="66" t="s">
        <v>15</v>
      </c>
      <c r="P11" s="66"/>
      <c r="Q11" s="66"/>
      <c r="R11" s="66"/>
      <c r="S11" s="66"/>
      <c r="T11" s="66"/>
      <c r="U11" s="66"/>
      <c r="V11" s="66"/>
      <c r="W11" s="66"/>
      <c r="X11" s="66"/>
      <c r="Y11" s="67">
        <f t="shared" ref="Y11:Y74" si="0">COUNTIF(O11:X11,"x")</f>
        <v>1</v>
      </c>
      <c r="Z11" s="14"/>
      <c r="AA11" s="16" t="s">
        <v>612</v>
      </c>
      <c r="AB11" s="16" t="s">
        <v>612</v>
      </c>
      <c r="AC11" s="16" t="s">
        <v>612</v>
      </c>
      <c r="AD11" s="16" t="s">
        <v>612</v>
      </c>
      <c r="AE11" s="68"/>
      <c r="AF11" s="12"/>
      <c r="AG11" s="12"/>
      <c r="AH11" s="12"/>
      <c r="AI11" s="12"/>
      <c r="AJ11" s="12"/>
      <c r="AK11" s="12"/>
      <c r="AL11" s="272"/>
      <c r="AM11" s="272"/>
      <c r="AN11" s="272"/>
      <c r="AO11" s="272"/>
      <c r="AP11" s="272"/>
      <c r="AQ11" s="12"/>
      <c r="AR11" s="12"/>
      <c r="AS11" s="12"/>
      <c r="AT11" s="12"/>
      <c r="AU11" s="12"/>
      <c r="AV11" s="12"/>
      <c r="AW11" s="12"/>
      <c r="AX11" s="12"/>
      <c r="AY11" s="12"/>
      <c r="AZ11" s="12"/>
      <c r="BA11" s="12"/>
      <c r="BB11" s="12"/>
      <c r="BC11" s="12"/>
      <c r="BD11" s="12"/>
      <c r="BE11" s="12"/>
      <c r="BF11" s="12"/>
      <c r="BG11" s="12"/>
      <c r="BH11" s="12"/>
      <c r="BI11" s="12"/>
      <c r="BJ11" s="16">
        <v>2</v>
      </c>
      <c r="BK11" s="16">
        <v>2</v>
      </c>
      <c r="BL11" s="16">
        <v>2</v>
      </c>
      <c r="BM11" s="16">
        <v>2</v>
      </c>
      <c r="BN11" s="16">
        <v>2</v>
      </c>
      <c r="BO11" s="16">
        <v>2</v>
      </c>
      <c r="BP11" s="16">
        <v>2</v>
      </c>
      <c r="BQ11" s="16">
        <v>2</v>
      </c>
      <c r="BR11" s="16">
        <v>2</v>
      </c>
      <c r="BS11" s="16">
        <v>2</v>
      </c>
      <c r="BT11" s="16">
        <v>2</v>
      </c>
      <c r="BU11" s="16">
        <v>2</v>
      </c>
      <c r="BV11" s="16">
        <v>2</v>
      </c>
      <c r="BW11" s="16">
        <v>2</v>
      </c>
      <c r="BX11" s="16">
        <v>2</v>
      </c>
      <c r="BY11" s="16">
        <v>2</v>
      </c>
      <c r="BZ11" s="16">
        <v>2</v>
      </c>
      <c r="CA11" s="16">
        <v>2</v>
      </c>
      <c r="CB11" s="16">
        <v>2</v>
      </c>
      <c r="CC11" s="16">
        <v>2</v>
      </c>
      <c r="CD11" s="16">
        <v>2</v>
      </c>
      <c r="CE11" s="16">
        <v>2</v>
      </c>
      <c r="CF11" s="16">
        <v>2</v>
      </c>
      <c r="CG11" s="16">
        <v>2</v>
      </c>
      <c r="CH11" s="16">
        <v>2</v>
      </c>
      <c r="CI11" s="16">
        <v>2</v>
      </c>
      <c r="CJ11" s="16">
        <v>2</v>
      </c>
      <c r="CK11" s="16">
        <v>2</v>
      </c>
      <c r="CL11" s="16">
        <v>2</v>
      </c>
      <c r="CM11" s="16">
        <v>2</v>
      </c>
      <c r="CN11" s="16">
        <v>2</v>
      </c>
      <c r="CO11" s="16">
        <v>2</v>
      </c>
      <c r="CP11" s="16">
        <v>2</v>
      </c>
      <c r="CQ11" s="16">
        <v>2</v>
      </c>
      <c r="CR11" s="16">
        <v>2</v>
      </c>
      <c r="CS11" s="16">
        <v>2</v>
      </c>
      <c r="CT11" s="16">
        <v>2</v>
      </c>
      <c r="CU11" s="16">
        <v>2</v>
      </c>
      <c r="CV11" s="16">
        <v>2</v>
      </c>
      <c r="CW11" s="69">
        <f>COUNTIF(BJ11:CV11,"2")</f>
        <v>39</v>
      </c>
      <c r="CX11" s="352">
        <f>CW11/(CW11+CY11+DA11+DC11)</f>
        <v>1</v>
      </c>
      <c r="CY11" s="69">
        <f>COUNTIF(BJ11:CV11,"1")</f>
        <v>0</v>
      </c>
      <c r="CZ11" s="70">
        <f>CY11/(CW11+CY11+DA11+DC11)</f>
        <v>0</v>
      </c>
      <c r="DA11" s="69">
        <f>COUNTIF(BJ11:CV11,"0")</f>
        <v>0</v>
      </c>
      <c r="DB11" s="70">
        <f>DA11/(CW11+CY11+DA11+DC11)</f>
        <v>0</v>
      </c>
      <c r="DC11" s="69">
        <f>COUNTIF(BJ11:CV11,"KĐG")</f>
        <v>0</v>
      </c>
      <c r="DD11" s="70">
        <f>DC11/(CW11+CY11+DA11+DC11)</f>
        <v>0</v>
      </c>
      <c r="DE11" s="71">
        <f>(((CW11*2)+(CY11*1)+(DA11*0)))/(CW11+CY11+DA11)</f>
        <v>2</v>
      </c>
      <c r="DF11" s="71" t="str">
        <f>IF(DD11&gt;=50%,"KĐG",IF(DE11&gt;=1.6,"Đạt mục tiêu",IF(DE11&gt;=1,"Cần cố gắng","Chưa đạt")))</f>
        <v>Đạt mục tiêu</v>
      </c>
      <c r="DG11" s="2"/>
      <c r="DH11" s="2"/>
      <c r="DI11" s="2"/>
      <c r="DJ11" s="2"/>
      <c r="DK11" s="2"/>
      <c r="DL11" s="2"/>
      <c r="DM11" s="2"/>
      <c r="DN11" s="2"/>
      <c r="DO11" s="2"/>
      <c r="DP11" s="2"/>
      <c r="DQ11" s="2"/>
      <c r="DR11" s="2"/>
      <c r="DS11" s="2"/>
      <c r="DT11" s="2"/>
      <c r="DU11" s="2"/>
      <c r="DV11" s="2"/>
      <c r="DW11" s="2"/>
      <c r="DX11" s="2"/>
      <c r="DY11" s="2"/>
      <c r="DZ11" s="2">
        <f>COUNTIF(O11:X11,"x")</f>
        <v>1</v>
      </c>
    </row>
    <row r="12" spans="1:130" ht="133.5" customHeight="1" x14ac:dyDescent="0.25">
      <c r="A12" s="49">
        <v>2</v>
      </c>
      <c r="B12" s="55">
        <v>6</v>
      </c>
      <c r="C12" s="56">
        <v>6</v>
      </c>
      <c r="D12" s="8" t="s">
        <v>16</v>
      </c>
      <c r="E12" s="15" t="s">
        <v>11</v>
      </c>
      <c r="F12" s="9" t="s">
        <v>12</v>
      </c>
      <c r="G12" s="388" t="s">
        <v>13</v>
      </c>
      <c r="H12" s="63" t="s">
        <v>613</v>
      </c>
      <c r="I12" s="64" t="s">
        <v>611</v>
      </c>
      <c r="J12" s="8" t="s">
        <v>14</v>
      </c>
      <c r="K12" s="73"/>
      <c r="L12" s="23"/>
      <c r="M12" s="11"/>
      <c r="N12" s="305" t="s">
        <v>541</v>
      </c>
      <c r="O12" s="66"/>
      <c r="P12" s="66" t="s">
        <v>15</v>
      </c>
      <c r="Q12" s="66"/>
      <c r="R12" s="66"/>
      <c r="S12" s="66"/>
      <c r="T12" s="66"/>
      <c r="U12" s="66"/>
      <c r="V12" s="66"/>
      <c r="W12" s="66"/>
      <c r="X12" s="66"/>
      <c r="Y12" s="67">
        <f t="shared" si="0"/>
        <v>1</v>
      </c>
      <c r="Z12" s="14"/>
      <c r="AA12" s="12"/>
      <c r="AB12" s="12"/>
      <c r="AC12" s="12"/>
      <c r="AD12" s="12"/>
      <c r="AE12" s="16" t="s">
        <v>612</v>
      </c>
      <c r="AF12" s="16" t="s">
        <v>612</v>
      </c>
      <c r="AG12" s="16" t="s">
        <v>612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6">
        <v>2</v>
      </c>
      <c r="BK12" s="16">
        <v>2</v>
      </c>
      <c r="BL12" s="16">
        <v>2</v>
      </c>
      <c r="BM12" s="16">
        <v>2</v>
      </c>
      <c r="BN12" s="16">
        <v>1</v>
      </c>
      <c r="BO12" s="16">
        <v>1</v>
      </c>
      <c r="BP12" s="16">
        <v>1</v>
      </c>
      <c r="BQ12" s="16">
        <v>1</v>
      </c>
      <c r="BR12" s="16">
        <v>1</v>
      </c>
      <c r="BS12" s="16">
        <v>1</v>
      </c>
      <c r="BT12" s="16">
        <v>1</v>
      </c>
      <c r="BU12" s="16">
        <v>1</v>
      </c>
      <c r="BV12" s="16">
        <v>1</v>
      </c>
      <c r="BW12" s="16">
        <v>1</v>
      </c>
      <c r="BX12" s="16">
        <v>1</v>
      </c>
      <c r="BY12" s="16">
        <v>1</v>
      </c>
      <c r="BZ12" s="16">
        <v>1</v>
      </c>
      <c r="CA12" s="16">
        <v>1</v>
      </c>
      <c r="CB12" s="16">
        <v>1</v>
      </c>
      <c r="CC12" s="16">
        <v>1</v>
      </c>
      <c r="CD12" s="16">
        <v>1</v>
      </c>
      <c r="CE12" s="16">
        <v>1</v>
      </c>
      <c r="CF12" s="16">
        <v>1</v>
      </c>
      <c r="CG12" s="16">
        <v>2</v>
      </c>
      <c r="CH12" s="16">
        <v>2</v>
      </c>
      <c r="CI12" s="16">
        <v>2</v>
      </c>
      <c r="CJ12" s="16">
        <v>2</v>
      </c>
      <c r="CK12" s="16">
        <v>2</v>
      </c>
      <c r="CL12" s="16">
        <v>2</v>
      </c>
      <c r="CM12" s="16">
        <v>2</v>
      </c>
      <c r="CN12" s="16">
        <v>2</v>
      </c>
      <c r="CO12" s="16">
        <v>2</v>
      </c>
      <c r="CP12" s="16">
        <v>2</v>
      </c>
      <c r="CQ12" s="16">
        <v>2</v>
      </c>
      <c r="CR12" s="16">
        <v>2</v>
      </c>
      <c r="CS12" s="16">
        <v>2</v>
      </c>
      <c r="CT12" s="16">
        <v>2</v>
      </c>
      <c r="CU12" s="16">
        <v>2</v>
      </c>
      <c r="CV12" s="16">
        <v>2</v>
      </c>
      <c r="CW12" s="69">
        <f>COUNTIF(BJ12:CV12,"2")</f>
        <v>20</v>
      </c>
      <c r="CX12" s="352">
        <f>CW12/(CW12+CY12+DA12+DC12)</f>
        <v>0.51282051282051277</v>
      </c>
      <c r="CY12" s="69">
        <f>COUNTIF(BJ12:CV12,"1")</f>
        <v>19</v>
      </c>
      <c r="CZ12" s="70">
        <f>CY12/(CW12+CY12+DA12+DC12)</f>
        <v>0.48717948717948717</v>
      </c>
      <c r="DA12" s="69">
        <f>COUNTIF(BJ12:CV12,"0")</f>
        <v>0</v>
      </c>
      <c r="DB12" s="70">
        <f>DA12/(CW12+CY12+DA12+DC12)</f>
        <v>0</v>
      </c>
      <c r="DC12" s="69">
        <f>COUNTIF(BJ12:CV12,"KĐG")</f>
        <v>0</v>
      </c>
      <c r="DD12" s="70">
        <f>DC12/(CW12+CY12+DA12+DC12)</f>
        <v>0</v>
      </c>
      <c r="DE12" s="71">
        <f>(((CW12*2)+(CY12*1)+(DA12*0)))/(CW12+CY12+DA12)</f>
        <v>1.5128205128205128</v>
      </c>
      <c r="DF12" s="71" t="str">
        <f>IF(DD12&gt;=50%,"KĐG",IF(DE12&gt;=1.6,"Đạt mục tiêu",IF(DE12&gt;=1,"Cần cố gắng","Chưa đạt")))</f>
        <v>Cần cố gắng</v>
      </c>
      <c r="DG12" s="2"/>
      <c r="DH12" s="2"/>
      <c r="DI12" s="2"/>
      <c r="DJ12" s="2"/>
      <c r="DK12" s="2"/>
      <c r="DL12" s="2"/>
      <c r="DM12" s="2"/>
      <c r="DN12" s="2"/>
      <c r="DO12" s="2"/>
      <c r="DP12" s="2"/>
      <c r="DQ12" s="2"/>
      <c r="DR12" s="2"/>
      <c r="DS12" s="2"/>
      <c r="DT12" s="2"/>
      <c r="DU12" s="2"/>
      <c r="DV12" s="2"/>
      <c r="DW12" s="2"/>
      <c r="DX12" s="2"/>
      <c r="DY12" s="2"/>
      <c r="DZ12" s="2"/>
    </row>
    <row r="13" spans="1:130" ht="139.5" hidden="1" customHeight="1" x14ac:dyDescent="0.25">
      <c r="A13" s="49">
        <v>3</v>
      </c>
      <c r="B13" s="62">
        <v>6</v>
      </c>
      <c r="C13" s="56">
        <v>6</v>
      </c>
      <c r="D13" s="8" t="s">
        <v>16</v>
      </c>
      <c r="E13" s="281" t="s">
        <v>11</v>
      </c>
      <c r="F13" s="8" t="s">
        <v>12</v>
      </c>
      <c r="G13" s="282" t="s">
        <v>13</v>
      </c>
      <c r="H13" s="63" t="s">
        <v>614</v>
      </c>
      <c r="I13" s="64" t="s">
        <v>611</v>
      </c>
      <c r="J13" s="8"/>
      <c r="K13" s="73"/>
      <c r="L13" s="23"/>
      <c r="M13" s="11"/>
      <c r="N13" s="305" t="s">
        <v>542</v>
      </c>
      <c r="O13" s="66"/>
      <c r="P13" s="66"/>
      <c r="Q13" s="66" t="s">
        <v>15</v>
      </c>
      <c r="R13" s="66"/>
      <c r="S13" s="66"/>
      <c r="T13" s="66"/>
      <c r="U13" s="66"/>
      <c r="V13" s="66"/>
      <c r="W13" s="66"/>
      <c r="X13" s="66"/>
      <c r="Y13" s="67">
        <f t="shared" si="0"/>
        <v>1</v>
      </c>
      <c r="Z13" s="14"/>
      <c r="AA13" s="16"/>
      <c r="AB13" s="16"/>
      <c r="AC13" s="16"/>
      <c r="AD13" s="16"/>
      <c r="AE13" s="68"/>
      <c r="AF13" s="12"/>
      <c r="AG13" s="12"/>
      <c r="AH13" s="16" t="s">
        <v>612</v>
      </c>
      <c r="AI13" s="16" t="s">
        <v>612</v>
      </c>
      <c r="AJ13" s="16" t="s">
        <v>612</v>
      </c>
      <c r="AK13" s="16" t="s">
        <v>612</v>
      </c>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6">
        <v>2</v>
      </c>
      <c r="BK13" s="16">
        <v>2</v>
      </c>
      <c r="BL13" s="16">
        <v>2</v>
      </c>
      <c r="BM13" s="16">
        <v>2</v>
      </c>
      <c r="BN13" s="16">
        <v>2</v>
      </c>
      <c r="BO13" s="16">
        <v>2</v>
      </c>
      <c r="BP13" s="16">
        <v>2</v>
      </c>
      <c r="BQ13" s="16">
        <v>2</v>
      </c>
      <c r="BR13" s="16">
        <v>2</v>
      </c>
      <c r="BS13" s="16">
        <v>2</v>
      </c>
      <c r="BT13" s="16">
        <v>2</v>
      </c>
      <c r="BU13" s="16">
        <v>2</v>
      </c>
      <c r="BV13" s="16">
        <v>2</v>
      </c>
      <c r="BW13" s="16">
        <v>2</v>
      </c>
      <c r="BX13" s="16">
        <v>2</v>
      </c>
      <c r="BY13" s="16">
        <v>2</v>
      </c>
      <c r="BZ13" s="16">
        <v>2</v>
      </c>
      <c r="CA13" s="16">
        <v>2</v>
      </c>
      <c r="CB13" s="16">
        <v>2</v>
      </c>
      <c r="CC13" s="16">
        <v>2</v>
      </c>
      <c r="CD13" s="16">
        <v>1</v>
      </c>
      <c r="CE13" s="16">
        <v>2</v>
      </c>
      <c r="CF13" s="16">
        <v>2</v>
      </c>
      <c r="CG13" s="16">
        <v>2</v>
      </c>
      <c r="CH13" s="16">
        <v>2</v>
      </c>
      <c r="CI13" s="16">
        <v>2</v>
      </c>
      <c r="CJ13" s="16">
        <v>2</v>
      </c>
      <c r="CK13" s="16">
        <v>2</v>
      </c>
      <c r="CL13" s="16">
        <v>2</v>
      </c>
      <c r="CM13" s="16">
        <v>2</v>
      </c>
      <c r="CN13" s="16">
        <v>2</v>
      </c>
      <c r="CO13" s="16">
        <v>2</v>
      </c>
      <c r="CP13" s="16">
        <v>2</v>
      </c>
      <c r="CQ13" s="16">
        <v>2</v>
      </c>
      <c r="CR13" s="16">
        <v>2</v>
      </c>
      <c r="CS13" s="16">
        <v>2</v>
      </c>
      <c r="CT13" s="16">
        <v>2</v>
      </c>
      <c r="CU13" s="16">
        <v>1</v>
      </c>
      <c r="CV13" s="16">
        <v>2</v>
      </c>
      <c r="CW13" s="69">
        <f>COUNTIF(BJ13:CV13,"2")</f>
        <v>37</v>
      </c>
      <c r="CX13" s="352">
        <f>CW13/(CW13+CY13+DA13+DC13)</f>
        <v>0.94871794871794868</v>
      </c>
      <c r="CY13" s="69">
        <f>COUNTIF(BJ13:CV13,"1")</f>
        <v>2</v>
      </c>
      <c r="CZ13" s="70">
        <f>CY13/(CW13+CY13+DA13+DC13)</f>
        <v>5.128205128205128E-2</v>
      </c>
      <c r="DA13" s="69">
        <f>COUNTIF(BJ13:CV13,"0")</f>
        <v>0</v>
      </c>
      <c r="DB13" s="70">
        <f>DA13/(CW13+CY13+DA13+DC13)</f>
        <v>0</v>
      </c>
      <c r="DC13" s="69">
        <f>COUNTIF(BJ13:CV13,"KĐG")</f>
        <v>0</v>
      </c>
      <c r="DD13" s="70">
        <f>DC13/(CW13+CY13+DA13+DC13)</f>
        <v>0</v>
      </c>
      <c r="DE13" s="71">
        <f>(((CW13*2)+(CY13*1)+(DA13*0)))/(CW13+CY13+DA13)</f>
        <v>1.9487179487179487</v>
      </c>
      <c r="DF13" s="71" t="str">
        <f>IF(DD13&gt;=50%,"KĐG",IF(DE13&gt;=1.6,"Đạt mục tiêu",IF(DE13&gt;=1,"Cần cố gắng","Chưa đạt")))</f>
        <v>Đạt mục tiêu</v>
      </c>
      <c r="DG13" s="2"/>
      <c r="DH13" s="2"/>
      <c r="DI13" s="2"/>
      <c r="DJ13" s="2"/>
      <c r="DK13" s="2"/>
      <c r="DL13" s="2"/>
      <c r="DM13" s="2"/>
      <c r="DN13" s="2"/>
      <c r="DO13" s="2"/>
      <c r="DP13" s="2"/>
      <c r="DQ13" s="2"/>
      <c r="DR13" s="2"/>
      <c r="DS13" s="2"/>
      <c r="DT13" s="2"/>
      <c r="DU13" s="2"/>
      <c r="DV13" s="2"/>
      <c r="DW13" s="2"/>
      <c r="DX13" s="2"/>
      <c r="DY13" s="2"/>
      <c r="DZ13" s="2"/>
    </row>
    <row r="14" spans="1:130" ht="165.75" hidden="1" customHeight="1" x14ac:dyDescent="0.25">
      <c r="A14" s="49">
        <v>4</v>
      </c>
      <c r="B14" s="62">
        <v>6</v>
      </c>
      <c r="C14" s="56">
        <v>6</v>
      </c>
      <c r="D14" s="8" t="s">
        <v>16</v>
      </c>
      <c r="E14" s="15" t="s">
        <v>11</v>
      </c>
      <c r="F14" s="9" t="s">
        <v>12</v>
      </c>
      <c r="G14" s="388" t="s">
        <v>13</v>
      </c>
      <c r="H14" s="72" t="s">
        <v>615</v>
      </c>
      <c r="I14" s="64" t="s">
        <v>611</v>
      </c>
      <c r="J14" s="8"/>
      <c r="K14" s="73"/>
      <c r="L14" s="23"/>
      <c r="M14" s="11"/>
      <c r="N14" s="305" t="s">
        <v>543</v>
      </c>
      <c r="O14" s="66"/>
      <c r="P14" s="66"/>
      <c r="Q14" s="66"/>
      <c r="R14" s="66" t="s">
        <v>15</v>
      </c>
      <c r="S14" s="66"/>
      <c r="T14" s="66"/>
      <c r="U14" s="66"/>
      <c r="V14" s="66"/>
      <c r="W14" s="66"/>
      <c r="X14" s="66"/>
      <c r="Y14" s="67">
        <f t="shared" si="0"/>
        <v>1</v>
      </c>
      <c r="Z14" s="14"/>
      <c r="AA14" s="16"/>
      <c r="AB14" s="16"/>
      <c r="AC14" s="16"/>
      <c r="AD14" s="16"/>
      <c r="AE14" s="68"/>
      <c r="AF14" s="12"/>
      <c r="AG14" s="12"/>
      <c r="AH14" s="12"/>
      <c r="AI14" s="12"/>
      <c r="AJ14" s="12"/>
      <c r="AK14" s="12"/>
      <c r="AL14" s="12" t="s">
        <v>612</v>
      </c>
      <c r="AM14" s="12" t="s">
        <v>612</v>
      </c>
      <c r="AN14" s="12" t="s">
        <v>612</v>
      </c>
      <c r="AO14" s="12" t="s">
        <v>612</v>
      </c>
      <c r="AP14" s="12" t="s">
        <v>612</v>
      </c>
      <c r="AQ14" s="12"/>
      <c r="AR14" s="12"/>
      <c r="AS14" s="12"/>
      <c r="AT14" s="12"/>
      <c r="AU14" s="12"/>
      <c r="AV14" s="12"/>
      <c r="AW14" s="12"/>
      <c r="AX14" s="12"/>
      <c r="AY14" s="12"/>
      <c r="AZ14" s="12"/>
      <c r="BA14" s="12"/>
      <c r="BB14" s="12"/>
      <c r="BC14" s="12"/>
      <c r="BD14" s="12"/>
      <c r="BE14" s="12"/>
      <c r="BF14" s="12"/>
      <c r="BG14" s="12"/>
      <c r="BH14" s="12"/>
      <c r="BI14" s="12"/>
      <c r="BJ14" s="16">
        <v>2</v>
      </c>
      <c r="BK14" s="16">
        <v>2</v>
      </c>
      <c r="BL14" s="16">
        <v>2</v>
      </c>
      <c r="BM14" s="16">
        <v>2</v>
      </c>
      <c r="BN14" s="16">
        <v>2</v>
      </c>
      <c r="BO14" s="16">
        <v>1</v>
      </c>
      <c r="BP14" s="16">
        <v>1</v>
      </c>
      <c r="BQ14" s="16">
        <v>1</v>
      </c>
      <c r="BR14" s="16">
        <v>1</v>
      </c>
      <c r="BS14" s="16">
        <v>1</v>
      </c>
      <c r="BT14" s="16">
        <v>1</v>
      </c>
      <c r="BU14" s="16">
        <v>1</v>
      </c>
      <c r="BV14" s="16">
        <v>1</v>
      </c>
      <c r="BW14" s="16">
        <v>1</v>
      </c>
      <c r="BX14" s="16">
        <v>1</v>
      </c>
      <c r="BY14" s="16">
        <v>1</v>
      </c>
      <c r="BZ14" s="16">
        <v>1</v>
      </c>
      <c r="CA14" s="16">
        <v>1</v>
      </c>
      <c r="CB14" s="16">
        <v>1</v>
      </c>
      <c r="CC14" s="16">
        <v>2</v>
      </c>
      <c r="CD14" s="16">
        <v>2</v>
      </c>
      <c r="CE14" s="16">
        <v>2</v>
      </c>
      <c r="CF14" s="16">
        <v>2</v>
      </c>
      <c r="CG14" s="16">
        <v>2</v>
      </c>
      <c r="CH14" s="16">
        <v>2</v>
      </c>
      <c r="CI14" s="16">
        <v>2</v>
      </c>
      <c r="CJ14" s="16">
        <v>2</v>
      </c>
      <c r="CK14" s="16">
        <v>2</v>
      </c>
      <c r="CL14" s="16">
        <v>2</v>
      </c>
      <c r="CM14" s="16">
        <v>2</v>
      </c>
      <c r="CN14" s="16">
        <v>2</v>
      </c>
      <c r="CO14" s="16">
        <v>2</v>
      </c>
      <c r="CP14" s="16">
        <v>2</v>
      </c>
      <c r="CQ14" s="16">
        <v>2</v>
      </c>
      <c r="CR14" s="16">
        <v>2</v>
      </c>
      <c r="CS14" s="16">
        <v>1</v>
      </c>
      <c r="CT14" s="16">
        <v>2</v>
      </c>
      <c r="CU14" s="16">
        <v>2</v>
      </c>
      <c r="CV14" s="16">
        <v>2</v>
      </c>
      <c r="CW14" s="69">
        <f>COUNTIF(BJ14:CV14,"2")</f>
        <v>24</v>
      </c>
      <c r="CX14" s="352">
        <f>CW14/(CW14+CY14+DA14+DC14)</f>
        <v>0.61538461538461542</v>
      </c>
      <c r="CY14" s="69">
        <f>COUNTIF(BJ14:CV14,"1")</f>
        <v>15</v>
      </c>
      <c r="CZ14" s="70">
        <f>CY14/(CW14+CY14+DA14+DC14)</f>
        <v>0.38461538461538464</v>
      </c>
      <c r="DA14" s="69">
        <f>COUNTIF(BJ14:CV14,"0")</f>
        <v>0</v>
      </c>
      <c r="DB14" s="70">
        <f>DA14/(CW14+CY14+DA14+DC14)</f>
        <v>0</v>
      </c>
      <c r="DC14" s="69">
        <f>COUNTIF(BJ14:CV14,"KĐG")</f>
        <v>0</v>
      </c>
      <c r="DD14" s="70">
        <f>DC14/(CW14+CY14+DA14+DC14)</f>
        <v>0</v>
      </c>
      <c r="DE14" s="71">
        <f>(((CW14*2)+(CY14*1)+(DA14*0)))/(CW14+CY14+DA14)</f>
        <v>1.6153846153846154</v>
      </c>
      <c r="DF14" s="71" t="str">
        <f>IF(DD14&gt;=50%,"KĐG",IF(DE14&gt;=1.6,"Đạt mục tiêu",IF(DE14&gt;=1,"Cần cố gắng","Chưa đạt")))</f>
        <v>Đạt mục tiêu</v>
      </c>
      <c r="DG14" s="2"/>
      <c r="DH14" s="2"/>
      <c r="DI14" s="2"/>
      <c r="DJ14" s="2"/>
      <c r="DK14" s="2"/>
      <c r="DL14" s="2"/>
      <c r="DM14" s="2"/>
      <c r="DN14" s="2"/>
      <c r="DO14" s="2"/>
      <c r="DP14" s="2"/>
      <c r="DQ14" s="2"/>
      <c r="DR14" s="2"/>
      <c r="DS14" s="2"/>
      <c r="DT14" s="2"/>
      <c r="DU14" s="2"/>
      <c r="DV14" s="2"/>
      <c r="DW14" s="2"/>
      <c r="DX14" s="2"/>
      <c r="DY14" s="2"/>
      <c r="DZ14" s="2"/>
    </row>
    <row r="15" spans="1:130" ht="134.25" hidden="1" customHeight="1" x14ac:dyDescent="0.25">
      <c r="A15" s="49">
        <v>5</v>
      </c>
      <c r="B15" s="62">
        <v>6</v>
      </c>
      <c r="C15" s="56">
        <v>6</v>
      </c>
      <c r="D15" s="8" t="s">
        <v>16</v>
      </c>
      <c r="E15" s="15" t="s">
        <v>11</v>
      </c>
      <c r="F15" s="9" t="s">
        <v>12</v>
      </c>
      <c r="G15" s="388" t="s">
        <v>13</v>
      </c>
      <c r="H15" s="72" t="s">
        <v>616</v>
      </c>
      <c r="I15" s="64" t="s">
        <v>611</v>
      </c>
      <c r="J15" s="8"/>
      <c r="K15" s="73"/>
      <c r="L15" s="23"/>
      <c r="M15" s="11"/>
      <c r="N15" s="305" t="s">
        <v>544</v>
      </c>
      <c r="O15" s="66"/>
      <c r="P15" s="66"/>
      <c r="Q15" s="66"/>
      <c r="R15" s="66"/>
      <c r="S15" s="66" t="s">
        <v>15</v>
      </c>
      <c r="T15" s="66"/>
      <c r="U15" s="66"/>
      <c r="V15" s="66"/>
      <c r="W15" s="66"/>
      <c r="X15" s="66"/>
      <c r="Y15" s="67">
        <f t="shared" si="0"/>
        <v>1</v>
      </c>
      <c r="Z15" s="14"/>
      <c r="AA15" s="16"/>
      <c r="AB15" s="16"/>
      <c r="AC15" s="16"/>
      <c r="AD15" s="16"/>
      <c r="AE15" s="68"/>
      <c r="AF15" s="12"/>
      <c r="AG15" s="12"/>
      <c r="AH15" s="12"/>
      <c r="AI15" s="12"/>
      <c r="AJ15" s="12"/>
      <c r="AK15" s="12"/>
      <c r="AL15" s="12"/>
      <c r="AM15" s="12"/>
      <c r="AN15" s="12"/>
      <c r="AO15" s="12"/>
      <c r="AP15" s="12"/>
      <c r="AQ15" s="12" t="s">
        <v>612</v>
      </c>
      <c r="AR15" s="12" t="s">
        <v>612</v>
      </c>
      <c r="AS15" s="12" t="s">
        <v>612</v>
      </c>
      <c r="AT15" s="12" t="s">
        <v>612</v>
      </c>
      <c r="AU15" s="12"/>
      <c r="AV15" s="12"/>
      <c r="AW15" s="12"/>
      <c r="AX15" s="12"/>
      <c r="AY15" s="12"/>
      <c r="AZ15" s="12"/>
      <c r="BA15" s="12"/>
      <c r="BB15" s="12"/>
      <c r="BC15" s="12"/>
      <c r="BD15" s="12"/>
      <c r="BE15" s="12"/>
      <c r="BF15" s="12"/>
      <c r="BG15" s="12"/>
      <c r="BH15" s="12"/>
      <c r="BI15" s="12"/>
      <c r="BJ15" s="16">
        <v>2</v>
      </c>
      <c r="BK15" s="16">
        <v>2</v>
      </c>
      <c r="BL15" s="16">
        <v>2</v>
      </c>
      <c r="BM15" s="16">
        <v>2</v>
      </c>
      <c r="BN15" s="16">
        <v>2</v>
      </c>
      <c r="BO15" s="16">
        <v>2</v>
      </c>
      <c r="BP15" s="16">
        <v>2</v>
      </c>
      <c r="BQ15" s="16">
        <v>2</v>
      </c>
      <c r="BR15" s="16">
        <v>2</v>
      </c>
      <c r="BS15" s="16">
        <v>2</v>
      </c>
      <c r="BT15" s="16">
        <v>2</v>
      </c>
      <c r="BU15" s="16">
        <v>2</v>
      </c>
      <c r="BV15" s="16">
        <v>2</v>
      </c>
      <c r="BW15" s="16">
        <v>2</v>
      </c>
      <c r="BX15" s="16">
        <v>2</v>
      </c>
      <c r="BY15" s="16">
        <v>2</v>
      </c>
      <c r="BZ15" s="16">
        <v>2</v>
      </c>
      <c r="CA15" s="16">
        <v>2</v>
      </c>
      <c r="CB15" s="16">
        <v>2</v>
      </c>
      <c r="CC15" s="16">
        <v>2</v>
      </c>
      <c r="CD15" s="16">
        <v>2</v>
      </c>
      <c r="CE15" s="16">
        <v>2</v>
      </c>
      <c r="CF15" s="16">
        <v>2</v>
      </c>
      <c r="CG15" s="16">
        <v>2</v>
      </c>
      <c r="CH15" s="16">
        <v>2</v>
      </c>
      <c r="CI15" s="16">
        <v>2</v>
      </c>
      <c r="CJ15" s="16">
        <v>2</v>
      </c>
      <c r="CK15" s="16">
        <v>2</v>
      </c>
      <c r="CL15" s="16">
        <v>2</v>
      </c>
      <c r="CM15" s="16">
        <v>2</v>
      </c>
      <c r="CN15" s="16">
        <v>2</v>
      </c>
      <c r="CO15" s="16">
        <v>2</v>
      </c>
      <c r="CP15" s="16">
        <v>2</v>
      </c>
      <c r="CQ15" s="16">
        <v>2</v>
      </c>
      <c r="CR15" s="16">
        <v>2</v>
      </c>
      <c r="CS15" s="16"/>
      <c r="CT15" s="16">
        <v>2</v>
      </c>
      <c r="CU15" s="16">
        <v>2</v>
      </c>
      <c r="CV15" s="16">
        <v>2</v>
      </c>
      <c r="CW15" s="69">
        <f>COUNTIF(BJ15:CV15,"2")</f>
        <v>38</v>
      </c>
      <c r="CX15" s="352">
        <f>CW15/(CW15+CY15+DA15+DC15)</f>
        <v>1</v>
      </c>
      <c r="CY15" s="69">
        <f>COUNTIF(BJ15:CV15,"1")</f>
        <v>0</v>
      </c>
      <c r="CZ15" s="70">
        <f>CY15/(CW15+CY15+DA15+DC15)</f>
        <v>0</v>
      </c>
      <c r="DA15" s="69">
        <f>COUNTIF(BJ15:CV15,"0")</f>
        <v>0</v>
      </c>
      <c r="DB15" s="70">
        <f>DA15/(CW15+CY15+DA15+DC15)</f>
        <v>0</v>
      </c>
      <c r="DC15" s="69">
        <f>COUNTIF(BJ15:CV15,"KĐG")</f>
        <v>0</v>
      </c>
      <c r="DD15" s="70">
        <f>DC15/(CW15+CY15+DA15+DC15)</f>
        <v>0</v>
      </c>
      <c r="DE15" s="71">
        <f>(((CW15*2)+(CY15*1)+(DA15*0)))/(CW15+CY15+DA15)</f>
        <v>2</v>
      </c>
      <c r="DF15" s="71" t="str">
        <f>IF(DD15&gt;=50%,"KĐG",IF(DE15&gt;=1.6,"Đạt mục tiêu",IF(DE15&gt;=1,"Cần cố gắng","Chưa đạt")))</f>
        <v>Đạt mục tiêu</v>
      </c>
      <c r="DG15" s="2"/>
      <c r="DH15" s="2"/>
      <c r="DI15" s="2"/>
      <c r="DJ15" s="2"/>
      <c r="DK15" s="2"/>
      <c r="DL15" s="2"/>
      <c r="DM15" s="2"/>
      <c r="DN15" s="2"/>
      <c r="DO15" s="2"/>
      <c r="DP15" s="2"/>
      <c r="DQ15" s="2"/>
      <c r="DR15" s="2"/>
      <c r="DS15" s="2"/>
      <c r="DT15" s="2"/>
      <c r="DU15" s="2"/>
      <c r="DV15" s="2"/>
      <c r="DW15" s="2"/>
      <c r="DX15" s="2"/>
      <c r="DY15" s="2"/>
      <c r="DZ15" s="2"/>
    </row>
    <row r="16" spans="1:130" ht="133.5" hidden="1" customHeight="1" x14ac:dyDescent="0.25">
      <c r="A16" s="49">
        <v>6</v>
      </c>
      <c r="B16" s="62">
        <v>6</v>
      </c>
      <c r="C16" s="56">
        <v>6</v>
      </c>
      <c r="D16" s="8" t="s">
        <v>16</v>
      </c>
      <c r="E16" s="15" t="s">
        <v>11</v>
      </c>
      <c r="F16" s="9" t="s">
        <v>12</v>
      </c>
      <c r="G16" s="388" t="s">
        <v>13</v>
      </c>
      <c r="H16" s="63" t="s">
        <v>617</v>
      </c>
      <c r="I16" s="64" t="s">
        <v>611</v>
      </c>
      <c r="J16" s="8"/>
      <c r="K16" s="73"/>
      <c r="L16" s="23"/>
      <c r="M16" s="11"/>
      <c r="N16" s="11" t="s">
        <v>545</v>
      </c>
      <c r="O16" s="66"/>
      <c r="P16" s="66"/>
      <c r="Q16" s="66"/>
      <c r="R16" s="66"/>
      <c r="S16" s="66"/>
      <c r="T16" s="66" t="s">
        <v>15</v>
      </c>
      <c r="U16" s="66"/>
      <c r="V16" s="66"/>
      <c r="W16" s="66"/>
      <c r="X16" s="66"/>
      <c r="Y16" s="67">
        <f t="shared" si="0"/>
        <v>1</v>
      </c>
      <c r="Z16" s="14"/>
      <c r="AA16" s="16"/>
      <c r="AB16" s="16"/>
      <c r="AC16" s="16"/>
      <c r="AD16" s="16"/>
      <c r="AE16" s="68"/>
      <c r="AF16" s="12"/>
      <c r="AG16" s="12"/>
      <c r="AH16" s="12"/>
      <c r="AI16" s="12"/>
      <c r="AJ16" s="12"/>
      <c r="AK16" s="12"/>
      <c r="AL16" s="12"/>
      <c r="AM16" s="12"/>
      <c r="AN16" s="12"/>
      <c r="AO16" s="12"/>
      <c r="AP16" s="12"/>
      <c r="AQ16" s="12"/>
      <c r="AR16" s="12"/>
      <c r="AS16" s="12"/>
      <c r="AT16" s="12"/>
      <c r="AU16" s="12" t="s">
        <v>612</v>
      </c>
      <c r="AV16" s="12" t="s">
        <v>612</v>
      </c>
      <c r="AW16" s="12" t="s">
        <v>612</v>
      </c>
      <c r="AX16" s="12" t="s">
        <v>612</v>
      </c>
      <c r="AY16" s="12" t="s">
        <v>612</v>
      </c>
      <c r="AZ16" s="12"/>
      <c r="BA16" s="12" t="s">
        <v>612</v>
      </c>
      <c r="BB16" s="12" t="s">
        <v>612</v>
      </c>
      <c r="BC16" s="12" t="s">
        <v>612</v>
      </c>
      <c r="BD16" s="12" t="s">
        <v>612</v>
      </c>
      <c r="BE16" s="12" t="s">
        <v>612</v>
      </c>
      <c r="BF16" s="12" t="s">
        <v>612</v>
      </c>
      <c r="BG16" s="12" t="s">
        <v>612</v>
      </c>
      <c r="BH16" s="12" t="s">
        <v>612</v>
      </c>
      <c r="BI16" s="12" t="s">
        <v>612</v>
      </c>
      <c r="BJ16" s="377">
        <v>2</v>
      </c>
      <c r="BK16" s="377">
        <v>2</v>
      </c>
      <c r="BL16" s="377">
        <v>2</v>
      </c>
      <c r="BM16" s="377">
        <v>2</v>
      </c>
      <c r="BN16" s="377">
        <v>2</v>
      </c>
      <c r="BO16" s="377">
        <v>2</v>
      </c>
      <c r="BP16" s="377">
        <v>2</v>
      </c>
      <c r="BQ16" s="377">
        <v>2</v>
      </c>
      <c r="BR16" s="377">
        <v>2</v>
      </c>
      <c r="BS16" s="377">
        <v>2</v>
      </c>
      <c r="BT16" s="377">
        <v>2</v>
      </c>
      <c r="BU16" s="377">
        <v>2</v>
      </c>
      <c r="BV16" s="377">
        <v>2</v>
      </c>
      <c r="BW16" s="377">
        <v>2</v>
      </c>
      <c r="BX16" s="377">
        <v>2</v>
      </c>
      <c r="BY16" s="377">
        <v>2</v>
      </c>
      <c r="BZ16" s="377">
        <v>2</v>
      </c>
      <c r="CA16" s="377">
        <v>2</v>
      </c>
      <c r="CB16" s="377">
        <v>2</v>
      </c>
      <c r="CC16" s="377">
        <v>2</v>
      </c>
      <c r="CD16" s="377">
        <v>2</v>
      </c>
      <c r="CE16" s="377">
        <v>2</v>
      </c>
      <c r="CF16" s="377">
        <v>2</v>
      </c>
      <c r="CG16" s="377">
        <v>2</v>
      </c>
      <c r="CH16" s="377">
        <v>2</v>
      </c>
      <c r="CI16" s="377">
        <v>2</v>
      </c>
      <c r="CJ16" s="377">
        <v>2</v>
      </c>
      <c r="CK16" s="377">
        <v>2</v>
      </c>
      <c r="CL16" s="377">
        <v>2</v>
      </c>
      <c r="CM16" s="377">
        <v>2</v>
      </c>
      <c r="CN16" s="377">
        <v>2</v>
      </c>
      <c r="CO16" s="377">
        <v>2</v>
      </c>
      <c r="CP16" s="377">
        <v>2</v>
      </c>
      <c r="CQ16" s="377">
        <v>2</v>
      </c>
      <c r="CR16" s="377">
        <v>2</v>
      </c>
      <c r="CS16" s="377">
        <v>2</v>
      </c>
      <c r="CT16" s="377">
        <v>2</v>
      </c>
      <c r="CU16" s="377">
        <v>2</v>
      </c>
      <c r="CV16" s="377">
        <v>2</v>
      </c>
      <c r="CW16" s="377">
        <v>2</v>
      </c>
      <c r="CX16" s="324" t="s">
        <v>612</v>
      </c>
      <c r="CY16" s="377" t="s">
        <v>612</v>
      </c>
      <c r="CZ16" s="377" t="s">
        <v>612</v>
      </c>
      <c r="DA16" s="377" t="s">
        <v>612</v>
      </c>
      <c r="DB16" s="377" t="s">
        <v>612</v>
      </c>
      <c r="DC16" s="377" t="s">
        <v>612</v>
      </c>
      <c r="DD16" s="377" t="s">
        <v>612</v>
      </c>
      <c r="DE16" s="12" t="s">
        <v>612</v>
      </c>
      <c r="DF16" s="12" t="s">
        <v>612</v>
      </c>
      <c r="DG16" s="2"/>
      <c r="DH16" s="2"/>
      <c r="DI16" s="2"/>
      <c r="DJ16" s="2"/>
      <c r="DK16" s="2"/>
      <c r="DL16" s="2"/>
      <c r="DM16" s="2"/>
      <c r="DN16" s="2"/>
      <c r="DO16" s="2"/>
      <c r="DP16" s="2"/>
      <c r="DQ16" s="2"/>
      <c r="DR16" s="2"/>
      <c r="DS16" s="2"/>
      <c r="DT16" s="2"/>
      <c r="DU16" s="2"/>
      <c r="DV16" s="2"/>
      <c r="DW16" s="2"/>
      <c r="DX16" s="2"/>
      <c r="DY16" s="2"/>
      <c r="DZ16" s="2"/>
    </row>
    <row r="17" spans="1:130" ht="139.5" hidden="1" customHeight="1" x14ac:dyDescent="0.25">
      <c r="A17" s="49">
        <v>7</v>
      </c>
      <c r="B17" s="62">
        <v>6</v>
      </c>
      <c r="C17" s="56">
        <v>6</v>
      </c>
      <c r="D17" s="8" t="s">
        <v>16</v>
      </c>
      <c r="E17" s="15" t="s">
        <v>11</v>
      </c>
      <c r="F17" s="9" t="s">
        <v>12</v>
      </c>
      <c r="G17" s="388" t="s">
        <v>13</v>
      </c>
      <c r="H17" s="63" t="s">
        <v>618</v>
      </c>
      <c r="I17" s="64" t="s">
        <v>611</v>
      </c>
      <c r="J17" s="8"/>
      <c r="K17" s="73"/>
      <c r="L17" s="23"/>
      <c r="M17" s="11"/>
      <c r="N17" s="11" t="s">
        <v>546</v>
      </c>
      <c r="O17" s="66"/>
      <c r="P17" s="66"/>
      <c r="Q17" s="66"/>
      <c r="R17" s="66"/>
      <c r="S17" s="66"/>
      <c r="T17" s="66"/>
      <c r="U17" s="66" t="s">
        <v>15</v>
      </c>
      <c r="V17" s="66"/>
      <c r="W17" s="66"/>
      <c r="X17" s="66"/>
      <c r="Y17" s="67">
        <f t="shared" si="0"/>
        <v>1</v>
      </c>
      <c r="Z17" s="14"/>
      <c r="AA17" s="16"/>
      <c r="AB17" s="16"/>
      <c r="AC17" s="16"/>
      <c r="AD17" s="16"/>
      <c r="AE17" s="68"/>
      <c r="AF17" s="12"/>
      <c r="AG17" s="12"/>
      <c r="AH17" s="12"/>
      <c r="AI17" s="12"/>
      <c r="AJ17" s="12"/>
      <c r="AK17" s="12"/>
      <c r="AL17" s="12"/>
      <c r="AM17" s="12"/>
      <c r="AN17" s="12"/>
      <c r="AO17" s="12"/>
      <c r="AP17" s="12"/>
      <c r="AQ17" s="12"/>
      <c r="AR17" s="12"/>
      <c r="AS17" s="12"/>
      <c r="AT17" s="12"/>
      <c r="AU17" s="12"/>
      <c r="AV17" s="12"/>
      <c r="AW17" s="12"/>
      <c r="AX17" s="12"/>
      <c r="AY17" s="12" t="s">
        <v>612</v>
      </c>
      <c r="AZ17" s="12"/>
      <c r="BA17" s="12" t="s">
        <v>612</v>
      </c>
      <c r="BB17" s="12" t="s">
        <v>612</v>
      </c>
      <c r="BC17" s="12"/>
      <c r="BD17" s="12"/>
      <c r="BE17" s="12"/>
      <c r="BF17" s="12"/>
      <c r="BG17" s="12"/>
      <c r="BH17" s="12"/>
      <c r="BI17" s="12"/>
      <c r="BJ17" s="16">
        <v>2</v>
      </c>
      <c r="BK17" s="16">
        <v>2</v>
      </c>
      <c r="BL17" s="16">
        <v>2</v>
      </c>
      <c r="BM17" s="16">
        <v>2</v>
      </c>
      <c r="BN17" s="16">
        <v>2</v>
      </c>
      <c r="BO17" s="16">
        <v>2</v>
      </c>
      <c r="BP17" s="16">
        <v>2</v>
      </c>
      <c r="BQ17" s="16">
        <v>2</v>
      </c>
      <c r="BR17" s="16">
        <v>2</v>
      </c>
      <c r="BS17" s="16"/>
      <c r="BT17" s="16"/>
      <c r="BU17" s="16"/>
      <c r="BV17" s="16"/>
      <c r="BW17" s="16"/>
      <c r="BX17" s="16"/>
      <c r="BY17" s="16"/>
      <c r="BZ17" s="16"/>
      <c r="CA17" s="16"/>
      <c r="CB17" s="16"/>
      <c r="CC17" s="16">
        <v>2</v>
      </c>
      <c r="CD17" s="16">
        <v>2</v>
      </c>
      <c r="CE17" s="16">
        <v>2</v>
      </c>
      <c r="CF17" s="16">
        <v>2</v>
      </c>
      <c r="CG17" s="16">
        <v>2</v>
      </c>
      <c r="CH17" s="16">
        <v>2</v>
      </c>
      <c r="CI17" s="16">
        <v>2</v>
      </c>
      <c r="CJ17" s="16">
        <v>2</v>
      </c>
      <c r="CK17" s="16">
        <v>2</v>
      </c>
      <c r="CL17" s="16">
        <v>2</v>
      </c>
      <c r="CM17" s="16">
        <v>2</v>
      </c>
      <c r="CN17" s="16">
        <v>2</v>
      </c>
      <c r="CO17" s="16">
        <v>2</v>
      </c>
      <c r="CP17" s="16">
        <v>2</v>
      </c>
      <c r="CQ17" s="16">
        <v>2</v>
      </c>
      <c r="CR17" s="16">
        <v>2</v>
      </c>
      <c r="CS17" s="16"/>
      <c r="CT17" s="16">
        <v>2</v>
      </c>
      <c r="CU17" s="16">
        <v>2</v>
      </c>
      <c r="CV17" s="16">
        <v>2</v>
      </c>
      <c r="CW17" s="69">
        <f>COUNTIF(BJ17:CV17,"2")</f>
        <v>28</v>
      </c>
      <c r="CX17" s="352">
        <f>CW17/(CW17+CY17+DA17+DC17)</f>
        <v>1</v>
      </c>
      <c r="CY17" s="69">
        <f>COUNTIF(BJ17:CV17,"1")</f>
        <v>0</v>
      </c>
      <c r="CZ17" s="70">
        <f>CY17/(CW17+CY17+DA17+DC17)</f>
        <v>0</v>
      </c>
      <c r="DA17" s="69">
        <f>COUNTIF(BJ17:CV17,"0")</f>
        <v>0</v>
      </c>
      <c r="DB17" s="70">
        <f>DA17/(CW17+CY17+DA17+DC17)</f>
        <v>0</v>
      </c>
      <c r="DC17" s="69">
        <f>COUNTIF(BJ17:CV17,"KĐG")</f>
        <v>0</v>
      </c>
      <c r="DD17" s="70">
        <f>DC17/(CW17+CY17+DA17+DC17)</f>
        <v>0</v>
      </c>
      <c r="DE17" s="71">
        <f>(((CW17*2)+(CY17*1)+(DA17*0)))/(CW17+CY17+DA17)</f>
        <v>2</v>
      </c>
      <c r="DF17" s="71" t="str">
        <f>IF(DD17&gt;=50%,"KĐG",IF(DE17&gt;=1.6,"Đạt mục tiêu",IF(DE17&gt;=1,"Cần cố gắng","Chưa đạt")))</f>
        <v>Đạt mục tiêu</v>
      </c>
      <c r="DG17" s="2"/>
      <c r="DH17" s="2"/>
      <c r="DI17" s="2"/>
      <c r="DJ17" s="2"/>
      <c r="DK17" s="2"/>
      <c r="DL17" s="2"/>
      <c r="DM17" s="2"/>
      <c r="DN17" s="2"/>
      <c r="DO17" s="2"/>
      <c r="DP17" s="2"/>
      <c r="DQ17" s="2"/>
      <c r="DR17" s="2"/>
      <c r="DS17" s="2"/>
      <c r="DT17" s="2"/>
      <c r="DU17" s="2"/>
      <c r="DV17" s="2"/>
      <c r="DW17" s="2"/>
      <c r="DX17" s="2"/>
      <c r="DY17" s="2"/>
      <c r="DZ17" s="2"/>
    </row>
    <row r="18" spans="1:130" ht="123" hidden="1" customHeight="1" x14ac:dyDescent="0.25">
      <c r="A18" s="49">
        <v>8</v>
      </c>
      <c r="B18" s="62">
        <v>6</v>
      </c>
      <c r="C18" s="56">
        <v>6</v>
      </c>
      <c r="D18" s="8" t="s">
        <v>16</v>
      </c>
      <c r="E18" s="15" t="s">
        <v>11</v>
      </c>
      <c r="F18" s="9" t="s">
        <v>12</v>
      </c>
      <c r="G18" s="388" t="s">
        <v>13</v>
      </c>
      <c r="H18" s="74" t="s">
        <v>619</v>
      </c>
      <c r="I18" s="64" t="s">
        <v>611</v>
      </c>
      <c r="J18" s="8"/>
      <c r="K18" s="73"/>
      <c r="L18" s="23"/>
      <c r="M18" s="11"/>
      <c r="N18" s="11" t="s">
        <v>1268</v>
      </c>
      <c r="O18" s="66"/>
      <c r="P18" s="66"/>
      <c r="Q18" s="66"/>
      <c r="R18" s="66"/>
      <c r="S18" s="66"/>
      <c r="T18" s="66"/>
      <c r="U18" s="66"/>
      <c r="V18" s="66" t="s">
        <v>15</v>
      </c>
      <c r="W18" s="66"/>
      <c r="X18" s="66"/>
      <c r="Y18" s="67">
        <f t="shared" si="0"/>
        <v>1</v>
      </c>
      <c r="Z18" s="14"/>
      <c r="AA18" s="16"/>
      <c r="AB18" s="16"/>
      <c r="AC18" s="16"/>
      <c r="AD18" s="16"/>
      <c r="AE18" s="68"/>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t="s">
        <v>612</v>
      </c>
      <c r="BD18" s="12" t="s">
        <v>612</v>
      </c>
      <c r="BE18" s="12" t="s">
        <v>612</v>
      </c>
      <c r="BF18" s="12"/>
      <c r="BG18" s="12"/>
      <c r="BH18" s="12"/>
      <c r="BI18" s="12"/>
      <c r="BJ18" s="16">
        <v>2</v>
      </c>
      <c r="BK18" s="16">
        <v>2</v>
      </c>
      <c r="BL18" s="16">
        <v>2</v>
      </c>
      <c r="BM18" s="16">
        <v>2</v>
      </c>
      <c r="BN18" s="16">
        <v>2</v>
      </c>
      <c r="BO18" s="16">
        <v>2</v>
      </c>
      <c r="BP18" s="16">
        <v>2</v>
      </c>
      <c r="BQ18" s="16">
        <v>2</v>
      </c>
      <c r="BR18" s="16">
        <v>2</v>
      </c>
      <c r="BS18" s="16">
        <v>2</v>
      </c>
      <c r="BT18" s="16">
        <v>2</v>
      </c>
      <c r="BU18" s="16">
        <v>2</v>
      </c>
      <c r="BV18" s="16">
        <v>2</v>
      </c>
      <c r="BW18" s="16">
        <v>2</v>
      </c>
      <c r="BX18" s="16">
        <v>2</v>
      </c>
      <c r="BY18" s="16">
        <v>2</v>
      </c>
      <c r="BZ18" s="16">
        <v>2</v>
      </c>
      <c r="CA18" s="16">
        <v>2</v>
      </c>
      <c r="CB18" s="16">
        <v>2</v>
      </c>
      <c r="CC18" s="16">
        <v>2</v>
      </c>
      <c r="CD18" s="16">
        <v>2</v>
      </c>
      <c r="CE18" s="16">
        <v>2</v>
      </c>
      <c r="CF18" s="16">
        <v>2</v>
      </c>
      <c r="CG18" s="16">
        <v>2</v>
      </c>
      <c r="CH18" s="16">
        <v>2</v>
      </c>
      <c r="CI18" s="16">
        <v>2</v>
      </c>
      <c r="CJ18" s="16">
        <v>2</v>
      </c>
      <c r="CK18" s="16">
        <v>2</v>
      </c>
      <c r="CL18" s="16">
        <v>2</v>
      </c>
      <c r="CM18" s="16">
        <v>2</v>
      </c>
      <c r="CN18" s="16">
        <v>2</v>
      </c>
      <c r="CO18" s="16">
        <v>2</v>
      </c>
      <c r="CP18" s="16">
        <v>2</v>
      </c>
      <c r="CQ18" s="16">
        <v>2</v>
      </c>
      <c r="CR18" s="16">
        <v>2</v>
      </c>
      <c r="CS18" s="16"/>
      <c r="CT18" s="16">
        <v>2</v>
      </c>
      <c r="CU18" s="16">
        <v>2</v>
      </c>
      <c r="CV18" s="16">
        <v>2</v>
      </c>
      <c r="CW18" s="69">
        <f>COUNTIF(BJ18:CV18,"2")</f>
        <v>38</v>
      </c>
      <c r="CX18" s="352">
        <f>CW18/(CW18+CY18+DA18+DC18)</f>
        <v>1</v>
      </c>
      <c r="CY18" s="69">
        <f>COUNTIF(BJ18:CV18,"1")</f>
        <v>0</v>
      </c>
      <c r="CZ18" s="70">
        <f>CY18/(CW18+CY18+DA18+DC18)</f>
        <v>0</v>
      </c>
      <c r="DA18" s="69">
        <f>COUNTIF(BJ18:CV18,"0")</f>
        <v>0</v>
      </c>
      <c r="DB18" s="70">
        <f>DA18/(CW18+CY18+DA18+DC18)</f>
        <v>0</v>
      </c>
      <c r="DC18" s="69">
        <f>COUNTIF(BJ18:CV18,"KĐG")</f>
        <v>0</v>
      </c>
      <c r="DD18" s="70">
        <f>DC18/(CW18+CY18+DA18+DC18)</f>
        <v>0</v>
      </c>
      <c r="DE18" s="71">
        <f>(((CW18*2)+(CY18*1)+(DA18*0)))/(CW18+CY18+DA18)</f>
        <v>2</v>
      </c>
      <c r="DF18" s="71" t="str">
        <f>IF(DD18&gt;=50%,"KĐG",IF(DE18&gt;=1.6,"Đạt mục tiêu",IF(DE18&gt;=1,"Cần cố gắng","Chưa đạt")))</f>
        <v>Đạt mục tiêu</v>
      </c>
      <c r="DG18" s="2"/>
      <c r="DH18" s="2"/>
      <c r="DI18" s="2"/>
      <c r="DJ18" s="2"/>
      <c r="DK18" s="2"/>
      <c r="DL18" s="2"/>
      <c r="DM18" s="2"/>
      <c r="DN18" s="2"/>
      <c r="DO18" s="2"/>
      <c r="DP18" s="2"/>
      <c r="DQ18" s="2"/>
      <c r="DR18" s="2"/>
      <c r="DS18" s="2"/>
      <c r="DT18" s="2"/>
      <c r="DU18" s="2"/>
      <c r="DV18" s="2"/>
      <c r="DW18" s="2"/>
      <c r="DX18" s="2"/>
      <c r="DY18" s="2"/>
      <c r="DZ18" s="2"/>
    </row>
    <row r="19" spans="1:130" ht="111.75" hidden="1" customHeight="1" x14ac:dyDescent="0.25">
      <c r="A19" s="49">
        <v>9</v>
      </c>
      <c r="B19" s="62">
        <v>6</v>
      </c>
      <c r="C19" s="56"/>
      <c r="D19" s="8" t="s">
        <v>16</v>
      </c>
      <c r="E19" s="15" t="s">
        <v>11</v>
      </c>
      <c r="F19" s="9" t="s">
        <v>12</v>
      </c>
      <c r="G19" s="388" t="s">
        <v>13</v>
      </c>
      <c r="H19" s="63" t="s">
        <v>620</v>
      </c>
      <c r="I19" s="64" t="s">
        <v>611</v>
      </c>
      <c r="J19" s="8"/>
      <c r="K19" s="73"/>
      <c r="L19" s="23"/>
      <c r="M19" s="11"/>
      <c r="N19" s="11"/>
      <c r="O19" s="66"/>
      <c r="P19" s="66"/>
      <c r="Q19" s="66"/>
      <c r="R19" s="66"/>
      <c r="S19" s="66"/>
      <c r="T19" s="66"/>
      <c r="U19" s="66"/>
      <c r="V19" s="66"/>
      <c r="W19" s="66" t="s">
        <v>15</v>
      </c>
      <c r="X19" s="66"/>
      <c r="Y19" s="67">
        <f t="shared" si="0"/>
        <v>1</v>
      </c>
      <c r="Z19" s="14"/>
      <c r="AA19" s="16"/>
      <c r="AB19" s="16"/>
      <c r="AC19" s="16"/>
      <c r="AD19" s="16"/>
      <c r="AE19" s="68"/>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t="s">
        <v>612</v>
      </c>
      <c r="BG19" s="12" t="s">
        <v>612</v>
      </c>
      <c r="BH19" s="12" t="s">
        <v>612</v>
      </c>
      <c r="BI19" s="12"/>
      <c r="BJ19" s="16">
        <v>2</v>
      </c>
      <c r="BK19" s="16">
        <v>2</v>
      </c>
      <c r="BL19" s="16">
        <v>2</v>
      </c>
      <c r="BM19" s="16">
        <v>2</v>
      </c>
      <c r="BN19" s="16">
        <v>2</v>
      </c>
      <c r="BO19" s="16">
        <v>2</v>
      </c>
      <c r="BP19" s="16">
        <v>2</v>
      </c>
      <c r="BQ19" s="16">
        <v>2</v>
      </c>
      <c r="BR19" s="16">
        <v>2</v>
      </c>
      <c r="BS19" s="16">
        <v>2</v>
      </c>
      <c r="BT19" s="16">
        <v>2</v>
      </c>
      <c r="BU19" s="16">
        <v>2</v>
      </c>
      <c r="BV19" s="16">
        <v>2</v>
      </c>
      <c r="BW19" s="16">
        <v>2</v>
      </c>
      <c r="BX19" s="16">
        <v>2</v>
      </c>
      <c r="BY19" s="16">
        <v>2</v>
      </c>
      <c r="BZ19" s="16">
        <v>2</v>
      </c>
      <c r="CA19" s="16">
        <v>2</v>
      </c>
      <c r="CB19" s="16">
        <v>2</v>
      </c>
      <c r="CC19" s="16">
        <v>2</v>
      </c>
      <c r="CD19" s="16">
        <v>2</v>
      </c>
      <c r="CE19" s="16">
        <v>2</v>
      </c>
      <c r="CF19" s="16">
        <v>2</v>
      </c>
      <c r="CG19" s="16">
        <v>2</v>
      </c>
      <c r="CH19" s="16">
        <v>2</v>
      </c>
      <c r="CI19" s="16">
        <v>2</v>
      </c>
      <c r="CJ19" s="16">
        <v>2</v>
      </c>
      <c r="CK19" s="16">
        <v>2</v>
      </c>
      <c r="CL19" s="16">
        <v>2</v>
      </c>
      <c r="CM19" s="16">
        <v>2</v>
      </c>
      <c r="CN19" s="16">
        <v>2</v>
      </c>
      <c r="CO19" s="16">
        <v>2</v>
      </c>
      <c r="CP19" s="16">
        <v>2</v>
      </c>
      <c r="CQ19" s="16">
        <v>2</v>
      </c>
      <c r="CR19" s="16">
        <v>2</v>
      </c>
      <c r="CS19" s="16"/>
      <c r="CT19" s="16">
        <v>2</v>
      </c>
      <c r="CU19" s="16">
        <v>2</v>
      </c>
      <c r="CV19" s="16">
        <v>2</v>
      </c>
      <c r="CW19" s="69"/>
      <c r="CX19" s="352"/>
      <c r="CY19" s="69"/>
      <c r="CZ19" s="70"/>
      <c r="DA19" s="69"/>
      <c r="DB19" s="70"/>
      <c r="DC19" s="69"/>
      <c r="DD19" s="70"/>
      <c r="DE19" s="71"/>
      <c r="DF19" s="71"/>
      <c r="DG19" s="2"/>
      <c r="DH19" s="2"/>
      <c r="DI19" s="2"/>
      <c r="DJ19" s="2"/>
      <c r="DK19" s="2"/>
      <c r="DL19" s="2"/>
      <c r="DM19" s="2"/>
      <c r="DN19" s="2"/>
      <c r="DO19" s="2"/>
      <c r="DP19" s="2"/>
      <c r="DQ19" s="2"/>
      <c r="DR19" s="2"/>
      <c r="DS19" s="2"/>
      <c r="DT19" s="2"/>
      <c r="DU19" s="2"/>
      <c r="DV19" s="2"/>
      <c r="DW19" s="2"/>
      <c r="DX19" s="2"/>
      <c r="DY19" s="2"/>
      <c r="DZ19" s="2"/>
    </row>
    <row r="20" spans="1:130" ht="120" hidden="1" customHeight="1" x14ac:dyDescent="0.25">
      <c r="A20" s="49">
        <v>10</v>
      </c>
      <c r="B20" s="62">
        <v>6</v>
      </c>
      <c r="C20" s="56">
        <v>6</v>
      </c>
      <c r="D20" s="8" t="s">
        <v>16</v>
      </c>
      <c r="E20" s="15" t="s">
        <v>11</v>
      </c>
      <c r="F20" s="9" t="s">
        <v>12</v>
      </c>
      <c r="G20" s="388" t="s">
        <v>13</v>
      </c>
      <c r="H20" s="72" t="s">
        <v>621</v>
      </c>
      <c r="I20" s="64" t="s">
        <v>611</v>
      </c>
      <c r="J20" s="8"/>
      <c r="K20" s="75"/>
      <c r="L20" s="23"/>
      <c r="M20" s="11"/>
      <c r="N20" s="11" t="s">
        <v>1267</v>
      </c>
      <c r="O20" s="66"/>
      <c r="P20" s="66"/>
      <c r="Q20" s="66"/>
      <c r="R20" s="66"/>
      <c r="S20" s="66"/>
      <c r="T20" s="66"/>
      <c r="U20" s="66"/>
      <c r="V20" s="66"/>
      <c r="W20" s="66"/>
      <c r="X20" s="66" t="s">
        <v>15</v>
      </c>
      <c r="Y20" s="67">
        <f t="shared" si="0"/>
        <v>1</v>
      </c>
      <c r="Z20" s="14"/>
      <c r="AA20" s="16"/>
      <c r="AB20" s="16"/>
      <c r="AC20" s="16"/>
      <c r="AD20" s="16"/>
      <c r="AE20" s="76"/>
      <c r="AF20" s="16"/>
      <c r="AG20" s="16"/>
      <c r="AH20" s="16"/>
      <c r="AI20" s="16"/>
      <c r="AJ20" s="16"/>
      <c r="AK20" s="16"/>
      <c r="AL20" s="12"/>
      <c r="AM20" s="12"/>
      <c r="AN20" s="12"/>
      <c r="AO20" s="12"/>
      <c r="AP20" s="12"/>
      <c r="AQ20" s="16"/>
      <c r="AR20" s="16"/>
      <c r="AS20" s="16"/>
      <c r="AT20" s="16"/>
      <c r="AU20" s="16"/>
      <c r="AV20" s="16"/>
      <c r="AW20" s="16"/>
      <c r="AX20" s="16"/>
      <c r="AY20" s="16"/>
      <c r="AZ20" s="16"/>
      <c r="BA20" s="16"/>
      <c r="BB20" s="16"/>
      <c r="BC20" s="16"/>
      <c r="BD20" s="16"/>
      <c r="BE20" s="16"/>
      <c r="BF20" s="16"/>
      <c r="BG20" s="16"/>
      <c r="BH20" s="16"/>
      <c r="BI20" s="16" t="s">
        <v>612</v>
      </c>
      <c r="BJ20" s="16">
        <v>2</v>
      </c>
      <c r="BK20" s="16">
        <v>2</v>
      </c>
      <c r="BL20" s="16">
        <v>2</v>
      </c>
      <c r="BM20" s="16">
        <v>2</v>
      </c>
      <c r="BN20" s="16">
        <v>2</v>
      </c>
      <c r="BO20" s="16">
        <v>2</v>
      </c>
      <c r="BP20" s="16">
        <v>2</v>
      </c>
      <c r="BQ20" s="16">
        <v>2</v>
      </c>
      <c r="BR20" s="16">
        <v>2</v>
      </c>
      <c r="BS20" s="16"/>
      <c r="BT20" s="16"/>
      <c r="BU20" s="16"/>
      <c r="BV20" s="16"/>
      <c r="BW20" s="16"/>
      <c r="BX20" s="16"/>
      <c r="BY20" s="16"/>
      <c r="BZ20" s="16"/>
      <c r="CA20" s="16"/>
      <c r="CB20" s="16"/>
      <c r="CC20" s="16">
        <v>2</v>
      </c>
      <c r="CD20" s="16">
        <v>2</v>
      </c>
      <c r="CE20" s="16">
        <v>2</v>
      </c>
      <c r="CF20" s="16">
        <v>2</v>
      </c>
      <c r="CG20" s="16">
        <v>2</v>
      </c>
      <c r="CH20" s="16">
        <v>2</v>
      </c>
      <c r="CI20" s="16">
        <v>2</v>
      </c>
      <c r="CJ20" s="16">
        <v>2</v>
      </c>
      <c r="CK20" s="16">
        <v>2</v>
      </c>
      <c r="CL20" s="16">
        <v>2</v>
      </c>
      <c r="CM20" s="16">
        <v>2</v>
      </c>
      <c r="CN20" s="16">
        <v>2</v>
      </c>
      <c r="CO20" s="16">
        <v>2</v>
      </c>
      <c r="CP20" s="16">
        <v>2</v>
      </c>
      <c r="CQ20" s="16">
        <v>2</v>
      </c>
      <c r="CR20" s="16">
        <v>2</v>
      </c>
      <c r="CS20" s="16"/>
      <c r="CT20" s="16">
        <v>2</v>
      </c>
      <c r="CU20" s="16">
        <v>2</v>
      </c>
      <c r="CV20" s="16">
        <v>2</v>
      </c>
      <c r="CW20" s="69">
        <f t="shared" ref="CW20:CW39" si="1">COUNTIF(BJ20:CV20,"2")</f>
        <v>28</v>
      </c>
      <c r="CX20" s="352">
        <f t="shared" ref="CX20:CX39" si="2">CW20/(CW20+CY20+DA20+DC20)</f>
        <v>1</v>
      </c>
      <c r="CY20" s="69">
        <f t="shared" ref="CY20:CY39" si="3">COUNTIF(BJ20:CV20,"1")</f>
        <v>0</v>
      </c>
      <c r="CZ20" s="70">
        <f t="shared" ref="CZ20:CZ39" si="4">CY20/(CW20+CY20+DA20+DC20)</f>
        <v>0</v>
      </c>
      <c r="DA20" s="69">
        <f t="shared" ref="DA20:DA39" si="5">COUNTIF(BJ20:CV20,"0")</f>
        <v>0</v>
      </c>
      <c r="DB20" s="70">
        <f t="shared" ref="DB20:DB39" si="6">DA20/(CW20+CY20+DA20+DC20)</f>
        <v>0</v>
      </c>
      <c r="DC20" s="69">
        <f t="shared" ref="DC20:DC39" si="7">COUNTIF(BJ20:CV20,"KĐG")</f>
        <v>0</v>
      </c>
      <c r="DD20" s="70">
        <f t="shared" ref="DD20:DD39" si="8">DC20/(CW20+CY20+DA20+DC20)</f>
        <v>0</v>
      </c>
      <c r="DE20" s="71">
        <f t="shared" ref="DE20:DE39" si="9">(((CW20*2)+(CY20*1)+(DA20*0)))/(CW20+CY20+DA20)</f>
        <v>2</v>
      </c>
      <c r="DF20" s="71" t="str">
        <f t="shared" ref="DF20:DF39" si="10">IF(DD20&gt;=50%,"KĐG",IF(DE20&gt;=1.6,"Đạt mục tiêu",IF(DE20&gt;=1,"Cần cố gắng","Chưa đạt")))</f>
        <v>Đạt mục tiêu</v>
      </c>
      <c r="DG20" s="2"/>
      <c r="DH20" s="2"/>
      <c r="DI20" s="2"/>
      <c r="DJ20" s="2"/>
      <c r="DK20" s="2"/>
      <c r="DL20" s="2"/>
      <c r="DM20" s="2"/>
      <c r="DN20" s="2"/>
      <c r="DO20" s="2"/>
      <c r="DP20" s="2"/>
      <c r="DQ20" s="2"/>
      <c r="DR20" s="2"/>
      <c r="DS20" s="2"/>
      <c r="DT20" s="2"/>
      <c r="DU20" s="2"/>
      <c r="DV20" s="2"/>
      <c r="DW20" s="2"/>
      <c r="DX20" s="2"/>
      <c r="DY20" s="2"/>
      <c r="DZ20" s="2"/>
    </row>
    <row r="21" spans="1:130" ht="15.75" hidden="1" customHeight="1" x14ac:dyDescent="0.25">
      <c r="A21" s="49">
        <v>11</v>
      </c>
      <c r="B21" s="55">
        <v>7</v>
      </c>
      <c r="C21" s="56">
        <v>7</v>
      </c>
      <c r="D21" s="706" t="s">
        <v>17</v>
      </c>
      <c r="E21" s="707"/>
      <c r="F21" s="705"/>
      <c r="G21" s="57" t="s">
        <v>609</v>
      </c>
      <c r="H21" s="57"/>
      <c r="I21" s="64"/>
      <c r="J21" s="57" t="s">
        <v>609</v>
      </c>
      <c r="K21" s="57" t="s">
        <v>609</v>
      </c>
      <c r="L21" s="57" t="s">
        <v>609</v>
      </c>
      <c r="M21" s="57" t="s">
        <v>609</v>
      </c>
      <c r="N21" s="304"/>
      <c r="O21" s="58" t="s">
        <v>609</v>
      </c>
      <c r="P21" s="58" t="s">
        <v>609</v>
      </c>
      <c r="Q21" s="58" t="s">
        <v>609</v>
      </c>
      <c r="R21" s="58" t="s">
        <v>609</v>
      </c>
      <c r="S21" s="58" t="s">
        <v>609</v>
      </c>
      <c r="T21" s="58" t="s">
        <v>609</v>
      </c>
      <c r="U21" s="58" t="s">
        <v>609</v>
      </c>
      <c r="V21" s="58" t="s">
        <v>609</v>
      </c>
      <c r="W21" s="58" t="s">
        <v>609</v>
      </c>
      <c r="X21" s="58" t="s">
        <v>609</v>
      </c>
      <c r="Y21" s="67">
        <f t="shared" si="0"/>
        <v>0</v>
      </c>
      <c r="Z21" s="57" t="s">
        <v>8</v>
      </c>
      <c r="AA21" s="57"/>
      <c r="AB21" s="57"/>
      <c r="AC21" s="57"/>
      <c r="AD21" s="57"/>
      <c r="AE21" s="77"/>
      <c r="AF21" s="78"/>
      <c r="AG21" s="78"/>
      <c r="AH21" s="78"/>
      <c r="AI21" s="78"/>
      <c r="AJ21" s="78"/>
      <c r="AK21" s="291"/>
      <c r="AL21" s="274"/>
      <c r="AM21" s="274"/>
      <c r="AN21" s="274"/>
      <c r="AO21" s="274"/>
      <c r="AP21" s="274"/>
      <c r="AQ21" s="271"/>
      <c r="AR21" s="78"/>
      <c r="AS21" s="78"/>
      <c r="AT21" s="78"/>
      <c r="AU21" s="57"/>
      <c r="AV21" s="57"/>
      <c r="AW21" s="57"/>
      <c r="AX21" s="57"/>
      <c r="AY21" s="57"/>
      <c r="AZ21" s="57"/>
      <c r="BA21" s="57"/>
      <c r="BB21" s="57"/>
      <c r="BC21" s="78"/>
      <c r="BD21" s="78"/>
      <c r="BE21" s="78"/>
      <c r="BF21" s="78"/>
      <c r="BG21" s="78"/>
      <c r="BH21" s="78"/>
      <c r="BI21" s="78"/>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35">
        <f t="shared" si="1"/>
        <v>0</v>
      </c>
      <c r="CX21" s="330" t="e">
        <f t="shared" si="2"/>
        <v>#DIV/0!</v>
      </c>
      <c r="CY21" s="335">
        <f t="shared" si="3"/>
        <v>0</v>
      </c>
      <c r="CZ21" s="339" t="e">
        <f t="shared" si="4"/>
        <v>#DIV/0!</v>
      </c>
      <c r="DA21" s="335">
        <f t="shared" si="5"/>
        <v>0</v>
      </c>
      <c r="DB21" s="339" t="e">
        <f t="shared" si="6"/>
        <v>#DIV/0!</v>
      </c>
      <c r="DC21" s="335">
        <f t="shared" si="7"/>
        <v>0</v>
      </c>
      <c r="DD21" s="339" t="e">
        <f t="shared" si="8"/>
        <v>#DIV/0!</v>
      </c>
      <c r="DE21" s="71" t="e">
        <f t="shared" si="9"/>
        <v>#DIV/0!</v>
      </c>
      <c r="DF21" s="71" t="e">
        <f t="shared" si="10"/>
        <v>#DIV/0!</v>
      </c>
      <c r="DG21" s="2"/>
      <c r="DH21" s="2"/>
      <c r="DI21" s="2"/>
      <c r="DJ21" s="2"/>
      <c r="DK21" s="2"/>
      <c r="DL21" s="2"/>
      <c r="DM21" s="2"/>
      <c r="DN21" s="2"/>
      <c r="DO21" s="2"/>
      <c r="DP21" s="2"/>
      <c r="DQ21" s="2"/>
      <c r="DR21" s="2"/>
      <c r="DS21" s="2"/>
      <c r="DT21" s="2"/>
      <c r="DU21" s="2"/>
      <c r="DV21" s="2"/>
      <c r="DW21" s="2"/>
      <c r="DX21" s="2"/>
      <c r="DY21" s="2"/>
      <c r="DZ21" s="2"/>
    </row>
    <row r="22" spans="1:130" ht="15.75" hidden="1" customHeight="1" x14ac:dyDescent="0.25">
      <c r="A22" s="49">
        <v>12</v>
      </c>
      <c r="B22" s="55">
        <v>8</v>
      </c>
      <c r="C22" s="56">
        <v>8</v>
      </c>
      <c r="D22" s="706" t="s">
        <v>18</v>
      </c>
      <c r="E22" s="707"/>
      <c r="F22" s="705"/>
      <c r="G22" s="57" t="s">
        <v>609</v>
      </c>
      <c r="H22" s="57"/>
      <c r="I22" s="64"/>
      <c r="J22" s="57" t="s">
        <v>609</v>
      </c>
      <c r="K22" s="57" t="s">
        <v>609</v>
      </c>
      <c r="L22" s="57" t="s">
        <v>609</v>
      </c>
      <c r="M22" s="57" t="s">
        <v>609</v>
      </c>
      <c r="N22" s="304"/>
      <c r="O22" s="58" t="s">
        <v>609</v>
      </c>
      <c r="P22" s="58" t="s">
        <v>609</v>
      </c>
      <c r="Q22" s="58" t="s">
        <v>609</v>
      </c>
      <c r="R22" s="58" t="s">
        <v>609</v>
      </c>
      <c r="S22" s="58" t="s">
        <v>609</v>
      </c>
      <c r="T22" s="58" t="s">
        <v>609</v>
      </c>
      <c r="U22" s="58" t="s">
        <v>609</v>
      </c>
      <c r="V22" s="58" t="s">
        <v>609</v>
      </c>
      <c r="W22" s="58" t="s">
        <v>609</v>
      </c>
      <c r="X22" s="58" t="s">
        <v>609</v>
      </c>
      <c r="Y22" s="67">
        <f t="shared" si="0"/>
        <v>0</v>
      </c>
      <c r="Z22" s="57" t="s">
        <v>8</v>
      </c>
      <c r="AA22" s="57"/>
      <c r="AB22" s="57"/>
      <c r="AC22" s="57"/>
      <c r="AD22" s="57"/>
      <c r="AE22" s="79"/>
      <c r="AF22" s="57"/>
      <c r="AG22" s="57"/>
      <c r="AH22" s="57"/>
      <c r="AI22" s="57"/>
      <c r="AJ22" s="57"/>
      <c r="AK22" s="57"/>
      <c r="AL22" s="78"/>
      <c r="AM22" s="78"/>
      <c r="AN22" s="78"/>
      <c r="AO22" s="78"/>
      <c r="AP22" s="78"/>
      <c r="AQ22" s="57"/>
      <c r="AR22" s="57"/>
      <c r="AS22" s="57"/>
      <c r="AT22" s="57"/>
      <c r="AU22" s="57"/>
      <c r="AV22" s="57"/>
      <c r="AW22" s="57"/>
      <c r="AX22" s="57"/>
      <c r="AY22" s="57"/>
      <c r="AZ22" s="57"/>
      <c r="BA22" s="57"/>
      <c r="BB22" s="57"/>
      <c r="BC22" s="57"/>
      <c r="BD22" s="57"/>
      <c r="BE22" s="57"/>
      <c r="BF22" s="57"/>
      <c r="BG22" s="57"/>
      <c r="BH22" s="57"/>
      <c r="BI22" s="57"/>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35">
        <f t="shared" si="1"/>
        <v>0</v>
      </c>
      <c r="CX22" s="330" t="e">
        <f t="shared" si="2"/>
        <v>#DIV/0!</v>
      </c>
      <c r="CY22" s="335">
        <f t="shared" si="3"/>
        <v>0</v>
      </c>
      <c r="CZ22" s="339" t="e">
        <f t="shared" si="4"/>
        <v>#DIV/0!</v>
      </c>
      <c r="DA22" s="335">
        <f t="shared" si="5"/>
        <v>0</v>
      </c>
      <c r="DB22" s="339" t="e">
        <f t="shared" si="6"/>
        <v>#DIV/0!</v>
      </c>
      <c r="DC22" s="335">
        <f t="shared" si="7"/>
        <v>0</v>
      </c>
      <c r="DD22" s="339" t="e">
        <f t="shared" si="8"/>
        <v>#DIV/0!</v>
      </c>
      <c r="DE22" s="71" t="e">
        <f t="shared" si="9"/>
        <v>#DIV/0!</v>
      </c>
      <c r="DF22" s="71" t="e">
        <f t="shared" si="10"/>
        <v>#DIV/0!</v>
      </c>
      <c r="DG22" s="2"/>
      <c r="DH22" s="2"/>
      <c r="DI22" s="2"/>
      <c r="DJ22" s="2"/>
      <c r="DK22" s="2"/>
      <c r="DL22" s="2"/>
      <c r="DM22" s="2"/>
      <c r="DN22" s="2"/>
      <c r="DO22" s="2"/>
      <c r="DP22" s="2"/>
      <c r="DQ22" s="2"/>
      <c r="DR22" s="2"/>
      <c r="DS22" s="2"/>
      <c r="DT22" s="2"/>
      <c r="DU22" s="2"/>
      <c r="DV22" s="2"/>
      <c r="DW22" s="2"/>
      <c r="DX22" s="2"/>
      <c r="DY22" s="2"/>
      <c r="DZ22" s="2"/>
    </row>
    <row r="23" spans="1:130" ht="47.25" hidden="1" customHeight="1" x14ac:dyDescent="0.25">
      <c r="A23" s="49">
        <v>13</v>
      </c>
      <c r="B23" s="62">
        <v>23</v>
      </c>
      <c r="C23" s="56">
        <v>23</v>
      </c>
      <c r="D23" s="8" t="s">
        <v>21</v>
      </c>
      <c r="E23" s="15" t="s">
        <v>11</v>
      </c>
      <c r="F23" s="15" t="s">
        <v>22</v>
      </c>
      <c r="G23" s="64" t="s">
        <v>11</v>
      </c>
      <c r="H23" s="8" t="s">
        <v>622</v>
      </c>
      <c r="I23" s="64" t="s">
        <v>611</v>
      </c>
      <c r="J23" s="64" t="s">
        <v>14</v>
      </c>
      <c r="K23" s="16" t="s">
        <v>6</v>
      </c>
      <c r="L23" s="16" t="s">
        <v>15</v>
      </c>
      <c r="M23" s="11"/>
      <c r="N23" s="304" t="s">
        <v>1200</v>
      </c>
      <c r="O23" s="80" t="s">
        <v>15</v>
      </c>
      <c r="P23" s="66"/>
      <c r="Q23" s="66"/>
      <c r="R23" s="66"/>
      <c r="S23" s="66"/>
      <c r="T23" s="66"/>
      <c r="U23" s="66"/>
      <c r="V23" s="66"/>
      <c r="W23" s="66"/>
      <c r="X23" s="66"/>
      <c r="Y23" s="67">
        <f t="shared" si="0"/>
        <v>1</v>
      </c>
      <c r="Z23" s="16"/>
      <c r="AA23" s="16" t="s">
        <v>623</v>
      </c>
      <c r="AB23" s="16"/>
      <c r="AC23" s="16" t="s">
        <v>623</v>
      </c>
      <c r="AD23" s="16"/>
      <c r="AE23" s="16"/>
      <c r="AF23" s="16"/>
      <c r="AG23" s="16"/>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6">
        <v>2</v>
      </c>
      <c r="BK23" s="16">
        <v>2</v>
      </c>
      <c r="BL23" s="16">
        <v>2</v>
      </c>
      <c r="BM23" s="16">
        <v>2</v>
      </c>
      <c r="BN23" s="16">
        <v>2</v>
      </c>
      <c r="BO23" s="16">
        <v>2</v>
      </c>
      <c r="BP23" s="16">
        <v>1</v>
      </c>
      <c r="BQ23" s="16">
        <v>1</v>
      </c>
      <c r="BR23" s="16">
        <v>1</v>
      </c>
      <c r="BS23" s="16">
        <v>1</v>
      </c>
      <c r="BT23" s="16">
        <v>1</v>
      </c>
      <c r="BU23" s="16">
        <v>1</v>
      </c>
      <c r="BV23" s="16">
        <v>1</v>
      </c>
      <c r="BW23" s="16">
        <v>1</v>
      </c>
      <c r="BX23" s="16">
        <v>1</v>
      </c>
      <c r="BY23" s="16">
        <v>1</v>
      </c>
      <c r="BZ23" s="16">
        <v>1</v>
      </c>
      <c r="CA23" s="16">
        <v>1</v>
      </c>
      <c r="CB23" s="16">
        <v>1</v>
      </c>
      <c r="CC23" s="16">
        <v>1</v>
      </c>
      <c r="CD23" s="16">
        <v>1</v>
      </c>
      <c r="CE23" s="16">
        <v>1</v>
      </c>
      <c r="CF23" s="16">
        <v>1</v>
      </c>
      <c r="CG23" s="16">
        <v>1</v>
      </c>
      <c r="CH23" s="16">
        <v>2</v>
      </c>
      <c r="CI23" s="16">
        <v>2</v>
      </c>
      <c r="CJ23" s="16">
        <v>2</v>
      </c>
      <c r="CK23" s="16">
        <v>2</v>
      </c>
      <c r="CL23" s="16">
        <v>2</v>
      </c>
      <c r="CM23" s="16">
        <v>2</v>
      </c>
      <c r="CN23" s="16">
        <v>2</v>
      </c>
      <c r="CO23" s="16">
        <v>2</v>
      </c>
      <c r="CP23" s="16">
        <v>2</v>
      </c>
      <c r="CQ23" s="16">
        <v>2</v>
      </c>
      <c r="CR23" s="16">
        <v>2</v>
      </c>
      <c r="CS23" s="16">
        <v>2</v>
      </c>
      <c r="CT23" s="16">
        <v>2</v>
      </c>
      <c r="CU23" s="16">
        <v>2</v>
      </c>
      <c r="CV23" s="16">
        <v>2</v>
      </c>
      <c r="CW23" s="69">
        <f t="shared" si="1"/>
        <v>21</v>
      </c>
      <c r="CX23" s="352">
        <f t="shared" si="2"/>
        <v>0.53846153846153844</v>
      </c>
      <c r="CY23" s="69">
        <f t="shared" si="3"/>
        <v>18</v>
      </c>
      <c r="CZ23" s="70">
        <f t="shared" si="4"/>
        <v>0.46153846153846156</v>
      </c>
      <c r="DA23" s="69">
        <f t="shared" si="5"/>
        <v>0</v>
      </c>
      <c r="DB23" s="70">
        <f t="shared" si="6"/>
        <v>0</v>
      </c>
      <c r="DC23" s="69">
        <f t="shared" si="7"/>
        <v>0</v>
      </c>
      <c r="DD23" s="70">
        <f t="shared" si="8"/>
        <v>0</v>
      </c>
      <c r="DE23" s="71">
        <f t="shared" si="9"/>
        <v>1.5384615384615385</v>
      </c>
      <c r="DF23" s="71" t="str">
        <f t="shared" si="10"/>
        <v>Cần cố gắng</v>
      </c>
      <c r="DG23" s="2"/>
      <c r="DH23" s="2"/>
      <c r="DI23" s="2"/>
      <c r="DJ23" s="2"/>
      <c r="DK23" s="2"/>
      <c r="DL23" s="2"/>
      <c r="DM23" s="2"/>
      <c r="DN23" s="2"/>
      <c r="DO23" s="2"/>
      <c r="DP23" s="2"/>
      <c r="DQ23" s="2"/>
      <c r="DR23" s="2"/>
      <c r="DS23" s="2"/>
      <c r="DT23" s="2"/>
      <c r="DU23" s="2"/>
      <c r="DV23" s="2"/>
      <c r="DW23" s="2"/>
      <c r="DX23" s="2"/>
      <c r="DY23" s="2"/>
      <c r="DZ23" s="2"/>
    </row>
    <row r="24" spans="1:130" ht="50.25" hidden="1" customHeight="1" x14ac:dyDescent="0.25">
      <c r="A24" s="49">
        <v>14</v>
      </c>
      <c r="B24" s="62">
        <v>24</v>
      </c>
      <c r="C24" s="56">
        <v>24</v>
      </c>
      <c r="D24" s="8" t="s">
        <v>23</v>
      </c>
      <c r="E24" s="15" t="s">
        <v>19</v>
      </c>
      <c r="F24" s="15" t="s">
        <v>24</v>
      </c>
      <c r="G24" s="64" t="s">
        <v>19</v>
      </c>
      <c r="H24" s="8" t="s">
        <v>624</v>
      </c>
      <c r="I24" s="64" t="s">
        <v>611</v>
      </c>
      <c r="J24" s="64" t="s">
        <v>14</v>
      </c>
      <c r="K24" s="16" t="s">
        <v>6</v>
      </c>
      <c r="L24" s="16" t="s">
        <v>15</v>
      </c>
      <c r="M24" s="11"/>
      <c r="N24" s="305" t="s">
        <v>544</v>
      </c>
      <c r="O24" s="66"/>
      <c r="P24" s="66"/>
      <c r="Q24" s="66"/>
      <c r="R24" s="66"/>
      <c r="S24" s="66" t="s">
        <v>15</v>
      </c>
      <c r="T24" s="81"/>
      <c r="U24" s="66"/>
      <c r="V24" s="66"/>
      <c r="W24" s="66"/>
      <c r="X24" s="66"/>
      <c r="Y24" s="67">
        <f t="shared" si="0"/>
        <v>1</v>
      </c>
      <c r="Z24" s="16"/>
      <c r="AA24" s="16"/>
      <c r="AB24" s="16"/>
      <c r="AC24" s="16"/>
      <c r="AD24" s="16"/>
      <c r="AE24" s="68"/>
      <c r="AF24" s="12"/>
      <c r="AG24" s="12"/>
      <c r="AH24" s="12"/>
      <c r="AI24" s="12"/>
      <c r="AJ24" s="12"/>
      <c r="AK24" s="12"/>
      <c r="AL24" s="12"/>
      <c r="AM24" s="12"/>
      <c r="AN24" s="12"/>
      <c r="AO24" s="12"/>
      <c r="AP24" s="12"/>
      <c r="AQ24" s="12" t="s">
        <v>623</v>
      </c>
      <c r="AR24" s="12" t="s">
        <v>623</v>
      </c>
      <c r="AS24" s="12" t="s">
        <v>623</v>
      </c>
      <c r="AT24" s="12" t="s">
        <v>623</v>
      </c>
      <c r="AU24" s="12"/>
      <c r="AV24" s="12" t="s">
        <v>623</v>
      </c>
      <c r="AW24" s="12"/>
      <c r="AX24" s="12" t="s">
        <v>623</v>
      </c>
      <c r="AY24" s="12"/>
      <c r="AZ24" s="12"/>
      <c r="BA24" s="12"/>
      <c r="BB24" s="12"/>
      <c r="BC24" s="12"/>
      <c r="BD24" s="12"/>
      <c r="BE24" s="12"/>
      <c r="BF24" s="12"/>
      <c r="BG24" s="12"/>
      <c r="BH24" s="12"/>
      <c r="BI24" s="12"/>
      <c r="BJ24" s="16">
        <v>2</v>
      </c>
      <c r="BK24" s="16">
        <v>2</v>
      </c>
      <c r="BL24" s="16">
        <v>2</v>
      </c>
      <c r="BM24" s="16">
        <v>2</v>
      </c>
      <c r="BN24" s="16">
        <v>2</v>
      </c>
      <c r="BO24" s="16">
        <v>2</v>
      </c>
      <c r="BP24" s="16">
        <v>2</v>
      </c>
      <c r="BQ24" s="16">
        <v>2</v>
      </c>
      <c r="BR24" s="16">
        <v>2</v>
      </c>
      <c r="BS24" s="16">
        <v>2</v>
      </c>
      <c r="BT24" s="16">
        <v>2</v>
      </c>
      <c r="BU24" s="16">
        <v>2</v>
      </c>
      <c r="BV24" s="16">
        <v>2</v>
      </c>
      <c r="BW24" s="16">
        <v>2</v>
      </c>
      <c r="BX24" s="16">
        <v>2</v>
      </c>
      <c r="BY24" s="16">
        <v>2</v>
      </c>
      <c r="BZ24" s="16">
        <v>2</v>
      </c>
      <c r="CA24" s="16">
        <v>2</v>
      </c>
      <c r="CB24" s="16">
        <v>2</v>
      </c>
      <c r="CC24" s="16">
        <v>2</v>
      </c>
      <c r="CD24" s="16">
        <v>2</v>
      </c>
      <c r="CE24" s="16">
        <v>2</v>
      </c>
      <c r="CF24" s="16">
        <v>2</v>
      </c>
      <c r="CG24" s="16">
        <v>2</v>
      </c>
      <c r="CH24" s="16">
        <v>2</v>
      </c>
      <c r="CI24" s="16">
        <v>2</v>
      </c>
      <c r="CJ24" s="16">
        <v>2</v>
      </c>
      <c r="CK24" s="16">
        <v>2</v>
      </c>
      <c r="CL24" s="16">
        <v>2</v>
      </c>
      <c r="CM24" s="16">
        <v>2</v>
      </c>
      <c r="CN24" s="16">
        <v>2</v>
      </c>
      <c r="CO24" s="16">
        <v>2</v>
      </c>
      <c r="CP24" s="16">
        <v>2</v>
      </c>
      <c r="CQ24" s="16">
        <v>2</v>
      </c>
      <c r="CR24" s="16">
        <v>2</v>
      </c>
      <c r="CS24" s="16"/>
      <c r="CT24" s="16">
        <v>2</v>
      </c>
      <c r="CU24" s="16">
        <v>2</v>
      </c>
      <c r="CV24" s="16">
        <v>2</v>
      </c>
      <c r="CW24" s="69">
        <f t="shared" si="1"/>
        <v>38</v>
      </c>
      <c r="CX24" s="352">
        <f t="shared" si="2"/>
        <v>1</v>
      </c>
      <c r="CY24" s="69">
        <f t="shared" si="3"/>
        <v>0</v>
      </c>
      <c r="CZ24" s="70">
        <f t="shared" si="4"/>
        <v>0</v>
      </c>
      <c r="DA24" s="69">
        <f t="shared" si="5"/>
        <v>0</v>
      </c>
      <c r="DB24" s="70">
        <f t="shared" si="6"/>
        <v>0</v>
      </c>
      <c r="DC24" s="69">
        <f t="shared" si="7"/>
        <v>0</v>
      </c>
      <c r="DD24" s="70">
        <f t="shared" si="8"/>
        <v>0</v>
      </c>
      <c r="DE24" s="71">
        <f t="shared" si="9"/>
        <v>2</v>
      </c>
      <c r="DF24" s="71" t="str">
        <f t="shared" si="10"/>
        <v>Đạt mục tiêu</v>
      </c>
      <c r="DG24" s="2"/>
      <c r="DH24" s="2"/>
      <c r="DI24" s="2"/>
      <c r="DJ24" s="2"/>
      <c r="DK24" s="2"/>
      <c r="DL24" s="2"/>
      <c r="DM24" s="2"/>
      <c r="DN24" s="2"/>
      <c r="DO24" s="2"/>
      <c r="DP24" s="2"/>
      <c r="DQ24" s="2"/>
      <c r="DR24" s="2"/>
      <c r="DS24" s="2"/>
      <c r="DT24" s="2"/>
      <c r="DU24" s="2"/>
      <c r="DV24" s="2"/>
      <c r="DW24" s="2"/>
      <c r="DX24" s="2"/>
      <c r="DY24" s="2"/>
      <c r="DZ24" s="2"/>
    </row>
    <row r="25" spans="1:130" ht="47.25" customHeight="1" x14ac:dyDescent="0.25">
      <c r="A25" s="49">
        <v>15</v>
      </c>
      <c r="B25" s="55">
        <v>25</v>
      </c>
      <c r="C25" s="56">
        <v>25</v>
      </c>
      <c r="D25" s="8" t="s">
        <v>25</v>
      </c>
      <c r="E25" s="15" t="s">
        <v>11</v>
      </c>
      <c r="F25" s="15" t="s">
        <v>26</v>
      </c>
      <c r="G25" s="64" t="s">
        <v>19</v>
      </c>
      <c r="H25" s="8" t="s">
        <v>625</v>
      </c>
      <c r="I25" s="64" t="s">
        <v>611</v>
      </c>
      <c r="J25" s="64" t="s">
        <v>14</v>
      </c>
      <c r="K25" s="16" t="s">
        <v>6</v>
      </c>
      <c r="L25" s="16" t="s">
        <v>15</v>
      </c>
      <c r="M25" s="11">
        <v>1</v>
      </c>
      <c r="N25" s="305" t="s">
        <v>541</v>
      </c>
      <c r="O25" s="66"/>
      <c r="P25" s="80" t="s">
        <v>15</v>
      </c>
      <c r="Q25" s="66"/>
      <c r="R25" s="66"/>
      <c r="S25" s="66"/>
      <c r="T25" s="66"/>
      <c r="U25" s="66"/>
      <c r="V25" s="66"/>
      <c r="W25" s="66"/>
      <c r="X25" s="66"/>
      <c r="Y25" s="67">
        <f t="shared" si="0"/>
        <v>1</v>
      </c>
      <c r="Z25" s="16"/>
      <c r="AA25" s="16"/>
      <c r="AB25" s="16"/>
      <c r="AC25" s="16"/>
      <c r="AD25" s="16"/>
      <c r="AE25" s="16" t="s">
        <v>626</v>
      </c>
      <c r="AF25" s="16" t="s">
        <v>654</v>
      </c>
      <c r="AG25" s="16"/>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6">
        <v>2</v>
      </c>
      <c r="BK25" s="16">
        <v>2</v>
      </c>
      <c r="BL25" s="16">
        <v>2</v>
      </c>
      <c r="BM25" s="16">
        <v>2</v>
      </c>
      <c r="BN25" s="16">
        <v>2</v>
      </c>
      <c r="BO25" s="16">
        <v>2</v>
      </c>
      <c r="BP25" s="16">
        <v>2</v>
      </c>
      <c r="BQ25" s="16">
        <v>2</v>
      </c>
      <c r="BR25" s="16">
        <v>2</v>
      </c>
      <c r="BS25" s="16">
        <v>2</v>
      </c>
      <c r="BT25" s="16">
        <v>2</v>
      </c>
      <c r="BU25" s="16">
        <v>2</v>
      </c>
      <c r="BV25" s="16">
        <v>2</v>
      </c>
      <c r="BW25" s="16">
        <v>2</v>
      </c>
      <c r="BX25" s="16">
        <v>2</v>
      </c>
      <c r="BY25" s="16">
        <v>2</v>
      </c>
      <c r="BZ25" s="16">
        <v>2</v>
      </c>
      <c r="CA25" s="16">
        <v>2</v>
      </c>
      <c r="CB25" s="16">
        <v>2</v>
      </c>
      <c r="CC25" s="16">
        <v>2</v>
      </c>
      <c r="CD25" s="16">
        <v>2</v>
      </c>
      <c r="CE25" s="16">
        <v>2</v>
      </c>
      <c r="CF25" s="16">
        <v>2</v>
      </c>
      <c r="CG25" s="16">
        <v>2</v>
      </c>
      <c r="CH25" s="16">
        <v>2</v>
      </c>
      <c r="CI25" s="16">
        <v>2</v>
      </c>
      <c r="CJ25" s="16">
        <v>2</v>
      </c>
      <c r="CK25" s="16">
        <v>2</v>
      </c>
      <c r="CL25" s="16">
        <v>2</v>
      </c>
      <c r="CM25" s="16">
        <v>2</v>
      </c>
      <c r="CN25" s="16">
        <v>2</v>
      </c>
      <c r="CO25" s="16">
        <v>2</v>
      </c>
      <c r="CP25" s="16">
        <v>2</v>
      </c>
      <c r="CQ25" s="16">
        <v>2</v>
      </c>
      <c r="CR25" s="16">
        <v>2</v>
      </c>
      <c r="CS25" s="16">
        <v>1</v>
      </c>
      <c r="CT25" s="16">
        <v>2</v>
      </c>
      <c r="CU25" s="16">
        <v>2</v>
      </c>
      <c r="CV25" s="16">
        <v>2</v>
      </c>
      <c r="CW25" s="69">
        <f t="shared" si="1"/>
        <v>38</v>
      </c>
      <c r="CX25" s="352">
        <f t="shared" si="2"/>
        <v>0.97435897435897434</v>
      </c>
      <c r="CY25" s="69">
        <f t="shared" si="3"/>
        <v>1</v>
      </c>
      <c r="CZ25" s="70">
        <f t="shared" si="4"/>
        <v>2.564102564102564E-2</v>
      </c>
      <c r="DA25" s="69">
        <f t="shared" si="5"/>
        <v>0</v>
      </c>
      <c r="DB25" s="70">
        <f t="shared" si="6"/>
        <v>0</v>
      </c>
      <c r="DC25" s="69">
        <f t="shared" si="7"/>
        <v>0</v>
      </c>
      <c r="DD25" s="70">
        <f t="shared" si="8"/>
        <v>0</v>
      </c>
      <c r="DE25" s="71">
        <f t="shared" si="9"/>
        <v>1.9743589743589745</v>
      </c>
      <c r="DF25" s="71" t="str">
        <f t="shared" si="10"/>
        <v>Đạt mục tiêu</v>
      </c>
      <c r="DG25" s="2"/>
      <c r="DH25" s="2"/>
      <c r="DI25" s="2"/>
      <c r="DJ25" s="2"/>
      <c r="DK25" s="2"/>
      <c r="DL25" s="2"/>
      <c r="DM25" s="2"/>
      <c r="DN25" s="2"/>
      <c r="DO25" s="2"/>
      <c r="DP25" s="2"/>
      <c r="DQ25" s="2"/>
      <c r="DR25" s="2"/>
      <c r="DS25" s="2"/>
      <c r="DT25" s="2"/>
      <c r="DU25" s="2"/>
      <c r="DV25" s="2"/>
      <c r="DW25" s="2"/>
      <c r="DX25" s="2"/>
      <c r="DY25" s="2"/>
      <c r="DZ25" s="2"/>
    </row>
    <row r="26" spans="1:130" ht="42.75" hidden="1" customHeight="1" x14ac:dyDescent="0.25">
      <c r="A26" s="49">
        <v>16</v>
      </c>
      <c r="B26" s="62">
        <v>26</v>
      </c>
      <c r="C26" s="56">
        <v>26</v>
      </c>
      <c r="D26" s="8" t="s">
        <v>27</v>
      </c>
      <c r="E26" s="15" t="s">
        <v>11</v>
      </c>
      <c r="F26" s="15" t="s">
        <v>28</v>
      </c>
      <c r="G26" s="64" t="s">
        <v>19</v>
      </c>
      <c r="H26" s="8" t="s">
        <v>627</v>
      </c>
      <c r="I26" s="64" t="s">
        <v>628</v>
      </c>
      <c r="J26" s="64" t="s">
        <v>14</v>
      </c>
      <c r="K26" s="16" t="s">
        <v>6</v>
      </c>
      <c r="L26" s="16" t="s">
        <v>15</v>
      </c>
      <c r="M26" s="11"/>
      <c r="N26" s="11" t="s">
        <v>546</v>
      </c>
      <c r="O26" s="80"/>
      <c r="P26" s="66"/>
      <c r="Q26" s="66"/>
      <c r="R26" s="66"/>
      <c r="S26" s="66"/>
      <c r="T26" s="66"/>
      <c r="U26" s="82" t="s">
        <v>15</v>
      </c>
      <c r="V26" s="66"/>
      <c r="W26" s="66"/>
      <c r="X26" s="66"/>
      <c r="Y26" s="67">
        <f t="shared" si="0"/>
        <v>1</v>
      </c>
      <c r="Z26" s="16"/>
      <c r="AA26" s="16"/>
      <c r="AB26" s="16"/>
      <c r="AC26" s="16"/>
      <c r="AD26" s="16"/>
      <c r="AE26" s="68"/>
      <c r="AF26" s="12"/>
      <c r="AG26" s="12"/>
      <c r="AH26" s="12"/>
      <c r="AI26" s="12"/>
      <c r="AJ26" s="12"/>
      <c r="AK26" s="12"/>
      <c r="AL26" s="12"/>
      <c r="AM26" s="12"/>
      <c r="AN26" s="12"/>
      <c r="AO26" s="12"/>
      <c r="AP26" s="12"/>
      <c r="AQ26" s="12"/>
      <c r="AR26" s="12"/>
      <c r="AS26" s="12"/>
      <c r="AT26" s="12"/>
      <c r="AU26" s="12"/>
      <c r="AV26" s="12"/>
      <c r="AW26" s="12"/>
      <c r="AX26" s="12"/>
      <c r="AY26" s="12" t="s">
        <v>626</v>
      </c>
      <c r="AZ26" s="12"/>
      <c r="BA26" s="12"/>
      <c r="BB26" s="12"/>
      <c r="BC26" s="12"/>
      <c r="BD26" s="12"/>
      <c r="BE26" s="12"/>
      <c r="BF26" s="12"/>
      <c r="BG26" s="12"/>
      <c r="BH26" s="12"/>
      <c r="BI26" s="12"/>
      <c r="BJ26" s="16">
        <v>2</v>
      </c>
      <c r="BK26" s="16">
        <v>2</v>
      </c>
      <c r="BL26" s="16">
        <v>2</v>
      </c>
      <c r="BM26" s="16">
        <v>2</v>
      </c>
      <c r="BN26" s="16">
        <v>2</v>
      </c>
      <c r="BO26" s="16">
        <v>2</v>
      </c>
      <c r="BP26" s="16">
        <v>2</v>
      </c>
      <c r="BQ26" s="16">
        <v>2</v>
      </c>
      <c r="BR26" s="16">
        <v>2</v>
      </c>
      <c r="BS26" s="16">
        <v>2</v>
      </c>
      <c r="BT26" s="16">
        <v>2</v>
      </c>
      <c r="BU26" s="16">
        <v>2</v>
      </c>
      <c r="BV26" s="16">
        <v>2</v>
      </c>
      <c r="BW26" s="16">
        <v>2</v>
      </c>
      <c r="BX26" s="16">
        <v>2</v>
      </c>
      <c r="BY26" s="16">
        <v>2</v>
      </c>
      <c r="BZ26" s="16">
        <v>2</v>
      </c>
      <c r="CA26" s="16">
        <v>2</v>
      </c>
      <c r="CB26" s="16">
        <v>2</v>
      </c>
      <c r="CC26" s="16">
        <v>2</v>
      </c>
      <c r="CD26" s="16">
        <v>2</v>
      </c>
      <c r="CE26" s="16">
        <v>2</v>
      </c>
      <c r="CF26" s="16">
        <v>2</v>
      </c>
      <c r="CG26" s="16">
        <v>2</v>
      </c>
      <c r="CH26" s="16">
        <v>2</v>
      </c>
      <c r="CI26" s="16">
        <v>2</v>
      </c>
      <c r="CJ26" s="16">
        <v>2</v>
      </c>
      <c r="CK26" s="16">
        <v>2</v>
      </c>
      <c r="CL26" s="16">
        <v>2</v>
      </c>
      <c r="CM26" s="16">
        <v>2</v>
      </c>
      <c r="CN26" s="16">
        <v>2</v>
      </c>
      <c r="CO26" s="16">
        <v>2</v>
      </c>
      <c r="CP26" s="16">
        <v>2</v>
      </c>
      <c r="CQ26" s="16">
        <v>2</v>
      </c>
      <c r="CR26" s="16">
        <v>2</v>
      </c>
      <c r="CS26" s="16"/>
      <c r="CT26" s="16">
        <v>2</v>
      </c>
      <c r="CU26" s="16">
        <v>2</v>
      </c>
      <c r="CV26" s="16">
        <v>2</v>
      </c>
      <c r="CW26" s="69">
        <f t="shared" si="1"/>
        <v>38</v>
      </c>
      <c r="CX26" s="352">
        <f t="shared" si="2"/>
        <v>1</v>
      </c>
      <c r="CY26" s="69">
        <f t="shared" si="3"/>
        <v>0</v>
      </c>
      <c r="CZ26" s="70">
        <f t="shared" si="4"/>
        <v>0</v>
      </c>
      <c r="DA26" s="69">
        <f t="shared" si="5"/>
        <v>0</v>
      </c>
      <c r="DB26" s="70">
        <f t="shared" si="6"/>
        <v>0</v>
      </c>
      <c r="DC26" s="69">
        <f t="shared" si="7"/>
        <v>0</v>
      </c>
      <c r="DD26" s="70">
        <f t="shared" si="8"/>
        <v>0</v>
      </c>
      <c r="DE26" s="71">
        <f t="shared" si="9"/>
        <v>2</v>
      </c>
      <c r="DF26" s="71" t="str">
        <f t="shared" si="10"/>
        <v>Đạt mục tiêu</v>
      </c>
      <c r="DG26" s="2"/>
      <c r="DH26" s="2"/>
      <c r="DI26" s="2"/>
      <c r="DJ26" s="2"/>
      <c r="DK26" s="2"/>
      <c r="DL26" s="2"/>
      <c r="DM26" s="2"/>
      <c r="DN26" s="2"/>
      <c r="DO26" s="2"/>
      <c r="DP26" s="2"/>
      <c r="DQ26" s="2"/>
      <c r="DR26" s="2"/>
      <c r="DS26" s="2"/>
      <c r="DT26" s="2"/>
      <c r="DU26" s="2"/>
      <c r="DV26" s="2"/>
      <c r="DW26" s="2"/>
      <c r="DX26" s="2"/>
      <c r="DY26" s="2"/>
      <c r="DZ26" s="2"/>
    </row>
    <row r="27" spans="1:130" ht="33.75" hidden="1" customHeight="1" x14ac:dyDescent="0.25">
      <c r="A27" s="49">
        <v>17</v>
      </c>
      <c r="B27" s="62">
        <v>27</v>
      </c>
      <c r="C27" s="56">
        <v>27</v>
      </c>
      <c r="D27" s="8" t="s">
        <v>29</v>
      </c>
      <c r="E27" s="15" t="s">
        <v>19</v>
      </c>
      <c r="F27" s="15" t="s">
        <v>30</v>
      </c>
      <c r="G27" s="64" t="s">
        <v>19</v>
      </c>
      <c r="H27" s="8" t="s">
        <v>629</v>
      </c>
      <c r="I27" s="64" t="s">
        <v>611</v>
      </c>
      <c r="J27" s="64" t="s">
        <v>14</v>
      </c>
      <c r="K27" s="16" t="s">
        <v>6</v>
      </c>
      <c r="L27" s="16" t="s">
        <v>15</v>
      </c>
      <c r="M27" s="11">
        <v>1</v>
      </c>
      <c r="N27" s="305" t="s">
        <v>543</v>
      </c>
      <c r="O27" s="66"/>
      <c r="P27" s="66"/>
      <c r="Q27" s="66"/>
      <c r="R27" s="66" t="s">
        <v>15</v>
      </c>
      <c r="S27" s="66"/>
      <c r="T27" s="66"/>
      <c r="U27" s="66"/>
      <c r="V27" s="66"/>
      <c r="W27" s="66"/>
      <c r="X27" s="66"/>
      <c r="Y27" s="67">
        <f t="shared" si="0"/>
        <v>1</v>
      </c>
      <c r="Z27" s="16"/>
      <c r="AA27" s="16"/>
      <c r="AB27" s="16"/>
      <c r="AC27" s="16"/>
      <c r="AD27" s="16"/>
      <c r="AE27" s="68"/>
      <c r="AF27" s="12"/>
      <c r="AG27" s="12"/>
      <c r="AH27" s="12"/>
      <c r="AI27" s="12"/>
      <c r="AJ27" s="12"/>
      <c r="AK27" s="12"/>
      <c r="AL27" s="12" t="s">
        <v>623</v>
      </c>
      <c r="AM27" s="12" t="s">
        <v>623</v>
      </c>
      <c r="AN27" s="12" t="s">
        <v>623</v>
      </c>
      <c r="AO27" s="12" t="s">
        <v>623</v>
      </c>
      <c r="AP27" s="12" t="s">
        <v>623</v>
      </c>
      <c r="AQ27" s="12"/>
      <c r="AR27" s="12"/>
      <c r="AS27" s="12"/>
      <c r="AT27" s="12"/>
      <c r="AU27" s="12"/>
      <c r="AV27" s="12"/>
      <c r="AW27" s="12"/>
      <c r="AX27" s="12"/>
      <c r="AY27" s="12"/>
      <c r="AZ27" s="12"/>
      <c r="BA27" s="12"/>
      <c r="BB27" s="12"/>
      <c r="BC27" s="12"/>
      <c r="BD27" s="12"/>
      <c r="BE27" s="12"/>
      <c r="BF27" s="12"/>
      <c r="BG27" s="12"/>
      <c r="BH27" s="12"/>
      <c r="BI27" s="12"/>
      <c r="BJ27" s="16">
        <v>2</v>
      </c>
      <c r="BK27" s="16">
        <v>2</v>
      </c>
      <c r="BL27" s="16">
        <v>2</v>
      </c>
      <c r="BM27" s="16">
        <v>2</v>
      </c>
      <c r="BN27" s="16">
        <v>2</v>
      </c>
      <c r="BO27" s="16">
        <v>2</v>
      </c>
      <c r="BP27" s="16">
        <v>2</v>
      </c>
      <c r="BQ27" s="16">
        <v>2</v>
      </c>
      <c r="BR27" s="16">
        <v>2</v>
      </c>
      <c r="BS27" s="16">
        <v>2</v>
      </c>
      <c r="BT27" s="16">
        <v>2</v>
      </c>
      <c r="BU27" s="16">
        <v>2</v>
      </c>
      <c r="BV27" s="16">
        <v>2</v>
      </c>
      <c r="BW27" s="16">
        <v>2</v>
      </c>
      <c r="BX27" s="16">
        <v>2</v>
      </c>
      <c r="BY27" s="16">
        <v>2</v>
      </c>
      <c r="BZ27" s="16">
        <v>2</v>
      </c>
      <c r="CA27" s="16">
        <v>2</v>
      </c>
      <c r="CB27" s="16">
        <v>2</v>
      </c>
      <c r="CC27" s="16">
        <v>2</v>
      </c>
      <c r="CD27" s="16">
        <v>2</v>
      </c>
      <c r="CE27" s="16">
        <v>2</v>
      </c>
      <c r="CF27" s="16">
        <v>2</v>
      </c>
      <c r="CG27" s="16">
        <v>2</v>
      </c>
      <c r="CH27" s="16">
        <v>2</v>
      </c>
      <c r="CI27" s="16">
        <v>2</v>
      </c>
      <c r="CJ27" s="16">
        <v>2</v>
      </c>
      <c r="CK27" s="16">
        <v>2</v>
      </c>
      <c r="CL27" s="16">
        <v>2</v>
      </c>
      <c r="CM27" s="16">
        <v>2</v>
      </c>
      <c r="CN27" s="16">
        <v>1</v>
      </c>
      <c r="CO27" s="16">
        <v>1</v>
      </c>
      <c r="CP27" s="16">
        <v>1</v>
      </c>
      <c r="CQ27" s="16">
        <v>1</v>
      </c>
      <c r="CR27" s="16">
        <v>2</v>
      </c>
      <c r="CS27" s="16">
        <v>1</v>
      </c>
      <c r="CT27" s="16">
        <v>2</v>
      </c>
      <c r="CU27" s="16">
        <v>2</v>
      </c>
      <c r="CV27" s="16">
        <v>2</v>
      </c>
      <c r="CW27" s="69">
        <f t="shared" si="1"/>
        <v>34</v>
      </c>
      <c r="CX27" s="352">
        <f t="shared" si="2"/>
        <v>0.87179487179487181</v>
      </c>
      <c r="CY27" s="69">
        <f t="shared" si="3"/>
        <v>5</v>
      </c>
      <c r="CZ27" s="70">
        <f t="shared" si="4"/>
        <v>0.12820512820512819</v>
      </c>
      <c r="DA27" s="69">
        <f t="shared" si="5"/>
        <v>0</v>
      </c>
      <c r="DB27" s="70">
        <f t="shared" si="6"/>
        <v>0</v>
      </c>
      <c r="DC27" s="69">
        <f t="shared" si="7"/>
        <v>0</v>
      </c>
      <c r="DD27" s="70">
        <f t="shared" si="8"/>
        <v>0</v>
      </c>
      <c r="DE27" s="71">
        <f t="shared" si="9"/>
        <v>1.8717948717948718</v>
      </c>
      <c r="DF27" s="71" t="str">
        <f t="shared" si="10"/>
        <v>Đạt mục tiêu</v>
      </c>
      <c r="DG27" s="2"/>
      <c r="DH27" s="2"/>
      <c r="DI27" s="2"/>
      <c r="DJ27" s="2"/>
      <c r="DK27" s="2"/>
      <c r="DL27" s="2"/>
      <c r="DM27" s="2"/>
      <c r="DN27" s="2"/>
      <c r="DO27" s="2"/>
      <c r="DP27" s="2"/>
      <c r="DQ27" s="2"/>
      <c r="DR27" s="2"/>
      <c r="DS27" s="2"/>
      <c r="DT27" s="2"/>
      <c r="DU27" s="2"/>
      <c r="DV27" s="2"/>
      <c r="DW27" s="2"/>
      <c r="DX27" s="2"/>
      <c r="DY27" s="2"/>
      <c r="DZ27" s="2"/>
    </row>
    <row r="28" spans="1:130" ht="44.25" hidden="1" customHeight="1" x14ac:dyDescent="0.25">
      <c r="A28" s="49">
        <v>18</v>
      </c>
      <c r="B28" s="62">
        <v>28</v>
      </c>
      <c r="C28" s="56">
        <v>28</v>
      </c>
      <c r="D28" s="8" t="s">
        <v>31</v>
      </c>
      <c r="E28" s="15" t="s">
        <v>19</v>
      </c>
      <c r="F28" s="15" t="s">
        <v>20</v>
      </c>
      <c r="G28" s="64" t="s">
        <v>19</v>
      </c>
      <c r="H28" s="83" t="s">
        <v>630</v>
      </c>
      <c r="I28" s="64" t="s">
        <v>611</v>
      </c>
      <c r="J28" s="64" t="s">
        <v>14</v>
      </c>
      <c r="K28" s="16" t="s">
        <v>6</v>
      </c>
      <c r="L28" s="16" t="s">
        <v>15</v>
      </c>
      <c r="M28" s="11"/>
      <c r="N28" s="11" t="s">
        <v>548</v>
      </c>
      <c r="O28" s="66"/>
      <c r="P28" s="66"/>
      <c r="Q28" s="66"/>
      <c r="R28" s="66"/>
      <c r="S28" s="66"/>
      <c r="T28" s="66"/>
      <c r="U28" s="66"/>
      <c r="V28" s="66"/>
      <c r="W28" s="66"/>
      <c r="X28" s="66" t="s">
        <v>15</v>
      </c>
      <c r="Y28" s="67">
        <f t="shared" si="0"/>
        <v>1</v>
      </c>
      <c r="Z28" s="16"/>
      <c r="AA28" s="16"/>
      <c r="AB28" s="16"/>
      <c r="AC28" s="16"/>
      <c r="AD28" s="16"/>
      <c r="AE28" s="68"/>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t="s">
        <v>623</v>
      </c>
      <c r="BJ28" s="16">
        <v>2</v>
      </c>
      <c r="BK28" s="16">
        <v>2</v>
      </c>
      <c r="BL28" s="16">
        <v>2</v>
      </c>
      <c r="BM28" s="16">
        <v>2</v>
      </c>
      <c r="BN28" s="16">
        <v>2</v>
      </c>
      <c r="BO28" s="16">
        <v>2</v>
      </c>
      <c r="BP28" s="16">
        <v>2</v>
      </c>
      <c r="BQ28" s="16">
        <v>2</v>
      </c>
      <c r="BR28" s="16">
        <v>2</v>
      </c>
      <c r="BS28" s="16">
        <v>2</v>
      </c>
      <c r="BT28" s="16">
        <v>2</v>
      </c>
      <c r="BU28" s="16">
        <v>2</v>
      </c>
      <c r="BV28" s="16">
        <v>2</v>
      </c>
      <c r="BW28" s="16">
        <v>2</v>
      </c>
      <c r="BX28" s="16">
        <v>2</v>
      </c>
      <c r="BY28" s="16">
        <v>2</v>
      </c>
      <c r="BZ28" s="16">
        <v>2</v>
      </c>
      <c r="CA28" s="16">
        <v>2</v>
      </c>
      <c r="CB28" s="16">
        <v>2</v>
      </c>
      <c r="CC28" s="16">
        <v>2</v>
      </c>
      <c r="CD28" s="16">
        <v>2</v>
      </c>
      <c r="CE28" s="16">
        <v>2</v>
      </c>
      <c r="CF28" s="16">
        <v>2</v>
      </c>
      <c r="CG28" s="16">
        <v>2</v>
      </c>
      <c r="CH28" s="16">
        <v>2</v>
      </c>
      <c r="CI28" s="16">
        <v>2</v>
      </c>
      <c r="CJ28" s="16">
        <v>2</v>
      </c>
      <c r="CK28" s="16">
        <v>2</v>
      </c>
      <c r="CL28" s="16">
        <v>2</v>
      </c>
      <c r="CM28" s="16">
        <v>2</v>
      </c>
      <c r="CN28" s="16">
        <v>2</v>
      </c>
      <c r="CO28" s="16">
        <v>2</v>
      </c>
      <c r="CP28" s="16">
        <v>2</v>
      </c>
      <c r="CQ28" s="16">
        <v>2</v>
      </c>
      <c r="CR28" s="16">
        <v>2</v>
      </c>
      <c r="CS28" s="16"/>
      <c r="CT28" s="16">
        <v>2</v>
      </c>
      <c r="CU28" s="16">
        <v>2</v>
      </c>
      <c r="CV28" s="16">
        <v>2</v>
      </c>
      <c r="CW28" s="69">
        <f t="shared" si="1"/>
        <v>38</v>
      </c>
      <c r="CX28" s="352">
        <f t="shared" si="2"/>
        <v>1</v>
      </c>
      <c r="CY28" s="69">
        <f t="shared" si="3"/>
        <v>0</v>
      </c>
      <c r="CZ28" s="70">
        <f t="shared" si="4"/>
        <v>0</v>
      </c>
      <c r="DA28" s="69">
        <f t="shared" si="5"/>
        <v>0</v>
      </c>
      <c r="DB28" s="70">
        <f t="shared" si="6"/>
        <v>0</v>
      </c>
      <c r="DC28" s="69">
        <f t="shared" si="7"/>
        <v>0</v>
      </c>
      <c r="DD28" s="70">
        <f t="shared" si="8"/>
        <v>0</v>
      </c>
      <c r="DE28" s="71">
        <f t="shared" si="9"/>
        <v>2</v>
      </c>
      <c r="DF28" s="71" t="str">
        <f t="shared" si="10"/>
        <v>Đạt mục tiêu</v>
      </c>
      <c r="DG28" s="2"/>
      <c r="DH28" s="2"/>
      <c r="DI28" s="2"/>
      <c r="DJ28" s="2"/>
      <c r="DK28" s="2"/>
      <c r="DL28" s="2"/>
      <c r="DM28" s="2"/>
      <c r="DN28" s="2"/>
      <c r="DO28" s="2"/>
      <c r="DP28" s="2"/>
      <c r="DQ28" s="2"/>
      <c r="DR28" s="2"/>
      <c r="DS28" s="2"/>
      <c r="DT28" s="2"/>
      <c r="DU28" s="2"/>
      <c r="DV28" s="2"/>
      <c r="DW28" s="2"/>
      <c r="DX28" s="2"/>
      <c r="DY28" s="2"/>
      <c r="DZ28" s="2"/>
    </row>
    <row r="29" spans="1:130" ht="53.25" hidden="1" customHeight="1" x14ac:dyDescent="0.25">
      <c r="A29" s="49">
        <v>19</v>
      </c>
      <c r="B29" s="62">
        <v>29</v>
      </c>
      <c r="C29" s="56">
        <v>29</v>
      </c>
      <c r="D29" s="8" t="s">
        <v>32</v>
      </c>
      <c r="E29" s="15" t="s">
        <v>11</v>
      </c>
      <c r="F29" s="15" t="s">
        <v>33</v>
      </c>
      <c r="G29" s="64" t="s">
        <v>19</v>
      </c>
      <c r="H29" s="83" t="s">
        <v>631</v>
      </c>
      <c r="I29" s="64" t="s">
        <v>611</v>
      </c>
      <c r="J29" s="64" t="s">
        <v>14</v>
      </c>
      <c r="K29" s="16" t="s">
        <v>6</v>
      </c>
      <c r="L29" s="16" t="s">
        <v>15</v>
      </c>
      <c r="M29" s="11">
        <v>1</v>
      </c>
      <c r="N29" s="11" t="s">
        <v>547</v>
      </c>
      <c r="O29" s="66"/>
      <c r="P29" s="66"/>
      <c r="Q29" s="66"/>
      <c r="R29" s="66"/>
      <c r="S29" s="66"/>
      <c r="T29" s="66"/>
      <c r="U29" s="66"/>
      <c r="V29" s="66"/>
      <c r="W29" s="66" t="s">
        <v>15</v>
      </c>
      <c r="X29" s="66"/>
      <c r="Y29" s="67">
        <f t="shared" si="0"/>
        <v>1</v>
      </c>
      <c r="Z29" s="16"/>
      <c r="AA29" s="16"/>
      <c r="AB29" s="16"/>
      <c r="AC29" s="16"/>
      <c r="AD29" s="16"/>
      <c r="AE29" s="68"/>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t="s">
        <v>623</v>
      </c>
      <c r="BG29" s="12"/>
      <c r="BH29" s="12" t="s">
        <v>623</v>
      </c>
      <c r="BI29" s="12"/>
      <c r="BJ29" s="16">
        <v>2</v>
      </c>
      <c r="BK29" s="16">
        <v>2</v>
      </c>
      <c r="BL29" s="16">
        <v>2</v>
      </c>
      <c r="BM29" s="16">
        <v>2</v>
      </c>
      <c r="BN29" s="16">
        <v>2</v>
      </c>
      <c r="BO29" s="16">
        <v>2</v>
      </c>
      <c r="BP29" s="16">
        <v>2</v>
      </c>
      <c r="BQ29" s="16">
        <v>2</v>
      </c>
      <c r="BR29" s="16">
        <v>2</v>
      </c>
      <c r="BS29" s="16">
        <v>2</v>
      </c>
      <c r="BT29" s="16">
        <v>2</v>
      </c>
      <c r="BU29" s="16">
        <v>2</v>
      </c>
      <c r="BV29" s="16">
        <v>2</v>
      </c>
      <c r="BW29" s="16">
        <v>2</v>
      </c>
      <c r="BX29" s="16">
        <v>2</v>
      </c>
      <c r="BY29" s="16">
        <v>2</v>
      </c>
      <c r="BZ29" s="16">
        <v>2</v>
      </c>
      <c r="CA29" s="16">
        <v>2</v>
      </c>
      <c r="CB29" s="16">
        <v>2</v>
      </c>
      <c r="CC29" s="16">
        <v>2</v>
      </c>
      <c r="CD29" s="16">
        <v>2</v>
      </c>
      <c r="CE29" s="16">
        <v>2</v>
      </c>
      <c r="CF29" s="16">
        <v>2</v>
      </c>
      <c r="CG29" s="16">
        <v>2</v>
      </c>
      <c r="CH29" s="16">
        <v>2</v>
      </c>
      <c r="CI29" s="16">
        <v>2</v>
      </c>
      <c r="CJ29" s="16">
        <v>2</v>
      </c>
      <c r="CK29" s="16">
        <v>2</v>
      </c>
      <c r="CL29" s="16">
        <v>2</v>
      </c>
      <c r="CM29" s="16">
        <v>2</v>
      </c>
      <c r="CN29" s="16">
        <v>2</v>
      </c>
      <c r="CO29" s="16">
        <v>2</v>
      </c>
      <c r="CP29" s="16">
        <v>2</v>
      </c>
      <c r="CQ29" s="16">
        <v>2</v>
      </c>
      <c r="CR29" s="16">
        <v>2</v>
      </c>
      <c r="CS29" s="16"/>
      <c r="CT29" s="16">
        <v>2</v>
      </c>
      <c r="CU29" s="16">
        <v>2</v>
      </c>
      <c r="CV29" s="16">
        <v>2</v>
      </c>
      <c r="CW29" s="69">
        <f t="shared" si="1"/>
        <v>38</v>
      </c>
      <c r="CX29" s="352">
        <f t="shared" si="2"/>
        <v>1</v>
      </c>
      <c r="CY29" s="69">
        <f t="shared" si="3"/>
        <v>0</v>
      </c>
      <c r="CZ29" s="70">
        <f t="shared" si="4"/>
        <v>0</v>
      </c>
      <c r="DA29" s="69">
        <f t="shared" si="5"/>
        <v>0</v>
      </c>
      <c r="DB29" s="70">
        <f t="shared" si="6"/>
        <v>0</v>
      </c>
      <c r="DC29" s="69">
        <f t="shared" si="7"/>
        <v>0</v>
      </c>
      <c r="DD29" s="70">
        <f t="shared" si="8"/>
        <v>0</v>
      </c>
      <c r="DE29" s="71">
        <f t="shared" si="9"/>
        <v>2</v>
      </c>
      <c r="DF29" s="71" t="str">
        <f t="shared" si="10"/>
        <v>Đạt mục tiêu</v>
      </c>
      <c r="DG29" s="2"/>
      <c r="DH29" s="2"/>
      <c r="DI29" s="2"/>
      <c r="DJ29" s="2"/>
      <c r="DK29" s="2"/>
      <c r="DL29" s="2"/>
      <c r="DM29" s="2"/>
      <c r="DN29" s="2"/>
      <c r="DO29" s="2"/>
      <c r="DP29" s="2"/>
      <c r="DQ29" s="2"/>
      <c r="DR29" s="2"/>
      <c r="DS29" s="2"/>
      <c r="DT29" s="2"/>
      <c r="DU29" s="2"/>
      <c r="DV29" s="2"/>
      <c r="DW29" s="2"/>
      <c r="DX29" s="2"/>
      <c r="DY29" s="2"/>
      <c r="DZ29" s="2"/>
    </row>
    <row r="30" spans="1:130" ht="49.5" hidden="1" customHeight="1" x14ac:dyDescent="0.25">
      <c r="A30" s="49">
        <v>20</v>
      </c>
      <c r="B30" s="62">
        <v>30</v>
      </c>
      <c r="C30" s="56">
        <v>30</v>
      </c>
      <c r="D30" s="8" t="s">
        <v>34</v>
      </c>
      <c r="E30" s="15" t="s">
        <v>11</v>
      </c>
      <c r="F30" s="15" t="s">
        <v>35</v>
      </c>
      <c r="G30" s="64" t="s">
        <v>36</v>
      </c>
      <c r="H30" s="8" t="s">
        <v>632</v>
      </c>
      <c r="I30" s="64" t="s">
        <v>611</v>
      </c>
      <c r="J30" s="64" t="s">
        <v>14</v>
      </c>
      <c r="K30" s="16" t="s">
        <v>6</v>
      </c>
      <c r="L30" s="16" t="s">
        <v>15</v>
      </c>
      <c r="M30" s="11"/>
      <c r="N30" s="11" t="s">
        <v>1268</v>
      </c>
      <c r="O30" s="66"/>
      <c r="P30" s="66"/>
      <c r="Q30" s="66"/>
      <c r="R30" s="66"/>
      <c r="S30" s="80"/>
      <c r="T30" s="80"/>
      <c r="U30" s="66"/>
      <c r="V30" s="66" t="s">
        <v>15</v>
      </c>
      <c r="W30" s="66"/>
      <c r="X30" s="66"/>
      <c r="Y30" s="67">
        <f t="shared" si="0"/>
        <v>1</v>
      </c>
      <c r="Z30" s="16"/>
      <c r="AA30" s="16"/>
      <c r="AB30" s="16"/>
      <c r="AC30" s="16"/>
      <c r="AD30" s="16"/>
      <c r="AE30" s="68"/>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t="s">
        <v>626</v>
      </c>
      <c r="BD30" s="12"/>
      <c r="BE30" s="12"/>
      <c r="BF30" s="12"/>
      <c r="BG30" s="12"/>
      <c r="BH30" s="12"/>
      <c r="BI30" s="12"/>
      <c r="BJ30" s="16">
        <v>2</v>
      </c>
      <c r="BK30" s="16">
        <v>2</v>
      </c>
      <c r="BL30" s="16">
        <v>2</v>
      </c>
      <c r="BM30" s="16">
        <v>2</v>
      </c>
      <c r="BN30" s="16">
        <v>2</v>
      </c>
      <c r="BO30" s="16">
        <v>2</v>
      </c>
      <c r="BP30" s="16">
        <v>2</v>
      </c>
      <c r="BQ30" s="16">
        <v>2</v>
      </c>
      <c r="BR30" s="16">
        <v>2</v>
      </c>
      <c r="BS30" s="16">
        <v>2</v>
      </c>
      <c r="BT30" s="16">
        <v>2</v>
      </c>
      <c r="BU30" s="16">
        <v>2</v>
      </c>
      <c r="BV30" s="16">
        <v>2</v>
      </c>
      <c r="BW30" s="16">
        <v>2</v>
      </c>
      <c r="BX30" s="16">
        <v>2</v>
      </c>
      <c r="BY30" s="16">
        <v>2</v>
      </c>
      <c r="BZ30" s="16">
        <v>2</v>
      </c>
      <c r="CA30" s="16">
        <v>2</v>
      </c>
      <c r="CB30" s="16">
        <v>2</v>
      </c>
      <c r="CC30" s="16">
        <v>2</v>
      </c>
      <c r="CD30" s="16">
        <v>2</v>
      </c>
      <c r="CE30" s="16">
        <v>2</v>
      </c>
      <c r="CF30" s="16">
        <v>2</v>
      </c>
      <c r="CG30" s="16">
        <v>2</v>
      </c>
      <c r="CH30" s="16">
        <v>2</v>
      </c>
      <c r="CI30" s="16">
        <v>2</v>
      </c>
      <c r="CJ30" s="16">
        <v>2</v>
      </c>
      <c r="CK30" s="16">
        <v>2</v>
      </c>
      <c r="CL30" s="16">
        <v>2</v>
      </c>
      <c r="CM30" s="16">
        <v>2</v>
      </c>
      <c r="CN30" s="16">
        <v>2</v>
      </c>
      <c r="CO30" s="16">
        <v>2</v>
      </c>
      <c r="CP30" s="16">
        <v>2</v>
      </c>
      <c r="CQ30" s="16">
        <v>2</v>
      </c>
      <c r="CR30" s="16">
        <v>2</v>
      </c>
      <c r="CS30" s="16"/>
      <c r="CT30" s="16">
        <v>2</v>
      </c>
      <c r="CU30" s="16">
        <v>2</v>
      </c>
      <c r="CV30" s="16">
        <v>2</v>
      </c>
      <c r="CW30" s="69">
        <f t="shared" si="1"/>
        <v>38</v>
      </c>
      <c r="CX30" s="352">
        <f t="shared" si="2"/>
        <v>1</v>
      </c>
      <c r="CY30" s="69">
        <f t="shared" si="3"/>
        <v>0</v>
      </c>
      <c r="CZ30" s="70">
        <f t="shared" si="4"/>
        <v>0</v>
      </c>
      <c r="DA30" s="69">
        <f t="shared" si="5"/>
        <v>0</v>
      </c>
      <c r="DB30" s="70">
        <f t="shared" si="6"/>
        <v>0</v>
      </c>
      <c r="DC30" s="69">
        <f t="shared" si="7"/>
        <v>0</v>
      </c>
      <c r="DD30" s="70">
        <f t="shared" si="8"/>
        <v>0</v>
      </c>
      <c r="DE30" s="71">
        <f t="shared" si="9"/>
        <v>2</v>
      </c>
      <c r="DF30" s="71" t="str">
        <f t="shared" si="10"/>
        <v>Đạt mục tiêu</v>
      </c>
      <c r="DG30" s="2"/>
      <c r="DH30" s="2"/>
      <c r="DI30" s="2"/>
      <c r="DJ30" s="2"/>
      <c r="DK30" s="2"/>
      <c r="DL30" s="2"/>
      <c r="DM30" s="2"/>
      <c r="DN30" s="2"/>
      <c r="DO30" s="2"/>
      <c r="DP30" s="2"/>
      <c r="DQ30" s="2"/>
      <c r="DR30" s="2"/>
      <c r="DS30" s="2"/>
      <c r="DT30" s="2"/>
      <c r="DU30" s="2"/>
      <c r="DV30" s="2"/>
      <c r="DW30" s="2"/>
      <c r="DX30" s="2"/>
      <c r="DY30" s="2"/>
      <c r="DZ30" s="2"/>
    </row>
    <row r="31" spans="1:130" ht="49.5" hidden="1" customHeight="1" x14ac:dyDescent="0.25">
      <c r="A31" s="49">
        <v>21</v>
      </c>
      <c r="B31" s="62">
        <v>31</v>
      </c>
      <c r="C31" s="56">
        <v>31</v>
      </c>
      <c r="D31" s="8" t="s">
        <v>37</v>
      </c>
      <c r="E31" s="15" t="s">
        <v>38</v>
      </c>
      <c r="F31" s="15" t="s">
        <v>39</v>
      </c>
      <c r="G31" s="64" t="s">
        <v>38</v>
      </c>
      <c r="H31" s="8" t="s">
        <v>39</v>
      </c>
      <c r="I31" s="64" t="s">
        <v>611</v>
      </c>
      <c r="J31" s="64" t="s">
        <v>14</v>
      </c>
      <c r="K31" s="19" t="s">
        <v>6</v>
      </c>
      <c r="L31" s="19" t="s">
        <v>15</v>
      </c>
      <c r="M31" s="11"/>
      <c r="N31" s="305" t="s">
        <v>544</v>
      </c>
      <c r="O31" s="81"/>
      <c r="P31" s="81"/>
      <c r="Q31" s="81"/>
      <c r="R31" s="81"/>
      <c r="S31" s="81" t="s">
        <v>15</v>
      </c>
      <c r="T31" s="81"/>
      <c r="U31" s="81"/>
      <c r="V31" s="81"/>
      <c r="W31" s="81"/>
      <c r="X31" s="81"/>
      <c r="Y31" s="67">
        <f t="shared" si="0"/>
        <v>1</v>
      </c>
      <c r="Z31" s="19"/>
      <c r="AA31" s="19"/>
      <c r="AB31" s="19"/>
      <c r="AC31" s="19"/>
      <c r="AD31" s="19"/>
      <c r="AE31" s="76"/>
      <c r="AF31" s="16"/>
      <c r="AG31" s="16"/>
      <c r="AH31" s="16"/>
      <c r="AI31" s="16"/>
      <c r="AJ31" s="16"/>
      <c r="AK31" s="16"/>
      <c r="AL31" s="12"/>
      <c r="AM31" s="12"/>
      <c r="AN31" s="12"/>
      <c r="AO31" s="12"/>
      <c r="AP31" s="12"/>
      <c r="AQ31" s="16" t="s">
        <v>612</v>
      </c>
      <c r="AR31" s="16" t="s">
        <v>612</v>
      </c>
      <c r="AS31" s="16" t="s">
        <v>612</v>
      </c>
      <c r="AT31" s="16" t="s">
        <v>612</v>
      </c>
      <c r="AU31" s="16"/>
      <c r="AV31" s="16" t="s">
        <v>612</v>
      </c>
      <c r="AW31" s="16"/>
      <c r="AX31" s="16"/>
      <c r="AY31" s="16"/>
      <c r="AZ31" s="16"/>
      <c r="BA31" s="16"/>
      <c r="BB31" s="16"/>
      <c r="BC31" s="16"/>
      <c r="BD31" s="16"/>
      <c r="BE31" s="16"/>
      <c r="BF31" s="16"/>
      <c r="BG31" s="16"/>
      <c r="BH31" s="16"/>
      <c r="BI31" s="16"/>
      <c r="BJ31" s="16">
        <v>2</v>
      </c>
      <c r="BK31" s="16">
        <v>2</v>
      </c>
      <c r="BL31" s="16">
        <v>2</v>
      </c>
      <c r="BM31" s="16">
        <v>2</v>
      </c>
      <c r="BN31" s="16">
        <v>2</v>
      </c>
      <c r="BO31" s="16">
        <v>2</v>
      </c>
      <c r="BP31" s="16">
        <v>2</v>
      </c>
      <c r="BQ31" s="16">
        <v>2</v>
      </c>
      <c r="BR31" s="16">
        <v>2</v>
      </c>
      <c r="BS31" s="16">
        <v>2</v>
      </c>
      <c r="BT31" s="16">
        <v>2</v>
      </c>
      <c r="BU31" s="16">
        <v>2</v>
      </c>
      <c r="BV31" s="16">
        <v>2</v>
      </c>
      <c r="BW31" s="16">
        <v>2</v>
      </c>
      <c r="BX31" s="16">
        <v>2</v>
      </c>
      <c r="BY31" s="16">
        <v>2</v>
      </c>
      <c r="BZ31" s="16">
        <v>2</v>
      </c>
      <c r="CA31" s="16">
        <v>2</v>
      </c>
      <c r="CB31" s="16">
        <v>2</v>
      </c>
      <c r="CC31" s="16">
        <v>2</v>
      </c>
      <c r="CD31" s="16">
        <v>2</v>
      </c>
      <c r="CE31" s="16">
        <v>2</v>
      </c>
      <c r="CF31" s="16">
        <v>2</v>
      </c>
      <c r="CG31" s="16">
        <v>2</v>
      </c>
      <c r="CH31" s="16">
        <v>2</v>
      </c>
      <c r="CI31" s="16">
        <v>2</v>
      </c>
      <c r="CJ31" s="16">
        <v>2</v>
      </c>
      <c r="CK31" s="16">
        <v>2</v>
      </c>
      <c r="CL31" s="16">
        <v>2</v>
      </c>
      <c r="CM31" s="16">
        <v>2</v>
      </c>
      <c r="CN31" s="16">
        <v>2</v>
      </c>
      <c r="CO31" s="16">
        <v>2</v>
      </c>
      <c r="CP31" s="16">
        <v>2</v>
      </c>
      <c r="CQ31" s="16">
        <v>2</v>
      </c>
      <c r="CR31" s="16">
        <v>2</v>
      </c>
      <c r="CS31" s="16"/>
      <c r="CT31" s="16">
        <v>2</v>
      </c>
      <c r="CU31" s="16">
        <v>2</v>
      </c>
      <c r="CV31" s="16">
        <v>2</v>
      </c>
      <c r="CW31" s="69">
        <f t="shared" si="1"/>
        <v>38</v>
      </c>
      <c r="CX31" s="352">
        <f t="shared" si="2"/>
        <v>1</v>
      </c>
      <c r="CY31" s="69">
        <f t="shared" si="3"/>
        <v>0</v>
      </c>
      <c r="CZ31" s="70">
        <f t="shared" si="4"/>
        <v>0</v>
      </c>
      <c r="DA31" s="69">
        <f t="shared" si="5"/>
        <v>0</v>
      </c>
      <c r="DB31" s="70">
        <f t="shared" si="6"/>
        <v>0</v>
      </c>
      <c r="DC31" s="69">
        <f t="shared" si="7"/>
        <v>0</v>
      </c>
      <c r="DD31" s="70">
        <f t="shared" si="8"/>
        <v>0</v>
      </c>
      <c r="DE31" s="71">
        <f t="shared" si="9"/>
        <v>2</v>
      </c>
      <c r="DF31" s="71" t="str">
        <f t="shared" si="10"/>
        <v>Đạt mục tiêu</v>
      </c>
      <c r="DG31" s="84"/>
      <c r="DH31" s="84"/>
      <c r="DI31" s="84"/>
      <c r="DJ31" s="84"/>
      <c r="DK31" s="84"/>
      <c r="DL31" s="84"/>
      <c r="DM31" s="84"/>
      <c r="DN31" s="84"/>
      <c r="DO31" s="84"/>
      <c r="DP31" s="84"/>
      <c r="DQ31" s="84"/>
      <c r="DR31" s="84"/>
      <c r="DS31" s="84"/>
      <c r="DT31" s="84"/>
      <c r="DU31" s="84"/>
      <c r="DV31" s="84"/>
      <c r="DW31" s="84"/>
      <c r="DX31" s="84"/>
      <c r="DY31" s="84"/>
      <c r="DZ31" s="84"/>
    </row>
    <row r="32" spans="1:130" ht="22.5" hidden="1" customHeight="1" x14ac:dyDescent="0.25">
      <c r="A32" s="49">
        <v>22</v>
      </c>
      <c r="B32" s="55">
        <v>32</v>
      </c>
      <c r="C32" s="56">
        <v>32</v>
      </c>
      <c r="D32" s="85" t="s">
        <v>40</v>
      </c>
      <c r="E32" s="86"/>
      <c r="F32" s="87"/>
      <c r="G32" s="57"/>
      <c r="H32" s="57"/>
      <c r="I32" s="57" t="s">
        <v>609</v>
      </c>
      <c r="J32" s="88" t="s">
        <v>609</v>
      </c>
      <c r="K32" s="88" t="s">
        <v>609</v>
      </c>
      <c r="L32" s="88" t="s">
        <v>609</v>
      </c>
      <c r="M32" s="88" t="s">
        <v>609</v>
      </c>
      <c r="N32" s="304"/>
      <c r="O32" s="89" t="s">
        <v>609</v>
      </c>
      <c r="P32" s="89" t="s">
        <v>609</v>
      </c>
      <c r="Q32" s="89" t="s">
        <v>609</v>
      </c>
      <c r="R32" s="89" t="s">
        <v>609</v>
      </c>
      <c r="S32" s="89" t="s">
        <v>609</v>
      </c>
      <c r="T32" s="89" t="s">
        <v>609</v>
      </c>
      <c r="U32" s="89" t="s">
        <v>609</v>
      </c>
      <c r="V32" s="89" t="s">
        <v>609</v>
      </c>
      <c r="W32" s="89" t="s">
        <v>609</v>
      </c>
      <c r="X32" s="89" t="s">
        <v>609</v>
      </c>
      <c r="Y32" s="67">
        <f t="shared" si="0"/>
        <v>0</v>
      </c>
      <c r="Z32" s="57" t="s">
        <v>8</v>
      </c>
      <c r="AA32" s="57"/>
      <c r="AB32" s="57"/>
      <c r="AC32" s="57"/>
      <c r="AD32" s="57"/>
      <c r="AE32" s="77"/>
      <c r="AF32" s="78"/>
      <c r="AG32" s="78"/>
      <c r="AH32" s="78"/>
      <c r="AI32" s="78"/>
      <c r="AJ32" s="78"/>
      <c r="AK32" s="291"/>
      <c r="AL32" s="274"/>
      <c r="AM32" s="274"/>
      <c r="AN32" s="274"/>
      <c r="AO32" s="274"/>
      <c r="AP32" s="274"/>
      <c r="AQ32" s="271"/>
      <c r="AR32" s="78"/>
      <c r="AS32" s="78"/>
      <c r="AT32" s="78"/>
      <c r="AU32" s="78"/>
      <c r="AV32" s="78"/>
      <c r="AW32" s="78"/>
      <c r="AX32" s="78"/>
      <c r="AY32" s="57"/>
      <c r="AZ32" s="57"/>
      <c r="BA32" s="57"/>
      <c r="BB32" s="57"/>
      <c r="BC32" s="78"/>
      <c r="BD32" s="78"/>
      <c r="BE32" s="78"/>
      <c r="BF32" s="78"/>
      <c r="BG32" s="78"/>
      <c r="BH32" s="78"/>
      <c r="BI32" s="78"/>
      <c r="BJ32" s="336" t="s">
        <v>8</v>
      </c>
      <c r="BK32" s="336" t="s">
        <v>8</v>
      </c>
      <c r="BL32" s="336" t="s">
        <v>8</v>
      </c>
      <c r="BM32" s="336" t="s">
        <v>8</v>
      </c>
      <c r="BN32" s="336" t="s">
        <v>8</v>
      </c>
      <c r="BO32" s="336" t="s">
        <v>8</v>
      </c>
      <c r="BP32" s="336" t="s">
        <v>8</v>
      </c>
      <c r="BQ32" s="336" t="s">
        <v>8</v>
      </c>
      <c r="BR32" s="336" t="s">
        <v>8</v>
      </c>
      <c r="BS32" s="336"/>
      <c r="BT32" s="336"/>
      <c r="BU32" s="336"/>
      <c r="BV32" s="336"/>
      <c r="BW32" s="336"/>
      <c r="BX32" s="336"/>
      <c r="BY32" s="336"/>
      <c r="BZ32" s="336"/>
      <c r="CA32" s="336"/>
      <c r="CB32" s="336"/>
      <c r="CC32" s="336" t="s">
        <v>8</v>
      </c>
      <c r="CD32" s="336"/>
      <c r="CE32" s="336" t="s">
        <v>8</v>
      </c>
      <c r="CF32" s="336" t="s">
        <v>8</v>
      </c>
      <c r="CG32" s="336" t="s">
        <v>8</v>
      </c>
      <c r="CH32" s="336" t="s">
        <v>8</v>
      </c>
      <c r="CI32" s="336" t="s">
        <v>8</v>
      </c>
      <c r="CJ32" s="336" t="s">
        <v>8</v>
      </c>
      <c r="CK32" s="336" t="s">
        <v>8</v>
      </c>
      <c r="CL32" s="336" t="s">
        <v>8</v>
      </c>
      <c r="CM32" s="336" t="s">
        <v>8</v>
      </c>
      <c r="CN32" s="336" t="s">
        <v>8</v>
      </c>
      <c r="CO32" s="336" t="s">
        <v>8</v>
      </c>
      <c r="CP32" s="336" t="s">
        <v>8</v>
      </c>
      <c r="CQ32" s="336" t="s">
        <v>8</v>
      </c>
      <c r="CR32" s="336" t="s">
        <v>8</v>
      </c>
      <c r="CS32" s="336"/>
      <c r="CT32" s="336" t="s">
        <v>8</v>
      </c>
      <c r="CU32" s="336" t="s">
        <v>8</v>
      </c>
      <c r="CV32" s="336" t="s">
        <v>8</v>
      </c>
      <c r="CW32" s="335">
        <f t="shared" si="1"/>
        <v>0</v>
      </c>
      <c r="CX32" s="330" t="e">
        <f t="shared" si="2"/>
        <v>#DIV/0!</v>
      </c>
      <c r="CY32" s="335">
        <f t="shared" si="3"/>
        <v>0</v>
      </c>
      <c r="CZ32" s="339" t="e">
        <f t="shared" si="4"/>
        <v>#DIV/0!</v>
      </c>
      <c r="DA32" s="335">
        <f t="shared" si="5"/>
        <v>0</v>
      </c>
      <c r="DB32" s="339" t="e">
        <f t="shared" si="6"/>
        <v>#DIV/0!</v>
      </c>
      <c r="DC32" s="335">
        <f t="shared" si="7"/>
        <v>0</v>
      </c>
      <c r="DD32" s="339" t="e">
        <f t="shared" si="8"/>
        <v>#DIV/0!</v>
      </c>
      <c r="DE32" s="71" t="e">
        <f t="shared" si="9"/>
        <v>#DIV/0!</v>
      </c>
      <c r="DF32" s="71" t="e">
        <f t="shared" si="10"/>
        <v>#DIV/0!</v>
      </c>
      <c r="DG32" s="2"/>
      <c r="DH32" s="2"/>
      <c r="DI32" s="2"/>
      <c r="DJ32" s="2"/>
      <c r="DK32" s="2"/>
      <c r="DL32" s="2"/>
      <c r="DM32" s="2"/>
      <c r="DN32" s="2"/>
      <c r="DO32" s="2"/>
      <c r="DP32" s="2"/>
      <c r="DQ32" s="2"/>
      <c r="DR32" s="2"/>
      <c r="DS32" s="2"/>
      <c r="DT32" s="2"/>
      <c r="DU32" s="2"/>
      <c r="DV32" s="2"/>
      <c r="DW32" s="2"/>
      <c r="DX32" s="2"/>
      <c r="DY32" s="2"/>
      <c r="DZ32" s="2"/>
    </row>
    <row r="33" spans="1:130" ht="48" hidden="1" customHeight="1" x14ac:dyDescent="0.25">
      <c r="A33" s="49">
        <v>23</v>
      </c>
      <c r="B33" s="62">
        <v>41</v>
      </c>
      <c r="C33" s="56">
        <v>41</v>
      </c>
      <c r="D33" s="8" t="s">
        <v>41</v>
      </c>
      <c r="E33" s="15" t="s">
        <v>19</v>
      </c>
      <c r="F33" s="15" t="s">
        <v>42</v>
      </c>
      <c r="G33" s="64" t="s">
        <v>19</v>
      </c>
      <c r="H33" s="8" t="s">
        <v>633</v>
      </c>
      <c r="I33" s="64" t="s">
        <v>611</v>
      </c>
      <c r="J33" s="64" t="s">
        <v>14</v>
      </c>
      <c r="K33" s="16" t="s">
        <v>6</v>
      </c>
      <c r="L33" s="16" t="s">
        <v>15</v>
      </c>
      <c r="M33" s="11"/>
      <c r="N33" s="11" t="s">
        <v>548</v>
      </c>
      <c r="O33" s="66"/>
      <c r="P33" s="66"/>
      <c r="Q33" s="66"/>
      <c r="R33" s="66"/>
      <c r="S33" s="66"/>
      <c r="T33" s="66"/>
      <c r="U33" s="66"/>
      <c r="V33" s="66"/>
      <c r="W33" s="66"/>
      <c r="X33" s="66" t="s">
        <v>15</v>
      </c>
      <c r="Y33" s="67">
        <f t="shared" si="0"/>
        <v>1</v>
      </c>
      <c r="Z33" s="16"/>
      <c r="AA33" s="16"/>
      <c r="AB33" s="16"/>
      <c r="AC33" s="16"/>
      <c r="AD33" s="16"/>
      <c r="AE33" s="68"/>
      <c r="AF33" s="12"/>
      <c r="AG33" s="12"/>
      <c r="AH33" s="12"/>
      <c r="AI33" s="12"/>
      <c r="AJ33" s="12"/>
      <c r="AK33" s="12"/>
      <c r="AL33" s="272"/>
      <c r="AM33" s="272"/>
      <c r="AN33" s="272"/>
      <c r="AO33" s="272"/>
      <c r="AP33" s="272"/>
      <c r="AQ33" s="12"/>
      <c r="AR33" s="12"/>
      <c r="AS33" s="12"/>
      <c r="AT33" s="12"/>
      <c r="AU33" s="12"/>
      <c r="AV33" s="12"/>
      <c r="AW33" s="12"/>
      <c r="AX33" s="12"/>
      <c r="AY33" s="12"/>
      <c r="AZ33" s="12"/>
      <c r="BA33" s="12"/>
      <c r="BB33" s="12"/>
      <c r="BC33" s="12"/>
      <c r="BD33" s="12"/>
      <c r="BE33" s="12"/>
      <c r="BF33" s="12"/>
      <c r="BG33" s="12"/>
      <c r="BH33" s="12"/>
      <c r="BI33" s="12" t="s">
        <v>623</v>
      </c>
      <c r="BJ33" s="16">
        <v>2</v>
      </c>
      <c r="BK33" s="16">
        <v>2</v>
      </c>
      <c r="BL33" s="16">
        <v>2</v>
      </c>
      <c r="BM33" s="16">
        <v>2</v>
      </c>
      <c r="BN33" s="16">
        <v>2</v>
      </c>
      <c r="BO33" s="16">
        <v>2</v>
      </c>
      <c r="BP33" s="16">
        <v>2</v>
      </c>
      <c r="BQ33" s="16">
        <v>2</v>
      </c>
      <c r="BR33" s="16">
        <v>2</v>
      </c>
      <c r="BS33" s="16">
        <v>2</v>
      </c>
      <c r="BT33" s="16">
        <v>2</v>
      </c>
      <c r="BU33" s="16">
        <v>2</v>
      </c>
      <c r="BV33" s="16">
        <v>2</v>
      </c>
      <c r="BW33" s="16">
        <v>2</v>
      </c>
      <c r="BX33" s="16">
        <v>2</v>
      </c>
      <c r="BY33" s="16">
        <v>2</v>
      </c>
      <c r="BZ33" s="16">
        <v>2</v>
      </c>
      <c r="CA33" s="16">
        <v>2</v>
      </c>
      <c r="CB33" s="16">
        <v>2</v>
      </c>
      <c r="CC33" s="16">
        <v>2</v>
      </c>
      <c r="CD33" s="16">
        <v>2</v>
      </c>
      <c r="CE33" s="16">
        <v>2</v>
      </c>
      <c r="CF33" s="16">
        <v>2</v>
      </c>
      <c r="CG33" s="16">
        <v>2</v>
      </c>
      <c r="CH33" s="16">
        <v>2</v>
      </c>
      <c r="CI33" s="16">
        <v>2</v>
      </c>
      <c r="CJ33" s="16">
        <v>2</v>
      </c>
      <c r="CK33" s="16">
        <v>2</v>
      </c>
      <c r="CL33" s="16">
        <v>2</v>
      </c>
      <c r="CM33" s="16">
        <v>2</v>
      </c>
      <c r="CN33" s="16">
        <v>2</v>
      </c>
      <c r="CO33" s="16">
        <v>2</v>
      </c>
      <c r="CP33" s="16">
        <v>2</v>
      </c>
      <c r="CQ33" s="16">
        <v>2</v>
      </c>
      <c r="CR33" s="16">
        <v>2</v>
      </c>
      <c r="CS33" s="16"/>
      <c r="CT33" s="16">
        <v>2</v>
      </c>
      <c r="CU33" s="16">
        <v>2</v>
      </c>
      <c r="CV33" s="16">
        <v>2</v>
      </c>
      <c r="CW33" s="69">
        <f t="shared" si="1"/>
        <v>38</v>
      </c>
      <c r="CX33" s="352">
        <f t="shared" si="2"/>
        <v>1</v>
      </c>
      <c r="CY33" s="69">
        <f t="shared" si="3"/>
        <v>0</v>
      </c>
      <c r="CZ33" s="70">
        <f t="shared" si="4"/>
        <v>0</v>
      </c>
      <c r="DA33" s="69">
        <f t="shared" si="5"/>
        <v>0</v>
      </c>
      <c r="DB33" s="70">
        <f t="shared" si="6"/>
        <v>0</v>
      </c>
      <c r="DC33" s="69">
        <f t="shared" si="7"/>
        <v>0</v>
      </c>
      <c r="DD33" s="70">
        <f t="shared" si="8"/>
        <v>0</v>
      </c>
      <c r="DE33" s="71">
        <f t="shared" si="9"/>
        <v>2</v>
      </c>
      <c r="DF33" s="71" t="str">
        <f t="shared" si="10"/>
        <v>Đạt mục tiêu</v>
      </c>
      <c r="DG33" s="2"/>
      <c r="DH33" s="2"/>
      <c r="DI33" s="2"/>
      <c r="DJ33" s="2"/>
      <c r="DK33" s="2"/>
      <c r="DL33" s="2"/>
      <c r="DM33" s="2"/>
      <c r="DN33" s="2"/>
      <c r="DO33" s="2"/>
      <c r="DP33" s="2"/>
      <c r="DQ33" s="2"/>
      <c r="DR33" s="2"/>
      <c r="DS33" s="2"/>
      <c r="DT33" s="2"/>
      <c r="DU33" s="2"/>
      <c r="DV33" s="2"/>
      <c r="DW33" s="2"/>
      <c r="DX33" s="2"/>
      <c r="DY33" s="2"/>
      <c r="DZ33" s="2"/>
    </row>
    <row r="34" spans="1:130" ht="55.5" hidden="1" customHeight="1" x14ac:dyDescent="0.25">
      <c r="A34" s="49">
        <v>24</v>
      </c>
      <c r="B34" s="62">
        <v>42</v>
      </c>
      <c r="C34" s="56">
        <v>42</v>
      </c>
      <c r="D34" s="8" t="s">
        <v>43</v>
      </c>
      <c r="E34" s="15" t="s">
        <v>11</v>
      </c>
      <c r="F34" s="15" t="s">
        <v>44</v>
      </c>
      <c r="G34" s="64" t="s">
        <v>19</v>
      </c>
      <c r="H34" s="8" t="s">
        <v>634</v>
      </c>
      <c r="I34" s="64" t="s">
        <v>611</v>
      </c>
      <c r="J34" s="64" t="s">
        <v>14</v>
      </c>
      <c r="K34" s="16" t="s">
        <v>6</v>
      </c>
      <c r="L34" s="16" t="s">
        <v>15</v>
      </c>
      <c r="M34" s="11"/>
      <c r="N34" s="305" t="s">
        <v>543</v>
      </c>
      <c r="O34" s="66"/>
      <c r="P34" s="66"/>
      <c r="Q34" s="66"/>
      <c r="R34" s="66" t="s">
        <v>15</v>
      </c>
      <c r="S34" s="66"/>
      <c r="T34" s="66"/>
      <c r="U34" s="66"/>
      <c r="V34" s="66"/>
      <c r="W34" s="66"/>
      <c r="X34" s="66"/>
      <c r="Y34" s="67">
        <f t="shared" si="0"/>
        <v>1</v>
      </c>
      <c r="Z34" s="16"/>
      <c r="AA34" s="12"/>
      <c r="AB34" s="12"/>
      <c r="AC34" s="12"/>
      <c r="AD34" s="12"/>
      <c r="AE34" s="68"/>
      <c r="AF34" s="68"/>
      <c r="AG34" s="68"/>
      <c r="AH34" s="12"/>
      <c r="AI34" s="12"/>
      <c r="AJ34" s="12"/>
      <c r="AK34" s="12"/>
      <c r="AL34" s="12" t="s">
        <v>623</v>
      </c>
      <c r="AM34" s="12" t="s">
        <v>623</v>
      </c>
      <c r="AN34" s="12" t="s">
        <v>623</v>
      </c>
      <c r="AO34" s="12" t="s">
        <v>623</v>
      </c>
      <c r="AP34" s="12" t="s">
        <v>623</v>
      </c>
      <c r="AQ34" s="12"/>
      <c r="AR34" s="12"/>
      <c r="AS34" s="12"/>
      <c r="AT34" s="12"/>
      <c r="AU34" s="12"/>
      <c r="AV34" s="12"/>
      <c r="AW34" s="12"/>
      <c r="AX34" s="12"/>
      <c r="AY34" s="12"/>
      <c r="AZ34" s="12"/>
      <c r="BA34" s="12"/>
      <c r="BB34" s="12"/>
      <c r="BC34" s="12"/>
      <c r="BD34" s="12"/>
      <c r="BE34" s="12"/>
      <c r="BF34" s="12"/>
      <c r="BG34" s="12"/>
      <c r="BH34" s="12"/>
      <c r="BI34" s="12"/>
      <c r="BJ34" s="16">
        <v>2</v>
      </c>
      <c r="BK34" s="16">
        <v>2</v>
      </c>
      <c r="BL34" s="16">
        <v>2</v>
      </c>
      <c r="BM34" s="16">
        <v>2</v>
      </c>
      <c r="BN34" s="16">
        <v>2</v>
      </c>
      <c r="BO34" s="16">
        <v>2</v>
      </c>
      <c r="BP34" s="16">
        <v>2</v>
      </c>
      <c r="BQ34" s="16">
        <v>2</v>
      </c>
      <c r="BR34" s="16">
        <v>2</v>
      </c>
      <c r="BS34" s="16">
        <v>2</v>
      </c>
      <c r="BT34" s="16">
        <v>2</v>
      </c>
      <c r="BU34" s="16">
        <v>2</v>
      </c>
      <c r="BV34" s="16">
        <v>2</v>
      </c>
      <c r="BW34" s="16">
        <v>2</v>
      </c>
      <c r="BX34" s="16">
        <v>2</v>
      </c>
      <c r="BY34" s="16">
        <v>2</v>
      </c>
      <c r="BZ34" s="16">
        <v>2</v>
      </c>
      <c r="CA34" s="16">
        <v>2</v>
      </c>
      <c r="CB34" s="16">
        <v>2</v>
      </c>
      <c r="CC34" s="16">
        <v>2</v>
      </c>
      <c r="CD34" s="16">
        <v>2</v>
      </c>
      <c r="CE34" s="16">
        <v>2</v>
      </c>
      <c r="CF34" s="16">
        <v>2</v>
      </c>
      <c r="CG34" s="16">
        <v>2</v>
      </c>
      <c r="CH34" s="16">
        <v>2</v>
      </c>
      <c r="CI34" s="16">
        <v>2</v>
      </c>
      <c r="CJ34" s="16">
        <v>2</v>
      </c>
      <c r="CK34" s="16">
        <v>2</v>
      </c>
      <c r="CL34" s="16">
        <v>2</v>
      </c>
      <c r="CM34" s="16">
        <v>2</v>
      </c>
      <c r="CN34" s="16">
        <v>2</v>
      </c>
      <c r="CO34" s="16">
        <v>2</v>
      </c>
      <c r="CP34" s="16">
        <v>2</v>
      </c>
      <c r="CQ34" s="16">
        <v>2</v>
      </c>
      <c r="CR34" s="16">
        <v>2</v>
      </c>
      <c r="CS34" s="16">
        <v>2</v>
      </c>
      <c r="CT34" s="16">
        <v>2</v>
      </c>
      <c r="CU34" s="16">
        <v>2</v>
      </c>
      <c r="CV34" s="16">
        <v>2</v>
      </c>
      <c r="CW34" s="69">
        <f t="shared" si="1"/>
        <v>39</v>
      </c>
      <c r="CX34" s="352">
        <f t="shared" si="2"/>
        <v>1</v>
      </c>
      <c r="CY34" s="69">
        <f t="shared" si="3"/>
        <v>0</v>
      </c>
      <c r="CZ34" s="70">
        <f t="shared" si="4"/>
        <v>0</v>
      </c>
      <c r="DA34" s="69">
        <f t="shared" si="5"/>
        <v>0</v>
      </c>
      <c r="DB34" s="70">
        <f t="shared" si="6"/>
        <v>0</v>
      </c>
      <c r="DC34" s="69">
        <f t="shared" si="7"/>
        <v>0</v>
      </c>
      <c r="DD34" s="70">
        <f t="shared" si="8"/>
        <v>0</v>
      </c>
      <c r="DE34" s="71">
        <f t="shared" si="9"/>
        <v>2</v>
      </c>
      <c r="DF34" s="71" t="str">
        <f t="shared" si="10"/>
        <v>Đạt mục tiêu</v>
      </c>
      <c r="DG34" s="2"/>
      <c r="DH34" s="2"/>
      <c r="DI34" s="2"/>
      <c r="DJ34" s="2"/>
      <c r="DK34" s="2"/>
      <c r="DL34" s="2"/>
      <c r="DM34" s="2"/>
      <c r="DN34" s="2"/>
      <c r="DO34" s="2"/>
      <c r="DP34" s="2"/>
      <c r="DQ34" s="2"/>
      <c r="DR34" s="2"/>
      <c r="DS34" s="2"/>
      <c r="DT34" s="2"/>
      <c r="DU34" s="2"/>
      <c r="DV34" s="2"/>
      <c r="DW34" s="2"/>
      <c r="DX34" s="2"/>
      <c r="DY34" s="2"/>
      <c r="DZ34" s="2"/>
    </row>
    <row r="35" spans="1:130" ht="44.25" hidden="1" customHeight="1" x14ac:dyDescent="0.25">
      <c r="A35" s="49">
        <v>25</v>
      </c>
      <c r="B35" s="62">
        <v>43</v>
      </c>
      <c r="C35" s="56">
        <v>43</v>
      </c>
      <c r="D35" s="8" t="s">
        <v>45</v>
      </c>
      <c r="E35" s="15" t="s">
        <v>11</v>
      </c>
      <c r="F35" s="15" t="s">
        <v>46</v>
      </c>
      <c r="G35" s="64" t="s">
        <v>36</v>
      </c>
      <c r="H35" s="8" t="s">
        <v>635</v>
      </c>
      <c r="I35" s="64" t="s">
        <v>611</v>
      </c>
      <c r="J35" s="64" t="s">
        <v>14</v>
      </c>
      <c r="K35" s="16" t="s">
        <v>6</v>
      </c>
      <c r="L35" s="16" t="s">
        <v>15</v>
      </c>
      <c r="M35" s="11">
        <v>1</v>
      </c>
      <c r="N35" s="11" t="s">
        <v>545</v>
      </c>
      <c r="O35" s="66"/>
      <c r="P35" s="66"/>
      <c r="Q35" s="80"/>
      <c r="R35" s="66"/>
      <c r="S35" s="66"/>
      <c r="T35" s="66" t="s">
        <v>15</v>
      </c>
      <c r="U35" s="66"/>
      <c r="V35" s="66"/>
      <c r="W35" s="66"/>
      <c r="X35" s="66"/>
      <c r="Y35" s="67">
        <f t="shared" si="0"/>
        <v>1</v>
      </c>
      <c r="Z35" s="16"/>
      <c r="AA35" s="16"/>
      <c r="AB35" s="16"/>
      <c r="AC35" s="16"/>
      <c r="AD35" s="16"/>
      <c r="AE35" s="68"/>
      <c r="AF35" s="12"/>
      <c r="AG35" s="12"/>
      <c r="AH35" s="12"/>
      <c r="AI35" s="12"/>
      <c r="AJ35" s="12"/>
      <c r="AK35" s="12"/>
      <c r="AL35" s="12"/>
      <c r="AM35" s="12"/>
      <c r="AN35" s="12"/>
      <c r="AO35" s="12"/>
      <c r="AP35" s="12"/>
      <c r="AQ35" s="12"/>
      <c r="AR35" s="12"/>
      <c r="AS35" s="12"/>
      <c r="AT35" s="12"/>
      <c r="AU35" s="12"/>
      <c r="AV35" s="12" t="s">
        <v>623</v>
      </c>
      <c r="AW35" s="12"/>
      <c r="AX35" s="12"/>
      <c r="AY35" s="12"/>
      <c r="AZ35" s="12"/>
      <c r="BA35" s="12"/>
      <c r="BB35" s="12"/>
      <c r="BC35" s="12"/>
      <c r="BD35" s="12"/>
      <c r="BE35" s="12"/>
      <c r="BF35" s="12"/>
      <c r="BG35" s="12"/>
      <c r="BH35" s="12"/>
      <c r="BI35" s="12"/>
      <c r="BJ35" s="345">
        <v>2</v>
      </c>
      <c r="BK35" s="345">
        <v>2</v>
      </c>
      <c r="BL35" s="345">
        <v>2</v>
      </c>
      <c r="BM35" s="345">
        <v>2</v>
      </c>
      <c r="BN35" s="345">
        <v>2</v>
      </c>
      <c r="BO35" s="345">
        <v>2</v>
      </c>
      <c r="BP35" s="345">
        <v>2</v>
      </c>
      <c r="BQ35" s="345">
        <v>2</v>
      </c>
      <c r="BR35" s="345">
        <v>2</v>
      </c>
      <c r="BS35" s="345">
        <v>2</v>
      </c>
      <c r="BT35" s="345">
        <v>2</v>
      </c>
      <c r="BU35" s="345">
        <v>2</v>
      </c>
      <c r="BV35" s="345">
        <v>2</v>
      </c>
      <c r="BW35" s="345">
        <v>2</v>
      </c>
      <c r="BX35" s="345">
        <v>2</v>
      </c>
      <c r="BY35" s="345">
        <v>2</v>
      </c>
      <c r="BZ35" s="345">
        <v>2</v>
      </c>
      <c r="CA35" s="345">
        <v>2</v>
      </c>
      <c r="CB35" s="345">
        <v>2</v>
      </c>
      <c r="CC35" s="345">
        <v>2</v>
      </c>
      <c r="CD35" s="345">
        <v>2</v>
      </c>
      <c r="CE35" s="345">
        <v>2</v>
      </c>
      <c r="CF35" s="345">
        <v>2</v>
      </c>
      <c r="CG35" s="345">
        <v>2</v>
      </c>
      <c r="CH35" s="345">
        <v>2</v>
      </c>
      <c r="CI35" s="345">
        <v>2</v>
      </c>
      <c r="CJ35" s="345">
        <v>2</v>
      </c>
      <c r="CK35" s="345">
        <v>2</v>
      </c>
      <c r="CL35" s="345">
        <v>2</v>
      </c>
      <c r="CM35" s="345">
        <v>2</v>
      </c>
      <c r="CN35" s="345">
        <v>2</v>
      </c>
      <c r="CO35" s="345">
        <v>2</v>
      </c>
      <c r="CP35" s="345">
        <v>2</v>
      </c>
      <c r="CQ35" s="345">
        <v>2</v>
      </c>
      <c r="CR35" s="345">
        <v>2</v>
      </c>
      <c r="CS35" s="345">
        <v>2</v>
      </c>
      <c r="CT35" s="345">
        <v>2</v>
      </c>
      <c r="CU35" s="345">
        <v>2</v>
      </c>
      <c r="CV35" s="345">
        <v>2</v>
      </c>
      <c r="CW35" s="335">
        <f t="shared" si="1"/>
        <v>39</v>
      </c>
      <c r="CX35" s="330">
        <f t="shared" si="2"/>
        <v>1</v>
      </c>
      <c r="CY35" s="335">
        <f t="shared" si="3"/>
        <v>0</v>
      </c>
      <c r="CZ35" s="339">
        <f t="shared" si="4"/>
        <v>0</v>
      </c>
      <c r="DA35" s="335">
        <f t="shared" si="5"/>
        <v>0</v>
      </c>
      <c r="DB35" s="339">
        <f t="shared" si="6"/>
        <v>0</v>
      </c>
      <c r="DC35" s="335">
        <f t="shared" si="7"/>
        <v>0</v>
      </c>
      <c r="DD35" s="339">
        <f t="shared" si="8"/>
        <v>0</v>
      </c>
      <c r="DE35" s="71">
        <f t="shared" si="9"/>
        <v>2</v>
      </c>
      <c r="DF35" s="71" t="str">
        <f t="shared" si="10"/>
        <v>Đạt mục tiêu</v>
      </c>
      <c r="DG35" s="2"/>
      <c r="DH35" s="2"/>
      <c r="DI35" s="2"/>
      <c r="DJ35" s="2"/>
      <c r="DK35" s="2"/>
      <c r="DL35" s="2"/>
      <c r="DM35" s="2"/>
      <c r="DN35" s="2"/>
      <c r="DO35" s="2"/>
      <c r="DP35" s="2"/>
      <c r="DQ35" s="2"/>
      <c r="DR35" s="2"/>
      <c r="DS35" s="2"/>
      <c r="DT35" s="2"/>
      <c r="DU35" s="2"/>
      <c r="DV35" s="2"/>
      <c r="DW35" s="2"/>
      <c r="DX35" s="2"/>
      <c r="DY35" s="2"/>
      <c r="DZ35" s="2"/>
    </row>
    <row r="36" spans="1:130" ht="49.5" hidden="1" customHeight="1" x14ac:dyDescent="0.25">
      <c r="A36" s="49">
        <v>26</v>
      </c>
      <c r="B36" s="62">
        <v>44</v>
      </c>
      <c r="C36" s="56">
        <v>44</v>
      </c>
      <c r="D36" s="8" t="s">
        <v>636</v>
      </c>
      <c r="E36" s="15" t="s">
        <v>19</v>
      </c>
      <c r="F36" s="15" t="s">
        <v>637</v>
      </c>
      <c r="G36" s="90" t="s">
        <v>19</v>
      </c>
      <c r="H36" s="8" t="s">
        <v>638</v>
      </c>
      <c r="I36" s="64" t="s">
        <v>611</v>
      </c>
      <c r="J36" s="64" t="s">
        <v>14</v>
      </c>
      <c r="K36" s="16" t="s">
        <v>6</v>
      </c>
      <c r="L36" s="16" t="s">
        <v>15</v>
      </c>
      <c r="M36" s="11">
        <v>1</v>
      </c>
      <c r="N36" s="11" t="s">
        <v>548</v>
      </c>
      <c r="O36" s="66"/>
      <c r="P36" s="66"/>
      <c r="Q36" s="66"/>
      <c r="R36" s="66"/>
      <c r="S36" s="66"/>
      <c r="T36" s="66"/>
      <c r="U36" s="66"/>
      <c r="V36" s="66"/>
      <c r="W36" s="66"/>
      <c r="X36" s="66" t="s">
        <v>15</v>
      </c>
      <c r="Y36" s="67">
        <f t="shared" si="0"/>
        <v>1</v>
      </c>
      <c r="Z36" s="16"/>
      <c r="AA36" s="16"/>
      <c r="AB36" s="16"/>
      <c r="AC36" s="16"/>
      <c r="AD36" s="16"/>
      <c r="AE36" s="68"/>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t="s">
        <v>623</v>
      </c>
      <c r="BJ36" s="16">
        <v>2</v>
      </c>
      <c r="BK36" s="16">
        <v>2</v>
      </c>
      <c r="BL36" s="16">
        <v>2</v>
      </c>
      <c r="BM36" s="16">
        <v>2</v>
      </c>
      <c r="BN36" s="16">
        <v>2</v>
      </c>
      <c r="BO36" s="16">
        <v>2</v>
      </c>
      <c r="BP36" s="16">
        <v>2</v>
      </c>
      <c r="BQ36" s="16">
        <v>2</v>
      </c>
      <c r="BR36" s="16">
        <v>2</v>
      </c>
      <c r="BS36" s="16">
        <v>2</v>
      </c>
      <c r="BT36" s="16">
        <v>2</v>
      </c>
      <c r="BU36" s="16">
        <v>2</v>
      </c>
      <c r="BV36" s="16">
        <v>2</v>
      </c>
      <c r="BW36" s="16">
        <v>2</v>
      </c>
      <c r="BX36" s="16">
        <v>2</v>
      </c>
      <c r="BY36" s="16">
        <v>2</v>
      </c>
      <c r="BZ36" s="16">
        <v>2</v>
      </c>
      <c r="CA36" s="16">
        <v>2</v>
      </c>
      <c r="CB36" s="16">
        <v>2</v>
      </c>
      <c r="CC36" s="16">
        <v>2</v>
      </c>
      <c r="CD36" s="16">
        <v>2</v>
      </c>
      <c r="CE36" s="16">
        <v>2</v>
      </c>
      <c r="CF36" s="16">
        <v>2</v>
      </c>
      <c r="CG36" s="16">
        <v>2</v>
      </c>
      <c r="CH36" s="16">
        <v>2</v>
      </c>
      <c r="CI36" s="16">
        <v>2</v>
      </c>
      <c r="CJ36" s="16">
        <v>2</v>
      </c>
      <c r="CK36" s="16">
        <v>2</v>
      </c>
      <c r="CL36" s="16">
        <v>2</v>
      </c>
      <c r="CM36" s="16">
        <v>2</v>
      </c>
      <c r="CN36" s="16">
        <v>2</v>
      </c>
      <c r="CO36" s="16">
        <v>2</v>
      </c>
      <c r="CP36" s="16">
        <v>2</v>
      </c>
      <c r="CQ36" s="16">
        <v>2</v>
      </c>
      <c r="CR36" s="16">
        <v>2</v>
      </c>
      <c r="CS36" s="16"/>
      <c r="CT36" s="16">
        <v>2</v>
      </c>
      <c r="CU36" s="16">
        <v>2</v>
      </c>
      <c r="CV36" s="16">
        <v>2</v>
      </c>
      <c r="CW36" s="69">
        <f t="shared" si="1"/>
        <v>38</v>
      </c>
      <c r="CX36" s="352">
        <f t="shared" si="2"/>
        <v>1</v>
      </c>
      <c r="CY36" s="69">
        <f t="shared" si="3"/>
        <v>0</v>
      </c>
      <c r="CZ36" s="70">
        <f t="shared" si="4"/>
        <v>0</v>
      </c>
      <c r="DA36" s="69">
        <f t="shared" si="5"/>
        <v>0</v>
      </c>
      <c r="DB36" s="70">
        <f t="shared" si="6"/>
        <v>0</v>
      </c>
      <c r="DC36" s="69">
        <f t="shared" si="7"/>
        <v>0</v>
      </c>
      <c r="DD36" s="70">
        <f t="shared" si="8"/>
        <v>0</v>
      </c>
      <c r="DE36" s="71">
        <f t="shared" si="9"/>
        <v>2</v>
      </c>
      <c r="DF36" s="71" t="str">
        <f t="shared" si="10"/>
        <v>Đạt mục tiêu</v>
      </c>
      <c r="DG36" s="2"/>
      <c r="DH36" s="2"/>
      <c r="DI36" s="2"/>
      <c r="DJ36" s="2"/>
      <c r="DK36" s="2"/>
      <c r="DL36" s="2"/>
      <c r="DM36" s="2"/>
      <c r="DN36" s="2"/>
      <c r="DO36" s="2"/>
      <c r="DP36" s="2"/>
      <c r="DQ36" s="2"/>
      <c r="DR36" s="2"/>
      <c r="DS36" s="2"/>
      <c r="DT36" s="2"/>
      <c r="DU36" s="2"/>
      <c r="DV36" s="2"/>
      <c r="DW36" s="2"/>
      <c r="DX36" s="2"/>
      <c r="DY36" s="2"/>
      <c r="DZ36" s="2"/>
    </row>
    <row r="37" spans="1:130" ht="51.75" hidden="1" customHeight="1" x14ac:dyDescent="0.25">
      <c r="A37" s="49">
        <v>27</v>
      </c>
      <c r="B37" s="91">
        <v>45</v>
      </c>
      <c r="C37" s="92">
        <v>45</v>
      </c>
      <c r="D37" s="8" t="s">
        <v>639</v>
      </c>
      <c r="E37" s="15" t="s">
        <v>36</v>
      </c>
      <c r="F37" s="15" t="s">
        <v>640</v>
      </c>
      <c r="G37" s="64" t="s">
        <v>36</v>
      </c>
      <c r="H37" s="8" t="s">
        <v>641</v>
      </c>
      <c r="I37" s="64" t="s">
        <v>611</v>
      </c>
      <c r="J37" s="64" t="s">
        <v>14</v>
      </c>
      <c r="K37" s="16" t="s">
        <v>6</v>
      </c>
      <c r="L37" s="16" t="s">
        <v>15</v>
      </c>
      <c r="M37" s="93"/>
      <c r="N37" s="307" t="s">
        <v>544</v>
      </c>
      <c r="O37" s="94"/>
      <c r="P37" s="94"/>
      <c r="Q37" s="94"/>
      <c r="R37" s="94"/>
      <c r="S37" s="94" t="s">
        <v>15</v>
      </c>
      <c r="T37" s="94"/>
      <c r="U37" s="94"/>
      <c r="V37" s="94"/>
      <c r="W37" s="94"/>
      <c r="X37" s="94"/>
      <c r="Y37" s="67">
        <f t="shared" si="0"/>
        <v>1</v>
      </c>
      <c r="Z37" s="95"/>
      <c r="AA37" s="95"/>
      <c r="AB37" s="95"/>
      <c r="AC37" s="95"/>
      <c r="AD37" s="95"/>
      <c r="AE37" s="96"/>
      <c r="AF37" s="97"/>
      <c r="AG37" s="97"/>
      <c r="AH37" s="97"/>
      <c r="AI37" s="97"/>
      <c r="AJ37" s="97"/>
      <c r="AK37" s="97"/>
      <c r="AL37" s="97"/>
      <c r="AM37" s="97"/>
      <c r="AN37" s="97"/>
      <c r="AO37" s="97"/>
      <c r="AP37" s="97"/>
      <c r="AQ37" s="97" t="s">
        <v>623</v>
      </c>
      <c r="AR37" s="97" t="s">
        <v>623</v>
      </c>
      <c r="AS37" s="97" t="s">
        <v>623</v>
      </c>
      <c r="AT37" s="97" t="s">
        <v>623</v>
      </c>
      <c r="AU37" s="97"/>
      <c r="AV37" s="97"/>
      <c r="AW37" s="97" t="s">
        <v>623</v>
      </c>
      <c r="AX37" s="97"/>
      <c r="AY37" s="97"/>
      <c r="AZ37" s="97"/>
      <c r="BA37" s="97"/>
      <c r="BB37" s="97"/>
      <c r="BC37" s="97"/>
      <c r="BD37" s="97"/>
      <c r="BE37" s="97"/>
      <c r="BF37" s="97"/>
      <c r="BG37" s="97"/>
      <c r="BH37" s="97"/>
      <c r="BI37" s="97"/>
      <c r="BJ37" s="16">
        <v>2</v>
      </c>
      <c r="BK37" s="16">
        <v>2</v>
      </c>
      <c r="BL37" s="16">
        <v>2</v>
      </c>
      <c r="BM37" s="16">
        <v>2</v>
      </c>
      <c r="BN37" s="16">
        <v>2</v>
      </c>
      <c r="BO37" s="16">
        <v>2</v>
      </c>
      <c r="BP37" s="16">
        <v>2</v>
      </c>
      <c r="BQ37" s="16">
        <v>2</v>
      </c>
      <c r="BR37" s="16">
        <v>2</v>
      </c>
      <c r="BS37" s="16">
        <v>2</v>
      </c>
      <c r="BT37" s="16">
        <v>2</v>
      </c>
      <c r="BU37" s="16">
        <v>2</v>
      </c>
      <c r="BV37" s="16">
        <v>2</v>
      </c>
      <c r="BW37" s="16">
        <v>2</v>
      </c>
      <c r="BX37" s="16">
        <v>2</v>
      </c>
      <c r="BY37" s="16">
        <v>2</v>
      </c>
      <c r="BZ37" s="16">
        <v>2</v>
      </c>
      <c r="CA37" s="16">
        <v>2</v>
      </c>
      <c r="CB37" s="16">
        <v>2</v>
      </c>
      <c r="CC37" s="16">
        <v>2</v>
      </c>
      <c r="CD37" s="16">
        <v>2</v>
      </c>
      <c r="CE37" s="16">
        <v>2</v>
      </c>
      <c r="CF37" s="16">
        <v>2</v>
      </c>
      <c r="CG37" s="16">
        <v>2</v>
      </c>
      <c r="CH37" s="16">
        <v>2</v>
      </c>
      <c r="CI37" s="16">
        <v>2</v>
      </c>
      <c r="CJ37" s="16">
        <v>2</v>
      </c>
      <c r="CK37" s="16">
        <v>2</v>
      </c>
      <c r="CL37" s="16">
        <v>2</v>
      </c>
      <c r="CM37" s="16">
        <v>2</v>
      </c>
      <c r="CN37" s="16">
        <v>2</v>
      </c>
      <c r="CO37" s="16">
        <v>2</v>
      </c>
      <c r="CP37" s="16">
        <v>2</v>
      </c>
      <c r="CQ37" s="16">
        <v>2</v>
      </c>
      <c r="CR37" s="16">
        <v>2</v>
      </c>
      <c r="CS37" s="16"/>
      <c r="CT37" s="16">
        <v>2</v>
      </c>
      <c r="CU37" s="16">
        <v>2</v>
      </c>
      <c r="CV37" s="16">
        <v>2</v>
      </c>
      <c r="CW37" s="98">
        <f t="shared" si="1"/>
        <v>38</v>
      </c>
      <c r="CX37" s="353">
        <f t="shared" si="2"/>
        <v>1</v>
      </c>
      <c r="CY37" s="98">
        <f t="shared" si="3"/>
        <v>0</v>
      </c>
      <c r="CZ37" s="99">
        <f t="shared" si="4"/>
        <v>0</v>
      </c>
      <c r="DA37" s="98">
        <f t="shared" si="5"/>
        <v>0</v>
      </c>
      <c r="DB37" s="99">
        <f t="shared" si="6"/>
        <v>0</v>
      </c>
      <c r="DC37" s="98">
        <f t="shared" si="7"/>
        <v>0</v>
      </c>
      <c r="DD37" s="99">
        <f t="shared" si="8"/>
        <v>0</v>
      </c>
      <c r="DE37" s="100">
        <f t="shared" si="9"/>
        <v>2</v>
      </c>
      <c r="DF37" s="100" t="str">
        <f t="shared" si="10"/>
        <v>Đạt mục tiêu</v>
      </c>
      <c r="DG37" s="101"/>
      <c r="DH37" s="101"/>
      <c r="DI37" s="101"/>
      <c r="DJ37" s="101"/>
      <c r="DK37" s="101"/>
      <c r="DL37" s="101"/>
      <c r="DM37" s="101"/>
      <c r="DN37" s="101"/>
      <c r="DO37" s="101"/>
      <c r="DP37" s="101"/>
      <c r="DQ37" s="101"/>
      <c r="DR37" s="101"/>
      <c r="DS37" s="101"/>
      <c r="DT37" s="101"/>
      <c r="DU37" s="101"/>
      <c r="DV37" s="101"/>
      <c r="DW37" s="101"/>
      <c r="DX37" s="101"/>
      <c r="DY37" s="101"/>
      <c r="DZ37" s="101"/>
    </row>
    <row r="38" spans="1:130" ht="48" hidden="1" customHeight="1" x14ac:dyDescent="0.25">
      <c r="A38" s="49">
        <v>28</v>
      </c>
      <c r="B38" s="62">
        <v>46</v>
      </c>
      <c r="C38" s="56">
        <v>46</v>
      </c>
      <c r="D38" s="8" t="s">
        <v>47</v>
      </c>
      <c r="E38" s="15" t="s">
        <v>38</v>
      </c>
      <c r="F38" s="15" t="s">
        <v>48</v>
      </c>
      <c r="G38" s="64" t="s">
        <v>38</v>
      </c>
      <c r="H38" s="8" t="s">
        <v>642</v>
      </c>
      <c r="I38" s="64" t="s">
        <v>611</v>
      </c>
      <c r="J38" s="64" t="s">
        <v>14</v>
      </c>
      <c r="K38" s="16" t="s">
        <v>6</v>
      </c>
      <c r="L38" s="16" t="s">
        <v>15</v>
      </c>
      <c r="M38" s="11"/>
      <c r="N38" s="11" t="s">
        <v>546</v>
      </c>
      <c r="O38" s="66"/>
      <c r="P38" s="66"/>
      <c r="Q38" s="66"/>
      <c r="R38" s="66"/>
      <c r="S38" s="66"/>
      <c r="T38" s="66"/>
      <c r="U38" s="66" t="s">
        <v>15</v>
      </c>
      <c r="V38" s="66"/>
      <c r="W38" s="66"/>
      <c r="X38" s="66"/>
      <c r="Y38" s="67">
        <f t="shared" si="0"/>
        <v>1</v>
      </c>
      <c r="Z38" s="16"/>
      <c r="AA38" s="16"/>
      <c r="AB38" s="16"/>
      <c r="AC38" s="16"/>
      <c r="AD38" s="16"/>
      <c r="AE38" s="68"/>
      <c r="AF38" s="12"/>
      <c r="AG38" s="12"/>
      <c r="AH38" s="12"/>
      <c r="AI38" s="12"/>
      <c r="AJ38" s="12"/>
      <c r="AK38" s="12"/>
      <c r="AL38" s="12"/>
      <c r="AM38" s="12"/>
      <c r="AN38" s="12"/>
      <c r="AO38" s="12"/>
      <c r="AP38" s="12"/>
      <c r="AQ38" s="12"/>
      <c r="AR38" s="12"/>
      <c r="AS38" s="12"/>
      <c r="AT38" s="12"/>
      <c r="AU38" s="12"/>
      <c r="AV38" s="12"/>
      <c r="AW38" s="12"/>
      <c r="AX38" s="12"/>
      <c r="AY38" s="12"/>
      <c r="AZ38" s="12"/>
      <c r="BA38" s="12" t="s">
        <v>626</v>
      </c>
      <c r="BB38" s="12"/>
      <c r="BC38" s="12"/>
      <c r="BD38" s="12"/>
      <c r="BE38" s="12"/>
      <c r="BF38" s="12"/>
      <c r="BG38" s="12"/>
      <c r="BH38" s="12"/>
      <c r="BI38" s="12"/>
      <c r="BJ38" s="16">
        <v>2</v>
      </c>
      <c r="BK38" s="16">
        <v>2</v>
      </c>
      <c r="BL38" s="16">
        <v>2</v>
      </c>
      <c r="BM38" s="16">
        <v>2</v>
      </c>
      <c r="BN38" s="16">
        <v>2</v>
      </c>
      <c r="BO38" s="16">
        <v>2</v>
      </c>
      <c r="BP38" s="16">
        <v>2</v>
      </c>
      <c r="BQ38" s="16">
        <v>2</v>
      </c>
      <c r="BR38" s="16">
        <v>2</v>
      </c>
      <c r="BS38" s="16">
        <v>2</v>
      </c>
      <c r="BT38" s="16">
        <v>2</v>
      </c>
      <c r="BU38" s="16">
        <v>2</v>
      </c>
      <c r="BV38" s="16">
        <v>2</v>
      </c>
      <c r="BW38" s="16">
        <v>2</v>
      </c>
      <c r="BX38" s="16">
        <v>2</v>
      </c>
      <c r="BY38" s="16">
        <v>2</v>
      </c>
      <c r="BZ38" s="16">
        <v>2</v>
      </c>
      <c r="CA38" s="16">
        <v>2</v>
      </c>
      <c r="CB38" s="16">
        <v>2</v>
      </c>
      <c r="CC38" s="16">
        <v>2</v>
      </c>
      <c r="CD38" s="16">
        <v>2</v>
      </c>
      <c r="CE38" s="16">
        <v>2</v>
      </c>
      <c r="CF38" s="16">
        <v>2</v>
      </c>
      <c r="CG38" s="16">
        <v>2</v>
      </c>
      <c r="CH38" s="16">
        <v>2</v>
      </c>
      <c r="CI38" s="16">
        <v>2</v>
      </c>
      <c r="CJ38" s="16">
        <v>2</v>
      </c>
      <c r="CK38" s="16">
        <v>2</v>
      </c>
      <c r="CL38" s="16">
        <v>2</v>
      </c>
      <c r="CM38" s="16">
        <v>2</v>
      </c>
      <c r="CN38" s="16">
        <v>2</v>
      </c>
      <c r="CO38" s="16">
        <v>2</v>
      </c>
      <c r="CP38" s="16">
        <v>2</v>
      </c>
      <c r="CQ38" s="16">
        <v>2</v>
      </c>
      <c r="CR38" s="16">
        <v>2</v>
      </c>
      <c r="CS38" s="16"/>
      <c r="CT38" s="16">
        <v>2</v>
      </c>
      <c r="CU38" s="16">
        <v>2</v>
      </c>
      <c r="CV38" s="16">
        <v>2</v>
      </c>
      <c r="CW38" s="69">
        <f t="shared" si="1"/>
        <v>38</v>
      </c>
      <c r="CX38" s="352">
        <f t="shared" si="2"/>
        <v>1</v>
      </c>
      <c r="CY38" s="69">
        <f t="shared" si="3"/>
        <v>0</v>
      </c>
      <c r="CZ38" s="70">
        <f t="shared" si="4"/>
        <v>0</v>
      </c>
      <c r="DA38" s="69">
        <f t="shared" si="5"/>
        <v>0</v>
      </c>
      <c r="DB38" s="70">
        <f t="shared" si="6"/>
        <v>0</v>
      </c>
      <c r="DC38" s="69">
        <f t="shared" si="7"/>
        <v>0</v>
      </c>
      <c r="DD38" s="70">
        <f t="shared" si="8"/>
        <v>0</v>
      </c>
      <c r="DE38" s="71">
        <f t="shared" si="9"/>
        <v>2</v>
      </c>
      <c r="DF38" s="71" t="str">
        <f t="shared" si="10"/>
        <v>Đạt mục tiêu</v>
      </c>
      <c r="DG38" s="2"/>
      <c r="DH38" s="2"/>
      <c r="DI38" s="2"/>
      <c r="DJ38" s="2"/>
      <c r="DK38" s="2"/>
      <c r="DL38" s="2"/>
      <c r="DM38" s="2"/>
      <c r="DN38" s="2"/>
      <c r="DO38" s="2"/>
      <c r="DP38" s="2"/>
      <c r="DQ38" s="2"/>
      <c r="DR38" s="2"/>
      <c r="DS38" s="2"/>
      <c r="DT38" s="2"/>
      <c r="DU38" s="2"/>
      <c r="DV38" s="2"/>
      <c r="DW38" s="2"/>
      <c r="DX38" s="2"/>
      <c r="DY38" s="2"/>
      <c r="DZ38" s="2"/>
    </row>
    <row r="39" spans="1:130" ht="36.75" hidden="1" customHeight="1" x14ac:dyDescent="0.25">
      <c r="A39" s="49">
        <v>29</v>
      </c>
      <c r="B39" s="62">
        <v>47</v>
      </c>
      <c r="C39" s="56">
        <v>47</v>
      </c>
      <c r="D39" s="8" t="s">
        <v>49</v>
      </c>
      <c r="E39" s="15" t="s">
        <v>38</v>
      </c>
      <c r="F39" s="102" t="s">
        <v>50</v>
      </c>
      <c r="G39" s="64" t="s">
        <v>38</v>
      </c>
      <c r="H39" s="8" t="s">
        <v>643</v>
      </c>
      <c r="I39" s="64" t="s">
        <v>611</v>
      </c>
      <c r="J39" s="64" t="s">
        <v>14</v>
      </c>
      <c r="K39" s="16" t="s">
        <v>6</v>
      </c>
      <c r="L39" s="16" t="s">
        <v>15</v>
      </c>
      <c r="M39" s="11"/>
      <c r="N39" s="11" t="s">
        <v>548</v>
      </c>
      <c r="O39" s="66"/>
      <c r="P39" s="66"/>
      <c r="Q39" s="66"/>
      <c r="R39" s="66"/>
      <c r="S39" s="66"/>
      <c r="T39" s="66"/>
      <c r="U39" s="66"/>
      <c r="V39" s="66"/>
      <c r="W39" s="66"/>
      <c r="X39" s="66" t="s">
        <v>15</v>
      </c>
      <c r="Y39" s="67">
        <f t="shared" si="0"/>
        <v>1</v>
      </c>
      <c r="Z39" s="16"/>
      <c r="AA39" s="16"/>
      <c r="AB39" s="16"/>
      <c r="AC39" s="16"/>
      <c r="AD39" s="16"/>
      <c r="AE39" s="7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v>2</v>
      </c>
      <c r="BK39" s="16">
        <v>2</v>
      </c>
      <c r="BL39" s="16">
        <v>2</v>
      </c>
      <c r="BM39" s="16">
        <v>2</v>
      </c>
      <c r="BN39" s="16">
        <v>2</v>
      </c>
      <c r="BO39" s="16">
        <v>2</v>
      </c>
      <c r="BP39" s="16">
        <v>2</v>
      </c>
      <c r="BQ39" s="16">
        <v>2</v>
      </c>
      <c r="BR39" s="16">
        <v>2</v>
      </c>
      <c r="BS39" s="16">
        <v>2</v>
      </c>
      <c r="BT39" s="16">
        <v>2</v>
      </c>
      <c r="BU39" s="16">
        <v>2</v>
      </c>
      <c r="BV39" s="16">
        <v>2</v>
      </c>
      <c r="BW39" s="16">
        <v>2</v>
      </c>
      <c r="BX39" s="16">
        <v>2</v>
      </c>
      <c r="BY39" s="16">
        <v>2</v>
      </c>
      <c r="BZ39" s="16">
        <v>2</v>
      </c>
      <c r="CA39" s="16">
        <v>2</v>
      </c>
      <c r="CB39" s="16">
        <v>2</v>
      </c>
      <c r="CC39" s="16">
        <v>2</v>
      </c>
      <c r="CD39" s="16">
        <v>2</v>
      </c>
      <c r="CE39" s="16">
        <v>2</v>
      </c>
      <c r="CF39" s="16">
        <v>2</v>
      </c>
      <c r="CG39" s="16">
        <v>2</v>
      </c>
      <c r="CH39" s="16">
        <v>2</v>
      </c>
      <c r="CI39" s="16">
        <v>2</v>
      </c>
      <c r="CJ39" s="16">
        <v>2</v>
      </c>
      <c r="CK39" s="16">
        <v>2</v>
      </c>
      <c r="CL39" s="16">
        <v>2</v>
      </c>
      <c r="CM39" s="16">
        <v>2</v>
      </c>
      <c r="CN39" s="16">
        <v>2</v>
      </c>
      <c r="CO39" s="16">
        <v>2</v>
      </c>
      <c r="CP39" s="16">
        <v>2</v>
      </c>
      <c r="CQ39" s="16">
        <v>2</v>
      </c>
      <c r="CR39" s="16">
        <v>2</v>
      </c>
      <c r="CS39" s="16"/>
      <c r="CT39" s="16">
        <v>2</v>
      </c>
      <c r="CU39" s="16">
        <v>2</v>
      </c>
      <c r="CV39" s="16">
        <v>2</v>
      </c>
      <c r="CW39" s="69">
        <f t="shared" si="1"/>
        <v>38</v>
      </c>
      <c r="CX39" s="352">
        <f t="shared" si="2"/>
        <v>1</v>
      </c>
      <c r="CY39" s="69">
        <f t="shared" si="3"/>
        <v>0</v>
      </c>
      <c r="CZ39" s="70">
        <f t="shared" si="4"/>
        <v>0</v>
      </c>
      <c r="DA39" s="69">
        <f t="shared" si="5"/>
        <v>0</v>
      </c>
      <c r="DB39" s="70">
        <f t="shared" si="6"/>
        <v>0</v>
      </c>
      <c r="DC39" s="69">
        <f t="shared" si="7"/>
        <v>0</v>
      </c>
      <c r="DD39" s="70">
        <f t="shared" si="8"/>
        <v>0</v>
      </c>
      <c r="DE39" s="71">
        <f t="shared" si="9"/>
        <v>2</v>
      </c>
      <c r="DF39" s="71" t="str">
        <f t="shared" si="10"/>
        <v>Đạt mục tiêu</v>
      </c>
      <c r="DG39" s="2"/>
      <c r="DH39" s="2"/>
      <c r="DI39" s="2"/>
      <c r="DJ39" s="2"/>
      <c r="DK39" s="2"/>
      <c r="DL39" s="2"/>
      <c r="DM39" s="2"/>
      <c r="DN39" s="2"/>
      <c r="DO39" s="2"/>
      <c r="DP39" s="2"/>
      <c r="DQ39" s="2"/>
      <c r="DR39" s="2"/>
      <c r="DS39" s="2"/>
      <c r="DT39" s="2"/>
      <c r="DU39" s="2"/>
      <c r="DV39" s="2"/>
      <c r="DW39" s="2"/>
      <c r="DX39" s="2"/>
      <c r="DY39" s="2"/>
      <c r="DZ39" s="2"/>
    </row>
    <row r="40" spans="1:130" ht="17.25" hidden="1" customHeight="1" x14ac:dyDescent="0.25">
      <c r="A40" s="49">
        <v>30</v>
      </c>
      <c r="B40" s="55">
        <v>48</v>
      </c>
      <c r="C40" s="56">
        <v>48</v>
      </c>
      <c r="D40" s="85" t="s">
        <v>51</v>
      </c>
      <c r="E40" s="86"/>
      <c r="F40" s="87"/>
      <c r="G40" s="57" t="s">
        <v>609</v>
      </c>
      <c r="H40" s="57"/>
      <c r="I40" s="57"/>
      <c r="J40" s="57" t="s">
        <v>609</v>
      </c>
      <c r="K40" s="57" t="s">
        <v>609</v>
      </c>
      <c r="L40" s="57" t="s">
        <v>609</v>
      </c>
      <c r="M40" s="57" t="s">
        <v>609</v>
      </c>
      <c r="N40" s="304"/>
      <c r="O40" s="58" t="s">
        <v>609</v>
      </c>
      <c r="P40" s="58" t="s">
        <v>609</v>
      </c>
      <c r="Q40" s="58" t="s">
        <v>609</v>
      </c>
      <c r="R40" s="58" t="s">
        <v>609</v>
      </c>
      <c r="S40" s="58" t="s">
        <v>609</v>
      </c>
      <c r="T40" s="58" t="s">
        <v>609</v>
      </c>
      <c r="U40" s="58" t="s">
        <v>609</v>
      </c>
      <c r="V40" s="58" t="s">
        <v>609</v>
      </c>
      <c r="W40" s="58" t="s">
        <v>609</v>
      </c>
      <c r="X40" s="58" t="s">
        <v>609</v>
      </c>
      <c r="Y40" s="67">
        <f t="shared" si="0"/>
        <v>0</v>
      </c>
      <c r="Z40" s="57" t="s">
        <v>609</v>
      </c>
      <c r="AA40" s="57" t="s">
        <v>609</v>
      </c>
      <c r="AB40" s="57" t="s">
        <v>609</v>
      </c>
      <c r="AC40" s="57" t="s">
        <v>609</v>
      </c>
      <c r="AD40" s="57" t="s">
        <v>609</v>
      </c>
      <c r="AE40" s="57" t="s">
        <v>609</v>
      </c>
      <c r="AF40" s="57" t="s">
        <v>609</v>
      </c>
      <c r="AG40" s="57" t="s">
        <v>609</v>
      </c>
      <c r="AH40" s="57" t="s">
        <v>8</v>
      </c>
      <c r="AI40" s="57" t="s">
        <v>8</v>
      </c>
      <c r="AJ40" s="57" t="s">
        <v>8</v>
      </c>
      <c r="AK40" s="57" t="s">
        <v>8</v>
      </c>
      <c r="AL40" s="57" t="s">
        <v>8</v>
      </c>
      <c r="AM40" s="57" t="s">
        <v>8</v>
      </c>
      <c r="AN40" s="57"/>
      <c r="AO40" s="57" t="s">
        <v>8</v>
      </c>
      <c r="AP40" s="57" t="s">
        <v>8</v>
      </c>
      <c r="AQ40" s="57" t="s">
        <v>8</v>
      </c>
      <c r="AR40" s="57" t="s">
        <v>8</v>
      </c>
      <c r="AS40" s="57" t="s">
        <v>8</v>
      </c>
      <c r="AT40" s="57" t="s">
        <v>8</v>
      </c>
      <c r="AU40" s="57" t="s">
        <v>8</v>
      </c>
      <c r="AV40" s="57" t="s">
        <v>8</v>
      </c>
      <c r="AW40" s="57" t="s">
        <v>8</v>
      </c>
      <c r="AX40" s="57" t="s">
        <v>8</v>
      </c>
      <c r="AY40" s="57" t="s">
        <v>8</v>
      </c>
      <c r="AZ40" s="57"/>
      <c r="BA40" s="57" t="s">
        <v>8</v>
      </c>
      <c r="BB40" s="57" t="s">
        <v>8</v>
      </c>
      <c r="BC40" s="57" t="s">
        <v>8</v>
      </c>
      <c r="BD40" s="57" t="s">
        <v>8</v>
      </c>
      <c r="BE40" s="57" t="s">
        <v>8</v>
      </c>
      <c r="BF40" s="57" t="s">
        <v>8</v>
      </c>
      <c r="BG40" s="57" t="s">
        <v>8</v>
      </c>
      <c r="BH40" s="57" t="s">
        <v>8</v>
      </c>
      <c r="BI40" s="57"/>
      <c r="BJ40" s="336" t="s">
        <v>8</v>
      </c>
      <c r="BK40" s="336" t="s">
        <v>8</v>
      </c>
      <c r="BL40" s="336" t="s">
        <v>8</v>
      </c>
      <c r="BM40" s="336" t="s">
        <v>8</v>
      </c>
      <c r="BN40" s="336" t="s">
        <v>8</v>
      </c>
      <c r="BO40" s="336" t="s">
        <v>8</v>
      </c>
      <c r="BP40" s="336" t="s">
        <v>8</v>
      </c>
      <c r="BQ40" s="336" t="s">
        <v>8</v>
      </c>
      <c r="BR40" s="336" t="s">
        <v>8</v>
      </c>
      <c r="BS40" s="336"/>
      <c r="BT40" s="336"/>
      <c r="BU40" s="336"/>
      <c r="BV40" s="336"/>
      <c r="BW40" s="336"/>
      <c r="BX40" s="336"/>
      <c r="BY40" s="336"/>
      <c r="BZ40" s="336"/>
      <c r="CA40" s="336"/>
      <c r="CB40" s="336"/>
      <c r="CC40" s="336" t="s">
        <v>8</v>
      </c>
      <c r="CD40" s="336"/>
      <c r="CE40" s="336" t="s">
        <v>8</v>
      </c>
      <c r="CF40" s="336" t="s">
        <v>8</v>
      </c>
      <c r="CG40" s="336" t="s">
        <v>8</v>
      </c>
      <c r="CH40" s="336" t="s">
        <v>8</v>
      </c>
      <c r="CI40" s="336" t="s">
        <v>8</v>
      </c>
      <c r="CJ40" s="336" t="s">
        <v>8</v>
      </c>
      <c r="CK40" s="336" t="s">
        <v>8</v>
      </c>
      <c r="CL40" s="336" t="s">
        <v>8</v>
      </c>
      <c r="CM40" s="336" t="s">
        <v>8</v>
      </c>
      <c r="CN40" s="336" t="s">
        <v>8</v>
      </c>
      <c r="CO40" s="336" t="s">
        <v>8</v>
      </c>
      <c r="CP40" s="336" t="s">
        <v>8</v>
      </c>
      <c r="CQ40" s="336" t="s">
        <v>8</v>
      </c>
      <c r="CR40" s="336" t="s">
        <v>8</v>
      </c>
      <c r="CS40" s="336"/>
      <c r="CT40" s="336" t="s">
        <v>8</v>
      </c>
      <c r="CU40" s="336" t="s">
        <v>8</v>
      </c>
      <c r="CV40" s="336" t="s">
        <v>8</v>
      </c>
      <c r="CW40" s="336" t="s">
        <v>8</v>
      </c>
      <c r="CX40" s="331" t="s">
        <v>8</v>
      </c>
      <c r="CY40" s="336" t="s">
        <v>8</v>
      </c>
      <c r="CZ40" s="336" t="s">
        <v>8</v>
      </c>
      <c r="DA40" s="336" t="s">
        <v>8</v>
      </c>
      <c r="DB40" s="336" t="s">
        <v>8</v>
      </c>
      <c r="DC40" s="336" t="s">
        <v>8</v>
      </c>
      <c r="DD40" s="336" t="s">
        <v>8</v>
      </c>
      <c r="DE40" s="57" t="s">
        <v>8</v>
      </c>
      <c r="DF40" s="57" t="s">
        <v>8</v>
      </c>
      <c r="DG40" s="2"/>
      <c r="DH40" s="2"/>
      <c r="DI40" s="2"/>
      <c r="DJ40" s="2"/>
      <c r="DK40" s="2"/>
      <c r="DL40" s="2"/>
      <c r="DM40" s="2"/>
      <c r="DN40" s="2"/>
      <c r="DO40" s="2"/>
      <c r="DP40" s="2"/>
      <c r="DQ40" s="2"/>
      <c r="DR40" s="2"/>
      <c r="DS40" s="2"/>
      <c r="DT40" s="2"/>
      <c r="DU40" s="2"/>
      <c r="DV40" s="2"/>
      <c r="DW40" s="2"/>
      <c r="DX40" s="2"/>
      <c r="DY40" s="2"/>
      <c r="DZ40" s="2"/>
    </row>
    <row r="41" spans="1:130" ht="75" hidden="1" customHeight="1" x14ac:dyDescent="0.25">
      <c r="A41" s="49">
        <v>31</v>
      </c>
      <c r="B41" s="62">
        <v>51</v>
      </c>
      <c r="C41" s="56">
        <v>51</v>
      </c>
      <c r="D41" s="8" t="s">
        <v>52</v>
      </c>
      <c r="E41" s="15" t="s">
        <v>19</v>
      </c>
      <c r="F41" s="15" t="s">
        <v>53</v>
      </c>
      <c r="G41" s="64" t="s">
        <v>19</v>
      </c>
      <c r="H41" s="8" t="s">
        <v>644</v>
      </c>
      <c r="I41" s="64" t="s">
        <v>628</v>
      </c>
      <c r="J41" s="64" t="s">
        <v>14</v>
      </c>
      <c r="K41" s="16" t="s">
        <v>6</v>
      </c>
      <c r="L41" s="16" t="s">
        <v>15</v>
      </c>
      <c r="M41" s="11">
        <v>1</v>
      </c>
      <c r="N41" s="305" t="s">
        <v>544</v>
      </c>
      <c r="O41" s="66"/>
      <c r="P41" s="66"/>
      <c r="Q41" s="66"/>
      <c r="R41" s="80"/>
      <c r="S41" s="66" t="s">
        <v>15</v>
      </c>
      <c r="T41" s="66"/>
      <c r="U41" s="66"/>
      <c r="V41" s="66"/>
      <c r="W41" s="66"/>
      <c r="X41" s="66"/>
      <c r="Y41" s="67">
        <f t="shared" si="0"/>
        <v>1</v>
      </c>
      <c r="Z41" s="16"/>
      <c r="AA41" s="16"/>
      <c r="AB41" s="16"/>
      <c r="AC41" s="16"/>
      <c r="AD41" s="16"/>
      <c r="AE41" s="68"/>
      <c r="AF41" s="12"/>
      <c r="AG41" s="12"/>
      <c r="AH41" s="12"/>
      <c r="AI41" s="12"/>
      <c r="AJ41" s="12"/>
      <c r="AK41" s="12"/>
      <c r="AL41" s="12"/>
      <c r="AM41" s="12"/>
      <c r="AN41" s="12"/>
      <c r="AO41" s="12"/>
      <c r="AP41" s="12"/>
      <c r="AQ41" s="12"/>
      <c r="AR41" s="12" t="s">
        <v>626</v>
      </c>
      <c r="AS41" s="12" t="s">
        <v>623</v>
      </c>
      <c r="AT41" s="12"/>
      <c r="AU41" s="16" t="s">
        <v>645</v>
      </c>
      <c r="AV41" s="16"/>
      <c r="AW41" s="16"/>
      <c r="AX41" s="16"/>
      <c r="AY41" s="12"/>
      <c r="AZ41" s="12"/>
      <c r="BA41" s="12"/>
      <c r="BB41" s="12"/>
      <c r="BC41" s="12"/>
      <c r="BD41" s="12"/>
      <c r="BE41" s="12"/>
      <c r="BF41" s="12"/>
      <c r="BG41" s="12"/>
      <c r="BH41" s="12"/>
      <c r="BI41" s="12"/>
      <c r="BJ41" s="16">
        <v>2</v>
      </c>
      <c r="BK41" s="16">
        <v>2</v>
      </c>
      <c r="BL41" s="16">
        <v>2</v>
      </c>
      <c r="BM41" s="16">
        <v>2</v>
      </c>
      <c r="BN41" s="16">
        <v>2</v>
      </c>
      <c r="BO41" s="16">
        <v>2</v>
      </c>
      <c r="BP41" s="16">
        <v>2</v>
      </c>
      <c r="BQ41" s="16">
        <v>2</v>
      </c>
      <c r="BR41" s="16">
        <v>2</v>
      </c>
      <c r="BS41" s="16">
        <v>2</v>
      </c>
      <c r="BT41" s="16">
        <v>2</v>
      </c>
      <c r="BU41" s="16">
        <v>2</v>
      </c>
      <c r="BV41" s="16">
        <v>2</v>
      </c>
      <c r="BW41" s="16">
        <v>2</v>
      </c>
      <c r="BX41" s="16">
        <v>2</v>
      </c>
      <c r="BY41" s="16">
        <v>2</v>
      </c>
      <c r="BZ41" s="16">
        <v>2</v>
      </c>
      <c r="CA41" s="16">
        <v>2</v>
      </c>
      <c r="CB41" s="16">
        <v>2</v>
      </c>
      <c r="CC41" s="16">
        <v>2</v>
      </c>
      <c r="CD41" s="16">
        <v>2</v>
      </c>
      <c r="CE41" s="16">
        <v>2</v>
      </c>
      <c r="CF41" s="16">
        <v>2</v>
      </c>
      <c r="CG41" s="16">
        <v>2</v>
      </c>
      <c r="CH41" s="16">
        <v>2</v>
      </c>
      <c r="CI41" s="16">
        <v>2</v>
      </c>
      <c r="CJ41" s="16">
        <v>2</v>
      </c>
      <c r="CK41" s="16">
        <v>2</v>
      </c>
      <c r="CL41" s="16">
        <v>2</v>
      </c>
      <c r="CM41" s="16">
        <v>2</v>
      </c>
      <c r="CN41" s="16">
        <v>2</v>
      </c>
      <c r="CO41" s="16">
        <v>2</v>
      </c>
      <c r="CP41" s="16">
        <v>2</v>
      </c>
      <c r="CQ41" s="16">
        <v>2</v>
      </c>
      <c r="CR41" s="16">
        <v>2</v>
      </c>
      <c r="CS41" s="16"/>
      <c r="CT41" s="16">
        <v>2</v>
      </c>
      <c r="CU41" s="16">
        <v>2</v>
      </c>
      <c r="CV41" s="16">
        <v>2</v>
      </c>
      <c r="CW41" s="69">
        <f t="shared" ref="CW41:CW92" si="11">COUNTIF(BJ41:CV41,"2")</f>
        <v>38</v>
      </c>
      <c r="CX41" s="352">
        <f t="shared" ref="CX41:CX89" si="12">CW41/(CW41+CY41+DA41+DC41)</f>
        <v>1</v>
      </c>
      <c r="CY41" s="69">
        <f t="shared" ref="CY41:CY88" si="13">COUNTIF(BJ41:CV41,"1")</f>
        <v>0</v>
      </c>
      <c r="CZ41" s="70">
        <f t="shared" ref="CZ41:CZ88" si="14">CY41/(CW41+CY41+DA41+DC41)</f>
        <v>0</v>
      </c>
      <c r="DA41" s="69">
        <f t="shared" ref="DA41:DA88" si="15">COUNTIF(BJ41:CV41,"0")</f>
        <v>0</v>
      </c>
      <c r="DB41" s="70">
        <f t="shared" ref="DB41:DB88" si="16">DA41/(CW41+CY41+DA41+DC41)</f>
        <v>0</v>
      </c>
      <c r="DC41" s="69">
        <f t="shared" ref="DC41:DC88" si="17">COUNTIF(BJ41:CV41,"KĐG")</f>
        <v>0</v>
      </c>
      <c r="DD41" s="70">
        <f t="shared" ref="DD41:DD88" si="18">DC41/(CW41+CY41+DA41+DC41)</f>
        <v>0</v>
      </c>
      <c r="DE41" s="71">
        <f t="shared" ref="DE41:DE88" si="19">(((CW41*2)+(CY41*1)+(DA41*0)))/(CW41+CY41+DA41)</f>
        <v>2</v>
      </c>
      <c r="DF41" s="71" t="str">
        <f t="shared" ref="DF41:DF88" si="20">IF(DD41&gt;=50%,"KĐG",IF(DE41&gt;=1.6,"Đạt mục tiêu",IF(DE41&gt;=1,"Cần cố gắng","Chưa đạt")))</f>
        <v>Đạt mục tiêu</v>
      </c>
      <c r="DG41" s="2"/>
      <c r="DH41" s="2"/>
      <c r="DI41" s="2"/>
      <c r="DJ41" s="2"/>
      <c r="DK41" s="2"/>
      <c r="DL41" s="2"/>
      <c r="DM41" s="2"/>
      <c r="DN41" s="2"/>
      <c r="DO41" s="2"/>
      <c r="DP41" s="2"/>
      <c r="DQ41" s="2"/>
      <c r="DR41" s="2"/>
      <c r="DS41" s="2"/>
      <c r="DT41" s="2"/>
      <c r="DU41" s="2"/>
      <c r="DV41" s="2"/>
      <c r="DW41" s="2"/>
      <c r="DX41" s="2"/>
      <c r="DY41" s="2"/>
      <c r="DZ41" s="2"/>
    </row>
    <row r="42" spans="1:130" ht="79.5" hidden="1" customHeight="1" x14ac:dyDescent="0.25">
      <c r="A42" s="49">
        <v>32</v>
      </c>
      <c r="B42" s="62">
        <v>54</v>
      </c>
      <c r="C42" s="56">
        <v>54</v>
      </c>
      <c r="D42" s="8" t="s">
        <v>54</v>
      </c>
      <c r="E42" s="15" t="s">
        <v>11</v>
      </c>
      <c r="F42" s="15" t="s">
        <v>55</v>
      </c>
      <c r="G42" s="64" t="s">
        <v>19</v>
      </c>
      <c r="H42" s="8" t="s">
        <v>646</v>
      </c>
      <c r="I42" s="64" t="s">
        <v>628</v>
      </c>
      <c r="J42" s="64" t="s">
        <v>14</v>
      </c>
      <c r="K42" s="16" t="s">
        <v>6</v>
      </c>
      <c r="L42" s="16" t="s">
        <v>15</v>
      </c>
      <c r="M42" s="11"/>
      <c r="N42" s="11" t="s">
        <v>545</v>
      </c>
      <c r="O42" s="66"/>
      <c r="P42" s="66"/>
      <c r="Q42" s="80"/>
      <c r="R42" s="66"/>
      <c r="S42" s="66"/>
      <c r="T42" s="66" t="s">
        <v>15</v>
      </c>
      <c r="U42" s="66"/>
      <c r="V42" s="66"/>
      <c r="W42" s="66"/>
      <c r="X42" s="66"/>
      <c r="Y42" s="67">
        <f t="shared" si="0"/>
        <v>1</v>
      </c>
      <c r="Z42" s="16"/>
      <c r="AA42" s="16"/>
      <c r="AB42" s="16"/>
      <c r="AC42" s="16"/>
      <c r="AD42" s="16"/>
      <c r="AE42" s="68"/>
      <c r="AF42" s="12"/>
      <c r="AG42" s="12"/>
      <c r="AH42" s="12"/>
      <c r="AI42" s="12"/>
      <c r="AJ42" s="12"/>
      <c r="AK42" s="12"/>
      <c r="AL42" s="12"/>
      <c r="AM42" s="12"/>
      <c r="AN42" s="12"/>
      <c r="AO42" s="12"/>
      <c r="AP42" s="12"/>
      <c r="AQ42" s="12"/>
      <c r="AR42" s="12"/>
      <c r="AS42" s="12"/>
      <c r="AT42" s="12"/>
      <c r="AU42" s="12" t="s">
        <v>626</v>
      </c>
      <c r="AV42" s="12"/>
      <c r="AW42" s="12" t="s">
        <v>623</v>
      </c>
      <c r="AX42" s="12"/>
      <c r="AY42" s="12"/>
      <c r="AZ42" s="12"/>
      <c r="BA42" s="12"/>
      <c r="BB42" s="12"/>
      <c r="BC42" s="12"/>
      <c r="BD42" s="12"/>
      <c r="BE42" s="12"/>
      <c r="BF42" s="12"/>
      <c r="BG42" s="12"/>
      <c r="BH42" s="12"/>
      <c r="BI42" s="12"/>
      <c r="BJ42" s="345">
        <v>2</v>
      </c>
      <c r="BK42" s="345">
        <v>2</v>
      </c>
      <c r="BL42" s="345">
        <v>2</v>
      </c>
      <c r="BM42" s="345">
        <v>2</v>
      </c>
      <c r="BN42" s="345">
        <v>2</v>
      </c>
      <c r="BO42" s="345">
        <v>2</v>
      </c>
      <c r="BP42" s="345">
        <v>2</v>
      </c>
      <c r="BQ42" s="345">
        <v>2</v>
      </c>
      <c r="BR42" s="345">
        <v>2</v>
      </c>
      <c r="BS42" s="345">
        <v>2</v>
      </c>
      <c r="BT42" s="345">
        <v>2</v>
      </c>
      <c r="BU42" s="345">
        <v>2</v>
      </c>
      <c r="BV42" s="345">
        <v>2</v>
      </c>
      <c r="BW42" s="345">
        <v>1</v>
      </c>
      <c r="BX42" s="345">
        <v>2</v>
      </c>
      <c r="BY42" s="345">
        <v>2</v>
      </c>
      <c r="BZ42" s="345">
        <v>2</v>
      </c>
      <c r="CA42" s="345">
        <v>2</v>
      </c>
      <c r="CB42" s="345">
        <v>2</v>
      </c>
      <c r="CC42" s="345">
        <v>2</v>
      </c>
      <c r="CD42" s="345">
        <v>1</v>
      </c>
      <c r="CE42" s="345">
        <v>2</v>
      </c>
      <c r="CF42" s="345">
        <v>2</v>
      </c>
      <c r="CG42" s="345">
        <v>2</v>
      </c>
      <c r="CH42" s="345">
        <v>2</v>
      </c>
      <c r="CI42" s="345">
        <v>2</v>
      </c>
      <c r="CJ42" s="345">
        <v>1</v>
      </c>
      <c r="CK42" s="345">
        <v>2</v>
      </c>
      <c r="CL42" s="345">
        <v>2</v>
      </c>
      <c r="CM42" s="345">
        <v>2</v>
      </c>
      <c r="CN42" s="345">
        <v>2</v>
      </c>
      <c r="CO42" s="345">
        <v>2</v>
      </c>
      <c r="CP42" s="345">
        <v>2</v>
      </c>
      <c r="CQ42" s="345">
        <v>2</v>
      </c>
      <c r="CR42" s="345">
        <v>2</v>
      </c>
      <c r="CS42" s="345">
        <v>2</v>
      </c>
      <c r="CT42" s="345">
        <v>2</v>
      </c>
      <c r="CU42" s="345">
        <v>2</v>
      </c>
      <c r="CV42" s="345">
        <v>2</v>
      </c>
      <c r="CW42" s="335">
        <f t="shared" si="11"/>
        <v>36</v>
      </c>
      <c r="CX42" s="330">
        <f t="shared" si="12"/>
        <v>0.92307692307692313</v>
      </c>
      <c r="CY42" s="335">
        <f t="shared" si="13"/>
        <v>3</v>
      </c>
      <c r="CZ42" s="339">
        <f t="shared" si="14"/>
        <v>7.6923076923076927E-2</v>
      </c>
      <c r="DA42" s="335">
        <f t="shared" si="15"/>
        <v>0</v>
      </c>
      <c r="DB42" s="339">
        <f t="shared" si="16"/>
        <v>0</v>
      </c>
      <c r="DC42" s="335">
        <f t="shared" si="17"/>
        <v>0</v>
      </c>
      <c r="DD42" s="339">
        <f t="shared" si="18"/>
        <v>0</v>
      </c>
      <c r="DE42" s="71">
        <f t="shared" si="19"/>
        <v>1.9230769230769231</v>
      </c>
      <c r="DF42" s="71" t="str">
        <f t="shared" si="20"/>
        <v>Đạt mục tiêu</v>
      </c>
      <c r="DG42" s="2"/>
      <c r="DH42" s="2"/>
      <c r="DI42" s="2"/>
      <c r="DJ42" s="2"/>
      <c r="DK42" s="2"/>
      <c r="DL42" s="2"/>
      <c r="DM42" s="2"/>
      <c r="DN42" s="2"/>
      <c r="DO42" s="2"/>
      <c r="DP42" s="2"/>
      <c r="DQ42" s="2"/>
      <c r="DR42" s="2"/>
      <c r="DS42" s="2"/>
      <c r="DT42" s="2"/>
      <c r="DU42" s="2"/>
      <c r="DV42" s="2"/>
      <c r="DW42" s="2"/>
      <c r="DX42" s="2"/>
      <c r="DY42" s="2"/>
      <c r="DZ42" s="2"/>
    </row>
    <row r="43" spans="1:130" ht="53.25" hidden="1" customHeight="1" x14ac:dyDescent="0.25">
      <c r="A43" s="49">
        <v>33</v>
      </c>
      <c r="B43" s="62">
        <v>57</v>
      </c>
      <c r="C43" s="56">
        <v>57</v>
      </c>
      <c r="D43" s="8" t="s">
        <v>56</v>
      </c>
      <c r="E43" s="15" t="s">
        <v>19</v>
      </c>
      <c r="F43" s="15" t="s">
        <v>57</v>
      </c>
      <c r="G43" s="64" t="s">
        <v>19</v>
      </c>
      <c r="H43" s="230" t="s">
        <v>1183</v>
      </c>
      <c r="I43" s="64" t="s">
        <v>628</v>
      </c>
      <c r="J43" s="64" t="s">
        <v>14</v>
      </c>
      <c r="K43" s="16" t="s">
        <v>6</v>
      </c>
      <c r="L43" s="16" t="s">
        <v>15</v>
      </c>
      <c r="M43" s="11"/>
      <c r="N43" s="304" t="s">
        <v>1200</v>
      </c>
      <c r="O43" s="66" t="s">
        <v>15</v>
      </c>
      <c r="P43" s="66"/>
      <c r="Q43" s="66"/>
      <c r="R43" s="66"/>
      <c r="S43" s="66"/>
      <c r="T43" s="66"/>
      <c r="U43" s="66"/>
      <c r="V43" s="66"/>
      <c r="W43" s="66"/>
      <c r="X43" s="66"/>
      <c r="Y43" s="67">
        <f t="shared" si="0"/>
        <v>1</v>
      </c>
      <c r="Z43" s="16"/>
      <c r="AA43" s="16"/>
      <c r="AB43" s="16"/>
      <c r="AC43" s="16" t="s">
        <v>626</v>
      </c>
      <c r="AD43" s="16" t="s">
        <v>623</v>
      </c>
      <c r="AE43" s="68"/>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6">
        <v>2</v>
      </c>
      <c r="BK43" s="16">
        <v>2</v>
      </c>
      <c r="BL43" s="16">
        <v>2</v>
      </c>
      <c r="BM43" s="16">
        <v>2</v>
      </c>
      <c r="BN43" s="16">
        <v>2</v>
      </c>
      <c r="BO43" s="16">
        <v>2</v>
      </c>
      <c r="BP43" s="16">
        <v>2</v>
      </c>
      <c r="BQ43" s="16">
        <v>2</v>
      </c>
      <c r="BR43" s="16">
        <v>2</v>
      </c>
      <c r="BS43" s="16">
        <v>2</v>
      </c>
      <c r="BT43" s="16">
        <v>2</v>
      </c>
      <c r="BU43" s="16">
        <v>2</v>
      </c>
      <c r="BV43" s="16">
        <v>2</v>
      </c>
      <c r="BW43" s="16">
        <v>2</v>
      </c>
      <c r="BX43" s="16">
        <v>2</v>
      </c>
      <c r="BY43" s="16">
        <v>2</v>
      </c>
      <c r="BZ43" s="16">
        <v>2</v>
      </c>
      <c r="CA43" s="16">
        <v>2</v>
      </c>
      <c r="CB43" s="16">
        <v>2</v>
      </c>
      <c r="CC43" s="16">
        <v>2</v>
      </c>
      <c r="CD43" s="16">
        <v>2</v>
      </c>
      <c r="CE43" s="16">
        <v>2</v>
      </c>
      <c r="CF43" s="16">
        <v>2</v>
      </c>
      <c r="CG43" s="16">
        <v>2</v>
      </c>
      <c r="CH43" s="16">
        <v>2</v>
      </c>
      <c r="CI43" s="16">
        <v>1</v>
      </c>
      <c r="CJ43" s="16">
        <v>1</v>
      </c>
      <c r="CK43" s="16">
        <v>1</v>
      </c>
      <c r="CL43" s="16">
        <v>1</v>
      </c>
      <c r="CM43" s="16">
        <v>2</v>
      </c>
      <c r="CN43" s="16">
        <v>2</v>
      </c>
      <c r="CO43" s="16">
        <v>2</v>
      </c>
      <c r="CP43" s="16">
        <v>2</v>
      </c>
      <c r="CQ43" s="16">
        <v>2</v>
      </c>
      <c r="CR43" s="16">
        <v>2</v>
      </c>
      <c r="CS43" s="16">
        <v>2</v>
      </c>
      <c r="CT43" s="16">
        <v>2</v>
      </c>
      <c r="CU43" s="16">
        <v>2</v>
      </c>
      <c r="CV43" s="16">
        <v>2</v>
      </c>
      <c r="CW43" s="69">
        <f t="shared" si="11"/>
        <v>35</v>
      </c>
      <c r="CX43" s="352">
        <f t="shared" si="12"/>
        <v>0.89743589743589747</v>
      </c>
      <c r="CY43" s="69">
        <f t="shared" si="13"/>
        <v>4</v>
      </c>
      <c r="CZ43" s="70">
        <f t="shared" si="14"/>
        <v>0.10256410256410256</v>
      </c>
      <c r="DA43" s="69">
        <f t="shared" si="15"/>
        <v>0</v>
      </c>
      <c r="DB43" s="70">
        <f t="shared" si="16"/>
        <v>0</v>
      </c>
      <c r="DC43" s="69">
        <f t="shared" si="17"/>
        <v>0</v>
      </c>
      <c r="DD43" s="70">
        <f t="shared" si="18"/>
        <v>0</v>
      </c>
      <c r="DE43" s="71">
        <f t="shared" si="19"/>
        <v>1.8974358974358974</v>
      </c>
      <c r="DF43" s="71" t="str">
        <f t="shared" si="20"/>
        <v>Đạt mục tiêu</v>
      </c>
      <c r="DG43" s="2"/>
      <c r="DH43" s="2"/>
      <c r="DI43" s="2"/>
      <c r="DJ43" s="2"/>
      <c r="DK43" s="2"/>
      <c r="DL43" s="2"/>
      <c r="DM43" s="2"/>
      <c r="DN43" s="2"/>
      <c r="DO43" s="2"/>
      <c r="DP43" s="2"/>
      <c r="DQ43" s="2"/>
      <c r="DR43" s="2"/>
      <c r="DS43" s="2"/>
      <c r="DT43" s="2"/>
      <c r="DU43" s="2"/>
      <c r="DV43" s="2"/>
      <c r="DW43" s="2"/>
      <c r="DX43" s="2"/>
      <c r="DY43" s="2"/>
      <c r="DZ43" s="2"/>
    </row>
    <row r="44" spans="1:130" ht="59.25" hidden="1" customHeight="1" x14ac:dyDescent="0.25">
      <c r="A44" s="49">
        <v>34</v>
      </c>
      <c r="B44" s="62">
        <v>60</v>
      </c>
      <c r="C44" s="56">
        <v>60</v>
      </c>
      <c r="D44" s="8" t="s">
        <v>58</v>
      </c>
      <c r="E44" s="15" t="s">
        <v>19</v>
      </c>
      <c r="F44" s="15" t="s">
        <v>59</v>
      </c>
      <c r="G44" s="64" t="s">
        <v>19</v>
      </c>
      <c r="H44" s="8" t="s">
        <v>647</v>
      </c>
      <c r="I44" s="64" t="s">
        <v>628</v>
      </c>
      <c r="J44" s="64" t="s">
        <v>14</v>
      </c>
      <c r="K44" s="16" t="s">
        <v>6</v>
      </c>
      <c r="L44" s="16" t="s">
        <v>15</v>
      </c>
      <c r="M44" s="11"/>
      <c r="N44" s="11" t="s">
        <v>547</v>
      </c>
      <c r="O44" s="66"/>
      <c r="P44" s="66"/>
      <c r="Q44" s="66"/>
      <c r="R44" s="66"/>
      <c r="S44" s="66"/>
      <c r="T44" s="66"/>
      <c r="U44" s="80"/>
      <c r="V44" s="66"/>
      <c r="W44" s="66" t="s">
        <v>15</v>
      </c>
      <c r="X44" s="66"/>
      <c r="Y44" s="67">
        <f t="shared" si="0"/>
        <v>1</v>
      </c>
      <c r="Z44" s="16"/>
      <c r="AA44" s="16"/>
      <c r="AB44" s="16"/>
      <c r="AC44" s="16"/>
      <c r="AD44" s="16"/>
      <c r="AE44" s="68"/>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t="s">
        <v>626</v>
      </c>
      <c r="BG44" s="12"/>
      <c r="BH44" s="12"/>
      <c r="BI44" s="12"/>
      <c r="BJ44" s="16">
        <v>2</v>
      </c>
      <c r="BK44" s="16">
        <v>2</v>
      </c>
      <c r="BL44" s="16">
        <v>2</v>
      </c>
      <c r="BM44" s="16">
        <v>2</v>
      </c>
      <c r="BN44" s="16">
        <v>2</v>
      </c>
      <c r="BO44" s="16">
        <v>2</v>
      </c>
      <c r="BP44" s="16">
        <v>2</v>
      </c>
      <c r="BQ44" s="16">
        <v>2</v>
      </c>
      <c r="BR44" s="16">
        <v>2</v>
      </c>
      <c r="BS44" s="16">
        <v>2</v>
      </c>
      <c r="BT44" s="16">
        <v>2</v>
      </c>
      <c r="BU44" s="16">
        <v>2</v>
      </c>
      <c r="BV44" s="16">
        <v>2</v>
      </c>
      <c r="BW44" s="16">
        <v>2</v>
      </c>
      <c r="BX44" s="16">
        <v>2</v>
      </c>
      <c r="BY44" s="16">
        <v>2</v>
      </c>
      <c r="BZ44" s="16">
        <v>2</v>
      </c>
      <c r="CA44" s="16">
        <v>2</v>
      </c>
      <c r="CB44" s="16">
        <v>2</v>
      </c>
      <c r="CC44" s="16">
        <v>2</v>
      </c>
      <c r="CD44" s="16">
        <v>2</v>
      </c>
      <c r="CE44" s="16">
        <v>2</v>
      </c>
      <c r="CF44" s="16">
        <v>2</v>
      </c>
      <c r="CG44" s="16">
        <v>2</v>
      </c>
      <c r="CH44" s="16">
        <v>2</v>
      </c>
      <c r="CI44" s="16">
        <v>2</v>
      </c>
      <c r="CJ44" s="16">
        <v>2</v>
      </c>
      <c r="CK44" s="16">
        <v>2</v>
      </c>
      <c r="CL44" s="16">
        <v>2</v>
      </c>
      <c r="CM44" s="16">
        <v>2</v>
      </c>
      <c r="CN44" s="16">
        <v>2</v>
      </c>
      <c r="CO44" s="16">
        <v>2</v>
      </c>
      <c r="CP44" s="16">
        <v>2</v>
      </c>
      <c r="CQ44" s="16">
        <v>2</v>
      </c>
      <c r="CR44" s="16">
        <v>2</v>
      </c>
      <c r="CS44" s="16"/>
      <c r="CT44" s="16">
        <v>2</v>
      </c>
      <c r="CU44" s="16">
        <v>2</v>
      </c>
      <c r="CV44" s="16">
        <v>2</v>
      </c>
      <c r="CW44" s="69">
        <f t="shared" si="11"/>
        <v>38</v>
      </c>
      <c r="CX44" s="352">
        <f t="shared" si="12"/>
        <v>1</v>
      </c>
      <c r="CY44" s="69">
        <f t="shared" si="13"/>
        <v>0</v>
      </c>
      <c r="CZ44" s="70">
        <f t="shared" si="14"/>
        <v>0</v>
      </c>
      <c r="DA44" s="69">
        <f t="shared" si="15"/>
        <v>0</v>
      </c>
      <c r="DB44" s="70">
        <f t="shared" si="16"/>
        <v>0</v>
      </c>
      <c r="DC44" s="69">
        <f t="shared" si="17"/>
        <v>0</v>
      </c>
      <c r="DD44" s="70">
        <f t="shared" si="18"/>
        <v>0</v>
      </c>
      <c r="DE44" s="71">
        <f t="shared" si="19"/>
        <v>2</v>
      </c>
      <c r="DF44" s="71" t="str">
        <f t="shared" si="20"/>
        <v>Đạt mục tiêu</v>
      </c>
      <c r="DG44" s="2"/>
      <c r="DH44" s="2"/>
      <c r="DI44" s="2"/>
      <c r="DJ44" s="2"/>
      <c r="DK44" s="2"/>
      <c r="DL44" s="2"/>
      <c r="DM44" s="2"/>
      <c r="DN44" s="2"/>
      <c r="DO44" s="2"/>
      <c r="DP44" s="2"/>
      <c r="DQ44" s="2"/>
      <c r="DR44" s="2"/>
      <c r="DS44" s="2"/>
      <c r="DT44" s="2"/>
      <c r="DU44" s="2"/>
      <c r="DV44" s="2"/>
      <c r="DW44" s="2"/>
      <c r="DX44" s="2"/>
      <c r="DY44" s="2"/>
      <c r="DZ44" s="2"/>
    </row>
    <row r="45" spans="1:130" ht="54" hidden="1" customHeight="1" x14ac:dyDescent="0.25">
      <c r="A45" s="49">
        <v>35</v>
      </c>
      <c r="B45" s="62">
        <v>63</v>
      </c>
      <c r="C45" s="56">
        <v>63</v>
      </c>
      <c r="D45" s="8" t="s">
        <v>60</v>
      </c>
      <c r="E45" s="15" t="s">
        <v>19</v>
      </c>
      <c r="F45" s="15" t="s">
        <v>61</v>
      </c>
      <c r="G45" s="64" t="s">
        <v>19</v>
      </c>
      <c r="H45" s="8" t="s">
        <v>648</v>
      </c>
      <c r="I45" s="64" t="s">
        <v>628</v>
      </c>
      <c r="J45" s="64" t="s">
        <v>14</v>
      </c>
      <c r="K45" s="16" t="s">
        <v>6</v>
      </c>
      <c r="L45" s="16" t="s">
        <v>15</v>
      </c>
      <c r="M45" s="11"/>
      <c r="N45" s="11" t="s">
        <v>545</v>
      </c>
      <c r="O45" s="66"/>
      <c r="P45" s="66"/>
      <c r="Q45" s="66"/>
      <c r="R45" s="66"/>
      <c r="S45" s="80"/>
      <c r="T45" s="80" t="s">
        <v>15</v>
      </c>
      <c r="U45" s="66"/>
      <c r="V45" s="66"/>
      <c r="W45" s="66"/>
      <c r="X45" s="66"/>
      <c r="Y45" s="67">
        <f t="shared" si="0"/>
        <v>1</v>
      </c>
      <c r="Z45" s="16"/>
      <c r="AA45" s="16"/>
      <c r="AB45" s="16"/>
      <c r="AC45" s="16"/>
      <c r="AD45" s="16"/>
      <c r="AE45" s="76"/>
      <c r="AF45" s="16"/>
      <c r="AG45" s="16"/>
      <c r="AH45" s="16"/>
      <c r="AI45" s="16"/>
      <c r="AJ45" s="16"/>
      <c r="AK45" s="16"/>
      <c r="AL45" s="16"/>
      <c r="AM45" s="16"/>
      <c r="AN45" s="16"/>
      <c r="AO45" s="16"/>
      <c r="AP45" s="16"/>
      <c r="AQ45" s="16"/>
      <c r="AR45" s="16"/>
      <c r="AS45" s="16"/>
      <c r="AT45" s="16"/>
      <c r="AU45" s="16"/>
      <c r="AV45" s="16" t="s">
        <v>626</v>
      </c>
      <c r="AW45" s="16"/>
      <c r="AX45" s="16" t="s">
        <v>623</v>
      </c>
      <c r="AY45" s="16"/>
      <c r="AZ45" s="16"/>
      <c r="BA45" s="16"/>
      <c r="BB45" s="16"/>
      <c r="BC45" s="16"/>
      <c r="BD45" s="16"/>
      <c r="BE45" s="16"/>
      <c r="BF45" s="16"/>
      <c r="BG45" s="16"/>
      <c r="BH45" s="16"/>
      <c r="BI45" s="16"/>
      <c r="BJ45" s="345">
        <v>2</v>
      </c>
      <c r="BK45" s="345">
        <v>2</v>
      </c>
      <c r="BL45" s="345">
        <v>2</v>
      </c>
      <c r="BM45" s="345">
        <v>2</v>
      </c>
      <c r="BN45" s="345">
        <v>2</v>
      </c>
      <c r="BO45" s="345">
        <v>2</v>
      </c>
      <c r="BP45" s="345">
        <v>2</v>
      </c>
      <c r="BQ45" s="345">
        <v>2</v>
      </c>
      <c r="BR45" s="345">
        <v>2</v>
      </c>
      <c r="BS45" s="345">
        <v>2</v>
      </c>
      <c r="BT45" s="345">
        <v>2</v>
      </c>
      <c r="BU45" s="345">
        <v>2</v>
      </c>
      <c r="BV45" s="345">
        <v>2</v>
      </c>
      <c r="BW45" s="345">
        <v>2</v>
      </c>
      <c r="BX45" s="345">
        <v>2</v>
      </c>
      <c r="BY45" s="345">
        <v>2</v>
      </c>
      <c r="BZ45" s="345">
        <v>2</v>
      </c>
      <c r="CA45" s="345">
        <v>2</v>
      </c>
      <c r="CB45" s="345">
        <v>2</v>
      </c>
      <c r="CC45" s="345">
        <v>2</v>
      </c>
      <c r="CD45" s="345">
        <v>2</v>
      </c>
      <c r="CE45" s="345">
        <v>2</v>
      </c>
      <c r="CF45" s="345">
        <v>2</v>
      </c>
      <c r="CG45" s="345">
        <v>2</v>
      </c>
      <c r="CH45" s="345">
        <v>2</v>
      </c>
      <c r="CI45" s="345">
        <v>2</v>
      </c>
      <c r="CJ45" s="345">
        <v>2</v>
      </c>
      <c r="CK45" s="345">
        <v>2</v>
      </c>
      <c r="CL45" s="345">
        <v>2</v>
      </c>
      <c r="CM45" s="345">
        <v>2</v>
      </c>
      <c r="CN45" s="345">
        <v>2</v>
      </c>
      <c r="CO45" s="345">
        <v>2</v>
      </c>
      <c r="CP45" s="345">
        <v>2</v>
      </c>
      <c r="CQ45" s="345">
        <v>2</v>
      </c>
      <c r="CR45" s="345">
        <v>2</v>
      </c>
      <c r="CS45" s="345">
        <v>2</v>
      </c>
      <c r="CT45" s="345">
        <v>2</v>
      </c>
      <c r="CU45" s="345">
        <v>2</v>
      </c>
      <c r="CV45" s="345">
        <v>2</v>
      </c>
      <c r="CW45" s="335">
        <f t="shared" si="11"/>
        <v>39</v>
      </c>
      <c r="CX45" s="330">
        <f t="shared" si="12"/>
        <v>1</v>
      </c>
      <c r="CY45" s="335">
        <f t="shared" si="13"/>
        <v>0</v>
      </c>
      <c r="CZ45" s="339">
        <f t="shared" si="14"/>
        <v>0</v>
      </c>
      <c r="DA45" s="335">
        <f t="shared" si="15"/>
        <v>0</v>
      </c>
      <c r="DB45" s="339">
        <f t="shared" si="16"/>
        <v>0</v>
      </c>
      <c r="DC45" s="335">
        <f t="shared" si="17"/>
        <v>0</v>
      </c>
      <c r="DD45" s="339">
        <f t="shared" si="18"/>
        <v>0</v>
      </c>
      <c r="DE45" s="71">
        <f t="shared" si="19"/>
        <v>2</v>
      </c>
      <c r="DF45" s="71" t="str">
        <f t="shared" si="20"/>
        <v>Đạt mục tiêu</v>
      </c>
      <c r="DG45" s="2"/>
      <c r="DH45" s="2"/>
      <c r="DI45" s="2"/>
      <c r="DJ45" s="2"/>
      <c r="DK45" s="2"/>
      <c r="DL45" s="2"/>
      <c r="DM45" s="2"/>
      <c r="DN45" s="2"/>
      <c r="DO45" s="2"/>
      <c r="DP45" s="2"/>
      <c r="DQ45" s="2"/>
      <c r="DR45" s="2"/>
      <c r="DS45" s="2"/>
      <c r="DT45" s="2"/>
      <c r="DU45" s="2"/>
      <c r="DV45" s="2"/>
      <c r="DW45" s="2"/>
      <c r="DX45" s="2"/>
      <c r="DY45" s="2"/>
      <c r="DZ45" s="2"/>
    </row>
    <row r="46" spans="1:130" ht="15.75" hidden="1" customHeight="1" x14ac:dyDescent="0.25">
      <c r="A46" s="49">
        <v>36</v>
      </c>
      <c r="B46" s="55">
        <v>64</v>
      </c>
      <c r="C46" s="56">
        <v>64</v>
      </c>
      <c r="D46" s="706" t="s">
        <v>62</v>
      </c>
      <c r="E46" s="707"/>
      <c r="F46" s="707"/>
      <c r="G46" s="705"/>
      <c r="H46" s="57"/>
      <c r="I46" s="57"/>
      <c r="J46" s="57"/>
      <c r="K46" s="57" t="s">
        <v>8</v>
      </c>
      <c r="L46" s="57" t="s">
        <v>8</v>
      </c>
      <c r="M46" s="103">
        <f>SUM(M47:M57)</f>
        <v>5</v>
      </c>
      <c r="N46" s="304"/>
      <c r="O46" s="82" t="s">
        <v>609</v>
      </c>
      <c r="P46" s="82" t="s">
        <v>609</v>
      </c>
      <c r="Q46" s="82" t="s">
        <v>609</v>
      </c>
      <c r="R46" s="82" t="s">
        <v>609</v>
      </c>
      <c r="S46" s="82" t="s">
        <v>609</v>
      </c>
      <c r="T46" s="82" t="s">
        <v>609</v>
      </c>
      <c r="U46" s="82" t="s">
        <v>609</v>
      </c>
      <c r="V46" s="82" t="s">
        <v>609</v>
      </c>
      <c r="W46" s="82" t="s">
        <v>609</v>
      </c>
      <c r="X46" s="82" t="s">
        <v>609</v>
      </c>
      <c r="Y46" s="67">
        <f t="shared" si="0"/>
        <v>0</v>
      </c>
      <c r="Z46" s="57" t="s">
        <v>8</v>
      </c>
      <c r="AA46" s="57"/>
      <c r="AB46" s="57"/>
      <c r="AC46" s="57"/>
      <c r="AD46" s="57"/>
      <c r="AE46" s="77"/>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57"/>
      <c r="BG46" s="57"/>
      <c r="BH46" s="57"/>
      <c r="BI46" s="78"/>
      <c r="BJ46" s="336" t="s">
        <v>8</v>
      </c>
      <c r="BK46" s="336" t="s">
        <v>8</v>
      </c>
      <c r="BL46" s="336" t="s">
        <v>8</v>
      </c>
      <c r="BM46" s="336" t="s">
        <v>8</v>
      </c>
      <c r="BN46" s="336" t="s">
        <v>8</v>
      </c>
      <c r="BO46" s="336" t="s">
        <v>8</v>
      </c>
      <c r="BP46" s="336" t="s">
        <v>8</v>
      </c>
      <c r="BQ46" s="336" t="s">
        <v>8</v>
      </c>
      <c r="BR46" s="336" t="s">
        <v>8</v>
      </c>
      <c r="BS46" s="336"/>
      <c r="BT46" s="336"/>
      <c r="BU46" s="336"/>
      <c r="BV46" s="336"/>
      <c r="BW46" s="336"/>
      <c r="BX46" s="336"/>
      <c r="BY46" s="336"/>
      <c r="BZ46" s="336"/>
      <c r="CA46" s="336"/>
      <c r="CB46" s="336"/>
      <c r="CC46" s="336" t="s">
        <v>8</v>
      </c>
      <c r="CD46" s="336"/>
      <c r="CE46" s="336" t="s">
        <v>8</v>
      </c>
      <c r="CF46" s="336" t="s">
        <v>8</v>
      </c>
      <c r="CG46" s="336" t="s">
        <v>8</v>
      </c>
      <c r="CH46" s="336" t="s">
        <v>8</v>
      </c>
      <c r="CI46" s="336" t="s">
        <v>8</v>
      </c>
      <c r="CJ46" s="336" t="s">
        <v>8</v>
      </c>
      <c r="CK46" s="336" t="s">
        <v>8</v>
      </c>
      <c r="CL46" s="336" t="s">
        <v>8</v>
      </c>
      <c r="CM46" s="336" t="s">
        <v>8</v>
      </c>
      <c r="CN46" s="336" t="s">
        <v>8</v>
      </c>
      <c r="CO46" s="336" t="s">
        <v>8</v>
      </c>
      <c r="CP46" s="336" t="s">
        <v>8</v>
      </c>
      <c r="CQ46" s="336" t="s">
        <v>8</v>
      </c>
      <c r="CR46" s="336" t="s">
        <v>8</v>
      </c>
      <c r="CS46" s="336"/>
      <c r="CT46" s="336" t="s">
        <v>8</v>
      </c>
      <c r="CU46" s="336" t="s">
        <v>8</v>
      </c>
      <c r="CV46" s="336" t="s">
        <v>8</v>
      </c>
      <c r="CW46" s="335">
        <f t="shared" si="11"/>
        <v>0</v>
      </c>
      <c r="CX46" s="330" t="e">
        <f t="shared" si="12"/>
        <v>#DIV/0!</v>
      </c>
      <c r="CY46" s="335">
        <f t="shared" si="13"/>
        <v>0</v>
      </c>
      <c r="CZ46" s="339" t="e">
        <f t="shared" si="14"/>
        <v>#DIV/0!</v>
      </c>
      <c r="DA46" s="335">
        <f t="shared" si="15"/>
        <v>0</v>
      </c>
      <c r="DB46" s="339" t="e">
        <f t="shared" si="16"/>
        <v>#DIV/0!</v>
      </c>
      <c r="DC46" s="335">
        <f t="shared" si="17"/>
        <v>0</v>
      </c>
      <c r="DD46" s="339" t="e">
        <f t="shared" si="18"/>
        <v>#DIV/0!</v>
      </c>
      <c r="DE46" s="71" t="e">
        <f t="shared" si="19"/>
        <v>#DIV/0!</v>
      </c>
      <c r="DF46" s="71" t="e">
        <f t="shared" si="20"/>
        <v>#DIV/0!</v>
      </c>
      <c r="DG46" s="2"/>
      <c r="DH46" s="2"/>
      <c r="DI46" s="2"/>
      <c r="DJ46" s="2"/>
      <c r="DK46" s="2"/>
      <c r="DL46" s="2"/>
      <c r="DM46" s="2"/>
      <c r="DN46" s="2"/>
      <c r="DO46" s="2"/>
      <c r="DP46" s="2"/>
      <c r="DQ46" s="2"/>
      <c r="DR46" s="2"/>
      <c r="DS46" s="2"/>
      <c r="DT46" s="2"/>
      <c r="DU46" s="2"/>
      <c r="DV46" s="2"/>
      <c r="DW46" s="2"/>
      <c r="DX46" s="2"/>
      <c r="DY46" s="2"/>
      <c r="DZ46" s="2"/>
    </row>
    <row r="47" spans="1:130" ht="30.75" hidden="1" customHeight="1" x14ac:dyDescent="0.25">
      <c r="A47" s="49">
        <v>37</v>
      </c>
      <c r="B47" s="62">
        <v>70</v>
      </c>
      <c r="C47" s="56">
        <v>70</v>
      </c>
      <c r="D47" s="8" t="s">
        <v>649</v>
      </c>
      <c r="E47" s="15" t="s">
        <v>11</v>
      </c>
      <c r="F47" s="15" t="s">
        <v>63</v>
      </c>
      <c r="G47" s="64" t="s">
        <v>19</v>
      </c>
      <c r="H47" s="8" t="s">
        <v>650</v>
      </c>
      <c r="I47" s="64" t="s">
        <v>611</v>
      </c>
      <c r="J47" s="64" t="s">
        <v>14</v>
      </c>
      <c r="K47" s="16" t="s">
        <v>6</v>
      </c>
      <c r="L47" s="16" t="s">
        <v>15</v>
      </c>
      <c r="M47" s="11"/>
      <c r="N47" s="305" t="s">
        <v>543</v>
      </c>
      <c r="O47" s="66"/>
      <c r="P47" s="66"/>
      <c r="Q47" s="66"/>
      <c r="R47" s="80" t="s">
        <v>15</v>
      </c>
      <c r="S47" s="66"/>
      <c r="T47" s="66"/>
      <c r="U47" s="66"/>
      <c r="V47" s="66"/>
      <c r="W47" s="66"/>
      <c r="X47" s="66"/>
      <c r="Y47" s="67">
        <f t="shared" si="0"/>
        <v>1</v>
      </c>
      <c r="Z47" s="16"/>
      <c r="AA47" s="16"/>
      <c r="AB47" s="16"/>
      <c r="AC47" s="16"/>
      <c r="AD47" s="16"/>
      <c r="AE47" s="68"/>
      <c r="AF47" s="12"/>
      <c r="AG47" s="12"/>
      <c r="AH47" s="12"/>
      <c r="AI47" s="12"/>
      <c r="AJ47" s="12"/>
      <c r="AK47" s="12"/>
      <c r="AL47" s="12" t="s">
        <v>623</v>
      </c>
      <c r="AM47" s="12"/>
      <c r="AN47" s="12"/>
      <c r="AO47" s="12"/>
      <c r="AP47" s="12" t="s">
        <v>623</v>
      </c>
      <c r="AQ47" s="12"/>
      <c r="AR47" s="12"/>
      <c r="AS47" s="12"/>
      <c r="AT47" s="12"/>
      <c r="AU47" s="12"/>
      <c r="AV47" s="12"/>
      <c r="AW47" s="12"/>
      <c r="AX47" s="12"/>
      <c r="AY47" s="12"/>
      <c r="AZ47" s="12"/>
      <c r="BA47" s="12"/>
      <c r="BB47" s="12"/>
      <c r="BC47" s="12"/>
      <c r="BD47" s="12"/>
      <c r="BE47" s="12"/>
      <c r="BF47" s="12"/>
      <c r="BG47" s="12"/>
      <c r="BH47" s="12"/>
      <c r="BI47" s="12"/>
      <c r="BJ47" s="16">
        <v>2</v>
      </c>
      <c r="BK47" s="16">
        <v>2</v>
      </c>
      <c r="BL47" s="16">
        <v>2</v>
      </c>
      <c r="BM47" s="16">
        <v>2</v>
      </c>
      <c r="BN47" s="16">
        <v>2</v>
      </c>
      <c r="BO47" s="16">
        <v>2</v>
      </c>
      <c r="BP47" s="16">
        <v>2</v>
      </c>
      <c r="BQ47" s="16">
        <v>2</v>
      </c>
      <c r="BR47" s="16">
        <v>2</v>
      </c>
      <c r="BS47" s="16">
        <v>2</v>
      </c>
      <c r="BT47" s="16">
        <v>2</v>
      </c>
      <c r="BU47" s="16">
        <v>2</v>
      </c>
      <c r="BV47" s="16">
        <v>2</v>
      </c>
      <c r="BW47" s="16">
        <v>2</v>
      </c>
      <c r="BX47" s="16">
        <v>2</v>
      </c>
      <c r="BY47" s="16">
        <v>2</v>
      </c>
      <c r="BZ47" s="16">
        <v>2</v>
      </c>
      <c r="CA47" s="16">
        <v>2</v>
      </c>
      <c r="CB47" s="16">
        <v>2</v>
      </c>
      <c r="CC47" s="16">
        <v>2</v>
      </c>
      <c r="CD47" s="16">
        <v>2</v>
      </c>
      <c r="CE47" s="16">
        <v>2</v>
      </c>
      <c r="CF47" s="16">
        <v>2</v>
      </c>
      <c r="CG47" s="16">
        <v>2</v>
      </c>
      <c r="CH47" s="16">
        <v>2</v>
      </c>
      <c r="CI47" s="16">
        <v>2</v>
      </c>
      <c r="CJ47" s="16">
        <v>2</v>
      </c>
      <c r="CK47" s="16">
        <v>2</v>
      </c>
      <c r="CL47" s="16">
        <v>2</v>
      </c>
      <c r="CM47" s="16">
        <v>2</v>
      </c>
      <c r="CN47" s="16">
        <v>2</v>
      </c>
      <c r="CO47" s="16">
        <v>2</v>
      </c>
      <c r="CP47" s="16">
        <v>2</v>
      </c>
      <c r="CQ47" s="16">
        <v>2</v>
      </c>
      <c r="CR47" s="16">
        <v>2</v>
      </c>
      <c r="CS47" s="16">
        <v>2</v>
      </c>
      <c r="CT47" s="16">
        <v>2</v>
      </c>
      <c r="CU47" s="16">
        <v>2</v>
      </c>
      <c r="CV47" s="16">
        <v>2</v>
      </c>
      <c r="CW47" s="69">
        <f t="shared" si="11"/>
        <v>39</v>
      </c>
      <c r="CX47" s="352">
        <f t="shared" si="12"/>
        <v>1</v>
      </c>
      <c r="CY47" s="69">
        <f t="shared" si="13"/>
        <v>0</v>
      </c>
      <c r="CZ47" s="70">
        <f t="shared" si="14"/>
        <v>0</v>
      </c>
      <c r="DA47" s="69">
        <f t="shared" si="15"/>
        <v>0</v>
      </c>
      <c r="DB47" s="70">
        <f t="shared" si="16"/>
        <v>0</v>
      </c>
      <c r="DC47" s="69">
        <f t="shared" si="17"/>
        <v>0</v>
      </c>
      <c r="DD47" s="70">
        <f t="shared" si="18"/>
        <v>0</v>
      </c>
      <c r="DE47" s="71">
        <f t="shared" si="19"/>
        <v>2</v>
      </c>
      <c r="DF47" s="71" t="str">
        <f t="shared" si="20"/>
        <v>Đạt mục tiêu</v>
      </c>
      <c r="DG47" s="2"/>
      <c r="DH47" s="2"/>
      <c r="DI47" s="2"/>
      <c r="DJ47" s="2"/>
      <c r="DK47" s="2"/>
      <c r="DL47" s="2"/>
      <c r="DM47" s="2"/>
      <c r="DN47" s="2"/>
      <c r="DO47" s="2"/>
      <c r="DP47" s="2"/>
      <c r="DQ47" s="2"/>
      <c r="DR47" s="2"/>
      <c r="DS47" s="2"/>
      <c r="DT47" s="2"/>
      <c r="DU47" s="2"/>
      <c r="DV47" s="2"/>
      <c r="DW47" s="2"/>
      <c r="DX47" s="2"/>
      <c r="DY47" s="2"/>
      <c r="DZ47" s="2"/>
    </row>
    <row r="48" spans="1:130" ht="42.75" hidden="1" customHeight="1" x14ac:dyDescent="0.25">
      <c r="A48" s="49">
        <v>38</v>
      </c>
      <c r="B48" s="62">
        <v>71</v>
      </c>
      <c r="C48" s="56">
        <v>71</v>
      </c>
      <c r="D48" s="8" t="s">
        <v>64</v>
      </c>
      <c r="E48" s="15" t="s">
        <v>11</v>
      </c>
      <c r="F48" s="15" t="s">
        <v>65</v>
      </c>
      <c r="G48" s="64" t="s">
        <v>19</v>
      </c>
      <c r="H48" s="8" t="s">
        <v>651</v>
      </c>
      <c r="I48" s="64" t="s">
        <v>611</v>
      </c>
      <c r="J48" s="64" t="s">
        <v>14</v>
      </c>
      <c r="K48" s="16" t="s">
        <v>6</v>
      </c>
      <c r="L48" s="16" t="s">
        <v>15</v>
      </c>
      <c r="M48" s="11">
        <v>1</v>
      </c>
      <c r="N48" s="11" t="s">
        <v>1269</v>
      </c>
      <c r="O48" s="66"/>
      <c r="P48" s="66"/>
      <c r="Q48" s="66"/>
      <c r="R48" s="66"/>
      <c r="S48" s="80"/>
      <c r="T48" s="80"/>
      <c r="U48" s="66"/>
      <c r="V48" s="66"/>
      <c r="W48" s="66"/>
      <c r="X48" s="66" t="s">
        <v>15</v>
      </c>
      <c r="Y48" s="67">
        <f t="shared" si="0"/>
        <v>1</v>
      </c>
      <c r="Z48" s="16"/>
      <c r="AA48" s="16"/>
      <c r="AB48" s="16"/>
      <c r="AC48" s="16"/>
      <c r="AD48" s="16"/>
      <c r="AE48" s="68"/>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t="s">
        <v>626</v>
      </c>
      <c r="BJ48" s="16">
        <v>2</v>
      </c>
      <c r="BK48" s="16">
        <v>2</v>
      </c>
      <c r="BL48" s="16">
        <v>2</v>
      </c>
      <c r="BM48" s="16">
        <v>2</v>
      </c>
      <c r="BN48" s="16">
        <v>2</v>
      </c>
      <c r="BO48" s="16">
        <v>2</v>
      </c>
      <c r="BP48" s="16">
        <v>2</v>
      </c>
      <c r="BQ48" s="16">
        <v>2</v>
      </c>
      <c r="BR48" s="16">
        <v>2</v>
      </c>
      <c r="BS48" s="16">
        <v>2</v>
      </c>
      <c r="BT48" s="16">
        <v>2</v>
      </c>
      <c r="BU48" s="16">
        <v>2</v>
      </c>
      <c r="BV48" s="16">
        <v>2</v>
      </c>
      <c r="BW48" s="16">
        <v>2</v>
      </c>
      <c r="BX48" s="16">
        <v>2</v>
      </c>
      <c r="BY48" s="16">
        <v>2</v>
      </c>
      <c r="BZ48" s="16">
        <v>2</v>
      </c>
      <c r="CA48" s="16">
        <v>2</v>
      </c>
      <c r="CB48" s="16">
        <v>2</v>
      </c>
      <c r="CC48" s="16">
        <v>2</v>
      </c>
      <c r="CD48" s="16">
        <v>2</v>
      </c>
      <c r="CE48" s="16">
        <v>2</v>
      </c>
      <c r="CF48" s="16">
        <v>2</v>
      </c>
      <c r="CG48" s="16">
        <v>2</v>
      </c>
      <c r="CH48" s="16">
        <v>2</v>
      </c>
      <c r="CI48" s="16">
        <v>2</v>
      </c>
      <c r="CJ48" s="16">
        <v>2</v>
      </c>
      <c r="CK48" s="16">
        <v>2</v>
      </c>
      <c r="CL48" s="16">
        <v>2</v>
      </c>
      <c r="CM48" s="16">
        <v>2</v>
      </c>
      <c r="CN48" s="16">
        <v>2</v>
      </c>
      <c r="CO48" s="16">
        <v>2</v>
      </c>
      <c r="CP48" s="16">
        <v>2</v>
      </c>
      <c r="CQ48" s="16">
        <v>2</v>
      </c>
      <c r="CR48" s="16">
        <v>2</v>
      </c>
      <c r="CS48" s="16"/>
      <c r="CT48" s="16">
        <v>2</v>
      </c>
      <c r="CU48" s="16">
        <v>2</v>
      </c>
      <c r="CV48" s="16">
        <v>2</v>
      </c>
      <c r="CW48" s="69">
        <f t="shared" si="11"/>
        <v>38</v>
      </c>
      <c r="CX48" s="352">
        <f t="shared" si="12"/>
        <v>1</v>
      </c>
      <c r="CY48" s="69">
        <f t="shared" si="13"/>
        <v>0</v>
      </c>
      <c r="CZ48" s="70">
        <f t="shared" si="14"/>
        <v>0</v>
      </c>
      <c r="DA48" s="69">
        <f t="shared" si="15"/>
        <v>0</v>
      </c>
      <c r="DB48" s="70">
        <f t="shared" si="16"/>
        <v>0</v>
      </c>
      <c r="DC48" s="69">
        <f t="shared" si="17"/>
        <v>0</v>
      </c>
      <c r="DD48" s="70">
        <f t="shared" si="18"/>
        <v>0</v>
      </c>
      <c r="DE48" s="71">
        <f t="shared" si="19"/>
        <v>2</v>
      </c>
      <c r="DF48" s="71" t="str">
        <f t="shared" si="20"/>
        <v>Đạt mục tiêu</v>
      </c>
      <c r="DG48" s="2"/>
      <c r="DH48" s="2"/>
      <c r="DI48" s="2"/>
      <c r="DJ48" s="2"/>
      <c r="DK48" s="2"/>
      <c r="DL48" s="2"/>
      <c r="DM48" s="2"/>
      <c r="DN48" s="2"/>
      <c r="DO48" s="2"/>
      <c r="DP48" s="2"/>
      <c r="DQ48" s="2"/>
      <c r="DR48" s="2"/>
      <c r="DS48" s="2"/>
      <c r="DT48" s="2"/>
      <c r="DU48" s="2"/>
      <c r="DV48" s="2"/>
      <c r="DW48" s="2"/>
      <c r="DX48" s="2"/>
      <c r="DY48" s="2"/>
      <c r="DZ48" s="2"/>
    </row>
    <row r="49" spans="1:130" ht="43.5" hidden="1" customHeight="1" x14ac:dyDescent="0.25">
      <c r="A49" s="49">
        <v>39</v>
      </c>
      <c r="B49" s="62">
        <v>75</v>
      </c>
      <c r="C49" s="56">
        <v>75</v>
      </c>
      <c r="D49" s="8" t="s">
        <v>652</v>
      </c>
      <c r="E49" s="281" t="s">
        <v>19</v>
      </c>
      <c r="F49" s="15" t="s">
        <v>66</v>
      </c>
      <c r="G49" s="282" t="s">
        <v>19</v>
      </c>
      <c r="H49" s="8" t="s">
        <v>653</v>
      </c>
      <c r="I49" s="64" t="s">
        <v>628</v>
      </c>
      <c r="J49" s="64" t="s">
        <v>14</v>
      </c>
      <c r="K49" s="16" t="s">
        <v>6</v>
      </c>
      <c r="L49" s="16" t="s">
        <v>15</v>
      </c>
      <c r="M49" s="11"/>
      <c r="N49" s="305" t="s">
        <v>542</v>
      </c>
      <c r="O49" s="80"/>
      <c r="P49" s="66"/>
      <c r="Q49" s="66" t="s">
        <v>15</v>
      </c>
      <c r="R49" s="66"/>
      <c r="S49" s="66"/>
      <c r="T49" s="66"/>
      <c r="U49" s="66"/>
      <c r="V49" s="66"/>
      <c r="W49" s="66"/>
      <c r="X49" s="66"/>
      <c r="Y49" s="67">
        <f t="shared" si="0"/>
        <v>1</v>
      </c>
      <c r="Z49" s="16"/>
      <c r="AA49" s="16"/>
      <c r="AB49" s="16"/>
      <c r="AC49" s="16"/>
      <c r="AD49" s="16"/>
      <c r="AE49" s="68"/>
      <c r="AF49" s="12"/>
      <c r="AG49" s="12"/>
      <c r="AH49" s="16" t="s">
        <v>626</v>
      </c>
      <c r="AI49" s="16" t="s">
        <v>623</v>
      </c>
      <c r="AJ49" s="16" t="s">
        <v>654</v>
      </c>
      <c r="AK49" s="16" t="s">
        <v>623</v>
      </c>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6">
        <v>2</v>
      </c>
      <c r="BK49" s="16">
        <v>2</v>
      </c>
      <c r="BL49" s="16">
        <v>2</v>
      </c>
      <c r="BM49" s="16">
        <v>2</v>
      </c>
      <c r="BN49" s="16">
        <v>2</v>
      </c>
      <c r="BO49" s="16">
        <v>2</v>
      </c>
      <c r="BP49" s="16">
        <v>2</v>
      </c>
      <c r="BQ49" s="16">
        <v>2</v>
      </c>
      <c r="BR49" s="16">
        <v>2</v>
      </c>
      <c r="BS49" s="16">
        <v>2</v>
      </c>
      <c r="BT49" s="16">
        <v>2</v>
      </c>
      <c r="BU49" s="16">
        <v>2</v>
      </c>
      <c r="BV49" s="16">
        <v>2</v>
      </c>
      <c r="BW49" s="16">
        <v>2</v>
      </c>
      <c r="BX49" s="16">
        <v>2</v>
      </c>
      <c r="BY49" s="16">
        <v>2</v>
      </c>
      <c r="BZ49" s="16">
        <v>2</v>
      </c>
      <c r="CA49" s="16">
        <v>2</v>
      </c>
      <c r="CB49" s="16">
        <v>2</v>
      </c>
      <c r="CC49" s="16">
        <v>2</v>
      </c>
      <c r="CD49" s="16">
        <v>2</v>
      </c>
      <c r="CE49" s="16">
        <v>2</v>
      </c>
      <c r="CF49" s="16">
        <v>2</v>
      </c>
      <c r="CG49" s="16">
        <v>2</v>
      </c>
      <c r="CH49" s="16">
        <v>2</v>
      </c>
      <c r="CI49" s="16">
        <v>2</v>
      </c>
      <c r="CJ49" s="16">
        <v>2</v>
      </c>
      <c r="CK49" s="16">
        <v>1</v>
      </c>
      <c r="CL49" s="16">
        <v>1</v>
      </c>
      <c r="CM49" s="16">
        <v>1</v>
      </c>
      <c r="CN49" s="16">
        <v>1</v>
      </c>
      <c r="CO49" s="16">
        <v>2</v>
      </c>
      <c r="CP49" s="16">
        <v>2</v>
      </c>
      <c r="CQ49" s="16">
        <v>2</v>
      </c>
      <c r="CR49" s="16">
        <v>2</v>
      </c>
      <c r="CS49" s="16">
        <v>2</v>
      </c>
      <c r="CT49" s="16">
        <v>2</v>
      </c>
      <c r="CU49" s="16">
        <v>2</v>
      </c>
      <c r="CV49" s="16">
        <v>2</v>
      </c>
      <c r="CW49" s="69">
        <f t="shared" si="11"/>
        <v>35</v>
      </c>
      <c r="CX49" s="352">
        <f t="shared" si="12"/>
        <v>0.89743589743589747</v>
      </c>
      <c r="CY49" s="69">
        <f t="shared" si="13"/>
        <v>4</v>
      </c>
      <c r="CZ49" s="70">
        <f t="shared" si="14"/>
        <v>0.10256410256410256</v>
      </c>
      <c r="DA49" s="69">
        <f t="shared" si="15"/>
        <v>0</v>
      </c>
      <c r="DB49" s="70">
        <f t="shared" si="16"/>
        <v>0</v>
      </c>
      <c r="DC49" s="69">
        <f t="shared" si="17"/>
        <v>0</v>
      </c>
      <c r="DD49" s="70">
        <f t="shared" si="18"/>
        <v>0</v>
      </c>
      <c r="DE49" s="71">
        <f t="shared" si="19"/>
        <v>1.8974358974358974</v>
      </c>
      <c r="DF49" s="71" t="str">
        <f t="shared" si="20"/>
        <v>Đạt mục tiêu</v>
      </c>
      <c r="DG49" s="2"/>
      <c r="DH49" s="2"/>
      <c r="DI49" s="2"/>
      <c r="DJ49" s="2"/>
      <c r="DK49" s="2"/>
      <c r="DL49" s="2"/>
      <c r="DM49" s="2"/>
      <c r="DN49" s="2"/>
      <c r="DO49" s="2"/>
      <c r="DP49" s="2"/>
      <c r="DQ49" s="2"/>
      <c r="DR49" s="2"/>
      <c r="DS49" s="2"/>
      <c r="DT49" s="2"/>
      <c r="DU49" s="2"/>
      <c r="DV49" s="2"/>
      <c r="DW49" s="2"/>
      <c r="DX49" s="2"/>
      <c r="DY49" s="2"/>
      <c r="DZ49" s="2"/>
    </row>
    <row r="50" spans="1:130" ht="36" hidden="1" customHeight="1" x14ac:dyDescent="0.25">
      <c r="A50" s="49">
        <v>40</v>
      </c>
      <c r="B50" s="62">
        <v>78</v>
      </c>
      <c r="C50" s="56">
        <v>78</v>
      </c>
      <c r="D50" s="8" t="s">
        <v>655</v>
      </c>
      <c r="E50" s="15" t="s">
        <v>19</v>
      </c>
      <c r="F50" s="15" t="s">
        <v>67</v>
      </c>
      <c r="G50" s="64" t="s">
        <v>19</v>
      </c>
      <c r="H50" s="8" t="s">
        <v>656</v>
      </c>
      <c r="I50" s="64" t="s">
        <v>611</v>
      </c>
      <c r="J50" s="64" t="s">
        <v>14</v>
      </c>
      <c r="K50" s="16" t="s">
        <v>6</v>
      </c>
      <c r="L50" s="16" t="s">
        <v>15</v>
      </c>
      <c r="M50" s="11"/>
      <c r="N50" s="305" t="s">
        <v>543</v>
      </c>
      <c r="O50" s="66"/>
      <c r="P50" s="80"/>
      <c r="Q50" s="80"/>
      <c r="R50" s="66" t="s">
        <v>15</v>
      </c>
      <c r="S50" s="66"/>
      <c r="T50" s="66"/>
      <c r="U50" s="66"/>
      <c r="V50" s="66"/>
      <c r="W50" s="66"/>
      <c r="X50" s="66"/>
      <c r="Y50" s="67">
        <f t="shared" si="0"/>
        <v>1</v>
      </c>
      <c r="Z50" s="16"/>
      <c r="AA50" s="12"/>
      <c r="AB50" s="12"/>
      <c r="AC50" s="12"/>
      <c r="AD50" s="12"/>
      <c r="AE50" s="68"/>
      <c r="AF50" s="12"/>
      <c r="AG50" s="12"/>
      <c r="AH50" s="12"/>
      <c r="AI50" s="12"/>
      <c r="AJ50" s="12"/>
      <c r="AK50" s="12"/>
      <c r="AL50" s="12"/>
      <c r="AM50" s="12" t="s">
        <v>623</v>
      </c>
      <c r="AN50" s="12"/>
      <c r="AO50" s="12"/>
      <c r="AP50" s="12" t="s">
        <v>626</v>
      </c>
      <c r="AQ50" s="12"/>
      <c r="AR50" s="12"/>
      <c r="AS50" s="12"/>
      <c r="AT50" s="12"/>
      <c r="AU50" s="12"/>
      <c r="AV50" s="12"/>
      <c r="AW50" s="12"/>
      <c r="AX50" s="12"/>
      <c r="AY50" s="12"/>
      <c r="AZ50" s="12"/>
      <c r="BA50" s="12"/>
      <c r="BB50" s="12"/>
      <c r="BC50" s="12"/>
      <c r="BD50" s="12"/>
      <c r="BE50" s="12"/>
      <c r="BF50" s="12"/>
      <c r="BG50" s="12"/>
      <c r="BH50" s="12"/>
      <c r="BI50" s="12"/>
      <c r="BJ50" s="16">
        <v>2</v>
      </c>
      <c r="BK50" s="16">
        <v>2</v>
      </c>
      <c r="BL50" s="16">
        <v>2</v>
      </c>
      <c r="BM50" s="16">
        <v>2</v>
      </c>
      <c r="BN50" s="16">
        <v>2</v>
      </c>
      <c r="BO50" s="16">
        <v>2</v>
      </c>
      <c r="BP50" s="16">
        <v>2</v>
      </c>
      <c r="BQ50" s="16">
        <v>2</v>
      </c>
      <c r="BR50" s="16">
        <v>2</v>
      </c>
      <c r="BS50" s="16">
        <v>2</v>
      </c>
      <c r="BT50" s="16">
        <v>2</v>
      </c>
      <c r="BU50" s="16">
        <v>2</v>
      </c>
      <c r="BV50" s="16">
        <v>2</v>
      </c>
      <c r="BW50" s="16">
        <v>2</v>
      </c>
      <c r="BX50" s="16">
        <v>2</v>
      </c>
      <c r="BY50" s="16">
        <v>2</v>
      </c>
      <c r="BZ50" s="16">
        <v>2</v>
      </c>
      <c r="CA50" s="16">
        <v>2</v>
      </c>
      <c r="CB50" s="16">
        <v>2</v>
      </c>
      <c r="CC50" s="16">
        <v>2</v>
      </c>
      <c r="CD50" s="16">
        <v>2</v>
      </c>
      <c r="CE50" s="16">
        <v>2</v>
      </c>
      <c r="CF50" s="16">
        <v>2</v>
      </c>
      <c r="CG50" s="16">
        <v>2</v>
      </c>
      <c r="CH50" s="16">
        <v>2</v>
      </c>
      <c r="CI50" s="16">
        <v>2</v>
      </c>
      <c r="CJ50" s="16">
        <v>2</v>
      </c>
      <c r="CK50" s="16">
        <v>2</v>
      </c>
      <c r="CL50" s="16">
        <v>2</v>
      </c>
      <c r="CM50" s="16">
        <v>2</v>
      </c>
      <c r="CN50" s="16">
        <v>2</v>
      </c>
      <c r="CO50" s="16">
        <v>2</v>
      </c>
      <c r="CP50" s="16">
        <v>2</v>
      </c>
      <c r="CQ50" s="16">
        <v>2</v>
      </c>
      <c r="CR50" s="16">
        <v>2</v>
      </c>
      <c r="CS50" s="16">
        <v>2</v>
      </c>
      <c r="CT50" s="16">
        <v>2</v>
      </c>
      <c r="CU50" s="16">
        <v>2</v>
      </c>
      <c r="CV50" s="16">
        <v>2</v>
      </c>
      <c r="CW50" s="69">
        <f t="shared" si="11"/>
        <v>39</v>
      </c>
      <c r="CX50" s="352">
        <f t="shared" si="12"/>
        <v>1</v>
      </c>
      <c r="CY50" s="69">
        <f t="shared" si="13"/>
        <v>0</v>
      </c>
      <c r="CZ50" s="70">
        <f t="shared" si="14"/>
        <v>0</v>
      </c>
      <c r="DA50" s="69">
        <f t="shared" si="15"/>
        <v>0</v>
      </c>
      <c r="DB50" s="70">
        <f t="shared" si="16"/>
        <v>0</v>
      </c>
      <c r="DC50" s="69">
        <f t="shared" si="17"/>
        <v>0</v>
      </c>
      <c r="DD50" s="70">
        <f t="shared" si="18"/>
        <v>0</v>
      </c>
      <c r="DE50" s="71">
        <f t="shared" si="19"/>
        <v>2</v>
      </c>
      <c r="DF50" s="71" t="str">
        <f t="shared" si="20"/>
        <v>Đạt mục tiêu</v>
      </c>
      <c r="DG50" s="2"/>
      <c r="DH50" s="2"/>
      <c r="DI50" s="2"/>
      <c r="DJ50" s="2"/>
      <c r="DK50" s="2"/>
      <c r="DL50" s="2"/>
      <c r="DM50" s="2"/>
      <c r="DN50" s="2"/>
      <c r="DO50" s="2"/>
      <c r="DP50" s="2"/>
      <c r="DQ50" s="2"/>
      <c r="DR50" s="2"/>
      <c r="DS50" s="2"/>
      <c r="DT50" s="2"/>
      <c r="DU50" s="2"/>
      <c r="DV50" s="2"/>
      <c r="DW50" s="2"/>
      <c r="DX50" s="2"/>
      <c r="DY50" s="2"/>
      <c r="DZ50" s="2"/>
    </row>
    <row r="51" spans="1:130" ht="36" customHeight="1" x14ac:dyDescent="0.25">
      <c r="A51" s="614">
        <v>41</v>
      </c>
      <c r="B51" s="617">
        <v>79</v>
      </c>
      <c r="C51" s="56"/>
      <c r="D51" s="612" t="s">
        <v>68</v>
      </c>
      <c r="E51" s="15"/>
      <c r="F51" s="612" t="s">
        <v>69</v>
      </c>
      <c r="G51" s="64"/>
      <c r="H51" s="8" t="s">
        <v>657</v>
      </c>
      <c r="I51" s="64" t="s">
        <v>611</v>
      </c>
      <c r="J51" s="64"/>
      <c r="K51" s="16"/>
      <c r="L51" s="16"/>
      <c r="M51" s="11"/>
      <c r="N51" s="312" t="s">
        <v>541</v>
      </c>
      <c r="O51" s="66"/>
      <c r="P51" s="80" t="s">
        <v>15</v>
      </c>
      <c r="Q51" s="80"/>
      <c r="R51" s="66"/>
      <c r="S51" s="66"/>
      <c r="T51" s="66"/>
      <c r="U51" s="66"/>
      <c r="V51" s="66"/>
      <c r="W51" s="66"/>
      <c r="X51" s="66"/>
      <c r="Y51" s="67"/>
      <c r="Z51" s="16"/>
      <c r="AA51" s="12"/>
      <c r="AB51" s="12"/>
      <c r="AC51" s="12"/>
      <c r="AD51" s="12"/>
      <c r="AE51" s="68"/>
      <c r="AF51" s="12"/>
      <c r="AG51" s="12" t="s">
        <v>626</v>
      </c>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69"/>
      <c r="CX51" s="352"/>
      <c r="CY51" s="69"/>
      <c r="CZ51" s="70"/>
      <c r="DA51" s="69"/>
      <c r="DB51" s="70"/>
      <c r="DC51" s="69"/>
      <c r="DD51" s="70"/>
      <c r="DE51" s="71"/>
      <c r="DF51" s="71"/>
      <c r="DG51" s="387"/>
      <c r="DH51" s="387"/>
      <c r="DI51" s="387"/>
      <c r="DJ51" s="387"/>
      <c r="DK51" s="387"/>
      <c r="DL51" s="387"/>
      <c r="DM51" s="387"/>
      <c r="DN51" s="387"/>
      <c r="DO51" s="387"/>
      <c r="DP51" s="387"/>
      <c r="DQ51" s="387"/>
      <c r="DR51" s="387"/>
      <c r="DS51" s="387"/>
      <c r="DT51" s="387"/>
      <c r="DU51" s="387"/>
      <c r="DV51" s="387"/>
      <c r="DW51" s="387"/>
      <c r="DX51" s="387"/>
      <c r="DY51" s="387"/>
      <c r="DZ51" s="387"/>
    </row>
    <row r="52" spans="1:130" ht="44.25" hidden="1" customHeight="1" x14ac:dyDescent="0.25">
      <c r="A52" s="616"/>
      <c r="B52" s="619"/>
      <c r="C52" s="56">
        <v>79</v>
      </c>
      <c r="D52" s="613"/>
      <c r="E52" s="15" t="s">
        <v>11</v>
      </c>
      <c r="F52" s="613"/>
      <c r="G52" s="64" t="s">
        <v>36</v>
      </c>
      <c r="H52" s="8" t="s">
        <v>657</v>
      </c>
      <c r="I52" s="64" t="s">
        <v>611</v>
      </c>
      <c r="J52" s="64" t="s">
        <v>14</v>
      </c>
      <c r="K52" s="16" t="s">
        <v>6</v>
      </c>
      <c r="L52" s="16" t="s">
        <v>15</v>
      </c>
      <c r="M52" s="11">
        <v>1</v>
      </c>
      <c r="N52" s="24" t="s">
        <v>1268</v>
      </c>
      <c r="O52" s="66"/>
      <c r="P52" s="66"/>
      <c r="Q52" s="66"/>
      <c r="R52" s="66"/>
      <c r="S52" s="66"/>
      <c r="T52" s="66"/>
      <c r="U52" s="66"/>
      <c r="V52" s="66" t="s">
        <v>15</v>
      </c>
      <c r="W52" s="66"/>
      <c r="X52" s="80"/>
      <c r="Y52" s="67">
        <f t="shared" si="0"/>
        <v>1</v>
      </c>
      <c r="Z52" s="16"/>
      <c r="AA52" s="16"/>
      <c r="AB52" s="16"/>
      <c r="AC52" s="16"/>
      <c r="AD52" s="16"/>
      <c r="AE52" s="68"/>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t="s">
        <v>626</v>
      </c>
      <c r="BE52" s="12"/>
      <c r="BF52" s="12"/>
      <c r="BG52" s="12"/>
      <c r="BH52" s="12"/>
      <c r="BI52" s="12"/>
      <c r="BJ52" s="16">
        <v>2</v>
      </c>
      <c r="BK52" s="16">
        <v>2</v>
      </c>
      <c r="BL52" s="16">
        <v>2</v>
      </c>
      <c r="BM52" s="16">
        <v>2</v>
      </c>
      <c r="BN52" s="16">
        <v>2</v>
      </c>
      <c r="BO52" s="16">
        <v>2</v>
      </c>
      <c r="BP52" s="16">
        <v>2</v>
      </c>
      <c r="BQ52" s="16">
        <v>2</v>
      </c>
      <c r="BR52" s="16">
        <v>2</v>
      </c>
      <c r="BS52" s="16">
        <v>2</v>
      </c>
      <c r="BT52" s="16">
        <v>2</v>
      </c>
      <c r="BU52" s="16">
        <v>2</v>
      </c>
      <c r="BV52" s="16">
        <v>2</v>
      </c>
      <c r="BW52" s="16">
        <v>2</v>
      </c>
      <c r="BX52" s="16">
        <v>2</v>
      </c>
      <c r="BY52" s="16">
        <v>2</v>
      </c>
      <c r="BZ52" s="16">
        <v>2</v>
      </c>
      <c r="CA52" s="16">
        <v>2</v>
      </c>
      <c r="CB52" s="16">
        <v>2</v>
      </c>
      <c r="CC52" s="16">
        <v>2</v>
      </c>
      <c r="CD52" s="16">
        <v>2</v>
      </c>
      <c r="CE52" s="16">
        <v>2</v>
      </c>
      <c r="CF52" s="16">
        <v>2</v>
      </c>
      <c r="CG52" s="16">
        <v>2</v>
      </c>
      <c r="CH52" s="16">
        <v>2</v>
      </c>
      <c r="CI52" s="16">
        <v>2</v>
      </c>
      <c r="CJ52" s="16">
        <v>2</v>
      </c>
      <c r="CK52" s="16">
        <v>2</v>
      </c>
      <c r="CL52" s="16">
        <v>2</v>
      </c>
      <c r="CM52" s="16">
        <v>2</v>
      </c>
      <c r="CN52" s="16">
        <v>2</v>
      </c>
      <c r="CO52" s="16">
        <v>2</v>
      </c>
      <c r="CP52" s="16">
        <v>2</v>
      </c>
      <c r="CQ52" s="16">
        <v>2</v>
      </c>
      <c r="CR52" s="16">
        <v>2</v>
      </c>
      <c r="CS52" s="16"/>
      <c r="CT52" s="16">
        <v>2</v>
      </c>
      <c r="CU52" s="16">
        <v>2</v>
      </c>
      <c r="CV52" s="16">
        <v>2</v>
      </c>
      <c r="CW52" s="69">
        <f t="shared" si="11"/>
        <v>38</v>
      </c>
      <c r="CX52" s="352">
        <f t="shared" si="12"/>
        <v>1</v>
      </c>
      <c r="CY52" s="69">
        <f t="shared" si="13"/>
        <v>0</v>
      </c>
      <c r="CZ52" s="70">
        <f t="shared" si="14"/>
        <v>0</v>
      </c>
      <c r="DA52" s="69">
        <f t="shared" si="15"/>
        <v>0</v>
      </c>
      <c r="DB52" s="70">
        <f t="shared" si="16"/>
        <v>0</v>
      </c>
      <c r="DC52" s="69">
        <f t="shared" si="17"/>
        <v>0</v>
      </c>
      <c r="DD52" s="70">
        <f t="shared" si="18"/>
        <v>0</v>
      </c>
      <c r="DE52" s="71">
        <f t="shared" si="19"/>
        <v>2</v>
      </c>
      <c r="DF52" s="71" t="str">
        <f t="shared" si="20"/>
        <v>Đạt mục tiêu</v>
      </c>
      <c r="DG52" s="2"/>
      <c r="DH52" s="2"/>
      <c r="DI52" s="2"/>
      <c r="DJ52" s="2"/>
      <c r="DK52" s="2"/>
      <c r="DL52" s="2"/>
      <c r="DM52" s="2"/>
      <c r="DN52" s="2"/>
      <c r="DO52" s="2"/>
      <c r="DP52" s="2"/>
      <c r="DQ52" s="2"/>
      <c r="DR52" s="2"/>
      <c r="DS52" s="2"/>
      <c r="DT52" s="2"/>
      <c r="DU52" s="2"/>
      <c r="DV52" s="2"/>
      <c r="DW52" s="2"/>
      <c r="DX52" s="2"/>
      <c r="DY52" s="2"/>
      <c r="DZ52" s="2"/>
    </row>
    <row r="53" spans="1:130" ht="51.75" hidden="1" customHeight="1" x14ac:dyDescent="0.25">
      <c r="A53" s="49">
        <v>42</v>
      </c>
      <c r="B53" s="62">
        <v>82</v>
      </c>
      <c r="C53" s="56">
        <v>82</v>
      </c>
      <c r="D53" s="8" t="s">
        <v>70</v>
      </c>
      <c r="E53" s="15" t="s">
        <v>11</v>
      </c>
      <c r="F53" s="15" t="s">
        <v>71</v>
      </c>
      <c r="G53" s="64" t="s">
        <v>13</v>
      </c>
      <c r="H53" s="8" t="s">
        <v>658</v>
      </c>
      <c r="I53" s="64" t="s">
        <v>611</v>
      </c>
      <c r="J53" s="8" t="s">
        <v>14</v>
      </c>
      <c r="K53" s="12" t="s">
        <v>6</v>
      </c>
      <c r="L53" s="12" t="s">
        <v>15</v>
      </c>
      <c r="M53" s="308"/>
      <c r="N53" s="310" t="s">
        <v>544</v>
      </c>
      <c r="O53" s="309"/>
      <c r="P53" s="66"/>
      <c r="Q53" s="66"/>
      <c r="R53" s="80"/>
      <c r="S53" s="66" t="s">
        <v>15</v>
      </c>
      <c r="T53" s="66"/>
      <c r="U53" s="80"/>
      <c r="V53" s="66"/>
      <c r="W53" s="66"/>
      <c r="X53" s="66"/>
      <c r="Y53" s="67">
        <f t="shared" si="0"/>
        <v>1</v>
      </c>
      <c r="Z53" s="16"/>
      <c r="AA53" s="16"/>
      <c r="AB53" s="16"/>
      <c r="AC53" s="16"/>
      <c r="AD53" s="16"/>
      <c r="AE53" s="68"/>
      <c r="AF53" s="12"/>
      <c r="AG53" s="12"/>
      <c r="AH53" s="12"/>
      <c r="AI53" s="12"/>
      <c r="AJ53" s="12"/>
      <c r="AK53" s="12"/>
      <c r="AL53" s="12"/>
      <c r="AM53" s="12"/>
      <c r="AN53" s="12"/>
      <c r="AO53" s="12"/>
      <c r="AP53" s="12"/>
      <c r="AQ53" s="12" t="s">
        <v>626</v>
      </c>
      <c r="AR53" s="12" t="s">
        <v>623</v>
      </c>
      <c r="AS53" s="12"/>
      <c r="AT53" s="12" t="s">
        <v>623</v>
      </c>
      <c r="AU53" s="12"/>
      <c r="AV53" s="12"/>
      <c r="AW53" s="12"/>
      <c r="AX53" s="12"/>
      <c r="AY53" s="12"/>
      <c r="AZ53" s="12"/>
      <c r="BA53" s="12"/>
      <c r="BB53" s="12"/>
      <c r="BC53" s="12"/>
      <c r="BD53" s="12"/>
      <c r="BE53" s="12"/>
      <c r="BF53" s="12"/>
      <c r="BG53" s="12"/>
      <c r="BH53" s="12"/>
      <c r="BI53" s="12"/>
      <c r="BJ53" s="16">
        <v>2</v>
      </c>
      <c r="BK53" s="16">
        <v>2</v>
      </c>
      <c r="BL53" s="16">
        <v>2</v>
      </c>
      <c r="BM53" s="16">
        <v>2</v>
      </c>
      <c r="BN53" s="16">
        <v>2</v>
      </c>
      <c r="BO53" s="16">
        <v>2</v>
      </c>
      <c r="BP53" s="16">
        <v>2</v>
      </c>
      <c r="BQ53" s="16">
        <v>2</v>
      </c>
      <c r="BR53" s="16">
        <v>2</v>
      </c>
      <c r="BS53" s="16">
        <v>2</v>
      </c>
      <c r="BT53" s="16">
        <v>2</v>
      </c>
      <c r="BU53" s="16">
        <v>2</v>
      </c>
      <c r="BV53" s="16">
        <v>2</v>
      </c>
      <c r="BW53" s="16">
        <v>2</v>
      </c>
      <c r="BX53" s="16">
        <v>2</v>
      </c>
      <c r="BY53" s="16">
        <v>2</v>
      </c>
      <c r="BZ53" s="16">
        <v>2</v>
      </c>
      <c r="CA53" s="16">
        <v>2</v>
      </c>
      <c r="CB53" s="16">
        <v>2</v>
      </c>
      <c r="CC53" s="16">
        <v>2</v>
      </c>
      <c r="CD53" s="16">
        <v>2</v>
      </c>
      <c r="CE53" s="16">
        <v>2</v>
      </c>
      <c r="CF53" s="16">
        <v>2</v>
      </c>
      <c r="CG53" s="16">
        <v>2</v>
      </c>
      <c r="CH53" s="16">
        <v>2</v>
      </c>
      <c r="CI53" s="16">
        <v>2</v>
      </c>
      <c r="CJ53" s="16">
        <v>2</v>
      </c>
      <c r="CK53" s="16">
        <v>2</v>
      </c>
      <c r="CL53" s="16">
        <v>2</v>
      </c>
      <c r="CM53" s="16">
        <v>2</v>
      </c>
      <c r="CN53" s="16">
        <v>2</v>
      </c>
      <c r="CO53" s="16">
        <v>2</v>
      </c>
      <c r="CP53" s="16">
        <v>2</v>
      </c>
      <c r="CQ53" s="16">
        <v>2</v>
      </c>
      <c r="CR53" s="16">
        <v>2</v>
      </c>
      <c r="CS53" s="16"/>
      <c r="CT53" s="16">
        <v>2</v>
      </c>
      <c r="CU53" s="16">
        <v>2</v>
      </c>
      <c r="CV53" s="16">
        <v>2</v>
      </c>
      <c r="CW53" s="69">
        <f t="shared" si="11"/>
        <v>38</v>
      </c>
      <c r="CX53" s="352">
        <f t="shared" si="12"/>
        <v>1</v>
      </c>
      <c r="CY53" s="69">
        <f t="shared" si="13"/>
        <v>0</v>
      </c>
      <c r="CZ53" s="70">
        <f t="shared" si="14"/>
        <v>0</v>
      </c>
      <c r="DA53" s="69">
        <f t="shared" si="15"/>
        <v>0</v>
      </c>
      <c r="DB53" s="70">
        <f t="shared" si="16"/>
        <v>0</v>
      </c>
      <c r="DC53" s="69">
        <f t="shared" si="17"/>
        <v>0</v>
      </c>
      <c r="DD53" s="70">
        <f t="shared" si="18"/>
        <v>0</v>
      </c>
      <c r="DE53" s="71">
        <f t="shared" si="19"/>
        <v>2</v>
      </c>
      <c r="DF53" s="71" t="str">
        <f t="shared" si="20"/>
        <v>Đạt mục tiêu</v>
      </c>
      <c r="DG53" s="2"/>
      <c r="DH53" s="2"/>
      <c r="DI53" s="2"/>
      <c r="DJ53" s="2"/>
      <c r="DK53" s="2"/>
      <c r="DL53" s="2"/>
      <c r="DM53" s="2"/>
      <c r="DN53" s="2"/>
      <c r="DO53" s="2"/>
      <c r="DP53" s="2"/>
      <c r="DQ53" s="2"/>
      <c r="DR53" s="2"/>
      <c r="DS53" s="2"/>
      <c r="DT53" s="2"/>
      <c r="DU53" s="2"/>
      <c r="DV53" s="2"/>
      <c r="DW53" s="2"/>
      <c r="DX53" s="2"/>
      <c r="DY53" s="2"/>
      <c r="DZ53" s="2"/>
    </row>
    <row r="54" spans="1:130" ht="48" hidden="1" customHeight="1" x14ac:dyDescent="0.25">
      <c r="A54" s="49">
        <v>43</v>
      </c>
      <c r="B54" s="62">
        <v>84</v>
      </c>
      <c r="C54" s="56">
        <v>84</v>
      </c>
      <c r="D54" s="8" t="s">
        <v>72</v>
      </c>
      <c r="E54" s="15" t="s">
        <v>13</v>
      </c>
      <c r="F54" s="15" t="s">
        <v>73</v>
      </c>
      <c r="G54" s="64" t="s">
        <v>13</v>
      </c>
      <c r="H54" s="15" t="s">
        <v>659</v>
      </c>
      <c r="I54" s="64" t="s">
        <v>611</v>
      </c>
      <c r="J54" s="8" t="s">
        <v>14</v>
      </c>
      <c r="K54" s="12" t="s">
        <v>6</v>
      </c>
      <c r="L54" s="12" t="s">
        <v>15</v>
      </c>
      <c r="M54" s="11">
        <v>1</v>
      </c>
      <c r="N54" s="25" t="s">
        <v>547</v>
      </c>
      <c r="O54" s="66"/>
      <c r="P54" s="66"/>
      <c r="Q54" s="66"/>
      <c r="R54" s="66"/>
      <c r="S54" s="80"/>
      <c r="T54" s="66"/>
      <c r="U54" s="66"/>
      <c r="V54" s="80"/>
      <c r="W54" s="80" t="s">
        <v>15</v>
      </c>
      <c r="X54" s="66"/>
      <c r="Y54" s="67">
        <f t="shared" si="0"/>
        <v>1</v>
      </c>
      <c r="Z54" s="16"/>
      <c r="AA54" s="16"/>
      <c r="AB54" s="16"/>
      <c r="AC54" s="16"/>
      <c r="AD54" s="16"/>
      <c r="AE54" s="68"/>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t="s">
        <v>626</v>
      </c>
      <c r="BH54" s="12"/>
      <c r="BI54" s="12"/>
      <c r="BJ54" s="16">
        <v>2</v>
      </c>
      <c r="BK54" s="16">
        <v>2</v>
      </c>
      <c r="BL54" s="16">
        <v>2</v>
      </c>
      <c r="BM54" s="16">
        <v>2</v>
      </c>
      <c r="BN54" s="16">
        <v>2</v>
      </c>
      <c r="BO54" s="16">
        <v>2</v>
      </c>
      <c r="BP54" s="16">
        <v>2</v>
      </c>
      <c r="BQ54" s="16">
        <v>2</v>
      </c>
      <c r="BR54" s="16">
        <v>2</v>
      </c>
      <c r="BS54" s="16">
        <v>2</v>
      </c>
      <c r="BT54" s="16">
        <v>2</v>
      </c>
      <c r="BU54" s="16">
        <v>2</v>
      </c>
      <c r="BV54" s="16">
        <v>2</v>
      </c>
      <c r="BW54" s="16">
        <v>2</v>
      </c>
      <c r="BX54" s="16">
        <v>2</v>
      </c>
      <c r="BY54" s="16">
        <v>2</v>
      </c>
      <c r="BZ54" s="16">
        <v>2</v>
      </c>
      <c r="CA54" s="16">
        <v>2</v>
      </c>
      <c r="CB54" s="16">
        <v>2</v>
      </c>
      <c r="CC54" s="16">
        <v>2</v>
      </c>
      <c r="CD54" s="16">
        <v>2</v>
      </c>
      <c r="CE54" s="16">
        <v>2</v>
      </c>
      <c r="CF54" s="16">
        <v>2</v>
      </c>
      <c r="CG54" s="16">
        <v>2</v>
      </c>
      <c r="CH54" s="16">
        <v>2</v>
      </c>
      <c r="CI54" s="16">
        <v>2</v>
      </c>
      <c r="CJ54" s="16">
        <v>2</v>
      </c>
      <c r="CK54" s="16">
        <v>2</v>
      </c>
      <c r="CL54" s="16">
        <v>2</v>
      </c>
      <c r="CM54" s="16">
        <v>2</v>
      </c>
      <c r="CN54" s="16">
        <v>2</v>
      </c>
      <c r="CO54" s="16">
        <v>2</v>
      </c>
      <c r="CP54" s="16">
        <v>2</v>
      </c>
      <c r="CQ54" s="16">
        <v>2</v>
      </c>
      <c r="CR54" s="16">
        <v>2</v>
      </c>
      <c r="CS54" s="16"/>
      <c r="CT54" s="16">
        <v>2</v>
      </c>
      <c r="CU54" s="16">
        <v>2</v>
      </c>
      <c r="CV54" s="16">
        <v>2</v>
      </c>
      <c r="CW54" s="69">
        <f t="shared" si="11"/>
        <v>38</v>
      </c>
      <c r="CX54" s="352">
        <f t="shared" si="12"/>
        <v>1</v>
      </c>
      <c r="CY54" s="69">
        <f t="shared" si="13"/>
        <v>0</v>
      </c>
      <c r="CZ54" s="70">
        <f t="shared" si="14"/>
        <v>0</v>
      </c>
      <c r="DA54" s="69">
        <f t="shared" si="15"/>
        <v>0</v>
      </c>
      <c r="DB54" s="70">
        <f t="shared" si="16"/>
        <v>0</v>
      </c>
      <c r="DC54" s="69">
        <f t="shared" si="17"/>
        <v>0</v>
      </c>
      <c r="DD54" s="70">
        <f t="shared" si="18"/>
        <v>0</v>
      </c>
      <c r="DE54" s="71">
        <f t="shared" si="19"/>
        <v>2</v>
      </c>
      <c r="DF54" s="71" t="str">
        <f t="shared" si="20"/>
        <v>Đạt mục tiêu</v>
      </c>
      <c r="DG54" s="2"/>
      <c r="DH54" s="2"/>
      <c r="DI54" s="2"/>
      <c r="DJ54" s="2"/>
      <c r="DK54" s="2"/>
      <c r="DL54" s="2"/>
      <c r="DM54" s="2"/>
      <c r="DN54" s="2"/>
      <c r="DO54" s="2"/>
      <c r="DP54" s="2"/>
      <c r="DQ54" s="2"/>
      <c r="DR54" s="2"/>
      <c r="DS54" s="2"/>
      <c r="DT54" s="2"/>
      <c r="DU54" s="2"/>
      <c r="DV54" s="2"/>
      <c r="DW54" s="2"/>
      <c r="DX54" s="2"/>
      <c r="DY54" s="2"/>
      <c r="DZ54" s="2"/>
    </row>
    <row r="55" spans="1:130" ht="48" hidden="1" customHeight="1" x14ac:dyDescent="0.25">
      <c r="A55" s="614">
        <v>44</v>
      </c>
      <c r="B55" s="617">
        <v>88</v>
      </c>
      <c r="C55" s="56"/>
      <c r="D55" s="612" t="s">
        <v>74</v>
      </c>
      <c r="E55" s="612" t="s">
        <v>13</v>
      </c>
      <c r="F55" s="612" t="s">
        <v>75</v>
      </c>
      <c r="G55" s="612" t="s">
        <v>13</v>
      </c>
      <c r="H55" s="612" t="s">
        <v>660</v>
      </c>
      <c r="I55" s="64" t="s">
        <v>611</v>
      </c>
      <c r="J55" s="8"/>
      <c r="K55" s="12"/>
      <c r="L55" s="12"/>
      <c r="M55" s="11"/>
      <c r="N55" s="25" t="s">
        <v>1200</v>
      </c>
      <c r="O55" s="66" t="s">
        <v>15</v>
      </c>
      <c r="P55" s="66"/>
      <c r="Q55" s="66"/>
      <c r="R55" s="66"/>
      <c r="S55" s="80"/>
      <c r="T55" s="66"/>
      <c r="U55" s="66"/>
      <c r="V55" s="80"/>
      <c r="W55" s="80"/>
      <c r="X55" s="66"/>
      <c r="Y55" s="67"/>
      <c r="Z55" s="16"/>
      <c r="AA55" s="16"/>
      <c r="AB55" s="16"/>
      <c r="AC55" s="16"/>
      <c r="AD55" s="16"/>
      <c r="AE55" s="68"/>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69"/>
      <c r="CX55" s="352"/>
      <c r="CY55" s="69"/>
      <c r="CZ55" s="70"/>
      <c r="DA55" s="69"/>
      <c r="DB55" s="70"/>
      <c r="DC55" s="69"/>
      <c r="DD55" s="70"/>
      <c r="DE55" s="71"/>
      <c r="DF55" s="71"/>
      <c r="DG55" s="387"/>
      <c r="DH55" s="387"/>
      <c r="DI55" s="387"/>
      <c r="DJ55" s="387"/>
      <c r="DK55" s="387"/>
      <c r="DL55" s="387"/>
      <c r="DM55" s="387"/>
      <c r="DN55" s="387"/>
      <c r="DO55" s="387"/>
      <c r="DP55" s="387"/>
      <c r="DQ55" s="387"/>
      <c r="DR55" s="387"/>
      <c r="DS55" s="387"/>
      <c r="DT55" s="387"/>
      <c r="DU55" s="387"/>
      <c r="DV55" s="387"/>
      <c r="DW55" s="387"/>
      <c r="DX55" s="387"/>
      <c r="DY55" s="387"/>
      <c r="DZ55" s="387"/>
    </row>
    <row r="56" spans="1:130" ht="51" hidden="1" customHeight="1" x14ac:dyDescent="0.25">
      <c r="A56" s="616"/>
      <c r="B56" s="619"/>
      <c r="C56" s="56">
        <v>88</v>
      </c>
      <c r="D56" s="613"/>
      <c r="E56" s="613"/>
      <c r="F56" s="613"/>
      <c r="G56" s="613"/>
      <c r="H56" s="613"/>
      <c r="I56" s="64" t="s">
        <v>611</v>
      </c>
      <c r="J56" s="64" t="s">
        <v>14</v>
      </c>
      <c r="K56" s="16" t="s">
        <v>6</v>
      </c>
      <c r="L56" s="16" t="s">
        <v>15</v>
      </c>
      <c r="M56" s="11">
        <v>1</v>
      </c>
      <c r="N56" s="305" t="s">
        <v>543</v>
      </c>
      <c r="O56" s="66"/>
      <c r="P56" s="80"/>
      <c r="Q56" s="80"/>
      <c r="R56" s="66" t="s">
        <v>15</v>
      </c>
      <c r="S56" s="66"/>
      <c r="T56" s="66"/>
      <c r="U56" s="66"/>
      <c r="V56" s="66"/>
      <c r="W56" s="66"/>
      <c r="X56" s="66"/>
      <c r="Y56" s="67">
        <f t="shared" si="0"/>
        <v>1</v>
      </c>
      <c r="Z56" s="16"/>
      <c r="AA56" s="16"/>
      <c r="AB56" s="16"/>
      <c r="AC56" s="16"/>
      <c r="AD56" s="16"/>
      <c r="AE56" s="68"/>
      <c r="AF56" s="12"/>
      <c r="AG56" s="12"/>
      <c r="AH56" s="12"/>
      <c r="AI56" s="12"/>
      <c r="AJ56" s="12"/>
      <c r="AK56" s="12"/>
      <c r="AL56" s="12" t="s">
        <v>623</v>
      </c>
      <c r="AM56" s="12"/>
      <c r="AN56" s="12" t="s">
        <v>626</v>
      </c>
      <c r="AO56" s="12" t="s">
        <v>623</v>
      </c>
      <c r="AP56" s="12"/>
      <c r="AQ56" s="12"/>
      <c r="AR56" s="12"/>
      <c r="AS56" s="12"/>
      <c r="AT56" s="12"/>
      <c r="AU56" s="12"/>
      <c r="AV56" s="12"/>
      <c r="AW56" s="12"/>
      <c r="AX56" s="12"/>
      <c r="AY56" s="12"/>
      <c r="AZ56" s="12"/>
      <c r="BA56" s="12"/>
      <c r="BB56" s="12"/>
      <c r="BC56" s="12"/>
      <c r="BD56" s="12"/>
      <c r="BE56" s="12"/>
      <c r="BF56" s="12"/>
      <c r="BG56" s="12"/>
      <c r="BH56" s="12"/>
      <c r="BI56" s="12"/>
      <c r="BJ56" s="16">
        <v>2</v>
      </c>
      <c r="BK56" s="16">
        <v>2</v>
      </c>
      <c r="BL56" s="16">
        <v>2</v>
      </c>
      <c r="BM56" s="16">
        <v>2</v>
      </c>
      <c r="BN56" s="16">
        <v>2</v>
      </c>
      <c r="BO56" s="16">
        <v>2</v>
      </c>
      <c r="BP56" s="16">
        <v>2</v>
      </c>
      <c r="BQ56" s="16">
        <v>2</v>
      </c>
      <c r="BR56" s="16">
        <v>2</v>
      </c>
      <c r="BS56" s="16">
        <v>2</v>
      </c>
      <c r="BT56" s="16">
        <v>2</v>
      </c>
      <c r="BU56" s="16">
        <v>2</v>
      </c>
      <c r="BV56" s="16">
        <v>2</v>
      </c>
      <c r="BW56" s="16">
        <v>2</v>
      </c>
      <c r="BX56" s="16">
        <v>2</v>
      </c>
      <c r="BY56" s="16">
        <v>2</v>
      </c>
      <c r="BZ56" s="16">
        <v>2</v>
      </c>
      <c r="CA56" s="16">
        <v>2</v>
      </c>
      <c r="CB56" s="16">
        <v>2</v>
      </c>
      <c r="CC56" s="16">
        <v>2</v>
      </c>
      <c r="CD56" s="16">
        <v>2</v>
      </c>
      <c r="CE56" s="16">
        <v>2</v>
      </c>
      <c r="CF56" s="16">
        <v>2</v>
      </c>
      <c r="CG56" s="16">
        <v>2</v>
      </c>
      <c r="CH56" s="16">
        <v>2</v>
      </c>
      <c r="CI56" s="16">
        <v>2</v>
      </c>
      <c r="CJ56" s="16">
        <v>2</v>
      </c>
      <c r="CK56" s="16">
        <v>2</v>
      </c>
      <c r="CL56" s="16">
        <v>2</v>
      </c>
      <c r="CM56" s="16">
        <v>2</v>
      </c>
      <c r="CN56" s="16">
        <v>2</v>
      </c>
      <c r="CO56" s="16">
        <v>2</v>
      </c>
      <c r="CP56" s="16">
        <v>2</v>
      </c>
      <c r="CQ56" s="16">
        <v>2</v>
      </c>
      <c r="CR56" s="16">
        <v>2</v>
      </c>
      <c r="CS56" s="16">
        <v>2</v>
      </c>
      <c r="CT56" s="16">
        <v>2</v>
      </c>
      <c r="CU56" s="16">
        <v>2</v>
      </c>
      <c r="CV56" s="16">
        <v>2</v>
      </c>
      <c r="CW56" s="69">
        <f t="shared" si="11"/>
        <v>39</v>
      </c>
      <c r="CX56" s="352">
        <f t="shared" si="12"/>
        <v>1</v>
      </c>
      <c r="CY56" s="69">
        <f t="shared" si="13"/>
        <v>0</v>
      </c>
      <c r="CZ56" s="70">
        <f t="shared" si="14"/>
        <v>0</v>
      </c>
      <c r="DA56" s="69">
        <f t="shared" si="15"/>
        <v>0</v>
      </c>
      <c r="DB56" s="70">
        <f t="shared" si="16"/>
        <v>0</v>
      </c>
      <c r="DC56" s="69">
        <f t="shared" si="17"/>
        <v>0</v>
      </c>
      <c r="DD56" s="70">
        <f t="shared" si="18"/>
        <v>0</v>
      </c>
      <c r="DE56" s="71">
        <f t="shared" si="19"/>
        <v>2</v>
      </c>
      <c r="DF56" s="71" t="str">
        <f t="shared" si="20"/>
        <v>Đạt mục tiêu</v>
      </c>
      <c r="DG56" s="2"/>
      <c r="DH56" s="2"/>
      <c r="DI56" s="2"/>
      <c r="DJ56" s="2"/>
      <c r="DK56" s="2"/>
      <c r="DL56" s="2"/>
      <c r="DM56" s="2"/>
      <c r="DN56" s="2"/>
      <c r="DO56" s="2"/>
      <c r="DP56" s="2"/>
      <c r="DQ56" s="2"/>
      <c r="DR56" s="2"/>
      <c r="DS56" s="2"/>
      <c r="DT56" s="2"/>
      <c r="DU56" s="2"/>
      <c r="DV56" s="2"/>
      <c r="DW56" s="2"/>
      <c r="DX56" s="2"/>
      <c r="DY56" s="2"/>
      <c r="DZ56" s="2"/>
    </row>
    <row r="57" spans="1:130" ht="44.25" hidden="1" customHeight="1" x14ac:dyDescent="0.25">
      <c r="A57" s="49">
        <v>45</v>
      </c>
      <c r="B57" s="62">
        <v>89</v>
      </c>
      <c r="C57" s="56">
        <v>89</v>
      </c>
      <c r="D57" s="8" t="s">
        <v>76</v>
      </c>
      <c r="E57" s="15" t="s">
        <v>38</v>
      </c>
      <c r="F57" s="15" t="s">
        <v>77</v>
      </c>
      <c r="G57" s="64" t="s">
        <v>38</v>
      </c>
      <c r="H57" s="8" t="s">
        <v>661</v>
      </c>
      <c r="I57" s="64" t="s">
        <v>611</v>
      </c>
      <c r="J57" s="64" t="s">
        <v>14</v>
      </c>
      <c r="K57" s="16" t="s">
        <v>6</v>
      </c>
      <c r="L57" s="16" t="s">
        <v>15</v>
      </c>
      <c r="M57" s="11">
        <v>1</v>
      </c>
      <c r="N57" s="11" t="s">
        <v>545</v>
      </c>
      <c r="O57" s="66"/>
      <c r="P57" s="66"/>
      <c r="Q57" s="66"/>
      <c r="R57" s="66"/>
      <c r="S57" s="80"/>
      <c r="T57" s="66" t="s">
        <v>15</v>
      </c>
      <c r="U57" s="66"/>
      <c r="V57" s="66"/>
      <c r="W57" s="66"/>
      <c r="X57" s="66"/>
      <c r="Y57" s="67">
        <f t="shared" si="0"/>
        <v>1</v>
      </c>
      <c r="Z57" s="16"/>
      <c r="AA57" s="16"/>
      <c r="AB57" s="16"/>
      <c r="AC57" s="16"/>
      <c r="AD57" s="16"/>
      <c r="AE57" s="76"/>
      <c r="AF57" s="16"/>
      <c r="AG57" s="16"/>
      <c r="AH57" s="16"/>
      <c r="AI57" s="16"/>
      <c r="AJ57" s="16"/>
      <c r="AK57" s="16"/>
      <c r="AL57" s="16"/>
      <c r="AM57" s="16"/>
      <c r="AN57" s="16"/>
      <c r="AO57" s="16"/>
      <c r="AP57" s="16"/>
      <c r="AQ57" s="16"/>
      <c r="AR57" s="16"/>
      <c r="AS57" s="16"/>
      <c r="AT57" s="16"/>
      <c r="AU57" s="16" t="s">
        <v>623</v>
      </c>
      <c r="AV57" s="16"/>
      <c r="AW57" s="16" t="s">
        <v>623</v>
      </c>
      <c r="AX57" s="16"/>
      <c r="AY57" s="16"/>
      <c r="AZ57" s="16"/>
      <c r="BA57" s="16"/>
      <c r="BB57" s="16"/>
      <c r="BC57" s="16"/>
      <c r="BD57" s="16"/>
      <c r="BE57" s="16"/>
      <c r="BF57" s="16"/>
      <c r="BG57" s="16"/>
      <c r="BH57" s="16"/>
      <c r="BI57" s="16"/>
      <c r="BJ57" s="345">
        <v>2</v>
      </c>
      <c r="BK57" s="345">
        <v>2</v>
      </c>
      <c r="BL57" s="345">
        <v>2</v>
      </c>
      <c r="BM57" s="345">
        <v>2</v>
      </c>
      <c r="BN57" s="345">
        <v>2</v>
      </c>
      <c r="BO57" s="345">
        <v>2</v>
      </c>
      <c r="BP57" s="345">
        <v>2</v>
      </c>
      <c r="BQ57" s="345">
        <v>2</v>
      </c>
      <c r="BR57" s="345">
        <v>2</v>
      </c>
      <c r="BS57" s="345">
        <v>2</v>
      </c>
      <c r="BT57" s="345">
        <v>2</v>
      </c>
      <c r="BU57" s="345">
        <v>2</v>
      </c>
      <c r="BV57" s="345">
        <v>2</v>
      </c>
      <c r="BW57" s="345">
        <v>2</v>
      </c>
      <c r="BX57" s="345">
        <v>2</v>
      </c>
      <c r="BY57" s="345">
        <v>2</v>
      </c>
      <c r="BZ57" s="345">
        <v>2</v>
      </c>
      <c r="CA57" s="345">
        <v>2</v>
      </c>
      <c r="CB57" s="345">
        <v>2</v>
      </c>
      <c r="CC57" s="345">
        <v>2</v>
      </c>
      <c r="CD57" s="345">
        <v>2</v>
      </c>
      <c r="CE57" s="345">
        <v>2</v>
      </c>
      <c r="CF57" s="345">
        <v>2</v>
      </c>
      <c r="CG57" s="345">
        <v>2</v>
      </c>
      <c r="CH57" s="345">
        <v>2</v>
      </c>
      <c r="CI57" s="345">
        <v>2</v>
      </c>
      <c r="CJ57" s="345">
        <v>2</v>
      </c>
      <c r="CK57" s="345">
        <v>2</v>
      </c>
      <c r="CL57" s="345">
        <v>2</v>
      </c>
      <c r="CM57" s="345">
        <v>2</v>
      </c>
      <c r="CN57" s="345">
        <v>2</v>
      </c>
      <c r="CO57" s="345">
        <v>2</v>
      </c>
      <c r="CP57" s="345">
        <v>2</v>
      </c>
      <c r="CQ57" s="345">
        <v>2</v>
      </c>
      <c r="CR57" s="345">
        <v>2</v>
      </c>
      <c r="CS57" s="345">
        <v>2</v>
      </c>
      <c r="CT57" s="345">
        <v>2</v>
      </c>
      <c r="CU57" s="345">
        <v>2</v>
      </c>
      <c r="CV57" s="345">
        <v>2</v>
      </c>
      <c r="CW57" s="335">
        <f t="shared" si="11"/>
        <v>39</v>
      </c>
      <c r="CX57" s="330">
        <f t="shared" si="12"/>
        <v>1</v>
      </c>
      <c r="CY57" s="335">
        <f t="shared" si="13"/>
        <v>0</v>
      </c>
      <c r="CZ57" s="339">
        <f t="shared" si="14"/>
        <v>0</v>
      </c>
      <c r="DA57" s="335">
        <f t="shared" si="15"/>
        <v>0</v>
      </c>
      <c r="DB57" s="339">
        <f t="shared" si="16"/>
        <v>0</v>
      </c>
      <c r="DC57" s="335">
        <f t="shared" si="17"/>
        <v>0</v>
      </c>
      <c r="DD57" s="339">
        <f t="shared" si="18"/>
        <v>0</v>
      </c>
      <c r="DE57" s="71">
        <f t="shared" si="19"/>
        <v>2</v>
      </c>
      <c r="DF57" s="71" t="str">
        <f t="shared" si="20"/>
        <v>Đạt mục tiêu</v>
      </c>
      <c r="DG57" s="2"/>
      <c r="DH57" s="2"/>
      <c r="DI57" s="2"/>
      <c r="DJ57" s="2"/>
      <c r="DK57" s="2"/>
      <c r="DL57" s="2"/>
      <c r="DM57" s="2"/>
      <c r="DN57" s="2"/>
      <c r="DO57" s="2"/>
      <c r="DP57" s="2"/>
      <c r="DQ57" s="2"/>
      <c r="DR57" s="2"/>
      <c r="DS57" s="2"/>
      <c r="DT57" s="2"/>
      <c r="DU57" s="2"/>
      <c r="DV57" s="2"/>
      <c r="DW57" s="2"/>
      <c r="DX57" s="2"/>
      <c r="DY57" s="2"/>
      <c r="DZ57" s="2"/>
    </row>
    <row r="58" spans="1:130" ht="15.75" hidden="1" customHeight="1" x14ac:dyDescent="0.25">
      <c r="A58" s="49">
        <v>46</v>
      </c>
      <c r="B58" s="55">
        <v>90</v>
      </c>
      <c r="C58" s="56">
        <v>90</v>
      </c>
      <c r="D58" s="706" t="s">
        <v>78</v>
      </c>
      <c r="E58" s="708"/>
      <c r="F58" s="707"/>
      <c r="G58" s="725"/>
      <c r="H58" s="57"/>
      <c r="I58" s="57"/>
      <c r="J58" s="57"/>
      <c r="K58" s="57" t="s">
        <v>8</v>
      </c>
      <c r="L58" s="57" t="s">
        <v>8</v>
      </c>
      <c r="M58" s="103">
        <f>SUM(M59:M65)</f>
        <v>3</v>
      </c>
      <c r="N58" s="304"/>
      <c r="O58" s="82" t="s">
        <v>609</v>
      </c>
      <c r="P58" s="82" t="s">
        <v>609</v>
      </c>
      <c r="Q58" s="82" t="s">
        <v>609</v>
      </c>
      <c r="R58" s="82" t="s">
        <v>609</v>
      </c>
      <c r="S58" s="82" t="s">
        <v>609</v>
      </c>
      <c r="T58" s="82" t="s">
        <v>609</v>
      </c>
      <c r="U58" s="82" t="s">
        <v>609</v>
      </c>
      <c r="V58" s="82" t="s">
        <v>609</v>
      </c>
      <c r="W58" s="82" t="s">
        <v>609</v>
      </c>
      <c r="X58" s="82" t="s">
        <v>609</v>
      </c>
      <c r="Y58" s="67">
        <f t="shared" si="0"/>
        <v>0</v>
      </c>
      <c r="Z58" s="57" t="s">
        <v>8</v>
      </c>
      <c r="AA58" s="57"/>
      <c r="AB58" s="57"/>
      <c r="AC58" s="57"/>
      <c r="AD58" s="57"/>
      <c r="AE58" s="77"/>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336" t="s">
        <v>8</v>
      </c>
      <c r="BK58" s="336" t="s">
        <v>8</v>
      </c>
      <c r="BL58" s="336" t="s">
        <v>8</v>
      </c>
      <c r="BM58" s="336" t="s">
        <v>8</v>
      </c>
      <c r="BN58" s="336" t="s">
        <v>8</v>
      </c>
      <c r="BO58" s="336" t="s">
        <v>8</v>
      </c>
      <c r="BP58" s="336" t="s">
        <v>8</v>
      </c>
      <c r="BQ58" s="336" t="s">
        <v>8</v>
      </c>
      <c r="BR58" s="336" t="s">
        <v>8</v>
      </c>
      <c r="BS58" s="336" t="s">
        <v>8</v>
      </c>
      <c r="BT58" s="336" t="s">
        <v>8</v>
      </c>
      <c r="BU58" s="336" t="s">
        <v>8</v>
      </c>
      <c r="BV58" s="336" t="s">
        <v>8</v>
      </c>
      <c r="BW58" s="336" t="s">
        <v>8</v>
      </c>
      <c r="BX58" s="336" t="s">
        <v>8</v>
      </c>
      <c r="BY58" s="336" t="s">
        <v>8</v>
      </c>
      <c r="BZ58" s="336" t="s">
        <v>8</v>
      </c>
      <c r="CA58" s="336" t="s">
        <v>8</v>
      </c>
      <c r="CB58" s="336" t="s">
        <v>8</v>
      </c>
      <c r="CC58" s="336" t="s">
        <v>8</v>
      </c>
      <c r="CD58" s="336" t="s">
        <v>8</v>
      </c>
      <c r="CE58" s="336" t="s">
        <v>8</v>
      </c>
      <c r="CF58" s="336" t="s">
        <v>8</v>
      </c>
      <c r="CG58" s="336" t="s">
        <v>8</v>
      </c>
      <c r="CH58" s="336" t="s">
        <v>8</v>
      </c>
      <c r="CI58" s="336" t="s">
        <v>8</v>
      </c>
      <c r="CJ58" s="336" t="s">
        <v>8</v>
      </c>
      <c r="CK58" s="336" t="s">
        <v>8</v>
      </c>
      <c r="CL58" s="336" t="s">
        <v>8</v>
      </c>
      <c r="CM58" s="336" t="s">
        <v>8</v>
      </c>
      <c r="CN58" s="336" t="s">
        <v>8</v>
      </c>
      <c r="CO58" s="336" t="s">
        <v>8</v>
      </c>
      <c r="CP58" s="336" t="s">
        <v>8</v>
      </c>
      <c r="CQ58" s="336" t="s">
        <v>8</v>
      </c>
      <c r="CR58" s="336" t="s">
        <v>8</v>
      </c>
      <c r="CS58" s="336"/>
      <c r="CT58" s="336" t="s">
        <v>8</v>
      </c>
      <c r="CU58" s="336" t="s">
        <v>8</v>
      </c>
      <c r="CV58" s="336" t="s">
        <v>8</v>
      </c>
      <c r="CW58" s="335">
        <f t="shared" si="11"/>
        <v>0</v>
      </c>
      <c r="CX58" s="330" t="e">
        <f t="shared" si="12"/>
        <v>#DIV/0!</v>
      </c>
      <c r="CY58" s="335">
        <f t="shared" si="13"/>
        <v>0</v>
      </c>
      <c r="CZ58" s="339" t="e">
        <f t="shared" si="14"/>
        <v>#DIV/0!</v>
      </c>
      <c r="DA58" s="335">
        <f t="shared" si="15"/>
        <v>0</v>
      </c>
      <c r="DB58" s="339" t="e">
        <f t="shared" si="16"/>
        <v>#DIV/0!</v>
      </c>
      <c r="DC58" s="335">
        <f t="shared" si="17"/>
        <v>0</v>
      </c>
      <c r="DD58" s="339" t="e">
        <f t="shared" si="18"/>
        <v>#DIV/0!</v>
      </c>
      <c r="DE58" s="71" t="e">
        <f t="shared" si="19"/>
        <v>#DIV/0!</v>
      </c>
      <c r="DF58" s="71" t="e">
        <f t="shared" si="20"/>
        <v>#DIV/0!</v>
      </c>
      <c r="DG58" s="2"/>
      <c r="DH58" s="2"/>
      <c r="DI58" s="2"/>
      <c r="DJ58" s="2"/>
      <c r="DK58" s="2"/>
      <c r="DL58" s="2"/>
      <c r="DM58" s="2"/>
      <c r="DN58" s="2"/>
      <c r="DO58" s="2"/>
      <c r="DP58" s="2"/>
      <c r="DQ58" s="2"/>
      <c r="DR58" s="2"/>
      <c r="DS58" s="2"/>
      <c r="DT58" s="2"/>
      <c r="DU58" s="2"/>
      <c r="DV58" s="2"/>
      <c r="DW58" s="2"/>
      <c r="DX58" s="2"/>
      <c r="DY58" s="2"/>
      <c r="DZ58" s="2"/>
    </row>
    <row r="59" spans="1:130" ht="40.5" hidden="1" customHeight="1" x14ac:dyDescent="0.25">
      <c r="A59" s="49">
        <v>47</v>
      </c>
      <c r="B59" s="62">
        <v>96</v>
      </c>
      <c r="C59" s="56">
        <v>96</v>
      </c>
      <c r="D59" s="8" t="s">
        <v>79</v>
      </c>
      <c r="E59" s="15" t="s">
        <v>19</v>
      </c>
      <c r="F59" s="15" t="s">
        <v>80</v>
      </c>
      <c r="G59" s="64" t="s">
        <v>36</v>
      </c>
      <c r="H59" s="8" t="s">
        <v>1108</v>
      </c>
      <c r="I59" s="64" t="s">
        <v>628</v>
      </c>
      <c r="J59" s="64" t="s">
        <v>14</v>
      </c>
      <c r="K59" s="16" t="s">
        <v>6</v>
      </c>
      <c r="L59" s="16" t="s">
        <v>15</v>
      </c>
      <c r="M59" s="11">
        <v>1</v>
      </c>
      <c r="N59" s="11" t="s">
        <v>546</v>
      </c>
      <c r="O59" s="80"/>
      <c r="P59" s="66"/>
      <c r="Q59" s="66"/>
      <c r="R59" s="66"/>
      <c r="S59" s="66"/>
      <c r="T59" s="66"/>
      <c r="U59" s="66" t="s">
        <v>15</v>
      </c>
      <c r="V59" s="66"/>
      <c r="W59" s="66"/>
      <c r="X59" s="66"/>
      <c r="Y59" s="67">
        <f t="shared" si="0"/>
        <v>1</v>
      </c>
      <c r="Z59" s="16"/>
      <c r="AA59" s="16"/>
      <c r="AB59" s="16"/>
      <c r="AC59" s="16"/>
      <c r="AD59" s="16"/>
      <c r="AE59" s="68"/>
      <c r="AF59" s="12"/>
      <c r="AG59" s="12"/>
      <c r="AH59" s="12"/>
      <c r="AI59" s="12"/>
      <c r="AJ59" s="12"/>
      <c r="AK59" s="12"/>
      <c r="AL59" s="12"/>
      <c r="AM59" s="12"/>
      <c r="AN59" s="12"/>
      <c r="AO59" s="12"/>
      <c r="AP59" s="12"/>
      <c r="AQ59" s="12"/>
      <c r="AR59" s="12"/>
      <c r="AS59" s="12"/>
      <c r="AT59" s="12"/>
      <c r="AU59" s="12"/>
      <c r="AV59" s="12"/>
      <c r="AW59" s="12"/>
      <c r="AX59" s="12"/>
      <c r="AY59" s="16"/>
      <c r="AZ59" s="16"/>
      <c r="BA59" s="16"/>
      <c r="BB59" s="16" t="s">
        <v>626</v>
      </c>
      <c r="BC59" s="12"/>
      <c r="BD59" s="12"/>
      <c r="BE59" s="12"/>
      <c r="BF59" s="12"/>
      <c r="BG59" s="12"/>
      <c r="BH59" s="12"/>
      <c r="BI59" s="12"/>
      <c r="BJ59" s="16">
        <v>2</v>
      </c>
      <c r="BK59" s="16">
        <v>2</v>
      </c>
      <c r="BL59" s="16">
        <v>2</v>
      </c>
      <c r="BM59" s="16">
        <v>2</v>
      </c>
      <c r="BN59" s="16">
        <v>2</v>
      </c>
      <c r="BO59" s="16">
        <v>2</v>
      </c>
      <c r="BP59" s="16">
        <v>2</v>
      </c>
      <c r="BQ59" s="16">
        <v>2</v>
      </c>
      <c r="BR59" s="16">
        <v>2</v>
      </c>
      <c r="BS59" s="16">
        <v>2</v>
      </c>
      <c r="BT59" s="16">
        <v>2</v>
      </c>
      <c r="BU59" s="16">
        <v>2</v>
      </c>
      <c r="BV59" s="16">
        <v>2</v>
      </c>
      <c r="BW59" s="16">
        <v>2</v>
      </c>
      <c r="BX59" s="16">
        <v>2</v>
      </c>
      <c r="BY59" s="16">
        <v>2</v>
      </c>
      <c r="BZ59" s="16">
        <v>2</v>
      </c>
      <c r="CA59" s="16">
        <v>2</v>
      </c>
      <c r="CB59" s="16">
        <v>2</v>
      </c>
      <c r="CC59" s="16">
        <v>2</v>
      </c>
      <c r="CD59" s="16">
        <v>2</v>
      </c>
      <c r="CE59" s="16">
        <v>2</v>
      </c>
      <c r="CF59" s="16">
        <v>2</v>
      </c>
      <c r="CG59" s="16">
        <v>2</v>
      </c>
      <c r="CH59" s="16">
        <v>2</v>
      </c>
      <c r="CI59" s="16">
        <v>2</v>
      </c>
      <c r="CJ59" s="16">
        <v>2</v>
      </c>
      <c r="CK59" s="16">
        <v>2</v>
      </c>
      <c r="CL59" s="16">
        <v>2</v>
      </c>
      <c r="CM59" s="16">
        <v>2</v>
      </c>
      <c r="CN59" s="16">
        <v>2</v>
      </c>
      <c r="CO59" s="16">
        <v>2</v>
      </c>
      <c r="CP59" s="16">
        <v>2</v>
      </c>
      <c r="CQ59" s="16">
        <v>2</v>
      </c>
      <c r="CR59" s="16">
        <v>2</v>
      </c>
      <c r="CS59" s="16"/>
      <c r="CT59" s="16">
        <v>2</v>
      </c>
      <c r="CU59" s="16">
        <v>2</v>
      </c>
      <c r="CV59" s="16">
        <v>2</v>
      </c>
      <c r="CW59" s="69">
        <f t="shared" si="11"/>
        <v>38</v>
      </c>
      <c r="CX59" s="352">
        <f t="shared" si="12"/>
        <v>1</v>
      </c>
      <c r="CY59" s="69">
        <f t="shared" si="13"/>
        <v>0</v>
      </c>
      <c r="CZ59" s="70">
        <f t="shared" si="14"/>
        <v>0</v>
      </c>
      <c r="DA59" s="69">
        <f t="shared" si="15"/>
        <v>0</v>
      </c>
      <c r="DB59" s="70">
        <f t="shared" si="16"/>
        <v>0</v>
      </c>
      <c r="DC59" s="69">
        <f t="shared" si="17"/>
        <v>0</v>
      </c>
      <c r="DD59" s="70">
        <f t="shared" si="18"/>
        <v>0</v>
      </c>
      <c r="DE59" s="71">
        <f t="shared" si="19"/>
        <v>2</v>
      </c>
      <c r="DF59" s="71" t="str">
        <f t="shared" si="20"/>
        <v>Đạt mục tiêu</v>
      </c>
      <c r="DG59" s="2"/>
      <c r="DH59" s="2"/>
      <c r="DI59" s="2"/>
      <c r="DJ59" s="2"/>
      <c r="DK59" s="2"/>
      <c r="DL59" s="2"/>
      <c r="DM59" s="2"/>
      <c r="DN59" s="2"/>
      <c r="DO59" s="2"/>
      <c r="DP59" s="2"/>
      <c r="DQ59" s="2"/>
      <c r="DR59" s="2"/>
      <c r="DS59" s="2"/>
      <c r="DT59" s="2"/>
      <c r="DU59" s="2"/>
      <c r="DV59" s="2"/>
      <c r="DW59" s="2"/>
      <c r="DX59" s="2"/>
      <c r="DY59" s="2"/>
      <c r="DZ59" s="2"/>
    </row>
    <row r="60" spans="1:130" ht="33.75" hidden="1" customHeight="1" x14ac:dyDescent="0.25">
      <c r="A60" s="49">
        <v>48</v>
      </c>
      <c r="B60" s="62">
        <v>98</v>
      </c>
      <c r="C60" s="56">
        <v>98</v>
      </c>
      <c r="D60" s="8" t="s">
        <v>81</v>
      </c>
      <c r="E60" s="15" t="s">
        <v>19</v>
      </c>
      <c r="F60" s="15" t="s">
        <v>82</v>
      </c>
      <c r="G60" s="64" t="s">
        <v>19</v>
      </c>
      <c r="H60" s="8" t="s">
        <v>662</v>
      </c>
      <c r="I60" s="64" t="s">
        <v>628</v>
      </c>
      <c r="J60" s="64" t="s">
        <v>14</v>
      </c>
      <c r="K60" s="16" t="s">
        <v>6</v>
      </c>
      <c r="L60" s="16" t="s">
        <v>15</v>
      </c>
      <c r="M60" s="11"/>
      <c r="N60" s="305" t="s">
        <v>544</v>
      </c>
      <c r="O60" s="66"/>
      <c r="P60" s="66"/>
      <c r="Q60" s="66"/>
      <c r="R60" s="66"/>
      <c r="S60" s="66" t="s">
        <v>15</v>
      </c>
      <c r="T60" s="66"/>
      <c r="U60" s="66"/>
      <c r="V60" s="80"/>
      <c r="W60" s="80"/>
      <c r="X60" s="66"/>
      <c r="Y60" s="67">
        <f t="shared" si="0"/>
        <v>1</v>
      </c>
      <c r="Z60" s="16"/>
      <c r="AA60" s="16"/>
      <c r="AB60" s="16"/>
      <c r="AC60" s="16"/>
      <c r="AD60" s="16"/>
      <c r="AE60" s="68"/>
      <c r="AF60" s="12"/>
      <c r="AG60" s="12"/>
      <c r="AH60" s="12"/>
      <c r="AI60" s="12"/>
      <c r="AJ60" s="12"/>
      <c r="AK60" s="12"/>
      <c r="AL60" s="12"/>
      <c r="AM60" s="12"/>
      <c r="AN60" s="12"/>
      <c r="AO60" s="12"/>
      <c r="AP60" s="12"/>
      <c r="AQ60" s="12" t="s">
        <v>623</v>
      </c>
      <c r="AR60" s="12"/>
      <c r="AS60" s="12" t="s">
        <v>626</v>
      </c>
      <c r="AT60" s="12"/>
      <c r="AU60" s="16"/>
      <c r="AV60" s="16"/>
      <c r="AW60" s="16"/>
      <c r="AX60" s="16" t="s">
        <v>623</v>
      </c>
      <c r="AY60" s="12"/>
      <c r="AZ60" s="12"/>
      <c r="BA60" s="12"/>
      <c r="BB60" s="12"/>
      <c r="BC60" s="12"/>
      <c r="BD60" s="12"/>
      <c r="BE60" s="12"/>
      <c r="BF60" s="12"/>
      <c r="BG60" s="12"/>
      <c r="BH60" s="12"/>
      <c r="BI60" s="12"/>
      <c r="BJ60" s="16">
        <v>2</v>
      </c>
      <c r="BK60" s="16">
        <v>2</v>
      </c>
      <c r="BL60" s="16">
        <v>2</v>
      </c>
      <c r="BM60" s="16">
        <v>2</v>
      </c>
      <c r="BN60" s="16">
        <v>2</v>
      </c>
      <c r="BO60" s="16">
        <v>2</v>
      </c>
      <c r="BP60" s="16">
        <v>2</v>
      </c>
      <c r="BQ60" s="16">
        <v>2</v>
      </c>
      <c r="BR60" s="16">
        <v>2</v>
      </c>
      <c r="BS60" s="16">
        <v>2</v>
      </c>
      <c r="BT60" s="16">
        <v>2</v>
      </c>
      <c r="BU60" s="16">
        <v>2</v>
      </c>
      <c r="BV60" s="16">
        <v>2</v>
      </c>
      <c r="BW60" s="16">
        <v>2</v>
      </c>
      <c r="BX60" s="16">
        <v>2</v>
      </c>
      <c r="BY60" s="16">
        <v>2</v>
      </c>
      <c r="BZ60" s="16">
        <v>2</v>
      </c>
      <c r="CA60" s="16">
        <v>2</v>
      </c>
      <c r="CB60" s="16">
        <v>2</v>
      </c>
      <c r="CC60" s="16">
        <v>2</v>
      </c>
      <c r="CD60" s="16">
        <v>2</v>
      </c>
      <c r="CE60" s="16">
        <v>2</v>
      </c>
      <c r="CF60" s="16">
        <v>2</v>
      </c>
      <c r="CG60" s="16">
        <v>2</v>
      </c>
      <c r="CH60" s="16">
        <v>2</v>
      </c>
      <c r="CI60" s="16">
        <v>2</v>
      </c>
      <c r="CJ60" s="16">
        <v>2</v>
      </c>
      <c r="CK60" s="16">
        <v>2</v>
      </c>
      <c r="CL60" s="16">
        <v>2</v>
      </c>
      <c r="CM60" s="16">
        <v>2</v>
      </c>
      <c r="CN60" s="16">
        <v>2</v>
      </c>
      <c r="CO60" s="16">
        <v>2</v>
      </c>
      <c r="CP60" s="16">
        <v>2</v>
      </c>
      <c r="CQ60" s="16">
        <v>2</v>
      </c>
      <c r="CR60" s="16">
        <v>2</v>
      </c>
      <c r="CS60" s="16"/>
      <c r="CT60" s="16">
        <v>2</v>
      </c>
      <c r="CU60" s="16">
        <v>2</v>
      </c>
      <c r="CV60" s="16">
        <v>2</v>
      </c>
      <c r="CW60" s="69">
        <f t="shared" si="11"/>
        <v>38</v>
      </c>
      <c r="CX60" s="352">
        <f t="shared" si="12"/>
        <v>1</v>
      </c>
      <c r="CY60" s="69">
        <f t="shared" si="13"/>
        <v>0</v>
      </c>
      <c r="CZ60" s="70">
        <f t="shared" si="14"/>
        <v>0</v>
      </c>
      <c r="DA60" s="69">
        <f t="shared" si="15"/>
        <v>0</v>
      </c>
      <c r="DB60" s="70">
        <f t="shared" si="16"/>
        <v>0</v>
      </c>
      <c r="DC60" s="69">
        <f t="shared" si="17"/>
        <v>0</v>
      </c>
      <c r="DD60" s="70">
        <f t="shared" si="18"/>
        <v>0</v>
      </c>
      <c r="DE60" s="71">
        <f t="shared" si="19"/>
        <v>2</v>
      </c>
      <c r="DF60" s="71" t="str">
        <f t="shared" si="20"/>
        <v>Đạt mục tiêu</v>
      </c>
      <c r="DG60" s="2"/>
      <c r="DH60" s="2"/>
      <c r="DI60" s="2"/>
      <c r="DJ60" s="2"/>
      <c r="DK60" s="2"/>
      <c r="DL60" s="2"/>
      <c r="DM60" s="2"/>
      <c r="DN60" s="2"/>
      <c r="DO60" s="2"/>
      <c r="DP60" s="2"/>
      <c r="DQ60" s="2"/>
      <c r="DR60" s="2"/>
      <c r="DS60" s="2"/>
      <c r="DT60" s="2"/>
      <c r="DU60" s="2"/>
      <c r="DV60" s="2"/>
      <c r="DW60" s="2"/>
      <c r="DX60" s="2"/>
      <c r="DY60" s="2"/>
      <c r="DZ60" s="2"/>
    </row>
    <row r="61" spans="1:130" ht="32.25" hidden="1" customHeight="1" x14ac:dyDescent="0.25">
      <c r="A61" s="49">
        <v>49</v>
      </c>
      <c r="B61" s="62">
        <v>100</v>
      </c>
      <c r="C61" s="56">
        <v>100</v>
      </c>
      <c r="D61" s="8" t="s">
        <v>83</v>
      </c>
      <c r="E61" s="15" t="s">
        <v>19</v>
      </c>
      <c r="F61" s="15" t="s">
        <v>84</v>
      </c>
      <c r="G61" s="64" t="s">
        <v>19</v>
      </c>
      <c r="H61" s="8" t="s">
        <v>663</v>
      </c>
      <c r="I61" s="64" t="s">
        <v>628</v>
      </c>
      <c r="J61" s="64" t="s">
        <v>14</v>
      </c>
      <c r="K61" s="16" t="s">
        <v>6</v>
      </c>
      <c r="L61" s="16" t="s">
        <v>15</v>
      </c>
      <c r="M61" s="11"/>
      <c r="N61" s="11" t="s">
        <v>1268</v>
      </c>
      <c r="O61" s="80"/>
      <c r="P61" s="66"/>
      <c r="Q61" s="66"/>
      <c r="R61" s="66"/>
      <c r="S61" s="66"/>
      <c r="T61" s="66"/>
      <c r="U61" s="66"/>
      <c r="V61" s="66" t="s">
        <v>15</v>
      </c>
      <c r="W61" s="66"/>
      <c r="X61" s="66"/>
      <c r="Y61" s="67">
        <f t="shared" si="0"/>
        <v>1</v>
      </c>
      <c r="Z61" s="16"/>
      <c r="AA61" s="16"/>
      <c r="AB61" s="16"/>
      <c r="AC61" s="16"/>
      <c r="AD61" s="16"/>
      <c r="AE61" s="68"/>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t="s">
        <v>623</v>
      </c>
      <c r="BD61" s="12"/>
      <c r="BE61" s="12"/>
      <c r="BF61" s="12"/>
      <c r="BG61" s="12"/>
      <c r="BH61" s="12"/>
      <c r="BI61" s="12"/>
      <c r="BJ61" s="16">
        <v>2</v>
      </c>
      <c r="BK61" s="16">
        <v>2</v>
      </c>
      <c r="BL61" s="16">
        <v>2</v>
      </c>
      <c r="BM61" s="16">
        <v>2</v>
      </c>
      <c r="BN61" s="16">
        <v>2</v>
      </c>
      <c r="BO61" s="16">
        <v>2</v>
      </c>
      <c r="BP61" s="16">
        <v>2</v>
      </c>
      <c r="BQ61" s="16">
        <v>2</v>
      </c>
      <c r="BR61" s="16">
        <v>2</v>
      </c>
      <c r="BS61" s="16">
        <v>2</v>
      </c>
      <c r="BT61" s="16">
        <v>2</v>
      </c>
      <c r="BU61" s="16">
        <v>2</v>
      </c>
      <c r="BV61" s="16">
        <v>2</v>
      </c>
      <c r="BW61" s="16">
        <v>2</v>
      </c>
      <c r="BX61" s="16">
        <v>2</v>
      </c>
      <c r="BY61" s="16">
        <v>2</v>
      </c>
      <c r="BZ61" s="16">
        <v>2</v>
      </c>
      <c r="CA61" s="16">
        <v>2</v>
      </c>
      <c r="CB61" s="16">
        <v>2</v>
      </c>
      <c r="CC61" s="16">
        <v>2</v>
      </c>
      <c r="CD61" s="16">
        <v>2</v>
      </c>
      <c r="CE61" s="16">
        <v>2</v>
      </c>
      <c r="CF61" s="16">
        <v>2</v>
      </c>
      <c r="CG61" s="16">
        <v>2</v>
      </c>
      <c r="CH61" s="16">
        <v>2</v>
      </c>
      <c r="CI61" s="16">
        <v>2</v>
      </c>
      <c r="CJ61" s="16">
        <v>2</v>
      </c>
      <c r="CK61" s="16">
        <v>2</v>
      </c>
      <c r="CL61" s="16">
        <v>2</v>
      </c>
      <c r="CM61" s="16">
        <v>2</v>
      </c>
      <c r="CN61" s="16">
        <v>2</v>
      </c>
      <c r="CO61" s="16">
        <v>2</v>
      </c>
      <c r="CP61" s="16">
        <v>2</v>
      </c>
      <c r="CQ61" s="16">
        <v>2</v>
      </c>
      <c r="CR61" s="16">
        <v>2</v>
      </c>
      <c r="CS61" s="16"/>
      <c r="CT61" s="16">
        <v>2</v>
      </c>
      <c r="CU61" s="16">
        <v>2</v>
      </c>
      <c r="CV61" s="16">
        <v>2</v>
      </c>
      <c r="CW61" s="69">
        <f t="shared" si="11"/>
        <v>38</v>
      </c>
      <c r="CX61" s="352">
        <f t="shared" si="12"/>
        <v>1</v>
      </c>
      <c r="CY61" s="69">
        <f t="shared" si="13"/>
        <v>0</v>
      </c>
      <c r="CZ61" s="70">
        <f t="shared" si="14"/>
        <v>0</v>
      </c>
      <c r="DA61" s="69">
        <f t="shared" si="15"/>
        <v>0</v>
      </c>
      <c r="DB61" s="70">
        <f t="shared" si="16"/>
        <v>0</v>
      </c>
      <c r="DC61" s="69">
        <f t="shared" si="17"/>
        <v>0</v>
      </c>
      <c r="DD61" s="70">
        <f t="shared" si="18"/>
        <v>0</v>
      </c>
      <c r="DE61" s="71">
        <f t="shared" si="19"/>
        <v>2</v>
      </c>
      <c r="DF61" s="71" t="str">
        <f t="shared" si="20"/>
        <v>Đạt mục tiêu</v>
      </c>
      <c r="DG61" s="2"/>
      <c r="DH61" s="2"/>
      <c r="DI61" s="2"/>
      <c r="DJ61" s="2"/>
      <c r="DK61" s="2"/>
      <c r="DL61" s="2"/>
      <c r="DM61" s="2"/>
      <c r="DN61" s="2"/>
      <c r="DO61" s="2"/>
      <c r="DP61" s="2"/>
      <c r="DQ61" s="2"/>
      <c r="DR61" s="2"/>
      <c r="DS61" s="2"/>
      <c r="DT61" s="2"/>
      <c r="DU61" s="2"/>
      <c r="DV61" s="2"/>
      <c r="DW61" s="2"/>
      <c r="DX61" s="2"/>
      <c r="DY61" s="2"/>
      <c r="DZ61" s="2"/>
    </row>
    <row r="62" spans="1:130" ht="35.25" hidden="1" customHeight="1" x14ac:dyDescent="0.25">
      <c r="A62" s="49">
        <v>50</v>
      </c>
      <c r="B62" s="62">
        <v>101</v>
      </c>
      <c r="C62" s="56">
        <v>101</v>
      </c>
      <c r="D62" s="8" t="s">
        <v>85</v>
      </c>
      <c r="E62" s="15" t="s">
        <v>19</v>
      </c>
      <c r="F62" s="15" t="s">
        <v>86</v>
      </c>
      <c r="G62" s="64" t="s">
        <v>19</v>
      </c>
      <c r="H62" s="8" t="s">
        <v>1111</v>
      </c>
      <c r="I62" s="64" t="s">
        <v>628</v>
      </c>
      <c r="J62" s="64" t="s">
        <v>14</v>
      </c>
      <c r="K62" s="16" t="s">
        <v>6</v>
      </c>
      <c r="L62" s="16" t="s">
        <v>15</v>
      </c>
      <c r="M62" s="11">
        <v>1</v>
      </c>
      <c r="N62" s="11" t="s">
        <v>547</v>
      </c>
      <c r="O62" s="66"/>
      <c r="P62" s="80"/>
      <c r="Q62" s="66"/>
      <c r="R62" s="66"/>
      <c r="S62" s="66"/>
      <c r="T62" s="66"/>
      <c r="U62" s="66"/>
      <c r="V62" s="66"/>
      <c r="W62" s="80" t="s">
        <v>15</v>
      </c>
      <c r="X62" s="66"/>
      <c r="Y62" s="67">
        <f t="shared" si="0"/>
        <v>1</v>
      </c>
      <c r="Z62" s="16"/>
      <c r="AA62" s="12"/>
      <c r="AB62" s="12"/>
      <c r="AC62" s="12"/>
      <c r="AD62" s="12"/>
      <c r="AE62" s="68"/>
      <c r="AF62" s="68"/>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t="s">
        <v>623</v>
      </c>
      <c r="BH62" s="12"/>
      <c r="BI62" s="12"/>
      <c r="BJ62" s="16">
        <v>2</v>
      </c>
      <c r="BK62" s="16">
        <v>2</v>
      </c>
      <c r="BL62" s="16">
        <v>2</v>
      </c>
      <c r="BM62" s="16">
        <v>2</v>
      </c>
      <c r="BN62" s="16">
        <v>2</v>
      </c>
      <c r="BO62" s="16">
        <v>2</v>
      </c>
      <c r="BP62" s="16">
        <v>2</v>
      </c>
      <c r="BQ62" s="16">
        <v>2</v>
      </c>
      <c r="BR62" s="16">
        <v>2</v>
      </c>
      <c r="BS62" s="16">
        <v>2</v>
      </c>
      <c r="BT62" s="16">
        <v>2</v>
      </c>
      <c r="BU62" s="16">
        <v>2</v>
      </c>
      <c r="BV62" s="16">
        <v>2</v>
      </c>
      <c r="BW62" s="16">
        <v>2</v>
      </c>
      <c r="BX62" s="16">
        <v>2</v>
      </c>
      <c r="BY62" s="16">
        <v>2</v>
      </c>
      <c r="BZ62" s="16">
        <v>2</v>
      </c>
      <c r="CA62" s="16">
        <v>2</v>
      </c>
      <c r="CB62" s="16">
        <v>2</v>
      </c>
      <c r="CC62" s="16">
        <v>2</v>
      </c>
      <c r="CD62" s="16">
        <v>2</v>
      </c>
      <c r="CE62" s="16">
        <v>2</v>
      </c>
      <c r="CF62" s="16">
        <v>2</v>
      </c>
      <c r="CG62" s="16">
        <v>2</v>
      </c>
      <c r="CH62" s="16">
        <v>2</v>
      </c>
      <c r="CI62" s="16">
        <v>2</v>
      </c>
      <c r="CJ62" s="16">
        <v>2</v>
      </c>
      <c r="CK62" s="16">
        <v>2</v>
      </c>
      <c r="CL62" s="16">
        <v>2</v>
      </c>
      <c r="CM62" s="16">
        <v>2</v>
      </c>
      <c r="CN62" s="16">
        <v>2</v>
      </c>
      <c r="CO62" s="16">
        <v>2</v>
      </c>
      <c r="CP62" s="16">
        <v>2</v>
      </c>
      <c r="CQ62" s="16">
        <v>2</v>
      </c>
      <c r="CR62" s="16">
        <v>2</v>
      </c>
      <c r="CS62" s="16"/>
      <c r="CT62" s="16">
        <v>2</v>
      </c>
      <c r="CU62" s="16">
        <v>2</v>
      </c>
      <c r="CV62" s="16">
        <v>2</v>
      </c>
      <c r="CW62" s="69">
        <f t="shared" si="11"/>
        <v>38</v>
      </c>
      <c r="CX62" s="352">
        <f t="shared" si="12"/>
        <v>1</v>
      </c>
      <c r="CY62" s="69">
        <f t="shared" si="13"/>
        <v>0</v>
      </c>
      <c r="CZ62" s="70">
        <f t="shared" si="14"/>
        <v>0</v>
      </c>
      <c r="DA62" s="69">
        <f t="shared" si="15"/>
        <v>0</v>
      </c>
      <c r="DB62" s="70">
        <f t="shared" si="16"/>
        <v>0</v>
      </c>
      <c r="DC62" s="69">
        <f t="shared" si="17"/>
        <v>0</v>
      </c>
      <c r="DD62" s="70">
        <f t="shared" si="18"/>
        <v>0</v>
      </c>
      <c r="DE62" s="71">
        <f t="shared" si="19"/>
        <v>2</v>
      </c>
      <c r="DF62" s="71" t="str">
        <f t="shared" si="20"/>
        <v>Đạt mục tiêu</v>
      </c>
      <c r="DG62" s="2"/>
      <c r="DH62" s="2"/>
      <c r="DI62" s="2"/>
      <c r="DJ62" s="2"/>
      <c r="DK62" s="2"/>
      <c r="DL62" s="2"/>
      <c r="DM62" s="2"/>
      <c r="DN62" s="2"/>
      <c r="DO62" s="2"/>
      <c r="DP62" s="2"/>
      <c r="DQ62" s="2"/>
      <c r="DR62" s="2"/>
      <c r="DS62" s="2"/>
      <c r="DT62" s="2"/>
      <c r="DU62" s="2"/>
      <c r="DV62" s="2"/>
      <c r="DW62" s="2"/>
      <c r="DX62" s="2"/>
      <c r="DY62" s="2"/>
      <c r="DZ62" s="2"/>
    </row>
    <row r="63" spans="1:130" ht="39" hidden="1" customHeight="1" x14ac:dyDescent="0.25">
      <c r="A63" s="49">
        <v>51</v>
      </c>
      <c r="B63" s="62">
        <v>103</v>
      </c>
      <c r="C63" s="56">
        <v>103</v>
      </c>
      <c r="D63" s="8" t="s">
        <v>664</v>
      </c>
      <c r="E63" s="15" t="s">
        <v>19</v>
      </c>
      <c r="F63" s="15" t="s">
        <v>665</v>
      </c>
      <c r="G63" s="64" t="s">
        <v>19</v>
      </c>
      <c r="H63" s="8" t="s">
        <v>666</v>
      </c>
      <c r="I63" s="64" t="s">
        <v>628</v>
      </c>
      <c r="J63" s="64" t="s">
        <v>14</v>
      </c>
      <c r="K63" s="16" t="s">
        <v>6</v>
      </c>
      <c r="L63" s="16" t="s">
        <v>15</v>
      </c>
      <c r="M63" s="11"/>
      <c r="N63" s="305" t="s">
        <v>543</v>
      </c>
      <c r="O63" s="66"/>
      <c r="P63" s="66"/>
      <c r="Q63" s="66"/>
      <c r="R63" s="66" t="s">
        <v>15</v>
      </c>
      <c r="S63" s="66"/>
      <c r="T63" s="80"/>
      <c r="U63" s="66"/>
      <c r="V63" s="66"/>
      <c r="W63" s="66"/>
      <c r="X63" s="66"/>
      <c r="Y63" s="67">
        <f t="shared" si="0"/>
        <v>1</v>
      </c>
      <c r="Z63" s="16"/>
      <c r="AA63" s="16"/>
      <c r="AB63" s="16"/>
      <c r="AC63" s="16"/>
      <c r="AD63" s="16"/>
      <c r="AE63" s="68"/>
      <c r="AF63" s="12"/>
      <c r="AG63" s="12"/>
      <c r="AH63" s="12"/>
      <c r="AI63" s="12"/>
      <c r="AJ63" s="12"/>
      <c r="AK63" s="12"/>
      <c r="AL63" s="12" t="s">
        <v>623</v>
      </c>
      <c r="AM63" s="12" t="s">
        <v>626</v>
      </c>
      <c r="AN63" s="12" t="s">
        <v>623</v>
      </c>
      <c r="AO63" s="12"/>
      <c r="AP63" s="12"/>
      <c r="AQ63" s="12"/>
      <c r="AR63" s="12"/>
      <c r="AS63" s="12"/>
      <c r="AT63" s="12"/>
      <c r="AU63" s="12"/>
      <c r="AV63" s="12"/>
      <c r="AW63" s="12"/>
      <c r="AX63" s="12"/>
      <c r="AY63" s="12"/>
      <c r="AZ63" s="12"/>
      <c r="BA63" s="12"/>
      <c r="BB63" s="12"/>
      <c r="BC63" s="12"/>
      <c r="BD63" s="12"/>
      <c r="BE63" s="12"/>
      <c r="BF63" s="12"/>
      <c r="BG63" s="12"/>
      <c r="BH63" s="12"/>
      <c r="BI63" s="12"/>
      <c r="BJ63" s="16">
        <v>2</v>
      </c>
      <c r="BK63" s="16">
        <v>2</v>
      </c>
      <c r="BL63" s="16">
        <v>2</v>
      </c>
      <c r="BM63" s="16">
        <v>2</v>
      </c>
      <c r="BN63" s="16">
        <v>2</v>
      </c>
      <c r="BO63" s="16">
        <v>2</v>
      </c>
      <c r="BP63" s="16">
        <v>2</v>
      </c>
      <c r="BQ63" s="16">
        <v>2</v>
      </c>
      <c r="BR63" s="16">
        <v>2</v>
      </c>
      <c r="BS63" s="16">
        <v>2</v>
      </c>
      <c r="BT63" s="16">
        <v>2</v>
      </c>
      <c r="BU63" s="16">
        <v>2</v>
      </c>
      <c r="BV63" s="16">
        <v>2</v>
      </c>
      <c r="BW63" s="16">
        <v>2</v>
      </c>
      <c r="BX63" s="16">
        <v>2</v>
      </c>
      <c r="BY63" s="16">
        <v>2</v>
      </c>
      <c r="BZ63" s="16">
        <v>2</v>
      </c>
      <c r="CA63" s="16">
        <v>2</v>
      </c>
      <c r="CB63" s="16">
        <v>2</v>
      </c>
      <c r="CC63" s="16">
        <v>2</v>
      </c>
      <c r="CD63" s="16">
        <v>2</v>
      </c>
      <c r="CE63" s="16">
        <v>2</v>
      </c>
      <c r="CF63" s="16">
        <v>2</v>
      </c>
      <c r="CG63" s="16">
        <v>2</v>
      </c>
      <c r="CH63" s="16">
        <v>2</v>
      </c>
      <c r="CI63" s="16">
        <v>2</v>
      </c>
      <c r="CJ63" s="16">
        <v>2</v>
      </c>
      <c r="CK63" s="16">
        <v>2</v>
      </c>
      <c r="CL63" s="16">
        <v>2</v>
      </c>
      <c r="CM63" s="16">
        <v>2</v>
      </c>
      <c r="CN63" s="16">
        <v>2</v>
      </c>
      <c r="CO63" s="16">
        <v>2</v>
      </c>
      <c r="CP63" s="16">
        <v>2</v>
      </c>
      <c r="CQ63" s="16">
        <v>2</v>
      </c>
      <c r="CR63" s="16">
        <v>2</v>
      </c>
      <c r="CS63" s="16">
        <v>2</v>
      </c>
      <c r="CT63" s="16">
        <v>2</v>
      </c>
      <c r="CU63" s="16">
        <v>2</v>
      </c>
      <c r="CV63" s="16">
        <v>2</v>
      </c>
      <c r="CW63" s="69">
        <f t="shared" si="11"/>
        <v>39</v>
      </c>
      <c r="CX63" s="352">
        <f t="shared" si="12"/>
        <v>1</v>
      </c>
      <c r="CY63" s="69">
        <f t="shared" si="13"/>
        <v>0</v>
      </c>
      <c r="CZ63" s="70">
        <f t="shared" si="14"/>
        <v>0</v>
      </c>
      <c r="DA63" s="69">
        <f t="shared" si="15"/>
        <v>0</v>
      </c>
      <c r="DB63" s="70">
        <f t="shared" si="16"/>
        <v>0</v>
      </c>
      <c r="DC63" s="69">
        <f t="shared" si="17"/>
        <v>0</v>
      </c>
      <c r="DD63" s="70">
        <f t="shared" si="18"/>
        <v>0</v>
      </c>
      <c r="DE63" s="71">
        <f t="shared" si="19"/>
        <v>2</v>
      </c>
      <c r="DF63" s="71" t="str">
        <f t="shared" si="20"/>
        <v>Đạt mục tiêu</v>
      </c>
      <c r="DG63" s="2"/>
      <c r="DH63" s="2"/>
      <c r="DI63" s="2"/>
      <c r="DJ63" s="2"/>
      <c r="DK63" s="2"/>
      <c r="DL63" s="2"/>
      <c r="DM63" s="2"/>
      <c r="DN63" s="2"/>
      <c r="DO63" s="2"/>
      <c r="DP63" s="2"/>
      <c r="DQ63" s="2"/>
      <c r="DR63" s="2"/>
      <c r="DS63" s="2"/>
      <c r="DT63" s="2"/>
      <c r="DU63" s="2"/>
      <c r="DV63" s="2"/>
      <c r="DW63" s="2"/>
      <c r="DX63" s="2"/>
      <c r="DY63" s="2"/>
      <c r="DZ63" s="2"/>
    </row>
    <row r="64" spans="1:130" ht="38.25" hidden="1" customHeight="1" x14ac:dyDescent="0.25">
      <c r="A64" s="49">
        <v>52</v>
      </c>
      <c r="B64" s="62">
        <v>105</v>
      </c>
      <c r="C64" s="56">
        <v>105</v>
      </c>
      <c r="D64" s="8" t="s">
        <v>667</v>
      </c>
      <c r="E64" s="281" t="s">
        <v>19</v>
      </c>
      <c r="F64" s="15" t="s">
        <v>87</v>
      </c>
      <c r="G64" s="282" t="s">
        <v>19</v>
      </c>
      <c r="H64" s="8" t="s">
        <v>1194</v>
      </c>
      <c r="I64" s="64" t="s">
        <v>628</v>
      </c>
      <c r="J64" s="64" t="s">
        <v>14</v>
      </c>
      <c r="K64" s="16" t="s">
        <v>6</v>
      </c>
      <c r="L64" s="16" t="s">
        <v>15</v>
      </c>
      <c r="M64" s="11"/>
      <c r="N64" s="305" t="s">
        <v>542</v>
      </c>
      <c r="O64" s="66"/>
      <c r="P64" s="66"/>
      <c r="Q64" s="66" t="s">
        <v>15</v>
      </c>
      <c r="R64" s="66"/>
      <c r="S64" s="66"/>
      <c r="T64" s="66"/>
      <c r="U64" s="66"/>
      <c r="V64" s="66"/>
      <c r="W64" s="66"/>
      <c r="X64" s="66"/>
      <c r="Y64" s="67">
        <f t="shared" si="0"/>
        <v>1</v>
      </c>
      <c r="Z64" s="16"/>
      <c r="AA64" s="12"/>
      <c r="AB64" s="12"/>
      <c r="AC64" s="12"/>
      <c r="AD64" s="12"/>
      <c r="AE64" s="68"/>
      <c r="AF64" s="12"/>
      <c r="AG64" s="12"/>
      <c r="AH64" s="16"/>
      <c r="AI64" s="16" t="s">
        <v>626</v>
      </c>
      <c r="AJ64" s="16" t="s">
        <v>654</v>
      </c>
      <c r="AK64" s="16" t="s">
        <v>623</v>
      </c>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6">
        <v>2</v>
      </c>
      <c r="BK64" s="16">
        <v>2</v>
      </c>
      <c r="BL64" s="16">
        <v>2</v>
      </c>
      <c r="BM64" s="16">
        <v>2</v>
      </c>
      <c r="BN64" s="16">
        <v>2</v>
      </c>
      <c r="BO64" s="16">
        <v>2</v>
      </c>
      <c r="BP64" s="16">
        <v>2</v>
      </c>
      <c r="BQ64" s="16">
        <v>2</v>
      </c>
      <c r="BR64" s="16">
        <v>2</v>
      </c>
      <c r="BS64" s="16">
        <v>2</v>
      </c>
      <c r="BT64" s="16">
        <v>2</v>
      </c>
      <c r="BU64" s="16">
        <v>2</v>
      </c>
      <c r="BV64" s="16">
        <v>2</v>
      </c>
      <c r="BW64" s="16">
        <v>2</v>
      </c>
      <c r="BX64" s="16">
        <v>2</v>
      </c>
      <c r="BY64" s="16">
        <v>2</v>
      </c>
      <c r="BZ64" s="16">
        <v>2</v>
      </c>
      <c r="CA64" s="16">
        <v>2</v>
      </c>
      <c r="CB64" s="16">
        <v>2</v>
      </c>
      <c r="CC64" s="16">
        <v>2</v>
      </c>
      <c r="CD64" s="16">
        <v>2</v>
      </c>
      <c r="CE64" s="16">
        <v>1</v>
      </c>
      <c r="CF64" s="16">
        <v>1</v>
      </c>
      <c r="CG64" s="16">
        <v>1</v>
      </c>
      <c r="CH64" s="16">
        <v>1</v>
      </c>
      <c r="CI64" s="16">
        <v>1</v>
      </c>
      <c r="CJ64" s="16">
        <v>1</v>
      </c>
      <c r="CK64" s="16">
        <v>2</v>
      </c>
      <c r="CL64" s="16">
        <v>2</v>
      </c>
      <c r="CM64" s="16">
        <v>2</v>
      </c>
      <c r="CN64" s="16">
        <v>2</v>
      </c>
      <c r="CO64" s="16">
        <v>2</v>
      </c>
      <c r="CP64" s="16">
        <v>2</v>
      </c>
      <c r="CQ64" s="16">
        <v>2</v>
      </c>
      <c r="CR64" s="16">
        <v>2</v>
      </c>
      <c r="CS64" s="16">
        <v>2</v>
      </c>
      <c r="CT64" s="16">
        <v>2</v>
      </c>
      <c r="CU64" s="16">
        <v>2</v>
      </c>
      <c r="CV64" s="16">
        <v>2</v>
      </c>
      <c r="CW64" s="69">
        <f t="shared" si="11"/>
        <v>33</v>
      </c>
      <c r="CX64" s="352">
        <f t="shared" si="12"/>
        <v>0.84615384615384615</v>
      </c>
      <c r="CY64" s="69">
        <f t="shared" si="13"/>
        <v>6</v>
      </c>
      <c r="CZ64" s="70">
        <f t="shared" si="14"/>
        <v>0.15384615384615385</v>
      </c>
      <c r="DA64" s="69">
        <f t="shared" si="15"/>
        <v>0</v>
      </c>
      <c r="DB64" s="70">
        <f t="shared" si="16"/>
        <v>0</v>
      </c>
      <c r="DC64" s="69">
        <f t="shared" si="17"/>
        <v>0</v>
      </c>
      <c r="DD64" s="70">
        <f t="shared" si="18"/>
        <v>0</v>
      </c>
      <c r="DE64" s="71">
        <f t="shared" si="19"/>
        <v>1.8461538461538463</v>
      </c>
      <c r="DF64" s="71" t="str">
        <f t="shared" si="20"/>
        <v>Đạt mục tiêu</v>
      </c>
      <c r="DG64" s="2"/>
      <c r="DH64" s="2"/>
      <c r="DI64" s="2"/>
      <c r="DJ64" s="2"/>
      <c r="DK64" s="2"/>
      <c r="DL64" s="2"/>
      <c r="DM64" s="2"/>
      <c r="DN64" s="2"/>
      <c r="DO64" s="2"/>
      <c r="DP64" s="2"/>
      <c r="DQ64" s="2"/>
      <c r="DR64" s="2"/>
      <c r="DS64" s="2"/>
      <c r="DT64" s="2"/>
      <c r="DU64" s="2"/>
      <c r="DV64" s="2"/>
      <c r="DW64" s="2"/>
      <c r="DX64" s="2"/>
      <c r="DY64" s="2"/>
      <c r="DZ64" s="2"/>
    </row>
    <row r="65" spans="1:130" ht="47.25" hidden="1" customHeight="1" x14ac:dyDescent="0.25">
      <c r="A65" s="49">
        <v>53</v>
      </c>
      <c r="B65" s="62">
        <v>106</v>
      </c>
      <c r="C65" s="56">
        <v>106</v>
      </c>
      <c r="D65" s="8" t="s">
        <v>88</v>
      </c>
      <c r="E65" s="15" t="s">
        <v>36</v>
      </c>
      <c r="F65" s="15" t="s">
        <v>89</v>
      </c>
      <c r="G65" s="64" t="s">
        <v>36</v>
      </c>
      <c r="H65" s="8" t="s">
        <v>668</v>
      </c>
      <c r="I65" s="64" t="s">
        <v>611</v>
      </c>
      <c r="J65" s="64" t="s">
        <v>14</v>
      </c>
      <c r="K65" s="16" t="s">
        <v>6</v>
      </c>
      <c r="L65" s="16" t="s">
        <v>15</v>
      </c>
      <c r="M65" s="11">
        <v>1</v>
      </c>
      <c r="N65" s="11" t="s">
        <v>545</v>
      </c>
      <c r="O65" s="66"/>
      <c r="P65" s="66"/>
      <c r="Q65" s="66"/>
      <c r="R65" s="66"/>
      <c r="S65" s="66"/>
      <c r="T65" s="66" t="s">
        <v>15</v>
      </c>
      <c r="U65" s="66"/>
      <c r="V65" s="66"/>
      <c r="W65" s="66"/>
      <c r="X65" s="66"/>
      <c r="Y65" s="67">
        <f t="shared" si="0"/>
        <v>1</v>
      </c>
      <c r="Z65" s="16"/>
      <c r="AA65" s="16"/>
      <c r="AB65" s="16"/>
      <c r="AC65" s="16"/>
      <c r="AD65" s="16"/>
      <c r="AE65" s="76"/>
      <c r="AF65" s="16"/>
      <c r="AG65" s="16"/>
      <c r="AH65" s="16"/>
      <c r="AI65" s="16"/>
      <c r="AJ65" s="16"/>
      <c r="AK65" s="16"/>
      <c r="AL65" s="16"/>
      <c r="AM65" s="16"/>
      <c r="AN65" s="16"/>
      <c r="AO65" s="16"/>
      <c r="AP65" s="16"/>
      <c r="AQ65" s="16"/>
      <c r="AR65" s="16"/>
      <c r="AS65" s="16"/>
      <c r="AT65" s="16"/>
      <c r="AU65" s="16" t="s">
        <v>623</v>
      </c>
      <c r="AV65" s="16" t="s">
        <v>623</v>
      </c>
      <c r="AW65" s="16" t="s">
        <v>623</v>
      </c>
      <c r="AX65" s="16" t="s">
        <v>623</v>
      </c>
      <c r="AY65" s="16"/>
      <c r="AZ65" s="16"/>
      <c r="BA65" s="16"/>
      <c r="BB65" s="16"/>
      <c r="BC65" s="16"/>
      <c r="BD65" s="16"/>
      <c r="BE65" s="16"/>
      <c r="BF65" s="16"/>
      <c r="BG65" s="16"/>
      <c r="BH65" s="16"/>
      <c r="BI65" s="16"/>
      <c r="BJ65" s="345">
        <v>2</v>
      </c>
      <c r="BK65" s="345">
        <v>2</v>
      </c>
      <c r="BL65" s="345">
        <v>2</v>
      </c>
      <c r="BM65" s="345">
        <v>2</v>
      </c>
      <c r="BN65" s="345">
        <v>2</v>
      </c>
      <c r="BO65" s="345">
        <v>2</v>
      </c>
      <c r="BP65" s="345">
        <v>2</v>
      </c>
      <c r="BQ65" s="345">
        <v>2</v>
      </c>
      <c r="BR65" s="345">
        <v>2</v>
      </c>
      <c r="BS65" s="345">
        <v>2</v>
      </c>
      <c r="BT65" s="345">
        <v>2</v>
      </c>
      <c r="BU65" s="345">
        <v>2</v>
      </c>
      <c r="BV65" s="345">
        <v>2</v>
      </c>
      <c r="BW65" s="345">
        <v>2</v>
      </c>
      <c r="BX65" s="345">
        <v>2</v>
      </c>
      <c r="BY65" s="345">
        <v>2</v>
      </c>
      <c r="BZ65" s="345">
        <v>2</v>
      </c>
      <c r="CA65" s="345">
        <v>2</v>
      </c>
      <c r="CB65" s="345">
        <v>2</v>
      </c>
      <c r="CC65" s="345">
        <v>2</v>
      </c>
      <c r="CD65" s="345">
        <v>2</v>
      </c>
      <c r="CE65" s="345">
        <v>2</v>
      </c>
      <c r="CF65" s="345">
        <v>2</v>
      </c>
      <c r="CG65" s="345">
        <v>2</v>
      </c>
      <c r="CH65" s="345">
        <v>2</v>
      </c>
      <c r="CI65" s="345">
        <v>2</v>
      </c>
      <c r="CJ65" s="345">
        <v>2</v>
      </c>
      <c r="CK65" s="345">
        <v>2</v>
      </c>
      <c r="CL65" s="345">
        <v>2</v>
      </c>
      <c r="CM65" s="345">
        <v>2</v>
      </c>
      <c r="CN65" s="345">
        <v>2</v>
      </c>
      <c r="CO65" s="345">
        <v>2</v>
      </c>
      <c r="CP65" s="345">
        <v>2</v>
      </c>
      <c r="CQ65" s="345">
        <v>2</v>
      </c>
      <c r="CR65" s="345">
        <v>2</v>
      </c>
      <c r="CS65" s="345">
        <v>2</v>
      </c>
      <c r="CT65" s="345">
        <v>2</v>
      </c>
      <c r="CU65" s="345">
        <v>2</v>
      </c>
      <c r="CV65" s="345">
        <v>2</v>
      </c>
      <c r="CW65" s="335">
        <f t="shared" si="11"/>
        <v>39</v>
      </c>
      <c r="CX65" s="330">
        <f t="shared" si="12"/>
        <v>1</v>
      </c>
      <c r="CY65" s="335">
        <f t="shared" si="13"/>
        <v>0</v>
      </c>
      <c r="CZ65" s="339">
        <f t="shared" si="14"/>
        <v>0</v>
      </c>
      <c r="DA65" s="335">
        <f t="shared" si="15"/>
        <v>0</v>
      </c>
      <c r="DB65" s="339">
        <f t="shared" si="16"/>
        <v>0</v>
      </c>
      <c r="DC65" s="335">
        <f t="shared" si="17"/>
        <v>0</v>
      </c>
      <c r="DD65" s="339">
        <f t="shared" si="18"/>
        <v>0</v>
      </c>
      <c r="DE65" s="71">
        <f t="shared" si="19"/>
        <v>2</v>
      </c>
      <c r="DF65" s="71" t="str">
        <f t="shared" si="20"/>
        <v>Đạt mục tiêu</v>
      </c>
      <c r="DG65" s="2"/>
      <c r="DH65" s="2"/>
      <c r="DI65" s="2"/>
      <c r="DJ65" s="2"/>
      <c r="DK65" s="2"/>
      <c r="DL65" s="2"/>
      <c r="DM65" s="2"/>
      <c r="DN65" s="2"/>
      <c r="DO65" s="2"/>
      <c r="DP65" s="2"/>
      <c r="DQ65" s="2"/>
      <c r="DR65" s="2"/>
      <c r="DS65" s="2"/>
      <c r="DT65" s="2"/>
      <c r="DU65" s="2"/>
      <c r="DV65" s="2"/>
      <c r="DW65" s="2"/>
      <c r="DX65" s="2"/>
      <c r="DY65" s="2"/>
      <c r="DZ65" s="2"/>
    </row>
    <row r="66" spans="1:130" ht="27" hidden="1" customHeight="1" x14ac:dyDescent="0.25">
      <c r="A66" s="49">
        <v>54</v>
      </c>
      <c r="B66" s="55">
        <v>107</v>
      </c>
      <c r="C66" s="56">
        <v>107</v>
      </c>
      <c r="D66" s="706" t="s">
        <v>90</v>
      </c>
      <c r="E66" s="708"/>
      <c r="F66" s="707"/>
      <c r="G66" s="708"/>
      <c r="H66" s="705"/>
      <c r="I66" s="57"/>
      <c r="J66" s="57" t="s">
        <v>609</v>
      </c>
      <c r="K66" s="57" t="s">
        <v>8</v>
      </c>
      <c r="L66" s="57" t="s">
        <v>8</v>
      </c>
      <c r="M66" s="57" t="s">
        <v>8</v>
      </c>
      <c r="N66" s="304"/>
      <c r="O66" s="58" t="s">
        <v>609</v>
      </c>
      <c r="P66" s="58" t="s">
        <v>609</v>
      </c>
      <c r="Q66" s="58" t="s">
        <v>609</v>
      </c>
      <c r="R66" s="58" t="s">
        <v>609</v>
      </c>
      <c r="S66" s="58" t="s">
        <v>609</v>
      </c>
      <c r="T66" s="58" t="s">
        <v>609</v>
      </c>
      <c r="U66" s="58" t="s">
        <v>609</v>
      </c>
      <c r="V66" s="58" t="s">
        <v>609</v>
      </c>
      <c r="W66" s="58" t="s">
        <v>609</v>
      </c>
      <c r="X66" s="58" t="s">
        <v>609</v>
      </c>
      <c r="Y66" s="67">
        <f t="shared" si="0"/>
        <v>0</v>
      </c>
      <c r="Z66" s="57" t="s">
        <v>8</v>
      </c>
      <c r="AA66" s="57"/>
      <c r="AB66" s="57"/>
      <c r="AC66" s="57"/>
      <c r="AD66" s="57"/>
      <c r="AE66" s="77"/>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336" t="s">
        <v>8</v>
      </c>
      <c r="BK66" s="336" t="s">
        <v>8</v>
      </c>
      <c r="BL66" s="336" t="s">
        <v>8</v>
      </c>
      <c r="BM66" s="336" t="s">
        <v>8</v>
      </c>
      <c r="BN66" s="336" t="s">
        <v>8</v>
      </c>
      <c r="BO66" s="336" t="s">
        <v>8</v>
      </c>
      <c r="BP66" s="336" t="s">
        <v>8</v>
      </c>
      <c r="BQ66" s="336" t="s">
        <v>8</v>
      </c>
      <c r="BR66" s="336" t="s">
        <v>8</v>
      </c>
      <c r="BS66" s="336" t="s">
        <v>8</v>
      </c>
      <c r="BT66" s="336" t="s">
        <v>8</v>
      </c>
      <c r="BU66" s="336" t="s">
        <v>8</v>
      </c>
      <c r="BV66" s="336" t="s">
        <v>8</v>
      </c>
      <c r="BW66" s="336" t="s">
        <v>8</v>
      </c>
      <c r="BX66" s="336" t="s">
        <v>8</v>
      </c>
      <c r="BY66" s="336" t="s">
        <v>8</v>
      </c>
      <c r="BZ66" s="336" t="s">
        <v>8</v>
      </c>
      <c r="CA66" s="336" t="s">
        <v>8</v>
      </c>
      <c r="CB66" s="336" t="s">
        <v>8</v>
      </c>
      <c r="CC66" s="336" t="s">
        <v>8</v>
      </c>
      <c r="CD66" s="336" t="s">
        <v>8</v>
      </c>
      <c r="CE66" s="336" t="s">
        <v>8</v>
      </c>
      <c r="CF66" s="336" t="s">
        <v>8</v>
      </c>
      <c r="CG66" s="336" t="s">
        <v>8</v>
      </c>
      <c r="CH66" s="336" t="s">
        <v>8</v>
      </c>
      <c r="CI66" s="336" t="s">
        <v>8</v>
      </c>
      <c r="CJ66" s="336" t="s">
        <v>8</v>
      </c>
      <c r="CK66" s="336" t="s">
        <v>8</v>
      </c>
      <c r="CL66" s="336" t="s">
        <v>8</v>
      </c>
      <c r="CM66" s="336" t="s">
        <v>8</v>
      </c>
      <c r="CN66" s="336" t="s">
        <v>8</v>
      </c>
      <c r="CO66" s="336" t="s">
        <v>8</v>
      </c>
      <c r="CP66" s="336" t="s">
        <v>8</v>
      </c>
      <c r="CQ66" s="336" t="s">
        <v>8</v>
      </c>
      <c r="CR66" s="336" t="s">
        <v>8</v>
      </c>
      <c r="CS66" s="336"/>
      <c r="CT66" s="336" t="s">
        <v>8</v>
      </c>
      <c r="CU66" s="336" t="s">
        <v>8</v>
      </c>
      <c r="CV66" s="336" t="s">
        <v>8</v>
      </c>
      <c r="CW66" s="335">
        <f t="shared" si="11"/>
        <v>0</v>
      </c>
      <c r="CX66" s="330" t="e">
        <f t="shared" si="12"/>
        <v>#DIV/0!</v>
      </c>
      <c r="CY66" s="335">
        <f t="shared" si="13"/>
        <v>0</v>
      </c>
      <c r="CZ66" s="339" t="e">
        <f t="shared" si="14"/>
        <v>#DIV/0!</v>
      </c>
      <c r="DA66" s="335">
        <f t="shared" si="15"/>
        <v>0</v>
      </c>
      <c r="DB66" s="339" t="e">
        <f t="shared" si="16"/>
        <v>#DIV/0!</v>
      </c>
      <c r="DC66" s="335">
        <f t="shared" si="17"/>
        <v>0</v>
      </c>
      <c r="DD66" s="339" t="e">
        <f t="shared" si="18"/>
        <v>#DIV/0!</v>
      </c>
      <c r="DE66" s="71" t="e">
        <f t="shared" si="19"/>
        <v>#DIV/0!</v>
      </c>
      <c r="DF66" s="71" t="e">
        <f t="shared" si="20"/>
        <v>#DIV/0!</v>
      </c>
      <c r="DG66" s="2"/>
      <c r="DH66" s="2"/>
      <c r="DI66" s="2"/>
      <c r="DJ66" s="2"/>
      <c r="DK66" s="2"/>
      <c r="DL66" s="2"/>
      <c r="DM66" s="2"/>
      <c r="DN66" s="2"/>
      <c r="DO66" s="2"/>
      <c r="DP66" s="2"/>
      <c r="DQ66" s="2"/>
      <c r="DR66" s="2"/>
      <c r="DS66" s="2"/>
      <c r="DT66" s="2"/>
      <c r="DU66" s="2"/>
      <c r="DV66" s="2"/>
      <c r="DW66" s="2"/>
      <c r="DX66" s="2"/>
      <c r="DY66" s="2"/>
      <c r="DZ66" s="2"/>
    </row>
    <row r="67" spans="1:130" ht="39.75" hidden="1" customHeight="1" x14ac:dyDescent="0.25">
      <c r="A67" s="49">
        <v>55</v>
      </c>
      <c r="B67" s="62">
        <v>110</v>
      </c>
      <c r="C67" s="56">
        <v>110</v>
      </c>
      <c r="D67" s="8" t="s">
        <v>91</v>
      </c>
      <c r="E67" s="15" t="s">
        <v>11</v>
      </c>
      <c r="F67" s="15" t="s">
        <v>92</v>
      </c>
      <c r="G67" s="64" t="s">
        <v>19</v>
      </c>
      <c r="H67" s="15" t="s">
        <v>1115</v>
      </c>
      <c r="I67" s="64" t="s">
        <v>628</v>
      </c>
      <c r="J67" s="8" t="s">
        <v>14</v>
      </c>
      <c r="K67" s="12" t="s">
        <v>6</v>
      </c>
      <c r="L67" s="12" t="s">
        <v>15</v>
      </c>
      <c r="M67" s="11"/>
      <c r="N67" s="304" t="s">
        <v>1200</v>
      </c>
      <c r="O67" s="66" t="s">
        <v>15</v>
      </c>
      <c r="P67" s="66"/>
      <c r="Q67" s="66"/>
      <c r="R67" s="66"/>
      <c r="S67" s="66"/>
      <c r="T67" s="66"/>
      <c r="U67" s="66"/>
      <c r="V67" s="66"/>
      <c r="W67" s="66"/>
      <c r="X67" s="66"/>
      <c r="Y67" s="67">
        <f t="shared" si="0"/>
        <v>1</v>
      </c>
      <c r="Z67" s="16"/>
      <c r="AA67" s="16" t="s">
        <v>626</v>
      </c>
      <c r="AB67" s="16" t="s">
        <v>645</v>
      </c>
      <c r="AC67" s="16"/>
      <c r="AD67" s="16" t="s">
        <v>645</v>
      </c>
      <c r="AE67" s="68"/>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6">
        <v>2</v>
      </c>
      <c r="BK67" s="16">
        <v>2</v>
      </c>
      <c r="BL67" s="16">
        <v>2</v>
      </c>
      <c r="BM67" s="16">
        <v>2</v>
      </c>
      <c r="BN67" s="16">
        <v>1</v>
      </c>
      <c r="BO67" s="16">
        <v>1</v>
      </c>
      <c r="BP67" s="16">
        <v>1</v>
      </c>
      <c r="BQ67" s="16">
        <v>1</v>
      </c>
      <c r="BR67" s="16">
        <v>1</v>
      </c>
      <c r="BS67" s="16">
        <v>1</v>
      </c>
      <c r="BT67" s="16">
        <v>1</v>
      </c>
      <c r="BU67" s="16">
        <v>1</v>
      </c>
      <c r="BV67" s="16">
        <v>1</v>
      </c>
      <c r="BW67" s="16">
        <v>1</v>
      </c>
      <c r="BX67" s="16">
        <v>1</v>
      </c>
      <c r="BY67" s="16">
        <v>1</v>
      </c>
      <c r="BZ67" s="16">
        <v>1</v>
      </c>
      <c r="CA67" s="16">
        <v>1</v>
      </c>
      <c r="CB67" s="16">
        <v>1</v>
      </c>
      <c r="CC67" s="16">
        <v>1</v>
      </c>
      <c r="CD67" s="16">
        <v>1</v>
      </c>
      <c r="CE67" s="16">
        <v>2</v>
      </c>
      <c r="CF67" s="16">
        <v>2</v>
      </c>
      <c r="CG67" s="16">
        <v>2</v>
      </c>
      <c r="CH67" s="16">
        <v>2</v>
      </c>
      <c r="CI67" s="16">
        <v>2</v>
      </c>
      <c r="CJ67" s="16">
        <v>2</v>
      </c>
      <c r="CK67" s="16">
        <v>2</v>
      </c>
      <c r="CL67" s="16">
        <v>2</v>
      </c>
      <c r="CM67" s="16">
        <v>2</v>
      </c>
      <c r="CN67" s="16">
        <v>2</v>
      </c>
      <c r="CO67" s="16">
        <v>2</v>
      </c>
      <c r="CP67" s="16">
        <v>2</v>
      </c>
      <c r="CQ67" s="16">
        <v>2</v>
      </c>
      <c r="CR67" s="16">
        <v>2</v>
      </c>
      <c r="CS67" s="16">
        <v>2</v>
      </c>
      <c r="CT67" s="16">
        <v>2</v>
      </c>
      <c r="CU67" s="16">
        <v>2</v>
      </c>
      <c r="CV67" s="16">
        <v>2</v>
      </c>
      <c r="CW67" s="69">
        <f t="shared" si="11"/>
        <v>22</v>
      </c>
      <c r="CX67" s="352">
        <f t="shared" si="12"/>
        <v>0.5641025641025641</v>
      </c>
      <c r="CY67" s="69">
        <f t="shared" si="13"/>
        <v>17</v>
      </c>
      <c r="CZ67" s="70">
        <f t="shared" si="14"/>
        <v>0.4358974358974359</v>
      </c>
      <c r="DA67" s="69">
        <f t="shared" si="15"/>
        <v>0</v>
      </c>
      <c r="DB67" s="70">
        <f t="shared" si="16"/>
        <v>0</v>
      </c>
      <c r="DC67" s="69">
        <f t="shared" si="17"/>
        <v>0</v>
      </c>
      <c r="DD67" s="70">
        <f t="shared" si="18"/>
        <v>0</v>
      </c>
      <c r="DE67" s="71">
        <f t="shared" si="19"/>
        <v>1.5641025641025641</v>
      </c>
      <c r="DF67" s="71" t="str">
        <f t="shared" si="20"/>
        <v>Cần cố gắng</v>
      </c>
      <c r="DG67" s="2"/>
      <c r="DH67" s="2"/>
      <c r="DI67" s="2"/>
      <c r="DJ67" s="2"/>
      <c r="DK67" s="2"/>
      <c r="DL67" s="2"/>
      <c r="DM67" s="2"/>
      <c r="DN67" s="2"/>
      <c r="DO67" s="2"/>
      <c r="DP67" s="2"/>
      <c r="DQ67" s="2"/>
      <c r="DR67" s="2"/>
      <c r="DS67" s="2"/>
      <c r="DT67" s="2"/>
      <c r="DU67" s="2"/>
      <c r="DV67" s="2"/>
      <c r="DW67" s="2"/>
      <c r="DX67" s="2"/>
      <c r="DY67" s="2"/>
      <c r="DZ67" s="2"/>
    </row>
    <row r="68" spans="1:130" ht="48" customHeight="1" x14ac:dyDescent="0.25">
      <c r="A68" s="49">
        <v>56</v>
      </c>
      <c r="B68" s="55">
        <v>110</v>
      </c>
      <c r="C68" s="56">
        <v>110</v>
      </c>
      <c r="D68" s="8" t="s">
        <v>91</v>
      </c>
      <c r="E68" s="15" t="s">
        <v>11</v>
      </c>
      <c r="F68" s="15" t="s">
        <v>92</v>
      </c>
      <c r="G68" s="64" t="s">
        <v>19</v>
      </c>
      <c r="H68" s="8" t="s">
        <v>669</v>
      </c>
      <c r="I68" s="64" t="s">
        <v>628</v>
      </c>
      <c r="J68" s="8" t="s">
        <v>14</v>
      </c>
      <c r="K68" s="13"/>
      <c r="L68" s="13"/>
      <c r="M68" s="11"/>
      <c r="N68" s="305" t="s">
        <v>541</v>
      </c>
      <c r="O68" s="66"/>
      <c r="P68" s="66" t="s">
        <v>15</v>
      </c>
      <c r="Q68" s="66"/>
      <c r="R68" s="66"/>
      <c r="S68" s="66"/>
      <c r="T68" s="66"/>
      <c r="U68" s="66"/>
      <c r="V68" s="66"/>
      <c r="W68" s="66"/>
      <c r="X68" s="66"/>
      <c r="Y68" s="67">
        <f t="shared" si="0"/>
        <v>1</v>
      </c>
      <c r="Z68" s="16"/>
      <c r="AA68" s="12"/>
      <c r="AB68" s="12"/>
      <c r="AC68" s="12"/>
      <c r="AD68" s="12"/>
      <c r="AE68" s="68" t="s">
        <v>654</v>
      </c>
      <c r="AF68" s="12" t="s">
        <v>626</v>
      </c>
      <c r="AG68" s="12" t="s">
        <v>645</v>
      </c>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6">
        <v>1</v>
      </c>
      <c r="BK68" s="16">
        <v>2</v>
      </c>
      <c r="BL68" s="16">
        <v>1</v>
      </c>
      <c r="BM68" s="16">
        <v>2</v>
      </c>
      <c r="BN68" s="16">
        <v>2</v>
      </c>
      <c r="BO68" s="16">
        <v>2</v>
      </c>
      <c r="BP68" s="16">
        <v>2</v>
      </c>
      <c r="BQ68" s="16">
        <v>2</v>
      </c>
      <c r="BR68" s="16">
        <v>1</v>
      </c>
      <c r="BS68" s="16">
        <v>1</v>
      </c>
      <c r="BT68" s="16">
        <v>1</v>
      </c>
      <c r="BU68" s="16">
        <v>1</v>
      </c>
      <c r="BV68" s="16">
        <v>1</v>
      </c>
      <c r="BW68" s="16">
        <v>1</v>
      </c>
      <c r="BX68" s="16">
        <v>1</v>
      </c>
      <c r="BY68" s="16">
        <v>1</v>
      </c>
      <c r="BZ68" s="16">
        <v>1</v>
      </c>
      <c r="CA68" s="16">
        <v>1</v>
      </c>
      <c r="CB68" s="16">
        <v>1</v>
      </c>
      <c r="CC68" s="16">
        <v>2</v>
      </c>
      <c r="CD68" s="16">
        <v>2</v>
      </c>
      <c r="CE68" s="16">
        <v>2</v>
      </c>
      <c r="CF68" s="16">
        <v>2</v>
      </c>
      <c r="CG68" s="16">
        <v>2</v>
      </c>
      <c r="CH68" s="16">
        <v>1</v>
      </c>
      <c r="CI68" s="16">
        <v>2</v>
      </c>
      <c r="CJ68" s="16">
        <v>2</v>
      </c>
      <c r="CK68" s="16">
        <v>1</v>
      </c>
      <c r="CL68" s="16">
        <v>2</v>
      </c>
      <c r="CM68" s="16">
        <v>2</v>
      </c>
      <c r="CN68" s="16">
        <v>2</v>
      </c>
      <c r="CO68" s="16">
        <v>2</v>
      </c>
      <c r="CP68" s="16">
        <v>2</v>
      </c>
      <c r="CQ68" s="16">
        <v>2</v>
      </c>
      <c r="CR68" s="16">
        <v>2</v>
      </c>
      <c r="CS68" s="16">
        <v>1</v>
      </c>
      <c r="CT68" s="16">
        <v>2</v>
      </c>
      <c r="CU68" s="16">
        <v>2</v>
      </c>
      <c r="CV68" s="16">
        <v>2</v>
      </c>
      <c r="CW68" s="69">
        <f t="shared" si="11"/>
        <v>23</v>
      </c>
      <c r="CX68" s="352">
        <f t="shared" si="12"/>
        <v>0.58974358974358976</v>
      </c>
      <c r="CY68" s="69">
        <f t="shared" si="13"/>
        <v>16</v>
      </c>
      <c r="CZ68" s="70">
        <f t="shared" si="14"/>
        <v>0.41025641025641024</v>
      </c>
      <c r="DA68" s="69">
        <f t="shared" si="15"/>
        <v>0</v>
      </c>
      <c r="DB68" s="70">
        <f t="shared" si="16"/>
        <v>0</v>
      </c>
      <c r="DC68" s="69">
        <f t="shared" si="17"/>
        <v>0</v>
      </c>
      <c r="DD68" s="70">
        <f t="shared" si="18"/>
        <v>0</v>
      </c>
      <c r="DE68" s="71">
        <f t="shared" si="19"/>
        <v>1.5897435897435896</v>
      </c>
      <c r="DF68" s="71" t="str">
        <f t="shared" si="20"/>
        <v>Cần cố gắng</v>
      </c>
      <c r="DG68" s="2"/>
      <c r="DH68" s="2"/>
      <c r="DI68" s="2"/>
      <c r="DJ68" s="2"/>
      <c r="DK68" s="2"/>
      <c r="DL68" s="2"/>
      <c r="DM68" s="2"/>
      <c r="DN68" s="2"/>
      <c r="DO68" s="2"/>
      <c r="DP68" s="2"/>
      <c r="DQ68" s="2"/>
      <c r="DR68" s="2"/>
      <c r="DS68" s="2"/>
      <c r="DT68" s="2"/>
      <c r="DU68" s="2"/>
      <c r="DV68" s="2"/>
      <c r="DW68" s="2"/>
      <c r="DX68" s="2"/>
      <c r="DY68" s="2"/>
      <c r="DZ68" s="2"/>
    </row>
    <row r="69" spans="1:130" ht="43.5" hidden="1" customHeight="1" x14ac:dyDescent="0.25">
      <c r="A69" s="49">
        <v>57</v>
      </c>
      <c r="B69" s="62">
        <v>110</v>
      </c>
      <c r="C69" s="56">
        <v>110</v>
      </c>
      <c r="D69" s="8" t="s">
        <v>91</v>
      </c>
      <c r="E69" s="281" t="s">
        <v>11</v>
      </c>
      <c r="F69" s="15" t="s">
        <v>92</v>
      </c>
      <c r="G69" s="282" t="s">
        <v>19</v>
      </c>
      <c r="H69" s="8" t="s">
        <v>670</v>
      </c>
      <c r="I69" s="64" t="s">
        <v>628</v>
      </c>
      <c r="J69" s="8" t="s">
        <v>14</v>
      </c>
      <c r="K69" s="13"/>
      <c r="L69" s="13"/>
      <c r="M69" s="11"/>
      <c r="N69" s="305" t="s">
        <v>542</v>
      </c>
      <c r="O69" s="66"/>
      <c r="P69" s="66"/>
      <c r="Q69" s="66" t="s">
        <v>15</v>
      </c>
      <c r="R69" s="66"/>
      <c r="S69" s="66"/>
      <c r="T69" s="66"/>
      <c r="U69" s="66"/>
      <c r="V69" s="66"/>
      <c r="W69" s="66"/>
      <c r="X69" s="66"/>
      <c r="Y69" s="67">
        <f t="shared" si="0"/>
        <v>1</v>
      </c>
      <c r="Z69" s="16"/>
      <c r="AA69" s="16"/>
      <c r="AB69" s="16"/>
      <c r="AC69" s="16"/>
      <c r="AD69" s="16"/>
      <c r="AE69" s="68"/>
      <c r="AF69" s="12"/>
      <c r="AG69" s="12"/>
      <c r="AH69" s="12" t="s">
        <v>654</v>
      </c>
      <c r="AI69" s="12" t="s">
        <v>654</v>
      </c>
      <c r="AJ69" s="12" t="s">
        <v>654</v>
      </c>
      <c r="AK69" s="12" t="s">
        <v>654</v>
      </c>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6">
        <v>2</v>
      </c>
      <c r="BK69" s="16">
        <v>2</v>
      </c>
      <c r="BL69" s="16">
        <v>2</v>
      </c>
      <c r="BM69" s="16">
        <v>2</v>
      </c>
      <c r="BN69" s="16">
        <v>2</v>
      </c>
      <c r="BO69" s="16">
        <v>2</v>
      </c>
      <c r="BP69" s="16">
        <v>2</v>
      </c>
      <c r="BQ69" s="16">
        <v>2</v>
      </c>
      <c r="BR69" s="16">
        <v>1</v>
      </c>
      <c r="BS69" s="16">
        <v>1</v>
      </c>
      <c r="BT69" s="16">
        <v>1</v>
      </c>
      <c r="BU69" s="16">
        <v>1</v>
      </c>
      <c r="BV69" s="16">
        <v>1</v>
      </c>
      <c r="BW69" s="16">
        <v>1</v>
      </c>
      <c r="BX69" s="16">
        <v>1</v>
      </c>
      <c r="BY69" s="16">
        <v>1</v>
      </c>
      <c r="BZ69" s="16">
        <v>1</v>
      </c>
      <c r="CA69" s="16">
        <v>1</v>
      </c>
      <c r="CB69" s="16">
        <v>1</v>
      </c>
      <c r="CC69" s="16">
        <v>2</v>
      </c>
      <c r="CD69" s="16">
        <v>2</v>
      </c>
      <c r="CE69" s="16">
        <v>2</v>
      </c>
      <c r="CF69" s="16">
        <v>2</v>
      </c>
      <c r="CG69" s="16">
        <v>2</v>
      </c>
      <c r="CH69" s="16">
        <v>2</v>
      </c>
      <c r="CI69" s="16">
        <v>2</v>
      </c>
      <c r="CJ69" s="16">
        <v>2</v>
      </c>
      <c r="CK69" s="16">
        <v>2</v>
      </c>
      <c r="CL69" s="16">
        <v>2</v>
      </c>
      <c r="CM69" s="16">
        <v>2</v>
      </c>
      <c r="CN69" s="16">
        <v>2</v>
      </c>
      <c r="CO69" s="16">
        <v>1</v>
      </c>
      <c r="CP69" s="16">
        <v>1</v>
      </c>
      <c r="CQ69" s="16">
        <v>1</v>
      </c>
      <c r="CR69" s="16">
        <v>2</v>
      </c>
      <c r="CS69" s="16">
        <v>2</v>
      </c>
      <c r="CT69" s="16">
        <v>2</v>
      </c>
      <c r="CU69" s="16">
        <v>2</v>
      </c>
      <c r="CV69" s="16">
        <v>2</v>
      </c>
      <c r="CW69" s="69">
        <f t="shared" si="11"/>
        <v>25</v>
      </c>
      <c r="CX69" s="352">
        <f t="shared" si="12"/>
        <v>0.64102564102564108</v>
      </c>
      <c r="CY69" s="69">
        <f t="shared" si="13"/>
        <v>14</v>
      </c>
      <c r="CZ69" s="70">
        <f t="shared" si="14"/>
        <v>0.35897435897435898</v>
      </c>
      <c r="DA69" s="69">
        <f t="shared" si="15"/>
        <v>0</v>
      </c>
      <c r="DB69" s="70">
        <f t="shared" si="16"/>
        <v>0</v>
      </c>
      <c r="DC69" s="69">
        <f t="shared" si="17"/>
        <v>0</v>
      </c>
      <c r="DD69" s="70">
        <f t="shared" si="18"/>
        <v>0</v>
      </c>
      <c r="DE69" s="71">
        <f t="shared" si="19"/>
        <v>1.641025641025641</v>
      </c>
      <c r="DF69" s="71" t="str">
        <f t="shared" si="20"/>
        <v>Đạt mục tiêu</v>
      </c>
      <c r="DG69" s="2"/>
      <c r="DH69" s="2"/>
      <c r="DI69" s="2"/>
      <c r="DJ69" s="2"/>
      <c r="DK69" s="2"/>
      <c r="DL69" s="2"/>
      <c r="DM69" s="2"/>
      <c r="DN69" s="2"/>
      <c r="DO69" s="2"/>
      <c r="DP69" s="2"/>
      <c r="DQ69" s="2"/>
      <c r="DR69" s="2"/>
      <c r="DS69" s="2"/>
      <c r="DT69" s="2"/>
      <c r="DU69" s="2"/>
      <c r="DV69" s="2"/>
      <c r="DW69" s="2"/>
      <c r="DX69" s="2"/>
      <c r="DY69" s="2"/>
      <c r="DZ69" s="2"/>
    </row>
    <row r="70" spans="1:130" ht="39" hidden="1" customHeight="1" x14ac:dyDescent="0.25">
      <c r="A70" s="49">
        <v>58</v>
      </c>
      <c r="B70" s="62">
        <v>110</v>
      </c>
      <c r="C70" s="56">
        <v>110</v>
      </c>
      <c r="D70" s="8" t="s">
        <v>91</v>
      </c>
      <c r="E70" s="15" t="s">
        <v>11</v>
      </c>
      <c r="F70" s="15" t="s">
        <v>92</v>
      </c>
      <c r="G70" s="64" t="s">
        <v>19</v>
      </c>
      <c r="H70" s="230" t="s">
        <v>1196</v>
      </c>
      <c r="I70" s="64" t="s">
        <v>628</v>
      </c>
      <c r="J70" s="8" t="s">
        <v>14</v>
      </c>
      <c r="K70" s="13"/>
      <c r="L70" s="13"/>
      <c r="M70" s="11"/>
      <c r="N70" s="305" t="s">
        <v>543</v>
      </c>
      <c r="O70" s="66"/>
      <c r="P70" s="66"/>
      <c r="Q70" s="66"/>
      <c r="R70" s="66" t="s">
        <v>15</v>
      </c>
      <c r="S70" s="66"/>
      <c r="T70" s="66"/>
      <c r="U70" s="66"/>
      <c r="V70" s="66"/>
      <c r="W70" s="66"/>
      <c r="X70" s="66"/>
      <c r="Y70" s="67">
        <f t="shared" si="0"/>
        <v>1</v>
      </c>
      <c r="Z70" s="16"/>
      <c r="AA70" s="16"/>
      <c r="AB70" s="16"/>
      <c r="AC70" s="16"/>
      <c r="AD70" s="16"/>
      <c r="AE70" s="68"/>
      <c r="AF70" s="12"/>
      <c r="AG70" s="12"/>
      <c r="AH70" s="12"/>
      <c r="AI70" s="12"/>
      <c r="AJ70" s="12"/>
      <c r="AK70" s="292"/>
      <c r="AL70" s="273" t="s">
        <v>654</v>
      </c>
      <c r="AM70" s="273" t="s">
        <v>654</v>
      </c>
      <c r="AN70" s="273" t="s">
        <v>654</v>
      </c>
      <c r="AO70" s="273" t="s">
        <v>654</v>
      </c>
      <c r="AP70" s="273" t="s">
        <v>654</v>
      </c>
      <c r="AQ70" s="68"/>
      <c r="AR70" s="12"/>
      <c r="AS70" s="12"/>
      <c r="AT70" s="12"/>
      <c r="AU70" s="12"/>
      <c r="AV70" s="12"/>
      <c r="AW70" s="12"/>
      <c r="AX70" s="12"/>
      <c r="AY70" s="12"/>
      <c r="AZ70" s="12"/>
      <c r="BA70" s="12"/>
      <c r="BB70" s="12"/>
      <c r="BC70" s="12"/>
      <c r="BD70" s="12"/>
      <c r="BE70" s="12"/>
      <c r="BF70" s="12"/>
      <c r="BG70" s="12"/>
      <c r="BH70" s="12"/>
      <c r="BI70" s="12"/>
      <c r="BJ70" s="16">
        <v>2</v>
      </c>
      <c r="BK70" s="16">
        <v>2</v>
      </c>
      <c r="BL70" s="16">
        <v>2</v>
      </c>
      <c r="BM70" s="16">
        <v>2</v>
      </c>
      <c r="BN70" s="16">
        <v>2</v>
      </c>
      <c r="BO70" s="16">
        <v>2</v>
      </c>
      <c r="BP70" s="16">
        <v>2</v>
      </c>
      <c r="BQ70" s="16">
        <v>2</v>
      </c>
      <c r="BR70" s="16">
        <v>1</v>
      </c>
      <c r="BS70" s="16">
        <v>1</v>
      </c>
      <c r="BT70" s="16">
        <v>1</v>
      </c>
      <c r="BU70" s="16">
        <v>1</v>
      </c>
      <c r="BV70" s="16">
        <v>1</v>
      </c>
      <c r="BW70" s="16">
        <v>1</v>
      </c>
      <c r="BX70" s="16">
        <v>1</v>
      </c>
      <c r="BY70" s="16">
        <v>1</v>
      </c>
      <c r="BZ70" s="16">
        <v>1</v>
      </c>
      <c r="CA70" s="16">
        <v>1</v>
      </c>
      <c r="CB70" s="16">
        <v>1</v>
      </c>
      <c r="CC70" s="16">
        <v>2</v>
      </c>
      <c r="CD70" s="16">
        <v>2</v>
      </c>
      <c r="CE70" s="16">
        <v>2</v>
      </c>
      <c r="CF70" s="16">
        <v>2</v>
      </c>
      <c r="CG70" s="16">
        <v>2</v>
      </c>
      <c r="CH70" s="16">
        <v>2</v>
      </c>
      <c r="CI70" s="16">
        <v>2</v>
      </c>
      <c r="CJ70" s="16">
        <v>2</v>
      </c>
      <c r="CK70" s="16">
        <v>2</v>
      </c>
      <c r="CL70" s="16">
        <v>2</v>
      </c>
      <c r="CM70" s="16">
        <v>2</v>
      </c>
      <c r="CN70" s="16">
        <v>2</v>
      </c>
      <c r="CO70" s="16">
        <v>2</v>
      </c>
      <c r="CP70" s="16">
        <v>2</v>
      </c>
      <c r="CQ70" s="16">
        <v>2</v>
      </c>
      <c r="CR70" s="16">
        <v>2</v>
      </c>
      <c r="CS70" s="16">
        <v>2</v>
      </c>
      <c r="CT70" s="16">
        <v>2</v>
      </c>
      <c r="CU70" s="16">
        <v>2</v>
      </c>
      <c r="CV70" s="16">
        <v>2</v>
      </c>
      <c r="CW70" s="69">
        <f t="shared" si="11"/>
        <v>28</v>
      </c>
      <c r="CX70" s="352">
        <f t="shared" si="12"/>
        <v>0.71794871794871795</v>
      </c>
      <c r="CY70" s="69">
        <f t="shared" si="13"/>
        <v>11</v>
      </c>
      <c r="CZ70" s="70">
        <f t="shared" si="14"/>
        <v>0.28205128205128205</v>
      </c>
      <c r="DA70" s="69">
        <f t="shared" si="15"/>
        <v>0</v>
      </c>
      <c r="DB70" s="70">
        <f t="shared" si="16"/>
        <v>0</v>
      </c>
      <c r="DC70" s="69">
        <f t="shared" si="17"/>
        <v>0</v>
      </c>
      <c r="DD70" s="70">
        <f t="shared" si="18"/>
        <v>0</v>
      </c>
      <c r="DE70" s="71">
        <f t="shared" si="19"/>
        <v>1.7179487179487178</v>
      </c>
      <c r="DF70" s="71" t="str">
        <f t="shared" si="20"/>
        <v>Đạt mục tiêu</v>
      </c>
      <c r="DG70" s="2"/>
      <c r="DH70" s="2"/>
      <c r="DI70" s="2"/>
      <c r="DJ70" s="2"/>
      <c r="DK70" s="2"/>
      <c r="DL70" s="2"/>
      <c r="DM70" s="2"/>
      <c r="DN70" s="2"/>
      <c r="DO70" s="2"/>
      <c r="DP70" s="2"/>
      <c r="DQ70" s="2"/>
      <c r="DR70" s="2"/>
      <c r="DS70" s="2"/>
      <c r="DT70" s="2"/>
      <c r="DU70" s="2"/>
      <c r="DV70" s="2"/>
      <c r="DW70" s="2"/>
      <c r="DX70" s="2"/>
      <c r="DY70" s="2"/>
      <c r="DZ70" s="2"/>
    </row>
    <row r="71" spans="1:130" ht="33.75" hidden="1" customHeight="1" x14ac:dyDescent="0.25">
      <c r="A71" s="49">
        <v>59</v>
      </c>
      <c r="B71" s="62">
        <v>110</v>
      </c>
      <c r="C71" s="56">
        <v>110</v>
      </c>
      <c r="D71" s="8" t="s">
        <v>91</v>
      </c>
      <c r="E71" s="15" t="s">
        <v>11</v>
      </c>
      <c r="F71" s="15" t="s">
        <v>92</v>
      </c>
      <c r="G71" s="64" t="s">
        <v>19</v>
      </c>
      <c r="H71" s="15" t="s">
        <v>671</v>
      </c>
      <c r="I71" s="64" t="s">
        <v>628</v>
      </c>
      <c r="J71" s="8" t="s">
        <v>14</v>
      </c>
      <c r="K71" s="13"/>
      <c r="L71" s="13"/>
      <c r="M71" s="11"/>
      <c r="N71" s="11" t="s">
        <v>545</v>
      </c>
      <c r="O71" s="66"/>
      <c r="P71" s="66"/>
      <c r="Q71" s="66"/>
      <c r="R71" s="66"/>
      <c r="S71" s="66"/>
      <c r="T71" s="66" t="s">
        <v>15</v>
      </c>
      <c r="U71" s="66"/>
      <c r="V71" s="66"/>
      <c r="W71" s="66"/>
      <c r="X71" s="66"/>
      <c r="Y71" s="67">
        <f t="shared" si="0"/>
        <v>1</v>
      </c>
      <c r="Z71" s="16"/>
      <c r="AA71" s="16"/>
      <c r="AB71" s="16"/>
      <c r="AC71" s="16"/>
      <c r="AD71" s="16"/>
      <c r="AE71" s="68"/>
      <c r="AF71" s="12"/>
      <c r="AG71" s="12"/>
      <c r="AH71" s="12"/>
      <c r="AI71" s="12"/>
      <c r="AJ71" s="12"/>
      <c r="AK71" s="12"/>
      <c r="AL71" s="272"/>
      <c r="AM71" s="272"/>
      <c r="AN71" s="272"/>
      <c r="AO71" s="272"/>
      <c r="AP71" s="272"/>
      <c r="AQ71" s="12"/>
      <c r="AR71" s="12"/>
      <c r="AS71" s="12"/>
      <c r="AT71" s="12"/>
      <c r="AU71" s="12" t="s">
        <v>645</v>
      </c>
      <c r="AV71" s="12"/>
      <c r="AW71" s="12" t="s">
        <v>654</v>
      </c>
      <c r="AX71" s="12" t="s">
        <v>626</v>
      </c>
      <c r="AY71" s="12"/>
      <c r="AZ71" s="12"/>
      <c r="BA71" s="12"/>
      <c r="BB71" s="12"/>
      <c r="BC71" s="12"/>
      <c r="BD71" s="12"/>
      <c r="BE71" s="12"/>
      <c r="BF71" s="12"/>
      <c r="BG71" s="12"/>
      <c r="BH71" s="12"/>
      <c r="BI71" s="12"/>
      <c r="BJ71" s="345">
        <v>2</v>
      </c>
      <c r="BK71" s="345">
        <v>2</v>
      </c>
      <c r="BL71" s="345">
        <v>2</v>
      </c>
      <c r="BM71" s="345">
        <v>2</v>
      </c>
      <c r="BN71" s="345">
        <v>2</v>
      </c>
      <c r="BO71" s="345">
        <v>2</v>
      </c>
      <c r="BP71" s="345">
        <v>2</v>
      </c>
      <c r="BQ71" s="345">
        <v>2</v>
      </c>
      <c r="BR71" s="345">
        <v>1</v>
      </c>
      <c r="BS71" s="345">
        <v>1</v>
      </c>
      <c r="BT71" s="345">
        <v>1</v>
      </c>
      <c r="BU71" s="345">
        <v>1</v>
      </c>
      <c r="BV71" s="345">
        <v>1</v>
      </c>
      <c r="BW71" s="345">
        <v>1</v>
      </c>
      <c r="BX71" s="345">
        <v>1</v>
      </c>
      <c r="BY71" s="345">
        <v>1</v>
      </c>
      <c r="BZ71" s="345">
        <v>1</v>
      </c>
      <c r="CA71" s="345">
        <v>1</v>
      </c>
      <c r="CB71" s="345">
        <v>1</v>
      </c>
      <c r="CC71" s="345">
        <v>2</v>
      </c>
      <c r="CD71" s="345">
        <v>2</v>
      </c>
      <c r="CE71" s="345">
        <v>2</v>
      </c>
      <c r="CF71" s="345">
        <v>2</v>
      </c>
      <c r="CG71" s="345">
        <v>2</v>
      </c>
      <c r="CH71" s="345">
        <v>2</v>
      </c>
      <c r="CI71" s="345">
        <v>2</v>
      </c>
      <c r="CJ71" s="345">
        <v>2</v>
      </c>
      <c r="CK71" s="345">
        <v>2</v>
      </c>
      <c r="CL71" s="345">
        <v>2</v>
      </c>
      <c r="CM71" s="345">
        <v>2</v>
      </c>
      <c r="CN71" s="345">
        <v>2</v>
      </c>
      <c r="CO71" s="345">
        <v>2</v>
      </c>
      <c r="CP71" s="345">
        <v>2</v>
      </c>
      <c r="CQ71" s="345">
        <v>2</v>
      </c>
      <c r="CR71" s="345">
        <v>2</v>
      </c>
      <c r="CS71" s="345">
        <v>2</v>
      </c>
      <c r="CT71" s="345">
        <v>2</v>
      </c>
      <c r="CU71" s="345">
        <v>2</v>
      </c>
      <c r="CV71" s="345">
        <v>2</v>
      </c>
      <c r="CW71" s="335">
        <f t="shared" si="11"/>
        <v>28</v>
      </c>
      <c r="CX71" s="330">
        <f t="shared" si="12"/>
        <v>0.71794871794871795</v>
      </c>
      <c r="CY71" s="335">
        <f t="shared" si="13"/>
        <v>11</v>
      </c>
      <c r="CZ71" s="339">
        <f t="shared" si="14"/>
        <v>0.28205128205128205</v>
      </c>
      <c r="DA71" s="335">
        <f t="shared" si="15"/>
        <v>0</v>
      </c>
      <c r="DB71" s="339">
        <f t="shared" si="16"/>
        <v>0</v>
      </c>
      <c r="DC71" s="335">
        <f t="shared" si="17"/>
        <v>0</v>
      </c>
      <c r="DD71" s="339">
        <f t="shared" si="18"/>
        <v>0</v>
      </c>
      <c r="DE71" s="71">
        <f t="shared" si="19"/>
        <v>1.7179487179487178</v>
      </c>
      <c r="DF71" s="71" t="str">
        <f t="shared" si="20"/>
        <v>Đạt mục tiêu</v>
      </c>
      <c r="DG71" s="2"/>
      <c r="DH71" s="2"/>
      <c r="DI71" s="2"/>
      <c r="DJ71" s="2"/>
      <c r="DK71" s="2"/>
      <c r="DL71" s="2"/>
      <c r="DM71" s="2"/>
      <c r="DN71" s="2"/>
      <c r="DO71" s="2"/>
      <c r="DP71" s="2"/>
      <c r="DQ71" s="2"/>
      <c r="DR71" s="2"/>
      <c r="DS71" s="2"/>
      <c r="DT71" s="2"/>
      <c r="DU71" s="2"/>
      <c r="DV71" s="2"/>
      <c r="DW71" s="2"/>
      <c r="DX71" s="2"/>
      <c r="DY71" s="2"/>
      <c r="DZ71" s="2"/>
    </row>
    <row r="72" spans="1:130" ht="30" hidden="1" customHeight="1" x14ac:dyDescent="0.25">
      <c r="A72" s="49">
        <v>60</v>
      </c>
      <c r="B72" s="62">
        <v>110</v>
      </c>
      <c r="C72" s="56">
        <v>110</v>
      </c>
      <c r="D72" s="8" t="s">
        <v>91</v>
      </c>
      <c r="E72" s="15" t="s">
        <v>11</v>
      </c>
      <c r="F72" s="15" t="s">
        <v>92</v>
      </c>
      <c r="G72" s="64" t="s">
        <v>19</v>
      </c>
      <c r="H72" s="8" t="s">
        <v>672</v>
      </c>
      <c r="I72" s="64" t="s">
        <v>628</v>
      </c>
      <c r="J72" s="8" t="s">
        <v>14</v>
      </c>
      <c r="K72" s="13"/>
      <c r="L72" s="13"/>
      <c r="M72" s="11"/>
      <c r="N72" s="305" t="s">
        <v>544</v>
      </c>
      <c r="O72" s="66"/>
      <c r="P72" s="66"/>
      <c r="Q72" s="66"/>
      <c r="R72" s="66"/>
      <c r="S72" s="66" t="s">
        <v>15</v>
      </c>
      <c r="T72" s="66"/>
      <c r="U72" s="66"/>
      <c r="V72" s="66"/>
      <c r="W72" s="66"/>
      <c r="X72" s="66"/>
      <c r="Y72" s="67">
        <f t="shared" si="0"/>
        <v>1</v>
      </c>
      <c r="Z72" s="16"/>
      <c r="AA72" s="16"/>
      <c r="AB72" s="16"/>
      <c r="AC72" s="16"/>
      <c r="AD72" s="16"/>
      <c r="AE72" s="68"/>
      <c r="AF72" s="12"/>
      <c r="AG72" s="12"/>
      <c r="AH72" s="12"/>
      <c r="AI72" s="12"/>
      <c r="AJ72" s="12"/>
      <c r="AK72" s="12"/>
      <c r="AL72" s="12"/>
      <c r="AM72" s="12"/>
      <c r="AN72" s="12"/>
      <c r="AO72" s="12"/>
      <c r="AP72" s="12"/>
      <c r="AQ72" s="12"/>
      <c r="AR72" s="12"/>
      <c r="AS72" s="12"/>
      <c r="AT72" s="12" t="s">
        <v>626</v>
      </c>
      <c r="AU72" s="12"/>
      <c r="AV72" s="12"/>
      <c r="AW72" s="12"/>
      <c r="AX72" s="12"/>
      <c r="AY72" s="12"/>
      <c r="AZ72" s="12"/>
      <c r="BA72" s="12"/>
      <c r="BB72" s="12"/>
      <c r="BC72" s="12"/>
      <c r="BD72" s="12"/>
      <c r="BE72" s="12"/>
      <c r="BF72" s="12"/>
      <c r="BG72" s="12"/>
      <c r="BH72" s="12"/>
      <c r="BI72" s="12"/>
      <c r="BJ72" s="16">
        <v>2</v>
      </c>
      <c r="BK72" s="16">
        <v>2</v>
      </c>
      <c r="BL72" s="16">
        <v>2</v>
      </c>
      <c r="BM72" s="16">
        <v>2</v>
      </c>
      <c r="BN72" s="16">
        <v>2</v>
      </c>
      <c r="BO72" s="16">
        <v>2</v>
      </c>
      <c r="BP72" s="16">
        <v>2</v>
      </c>
      <c r="BQ72" s="16">
        <v>2</v>
      </c>
      <c r="BR72" s="16">
        <v>1</v>
      </c>
      <c r="BS72" s="16">
        <v>1</v>
      </c>
      <c r="BT72" s="16">
        <v>1</v>
      </c>
      <c r="BU72" s="16">
        <v>1</v>
      </c>
      <c r="BV72" s="16">
        <v>1</v>
      </c>
      <c r="BW72" s="16">
        <v>1</v>
      </c>
      <c r="BX72" s="16">
        <v>1</v>
      </c>
      <c r="BY72" s="16">
        <v>1</v>
      </c>
      <c r="BZ72" s="16">
        <v>1</v>
      </c>
      <c r="CA72" s="16">
        <v>1</v>
      </c>
      <c r="CB72" s="16">
        <v>1</v>
      </c>
      <c r="CC72" s="16">
        <v>2</v>
      </c>
      <c r="CD72" s="16">
        <v>2</v>
      </c>
      <c r="CE72" s="16">
        <v>2</v>
      </c>
      <c r="CF72" s="16">
        <v>2</v>
      </c>
      <c r="CG72" s="16">
        <v>2</v>
      </c>
      <c r="CH72" s="16">
        <v>2</v>
      </c>
      <c r="CI72" s="16">
        <v>2</v>
      </c>
      <c r="CJ72" s="16">
        <v>2</v>
      </c>
      <c r="CK72" s="16">
        <v>2</v>
      </c>
      <c r="CL72" s="16">
        <v>2</v>
      </c>
      <c r="CM72" s="16">
        <v>2</v>
      </c>
      <c r="CN72" s="16">
        <v>2</v>
      </c>
      <c r="CO72" s="16">
        <v>2</v>
      </c>
      <c r="CP72" s="16">
        <v>2</v>
      </c>
      <c r="CQ72" s="16">
        <v>2</v>
      </c>
      <c r="CR72" s="16">
        <v>2</v>
      </c>
      <c r="CS72" s="16"/>
      <c r="CT72" s="16">
        <v>2</v>
      </c>
      <c r="CU72" s="16">
        <v>2</v>
      </c>
      <c r="CV72" s="16">
        <v>2</v>
      </c>
      <c r="CW72" s="69">
        <f t="shared" si="11"/>
        <v>27</v>
      </c>
      <c r="CX72" s="352">
        <f t="shared" si="12"/>
        <v>0.71052631578947367</v>
      </c>
      <c r="CY72" s="69">
        <f t="shared" si="13"/>
        <v>11</v>
      </c>
      <c r="CZ72" s="70">
        <f t="shared" si="14"/>
        <v>0.28947368421052633</v>
      </c>
      <c r="DA72" s="69">
        <f t="shared" si="15"/>
        <v>0</v>
      </c>
      <c r="DB72" s="70">
        <f t="shared" si="16"/>
        <v>0</v>
      </c>
      <c r="DC72" s="69">
        <f t="shared" si="17"/>
        <v>0</v>
      </c>
      <c r="DD72" s="70">
        <f t="shared" si="18"/>
        <v>0</v>
      </c>
      <c r="DE72" s="71">
        <f t="shared" si="19"/>
        <v>1.7105263157894737</v>
      </c>
      <c r="DF72" s="71" t="str">
        <f t="shared" si="20"/>
        <v>Đạt mục tiêu</v>
      </c>
      <c r="DG72" s="2"/>
      <c r="DH72" s="2"/>
      <c r="DI72" s="2"/>
      <c r="DJ72" s="2"/>
      <c r="DK72" s="2"/>
      <c r="DL72" s="2"/>
      <c r="DM72" s="2"/>
      <c r="DN72" s="2"/>
      <c r="DO72" s="2"/>
      <c r="DP72" s="2"/>
      <c r="DQ72" s="2"/>
      <c r="DR72" s="2"/>
      <c r="DS72" s="2"/>
      <c r="DT72" s="2"/>
      <c r="DU72" s="2"/>
      <c r="DV72" s="2"/>
      <c r="DW72" s="2"/>
      <c r="DX72" s="2"/>
      <c r="DY72" s="2"/>
      <c r="DZ72" s="2"/>
    </row>
    <row r="73" spans="1:130" ht="42" hidden="1" customHeight="1" x14ac:dyDescent="0.25">
      <c r="A73" s="49">
        <v>61</v>
      </c>
      <c r="B73" s="62">
        <v>110</v>
      </c>
      <c r="C73" s="56">
        <v>110</v>
      </c>
      <c r="D73" s="8" t="s">
        <v>91</v>
      </c>
      <c r="E73" s="15" t="s">
        <v>11</v>
      </c>
      <c r="F73" s="15" t="s">
        <v>92</v>
      </c>
      <c r="G73" s="64" t="s">
        <v>19</v>
      </c>
      <c r="H73" s="8" t="s">
        <v>673</v>
      </c>
      <c r="I73" s="64" t="s">
        <v>628</v>
      </c>
      <c r="J73" s="8" t="s">
        <v>14</v>
      </c>
      <c r="K73" s="13"/>
      <c r="L73" s="13"/>
      <c r="M73" s="11"/>
      <c r="N73" s="11" t="s">
        <v>546</v>
      </c>
      <c r="O73" s="66"/>
      <c r="P73" s="66"/>
      <c r="Q73" s="66"/>
      <c r="R73" s="66"/>
      <c r="S73" s="66"/>
      <c r="T73" s="66"/>
      <c r="U73" s="66" t="s">
        <v>15</v>
      </c>
      <c r="V73" s="66"/>
      <c r="W73" s="66"/>
      <c r="X73" s="66"/>
      <c r="Y73" s="67">
        <f t="shared" si="0"/>
        <v>1</v>
      </c>
      <c r="Z73" s="16"/>
      <c r="AA73" s="16"/>
      <c r="AB73" s="16"/>
      <c r="AC73" s="16"/>
      <c r="AD73" s="16"/>
      <c r="AE73" s="68"/>
      <c r="AF73" s="12"/>
      <c r="AG73" s="12"/>
      <c r="AH73" s="12"/>
      <c r="AI73" s="12"/>
      <c r="AJ73" s="12"/>
      <c r="AK73" s="12"/>
      <c r="AL73" s="12"/>
      <c r="AM73" s="12"/>
      <c r="AN73" s="12"/>
      <c r="AO73" s="12"/>
      <c r="AP73" s="12"/>
      <c r="AQ73" s="12"/>
      <c r="AR73" s="12"/>
      <c r="AS73" s="12"/>
      <c r="AT73" s="12"/>
      <c r="AU73" s="12"/>
      <c r="AV73" s="12"/>
      <c r="AW73" s="12"/>
      <c r="AX73" s="12"/>
      <c r="AY73" s="12"/>
      <c r="AZ73" s="12"/>
      <c r="BA73" s="12"/>
      <c r="BB73" s="12" t="s">
        <v>626</v>
      </c>
      <c r="BC73" s="12"/>
      <c r="BD73" s="12"/>
      <c r="BE73" s="12"/>
      <c r="BF73" s="12"/>
      <c r="BG73" s="12"/>
      <c r="BH73" s="12"/>
      <c r="BI73" s="12"/>
      <c r="BJ73" s="16">
        <v>2</v>
      </c>
      <c r="BK73" s="16">
        <v>2</v>
      </c>
      <c r="BL73" s="16">
        <v>2</v>
      </c>
      <c r="BM73" s="16">
        <v>2</v>
      </c>
      <c r="BN73" s="16">
        <v>2</v>
      </c>
      <c r="BO73" s="16">
        <v>2</v>
      </c>
      <c r="BP73" s="16">
        <v>2</v>
      </c>
      <c r="BQ73" s="16">
        <v>2</v>
      </c>
      <c r="BR73" s="16">
        <v>1</v>
      </c>
      <c r="BS73" s="16">
        <v>1</v>
      </c>
      <c r="BT73" s="16">
        <v>1</v>
      </c>
      <c r="BU73" s="16">
        <v>1</v>
      </c>
      <c r="BV73" s="16">
        <v>1</v>
      </c>
      <c r="BW73" s="16">
        <v>1</v>
      </c>
      <c r="BX73" s="16">
        <v>1</v>
      </c>
      <c r="BY73" s="16">
        <v>1</v>
      </c>
      <c r="BZ73" s="16">
        <v>1</v>
      </c>
      <c r="CA73" s="16">
        <v>1</v>
      </c>
      <c r="CB73" s="16">
        <v>1</v>
      </c>
      <c r="CC73" s="16">
        <v>2</v>
      </c>
      <c r="CD73" s="16">
        <v>2</v>
      </c>
      <c r="CE73" s="16">
        <v>2</v>
      </c>
      <c r="CF73" s="16">
        <v>2</v>
      </c>
      <c r="CG73" s="16">
        <v>2</v>
      </c>
      <c r="CH73" s="16">
        <v>2</v>
      </c>
      <c r="CI73" s="16">
        <v>2</v>
      </c>
      <c r="CJ73" s="16">
        <v>2</v>
      </c>
      <c r="CK73" s="16">
        <v>2</v>
      </c>
      <c r="CL73" s="16">
        <v>2</v>
      </c>
      <c r="CM73" s="16">
        <v>2</v>
      </c>
      <c r="CN73" s="16">
        <v>2</v>
      </c>
      <c r="CO73" s="16">
        <v>2</v>
      </c>
      <c r="CP73" s="16">
        <v>2</v>
      </c>
      <c r="CQ73" s="16">
        <v>2</v>
      </c>
      <c r="CR73" s="16">
        <v>2</v>
      </c>
      <c r="CS73" s="16"/>
      <c r="CT73" s="16">
        <v>2</v>
      </c>
      <c r="CU73" s="16">
        <v>2</v>
      </c>
      <c r="CV73" s="16">
        <v>2</v>
      </c>
      <c r="CW73" s="69">
        <f t="shared" si="11"/>
        <v>27</v>
      </c>
      <c r="CX73" s="352">
        <f t="shared" si="12"/>
        <v>0.71052631578947367</v>
      </c>
      <c r="CY73" s="69">
        <f t="shared" si="13"/>
        <v>11</v>
      </c>
      <c r="CZ73" s="70">
        <f t="shared" si="14"/>
        <v>0.28947368421052633</v>
      </c>
      <c r="DA73" s="69">
        <f t="shared" si="15"/>
        <v>0</v>
      </c>
      <c r="DB73" s="70">
        <f t="shared" si="16"/>
        <v>0</v>
      </c>
      <c r="DC73" s="69">
        <f t="shared" si="17"/>
        <v>0</v>
      </c>
      <c r="DD73" s="70">
        <f t="shared" si="18"/>
        <v>0</v>
      </c>
      <c r="DE73" s="71">
        <f t="shared" si="19"/>
        <v>1.7105263157894737</v>
      </c>
      <c r="DF73" s="71" t="str">
        <f t="shared" si="20"/>
        <v>Đạt mục tiêu</v>
      </c>
      <c r="DG73" s="2"/>
      <c r="DH73" s="2"/>
      <c r="DI73" s="2"/>
      <c r="DJ73" s="2"/>
      <c r="DK73" s="2"/>
      <c r="DL73" s="2"/>
      <c r="DM73" s="2"/>
      <c r="DN73" s="2"/>
      <c r="DO73" s="2"/>
      <c r="DP73" s="2"/>
      <c r="DQ73" s="2"/>
      <c r="DR73" s="2"/>
      <c r="DS73" s="2"/>
      <c r="DT73" s="2"/>
      <c r="DU73" s="2"/>
      <c r="DV73" s="2"/>
      <c r="DW73" s="2"/>
      <c r="DX73" s="2"/>
      <c r="DY73" s="2"/>
      <c r="DZ73" s="2"/>
    </row>
    <row r="74" spans="1:130" ht="40.5" hidden="1" customHeight="1" x14ac:dyDescent="0.25">
      <c r="A74" s="49">
        <v>62</v>
      </c>
      <c r="B74" s="62">
        <v>110</v>
      </c>
      <c r="C74" s="56">
        <v>110</v>
      </c>
      <c r="D74" s="8" t="s">
        <v>91</v>
      </c>
      <c r="E74" s="15" t="s">
        <v>11</v>
      </c>
      <c r="F74" s="15" t="s">
        <v>92</v>
      </c>
      <c r="G74" s="64" t="s">
        <v>19</v>
      </c>
      <c r="H74" s="8" t="s">
        <v>674</v>
      </c>
      <c r="I74" s="64" t="s">
        <v>628</v>
      </c>
      <c r="J74" s="8" t="s">
        <v>14</v>
      </c>
      <c r="K74" s="13"/>
      <c r="L74" s="13"/>
      <c r="M74" s="11"/>
      <c r="N74" s="11" t="s">
        <v>1268</v>
      </c>
      <c r="O74" s="66"/>
      <c r="P74" s="66"/>
      <c r="Q74" s="66"/>
      <c r="R74" s="66"/>
      <c r="S74" s="66"/>
      <c r="T74" s="66"/>
      <c r="U74" s="66"/>
      <c r="V74" s="66" t="s">
        <v>15</v>
      </c>
      <c r="W74" s="66"/>
      <c r="X74" s="66"/>
      <c r="Y74" s="67">
        <f t="shared" si="0"/>
        <v>1</v>
      </c>
      <c r="Z74" s="16"/>
      <c r="AA74" s="16"/>
      <c r="AB74" s="16"/>
      <c r="AC74" s="16"/>
      <c r="AD74" s="16"/>
      <c r="AE74" s="68"/>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t="s">
        <v>654</v>
      </c>
      <c r="BE74" s="12" t="s">
        <v>626</v>
      </c>
      <c r="BF74" s="12"/>
      <c r="BG74" s="12"/>
      <c r="BH74" s="12"/>
      <c r="BI74" s="12"/>
      <c r="BJ74" s="16">
        <v>2</v>
      </c>
      <c r="BK74" s="16">
        <v>2</v>
      </c>
      <c r="BL74" s="16">
        <v>2</v>
      </c>
      <c r="BM74" s="16">
        <v>2</v>
      </c>
      <c r="BN74" s="16">
        <v>2</v>
      </c>
      <c r="BO74" s="16">
        <v>2</v>
      </c>
      <c r="BP74" s="16">
        <v>2</v>
      </c>
      <c r="BQ74" s="16">
        <v>2</v>
      </c>
      <c r="BR74" s="16">
        <v>1</v>
      </c>
      <c r="BS74" s="16">
        <v>1</v>
      </c>
      <c r="BT74" s="16">
        <v>1</v>
      </c>
      <c r="BU74" s="16">
        <v>1</v>
      </c>
      <c r="BV74" s="16">
        <v>1</v>
      </c>
      <c r="BW74" s="16">
        <v>1</v>
      </c>
      <c r="BX74" s="16">
        <v>1</v>
      </c>
      <c r="BY74" s="16">
        <v>1</v>
      </c>
      <c r="BZ74" s="16">
        <v>1</v>
      </c>
      <c r="CA74" s="16">
        <v>1</v>
      </c>
      <c r="CB74" s="16">
        <v>1</v>
      </c>
      <c r="CC74" s="16">
        <v>2</v>
      </c>
      <c r="CD74" s="16">
        <v>2</v>
      </c>
      <c r="CE74" s="16">
        <v>2</v>
      </c>
      <c r="CF74" s="16">
        <v>2</v>
      </c>
      <c r="CG74" s="16">
        <v>2</v>
      </c>
      <c r="CH74" s="16">
        <v>2</v>
      </c>
      <c r="CI74" s="16">
        <v>2</v>
      </c>
      <c r="CJ74" s="16">
        <v>2</v>
      </c>
      <c r="CK74" s="16">
        <v>2</v>
      </c>
      <c r="CL74" s="16">
        <v>2</v>
      </c>
      <c r="CM74" s="16">
        <v>2</v>
      </c>
      <c r="CN74" s="16">
        <v>2</v>
      </c>
      <c r="CO74" s="16">
        <v>2</v>
      </c>
      <c r="CP74" s="16">
        <v>2</v>
      </c>
      <c r="CQ74" s="16">
        <v>2</v>
      </c>
      <c r="CR74" s="16">
        <v>2</v>
      </c>
      <c r="CS74" s="16"/>
      <c r="CT74" s="16">
        <v>2</v>
      </c>
      <c r="CU74" s="16">
        <v>2</v>
      </c>
      <c r="CV74" s="16">
        <v>2</v>
      </c>
      <c r="CW74" s="69">
        <f t="shared" si="11"/>
        <v>27</v>
      </c>
      <c r="CX74" s="352">
        <f t="shared" si="12"/>
        <v>0.71052631578947367</v>
      </c>
      <c r="CY74" s="69">
        <f t="shared" si="13"/>
        <v>11</v>
      </c>
      <c r="CZ74" s="70">
        <f t="shared" si="14"/>
        <v>0.28947368421052633</v>
      </c>
      <c r="DA74" s="69">
        <f t="shared" si="15"/>
        <v>0</v>
      </c>
      <c r="DB74" s="70">
        <f t="shared" si="16"/>
        <v>0</v>
      </c>
      <c r="DC74" s="69">
        <f t="shared" si="17"/>
        <v>0</v>
      </c>
      <c r="DD74" s="70">
        <f t="shared" si="18"/>
        <v>0</v>
      </c>
      <c r="DE74" s="71">
        <f t="shared" si="19"/>
        <v>1.7105263157894737</v>
      </c>
      <c r="DF74" s="71" t="str">
        <f t="shared" si="20"/>
        <v>Đạt mục tiêu</v>
      </c>
      <c r="DG74" s="2"/>
      <c r="DH74" s="2"/>
      <c r="DI74" s="2"/>
      <c r="DJ74" s="2"/>
      <c r="DK74" s="2"/>
      <c r="DL74" s="2"/>
      <c r="DM74" s="2"/>
      <c r="DN74" s="2"/>
      <c r="DO74" s="2"/>
      <c r="DP74" s="2"/>
      <c r="DQ74" s="2"/>
      <c r="DR74" s="2"/>
      <c r="DS74" s="2"/>
      <c r="DT74" s="2"/>
      <c r="DU74" s="2"/>
      <c r="DV74" s="2"/>
      <c r="DW74" s="2"/>
      <c r="DX74" s="2"/>
      <c r="DY74" s="2"/>
      <c r="DZ74" s="2"/>
    </row>
    <row r="75" spans="1:130" ht="54" hidden="1" customHeight="1" x14ac:dyDescent="0.25">
      <c r="A75" s="49">
        <v>63</v>
      </c>
      <c r="B75" s="62">
        <v>110</v>
      </c>
      <c r="C75" s="56">
        <v>110</v>
      </c>
      <c r="D75" s="8" t="s">
        <v>91</v>
      </c>
      <c r="E75" s="15" t="s">
        <v>11</v>
      </c>
      <c r="F75" s="15" t="s">
        <v>92</v>
      </c>
      <c r="G75" s="64" t="s">
        <v>19</v>
      </c>
      <c r="H75" s="8" t="s">
        <v>675</v>
      </c>
      <c r="I75" s="64" t="s">
        <v>628</v>
      </c>
      <c r="J75" s="8" t="s">
        <v>14</v>
      </c>
      <c r="K75" s="14"/>
      <c r="L75" s="14"/>
      <c r="M75" s="11"/>
      <c r="N75" s="11" t="s">
        <v>1268</v>
      </c>
      <c r="O75" s="66"/>
      <c r="P75" s="66"/>
      <c r="Q75" s="66"/>
      <c r="R75" s="66"/>
      <c r="S75" s="66"/>
      <c r="T75" s="66"/>
      <c r="U75" s="66"/>
      <c r="V75" s="66" t="s">
        <v>15</v>
      </c>
      <c r="W75" s="66"/>
      <c r="X75" s="66"/>
      <c r="Y75" s="67">
        <f t="shared" ref="Y75:Y88" si="21">COUNTIF(O75:X75,"x")</f>
        <v>1</v>
      </c>
      <c r="Z75" s="16"/>
      <c r="AA75" s="16"/>
      <c r="AB75" s="16"/>
      <c r="AC75" s="16"/>
      <c r="AD75" s="16"/>
      <c r="AE75" s="68"/>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t="s">
        <v>654</v>
      </c>
      <c r="BG75" s="12" t="s">
        <v>654</v>
      </c>
      <c r="BH75" s="12"/>
      <c r="BI75" s="12"/>
      <c r="BJ75" s="16">
        <v>2</v>
      </c>
      <c r="BK75" s="16">
        <v>2</v>
      </c>
      <c r="BL75" s="16">
        <v>2</v>
      </c>
      <c r="BM75" s="16">
        <v>2</v>
      </c>
      <c r="BN75" s="16">
        <v>2</v>
      </c>
      <c r="BO75" s="16">
        <v>2</v>
      </c>
      <c r="BP75" s="16">
        <v>2</v>
      </c>
      <c r="BQ75" s="16">
        <v>2</v>
      </c>
      <c r="BR75" s="16">
        <v>1</v>
      </c>
      <c r="BS75" s="16">
        <v>1</v>
      </c>
      <c r="BT75" s="16">
        <v>1</v>
      </c>
      <c r="BU75" s="16">
        <v>1</v>
      </c>
      <c r="BV75" s="16">
        <v>1</v>
      </c>
      <c r="BW75" s="16">
        <v>1</v>
      </c>
      <c r="BX75" s="16">
        <v>1</v>
      </c>
      <c r="BY75" s="16">
        <v>1</v>
      </c>
      <c r="BZ75" s="16">
        <v>1</v>
      </c>
      <c r="CA75" s="16">
        <v>1</v>
      </c>
      <c r="CB75" s="16">
        <v>1</v>
      </c>
      <c r="CC75" s="16">
        <v>2</v>
      </c>
      <c r="CD75" s="16">
        <v>2</v>
      </c>
      <c r="CE75" s="16">
        <v>2</v>
      </c>
      <c r="CF75" s="16">
        <v>2</v>
      </c>
      <c r="CG75" s="16">
        <v>2</v>
      </c>
      <c r="CH75" s="16">
        <v>2</v>
      </c>
      <c r="CI75" s="16">
        <v>2</v>
      </c>
      <c r="CJ75" s="16">
        <v>2</v>
      </c>
      <c r="CK75" s="16">
        <v>2</v>
      </c>
      <c r="CL75" s="16">
        <v>2</v>
      </c>
      <c r="CM75" s="16">
        <v>2</v>
      </c>
      <c r="CN75" s="16">
        <v>2</v>
      </c>
      <c r="CO75" s="16">
        <v>2</v>
      </c>
      <c r="CP75" s="16">
        <v>2</v>
      </c>
      <c r="CQ75" s="16">
        <v>2</v>
      </c>
      <c r="CR75" s="16">
        <v>2</v>
      </c>
      <c r="CS75" s="16"/>
      <c r="CT75" s="16">
        <v>2</v>
      </c>
      <c r="CU75" s="16">
        <v>2</v>
      </c>
      <c r="CV75" s="16">
        <v>2</v>
      </c>
      <c r="CW75" s="69">
        <f t="shared" si="11"/>
        <v>27</v>
      </c>
      <c r="CX75" s="352">
        <f t="shared" si="12"/>
        <v>0.71052631578947367</v>
      </c>
      <c r="CY75" s="69">
        <f t="shared" si="13"/>
        <v>11</v>
      </c>
      <c r="CZ75" s="70">
        <f t="shared" si="14"/>
        <v>0.28947368421052633</v>
      </c>
      <c r="DA75" s="69">
        <f t="shared" si="15"/>
        <v>0</v>
      </c>
      <c r="DB75" s="70">
        <f t="shared" si="16"/>
        <v>0</v>
      </c>
      <c r="DC75" s="69">
        <f t="shared" si="17"/>
        <v>0</v>
      </c>
      <c r="DD75" s="70">
        <f t="shared" si="18"/>
        <v>0</v>
      </c>
      <c r="DE75" s="71">
        <f t="shared" si="19"/>
        <v>1.7105263157894737</v>
      </c>
      <c r="DF75" s="71" t="str">
        <f t="shared" si="20"/>
        <v>Đạt mục tiêu</v>
      </c>
      <c r="DG75" s="2"/>
      <c r="DH75" s="2"/>
      <c r="DI75" s="2"/>
      <c r="DJ75" s="2"/>
      <c r="DK75" s="2"/>
      <c r="DL75" s="2"/>
      <c r="DM75" s="2"/>
      <c r="DN75" s="2"/>
      <c r="DO75" s="2"/>
      <c r="DP75" s="2"/>
      <c r="DQ75" s="2"/>
      <c r="DR75" s="2"/>
      <c r="DS75" s="2"/>
      <c r="DT75" s="2"/>
      <c r="DU75" s="2"/>
      <c r="DV75" s="2"/>
      <c r="DW75" s="2"/>
      <c r="DX75" s="2"/>
      <c r="DY75" s="2"/>
      <c r="DZ75" s="2"/>
    </row>
    <row r="76" spans="1:130" ht="54" hidden="1" customHeight="1" x14ac:dyDescent="0.25">
      <c r="A76" s="49">
        <v>64</v>
      </c>
      <c r="B76" s="62">
        <v>114</v>
      </c>
      <c r="C76" s="56">
        <v>114</v>
      </c>
      <c r="D76" s="9" t="s">
        <v>93</v>
      </c>
      <c r="E76" s="281" t="s">
        <v>19</v>
      </c>
      <c r="F76" s="17" t="s">
        <v>94</v>
      </c>
      <c r="G76" s="282" t="s">
        <v>19</v>
      </c>
      <c r="H76" s="17" t="s">
        <v>676</v>
      </c>
      <c r="I76" s="64" t="s">
        <v>628</v>
      </c>
      <c r="J76" s="388" t="s">
        <v>14</v>
      </c>
      <c r="K76" s="12" t="s">
        <v>6</v>
      </c>
      <c r="L76" s="104" t="s">
        <v>15</v>
      </c>
      <c r="M76" s="11"/>
      <c r="N76" s="305" t="s">
        <v>542</v>
      </c>
      <c r="O76" s="66"/>
      <c r="P76" s="66"/>
      <c r="Q76" s="66" t="s">
        <v>15</v>
      </c>
      <c r="R76" s="66"/>
      <c r="S76" s="66"/>
      <c r="T76" s="66"/>
      <c r="U76" s="30"/>
      <c r="V76" s="66"/>
      <c r="W76" s="66"/>
      <c r="X76" s="66"/>
      <c r="Y76" s="67">
        <f t="shared" si="21"/>
        <v>1</v>
      </c>
      <c r="Z76" s="16"/>
      <c r="AA76" s="16"/>
      <c r="AB76" s="16"/>
      <c r="AC76" s="16"/>
      <c r="AD76" s="16"/>
      <c r="AE76" s="68"/>
      <c r="AF76" s="12"/>
      <c r="AG76" s="12"/>
      <c r="AH76" s="12" t="s">
        <v>654</v>
      </c>
      <c r="AI76" s="12" t="s">
        <v>654</v>
      </c>
      <c r="AJ76" s="12" t="s">
        <v>654</v>
      </c>
      <c r="AK76" s="12" t="s">
        <v>654</v>
      </c>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6">
        <v>2</v>
      </c>
      <c r="BK76" s="16">
        <v>2</v>
      </c>
      <c r="BL76" s="16">
        <v>2</v>
      </c>
      <c r="BM76" s="16">
        <v>2</v>
      </c>
      <c r="BN76" s="16">
        <v>2</v>
      </c>
      <c r="BO76" s="16">
        <v>2</v>
      </c>
      <c r="BP76" s="16">
        <v>2</v>
      </c>
      <c r="BQ76" s="16">
        <v>2</v>
      </c>
      <c r="BR76" s="16">
        <v>1</v>
      </c>
      <c r="BS76" s="16">
        <v>1</v>
      </c>
      <c r="BT76" s="16">
        <v>1</v>
      </c>
      <c r="BU76" s="16">
        <v>1</v>
      </c>
      <c r="BV76" s="16">
        <v>1</v>
      </c>
      <c r="BW76" s="16">
        <v>1</v>
      </c>
      <c r="BX76" s="16">
        <v>1</v>
      </c>
      <c r="BY76" s="16">
        <v>1</v>
      </c>
      <c r="BZ76" s="16">
        <v>1</v>
      </c>
      <c r="CA76" s="16">
        <v>1</v>
      </c>
      <c r="CB76" s="16">
        <v>1</v>
      </c>
      <c r="CC76" s="16">
        <v>2</v>
      </c>
      <c r="CD76" s="16">
        <v>2</v>
      </c>
      <c r="CE76" s="16">
        <v>2</v>
      </c>
      <c r="CF76" s="16">
        <v>2</v>
      </c>
      <c r="CG76" s="16">
        <v>2</v>
      </c>
      <c r="CH76" s="16">
        <v>2</v>
      </c>
      <c r="CI76" s="16">
        <v>2</v>
      </c>
      <c r="CJ76" s="16">
        <v>2</v>
      </c>
      <c r="CK76" s="16">
        <v>2</v>
      </c>
      <c r="CL76" s="16">
        <v>1</v>
      </c>
      <c r="CM76" s="16">
        <v>1</v>
      </c>
      <c r="CN76" s="16">
        <v>1</v>
      </c>
      <c r="CO76" s="16">
        <v>2</v>
      </c>
      <c r="CP76" s="16">
        <v>2</v>
      </c>
      <c r="CQ76" s="16">
        <v>2</v>
      </c>
      <c r="CR76" s="16">
        <v>2</v>
      </c>
      <c r="CS76" s="16">
        <v>2</v>
      </c>
      <c r="CT76" s="16">
        <v>2</v>
      </c>
      <c r="CU76" s="16">
        <v>2</v>
      </c>
      <c r="CV76" s="16">
        <v>2</v>
      </c>
      <c r="CW76" s="69">
        <f t="shared" si="11"/>
        <v>25</v>
      </c>
      <c r="CX76" s="352">
        <f t="shared" si="12"/>
        <v>0.64102564102564108</v>
      </c>
      <c r="CY76" s="69">
        <f t="shared" si="13"/>
        <v>14</v>
      </c>
      <c r="CZ76" s="70">
        <f t="shared" si="14"/>
        <v>0.35897435897435898</v>
      </c>
      <c r="DA76" s="69">
        <f t="shared" si="15"/>
        <v>0</v>
      </c>
      <c r="DB76" s="70">
        <f t="shared" si="16"/>
        <v>0</v>
      </c>
      <c r="DC76" s="69">
        <f t="shared" si="17"/>
        <v>0</v>
      </c>
      <c r="DD76" s="70">
        <f t="shared" si="18"/>
        <v>0</v>
      </c>
      <c r="DE76" s="71">
        <f t="shared" si="19"/>
        <v>1.641025641025641</v>
      </c>
      <c r="DF76" s="71" t="str">
        <f t="shared" si="20"/>
        <v>Đạt mục tiêu</v>
      </c>
      <c r="DG76" s="2"/>
      <c r="DH76" s="2"/>
      <c r="DI76" s="2"/>
      <c r="DJ76" s="2"/>
      <c r="DK76" s="2"/>
      <c r="DL76" s="2"/>
      <c r="DM76" s="2"/>
      <c r="DN76" s="2"/>
      <c r="DO76" s="2"/>
      <c r="DP76" s="2"/>
      <c r="DQ76" s="2"/>
      <c r="DR76" s="2"/>
      <c r="DS76" s="2"/>
      <c r="DT76" s="2"/>
      <c r="DU76" s="2"/>
      <c r="DV76" s="2"/>
      <c r="DW76" s="2"/>
      <c r="DX76" s="2"/>
      <c r="DY76" s="2"/>
      <c r="DZ76" s="2"/>
    </row>
    <row r="77" spans="1:130" ht="54" hidden="1" customHeight="1" x14ac:dyDescent="0.25">
      <c r="A77" s="49">
        <v>65</v>
      </c>
      <c r="B77" s="62">
        <v>114</v>
      </c>
      <c r="C77" s="56">
        <v>114</v>
      </c>
      <c r="D77" s="9" t="s">
        <v>93</v>
      </c>
      <c r="E77" s="15" t="s">
        <v>19</v>
      </c>
      <c r="F77" s="17" t="s">
        <v>94</v>
      </c>
      <c r="G77" s="64" t="s">
        <v>19</v>
      </c>
      <c r="H77" s="26" t="s">
        <v>677</v>
      </c>
      <c r="I77" s="64" t="s">
        <v>628</v>
      </c>
      <c r="J77" s="105"/>
      <c r="K77" s="13"/>
      <c r="L77" s="106"/>
      <c r="M77" s="11"/>
      <c r="N77" s="11" t="s">
        <v>547</v>
      </c>
      <c r="O77" s="66"/>
      <c r="P77" s="66"/>
      <c r="Q77" s="66"/>
      <c r="R77" s="66"/>
      <c r="S77" s="66"/>
      <c r="T77" s="66"/>
      <c r="U77" s="66"/>
      <c r="V77" s="66"/>
      <c r="W77" s="66" t="s">
        <v>15</v>
      </c>
      <c r="X77" s="66"/>
      <c r="Y77" s="67">
        <f t="shared" si="21"/>
        <v>1</v>
      </c>
      <c r="Z77" s="16"/>
      <c r="AA77" s="16"/>
      <c r="AB77" s="16"/>
      <c r="AC77" s="16"/>
      <c r="AD77" s="16"/>
      <c r="AE77" s="68"/>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t="s">
        <v>654</v>
      </c>
      <c r="BH77" s="12"/>
      <c r="BI77" s="12"/>
      <c r="BJ77" s="16">
        <v>2</v>
      </c>
      <c r="BK77" s="16">
        <v>2</v>
      </c>
      <c r="BL77" s="16">
        <v>2</v>
      </c>
      <c r="BM77" s="16">
        <v>2</v>
      </c>
      <c r="BN77" s="16">
        <v>2</v>
      </c>
      <c r="BO77" s="16">
        <v>2</v>
      </c>
      <c r="BP77" s="16">
        <v>2</v>
      </c>
      <c r="BQ77" s="16">
        <v>2</v>
      </c>
      <c r="BR77" s="16">
        <v>1</v>
      </c>
      <c r="BS77" s="16">
        <v>1</v>
      </c>
      <c r="BT77" s="16">
        <v>1</v>
      </c>
      <c r="BU77" s="16">
        <v>1</v>
      </c>
      <c r="BV77" s="16">
        <v>1</v>
      </c>
      <c r="BW77" s="16">
        <v>1</v>
      </c>
      <c r="BX77" s="16">
        <v>1</v>
      </c>
      <c r="BY77" s="16">
        <v>1</v>
      </c>
      <c r="BZ77" s="16">
        <v>1</v>
      </c>
      <c r="CA77" s="16">
        <v>1</v>
      </c>
      <c r="CB77" s="16">
        <v>1</v>
      </c>
      <c r="CC77" s="16">
        <v>2</v>
      </c>
      <c r="CD77" s="16">
        <v>2</v>
      </c>
      <c r="CE77" s="16">
        <v>2</v>
      </c>
      <c r="CF77" s="16">
        <v>2</v>
      </c>
      <c r="CG77" s="16">
        <v>2</v>
      </c>
      <c r="CH77" s="16">
        <v>2</v>
      </c>
      <c r="CI77" s="16">
        <v>2</v>
      </c>
      <c r="CJ77" s="16">
        <v>2</v>
      </c>
      <c r="CK77" s="16">
        <v>2</v>
      </c>
      <c r="CL77" s="16">
        <v>2</v>
      </c>
      <c r="CM77" s="16">
        <v>2</v>
      </c>
      <c r="CN77" s="16">
        <v>2</v>
      </c>
      <c r="CO77" s="16">
        <v>2</v>
      </c>
      <c r="CP77" s="16">
        <v>2</v>
      </c>
      <c r="CQ77" s="16">
        <v>2</v>
      </c>
      <c r="CR77" s="16">
        <v>2</v>
      </c>
      <c r="CS77" s="16"/>
      <c r="CT77" s="16">
        <v>2</v>
      </c>
      <c r="CU77" s="16">
        <v>2</v>
      </c>
      <c r="CV77" s="16">
        <v>2</v>
      </c>
      <c r="CW77" s="69">
        <f t="shared" si="11"/>
        <v>27</v>
      </c>
      <c r="CX77" s="352">
        <f t="shared" si="12"/>
        <v>0.71052631578947367</v>
      </c>
      <c r="CY77" s="69">
        <f t="shared" si="13"/>
        <v>11</v>
      </c>
      <c r="CZ77" s="70">
        <f t="shared" si="14"/>
        <v>0.28947368421052633</v>
      </c>
      <c r="DA77" s="69">
        <f t="shared" si="15"/>
        <v>0</v>
      </c>
      <c r="DB77" s="70">
        <f t="shared" si="16"/>
        <v>0</v>
      </c>
      <c r="DC77" s="69">
        <f t="shared" si="17"/>
        <v>0</v>
      </c>
      <c r="DD77" s="70">
        <f t="shared" si="18"/>
        <v>0</v>
      </c>
      <c r="DE77" s="71">
        <f t="shared" si="19"/>
        <v>1.7105263157894737</v>
      </c>
      <c r="DF77" s="71" t="str">
        <f t="shared" si="20"/>
        <v>Đạt mục tiêu</v>
      </c>
      <c r="DG77" s="2"/>
      <c r="DH77" s="2"/>
      <c r="DI77" s="2"/>
      <c r="DJ77" s="2"/>
      <c r="DK77" s="2"/>
      <c r="DL77" s="2"/>
      <c r="DM77" s="2"/>
      <c r="DN77" s="2"/>
      <c r="DO77" s="2"/>
      <c r="DP77" s="2"/>
      <c r="DQ77" s="2"/>
      <c r="DR77" s="2"/>
      <c r="DS77" s="2"/>
      <c r="DT77" s="2"/>
      <c r="DU77" s="2"/>
      <c r="DV77" s="2"/>
      <c r="DW77" s="2"/>
      <c r="DX77" s="2"/>
      <c r="DY77" s="2"/>
      <c r="DZ77" s="2"/>
    </row>
    <row r="78" spans="1:130" ht="39.75" hidden="1" customHeight="1" x14ac:dyDescent="0.25">
      <c r="A78" s="49">
        <v>66</v>
      </c>
      <c r="B78" s="62">
        <v>114</v>
      </c>
      <c r="C78" s="56">
        <v>114</v>
      </c>
      <c r="D78" s="9" t="s">
        <v>93</v>
      </c>
      <c r="E78" s="15" t="s">
        <v>19</v>
      </c>
      <c r="F78" s="17" t="s">
        <v>94</v>
      </c>
      <c r="G78" s="64" t="s">
        <v>19</v>
      </c>
      <c r="H78" s="27" t="s">
        <v>678</v>
      </c>
      <c r="I78" s="64" t="s">
        <v>628</v>
      </c>
      <c r="J78" s="389"/>
      <c r="K78" s="14"/>
      <c r="L78" s="107"/>
      <c r="M78" s="11"/>
      <c r="N78" s="11" t="s">
        <v>546</v>
      </c>
      <c r="O78" s="66"/>
      <c r="P78" s="66"/>
      <c r="Q78" s="66"/>
      <c r="R78" s="66"/>
      <c r="S78" s="66"/>
      <c r="T78" s="66"/>
      <c r="U78" s="66" t="s">
        <v>15</v>
      </c>
      <c r="V78" s="66"/>
      <c r="W78" s="66"/>
      <c r="X78" s="66"/>
      <c r="Y78" s="67">
        <f t="shared" si="21"/>
        <v>1</v>
      </c>
      <c r="Z78" s="16"/>
      <c r="AA78" s="16"/>
      <c r="AB78" s="16"/>
      <c r="AC78" s="16"/>
      <c r="AD78" s="16"/>
      <c r="AE78" s="68"/>
      <c r="AF78" s="12"/>
      <c r="AG78" s="12"/>
      <c r="AH78" s="12"/>
      <c r="AI78" s="12"/>
      <c r="AJ78" s="12"/>
      <c r="AK78" s="12"/>
      <c r="AL78" s="12"/>
      <c r="AM78" s="12"/>
      <c r="AN78" s="12"/>
      <c r="AO78" s="12"/>
      <c r="AP78" s="12"/>
      <c r="AQ78" s="12"/>
      <c r="AR78" s="12"/>
      <c r="AS78" s="12"/>
      <c r="AT78" s="12"/>
      <c r="AU78" s="12"/>
      <c r="AV78" s="12"/>
      <c r="AW78" s="12"/>
      <c r="AX78" s="12"/>
      <c r="AY78" s="12" t="s">
        <v>654</v>
      </c>
      <c r="AZ78" s="12"/>
      <c r="BA78" s="12" t="s">
        <v>654</v>
      </c>
      <c r="BB78" s="12" t="s">
        <v>654</v>
      </c>
      <c r="BC78" s="12"/>
      <c r="BD78" s="12"/>
      <c r="BE78" s="12"/>
      <c r="BF78" s="12"/>
      <c r="BG78" s="12"/>
      <c r="BH78" s="12"/>
      <c r="BI78" s="12"/>
      <c r="BJ78" s="16">
        <v>2</v>
      </c>
      <c r="BK78" s="16">
        <v>2</v>
      </c>
      <c r="BL78" s="16">
        <v>2</v>
      </c>
      <c r="BM78" s="16">
        <v>2</v>
      </c>
      <c r="BN78" s="16">
        <v>2</v>
      </c>
      <c r="BO78" s="16">
        <v>2</v>
      </c>
      <c r="BP78" s="16">
        <v>2</v>
      </c>
      <c r="BQ78" s="16">
        <v>2</v>
      </c>
      <c r="BR78" s="16">
        <v>1</v>
      </c>
      <c r="BS78" s="16">
        <v>1</v>
      </c>
      <c r="BT78" s="16">
        <v>1</v>
      </c>
      <c r="BU78" s="16">
        <v>1</v>
      </c>
      <c r="BV78" s="16">
        <v>1</v>
      </c>
      <c r="BW78" s="16">
        <v>1</v>
      </c>
      <c r="BX78" s="16">
        <v>1</v>
      </c>
      <c r="BY78" s="16">
        <v>1</v>
      </c>
      <c r="BZ78" s="16">
        <v>1</v>
      </c>
      <c r="CA78" s="16">
        <v>1</v>
      </c>
      <c r="CB78" s="16">
        <v>1</v>
      </c>
      <c r="CC78" s="16">
        <v>2</v>
      </c>
      <c r="CD78" s="16">
        <v>2</v>
      </c>
      <c r="CE78" s="16">
        <v>2</v>
      </c>
      <c r="CF78" s="16">
        <v>2</v>
      </c>
      <c r="CG78" s="16">
        <v>2</v>
      </c>
      <c r="CH78" s="16">
        <v>2</v>
      </c>
      <c r="CI78" s="16">
        <v>2</v>
      </c>
      <c r="CJ78" s="16">
        <v>2</v>
      </c>
      <c r="CK78" s="16">
        <v>2</v>
      </c>
      <c r="CL78" s="16">
        <v>2</v>
      </c>
      <c r="CM78" s="16">
        <v>2</v>
      </c>
      <c r="CN78" s="16">
        <v>2</v>
      </c>
      <c r="CO78" s="16">
        <v>2</v>
      </c>
      <c r="CP78" s="16">
        <v>2</v>
      </c>
      <c r="CQ78" s="16">
        <v>2</v>
      </c>
      <c r="CR78" s="16">
        <v>2</v>
      </c>
      <c r="CS78" s="16"/>
      <c r="CT78" s="16">
        <v>2</v>
      </c>
      <c r="CU78" s="16">
        <v>2</v>
      </c>
      <c r="CV78" s="16">
        <v>2</v>
      </c>
      <c r="CW78" s="69">
        <f t="shared" si="11"/>
        <v>27</v>
      </c>
      <c r="CX78" s="352">
        <f t="shared" si="12"/>
        <v>0.71052631578947367</v>
      </c>
      <c r="CY78" s="69">
        <f t="shared" si="13"/>
        <v>11</v>
      </c>
      <c r="CZ78" s="70">
        <f t="shared" si="14"/>
        <v>0.28947368421052633</v>
      </c>
      <c r="DA78" s="69">
        <f t="shared" si="15"/>
        <v>0</v>
      </c>
      <c r="DB78" s="70">
        <f t="shared" si="16"/>
        <v>0</v>
      </c>
      <c r="DC78" s="69">
        <f t="shared" si="17"/>
        <v>0</v>
      </c>
      <c r="DD78" s="70">
        <f t="shared" si="18"/>
        <v>0</v>
      </c>
      <c r="DE78" s="71">
        <f t="shared" si="19"/>
        <v>1.7105263157894737</v>
      </c>
      <c r="DF78" s="71" t="str">
        <f t="shared" si="20"/>
        <v>Đạt mục tiêu</v>
      </c>
      <c r="DG78" s="2"/>
      <c r="DH78" s="2"/>
      <c r="DI78" s="2"/>
      <c r="DJ78" s="2"/>
      <c r="DK78" s="2"/>
      <c r="DL78" s="2"/>
      <c r="DM78" s="2"/>
      <c r="DN78" s="2"/>
      <c r="DO78" s="2"/>
      <c r="DP78" s="2"/>
      <c r="DQ78" s="2"/>
      <c r="DR78" s="2"/>
      <c r="DS78" s="2"/>
      <c r="DT78" s="2"/>
      <c r="DU78" s="2"/>
      <c r="DV78" s="2"/>
      <c r="DW78" s="2"/>
      <c r="DX78" s="2"/>
      <c r="DY78" s="2"/>
      <c r="DZ78" s="2"/>
    </row>
    <row r="79" spans="1:130" ht="43.5" hidden="1" customHeight="1" x14ac:dyDescent="0.25">
      <c r="A79" s="49">
        <v>67</v>
      </c>
      <c r="B79" s="62">
        <v>117</v>
      </c>
      <c r="C79" s="56">
        <v>117</v>
      </c>
      <c r="D79" s="8" t="s">
        <v>95</v>
      </c>
      <c r="E79" s="15" t="s">
        <v>36</v>
      </c>
      <c r="F79" s="15" t="s">
        <v>96</v>
      </c>
      <c r="G79" s="64" t="s">
        <v>19</v>
      </c>
      <c r="H79" s="15" t="s">
        <v>679</v>
      </c>
      <c r="I79" s="64" t="s">
        <v>628</v>
      </c>
      <c r="J79" s="64" t="s">
        <v>14</v>
      </c>
      <c r="K79" s="16" t="s">
        <v>6</v>
      </c>
      <c r="L79" s="16" t="s">
        <v>15</v>
      </c>
      <c r="M79" s="11"/>
      <c r="N79" s="11" t="s">
        <v>546</v>
      </c>
      <c r="O79" s="66"/>
      <c r="P79" s="66"/>
      <c r="Q79" s="66"/>
      <c r="R79" s="66"/>
      <c r="S79" s="66"/>
      <c r="T79" s="66"/>
      <c r="U79" s="66" t="s">
        <v>15</v>
      </c>
      <c r="V79" s="66"/>
      <c r="W79" s="66"/>
      <c r="X79" s="66"/>
      <c r="Y79" s="67">
        <f t="shared" si="21"/>
        <v>1</v>
      </c>
      <c r="Z79" s="16"/>
      <c r="AA79" s="16"/>
      <c r="AB79" s="16"/>
      <c r="AC79" s="16"/>
      <c r="AD79" s="16"/>
      <c r="AE79" s="68"/>
      <c r="AF79" s="12"/>
      <c r="AG79" s="12"/>
      <c r="AH79" s="12"/>
      <c r="AI79" s="12"/>
      <c r="AJ79" s="12"/>
      <c r="AK79" s="12"/>
      <c r="AL79" s="12"/>
      <c r="AM79" s="12"/>
      <c r="AN79" s="12"/>
      <c r="AO79" s="12"/>
      <c r="AP79" s="12"/>
      <c r="AQ79" s="12"/>
      <c r="AR79" s="12"/>
      <c r="AS79" s="12"/>
      <c r="AT79" s="12"/>
      <c r="AU79" s="12"/>
      <c r="AV79" s="12"/>
      <c r="AW79" s="12"/>
      <c r="AX79" s="12"/>
      <c r="AY79" s="12" t="s">
        <v>645</v>
      </c>
      <c r="AZ79" s="12"/>
      <c r="BA79" s="12"/>
      <c r="BB79" s="12" t="s">
        <v>654</v>
      </c>
      <c r="BC79" s="12"/>
      <c r="BD79" s="12"/>
      <c r="BE79" s="12"/>
      <c r="BF79" s="12"/>
      <c r="BG79" s="12"/>
      <c r="BH79" s="12"/>
      <c r="BI79" s="12"/>
      <c r="BJ79" s="16">
        <v>2</v>
      </c>
      <c r="BK79" s="16">
        <v>2</v>
      </c>
      <c r="BL79" s="16">
        <v>2</v>
      </c>
      <c r="BM79" s="16">
        <v>2</v>
      </c>
      <c r="BN79" s="16">
        <v>2</v>
      </c>
      <c r="BO79" s="16">
        <v>2</v>
      </c>
      <c r="BP79" s="16">
        <v>2</v>
      </c>
      <c r="BQ79" s="16">
        <v>2</v>
      </c>
      <c r="BR79" s="16">
        <v>1</v>
      </c>
      <c r="BS79" s="16">
        <v>1</v>
      </c>
      <c r="BT79" s="16">
        <v>1</v>
      </c>
      <c r="BU79" s="16">
        <v>1</v>
      </c>
      <c r="BV79" s="16">
        <v>1</v>
      </c>
      <c r="BW79" s="16">
        <v>1</v>
      </c>
      <c r="BX79" s="16">
        <v>1</v>
      </c>
      <c r="BY79" s="16">
        <v>1</v>
      </c>
      <c r="BZ79" s="16">
        <v>1</v>
      </c>
      <c r="CA79" s="16">
        <v>1</v>
      </c>
      <c r="CB79" s="16">
        <v>1</v>
      </c>
      <c r="CC79" s="16">
        <v>2</v>
      </c>
      <c r="CD79" s="16">
        <v>2</v>
      </c>
      <c r="CE79" s="16">
        <v>2</v>
      </c>
      <c r="CF79" s="16">
        <v>2</v>
      </c>
      <c r="CG79" s="16">
        <v>2</v>
      </c>
      <c r="CH79" s="16">
        <v>2</v>
      </c>
      <c r="CI79" s="16">
        <v>2</v>
      </c>
      <c r="CJ79" s="16">
        <v>2</v>
      </c>
      <c r="CK79" s="16">
        <v>2</v>
      </c>
      <c r="CL79" s="16">
        <v>2</v>
      </c>
      <c r="CM79" s="16">
        <v>2</v>
      </c>
      <c r="CN79" s="16">
        <v>2</v>
      </c>
      <c r="CO79" s="16">
        <v>2</v>
      </c>
      <c r="CP79" s="16">
        <v>2</v>
      </c>
      <c r="CQ79" s="16">
        <v>2</v>
      </c>
      <c r="CR79" s="16">
        <v>2</v>
      </c>
      <c r="CS79" s="16"/>
      <c r="CT79" s="16">
        <v>2</v>
      </c>
      <c r="CU79" s="16">
        <v>2</v>
      </c>
      <c r="CV79" s="16">
        <v>2</v>
      </c>
      <c r="CW79" s="69">
        <f t="shared" si="11"/>
        <v>27</v>
      </c>
      <c r="CX79" s="352">
        <f t="shared" si="12"/>
        <v>0.71052631578947367</v>
      </c>
      <c r="CY79" s="69">
        <f t="shared" si="13"/>
        <v>11</v>
      </c>
      <c r="CZ79" s="70">
        <f t="shared" si="14"/>
        <v>0.28947368421052633</v>
      </c>
      <c r="DA79" s="69">
        <f t="shared" si="15"/>
        <v>0</v>
      </c>
      <c r="DB79" s="70">
        <f t="shared" si="16"/>
        <v>0</v>
      </c>
      <c r="DC79" s="69">
        <f t="shared" si="17"/>
        <v>0</v>
      </c>
      <c r="DD79" s="70">
        <f t="shared" si="18"/>
        <v>0</v>
      </c>
      <c r="DE79" s="71">
        <f t="shared" si="19"/>
        <v>1.7105263157894737</v>
      </c>
      <c r="DF79" s="71" t="str">
        <f t="shared" si="20"/>
        <v>Đạt mục tiêu</v>
      </c>
      <c r="DG79" s="2"/>
      <c r="DH79" s="2"/>
      <c r="DI79" s="2"/>
      <c r="DJ79" s="2"/>
      <c r="DK79" s="2"/>
      <c r="DL79" s="2"/>
      <c r="DM79" s="2"/>
      <c r="DN79" s="2"/>
      <c r="DO79" s="2"/>
      <c r="DP79" s="2"/>
      <c r="DQ79" s="2"/>
      <c r="DR79" s="2"/>
      <c r="DS79" s="2"/>
      <c r="DT79" s="2"/>
      <c r="DU79" s="2"/>
      <c r="DV79" s="2"/>
      <c r="DW79" s="2"/>
      <c r="DX79" s="2"/>
      <c r="DY79" s="2"/>
      <c r="DZ79" s="2"/>
    </row>
    <row r="80" spans="1:130" ht="29.25" hidden="1" customHeight="1" x14ac:dyDescent="0.25">
      <c r="A80" s="49">
        <v>68</v>
      </c>
      <c r="B80" s="62">
        <v>118</v>
      </c>
      <c r="C80" s="56">
        <v>118</v>
      </c>
      <c r="D80" s="8" t="s">
        <v>97</v>
      </c>
      <c r="E80" s="15" t="s">
        <v>11</v>
      </c>
      <c r="F80" s="15" t="s">
        <v>98</v>
      </c>
      <c r="G80" s="64" t="s">
        <v>11</v>
      </c>
      <c r="H80" s="15" t="s">
        <v>680</v>
      </c>
      <c r="I80" s="64" t="s">
        <v>628</v>
      </c>
      <c r="J80" s="64" t="s">
        <v>14</v>
      </c>
      <c r="K80" s="16" t="s">
        <v>6</v>
      </c>
      <c r="L80" s="16" t="s">
        <v>15</v>
      </c>
      <c r="M80" s="11"/>
      <c r="N80" s="11" t="s">
        <v>547</v>
      </c>
      <c r="O80" s="66"/>
      <c r="P80" s="66"/>
      <c r="Q80" s="66"/>
      <c r="R80" s="66"/>
      <c r="S80" s="66"/>
      <c r="T80" s="66"/>
      <c r="U80" s="66"/>
      <c r="V80" s="66"/>
      <c r="W80" s="66" t="s">
        <v>15</v>
      </c>
      <c r="X80" s="66"/>
      <c r="Y80" s="67">
        <f t="shared" si="21"/>
        <v>1</v>
      </c>
      <c r="Z80" s="16"/>
      <c r="AA80" s="16"/>
      <c r="AB80" s="16"/>
      <c r="AC80" s="16"/>
      <c r="AD80" s="16"/>
      <c r="AE80" s="68"/>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t="s">
        <v>654</v>
      </c>
      <c r="BH80" s="12"/>
      <c r="BI80" s="12"/>
      <c r="BJ80" s="16">
        <v>2</v>
      </c>
      <c r="BK80" s="16">
        <v>2</v>
      </c>
      <c r="BL80" s="16">
        <v>2</v>
      </c>
      <c r="BM80" s="16">
        <v>2</v>
      </c>
      <c r="BN80" s="16">
        <v>2</v>
      </c>
      <c r="BO80" s="16">
        <v>2</v>
      </c>
      <c r="BP80" s="16">
        <v>2</v>
      </c>
      <c r="BQ80" s="16">
        <v>2</v>
      </c>
      <c r="BR80" s="16">
        <v>1</v>
      </c>
      <c r="BS80" s="16">
        <v>1</v>
      </c>
      <c r="BT80" s="16">
        <v>1</v>
      </c>
      <c r="BU80" s="16">
        <v>1</v>
      </c>
      <c r="BV80" s="16">
        <v>1</v>
      </c>
      <c r="BW80" s="16">
        <v>1</v>
      </c>
      <c r="BX80" s="16">
        <v>1</v>
      </c>
      <c r="BY80" s="16">
        <v>1</v>
      </c>
      <c r="BZ80" s="16">
        <v>1</v>
      </c>
      <c r="CA80" s="16">
        <v>1</v>
      </c>
      <c r="CB80" s="16">
        <v>1</v>
      </c>
      <c r="CC80" s="16">
        <v>2</v>
      </c>
      <c r="CD80" s="16">
        <v>2</v>
      </c>
      <c r="CE80" s="16">
        <v>2</v>
      </c>
      <c r="CF80" s="16">
        <v>2</v>
      </c>
      <c r="CG80" s="16">
        <v>2</v>
      </c>
      <c r="CH80" s="16">
        <v>2</v>
      </c>
      <c r="CI80" s="16">
        <v>2</v>
      </c>
      <c r="CJ80" s="16">
        <v>2</v>
      </c>
      <c r="CK80" s="16">
        <v>2</v>
      </c>
      <c r="CL80" s="16">
        <v>2</v>
      </c>
      <c r="CM80" s="16">
        <v>2</v>
      </c>
      <c r="CN80" s="16">
        <v>2</v>
      </c>
      <c r="CO80" s="16">
        <v>2</v>
      </c>
      <c r="CP80" s="16">
        <v>2</v>
      </c>
      <c r="CQ80" s="16">
        <v>2</v>
      </c>
      <c r="CR80" s="16">
        <v>2</v>
      </c>
      <c r="CS80" s="16"/>
      <c r="CT80" s="16">
        <v>2</v>
      </c>
      <c r="CU80" s="16">
        <v>2</v>
      </c>
      <c r="CV80" s="16">
        <v>2</v>
      </c>
      <c r="CW80" s="69">
        <f t="shared" si="11"/>
        <v>27</v>
      </c>
      <c r="CX80" s="352">
        <f t="shared" si="12"/>
        <v>0.71052631578947367</v>
      </c>
      <c r="CY80" s="69">
        <f t="shared" si="13"/>
        <v>11</v>
      </c>
      <c r="CZ80" s="70">
        <f t="shared" si="14"/>
        <v>0.28947368421052633</v>
      </c>
      <c r="DA80" s="69">
        <f t="shared" si="15"/>
        <v>0</v>
      </c>
      <c r="DB80" s="70">
        <f t="shared" si="16"/>
        <v>0</v>
      </c>
      <c r="DC80" s="69">
        <f t="shared" si="17"/>
        <v>0</v>
      </c>
      <c r="DD80" s="70">
        <f t="shared" si="18"/>
        <v>0</v>
      </c>
      <c r="DE80" s="71">
        <f t="shared" si="19"/>
        <v>1.7105263157894737</v>
      </c>
      <c r="DF80" s="71" t="str">
        <f t="shared" si="20"/>
        <v>Đạt mục tiêu</v>
      </c>
      <c r="DG80" s="2"/>
      <c r="DH80" s="2"/>
      <c r="DI80" s="2"/>
      <c r="DJ80" s="2"/>
      <c r="DK80" s="2"/>
      <c r="DL80" s="2"/>
      <c r="DM80" s="2"/>
      <c r="DN80" s="2"/>
      <c r="DO80" s="2"/>
      <c r="DP80" s="2"/>
      <c r="DQ80" s="2"/>
      <c r="DR80" s="2"/>
      <c r="DS80" s="2"/>
      <c r="DT80" s="2"/>
      <c r="DU80" s="2"/>
      <c r="DV80" s="2"/>
      <c r="DW80" s="2"/>
      <c r="DX80" s="2"/>
      <c r="DY80" s="2"/>
      <c r="DZ80" s="2"/>
    </row>
    <row r="81" spans="1:130" ht="43.5" hidden="1" customHeight="1" x14ac:dyDescent="0.25">
      <c r="A81" s="49">
        <v>69</v>
      </c>
      <c r="B81" s="62">
        <v>121</v>
      </c>
      <c r="C81" s="56">
        <v>121</v>
      </c>
      <c r="D81" s="8" t="s">
        <v>99</v>
      </c>
      <c r="E81" s="15" t="s">
        <v>11</v>
      </c>
      <c r="F81" s="15" t="s">
        <v>100</v>
      </c>
      <c r="G81" s="64" t="s">
        <v>36</v>
      </c>
      <c r="H81" s="15" t="s">
        <v>100</v>
      </c>
      <c r="I81" s="64" t="s">
        <v>628</v>
      </c>
      <c r="J81" s="64" t="s">
        <v>14</v>
      </c>
      <c r="K81" s="16" t="s">
        <v>6</v>
      </c>
      <c r="L81" s="16" t="s">
        <v>15</v>
      </c>
      <c r="M81" s="11">
        <v>1</v>
      </c>
      <c r="N81" s="305" t="s">
        <v>544</v>
      </c>
      <c r="O81" s="66"/>
      <c r="P81" s="66"/>
      <c r="Q81" s="66"/>
      <c r="R81" s="66"/>
      <c r="S81" s="66" t="s">
        <v>15</v>
      </c>
      <c r="T81" s="66"/>
      <c r="U81" s="66"/>
      <c r="V81" s="66"/>
      <c r="W81" s="66"/>
      <c r="X81" s="66"/>
      <c r="Y81" s="67">
        <f t="shared" si="21"/>
        <v>1</v>
      </c>
      <c r="Z81" s="16"/>
      <c r="AA81" s="16"/>
      <c r="AB81" s="16"/>
      <c r="AC81" s="16"/>
      <c r="AD81" s="16"/>
      <c r="AE81" s="68"/>
      <c r="AF81" s="12"/>
      <c r="AG81" s="12"/>
      <c r="AH81" s="12"/>
      <c r="AI81" s="12"/>
      <c r="AJ81" s="12"/>
      <c r="AK81" s="12"/>
      <c r="AL81" s="12"/>
      <c r="AM81" s="12"/>
      <c r="AN81" s="12"/>
      <c r="AO81" s="12"/>
      <c r="AP81" s="12"/>
      <c r="AQ81" s="12" t="s">
        <v>654</v>
      </c>
      <c r="AR81" s="12" t="s">
        <v>654</v>
      </c>
      <c r="AS81" s="12" t="s">
        <v>654</v>
      </c>
      <c r="AT81" s="12" t="s">
        <v>654</v>
      </c>
      <c r="AU81" s="12"/>
      <c r="AV81" s="12"/>
      <c r="AW81" s="12"/>
      <c r="AX81" s="12"/>
      <c r="AY81" s="12"/>
      <c r="AZ81" s="12"/>
      <c r="BA81" s="12"/>
      <c r="BB81" s="12"/>
      <c r="BC81" s="12"/>
      <c r="BD81" s="12"/>
      <c r="BE81" s="12"/>
      <c r="BF81" s="12"/>
      <c r="BG81" s="12"/>
      <c r="BH81" s="12"/>
      <c r="BI81" s="12"/>
      <c r="BJ81" s="16">
        <v>2</v>
      </c>
      <c r="BK81" s="16">
        <v>2</v>
      </c>
      <c r="BL81" s="16">
        <v>2</v>
      </c>
      <c r="BM81" s="16">
        <v>2</v>
      </c>
      <c r="BN81" s="16">
        <v>2</v>
      </c>
      <c r="BO81" s="16">
        <v>2</v>
      </c>
      <c r="BP81" s="16">
        <v>2</v>
      </c>
      <c r="BQ81" s="16">
        <v>2</v>
      </c>
      <c r="BR81" s="16">
        <v>1</v>
      </c>
      <c r="BS81" s="16">
        <v>1</v>
      </c>
      <c r="BT81" s="16">
        <v>1</v>
      </c>
      <c r="BU81" s="16">
        <v>1</v>
      </c>
      <c r="BV81" s="16">
        <v>1</v>
      </c>
      <c r="BW81" s="16">
        <v>1</v>
      </c>
      <c r="BX81" s="16">
        <v>1</v>
      </c>
      <c r="BY81" s="16">
        <v>1</v>
      </c>
      <c r="BZ81" s="16">
        <v>1</v>
      </c>
      <c r="CA81" s="16">
        <v>1</v>
      </c>
      <c r="CB81" s="16">
        <v>1</v>
      </c>
      <c r="CC81" s="16">
        <v>2</v>
      </c>
      <c r="CD81" s="16">
        <v>2</v>
      </c>
      <c r="CE81" s="16">
        <v>2</v>
      </c>
      <c r="CF81" s="16">
        <v>2</v>
      </c>
      <c r="CG81" s="16">
        <v>2</v>
      </c>
      <c r="CH81" s="16">
        <v>2</v>
      </c>
      <c r="CI81" s="16">
        <v>2</v>
      </c>
      <c r="CJ81" s="16">
        <v>2</v>
      </c>
      <c r="CK81" s="16">
        <v>2</v>
      </c>
      <c r="CL81" s="16">
        <v>2</v>
      </c>
      <c r="CM81" s="16">
        <v>2</v>
      </c>
      <c r="CN81" s="16">
        <v>2</v>
      </c>
      <c r="CO81" s="16">
        <v>2</v>
      </c>
      <c r="CP81" s="16">
        <v>2</v>
      </c>
      <c r="CQ81" s="16">
        <v>2</v>
      </c>
      <c r="CR81" s="16">
        <v>2</v>
      </c>
      <c r="CS81" s="16"/>
      <c r="CT81" s="16">
        <v>2</v>
      </c>
      <c r="CU81" s="16">
        <v>2</v>
      </c>
      <c r="CV81" s="16">
        <v>2</v>
      </c>
      <c r="CW81" s="69">
        <f t="shared" si="11"/>
        <v>27</v>
      </c>
      <c r="CX81" s="352">
        <f t="shared" si="12"/>
        <v>0.71052631578947367</v>
      </c>
      <c r="CY81" s="69">
        <f t="shared" si="13"/>
        <v>11</v>
      </c>
      <c r="CZ81" s="70">
        <f t="shared" si="14"/>
        <v>0.28947368421052633</v>
      </c>
      <c r="DA81" s="69">
        <f t="shared" si="15"/>
        <v>0</v>
      </c>
      <c r="DB81" s="70">
        <f t="shared" si="16"/>
        <v>0</v>
      </c>
      <c r="DC81" s="69">
        <f t="shared" si="17"/>
        <v>0</v>
      </c>
      <c r="DD81" s="70">
        <f t="shared" si="18"/>
        <v>0</v>
      </c>
      <c r="DE81" s="71">
        <f t="shared" si="19"/>
        <v>1.7105263157894737</v>
      </c>
      <c r="DF81" s="71" t="str">
        <f t="shared" si="20"/>
        <v>Đạt mục tiêu</v>
      </c>
      <c r="DG81" s="2"/>
      <c r="DH81" s="2"/>
      <c r="DI81" s="2"/>
      <c r="DJ81" s="2"/>
      <c r="DK81" s="2"/>
      <c r="DL81" s="2"/>
      <c r="DM81" s="2"/>
      <c r="DN81" s="2"/>
      <c r="DO81" s="2"/>
      <c r="DP81" s="2"/>
      <c r="DQ81" s="2"/>
      <c r="DR81" s="2"/>
      <c r="DS81" s="2"/>
      <c r="DT81" s="2"/>
      <c r="DU81" s="2"/>
      <c r="DV81" s="2"/>
      <c r="DW81" s="2"/>
      <c r="DX81" s="2"/>
      <c r="DY81" s="2"/>
      <c r="DZ81" s="2"/>
    </row>
    <row r="82" spans="1:130" ht="35.25" hidden="1" customHeight="1" x14ac:dyDescent="0.25">
      <c r="A82" s="49">
        <v>70</v>
      </c>
      <c r="B82" s="62">
        <v>124</v>
      </c>
      <c r="C82" s="56">
        <v>124</v>
      </c>
      <c r="D82" s="8" t="s">
        <v>101</v>
      </c>
      <c r="E82" s="281" t="s">
        <v>11</v>
      </c>
      <c r="F82" s="15" t="s">
        <v>102</v>
      </c>
      <c r="G82" s="282" t="s">
        <v>11</v>
      </c>
      <c r="H82" s="15" t="s">
        <v>681</v>
      </c>
      <c r="I82" s="64" t="s">
        <v>628</v>
      </c>
      <c r="J82" s="64" t="s">
        <v>14</v>
      </c>
      <c r="K82" s="16" t="s">
        <v>6</v>
      </c>
      <c r="L82" s="16" t="s">
        <v>15</v>
      </c>
      <c r="M82" s="11"/>
      <c r="N82" s="305" t="s">
        <v>542</v>
      </c>
      <c r="O82" s="66"/>
      <c r="P82" s="66"/>
      <c r="Q82" s="66" t="s">
        <v>15</v>
      </c>
      <c r="R82" s="66"/>
      <c r="S82" s="66"/>
      <c r="T82" s="66"/>
      <c r="U82" s="66"/>
      <c r="V82" s="66"/>
      <c r="W82" s="66"/>
      <c r="X82" s="66"/>
      <c r="Y82" s="67">
        <f t="shared" si="21"/>
        <v>1</v>
      </c>
      <c r="Z82" s="16"/>
      <c r="AA82" s="16"/>
      <c r="AB82" s="16"/>
      <c r="AC82" s="16"/>
      <c r="AD82" s="16"/>
      <c r="AE82" s="68"/>
      <c r="AF82" s="12"/>
      <c r="AG82" s="12"/>
      <c r="AH82" s="16"/>
      <c r="AI82" s="16" t="s">
        <v>645</v>
      </c>
      <c r="AJ82" s="16" t="s">
        <v>626</v>
      </c>
      <c r="AK82" s="16" t="s">
        <v>654</v>
      </c>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6">
        <v>2</v>
      </c>
      <c r="BK82" s="16">
        <v>2</v>
      </c>
      <c r="BL82" s="16">
        <v>2</v>
      </c>
      <c r="BM82" s="16">
        <v>2</v>
      </c>
      <c r="BN82" s="16">
        <v>2</v>
      </c>
      <c r="BO82" s="16">
        <v>2</v>
      </c>
      <c r="BP82" s="16">
        <v>2</v>
      </c>
      <c r="BQ82" s="16">
        <v>2</v>
      </c>
      <c r="BR82" s="16">
        <v>1</v>
      </c>
      <c r="BS82" s="16">
        <v>1</v>
      </c>
      <c r="BT82" s="16">
        <v>1</v>
      </c>
      <c r="BU82" s="16">
        <v>1</v>
      </c>
      <c r="BV82" s="16">
        <v>1</v>
      </c>
      <c r="BW82" s="16">
        <v>1</v>
      </c>
      <c r="BX82" s="16">
        <v>1</v>
      </c>
      <c r="BY82" s="16">
        <v>1</v>
      </c>
      <c r="BZ82" s="16">
        <v>1</v>
      </c>
      <c r="CA82" s="16">
        <v>1</v>
      </c>
      <c r="CB82" s="16">
        <v>1</v>
      </c>
      <c r="CC82" s="16">
        <v>2</v>
      </c>
      <c r="CD82" s="16">
        <v>2</v>
      </c>
      <c r="CE82" s="16">
        <v>2</v>
      </c>
      <c r="CF82" s="16">
        <v>1</v>
      </c>
      <c r="CG82" s="16">
        <v>1</v>
      </c>
      <c r="CH82" s="16">
        <v>1</v>
      </c>
      <c r="CI82" s="16">
        <v>1</v>
      </c>
      <c r="CJ82" s="16">
        <v>1</v>
      </c>
      <c r="CK82" s="16">
        <v>2</v>
      </c>
      <c r="CL82" s="16">
        <v>2</v>
      </c>
      <c r="CM82" s="16">
        <v>2</v>
      </c>
      <c r="CN82" s="16">
        <v>2</v>
      </c>
      <c r="CO82" s="16">
        <v>2</v>
      </c>
      <c r="CP82" s="16">
        <v>2</v>
      </c>
      <c r="CQ82" s="16">
        <v>2</v>
      </c>
      <c r="CR82" s="16">
        <v>2</v>
      </c>
      <c r="CS82" s="16">
        <v>2</v>
      </c>
      <c r="CT82" s="16">
        <v>2</v>
      </c>
      <c r="CU82" s="16">
        <v>2</v>
      </c>
      <c r="CV82" s="16">
        <v>2</v>
      </c>
      <c r="CW82" s="69">
        <f t="shared" si="11"/>
        <v>23</v>
      </c>
      <c r="CX82" s="352">
        <f t="shared" si="12"/>
        <v>0.58974358974358976</v>
      </c>
      <c r="CY82" s="69">
        <f t="shared" si="13"/>
        <v>16</v>
      </c>
      <c r="CZ82" s="70">
        <f t="shared" si="14"/>
        <v>0.41025641025641024</v>
      </c>
      <c r="DA82" s="69">
        <f t="shared" si="15"/>
        <v>0</v>
      </c>
      <c r="DB82" s="70">
        <f t="shared" si="16"/>
        <v>0</v>
      </c>
      <c r="DC82" s="69">
        <f t="shared" si="17"/>
        <v>0</v>
      </c>
      <c r="DD82" s="70">
        <f t="shared" si="18"/>
        <v>0</v>
      </c>
      <c r="DE82" s="71">
        <f t="shared" si="19"/>
        <v>1.5897435897435896</v>
      </c>
      <c r="DF82" s="71" t="str">
        <f t="shared" si="20"/>
        <v>Cần cố gắng</v>
      </c>
      <c r="DG82" s="2"/>
      <c r="DH82" s="2"/>
      <c r="DI82" s="2"/>
      <c r="DJ82" s="2"/>
      <c r="DK82" s="2"/>
      <c r="DL82" s="2"/>
      <c r="DM82" s="2"/>
      <c r="DN82" s="2"/>
      <c r="DO82" s="2"/>
      <c r="DP82" s="2"/>
      <c r="DQ82" s="2"/>
      <c r="DR82" s="2"/>
      <c r="DS82" s="2"/>
      <c r="DT82" s="2"/>
      <c r="DU82" s="2"/>
      <c r="DV82" s="2"/>
      <c r="DW82" s="2"/>
      <c r="DX82" s="2"/>
      <c r="DY82" s="2"/>
      <c r="DZ82" s="2"/>
    </row>
    <row r="83" spans="1:130" ht="54" customHeight="1" x14ac:dyDescent="0.25">
      <c r="A83" s="49">
        <v>71</v>
      </c>
      <c r="B83" s="55">
        <v>127</v>
      </c>
      <c r="C83" s="108">
        <v>127</v>
      </c>
      <c r="D83" s="9" t="s">
        <v>103</v>
      </c>
      <c r="E83" s="15" t="s">
        <v>11</v>
      </c>
      <c r="F83" s="15" t="s">
        <v>682</v>
      </c>
      <c r="G83" s="64" t="s">
        <v>19</v>
      </c>
      <c r="H83" s="9" t="s">
        <v>683</v>
      </c>
      <c r="I83" s="64" t="s">
        <v>628</v>
      </c>
      <c r="J83" s="64" t="s">
        <v>14</v>
      </c>
      <c r="K83" s="16" t="s">
        <v>6</v>
      </c>
      <c r="L83" s="16" t="s">
        <v>15</v>
      </c>
      <c r="M83" s="11">
        <v>1</v>
      </c>
      <c r="N83" s="305" t="s">
        <v>541</v>
      </c>
      <c r="O83" s="66"/>
      <c r="P83" s="81" t="s">
        <v>15</v>
      </c>
      <c r="Q83" s="66"/>
      <c r="R83" s="66"/>
      <c r="S83" s="66"/>
      <c r="T83" s="66"/>
      <c r="U83" s="66"/>
      <c r="V83" s="66"/>
      <c r="W83" s="66"/>
      <c r="X83" s="66"/>
      <c r="Y83" s="67">
        <f t="shared" si="21"/>
        <v>1</v>
      </c>
      <c r="Z83" s="16"/>
      <c r="AA83" s="12"/>
      <c r="AB83" s="12"/>
      <c r="AC83" s="12"/>
      <c r="AD83" s="12"/>
      <c r="AE83" s="16" t="s">
        <v>654</v>
      </c>
      <c r="AF83" s="16" t="s">
        <v>645</v>
      </c>
      <c r="AG83" s="16"/>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6">
        <v>2</v>
      </c>
      <c r="BK83" s="16">
        <v>2</v>
      </c>
      <c r="BL83" s="16">
        <v>2</v>
      </c>
      <c r="BM83" s="16">
        <v>2</v>
      </c>
      <c r="BN83" s="16">
        <v>2</v>
      </c>
      <c r="BO83" s="16">
        <v>2</v>
      </c>
      <c r="BP83" s="16">
        <v>2</v>
      </c>
      <c r="BQ83" s="16">
        <v>1</v>
      </c>
      <c r="BR83" s="16">
        <v>1</v>
      </c>
      <c r="BS83" s="16">
        <v>1</v>
      </c>
      <c r="BT83" s="16">
        <v>1</v>
      </c>
      <c r="BU83" s="16">
        <v>1</v>
      </c>
      <c r="BV83" s="16">
        <v>1</v>
      </c>
      <c r="BW83" s="16">
        <v>1</v>
      </c>
      <c r="BX83" s="16">
        <v>1</v>
      </c>
      <c r="BY83" s="16">
        <v>1</v>
      </c>
      <c r="BZ83" s="16">
        <v>1</v>
      </c>
      <c r="CA83" s="16">
        <v>1</v>
      </c>
      <c r="CB83" s="16">
        <v>1</v>
      </c>
      <c r="CC83" s="16">
        <v>2</v>
      </c>
      <c r="CD83" s="16">
        <v>2</v>
      </c>
      <c r="CE83" s="16">
        <v>2</v>
      </c>
      <c r="CF83" s="16">
        <v>2</v>
      </c>
      <c r="CG83" s="16">
        <v>2</v>
      </c>
      <c r="CH83" s="16">
        <v>1</v>
      </c>
      <c r="CI83" s="16">
        <v>2</v>
      </c>
      <c r="CJ83" s="16">
        <v>2</v>
      </c>
      <c r="CK83" s="16">
        <v>2</v>
      </c>
      <c r="CL83" s="16">
        <v>2</v>
      </c>
      <c r="CM83" s="16">
        <v>2</v>
      </c>
      <c r="CN83" s="16">
        <v>1</v>
      </c>
      <c r="CO83" s="16">
        <v>2</v>
      </c>
      <c r="CP83" s="16">
        <v>2</v>
      </c>
      <c r="CQ83" s="16">
        <v>2</v>
      </c>
      <c r="CR83" s="16">
        <v>2</v>
      </c>
      <c r="CS83" s="16">
        <v>1</v>
      </c>
      <c r="CT83" s="16">
        <v>2</v>
      </c>
      <c r="CU83" s="16">
        <v>2</v>
      </c>
      <c r="CV83" s="16">
        <v>2</v>
      </c>
      <c r="CW83" s="69">
        <f t="shared" si="11"/>
        <v>24</v>
      </c>
      <c r="CX83" s="352">
        <f t="shared" si="12"/>
        <v>0.61538461538461542</v>
      </c>
      <c r="CY83" s="69">
        <f t="shared" si="13"/>
        <v>15</v>
      </c>
      <c r="CZ83" s="70">
        <f t="shared" si="14"/>
        <v>0.38461538461538464</v>
      </c>
      <c r="DA83" s="69">
        <f t="shared" si="15"/>
        <v>0</v>
      </c>
      <c r="DB83" s="70">
        <f t="shared" si="16"/>
        <v>0</v>
      </c>
      <c r="DC83" s="69">
        <f t="shared" si="17"/>
        <v>0</v>
      </c>
      <c r="DD83" s="70">
        <f t="shared" si="18"/>
        <v>0</v>
      </c>
      <c r="DE83" s="71">
        <f t="shared" si="19"/>
        <v>1.6153846153846154</v>
      </c>
      <c r="DF83" s="71" t="str">
        <f t="shared" si="20"/>
        <v>Đạt mục tiêu</v>
      </c>
      <c r="DG83" s="2"/>
      <c r="DH83" s="2"/>
      <c r="DI83" s="2"/>
      <c r="DJ83" s="2"/>
      <c r="DK83" s="2"/>
      <c r="DL83" s="2"/>
      <c r="DM83" s="2"/>
      <c r="DN83" s="2"/>
      <c r="DO83" s="2"/>
      <c r="DP83" s="2"/>
      <c r="DQ83" s="2"/>
      <c r="DR83" s="2"/>
      <c r="DS83" s="2"/>
      <c r="DT83" s="2"/>
      <c r="DU83" s="2"/>
      <c r="DV83" s="2"/>
      <c r="DW83" s="2"/>
      <c r="DX83" s="2"/>
      <c r="DY83" s="2"/>
      <c r="DZ83" s="2"/>
    </row>
    <row r="84" spans="1:130" ht="54" hidden="1" customHeight="1" x14ac:dyDescent="0.25">
      <c r="A84" s="49">
        <v>72</v>
      </c>
      <c r="B84" s="62">
        <v>131</v>
      </c>
      <c r="C84" s="56">
        <v>131</v>
      </c>
      <c r="D84" s="8" t="s">
        <v>104</v>
      </c>
      <c r="E84" s="15" t="s">
        <v>11</v>
      </c>
      <c r="F84" s="15" t="s">
        <v>105</v>
      </c>
      <c r="G84" s="64" t="s">
        <v>36</v>
      </c>
      <c r="H84" s="15" t="s">
        <v>105</v>
      </c>
      <c r="I84" s="64" t="s">
        <v>628</v>
      </c>
      <c r="J84" s="64" t="s">
        <v>14</v>
      </c>
      <c r="K84" s="16" t="s">
        <v>6</v>
      </c>
      <c r="L84" s="16" t="s">
        <v>15</v>
      </c>
      <c r="M84" s="11"/>
      <c r="N84" s="304" t="s">
        <v>1200</v>
      </c>
      <c r="O84" s="66" t="s">
        <v>15</v>
      </c>
      <c r="P84" s="66"/>
      <c r="Q84" s="66"/>
      <c r="R84" s="66"/>
      <c r="S84" s="66"/>
      <c r="T84" s="66"/>
      <c r="U84" s="66"/>
      <c r="V84" s="66"/>
      <c r="W84" s="66"/>
      <c r="X84" s="66"/>
      <c r="Y84" s="67">
        <f t="shared" si="21"/>
        <v>1</v>
      </c>
      <c r="Z84" s="16"/>
      <c r="AA84" s="16"/>
      <c r="AB84" s="16" t="s">
        <v>645</v>
      </c>
      <c r="AC84" s="16"/>
      <c r="AD84" s="16" t="s">
        <v>645</v>
      </c>
      <c r="AE84" s="68"/>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6">
        <v>2</v>
      </c>
      <c r="BK84" s="16">
        <v>2</v>
      </c>
      <c r="BL84" s="16">
        <v>2</v>
      </c>
      <c r="BM84" s="16">
        <v>2</v>
      </c>
      <c r="BN84" s="16">
        <v>2</v>
      </c>
      <c r="BO84" s="16">
        <v>2</v>
      </c>
      <c r="BP84" s="16">
        <v>2</v>
      </c>
      <c r="BQ84" s="16">
        <v>2</v>
      </c>
      <c r="BR84" s="16">
        <v>1</v>
      </c>
      <c r="BS84" s="16">
        <v>1</v>
      </c>
      <c r="BT84" s="16">
        <v>1</v>
      </c>
      <c r="BU84" s="16">
        <v>1</v>
      </c>
      <c r="BV84" s="16">
        <v>1</v>
      </c>
      <c r="BW84" s="16">
        <v>1</v>
      </c>
      <c r="BX84" s="16">
        <v>1</v>
      </c>
      <c r="BY84" s="16">
        <v>1</v>
      </c>
      <c r="BZ84" s="16">
        <v>1</v>
      </c>
      <c r="CA84" s="16">
        <v>1</v>
      </c>
      <c r="CB84" s="16">
        <v>1</v>
      </c>
      <c r="CC84" s="16">
        <v>2</v>
      </c>
      <c r="CD84" s="16">
        <v>2</v>
      </c>
      <c r="CE84" s="16">
        <v>2</v>
      </c>
      <c r="CF84" s="16">
        <v>2</v>
      </c>
      <c r="CG84" s="16">
        <v>2</v>
      </c>
      <c r="CH84" s="16">
        <v>2</v>
      </c>
      <c r="CI84" s="16">
        <v>2</v>
      </c>
      <c r="CJ84" s="16">
        <v>2</v>
      </c>
      <c r="CK84" s="16">
        <v>2</v>
      </c>
      <c r="CL84" s="16">
        <v>2</v>
      </c>
      <c r="CM84" s="16">
        <v>1</v>
      </c>
      <c r="CN84" s="16">
        <v>1</v>
      </c>
      <c r="CO84" s="16">
        <v>1</v>
      </c>
      <c r="CP84" s="16">
        <v>1</v>
      </c>
      <c r="CQ84" s="16">
        <v>1</v>
      </c>
      <c r="CR84" s="16">
        <v>1</v>
      </c>
      <c r="CS84" s="16">
        <v>2</v>
      </c>
      <c r="CT84" s="16">
        <v>2</v>
      </c>
      <c r="CU84" s="16">
        <v>2</v>
      </c>
      <c r="CV84" s="16">
        <v>2</v>
      </c>
      <c r="CW84" s="69">
        <f t="shared" si="11"/>
        <v>22</v>
      </c>
      <c r="CX84" s="352">
        <f t="shared" si="12"/>
        <v>0.5641025641025641</v>
      </c>
      <c r="CY84" s="69">
        <f t="shared" si="13"/>
        <v>17</v>
      </c>
      <c r="CZ84" s="70">
        <f t="shared" si="14"/>
        <v>0.4358974358974359</v>
      </c>
      <c r="DA84" s="69">
        <f t="shared" si="15"/>
        <v>0</v>
      </c>
      <c r="DB84" s="70">
        <f t="shared" si="16"/>
        <v>0</v>
      </c>
      <c r="DC84" s="69">
        <f t="shared" si="17"/>
        <v>0</v>
      </c>
      <c r="DD84" s="70">
        <f t="shared" si="18"/>
        <v>0</v>
      </c>
      <c r="DE84" s="71">
        <f t="shared" si="19"/>
        <v>1.5641025641025641</v>
      </c>
      <c r="DF84" s="71" t="str">
        <f t="shared" si="20"/>
        <v>Cần cố gắng</v>
      </c>
      <c r="DG84" s="2"/>
      <c r="DH84" s="2"/>
      <c r="DI84" s="2"/>
      <c r="DJ84" s="2"/>
      <c r="DK84" s="2"/>
      <c r="DL84" s="2"/>
      <c r="DM84" s="2"/>
      <c r="DN84" s="2"/>
      <c r="DO84" s="2"/>
      <c r="DP84" s="2"/>
      <c r="DQ84" s="2"/>
      <c r="DR84" s="2"/>
      <c r="DS84" s="2"/>
      <c r="DT84" s="2"/>
      <c r="DU84" s="2"/>
      <c r="DV84" s="2"/>
      <c r="DW84" s="2"/>
      <c r="DX84" s="2"/>
      <c r="DY84" s="2"/>
      <c r="DZ84" s="2"/>
    </row>
    <row r="85" spans="1:130" ht="54" hidden="1" customHeight="1" x14ac:dyDescent="0.25">
      <c r="A85" s="49">
        <v>73</v>
      </c>
      <c r="B85" s="62">
        <v>136</v>
      </c>
      <c r="C85" s="56">
        <v>136</v>
      </c>
      <c r="D85" s="9" t="s">
        <v>106</v>
      </c>
      <c r="E85" s="15" t="s">
        <v>38</v>
      </c>
      <c r="F85" s="15" t="s">
        <v>107</v>
      </c>
      <c r="G85" s="64" t="s">
        <v>38</v>
      </c>
      <c r="H85" s="15" t="s">
        <v>684</v>
      </c>
      <c r="I85" s="64" t="s">
        <v>628</v>
      </c>
      <c r="J85" s="64" t="s">
        <v>14</v>
      </c>
      <c r="K85" s="16" t="s">
        <v>6</v>
      </c>
      <c r="L85" s="16" t="s">
        <v>15</v>
      </c>
      <c r="M85" s="11"/>
      <c r="N85" s="11" t="s">
        <v>547</v>
      </c>
      <c r="O85" s="66"/>
      <c r="P85" s="66"/>
      <c r="Q85" s="66"/>
      <c r="R85" s="66"/>
      <c r="S85" s="66"/>
      <c r="T85" s="66"/>
      <c r="U85" s="66"/>
      <c r="V85" s="66"/>
      <c r="W85" s="66" t="s">
        <v>15</v>
      </c>
      <c r="X85" s="66"/>
      <c r="Y85" s="67">
        <f t="shared" si="21"/>
        <v>1</v>
      </c>
      <c r="Z85" s="16"/>
      <c r="AA85" s="16"/>
      <c r="AB85" s="16"/>
      <c r="AC85" s="16"/>
      <c r="AD85" s="16"/>
      <c r="AE85" s="7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v>2</v>
      </c>
      <c r="BK85" s="16">
        <v>2</v>
      </c>
      <c r="BL85" s="16">
        <v>2</v>
      </c>
      <c r="BM85" s="16">
        <v>2</v>
      </c>
      <c r="BN85" s="16">
        <v>2</v>
      </c>
      <c r="BO85" s="16">
        <v>2</v>
      </c>
      <c r="BP85" s="16">
        <v>2</v>
      </c>
      <c r="BQ85" s="16">
        <v>2</v>
      </c>
      <c r="BR85" s="16">
        <v>1</v>
      </c>
      <c r="BS85" s="16">
        <v>1</v>
      </c>
      <c r="BT85" s="16">
        <v>1</v>
      </c>
      <c r="BU85" s="16">
        <v>1</v>
      </c>
      <c r="BV85" s="16">
        <v>1</v>
      </c>
      <c r="BW85" s="16">
        <v>1</v>
      </c>
      <c r="BX85" s="16">
        <v>1</v>
      </c>
      <c r="BY85" s="16">
        <v>1</v>
      </c>
      <c r="BZ85" s="16">
        <v>1</v>
      </c>
      <c r="CA85" s="16">
        <v>1</v>
      </c>
      <c r="CB85" s="16">
        <v>1</v>
      </c>
      <c r="CC85" s="16">
        <v>2</v>
      </c>
      <c r="CD85" s="16">
        <v>2</v>
      </c>
      <c r="CE85" s="16">
        <v>2</v>
      </c>
      <c r="CF85" s="16">
        <v>2</v>
      </c>
      <c r="CG85" s="16">
        <v>2</v>
      </c>
      <c r="CH85" s="16">
        <v>2</v>
      </c>
      <c r="CI85" s="16">
        <v>2</v>
      </c>
      <c r="CJ85" s="16">
        <v>2</v>
      </c>
      <c r="CK85" s="16">
        <v>2</v>
      </c>
      <c r="CL85" s="16">
        <v>2</v>
      </c>
      <c r="CM85" s="16">
        <v>2</v>
      </c>
      <c r="CN85" s="16">
        <v>2</v>
      </c>
      <c r="CO85" s="16">
        <v>2</v>
      </c>
      <c r="CP85" s="16">
        <v>2</v>
      </c>
      <c r="CQ85" s="16">
        <v>2</v>
      </c>
      <c r="CR85" s="16">
        <v>2</v>
      </c>
      <c r="CS85" s="16"/>
      <c r="CT85" s="16">
        <v>2</v>
      </c>
      <c r="CU85" s="16">
        <v>2</v>
      </c>
      <c r="CV85" s="16">
        <v>2</v>
      </c>
      <c r="CW85" s="69">
        <f t="shared" si="11"/>
        <v>27</v>
      </c>
      <c r="CX85" s="352">
        <f t="shared" si="12"/>
        <v>0.71052631578947367</v>
      </c>
      <c r="CY85" s="69">
        <f t="shared" si="13"/>
        <v>11</v>
      </c>
      <c r="CZ85" s="70">
        <f t="shared" si="14"/>
        <v>0.28947368421052633</v>
      </c>
      <c r="DA85" s="69">
        <f t="shared" si="15"/>
        <v>0</v>
      </c>
      <c r="DB85" s="70">
        <f t="shared" si="16"/>
        <v>0</v>
      </c>
      <c r="DC85" s="69">
        <f t="shared" si="17"/>
        <v>0</v>
      </c>
      <c r="DD85" s="70">
        <f t="shared" si="18"/>
        <v>0</v>
      </c>
      <c r="DE85" s="71">
        <f t="shared" si="19"/>
        <v>1.7105263157894737</v>
      </c>
      <c r="DF85" s="71" t="str">
        <f t="shared" si="20"/>
        <v>Đạt mục tiêu</v>
      </c>
      <c r="DG85" s="2"/>
      <c r="DH85" s="2"/>
      <c r="DI85" s="2"/>
      <c r="DJ85" s="2"/>
      <c r="DK85" s="2"/>
      <c r="DL85" s="2"/>
      <c r="DM85" s="2"/>
      <c r="DN85" s="2"/>
      <c r="DO85" s="2"/>
      <c r="DP85" s="2"/>
      <c r="DQ85" s="2"/>
      <c r="DR85" s="2"/>
      <c r="DS85" s="2"/>
      <c r="DT85" s="2"/>
      <c r="DU85" s="2"/>
      <c r="DV85" s="2"/>
      <c r="DW85" s="2"/>
      <c r="DX85" s="2"/>
      <c r="DY85" s="2"/>
      <c r="DZ85" s="2"/>
    </row>
    <row r="86" spans="1:130" ht="21" hidden="1" customHeight="1" x14ac:dyDescent="0.25">
      <c r="A86" s="49">
        <v>74</v>
      </c>
      <c r="B86" s="55">
        <v>137</v>
      </c>
      <c r="C86" s="56">
        <v>137</v>
      </c>
      <c r="D86" s="706" t="s">
        <v>108</v>
      </c>
      <c r="E86" s="707"/>
      <c r="F86" s="705"/>
      <c r="G86" s="57"/>
      <c r="H86" s="57"/>
      <c r="I86" s="78"/>
      <c r="J86" s="57" t="s">
        <v>609</v>
      </c>
      <c r="K86" s="57" t="s">
        <v>8</v>
      </c>
      <c r="L86" s="57" t="s">
        <v>8</v>
      </c>
      <c r="M86" s="57" t="s">
        <v>8</v>
      </c>
      <c r="N86" s="304"/>
      <c r="O86" s="58" t="s">
        <v>609</v>
      </c>
      <c r="P86" s="58" t="s">
        <v>609</v>
      </c>
      <c r="Q86" s="58" t="s">
        <v>609</v>
      </c>
      <c r="R86" s="58" t="s">
        <v>609</v>
      </c>
      <c r="S86" s="58" t="s">
        <v>609</v>
      </c>
      <c r="T86" s="58" t="s">
        <v>609</v>
      </c>
      <c r="U86" s="58" t="s">
        <v>609</v>
      </c>
      <c r="V86" s="58" t="s">
        <v>609</v>
      </c>
      <c r="W86" s="58" t="s">
        <v>609</v>
      </c>
      <c r="X86" s="58" t="s">
        <v>609</v>
      </c>
      <c r="Y86" s="67">
        <f t="shared" si="21"/>
        <v>0</v>
      </c>
      <c r="Z86" s="57" t="s">
        <v>609</v>
      </c>
      <c r="AA86" s="57" t="s">
        <v>609</v>
      </c>
      <c r="AB86" s="57" t="s">
        <v>609</v>
      </c>
      <c r="AC86" s="57" t="s">
        <v>609</v>
      </c>
      <c r="AD86" s="57" t="s">
        <v>609</v>
      </c>
      <c r="AE86" s="57" t="s">
        <v>609</v>
      </c>
      <c r="AF86" s="57" t="s">
        <v>609</v>
      </c>
      <c r="AG86" s="57" t="s">
        <v>609</v>
      </c>
      <c r="AH86" s="57" t="s">
        <v>609</v>
      </c>
      <c r="AI86" s="57" t="s">
        <v>609</v>
      </c>
      <c r="AJ86" s="57" t="s">
        <v>609</v>
      </c>
      <c r="AK86" s="57" t="s">
        <v>609</v>
      </c>
      <c r="AL86" s="78"/>
      <c r="AM86" s="78"/>
      <c r="AN86" s="78"/>
      <c r="AO86" s="78"/>
      <c r="AP86" s="78"/>
      <c r="AQ86" s="78"/>
      <c r="AR86" s="78"/>
      <c r="AS86" s="78"/>
      <c r="AT86" s="78"/>
      <c r="AU86" s="57"/>
      <c r="AV86" s="57"/>
      <c r="AW86" s="57"/>
      <c r="AX86" s="57"/>
      <c r="AY86" s="57"/>
      <c r="AZ86" s="57"/>
      <c r="BA86" s="57"/>
      <c r="BB86" s="57"/>
      <c r="BC86" s="78"/>
      <c r="BD86" s="78"/>
      <c r="BE86" s="78"/>
      <c r="BF86" s="78"/>
      <c r="BG86" s="78"/>
      <c r="BH86" s="78"/>
      <c r="BI86" s="78"/>
      <c r="BJ86" s="336" t="s">
        <v>8</v>
      </c>
      <c r="BK86" s="336" t="s">
        <v>8</v>
      </c>
      <c r="BL86" s="336" t="s">
        <v>8</v>
      </c>
      <c r="BM86" s="336" t="s">
        <v>8</v>
      </c>
      <c r="BN86" s="336" t="s">
        <v>8</v>
      </c>
      <c r="BO86" s="336" t="s">
        <v>8</v>
      </c>
      <c r="BP86" s="336" t="s">
        <v>8</v>
      </c>
      <c r="BQ86" s="336" t="s">
        <v>8</v>
      </c>
      <c r="BR86" s="336" t="s">
        <v>8</v>
      </c>
      <c r="BS86" s="336" t="s">
        <v>8</v>
      </c>
      <c r="BT86" s="336" t="s">
        <v>8</v>
      </c>
      <c r="BU86" s="336" t="s">
        <v>8</v>
      </c>
      <c r="BV86" s="336" t="s">
        <v>8</v>
      </c>
      <c r="BW86" s="336" t="s">
        <v>8</v>
      </c>
      <c r="BX86" s="336" t="s">
        <v>8</v>
      </c>
      <c r="BY86" s="336" t="s">
        <v>8</v>
      </c>
      <c r="BZ86" s="336" t="s">
        <v>8</v>
      </c>
      <c r="CA86" s="336" t="s">
        <v>8</v>
      </c>
      <c r="CB86" s="336" t="s">
        <v>8</v>
      </c>
      <c r="CC86" s="336" t="s">
        <v>8</v>
      </c>
      <c r="CD86" s="336" t="s">
        <v>8</v>
      </c>
      <c r="CE86" s="336" t="s">
        <v>8</v>
      </c>
      <c r="CF86" s="336" t="s">
        <v>8</v>
      </c>
      <c r="CG86" s="336" t="s">
        <v>8</v>
      </c>
      <c r="CH86" s="336" t="s">
        <v>8</v>
      </c>
      <c r="CI86" s="336" t="s">
        <v>8</v>
      </c>
      <c r="CJ86" s="336" t="s">
        <v>8</v>
      </c>
      <c r="CK86" s="336" t="s">
        <v>8</v>
      </c>
      <c r="CL86" s="336" t="s">
        <v>8</v>
      </c>
      <c r="CM86" s="336" t="s">
        <v>8</v>
      </c>
      <c r="CN86" s="336" t="s">
        <v>8</v>
      </c>
      <c r="CO86" s="336" t="s">
        <v>8</v>
      </c>
      <c r="CP86" s="336" t="s">
        <v>8</v>
      </c>
      <c r="CQ86" s="336" t="s">
        <v>8</v>
      </c>
      <c r="CR86" s="336" t="s">
        <v>8</v>
      </c>
      <c r="CS86" s="336"/>
      <c r="CT86" s="336" t="s">
        <v>8</v>
      </c>
      <c r="CU86" s="336" t="s">
        <v>8</v>
      </c>
      <c r="CV86" s="336" t="s">
        <v>8</v>
      </c>
      <c r="CW86" s="335"/>
      <c r="CX86" s="330"/>
      <c r="CY86" s="335"/>
      <c r="CZ86" s="339"/>
      <c r="DA86" s="335"/>
      <c r="DB86" s="339"/>
      <c r="DC86" s="335"/>
      <c r="DD86" s="339"/>
      <c r="DE86" s="71" t="e">
        <f t="shared" si="19"/>
        <v>#DIV/0!</v>
      </c>
      <c r="DF86" s="71" t="e">
        <f t="shared" si="20"/>
        <v>#DIV/0!</v>
      </c>
      <c r="DG86" s="2"/>
      <c r="DH86" s="2"/>
      <c r="DI86" s="2"/>
      <c r="DJ86" s="2"/>
      <c r="DK86" s="2"/>
      <c r="DL86" s="2"/>
      <c r="DM86" s="2"/>
      <c r="DN86" s="2"/>
      <c r="DO86" s="2"/>
      <c r="DP86" s="2"/>
      <c r="DQ86" s="2"/>
      <c r="DR86" s="2"/>
      <c r="DS86" s="2"/>
      <c r="DT86" s="2"/>
      <c r="DU86" s="2"/>
      <c r="DV86" s="2"/>
      <c r="DW86" s="2"/>
      <c r="DX86" s="2"/>
      <c r="DY86" s="2"/>
      <c r="DZ86" s="2"/>
    </row>
    <row r="87" spans="1:130" ht="33" hidden="1" customHeight="1" x14ac:dyDescent="0.25">
      <c r="A87" s="49">
        <v>75</v>
      </c>
      <c r="B87" s="55">
        <v>138</v>
      </c>
      <c r="C87" s="56">
        <v>138</v>
      </c>
      <c r="D87" s="706" t="s">
        <v>109</v>
      </c>
      <c r="E87" s="707"/>
      <c r="F87" s="707"/>
      <c r="G87" s="707"/>
      <c r="H87" s="705"/>
      <c r="I87" s="61"/>
      <c r="J87" s="57" t="s">
        <v>609</v>
      </c>
      <c r="K87" s="57" t="s">
        <v>8</v>
      </c>
      <c r="L87" s="57" t="s">
        <v>8</v>
      </c>
      <c r="M87" s="57" t="s">
        <v>8</v>
      </c>
      <c r="N87" s="304"/>
      <c r="O87" s="58" t="s">
        <v>609</v>
      </c>
      <c r="P87" s="58" t="s">
        <v>609</v>
      </c>
      <c r="Q87" s="58" t="s">
        <v>609</v>
      </c>
      <c r="R87" s="58" t="s">
        <v>609</v>
      </c>
      <c r="S87" s="58" t="s">
        <v>609</v>
      </c>
      <c r="T87" s="58" t="s">
        <v>609</v>
      </c>
      <c r="U87" s="58" t="s">
        <v>609</v>
      </c>
      <c r="V87" s="58" t="s">
        <v>609</v>
      </c>
      <c r="W87" s="58" t="s">
        <v>609</v>
      </c>
      <c r="X87" s="58" t="s">
        <v>609</v>
      </c>
      <c r="Y87" s="67">
        <f t="shared" si="21"/>
        <v>0</v>
      </c>
      <c r="Z87" s="57" t="s">
        <v>8</v>
      </c>
      <c r="AA87" s="57"/>
      <c r="AB87" s="57"/>
      <c r="AC87" s="57"/>
      <c r="AD87" s="57"/>
      <c r="AE87" s="79"/>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336" t="s">
        <v>8</v>
      </c>
      <c r="BK87" s="336" t="s">
        <v>8</v>
      </c>
      <c r="BL87" s="336" t="s">
        <v>8</v>
      </c>
      <c r="BM87" s="336" t="s">
        <v>8</v>
      </c>
      <c r="BN87" s="336" t="s">
        <v>8</v>
      </c>
      <c r="BO87" s="336" t="s">
        <v>8</v>
      </c>
      <c r="BP87" s="336" t="s">
        <v>8</v>
      </c>
      <c r="BQ87" s="336" t="s">
        <v>8</v>
      </c>
      <c r="BR87" s="336" t="s">
        <v>8</v>
      </c>
      <c r="BS87" s="336" t="s">
        <v>8</v>
      </c>
      <c r="BT87" s="336" t="s">
        <v>8</v>
      </c>
      <c r="BU87" s="336" t="s">
        <v>8</v>
      </c>
      <c r="BV87" s="336" t="s">
        <v>8</v>
      </c>
      <c r="BW87" s="336" t="s">
        <v>8</v>
      </c>
      <c r="BX87" s="336" t="s">
        <v>8</v>
      </c>
      <c r="BY87" s="336" t="s">
        <v>8</v>
      </c>
      <c r="BZ87" s="336" t="s">
        <v>8</v>
      </c>
      <c r="CA87" s="336" t="s">
        <v>8</v>
      </c>
      <c r="CB87" s="336" t="s">
        <v>8</v>
      </c>
      <c r="CC87" s="336" t="s">
        <v>8</v>
      </c>
      <c r="CD87" s="336" t="s">
        <v>8</v>
      </c>
      <c r="CE87" s="336" t="s">
        <v>8</v>
      </c>
      <c r="CF87" s="336" t="s">
        <v>8</v>
      </c>
      <c r="CG87" s="336" t="s">
        <v>8</v>
      </c>
      <c r="CH87" s="336" t="s">
        <v>8</v>
      </c>
      <c r="CI87" s="336" t="s">
        <v>8</v>
      </c>
      <c r="CJ87" s="336" t="s">
        <v>8</v>
      </c>
      <c r="CK87" s="336" t="s">
        <v>8</v>
      </c>
      <c r="CL87" s="336" t="s">
        <v>8</v>
      </c>
      <c r="CM87" s="336" t="s">
        <v>8</v>
      </c>
      <c r="CN87" s="336" t="s">
        <v>8</v>
      </c>
      <c r="CO87" s="336" t="s">
        <v>8</v>
      </c>
      <c r="CP87" s="336" t="s">
        <v>8</v>
      </c>
      <c r="CQ87" s="336" t="s">
        <v>8</v>
      </c>
      <c r="CR87" s="336" t="s">
        <v>8</v>
      </c>
      <c r="CS87" s="336"/>
      <c r="CT87" s="336" t="s">
        <v>8</v>
      </c>
      <c r="CU87" s="336" t="s">
        <v>8</v>
      </c>
      <c r="CV87" s="336" t="s">
        <v>8</v>
      </c>
      <c r="CW87" s="335"/>
      <c r="CX87" s="330"/>
      <c r="CY87" s="335"/>
      <c r="CZ87" s="339"/>
      <c r="DA87" s="335"/>
      <c r="DB87" s="339"/>
      <c r="DC87" s="335"/>
      <c r="DD87" s="339"/>
      <c r="DE87" s="71" t="e">
        <f t="shared" si="19"/>
        <v>#DIV/0!</v>
      </c>
      <c r="DF87" s="71" t="e">
        <f t="shared" si="20"/>
        <v>#DIV/0!</v>
      </c>
      <c r="DG87" s="2"/>
      <c r="DH87" s="2"/>
      <c r="DI87" s="2"/>
      <c r="DJ87" s="2"/>
      <c r="DK87" s="2"/>
      <c r="DL87" s="2"/>
      <c r="DM87" s="2"/>
      <c r="DN87" s="2"/>
      <c r="DO87" s="2"/>
      <c r="DP87" s="2"/>
      <c r="DQ87" s="2"/>
      <c r="DR87" s="2"/>
      <c r="DS87" s="2"/>
      <c r="DT87" s="2"/>
      <c r="DU87" s="2"/>
      <c r="DV87" s="2"/>
      <c r="DW87" s="2"/>
      <c r="DX87" s="2"/>
      <c r="DY87" s="2"/>
      <c r="DZ87" s="2"/>
    </row>
    <row r="88" spans="1:130" ht="36" hidden="1" customHeight="1" x14ac:dyDescent="0.25">
      <c r="A88" s="49">
        <v>76</v>
      </c>
      <c r="B88" s="62">
        <v>141</v>
      </c>
      <c r="C88" s="56">
        <v>141</v>
      </c>
      <c r="D88" s="8" t="s">
        <v>110</v>
      </c>
      <c r="E88" s="15" t="s">
        <v>11</v>
      </c>
      <c r="F88" s="15" t="s">
        <v>111</v>
      </c>
      <c r="G88" s="64" t="s">
        <v>19</v>
      </c>
      <c r="H88" s="83" t="s">
        <v>685</v>
      </c>
      <c r="I88" s="64" t="s">
        <v>628</v>
      </c>
      <c r="J88" s="64" t="s">
        <v>14</v>
      </c>
      <c r="K88" s="16" t="s">
        <v>6</v>
      </c>
      <c r="L88" s="16" t="s">
        <v>15</v>
      </c>
      <c r="M88" s="11"/>
      <c r="N88" s="305" t="s">
        <v>543</v>
      </c>
      <c r="O88" s="66"/>
      <c r="P88" s="66"/>
      <c r="Q88" s="66"/>
      <c r="R88" s="66" t="s">
        <v>15</v>
      </c>
      <c r="S88" s="66"/>
      <c r="T88" s="66"/>
      <c r="U88" s="66"/>
      <c r="V88" s="66"/>
      <c r="W88" s="66"/>
      <c r="X88" s="66"/>
      <c r="Y88" s="67">
        <f t="shared" si="21"/>
        <v>1</v>
      </c>
      <c r="Z88" s="16"/>
      <c r="AA88" s="16"/>
      <c r="AB88" s="16"/>
      <c r="AC88" s="16"/>
      <c r="AD88" s="16"/>
      <c r="AE88" s="68"/>
      <c r="AF88" s="12"/>
      <c r="AG88" s="12"/>
      <c r="AH88" s="12"/>
      <c r="AI88" s="12"/>
      <c r="AJ88" s="12"/>
      <c r="AK88" s="12"/>
      <c r="AL88" s="12" t="s">
        <v>654</v>
      </c>
      <c r="AM88" s="12" t="s">
        <v>687</v>
      </c>
      <c r="AN88" s="12"/>
      <c r="AO88" s="12" t="s">
        <v>626</v>
      </c>
      <c r="AP88" s="12" t="s">
        <v>687</v>
      </c>
      <c r="AQ88" s="12"/>
      <c r="AR88" s="12"/>
      <c r="AS88" s="12"/>
      <c r="AT88" s="12"/>
      <c r="AU88" s="12"/>
      <c r="AV88" s="12"/>
      <c r="AW88" s="12"/>
      <c r="AX88" s="12"/>
      <c r="AY88" s="12"/>
      <c r="AZ88" s="12"/>
      <c r="BA88" s="12"/>
      <c r="BB88" s="12"/>
      <c r="BC88" s="12"/>
      <c r="BD88" s="12"/>
      <c r="BE88" s="12"/>
      <c r="BF88" s="12"/>
      <c r="BG88" s="12"/>
      <c r="BH88" s="12"/>
      <c r="BI88" s="12"/>
      <c r="BJ88" s="16">
        <v>2</v>
      </c>
      <c r="BK88" s="16">
        <v>2</v>
      </c>
      <c r="BL88" s="16">
        <v>2</v>
      </c>
      <c r="BM88" s="16">
        <v>2</v>
      </c>
      <c r="BN88" s="16">
        <v>2</v>
      </c>
      <c r="BO88" s="16">
        <v>2</v>
      </c>
      <c r="BP88" s="16">
        <v>2</v>
      </c>
      <c r="BQ88" s="16">
        <v>2</v>
      </c>
      <c r="BR88" s="16">
        <v>2</v>
      </c>
      <c r="BS88" s="16">
        <v>2</v>
      </c>
      <c r="BT88" s="16">
        <v>2</v>
      </c>
      <c r="BU88" s="16">
        <v>2</v>
      </c>
      <c r="BV88" s="16">
        <v>2</v>
      </c>
      <c r="BW88" s="16">
        <v>2</v>
      </c>
      <c r="BX88" s="16">
        <v>2</v>
      </c>
      <c r="BY88" s="16">
        <v>2</v>
      </c>
      <c r="BZ88" s="16">
        <v>2</v>
      </c>
      <c r="CA88" s="16">
        <v>2</v>
      </c>
      <c r="CB88" s="16">
        <v>2</v>
      </c>
      <c r="CC88" s="16">
        <v>2</v>
      </c>
      <c r="CD88" s="16">
        <v>2</v>
      </c>
      <c r="CE88" s="16">
        <v>2</v>
      </c>
      <c r="CF88" s="16">
        <v>2</v>
      </c>
      <c r="CG88" s="16">
        <v>2</v>
      </c>
      <c r="CH88" s="16">
        <v>2</v>
      </c>
      <c r="CI88" s="16">
        <v>2</v>
      </c>
      <c r="CJ88" s="16">
        <v>2</v>
      </c>
      <c r="CK88" s="16">
        <v>2</v>
      </c>
      <c r="CL88" s="16">
        <v>2</v>
      </c>
      <c r="CM88" s="16">
        <v>2</v>
      </c>
      <c r="CN88" s="16">
        <v>2</v>
      </c>
      <c r="CO88" s="16">
        <v>2</v>
      </c>
      <c r="CP88" s="16">
        <v>2</v>
      </c>
      <c r="CQ88" s="16">
        <v>2</v>
      </c>
      <c r="CR88" s="16">
        <v>2</v>
      </c>
      <c r="CS88" s="16">
        <v>2</v>
      </c>
      <c r="CT88" s="16">
        <v>2</v>
      </c>
      <c r="CU88" s="16">
        <v>2</v>
      </c>
      <c r="CV88" s="16">
        <v>2</v>
      </c>
      <c r="CW88" s="69">
        <f t="shared" si="11"/>
        <v>39</v>
      </c>
      <c r="CX88" s="352">
        <f t="shared" si="12"/>
        <v>1</v>
      </c>
      <c r="CY88" s="69">
        <f t="shared" si="13"/>
        <v>0</v>
      </c>
      <c r="CZ88" s="70">
        <f t="shared" si="14"/>
        <v>0</v>
      </c>
      <c r="DA88" s="69">
        <f t="shared" si="15"/>
        <v>0</v>
      </c>
      <c r="DB88" s="70">
        <f t="shared" si="16"/>
        <v>0</v>
      </c>
      <c r="DC88" s="69">
        <f t="shared" si="17"/>
        <v>0</v>
      </c>
      <c r="DD88" s="70">
        <f t="shared" si="18"/>
        <v>0</v>
      </c>
      <c r="DE88" s="71">
        <f t="shared" si="19"/>
        <v>2</v>
      </c>
      <c r="DF88" s="71" t="str">
        <f t="shared" si="20"/>
        <v>Đạt mục tiêu</v>
      </c>
      <c r="DG88" s="2"/>
      <c r="DH88" s="2"/>
      <c r="DI88" s="2"/>
      <c r="DJ88" s="2"/>
      <c r="DK88" s="2"/>
      <c r="DL88" s="2"/>
      <c r="DM88" s="2"/>
      <c r="DN88" s="2"/>
      <c r="DO88" s="2"/>
      <c r="DP88" s="2"/>
      <c r="DQ88" s="2"/>
      <c r="DR88" s="2"/>
      <c r="DS88" s="2"/>
      <c r="DT88" s="2"/>
      <c r="DU88" s="2"/>
      <c r="DV88" s="2"/>
      <c r="DW88" s="2"/>
      <c r="DX88" s="2"/>
      <c r="DY88" s="2"/>
      <c r="DZ88" s="2"/>
    </row>
    <row r="89" spans="1:130" ht="48" customHeight="1" x14ac:dyDescent="0.25">
      <c r="A89" s="49">
        <v>77</v>
      </c>
      <c r="B89" s="62">
        <v>141</v>
      </c>
      <c r="C89" s="56"/>
      <c r="D89" s="8" t="s">
        <v>110</v>
      </c>
      <c r="E89" s="15" t="s">
        <v>11</v>
      </c>
      <c r="F89" s="15" t="s">
        <v>111</v>
      </c>
      <c r="G89" s="64" t="s">
        <v>19</v>
      </c>
      <c r="H89" s="83" t="s">
        <v>1395</v>
      </c>
      <c r="I89" s="64" t="s">
        <v>628</v>
      </c>
      <c r="J89" s="64" t="s">
        <v>14</v>
      </c>
      <c r="K89" s="16" t="s">
        <v>6</v>
      </c>
      <c r="L89" s="16" t="s">
        <v>15</v>
      </c>
      <c r="M89" s="11"/>
      <c r="N89" s="305" t="s">
        <v>541</v>
      </c>
      <c r="O89" s="66"/>
      <c r="P89" s="66" t="s">
        <v>15</v>
      </c>
      <c r="Q89" s="66"/>
      <c r="R89" s="66"/>
      <c r="S89" s="66"/>
      <c r="T89" s="66"/>
      <c r="U89" s="66"/>
      <c r="V89" s="66"/>
      <c r="W89" s="66"/>
      <c r="X89" s="66"/>
      <c r="Y89" s="67">
        <v>1</v>
      </c>
      <c r="Z89" s="16"/>
      <c r="AA89" s="16"/>
      <c r="AB89" s="16"/>
      <c r="AC89" s="16"/>
      <c r="AD89" s="16"/>
      <c r="AE89" s="68"/>
      <c r="AF89" s="12"/>
      <c r="AG89" s="12" t="s">
        <v>654</v>
      </c>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6">
        <v>2</v>
      </c>
      <c r="BK89" s="16">
        <v>2</v>
      </c>
      <c r="BL89" s="16">
        <v>1</v>
      </c>
      <c r="BM89" s="16">
        <v>2</v>
      </c>
      <c r="BN89" s="16">
        <v>2</v>
      </c>
      <c r="BO89" s="16">
        <v>2</v>
      </c>
      <c r="BP89" s="16">
        <v>2</v>
      </c>
      <c r="BQ89" s="16">
        <v>2</v>
      </c>
      <c r="BR89" s="16">
        <v>2</v>
      </c>
      <c r="BS89" s="16">
        <v>2</v>
      </c>
      <c r="BT89" s="16">
        <v>2</v>
      </c>
      <c r="BU89" s="16">
        <v>2</v>
      </c>
      <c r="BV89" s="16">
        <v>2</v>
      </c>
      <c r="BW89" s="16">
        <v>2</v>
      </c>
      <c r="BX89" s="16">
        <v>2</v>
      </c>
      <c r="BY89" s="16">
        <v>2</v>
      </c>
      <c r="BZ89" s="16">
        <v>2</v>
      </c>
      <c r="CA89" s="16">
        <v>2</v>
      </c>
      <c r="CB89" s="16">
        <v>2</v>
      </c>
      <c r="CC89" s="16">
        <v>2</v>
      </c>
      <c r="CD89" s="16">
        <v>2</v>
      </c>
      <c r="CE89" s="16">
        <v>2</v>
      </c>
      <c r="CF89" s="16">
        <v>2</v>
      </c>
      <c r="CG89" s="16">
        <v>2</v>
      </c>
      <c r="CH89" s="16">
        <v>1</v>
      </c>
      <c r="CI89" s="16">
        <v>2</v>
      </c>
      <c r="CJ89" s="16">
        <v>2</v>
      </c>
      <c r="CK89" s="16">
        <v>2</v>
      </c>
      <c r="CL89" s="16">
        <v>2</v>
      </c>
      <c r="CM89" s="16">
        <v>1</v>
      </c>
      <c r="CN89" s="16">
        <v>2</v>
      </c>
      <c r="CO89" s="16">
        <v>2</v>
      </c>
      <c r="CP89" s="16">
        <v>2</v>
      </c>
      <c r="CQ89" s="16">
        <v>2</v>
      </c>
      <c r="CR89" s="16">
        <v>2</v>
      </c>
      <c r="CS89" s="16">
        <v>2</v>
      </c>
      <c r="CT89" s="16">
        <v>2</v>
      </c>
      <c r="CU89" s="16">
        <v>2</v>
      </c>
      <c r="CV89" s="16">
        <v>2</v>
      </c>
      <c r="CW89" s="69">
        <f t="shared" si="11"/>
        <v>36</v>
      </c>
      <c r="CX89" s="352">
        <f t="shared" si="12"/>
        <v>1</v>
      </c>
      <c r="CY89" s="69"/>
      <c r="CZ89" s="70"/>
      <c r="DA89" s="69"/>
      <c r="DB89" s="70"/>
      <c r="DC89" s="69"/>
      <c r="DD89" s="70"/>
      <c r="DE89" s="71"/>
      <c r="DF89" s="71"/>
      <c r="DG89" s="2"/>
      <c r="DH89" s="2"/>
      <c r="DI89" s="2"/>
      <c r="DJ89" s="2"/>
      <c r="DK89" s="2"/>
      <c r="DL89" s="2"/>
      <c r="DM89" s="2"/>
      <c r="DN89" s="2"/>
      <c r="DO89" s="2"/>
      <c r="DP89" s="2"/>
      <c r="DQ89" s="2"/>
      <c r="DR89" s="2"/>
      <c r="DS89" s="2"/>
      <c r="DT89" s="2"/>
      <c r="DU89" s="2"/>
      <c r="DV89" s="2"/>
      <c r="DW89" s="2"/>
      <c r="DX89" s="2"/>
      <c r="DY89" s="2"/>
      <c r="DZ89" s="2"/>
    </row>
    <row r="90" spans="1:130" ht="46.5" hidden="1" customHeight="1" x14ac:dyDescent="0.25">
      <c r="A90" s="49">
        <v>78</v>
      </c>
      <c r="B90" s="62"/>
      <c r="C90" s="56">
        <v>146</v>
      </c>
      <c r="D90" s="8" t="s">
        <v>112</v>
      </c>
      <c r="E90" s="15" t="s">
        <v>13</v>
      </c>
      <c r="F90" s="15" t="s">
        <v>113</v>
      </c>
      <c r="G90" s="64" t="s">
        <v>13</v>
      </c>
      <c r="H90" s="8" t="s">
        <v>686</v>
      </c>
      <c r="I90" s="64" t="s">
        <v>628</v>
      </c>
      <c r="J90" s="64" t="s">
        <v>14</v>
      </c>
      <c r="K90" s="16" t="s">
        <v>6</v>
      </c>
      <c r="L90" s="16" t="s">
        <v>15</v>
      </c>
      <c r="M90" s="11"/>
      <c r="N90" s="11" t="s">
        <v>546</v>
      </c>
      <c r="O90" s="66"/>
      <c r="P90" s="66"/>
      <c r="Q90" s="66"/>
      <c r="R90" s="66"/>
      <c r="S90" s="66"/>
      <c r="T90" s="66"/>
      <c r="U90" s="66" t="s">
        <v>15</v>
      </c>
      <c r="V90" s="66"/>
      <c r="W90" s="66"/>
      <c r="X90" s="66"/>
      <c r="Y90" s="67">
        <f>COUNTIF(O90:X90,"x")</f>
        <v>1</v>
      </c>
      <c r="Z90" s="16"/>
      <c r="AA90" s="16"/>
      <c r="AB90" s="16"/>
      <c r="AC90" s="16"/>
      <c r="AD90" s="16"/>
      <c r="AE90" s="68"/>
      <c r="AF90" s="12"/>
      <c r="AG90" s="12"/>
      <c r="AH90" s="12"/>
      <c r="AI90" s="12"/>
      <c r="AJ90" s="12"/>
      <c r="AK90" s="12"/>
      <c r="AL90" s="12"/>
      <c r="AM90" s="12"/>
      <c r="AN90" s="12"/>
      <c r="AO90" s="12"/>
      <c r="AP90" s="12"/>
      <c r="AQ90" s="12"/>
      <c r="AR90" s="12"/>
      <c r="AS90" s="12"/>
      <c r="AT90" s="12"/>
      <c r="AU90" s="12"/>
      <c r="AV90" s="12"/>
      <c r="AW90" s="12"/>
      <c r="AX90" s="12"/>
      <c r="AY90" s="12" t="s">
        <v>687</v>
      </c>
      <c r="AZ90" s="12"/>
      <c r="BA90" s="12" t="s">
        <v>687</v>
      </c>
      <c r="BB90" s="12" t="s">
        <v>687</v>
      </c>
      <c r="BC90" s="12"/>
      <c r="BD90" s="12"/>
      <c r="BE90" s="12"/>
      <c r="BF90" s="12"/>
      <c r="BG90" s="12"/>
      <c r="BH90" s="12"/>
      <c r="BI90" s="12"/>
      <c r="BJ90" s="16">
        <v>2</v>
      </c>
      <c r="BK90" s="16">
        <v>2</v>
      </c>
      <c r="BL90" s="16">
        <v>2</v>
      </c>
      <c r="BM90" s="16">
        <v>2</v>
      </c>
      <c r="BN90" s="16">
        <v>2</v>
      </c>
      <c r="BO90" s="16">
        <v>2</v>
      </c>
      <c r="BP90" s="16">
        <v>2</v>
      </c>
      <c r="BQ90" s="16">
        <v>2</v>
      </c>
      <c r="BR90" s="16">
        <v>2</v>
      </c>
      <c r="BS90" s="16">
        <v>2</v>
      </c>
      <c r="BT90" s="16">
        <v>2</v>
      </c>
      <c r="BU90" s="16">
        <v>2</v>
      </c>
      <c r="BV90" s="16">
        <v>2</v>
      </c>
      <c r="BW90" s="16">
        <v>2</v>
      </c>
      <c r="BX90" s="16">
        <v>2</v>
      </c>
      <c r="BY90" s="16">
        <v>2</v>
      </c>
      <c r="BZ90" s="16">
        <v>2</v>
      </c>
      <c r="CA90" s="16">
        <v>2</v>
      </c>
      <c r="CB90" s="16">
        <v>2</v>
      </c>
      <c r="CC90" s="16">
        <v>2</v>
      </c>
      <c r="CD90" s="16">
        <v>2</v>
      </c>
      <c r="CE90" s="16">
        <v>2</v>
      </c>
      <c r="CF90" s="16">
        <v>2</v>
      </c>
      <c r="CG90" s="16">
        <v>2</v>
      </c>
      <c r="CH90" s="16">
        <v>2</v>
      </c>
      <c r="CI90" s="16">
        <v>2</v>
      </c>
      <c r="CJ90" s="16">
        <v>2</v>
      </c>
      <c r="CK90" s="16">
        <v>2</v>
      </c>
      <c r="CL90" s="16">
        <v>2</v>
      </c>
      <c r="CM90" s="16">
        <v>2</v>
      </c>
      <c r="CN90" s="16">
        <v>2</v>
      </c>
      <c r="CO90" s="16">
        <v>2</v>
      </c>
      <c r="CP90" s="16">
        <v>2</v>
      </c>
      <c r="CQ90" s="16">
        <v>2</v>
      </c>
      <c r="CR90" s="16">
        <v>2</v>
      </c>
      <c r="CS90" s="16">
        <v>2</v>
      </c>
      <c r="CT90" s="16">
        <v>2</v>
      </c>
      <c r="CU90" s="16">
        <v>2</v>
      </c>
      <c r="CV90" s="16">
        <v>2</v>
      </c>
      <c r="CW90" s="69">
        <f t="shared" si="11"/>
        <v>39</v>
      </c>
      <c r="CX90" s="352">
        <f>CW90/(CW90+CY90+DA90+DC90)</f>
        <v>1</v>
      </c>
      <c r="CY90" s="69">
        <f>COUNTIF(BJ90:CV90,"1")</f>
        <v>0</v>
      </c>
      <c r="CZ90" s="70">
        <f>CY90/(CW90+CY90+DA90+DC90)</f>
        <v>0</v>
      </c>
      <c r="DA90" s="69">
        <f>COUNTIF(BJ90:CV90,"0")</f>
        <v>0</v>
      </c>
      <c r="DB90" s="70">
        <f>DA90/(CW90+CY90+DA90+DC90)</f>
        <v>0</v>
      </c>
      <c r="DC90" s="69">
        <f>COUNTIF(BJ90:CV90,"KĐG")</f>
        <v>0</v>
      </c>
      <c r="DD90" s="70">
        <f>DC90/(CW90+CY90+DA90+DC90)</f>
        <v>0</v>
      </c>
      <c r="DE90" s="71">
        <f>(((CW90*2)+(CY90*1)+(DA90*0)))/(CW90+CY90+DA90)</f>
        <v>2</v>
      </c>
      <c r="DF90" s="71" t="str">
        <f>IF(DD90&gt;=50%,"KĐG",IF(DE90&gt;=1.6,"Đạt mục tiêu",IF(DE90&gt;=1,"Cần cố gắng","Chưa đạt")))</f>
        <v>Đạt mục tiêu</v>
      </c>
      <c r="DG90" s="2"/>
      <c r="DH90" s="2"/>
      <c r="DI90" s="2"/>
      <c r="DJ90" s="2"/>
      <c r="DK90" s="2"/>
      <c r="DL90" s="2"/>
      <c r="DM90" s="2"/>
      <c r="DN90" s="2"/>
      <c r="DO90" s="2"/>
      <c r="DP90" s="2"/>
      <c r="DQ90" s="2"/>
      <c r="DR90" s="2"/>
      <c r="DS90" s="2"/>
      <c r="DT90" s="2"/>
      <c r="DU90" s="2"/>
      <c r="DV90" s="2"/>
      <c r="DW90" s="2"/>
      <c r="DX90" s="2"/>
      <c r="DY90" s="2"/>
      <c r="DZ90" s="2"/>
    </row>
    <row r="91" spans="1:130" ht="75" hidden="1" customHeight="1" x14ac:dyDescent="0.25">
      <c r="A91" s="49">
        <v>79</v>
      </c>
      <c r="B91" s="62">
        <v>146</v>
      </c>
      <c r="C91" s="56">
        <v>149</v>
      </c>
      <c r="D91" s="8" t="s">
        <v>114</v>
      </c>
      <c r="E91" s="15" t="s">
        <v>19</v>
      </c>
      <c r="F91" s="15" t="s">
        <v>115</v>
      </c>
      <c r="G91" s="64" t="s">
        <v>19</v>
      </c>
      <c r="H91" s="64" t="s">
        <v>688</v>
      </c>
      <c r="I91" s="64" t="s">
        <v>628</v>
      </c>
      <c r="J91" s="64" t="s">
        <v>14</v>
      </c>
      <c r="K91" s="16" t="s">
        <v>6</v>
      </c>
      <c r="L91" s="16" t="s">
        <v>15</v>
      </c>
      <c r="M91" s="11"/>
      <c r="N91" s="304" t="s">
        <v>1200</v>
      </c>
      <c r="O91" s="66" t="s">
        <v>15</v>
      </c>
      <c r="P91" s="66"/>
      <c r="Q91" s="66"/>
      <c r="R91" s="66"/>
      <c r="S91" s="66"/>
      <c r="T91" s="66"/>
      <c r="U91" s="66"/>
      <c r="V91" s="66"/>
      <c r="W91" s="66"/>
      <c r="X91" s="66"/>
      <c r="Y91" s="67">
        <f>COUNTIF(O91:X91,"x")</f>
        <v>1</v>
      </c>
      <c r="Z91" s="16"/>
      <c r="AA91" s="16"/>
      <c r="AB91" s="16" t="s">
        <v>626</v>
      </c>
      <c r="AC91" s="16" t="s">
        <v>654</v>
      </c>
      <c r="AD91" s="16"/>
      <c r="AE91" s="68"/>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6">
        <v>2</v>
      </c>
      <c r="BK91" s="16">
        <v>2</v>
      </c>
      <c r="BL91" s="16">
        <v>2</v>
      </c>
      <c r="BM91" s="16">
        <v>1</v>
      </c>
      <c r="BN91" s="16">
        <v>1</v>
      </c>
      <c r="BO91" s="16">
        <v>1</v>
      </c>
      <c r="BP91" s="16">
        <v>1</v>
      </c>
      <c r="BQ91" s="16">
        <v>1</v>
      </c>
      <c r="BR91" s="16">
        <v>2</v>
      </c>
      <c r="BS91" s="16">
        <v>2</v>
      </c>
      <c r="BT91" s="16">
        <v>2</v>
      </c>
      <c r="BU91" s="16">
        <v>2</v>
      </c>
      <c r="BV91" s="16">
        <v>2</v>
      </c>
      <c r="BW91" s="16">
        <v>2</v>
      </c>
      <c r="BX91" s="16">
        <v>2</v>
      </c>
      <c r="BY91" s="16">
        <v>2</v>
      </c>
      <c r="BZ91" s="16">
        <v>2</v>
      </c>
      <c r="CA91" s="16">
        <v>2</v>
      </c>
      <c r="CB91" s="16">
        <v>2</v>
      </c>
      <c r="CC91" s="16">
        <v>2</v>
      </c>
      <c r="CD91" s="16">
        <v>2</v>
      </c>
      <c r="CE91" s="16">
        <v>2</v>
      </c>
      <c r="CF91" s="16">
        <v>2</v>
      </c>
      <c r="CG91" s="16">
        <v>2</v>
      </c>
      <c r="CH91" s="16">
        <v>2</v>
      </c>
      <c r="CI91" s="16">
        <v>2</v>
      </c>
      <c r="CJ91" s="16">
        <v>2</v>
      </c>
      <c r="CK91" s="16">
        <v>2</v>
      </c>
      <c r="CL91" s="16">
        <v>2</v>
      </c>
      <c r="CM91" s="16">
        <v>2</v>
      </c>
      <c r="CN91" s="16">
        <v>2</v>
      </c>
      <c r="CO91" s="16">
        <v>2</v>
      </c>
      <c r="CP91" s="16">
        <v>2</v>
      </c>
      <c r="CQ91" s="16">
        <v>2</v>
      </c>
      <c r="CR91" s="16">
        <v>2</v>
      </c>
      <c r="CS91" s="16">
        <v>2</v>
      </c>
      <c r="CT91" s="16">
        <v>2</v>
      </c>
      <c r="CU91" s="16">
        <v>2</v>
      </c>
      <c r="CV91" s="16">
        <v>2</v>
      </c>
      <c r="CW91" s="69">
        <f t="shared" si="11"/>
        <v>34</v>
      </c>
      <c r="CX91" s="352">
        <f>CW91/(CW91+CY91+DA91+DC91)</f>
        <v>0.87179487179487181</v>
      </c>
      <c r="CY91" s="69">
        <f>COUNTIF(BJ91:CV91,"1")</f>
        <v>5</v>
      </c>
      <c r="CZ91" s="70">
        <f>CY91/(CW91+CY91+DA91+DC91)</f>
        <v>0.12820512820512819</v>
      </c>
      <c r="DA91" s="69">
        <f>COUNTIF(BJ91:CV91,"0")</f>
        <v>0</v>
      </c>
      <c r="DB91" s="70">
        <f>DA91/(CW91+CY91+DA91+DC91)</f>
        <v>0</v>
      </c>
      <c r="DC91" s="69">
        <f>COUNTIF(BJ91:CV91,"KĐG")</f>
        <v>0</v>
      </c>
      <c r="DD91" s="70">
        <f>DC91/(CW91+CY91+DA91+DC91)</f>
        <v>0</v>
      </c>
      <c r="DE91" s="71">
        <f>(((CW91*2)+(CY91*1)+(DA91*0)))/(CW91+CY91+DA91)</f>
        <v>1.8717948717948718</v>
      </c>
      <c r="DF91" s="71" t="str">
        <f>IF(DD91&gt;=50%,"KĐG",IF(DE91&gt;=1.6,"Đạt mục tiêu",IF(DE91&gt;=1,"Cần cố gắng","Chưa đạt")))</f>
        <v>Đạt mục tiêu</v>
      </c>
      <c r="DG91" s="2"/>
      <c r="DH91" s="2"/>
      <c r="DI91" s="2"/>
      <c r="DJ91" s="2"/>
      <c r="DK91" s="2"/>
      <c r="DL91" s="2"/>
      <c r="DM91" s="2"/>
      <c r="DN91" s="2"/>
      <c r="DO91" s="2"/>
      <c r="DP91" s="2"/>
      <c r="DQ91" s="2"/>
      <c r="DR91" s="2"/>
      <c r="DS91" s="2"/>
      <c r="DT91" s="2"/>
      <c r="DU91" s="2"/>
      <c r="DV91" s="2"/>
      <c r="DW91" s="2"/>
      <c r="DX91" s="2"/>
      <c r="DY91" s="2"/>
      <c r="DZ91" s="2"/>
    </row>
    <row r="92" spans="1:130" ht="73.5" hidden="1" customHeight="1" x14ac:dyDescent="0.25">
      <c r="A92" s="49">
        <v>80</v>
      </c>
      <c r="B92" s="62">
        <v>146</v>
      </c>
      <c r="C92" s="56">
        <v>149</v>
      </c>
      <c r="D92" s="8" t="s">
        <v>114</v>
      </c>
      <c r="E92" s="15" t="s">
        <v>19</v>
      </c>
      <c r="F92" s="15" t="s">
        <v>115</v>
      </c>
      <c r="G92" s="64" t="s">
        <v>19</v>
      </c>
      <c r="H92" s="64" t="s">
        <v>689</v>
      </c>
      <c r="I92" s="64" t="s">
        <v>628</v>
      </c>
      <c r="J92" s="64" t="s">
        <v>14</v>
      </c>
      <c r="K92" s="16"/>
      <c r="L92" s="16"/>
      <c r="M92" s="11"/>
      <c r="N92" s="11" t="s">
        <v>545</v>
      </c>
      <c r="O92" s="66"/>
      <c r="P92" s="66"/>
      <c r="Q92" s="66"/>
      <c r="R92" s="66"/>
      <c r="S92" s="66"/>
      <c r="T92" s="66" t="s">
        <v>15</v>
      </c>
      <c r="U92" s="66"/>
      <c r="V92" s="66"/>
      <c r="W92" s="66"/>
      <c r="X92" s="66"/>
      <c r="Y92" s="67"/>
      <c r="Z92" s="16"/>
      <c r="AA92" s="16"/>
      <c r="AB92" s="16"/>
      <c r="AC92" s="16"/>
      <c r="AD92" s="16"/>
      <c r="AE92" s="68"/>
      <c r="AF92" s="12"/>
      <c r="AG92" s="12"/>
      <c r="AH92" s="12"/>
      <c r="AI92" s="12"/>
      <c r="AJ92" s="12"/>
      <c r="AK92" s="12"/>
      <c r="AL92" s="12"/>
      <c r="AM92" s="12"/>
      <c r="AN92" s="12"/>
      <c r="AO92" s="12"/>
      <c r="AP92" s="12"/>
      <c r="AQ92" s="12"/>
      <c r="AR92" s="12"/>
      <c r="AS92" s="12"/>
      <c r="AT92" s="12"/>
      <c r="AU92" s="12"/>
      <c r="AV92" s="12"/>
      <c r="AW92" s="12" t="s">
        <v>626</v>
      </c>
      <c r="AX92" s="12" t="s">
        <v>654</v>
      </c>
      <c r="AY92" s="12"/>
      <c r="AZ92" s="12"/>
      <c r="BA92" s="12"/>
      <c r="BB92" s="12"/>
      <c r="BC92" s="12"/>
      <c r="BD92" s="12"/>
      <c r="BE92" s="12"/>
      <c r="BF92" s="12"/>
      <c r="BG92" s="12"/>
      <c r="BH92" s="12"/>
      <c r="BI92" s="12"/>
      <c r="BJ92" s="345">
        <v>2</v>
      </c>
      <c r="BK92" s="345">
        <v>2</v>
      </c>
      <c r="BL92" s="345">
        <v>2</v>
      </c>
      <c r="BM92" s="345">
        <v>2</v>
      </c>
      <c r="BN92" s="345">
        <v>2</v>
      </c>
      <c r="BO92" s="345">
        <v>2</v>
      </c>
      <c r="BP92" s="345">
        <v>2</v>
      </c>
      <c r="BQ92" s="345">
        <v>2</v>
      </c>
      <c r="BR92" s="345">
        <v>2</v>
      </c>
      <c r="BS92" s="345">
        <v>2</v>
      </c>
      <c r="BT92" s="345">
        <v>2</v>
      </c>
      <c r="BU92" s="345">
        <v>2</v>
      </c>
      <c r="BV92" s="345">
        <v>2</v>
      </c>
      <c r="BW92" s="345">
        <v>2</v>
      </c>
      <c r="BX92" s="345">
        <v>2</v>
      </c>
      <c r="BY92" s="345">
        <v>2</v>
      </c>
      <c r="BZ92" s="345">
        <v>2</v>
      </c>
      <c r="CA92" s="345">
        <v>2</v>
      </c>
      <c r="CB92" s="345">
        <v>2</v>
      </c>
      <c r="CC92" s="345">
        <v>2</v>
      </c>
      <c r="CD92" s="345">
        <v>2</v>
      </c>
      <c r="CE92" s="345">
        <v>2</v>
      </c>
      <c r="CF92" s="345">
        <v>2</v>
      </c>
      <c r="CG92" s="345">
        <v>2</v>
      </c>
      <c r="CH92" s="345">
        <v>2</v>
      </c>
      <c r="CI92" s="345">
        <v>2</v>
      </c>
      <c r="CJ92" s="345">
        <v>2</v>
      </c>
      <c r="CK92" s="345">
        <v>2</v>
      </c>
      <c r="CL92" s="345">
        <v>2</v>
      </c>
      <c r="CM92" s="345">
        <v>2</v>
      </c>
      <c r="CN92" s="345">
        <v>2</v>
      </c>
      <c r="CO92" s="345">
        <v>2</v>
      </c>
      <c r="CP92" s="345">
        <v>1</v>
      </c>
      <c r="CQ92" s="345">
        <v>2</v>
      </c>
      <c r="CR92" s="345">
        <v>2</v>
      </c>
      <c r="CS92" s="345">
        <v>2</v>
      </c>
      <c r="CT92" s="345">
        <v>2</v>
      </c>
      <c r="CU92" s="345">
        <v>2</v>
      </c>
      <c r="CV92" s="345">
        <v>2</v>
      </c>
      <c r="CW92" s="335">
        <f t="shared" si="11"/>
        <v>38</v>
      </c>
      <c r="CX92" s="330">
        <f t="shared" ref="CX92" si="22">CW92/(CW92+CY92+DA92+DC92)</f>
        <v>0.97435897435897434</v>
      </c>
      <c r="CY92" s="335">
        <f t="shared" ref="CY92" si="23">COUNTIF(BJ92:CV92,"1")</f>
        <v>1</v>
      </c>
      <c r="CZ92" s="339">
        <f t="shared" ref="CZ92" si="24">CY92/(CW92+CY92+DA92+DC92)</f>
        <v>2.564102564102564E-2</v>
      </c>
      <c r="DA92" s="335">
        <f t="shared" ref="DA92" si="25">COUNTIF(BJ92:CV92,"0")</f>
        <v>0</v>
      </c>
      <c r="DB92" s="339">
        <f t="shared" ref="DB92" si="26">DA92/(CW92+CY92+DA92+DC92)</f>
        <v>0</v>
      </c>
      <c r="DC92" s="335">
        <f t="shared" ref="DC92" si="27">COUNTIF(BJ92:CV92,"KĐG")</f>
        <v>0</v>
      </c>
      <c r="DD92" s="339">
        <f t="shared" ref="DD92" si="28">DC92/(CW92+CY92+DA92+DC92)</f>
        <v>0</v>
      </c>
      <c r="DE92" s="71"/>
      <c r="DF92" s="71"/>
      <c r="DG92" s="2"/>
      <c r="DH92" s="2"/>
      <c r="DI92" s="2"/>
      <c r="DJ92" s="2"/>
      <c r="DK92" s="2"/>
      <c r="DL92" s="2"/>
      <c r="DM92" s="2"/>
      <c r="DN92" s="2"/>
      <c r="DO92" s="2"/>
      <c r="DP92" s="2"/>
      <c r="DQ92" s="2"/>
      <c r="DR92" s="2"/>
      <c r="DS92" s="2"/>
      <c r="DT92" s="2"/>
      <c r="DU92" s="2"/>
      <c r="DV92" s="2"/>
      <c r="DW92" s="2"/>
      <c r="DX92" s="2"/>
      <c r="DY92" s="2"/>
      <c r="DZ92" s="2"/>
    </row>
    <row r="93" spans="1:130" ht="23.25" hidden="1" customHeight="1" x14ac:dyDescent="0.25">
      <c r="A93" s="49">
        <v>81</v>
      </c>
      <c r="B93" s="62">
        <v>149</v>
      </c>
      <c r="C93" s="56">
        <v>153</v>
      </c>
      <c r="D93" s="8" t="s">
        <v>690</v>
      </c>
      <c r="E93" s="15" t="s">
        <v>36</v>
      </c>
      <c r="F93" s="15" t="s">
        <v>691</v>
      </c>
      <c r="G93" s="64" t="s">
        <v>36</v>
      </c>
      <c r="H93" s="8" t="s">
        <v>692</v>
      </c>
      <c r="I93" s="64" t="s">
        <v>628</v>
      </c>
      <c r="J93" s="64" t="s">
        <v>14</v>
      </c>
      <c r="K93" s="16" t="s">
        <v>6</v>
      </c>
      <c r="L93" s="16" t="s">
        <v>15</v>
      </c>
      <c r="M93" s="11"/>
      <c r="N93" s="11"/>
      <c r="O93" s="66"/>
      <c r="P93" s="66"/>
      <c r="Q93" s="66"/>
      <c r="R93" s="66"/>
      <c r="S93" s="66"/>
      <c r="T93" s="66"/>
      <c r="U93" s="66" t="s">
        <v>15</v>
      </c>
      <c r="V93" s="66"/>
      <c r="W93" s="66"/>
      <c r="X93" s="66"/>
      <c r="Y93" s="67">
        <f t="shared" ref="Y93:Y133" si="29">COUNTIF(O93:X93,"x")</f>
        <v>1</v>
      </c>
      <c r="Z93" s="16"/>
      <c r="AA93" s="16"/>
      <c r="AB93" s="16"/>
      <c r="AC93" s="16"/>
      <c r="AD93" s="16"/>
      <c r="AE93" s="68"/>
      <c r="AF93" s="12"/>
      <c r="AG93" s="12"/>
      <c r="AH93" s="12"/>
      <c r="AI93" s="12"/>
      <c r="AJ93" s="12"/>
      <c r="AK93" s="12"/>
      <c r="AL93" s="12"/>
      <c r="AM93" s="12"/>
      <c r="AN93" s="12"/>
      <c r="AO93" s="12"/>
      <c r="AP93" s="12"/>
      <c r="AQ93" s="12"/>
      <c r="AR93" s="12"/>
      <c r="AS93" s="12"/>
      <c r="AT93" s="12"/>
      <c r="AU93" s="12"/>
      <c r="AV93" s="12"/>
      <c r="AW93" s="12"/>
      <c r="AX93" s="12"/>
      <c r="AY93" s="12" t="s">
        <v>687</v>
      </c>
      <c r="AZ93" s="12"/>
      <c r="BA93" s="12" t="s">
        <v>687</v>
      </c>
      <c r="BB93" s="12" t="s">
        <v>687</v>
      </c>
      <c r="BC93" s="12"/>
      <c r="BD93" s="12"/>
      <c r="BE93" s="12"/>
      <c r="BF93" s="12"/>
      <c r="BG93" s="12"/>
      <c r="BH93" s="12"/>
      <c r="BI93" s="12"/>
      <c r="BJ93" s="16">
        <v>2</v>
      </c>
      <c r="BK93" s="16">
        <v>2</v>
      </c>
      <c r="BL93" s="16">
        <v>2</v>
      </c>
      <c r="BM93" s="16">
        <v>2</v>
      </c>
      <c r="BN93" s="16">
        <v>2</v>
      </c>
      <c r="BO93" s="16">
        <v>2</v>
      </c>
      <c r="BP93" s="16">
        <v>2</v>
      </c>
      <c r="BQ93" s="16">
        <v>2</v>
      </c>
      <c r="BR93" s="16">
        <v>2</v>
      </c>
      <c r="BS93" s="16">
        <v>2</v>
      </c>
      <c r="BT93" s="16">
        <v>2</v>
      </c>
      <c r="BU93" s="16">
        <v>2</v>
      </c>
      <c r="BV93" s="16">
        <v>2</v>
      </c>
      <c r="BW93" s="16">
        <v>2</v>
      </c>
      <c r="BX93" s="16">
        <v>2</v>
      </c>
      <c r="BY93" s="16">
        <v>2</v>
      </c>
      <c r="BZ93" s="16">
        <v>2</v>
      </c>
      <c r="CA93" s="16">
        <v>2</v>
      </c>
      <c r="CB93" s="16">
        <v>2</v>
      </c>
      <c r="CC93" s="16">
        <v>2</v>
      </c>
      <c r="CD93" s="16">
        <v>2</v>
      </c>
      <c r="CE93" s="16">
        <v>2</v>
      </c>
      <c r="CF93" s="16">
        <v>2</v>
      </c>
      <c r="CG93" s="16">
        <v>2</v>
      </c>
      <c r="CH93" s="16">
        <v>2</v>
      </c>
      <c r="CI93" s="16">
        <v>2</v>
      </c>
      <c r="CJ93" s="16">
        <v>2</v>
      </c>
      <c r="CK93" s="16">
        <v>2</v>
      </c>
      <c r="CL93" s="16">
        <v>2</v>
      </c>
      <c r="CM93" s="16">
        <v>2</v>
      </c>
      <c r="CN93" s="16">
        <v>2</v>
      </c>
      <c r="CO93" s="16">
        <v>2</v>
      </c>
      <c r="CP93" s="16">
        <v>2</v>
      </c>
      <c r="CQ93" s="16">
        <v>2</v>
      </c>
      <c r="CR93" s="16">
        <v>2</v>
      </c>
      <c r="CS93" s="16">
        <v>2</v>
      </c>
      <c r="CT93" s="16">
        <v>2</v>
      </c>
      <c r="CU93" s="16">
        <v>2</v>
      </c>
      <c r="CV93" s="16">
        <v>2</v>
      </c>
      <c r="CW93" s="69">
        <f>COUNTIF(BJ93:CV93,"2")</f>
        <v>39</v>
      </c>
      <c r="CX93" s="352">
        <f>CW93/(CW93+CY93+DA93+DC93)</f>
        <v>1</v>
      </c>
      <c r="CY93" s="69">
        <f>COUNTIF(BJ93:CV93,"1")</f>
        <v>0</v>
      </c>
      <c r="CZ93" s="70">
        <f>CY93/(CW93+CY93+DA93+DC93)</f>
        <v>0</v>
      </c>
      <c r="DA93" s="69">
        <f>COUNTIF(BJ93:CV93,"0")</f>
        <v>0</v>
      </c>
      <c r="DB93" s="70">
        <f>DA93/(CW93+CY93+DA93+DC93)</f>
        <v>0</v>
      </c>
      <c r="DC93" s="69">
        <f>COUNTIF(BJ93:CV93,"KĐG")</f>
        <v>0</v>
      </c>
      <c r="DD93" s="70">
        <f>DC93/(CW93+CY93+DA93+DC93)</f>
        <v>0</v>
      </c>
      <c r="DE93" s="71">
        <f>(((CW93*2)+(CY93*1)+(DA93*0)))/(CW93+CY93+DA93)</f>
        <v>2</v>
      </c>
      <c r="DF93" s="71" t="str">
        <f>IF(DD93&gt;=50%,"KĐG",IF(DE93&gt;=1.6,"Đạt mục tiêu",IF(DE93&gt;=1,"Cần cố gắng","Chưa đạt")))</f>
        <v>Đạt mục tiêu</v>
      </c>
      <c r="DG93" s="2"/>
      <c r="DH93" s="2"/>
      <c r="DI93" s="2"/>
      <c r="DJ93" s="2"/>
      <c r="DK93" s="2"/>
      <c r="DL93" s="2"/>
      <c r="DM93" s="2"/>
      <c r="DN93" s="2"/>
      <c r="DO93" s="2"/>
      <c r="DP93" s="2"/>
      <c r="DQ93" s="2"/>
      <c r="DR93" s="2"/>
      <c r="DS93" s="2"/>
      <c r="DT93" s="2"/>
      <c r="DU93" s="2"/>
      <c r="DV93" s="2"/>
      <c r="DW93" s="2"/>
      <c r="DX93" s="2"/>
      <c r="DY93" s="2"/>
      <c r="DZ93" s="2"/>
    </row>
    <row r="94" spans="1:130" ht="51.75" hidden="1" customHeight="1" x14ac:dyDescent="0.25">
      <c r="A94" s="49">
        <v>82</v>
      </c>
      <c r="B94" s="62">
        <v>153</v>
      </c>
      <c r="C94" s="56">
        <v>154</v>
      </c>
      <c r="D94" s="15" t="s">
        <v>152</v>
      </c>
      <c r="E94" s="15" t="s">
        <v>19</v>
      </c>
      <c r="F94" s="15" t="s">
        <v>152</v>
      </c>
      <c r="G94" s="64" t="s">
        <v>19</v>
      </c>
      <c r="H94" s="15" t="s">
        <v>693</v>
      </c>
      <c r="I94" s="64" t="s">
        <v>628</v>
      </c>
      <c r="J94" s="64" t="s">
        <v>14</v>
      </c>
      <c r="K94" s="16" t="s">
        <v>6</v>
      </c>
      <c r="L94" s="16" t="s">
        <v>15</v>
      </c>
      <c r="M94" s="11"/>
      <c r="N94" s="305" t="s">
        <v>543</v>
      </c>
      <c r="O94" s="66"/>
      <c r="P94" s="66"/>
      <c r="Q94" s="66"/>
      <c r="R94" s="66" t="s">
        <v>15</v>
      </c>
      <c r="S94" s="66"/>
      <c r="T94" s="66"/>
      <c r="U94" s="66"/>
      <c r="V94" s="66"/>
      <c r="W94" s="66"/>
      <c r="X94" s="66"/>
      <c r="Y94" s="67">
        <f t="shared" si="29"/>
        <v>1</v>
      </c>
      <c r="Z94" s="16"/>
      <c r="AA94" s="12"/>
      <c r="AB94" s="12"/>
      <c r="AC94" s="12"/>
      <c r="AD94" s="12"/>
      <c r="AE94" s="68"/>
      <c r="AF94" s="68"/>
      <c r="AG94" s="68"/>
      <c r="AH94" s="12"/>
      <c r="AI94" s="12"/>
      <c r="AJ94" s="12"/>
      <c r="AK94" s="12"/>
      <c r="AL94" s="12" t="s">
        <v>626</v>
      </c>
      <c r="AM94" s="12" t="s">
        <v>654</v>
      </c>
      <c r="AN94" s="12" t="s">
        <v>654</v>
      </c>
      <c r="AO94" s="12" t="s">
        <v>623</v>
      </c>
      <c r="AP94" s="12" t="s">
        <v>645</v>
      </c>
      <c r="AQ94" s="12"/>
      <c r="AR94" s="12"/>
      <c r="AS94" s="12"/>
      <c r="AT94" s="12"/>
      <c r="AU94" s="12"/>
      <c r="AV94" s="12"/>
      <c r="AW94" s="12"/>
      <c r="AX94" s="12"/>
      <c r="AY94" s="12"/>
      <c r="AZ94" s="12"/>
      <c r="BA94" s="12"/>
      <c r="BB94" s="12"/>
      <c r="BC94" s="12"/>
      <c r="BD94" s="12"/>
      <c r="BE94" s="12"/>
      <c r="BF94" s="12"/>
      <c r="BG94" s="12"/>
      <c r="BH94" s="12"/>
      <c r="BI94" s="12"/>
      <c r="BJ94" s="16">
        <v>2</v>
      </c>
      <c r="BK94" s="16">
        <v>2</v>
      </c>
      <c r="BL94" s="16">
        <v>2</v>
      </c>
      <c r="BM94" s="16">
        <v>2</v>
      </c>
      <c r="BN94" s="16">
        <v>2</v>
      </c>
      <c r="BO94" s="16">
        <v>2</v>
      </c>
      <c r="BP94" s="16">
        <v>2</v>
      </c>
      <c r="BQ94" s="16">
        <v>2</v>
      </c>
      <c r="BR94" s="16">
        <v>2</v>
      </c>
      <c r="BS94" s="16">
        <v>2</v>
      </c>
      <c r="BT94" s="16">
        <v>2</v>
      </c>
      <c r="BU94" s="16">
        <v>2</v>
      </c>
      <c r="BV94" s="16">
        <v>2</v>
      </c>
      <c r="BW94" s="16">
        <v>2</v>
      </c>
      <c r="BX94" s="16">
        <v>2</v>
      </c>
      <c r="BY94" s="16">
        <v>2</v>
      </c>
      <c r="BZ94" s="16">
        <v>2</v>
      </c>
      <c r="CA94" s="16">
        <v>2</v>
      </c>
      <c r="CB94" s="16">
        <v>2</v>
      </c>
      <c r="CC94" s="16">
        <v>2</v>
      </c>
      <c r="CD94" s="16">
        <v>2</v>
      </c>
      <c r="CE94" s="16">
        <v>2</v>
      </c>
      <c r="CF94" s="16">
        <v>2</v>
      </c>
      <c r="CG94" s="16">
        <v>2</v>
      </c>
      <c r="CH94" s="16">
        <v>2</v>
      </c>
      <c r="CI94" s="16">
        <v>2</v>
      </c>
      <c r="CJ94" s="16">
        <v>2</v>
      </c>
      <c r="CK94" s="16">
        <v>2</v>
      </c>
      <c r="CL94" s="16">
        <v>2</v>
      </c>
      <c r="CM94" s="16">
        <v>2</v>
      </c>
      <c r="CN94" s="16">
        <v>2</v>
      </c>
      <c r="CO94" s="16">
        <v>2</v>
      </c>
      <c r="CP94" s="16">
        <v>2</v>
      </c>
      <c r="CQ94" s="16">
        <v>2</v>
      </c>
      <c r="CR94" s="16">
        <v>2</v>
      </c>
      <c r="CS94" s="16">
        <v>2</v>
      </c>
      <c r="CT94" s="16">
        <v>2</v>
      </c>
      <c r="CU94" s="16">
        <v>2</v>
      </c>
      <c r="CV94" s="16">
        <v>2</v>
      </c>
      <c r="CW94" s="69">
        <f>COUNTIF(BJ94:CV94,"2")</f>
        <v>39</v>
      </c>
      <c r="CX94" s="352">
        <f>CW94/(CW94+CY94+DA94+DC94)</f>
        <v>1</v>
      </c>
      <c r="CY94" s="69">
        <f>COUNTIF(BJ94:CV94,"1")</f>
        <v>0</v>
      </c>
      <c r="CZ94" s="70">
        <f>CY94/(CW94+CY94+DA94+DC94)</f>
        <v>0</v>
      </c>
      <c r="DA94" s="69">
        <f>COUNTIF(BJ94:CV94,"0")</f>
        <v>0</v>
      </c>
      <c r="DB94" s="70">
        <f>DA94/(CW94+CY94+DA94+DC94)</f>
        <v>0</v>
      </c>
      <c r="DC94" s="69">
        <f>COUNTIF(BJ94:CV94,"KĐG")</f>
        <v>0</v>
      </c>
      <c r="DD94" s="70">
        <f>DC94/(CW94+CY94+DA94+DC94)</f>
        <v>0</v>
      </c>
      <c r="DE94" s="71">
        <f>(((CW94*2)+(CY94*1)+(DA94*0)))/(CW94+CY94+DA94)</f>
        <v>2</v>
      </c>
      <c r="DF94" s="71" t="str">
        <f>IF(DD94&gt;=50%,"KĐG",IF(DE94&gt;=1.6,"Đạt mục tiêu",IF(DE94&gt;=1,"Cần cố gắng","Chưa đạt")))</f>
        <v>Đạt mục tiêu</v>
      </c>
      <c r="DG94" s="2"/>
      <c r="DH94" s="2"/>
      <c r="DI94" s="2"/>
      <c r="DJ94" s="2"/>
      <c r="DK94" s="2"/>
      <c r="DL94" s="2"/>
      <c r="DM94" s="2"/>
      <c r="DN94" s="2"/>
      <c r="DO94" s="2"/>
      <c r="DP94" s="2"/>
      <c r="DQ94" s="2"/>
      <c r="DR94" s="2"/>
      <c r="DS94" s="2"/>
      <c r="DT94" s="2"/>
      <c r="DU94" s="2"/>
      <c r="DV94" s="2"/>
      <c r="DW94" s="2"/>
      <c r="DX94" s="2"/>
      <c r="DY94" s="2"/>
      <c r="DZ94" s="2"/>
    </row>
    <row r="95" spans="1:130" ht="46.5" hidden="1" customHeight="1" x14ac:dyDescent="0.25">
      <c r="A95" s="49">
        <v>83</v>
      </c>
      <c r="B95" s="62">
        <v>154</v>
      </c>
      <c r="C95" s="56"/>
      <c r="D95" s="15" t="s">
        <v>143</v>
      </c>
      <c r="E95" s="15" t="s">
        <v>19</v>
      </c>
      <c r="F95" s="15" t="s">
        <v>694</v>
      </c>
      <c r="G95" s="64" t="s">
        <v>19</v>
      </c>
      <c r="H95" s="15" t="s">
        <v>694</v>
      </c>
      <c r="I95" s="64" t="s">
        <v>628</v>
      </c>
      <c r="J95" s="64" t="s">
        <v>14</v>
      </c>
      <c r="K95" s="16"/>
      <c r="L95" s="16"/>
      <c r="M95" s="11"/>
      <c r="N95" s="305" t="s">
        <v>543</v>
      </c>
      <c r="O95" s="66"/>
      <c r="P95" s="66"/>
      <c r="Q95" s="66"/>
      <c r="R95" s="66" t="s">
        <v>15</v>
      </c>
      <c r="S95" s="66"/>
      <c r="T95" s="66"/>
      <c r="U95" s="66"/>
      <c r="V95" s="66"/>
      <c r="W95" s="66"/>
      <c r="X95" s="66"/>
      <c r="Y95" s="67">
        <f t="shared" si="29"/>
        <v>1</v>
      </c>
      <c r="Z95" s="16"/>
      <c r="AA95" s="12"/>
      <c r="AB95" s="12"/>
      <c r="AC95" s="12"/>
      <c r="AD95" s="12"/>
      <c r="AE95" s="68"/>
      <c r="AF95" s="68"/>
      <c r="AG95" s="68"/>
      <c r="AH95" s="12"/>
      <c r="AI95" s="12"/>
      <c r="AJ95" s="12"/>
      <c r="AK95" s="292"/>
      <c r="AL95" s="273" t="s">
        <v>687</v>
      </c>
      <c r="AM95" s="273" t="s">
        <v>687</v>
      </c>
      <c r="AN95" s="273" t="s">
        <v>687</v>
      </c>
      <c r="AO95" s="273" t="s">
        <v>687</v>
      </c>
      <c r="AP95" s="273" t="s">
        <v>687</v>
      </c>
      <c r="AQ95" s="68"/>
      <c r="AR95" s="12"/>
      <c r="AS95" s="12"/>
      <c r="AT95" s="12"/>
      <c r="AU95" s="12"/>
      <c r="AV95" s="12"/>
      <c r="AW95" s="12"/>
      <c r="AX95" s="12"/>
      <c r="AY95" s="12"/>
      <c r="AZ95" s="12"/>
      <c r="BA95" s="12"/>
      <c r="BB95" s="12"/>
      <c r="BC95" s="12"/>
      <c r="BD95" s="12"/>
      <c r="BE95" s="12"/>
      <c r="BF95" s="12"/>
      <c r="BG95" s="12"/>
      <c r="BH95" s="12"/>
      <c r="BI95" s="12"/>
      <c r="BJ95" s="16">
        <v>2</v>
      </c>
      <c r="BK95" s="16">
        <v>2</v>
      </c>
      <c r="BL95" s="16">
        <v>2</v>
      </c>
      <c r="BM95" s="16">
        <v>2</v>
      </c>
      <c r="BN95" s="16">
        <v>2</v>
      </c>
      <c r="BO95" s="16">
        <v>2</v>
      </c>
      <c r="BP95" s="16">
        <v>2</v>
      </c>
      <c r="BQ95" s="16">
        <v>2</v>
      </c>
      <c r="BR95" s="16">
        <v>2</v>
      </c>
      <c r="BS95" s="16">
        <v>2</v>
      </c>
      <c r="BT95" s="16">
        <v>2</v>
      </c>
      <c r="BU95" s="16">
        <v>2</v>
      </c>
      <c r="BV95" s="16">
        <v>2</v>
      </c>
      <c r="BW95" s="16">
        <v>2</v>
      </c>
      <c r="BX95" s="16">
        <v>2</v>
      </c>
      <c r="BY95" s="16">
        <v>2</v>
      </c>
      <c r="BZ95" s="16">
        <v>2</v>
      </c>
      <c r="CA95" s="16">
        <v>2</v>
      </c>
      <c r="CB95" s="16">
        <v>2</v>
      </c>
      <c r="CC95" s="16">
        <v>2</v>
      </c>
      <c r="CD95" s="16">
        <v>2</v>
      </c>
      <c r="CE95" s="16">
        <v>2</v>
      </c>
      <c r="CF95" s="16">
        <v>2</v>
      </c>
      <c r="CG95" s="16">
        <v>2</v>
      </c>
      <c r="CH95" s="16">
        <v>2</v>
      </c>
      <c r="CI95" s="16">
        <v>2</v>
      </c>
      <c r="CJ95" s="16">
        <v>2</v>
      </c>
      <c r="CK95" s="16">
        <v>2</v>
      </c>
      <c r="CL95" s="16">
        <v>2</v>
      </c>
      <c r="CM95" s="16">
        <v>2</v>
      </c>
      <c r="CN95" s="16">
        <v>2</v>
      </c>
      <c r="CO95" s="16">
        <v>2</v>
      </c>
      <c r="CP95" s="16">
        <v>2</v>
      </c>
      <c r="CQ95" s="16">
        <v>2</v>
      </c>
      <c r="CR95" s="16">
        <v>2</v>
      </c>
      <c r="CS95" s="16">
        <v>2</v>
      </c>
      <c r="CT95" s="16">
        <v>2</v>
      </c>
      <c r="CU95" s="16">
        <v>2</v>
      </c>
      <c r="CV95" s="16">
        <v>2</v>
      </c>
      <c r="CW95" s="69"/>
      <c r="CX95" s="352"/>
      <c r="CY95" s="69"/>
      <c r="CZ95" s="70"/>
      <c r="DA95" s="69"/>
      <c r="DB95" s="70"/>
      <c r="DC95" s="69"/>
      <c r="DD95" s="70"/>
      <c r="DE95" s="71"/>
      <c r="DF95" s="71"/>
      <c r="DG95" s="2"/>
      <c r="DH95" s="2"/>
      <c r="DI95" s="2"/>
      <c r="DJ95" s="2"/>
      <c r="DK95" s="2"/>
      <c r="DL95" s="2"/>
      <c r="DM95" s="2"/>
      <c r="DN95" s="2"/>
      <c r="DO95" s="2"/>
      <c r="DP95" s="2"/>
      <c r="DQ95" s="2"/>
      <c r="DR95" s="2"/>
      <c r="DS95" s="2"/>
      <c r="DT95" s="2"/>
      <c r="DU95" s="2"/>
      <c r="DV95" s="2"/>
      <c r="DW95" s="2"/>
      <c r="DX95" s="2"/>
      <c r="DY95" s="2"/>
      <c r="DZ95" s="2"/>
    </row>
    <row r="96" spans="1:130" ht="39" hidden="1" customHeight="1" x14ac:dyDescent="0.25">
      <c r="A96" s="49">
        <v>84</v>
      </c>
      <c r="B96" s="62"/>
      <c r="C96" s="56"/>
      <c r="D96" s="15" t="s">
        <v>695</v>
      </c>
      <c r="E96" s="15" t="s">
        <v>19</v>
      </c>
      <c r="F96" s="15" t="s">
        <v>696</v>
      </c>
      <c r="G96" s="64" t="s">
        <v>19</v>
      </c>
      <c r="H96" s="15" t="s">
        <v>696</v>
      </c>
      <c r="I96" s="64" t="s">
        <v>628</v>
      </c>
      <c r="J96" s="64" t="s">
        <v>14</v>
      </c>
      <c r="K96" s="16"/>
      <c r="L96" s="16"/>
      <c r="M96" s="11"/>
      <c r="N96" s="11" t="s">
        <v>547</v>
      </c>
      <c r="O96" s="66"/>
      <c r="P96" s="66"/>
      <c r="Q96" s="66"/>
      <c r="R96" s="66"/>
      <c r="S96" s="66"/>
      <c r="T96" s="66"/>
      <c r="U96" s="66"/>
      <c r="V96" s="66"/>
      <c r="W96" s="66" t="s">
        <v>15</v>
      </c>
      <c r="X96" s="66"/>
      <c r="Y96" s="67">
        <f t="shared" si="29"/>
        <v>1</v>
      </c>
      <c r="Z96" s="16"/>
      <c r="AA96" s="12"/>
      <c r="AB96" s="12"/>
      <c r="AC96" s="12"/>
      <c r="AD96" s="12"/>
      <c r="AE96" s="68"/>
      <c r="AF96" s="68"/>
      <c r="AG96" s="68"/>
      <c r="AH96" s="12"/>
      <c r="AI96" s="12"/>
      <c r="AJ96" s="12"/>
      <c r="AK96" s="12"/>
      <c r="AL96" s="272"/>
      <c r="AM96" s="272"/>
      <c r="AN96" s="272"/>
      <c r="AO96" s="272"/>
      <c r="AP96" s="272"/>
      <c r="AQ96" s="12"/>
      <c r="AR96" s="12"/>
      <c r="AS96" s="12"/>
      <c r="AT96" s="12"/>
      <c r="AU96" s="12"/>
      <c r="AV96" s="12"/>
      <c r="AW96" s="12"/>
      <c r="AX96" s="12"/>
      <c r="AY96" s="12"/>
      <c r="AZ96" s="12"/>
      <c r="BA96" s="12"/>
      <c r="BB96" s="12"/>
      <c r="BC96" s="12"/>
      <c r="BD96" s="12"/>
      <c r="BE96" s="12"/>
      <c r="BF96" s="16" t="s">
        <v>687</v>
      </c>
      <c r="BG96" s="16" t="s">
        <v>687</v>
      </c>
      <c r="BH96" s="16" t="s">
        <v>687</v>
      </c>
      <c r="BI96" s="12"/>
      <c r="BJ96" s="16">
        <v>2</v>
      </c>
      <c r="BK96" s="16">
        <v>2</v>
      </c>
      <c r="BL96" s="16">
        <v>2</v>
      </c>
      <c r="BM96" s="16">
        <v>2</v>
      </c>
      <c r="BN96" s="16">
        <v>2</v>
      </c>
      <c r="BO96" s="16">
        <v>2</v>
      </c>
      <c r="BP96" s="16">
        <v>2</v>
      </c>
      <c r="BQ96" s="16">
        <v>2</v>
      </c>
      <c r="BR96" s="16">
        <v>2</v>
      </c>
      <c r="BS96" s="16">
        <v>2</v>
      </c>
      <c r="BT96" s="16">
        <v>2</v>
      </c>
      <c r="BU96" s="16">
        <v>2</v>
      </c>
      <c r="BV96" s="16">
        <v>2</v>
      </c>
      <c r="BW96" s="16">
        <v>2</v>
      </c>
      <c r="BX96" s="16">
        <v>2</v>
      </c>
      <c r="BY96" s="16">
        <v>2</v>
      </c>
      <c r="BZ96" s="16">
        <v>2</v>
      </c>
      <c r="CA96" s="16">
        <v>2</v>
      </c>
      <c r="CB96" s="16">
        <v>2</v>
      </c>
      <c r="CC96" s="16">
        <v>2</v>
      </c>
      <c r="CD96" s="16">
        <v>2</v>
      </c>
      <c r="CE96" s="16">
        <v>2</v>
      </c>
      <c r="CF96" s="16">
        <v>2</v>
      </c>
      <c r="CG96" s="16">
        <v>2</v>
      </c>
      <c r="CH96" s="16">
        <v>2</v>
      </c>
      <c r="CI96" s="16">
        <v>2</v>
      </c>
      <c r="CJ96" s="16">
        <v>2</v>
      </c>
      <c r="CK96" s="16">
        <v>2</v>
      </c>
      <c r="CL96" s="16">
        <v>2</v>
      </c>
      <c r="CM96" s="16">
        <v>2</v>
      </c>
      <c r="CN96" s="16">
        <v>2</v>
      </c>
      <c r="CO96" s="16">
        <v>2</v>
      </c>
      <c r="CP96" s="16">
        <v>2</v>
      </c>
      <c r="CQ96" s="16">
        <v>2</v>
      </c>
      <c r="CR96" s="16">
        <v>2</v>
      </c>
      <c r="CS96" s="16">
        <v>2</v>
      </c>
      <c r="CT96" s="16">
        <v>2</v>
      </c>
      <c r="CU96" s="16">
        <v>2</v>
      </c>
      <c r="CV96" s="16">
        <v>2</v>
      </c>
      <c r="CW96" s="69"/>
      <c r="CX96" s="352"/>
      <c r="CY96" s="69"/>
      <c r="CZ96" s="70"/>
      <c r="DA96" s="69"/>
      <c r="DB96" s="70"/>
      <c r="DC96" s="69"/>
      <c r="DD96" s="70"/>
      <c r="DE96" s="71"/>
      <c r="DF96" s="71"/>
      <c r="DG96" s="2"/>
      <c r="DH96" s="2"/>
      <c r="DI96" s="2"/>
      <c r="DJ96" s="2"/>
      <c r="DK96" s="2"/>
      <c r="DL96" s="2"/>
      <c r="DM96" s="2"/>
      <c r="DN96" s="2"/>
      <c r="DO96" s="2"/>
      <c r="DP96" s="2"/>
      <c r="DQ96" s="2"/>
      <c r="DR96" s="2"/>
      <c r="DS96" s="2"/>
      <c r="DT96" s="2"/>
      <c r="DU96" s="2"/>
      <c r="DV96" s="2"/>
      <c r="DW96" s="2"/>
      <c r="DX96" s="2"/>
      <c r="DY96" s="2"/>
      <c r="DZ96" s="2"/>
    </row>
    <row r="97" spans="1:130" ht="39.75" hidden="1" customHeight="1" x14ac:dyDescent="0.25">
      <c r="A97" s="49">
        <v>85</v>
      </c>
      <c r="B97" s="62"/>
      <c r="C97" s="56"/>
      <c r="D97" s="15" t="s">
        <v>116</v>
      </c>
      <c r="E97" s="15" t="s">
        <v>19</v>
      </c>
      <c r="F97" s="15" t="s">
        <v>697</v>
      </c>
      <c r="G97" s="64" t="s">
        <v>19</v>
      </c>
      <c r="H97" s="15" t="s">
        <v>697</v>
      </c>
      <c r="I97" s="64" t="s">
        <v>628</v>
      </c>
      <c r="J97" s="64" t="s">
        <v>14</v>
      </c>
      <c r="K97" s="16"/>
      <c r="L97" s="16"/>
      <c r="M97" s="11"/>
      <c r="N97" s="305" t="s">
        <v>544</v>
      </c>
      <c r="O97" s="66"/>
      <c r="P97" s="66"/>
      <c r="Q97" s="66"/>
      <c r="R97" s="66"/>
      <c r="S97" s="66" t="s">
        <v>15</v>
      </c>
      <c r="T97" s="66"/>
      <c r="U97" s="66"/>
      <c r="V97" s="66"/>
      <c r="W97" s="66"/>
      <c r="X97" s="66"/>
      <c r="Y97" s="67">
        <f t="shared" si="29"/>
        <v>1</v>
      </c>
      <c r="Z97" s="16"/>
      <c r="AA97" s="12"/>
      <c r="AB97" s="12"/>
      <c r="AC97" s="12"/>
      <c r="AD97" s="12"/>
      <c r="AE97" s="68"/>
      <c r="AF97" s="68"/>
      <c r="AG97" s="68"/>
      <c r="AH97" s="12"/>
      <c r="AI97" s="12"/>
      <c r="AJ97" s="12"/>
      <c r="AK97" s="12"/>
      <c r="AL97" s="12"/>
      <c r="AM97" s="12"/>
      <c r="AN97" s="12"/>
      <c r="AO97" s="12"/>
      <c r="AP97" s="12"/>
      <c r="AQ97" s="12" t="s">
        <v>687</v>
      </c>
      <c r="AR97" s="12" t="s">
        <v>687</v>
      </c>
      <c r="AS97" s="12" t="s">
        <v>687</v>
      </c>
      <c r="AT97" s="12" t="s">
        <v>687</v>
      </c>
      <c r="AU97" s="12"/>
      <c r="AV97" s="12" t="s">
        <v>687</v>
      </c>
      <c r="AW97" s="12" t="s">
        <v>687</v>
      </c>
      <c r="AX97" s="12" t="s">
        <v>687</v>
      </c>
      <c r="AY97" s="12"/>
      <c r="AZ97" s="12"/>
      <c r="BA97" s="12"/>
      <c r="BB97" s="12"/>
      <c r="BC97" s="12"/>
      <c r="BD97" s="12"/>
      <c r="BE97" s="12"/>
      <c r="BF97" s="12"/>
      <c r="BG97" s="12"/>
      <c r="BH97" s="12"/>
      <c r="BI97" s="12"/>
      <c r="BJ97" s="16">
        <v>2</v>
      </c>
      <c r="BK97" s="16">
        <v>2</v>
      </c>
      <c r="BL97" s="16">
        <v>2</v>
      </c>
      <c r="BM97" s="16">
        <v>2</v>
      </c>
      <c r="BN97" s="16">
        <v>2</v>
      </c>
      <c r="BO97" s="16">
        <v>2</v>
      </c>
      <c r="BP97" s="16">
        <v>2</v>
      </c>
      <c r="BQ97" s="16">
        <v>2</v>
      </c>
      <c r="BR97" s="16">
        <v>2</v>
      </c>
      <c r="BS97" s="16">
        <v>2</v>
      </c>
      <c r="BT97" s="16">
        <v>2</v>
      </c>
      <c r="BU97" s="16">
        <v>2</v>
      </c>
      <c r="BV97" s="16">
        <v>2</v>
      </c>
      <c r="BW97" s="16">
        <v>2</v>
      </c>
      <c r="BX97" s="16">
        <v>2</v>
      </c>
      <c r="BY97" s="16">
        <v>2</v>
      </c>
      <c r="BZ97" s="16">
        <v>2</v>
      </c>
      <c r="CA97" s="16">
        <v>2</v>
      </c>
      <c r="CB97" s="16">
        <v>2</v>
      </c>
      <c r="CC97" s="16">
        <v>2</v>
      </c>
      <c r="CD97" s="16">
        <v>2</v>
      </c>
      <c r="CE97" s="16">
        <v>2</v>
      </c>
      <c r="CF97" s="16">
        <v>2</v>
      </c>
      <c r="CG97" s="16">
        <v>2</v>
      </c>
      <c r="CH97" s="16">
        <v>2</v>
      </c>
      <c r="CI97" s="16">
        <v>2</v>
      </c>
      <c r="CJ97" s="16">
        <v>2</v>
      </c>
      <c r="CK97" s="16">
        <v>2</v>
      </c>
      <c r="CL97" s="16">
        <v>2</v>
      </c>
      <c r="CM97" s="16">
        <v>2</v>
      </c>
      <c r="CN97" s="16">
        <v>2</v>
      </c>
      <c r="CO97" s="16">
        <v>2</v>
      </c>
      <c r="CP97" s="16">
        <v>2</v>
      </c>
      <c r="CQ97" s="16">
        <v>2</v>
      </c>
      <c r="CR97" s="16">
        <v>2</v>
      </c>
      <c r="CS97" s="16">
        <v>2</v>
      </c>
      <c r="CT97" s="16">
        <v>2</v>
      </c>
      <c r="CU97" s="16">
        <v>2</v>
      </c>
      <c r="CV97" s="16">
        <v>2</v>
      </c>
      <c r="CW97" s="69"/>
      <c r="CX97" s="352"/>
      <c r="CY97" s="69"/>
      <c r="CZ97" s="70"/>
      <c r="DA97" s="69"/>
      <c r="DB97" s="70"/>
      <c r="DC97" s="69"/>
      <c r="DD97" s="70"/>
      <c r="DE97" s="71"/>
      <c r="DF97" s="71"/>
      <c r="DG97" s="2"/>
      <c r="DH97" s="2"/>
      <c r="DI97" s="2"/>
      <c r="DJ97" s="2"/>
      <c r="DK97" s="2"/>
      <c r="DL97" s="2"/>
      <c r="DM97" s="2"/>
      <c r="DN97" s="2"/>
      <c r="DO97" s="2"/>
      <c r="DP97" s="2"/>
      <c r="DQ97" s="2"/>
      <c r="DR97" s="2"/>
      <c r="DS97" s="2"/>
      <c r="DT97" s="2"/>
      <c r="DU97" s="2"/>
      <c r="DV97" s="2"/>
      <c r="DW97" s="2"/>
      <c r="DX97" s="2"/>
      <c r="DY97" s="2"/>
      <c r="DZ97" s="2"/>
    </row>
    <row r="98" spans="1:130" ht="69.75" customHeight="1" x14ac:dyDescent="0.25">
      <c r="A98" s="614">
        <v>86</v>
      </c>
      <c r="B98" s="617"/>
      <c r="C98" s="56"/>
      <c r="D98" s="612" t="s">
        <v>117</v>
      </c>
      <c r="E98" s="15"/>
      <c r="F98" s="612" t="s">
        <v>698</v>
      </c>
      <c r="G98" s="64"/>
      <c r="H98" s="140" t="s">
        <v>1418</v>
      </c>
      <c r="I98" s="64" t="s">
        <v>628</v>
      </c>
      <c r="J98" s="64"/>
      <c r="K98" s="16"/>
      <c r="L98" s="16"/>
      <c r="M98" s="11"/>
      <c r="N98" s="305" t="s">
        <v>541</v>
      </c>
      <c r="O98" s="66"/>
      <c r="P98" s="66"/>
      <c r="Q98" s="66"/>
      <c r="R98" s="66"/>
      <c r="S98" s="66"/>
      <c r="T98" s="66"/>
      <c r="U98" s="66"/>
      <c r="V98" s="66"/>
      <c r="W98" s="66"/>
      <c r="X98" s="66"/>
      <c r="Y98" s="67"/>
      <c r="Z98" s="16"/>
      <c r="AA98" s="12"/>
      <c r="AB98" s="12"/>
      <c r="AC98" s="12"/>
      <c r="AD98" s="12"/>
      <c r="AE98" s="68" t="s">
        <v>654</v>
      </c>
      <c r="AF98" s="68" t="s">
        <v>654</v>
      </c>
      <c r="AG98" s="68" t="s">
        <v>654</v>
      </c>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69"/>
      <c r="CX98" s="352"/>
      <c r="CY98" s="69"/>
      <c r="CZ98" s="70"/>
      <c r="DA98" s="69"/>
      <c r="DB98" s="70"/>
      <c r="DC98" s="69"/>
      <c r="DD98" s="70"/>
      <c r="DE98" s="71"/>
      <c r="DF98" s="71"/>
      <c r="DG98" s="387"/>
      <c r="DH98" s="387"/>
      <c r="DI98" s="387"/>
      <c r="DJ98" s="387"/>
      <c r="DK98" s="387"/>
      <c r="DL98" s="387"/>
      <c r="DM98" s="387"/>
      <c r="DN98" s="387"/>
      <c r="DO98" s="387"/>
      <c r="DP98" s="387"/>
      <c r="DQ98" s="387"/>
      <c r="DR98" s="387"/>
      <c r="DS98" s="387"/>
      <c r="DT98" s="387"/>
      <c r="DU98" s="387"/>
      <c r="DV98" s="387"/>
      <c r="DW98" s="387"/>
      <c r="DX98" s="387"/>
      <c r="DY98" s="387"/>
      <c r="DZ98" s="387"/>
    </row>
    <row r="99" spans="1:130" ht="63.75" hidden="1" customHeight="1" x14ac:dyDescent="0.25">
      <c r="A99" s="616"/>
      <c r="B99" s="619"/>
      <c r="C99" s="56"/>
      <c r="D99" s="613"/>
      <c r="E99" s="15" t="s">
        <v>19</v>
      </c>
      <c r="F99" s="613"/>
      <c r="G99" s="64" t="s">
        <v>19</v>
      </c>
      <c r="H99" s="15" t="s">
        <v>698</v>
      </c>
      <c r="I99" s="64" t="s">
        <v>628</v>
      </c>
      <c r="J99" s="64" t="s">
        <v>14</v>
      </c>
      <c r="K99" s="16"/>
      <c r="L99" s="16"/>
      <c r="M99" s="11"/>
      <c r="N99" s="11" t="s">
        <v>546</v>
      </c>
      <c r="O99" s="66"/>
      <c r="P99" s="66"/>
      <c r="Q99" s="66"/>
      <c r="R99" s="66"/>
      <c r="S99" s="66"/>
      <c r="T99" s="66"/>
      <c r="U99" s="66" t="s">
        <v>15</v>
      </c>
      <c r="V99" s="66"/>
      <c r="W99" s="66"/>
      <c r="X99" s="66"/>
      <c r="Y99" s="67">
        <f t="shared" si="29"/>
        <v>1</v>
      </c>
      <c r="Z99" s="16"/>
      <c r="AA99" s="12"/>
      <c r="AB99" s="12"/>
      <c r="AC99" s="12"/>
      <c r="AD99" s="12"/>
      <c r="AE99" s="68"/>
      <c r="AF99" s="68"/>
      <c r="AG99" s="68"/>
      <c r="AH99" s="12"/>
      <c r="AI99" s="12"/>
      <c r="AJ99" s="12"/>
      <c r="AK99" s="12"/>
      <c r="AL99" s="12"/>
      <c r="AM99" s="12"/>
      <c r="AN99" s="12"/>
      <c r="AO99" s="12"/>
      <c r="AP99" s="12"/>
      <c r="AQ99" s="12"/>
      <c r="AR99" s="12"/>
      <c r="AS99" s="12"/>
      <c r="AT99" s="12"/>
      <c r="AU99" s="12"/>
      <c r="AV99" s="12"/>
      <c r="AW99" s="12"/>
      <c r="AX99" s="12"/>
      <c r="AY99" s="12" t="s">
        <v>687</v>
      </c>
      <c r="AZ99" s="12"/>
      <c r="BA99" s="12" t="s">
        <v>687</v>
      </c>
      <c r="BB99" s="12" t="s">
        <v>687</v>
      </c>
      <c r="BC99" s="12"/>
      <c r="BD99" s="12"/>
      <c r="BE99" s="12"/>
      <c r="BF99" s="12"/>
      <c r="BG99" s="12"/>
      <c r="BH99" s="12"/>
      <c r="BI99" s="12"/>
      <c r="BJ99" s="16">
        <v>2</v>
      </c>
      <c r="BK99" s="16">
        <v>2</v>
      </c>
      <c r="BL99" s="16">
        <v>2</v>
      </c>
      <c r="BM99" s="16">
        <v>2</v>
      </c>
      <c r="BN99" s="16">
        <v>2</v>
      </c>
      <c r="BO99" s="16">
        <v>2</v>
      </c>
      <c r="BP99" s="16">
        <v>2</v>
      </c>
      <c r="BQ99" s="16">
        <v>2</v>
      </c>
      <c r="BR99" s="16">
        <v>2</v>
      </c>
      <c r="BS99" s="16">
        <v>2</v>
      </c>
      <c r="BT99" s="16">
        <v>2</v>
      </c>
      <c r="BU99" s="16">
        <v>2</v>
      </c>
      <c r="BV99" s="16">
        <v>2</v>
      </c>
      <c r="BW99" s="16">
        <v>2</v>
      </c>
      <c r="BX99" s="16">
        <v>2</v>
      </c>
      <c r="BY99" s="16">
        <v>2</v>
      </c>
      <c r="BZ99" s="16">
        <v>2</v>
      </c>
      <c r="CA99" s="16">
        <v>2</v>
      </c>
      <c r="CB99" s="16">
        <v>2</v>
      </c>
      <c r="CC99" s="16">
        <v>2</v>
      </c>
      <c r="CD99" s="16">
        <v>2</v>
      </c>
      <c r="CE99" s="16">
        <v>2</v>
      </c>
      <c r="CF99" s="16">
        <v>2</v>
      </c>
      <c r="CG99" s="16">
        <v>2</v>
      </c>
      <c r="CH99" s="16">
        <v>2</v>
      </c>
      <c r="CI99" s="16">
        <v>2</v>
      </c>
      <c r="CJ99" s="16">
        <v>2</v>
      </c>
      <c r="CK99" s="16">
        <v>2</v>
      </c>
      <c r="CL99" s="16">
        <v>2</v>
      </c>
      <c r="CM99" s="16">
        <v>2</v>
      </c>
      <c r="CN99" s="16">
        <v>2</v>
      </c>
      <c r="CO99" s="16">
        <v>2</v>
      </c>
      <c r="CP99" s="16">
        <v>2</v>
      </c>
      <c r="CQ99" s="16">
        <v>2</v>
      </c>
      <c r="CR99" s="16">
        <v>2</v>
      </c>
      <c r="CS99" s="16">
        <v>2</v>
      </c>
      <c r="CT99" s="16">
        <v>2</v>
      </c>
      <c r="CU99" s="16">
        <v>2</v>
      </c>
      <c r="CV99" s="16">
        <v>2</v>
      </c>
      <c r="CW99" s="69"/>
      <c r="CX99" s="352"/>
      <c r="CY99" s="69"/>
      <c r="CZ99" s="70"/>
      <c r="DA99" s="69"/>
      <c r="DB99" s="70"/>
      <c r="DC99" s="69"/>
      <c r="DD99" s="70"/>
      <c r="DE99" s="71"/>
      <c r="DF99" s="71"/>
      <c r="DG99" s="2"/>
      <c r="DH99" s="2"/>
      <c r="DI99" s="2"/>
      <c r="DJ99" s="2"/>
      <c r="DK99" s="2"/>
      <c r="DL99" s="2"/>
      <c r="DM99" s="2"/>
      <c r="DN99" s="2"/>
      <c r="DO99" s="2"/>
      <c r="DP99" s="2"/>
      <c r="DQ99" s="2"/>
      <c r="DR99" s="2"/>
      <c r="DS99" s="2"/>
      <c r="DT99" s="2"/>
      <c r="DU99" s="2"/>
      <c r="DV99" s="2"/>
      <c r="DW99" s="2"/>
      <c r="DX99" s="2"/>
      <c r="DY99" s="2"/>
      <c r="DZ99" s="2"/>
    </row>
    <row r="100" spans="1:130" ht="117" hidden="1" customHeight="1" x14ac:dyDescent="0.25">
      <c r="A100" s="49">
        <v>87</v>
      </c>
      <c r="B100" s="62"/>
      <c r="C100" s="56">
        <v>155</v>
      </c>
      <c r="D100" s="8" t="s">
        <v>118</v>
      </c>
      <c r="E100" s="15" t="s">
        <v>38</v>
      </c>
      <c r="F100" s="102" t="s">
        <v>119</v>
      </c>
      <c r="G100" s="64" t="s">
        <v>38</v>
      </c>
      <c r="H100" s="8" t="s">
        <v>118</v>
      </c>
      <c r="I100" s="64" t="s">
        <v>628</v>
      </c>
      <c r="J100" s="64" t="s">
        <v>14</v>
      </c>
      <c r="K100" s="16" t="s">
        <v>120</v>
      </c>
      <c r="L100" s="16" t="s">
        <v>15</v>
      </c>
      <c r="M100" s="11">
        <v>5</v>
      </c>
      <c r="N100" s="305" t="s">
        <v>544</v>
      </c>
      <c r="O100" s="66"/>
      <c r="P100" s="66"/>
      <c r="Q100" s="66"/>
      <c r="R100" s="66"/>
      <c r="S100" s="66" t="s">
        <v>15</v>
      </c>
      <c r="T100" s="66"/>
      <c r="U100" s="66"/>
      <c r="V100" s="66"/>
      <c r="W100" s="66"/>
      <c r="X100" s="66"/>
      <c r="Y100" s="67">
        <f t="shared" si="29"/>
        <v>1</v>
      </c>
      <c r="Z100" s="20"/>
      <c r="AA100" s="20"/>
      <c r="AB100" s="20"/>
      <c r="AC100" s="20"/>
      <c r="AD100" s="20"/>
      <c r="AE100" s="76"/>
      <c r="AF100" s="16"/>
      <c r="AG100" s="16"/>
      <c r="AH100" s="16"/>
      <c r="AI100" s="16"/>
      <c r="AJ100" s="16"/>
      <c r="AK100" s="16"/>
      <c r="AL100" s="16"/>
      <c r="AM100" s="16"/>
      <c r="AN100" s="16"/>
      <c r="AO100" s="16"/>
      <c r="AP100" s="16"/>
      <c r="AQ100" s="16" t="s">
        <v>687</v>
      </c>
      <c r="AR100" s="16" t="s">
        <v>687</v>
      </c>
      <c r="AS100" s="16" t="s">
        <v>687</v>
      </c>
      <c r="AT100" s="16" t="s">
        <v>687</v>
      </c>
      <c r="AU100" s="16"/>
      <c r="AV100" s="16" t="s">
        <v>687</v>
      </c>
      <c r="AW100" s="16" t="s">
        <v>687</v>
      </c>
      <c r="AX100" s="16" t="s">
        <v>687</v>
      </c>
      <c r="AY100" s="16"/>
      <c r="AZ100" s="16"/>
      <c r="BA100" s="16"/>
      <c r="BB100" s="16"/>
      <c r="BC100" s="16"/>
      <c r="BD100" s="16"/>
      <c r="BE100" s="16"/>
      <c r="BF100" s="16"/>
      <c r="BG100" s="16"/>
      <c r="BH100" s="16"/>
      <c r="BI100" s="16"/>
      <c r="BJ100" s="16">
        <v>2</v>
      </c>
      <c r="BK100" s="16">
        <v>2</v>
      </c>
      <c r="BL100" s="16">
        <v>2</v>
      </c>
      <c r="BM100" s="16">
        <v>2</v>
      </c>
      <c r="BN100" s="16">
        <v>2</v>
      </c>
      <c r="BO100" s="16">
        <v>2</v>
      </c>
      <c r="BP100" s="16">
        <v>2</v>
      </c>
      <c r="BQ100" s="16">
        <v>2</v>
      </c>
      <c r="BR100" s="16">
        <v>2</v>
      </c>
      <c r="BS100" s="16">
        <v>2</v>
      </c>
      <c r="BT100" s="16">
        <v>2</v>
      </c>
      <c r="BU100" s="16">
        <v>2</v>
      </c>
      <c r="BV100" s="16">
        <v>2</v>
      </c>
      <c r="BW100" s="16">
        <v>2</v>
      </c>
      <c r="BX100" s="16">
        <v>2</v>
      </c>
      <c r="BY100" s="16">
        <v>2</v>
      </c>
      <c r="BZ100" s="16">
        <v>2</v>
      </c>
      <c r="CA100" s="16">
        <v>2</v>
      </c>
      <c r="CB100" s="16">
        <v>2</v>
      </c>
      <c r="CC100" s="16">
        <v>2</v>
      </c>
      <c r="CD100" s="16">
        <v>2</v>
      </c>
      <c r="CE100" s="16">
        <v>2</v>
      </c>
      <c r="CF100" s="16">
        <v>2</v>
      </c>
      <c r="CG100" s="16">
        <v>2</v>
      </c>
      <c r="CH100" s="16">
        <v>2</v>
      </c>
      <c r="CI100" s="16">
        <v>2</v>
      </c>
      <c r="CJ100" s="16">
        <v>2</v>
      </c>
      <c r="CK100" s="16">
        <v>2</v>
      </c>
      <c r="CL100" s="16">
        <v>2</v>
      </c>
      <c r="CM100" s="16">
        <v>2</v>
      </c>
      <c r="CN100" s="16">
        <v>2</v>
      </c>
      <c r="CO100" s="16">
        <v>2</v>
      </c>
      <c r="CP100" s="16">
        <v>2</v>
      </c>
      <c r="CQ100" s="16">
        <v>2</v>
      </c>
      <c r="CR100" s="16">
        <v>2</v>
      </c>
      <c r="CS100" s="16">
        <v>2</v>
      </c>
      <c r="CT100" s="16">
        <v>2</v>
      </c>
      <c r="CU100" s="16">
        <v>2</v>
      </c>
      <c r="CV100" s="16">
        <v>2</v>
      </c>
      <c r="CW100" s="69">
        <f t="shared" ref="CW100:CW131" si="30">COUNTIF(BJ100:CV100,"2")</f>
        <v>39</v>
      </c>
      <c r="CX100" s="352">
        <f t="shared" ref="CX100:CX131" si="31">CW100/(CW100+CY100+DA100+DC100)</f>
        <v>1</v>
      </c>
      <c r="CY100" s="69">
        <f t="shared" ref="CY100:CY131" si="32">COUNTIF(BJ100:CV100,"1")</f>
        <v>0</v>
      </c>
      <c r="CZ100" s="70">
        <f t="shared" ref="CZ100:CZ131" si="33">CY100/(CW100+CY100+DA100+DC100)</f>
        <v>0</v>
      </c>
      <c r="DA100" s="69">
        <f t="shared" ref="DA100:DA131" si="34">COUNTIF(BJ100:CV100,"0")</f>
        <v>0</v>
      </c>
      <c r="DB100" s="70">
        <f t="shared" ref="DB100:DB131" si="35">DA100/(CW100+CY100+DA100+DC100)</f>
        <v>0</v>
      </c>
      <c r="DC100" s="69">
        <f t="shared" ref="DC100:DC131" si="36">COUNTIF(BJ100:CV100,"KĐG")</f>
        <v>0</v>
      </c>
      <c r="DD100" s="70">
        <f t="shared" ref="DD100:DD131" si="37">DC100/(CW100+CY100+DA100+DC100)</f>
        <v>0</v>
      </c>
      <c r="DE100" s="71">
        <f t="shared" ref="DE100:DE131" si="38">(((CW100*2)+(CY100*1)+(DA100*0)))/(CW100+CY100+DA100)</f>
        <v>2</v>
      </c>
      <c r="DF100" s="71" t="str">
        <f t="shared" ref="DF100:DF131" si="39">IF(DD100&gt;=50%,"KĐG",IF(DE100&gt;=1.6,"Đạt mục tiêu",IF(DE100&gt;=1,"Cần cố gắng","Chưa đạt")))</f>
        <v>Đạt mục tiêu</v>
      </c>
      <c r="DG100" s="2"/>
      <c r="DH100" s="2"/>
      <c r="DI100" s="2"/>
      <c r="DJ100" s="2"/>
      <c r="DK100" s="2"/>
      <c r="DL100" s="2"/>
      <c r="DM100" s="2"/>
      <c r="DN100" s="2"/>
      <c r="DO100" s="2"/>
      <c r="DP100" s="2"/>
      <c r="DQ100" s="2"/>
      <c r="DR100" s="2"/>
      <c r="DS100" s="2"/>
      <c r="DT100" s="2"/>
      <c r="DU100" s="2"/>
      <c r="DV100" s="2"/>
      <c r="DW100" s="2"/>
      <c r="DX100" s="2"/>
      <c r="DY100" s="2"/>
      <c r="DZ100" s="2"/>
    </row>
    <row r="101" spans="1:130" ht="29.25" hidden="1" customHeight="1" x14ac:dyDescent="0.25">
      <c r="A101" s="49">
        <v>88</v>
      </c>
      <c r="B101" s="55">
        <v>155</v>
      </c>
      <c r="C101" s="56">
        <v>156</v>
      </c>
      <c r="D101" s="706" t="s">
        <v>121</v>
      </c>
      <c r="E101" s="708"/>
      <c r="F101" s="707"/>
      <c r="G101" s="708"/>
      <c r="H101" s="705"/>
      <c r="I101" s="64"/>
      <c r="J101" s="57"/>
      <c r="K101" s="57" t="s">
        <v>8</v>
      </c>
      <c r="L101" s="57" t="s">
        <v>8</v>
      </c>
      <c r="M101" s="103">
        <f>SUM(M102:M108)</f>
        <v>4</v>
      </c>
      <c r="N101" s="304"/>
      <c r="O101" s="82" t="s">
        <v>609</v>
      </c>
      <c r="P101" s="82" t="s">
        <v>609</v>
      </c>
      <c r="Q101" s="82" t="s">
        <v>609</v>
      </c>
      <c r="R101" s="82" t="s">
        <v>609</v>
      </c>
      <c r="S101" s="82" t="s">
        <v>609</v>
      </c>
      <c r="T101" s="82" t="s">
        <v>609</v>
      </c>
      <c r="U101" s="82" t="s">
        <v>609</v>
      </c>
      <c r="V101" s="82" t="s">
        <v>609</v>
      </c>
      <c r="W101" s="82" t="s">
        <v>609</v>
      </c>
      <c r="X101" s="82" t="s">
        <v>609</v>
      </c>
      <c r="Y101" s="67">
        <f t="shared" si="29"/>
        <v>0</v>
      </c>
      <c r="Z101" s="57" t="s">
        <v>8</v>
      </c>
      <c r="AA101" s="57"/>
      <c r="AB101" s="57"/>
      <c r="AC101" s="57"/>
      <c r="AD101" s="57"/>
      <c r="AE101" s="77"/>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336" t="s">
        <v>8</v>
      </c>
      <c r="BK101" s="336" t="s">
        <v>8</v>
      </c>
      <c r="BL101" s="336" t="s">
        <v>8</v>
      </c>
      <c r="BM101" s="336" t="s">
        <v>8</v>
      </c>
      <c r="BN101" s="336" t="s">
        <v>8</v>
      </c>
      <c r="BO101" s="336" t="s">
        <v>8</v>
      </c>
      <c r="BP101" s="336" t="s">
        <v>8</v>
      </c>
      <c r="BQ101" s="336" t="s">
        <v>8</v>
      </c>
      <c r="BR101" s="336" t="s">
        <v>8</v>
      </c>
      <c r="BS101" s="336" t="s">
        <v>8</v>
      </c>
      <c r="BT101" s="336" t="s">
        <v>8</v>
      </c>
      <c r="BU101" s="336" t="s">
        <v>8</v>
      </c>
      <c r="BV101" s="336" t="s">
        <v>8</v>
      </c>
      <c r="BW101" s="336" t="s">
        <v>8</v>
      </c>
      <c r="BX101" s="336" t="s">
        <v>8</v>
      </c>
      <c r="BY101" s="336" t="s">
        <v>8</v>
      </c>
      <c r="BZ101" s="336" t="s">
        <v>8</v>
      </c>
      <c r="CA101" s="336" t="s">
        <v>8</v>
      </c>
      <c r="CB101" s="336" t="s">
        <v>8</v>
      </c>
      <c r="CC101" s="336" t="s">
        <v>8</v>
      </c>
      <c r="CD101" s="336" t="s">
        <v>8</v>
      </c>
      <c r="CE101" s="336" t="s">
        <v>8</v>
      </c>
      <c r="CF101" s="336" t="s">
        <v>8</v>
      </c>
      <c r="CG101" s="336" t="s">
        <v>8</v>
      </c>
      <c r="CH101" s="336" t="s">
        <v>8</v>
      </c>
      <c r="CI101" s="336" t="s">
        <v>8</v>
      </c>
      <c r="CJ101" s="336" t="s">
        <v>8</v>
      </c>
      <c r="CK101" s="336" t="s">
        <v>8</v>
      </c>
      <c r="CL101" s="336" t="s">
        <v>8</v>
      </c>
      <c r="CM101" s="336" t="s">
        <v>8</v>
      </c>
      <c r="CN101" s="336" t="s">
        <v>8</v>
      </c>
      <c r="CO101" s="336" t="s">
        <v>8</v>
      </c>
      <c r="CP101" s="336" t="s">
        <v>8</v>
      </c>
      <c r="CQ101" s="336" t="s">
        <v>8</v>
      </c>
      <c r="CR101" s="336" t="s">
        <v>8</v>
      </c>
      <c r="CS101" s="336"/>
      <c r="CT101" s="336" t="s">
        <v>8</v>
      </c>
      <c r="CU101" s="336" t="s">
        <v>8</v>
      </c>
      <c r="CV101" s="336" t="s">
        <v>8</v>
      </c>
      <c r="CW101" s="335">
        <f t="shared" si="30"/>
        <v>0</v>
      </c>
      <c r="CX101" s="330" t="e">
        <f t="shared" si="31"/>
        <v>#DIV/0!</v>
      </c>
      <c r="CY101" s="335">
        <f t="shared" si="32"/>
        <v>0</v>
      </c>
      <c r="CZ101" s="339" t="e">
        <f t="shared" si="33"/>
        <v>#DIV/0!</v>
      </c>
      <c r="DA101" s="335">
        <f t="shared" si="34"/>
        <v>0</v>
      </c>
      <c r="DB101" s="339" t="e">
        <f t="shared" si="35"/>
        <v>#DIV/0!</v>
      </c>
      <c r="DC101" s="335">
        <f t="shared" si="36"/>
        <v>0</v>
      </c>
      <c r="DD101" s="339" t="e">
        <f t="shared" si="37"/>
        <v>#DIV/0!</v>
      </c>
      <c r="DE101" s="71" t="e">
        <f t="shared" si="38"/>
        <v>#DIV/0!</v>
      </c>
      <c r="DF101" s="71" t="e">
        <f t="shared" si="39"/>
        <v>#DIV/0!</v>
      </c>
      <c r="DG101" s="2"/>
      <c r="DH101" s="2"/>
      <c r="DI101" s="2"/>
      <c r="DJ101" s="2"/>
      <c r="DK101" s="2"/>
      <c r="DL101" s="2"/>
      <c r="DM101" s="2"/>
      <c r="DN101" s="2"/>
      <c r="DO101" s="2"/>
      <c r="DP101" s="2"/>
      <c r="DQ101" s="2"/>
      <c r="DR101" s="2"/>
      <c r="DS101" s="2"/>
      <c r="DT101" s="2"/>
      <c r="DU101" s="2"/>
      <c r="DV101" s="2"/>
      <c r="DW101" s="2"/>
      <c r="DX101" s="2"/>
      <c r="DY101" s="2"/>
      <c r="DZ101" s="2"/>
    </row>
    <row r="102" spans="1:130" ht="66.75" hidden="1" customHeight="1" x14ac:dyDescent="0.25">
      <c r="A102" s="49">
        <v>89</v>
      </c>
      <c r="B102" s="62">
        <v>156</v>
      </c>
      <c r="C102" s="56">
        <v>159</v>
      </c>
      <c r="D102" s="8" t="s">
        <v>122</v>
      </c>
      <c r="E102" s="15" t="s">
        <v>11</v>
      </c>
      <c r="F102" s="15" t="s">
        <v>123</v>
      </c>
      <c r="G102" s="64" t="s">
        <v>19</v>
      </c>
      <c r="H102" s="15" t="s">
        <v>1213</v>
      </c>
      <c r="I102" s="64" t="s">
        <v>628</v>
      </c>
      <c r="J102" s="64" t="s">
        <v>14</v>
      </c>
      <c r="K102" s="16" t="s">
        <v>6</v>
      </c>
      <c r="L102" s="16" t="s">
        <v>15</v>
      </c>
      <c r="M102" s="11"/>
      <c r="N102" s="306" t="s">
        <v>544</v>
      </c>
      <c r="O102" s="67"/>
      <c r="P102" s="66"/>
      <c r="Q102" s="66"/>
      <c r="R102" s="66"/>
      <c r="S102" s="66" t="s">
        <v>15</v>
      </c>
      <c r="T102" s="66"/>
      <c r="U102" s="66"/>
      <c r="V102" s="66"/>
      <c r="W102" s="66"/>
      <c r="X102" s="66"/>
      <c r="Y102" s="67">
        <f t="shared" si="29"/>
        <v>1</v>
      </c>
      <c r="Z102" s="14"/>
      <c r="AA102" s="16" t="s">
        <v>687</v>
      </c>
      <c r="AB102" s="16" t="s">
        <v>687</v>
      </c>
      <c r="AC102" s="16" t="s">
        <v>687</v>
      </c>
      <c r="AD102" s="16" t="s">
        <v>687</v>
      </c>
      <c r="AE102" s="68"/>
      <c r="AF102" s="12"/>
      <c r="AG102" s="12"/>
      <c r="AH102" s="12"/>
      <c r="AI102" s="12"/>
      <c r="AJ102" s="12"/>
      <c r="AK102" s="12"/>
      <c r="AL102" s="12"/>
      <c r="AM102" s="12"/>
      <c r="AN102" s="12"/>
      <c r="AO102" s="12"/>
      <c r="AP102" s="12"/>
      <c r="AQ102" s="12" t="s">
        <v>687</v>
      </c>
      <c r="AR102" s="12" t="s">
        <v>687</v>
      </c>
      <c r="AS102" s="12" t="s">
        <v>687</v>
      </c>
      <c r="AT102" s="12" t="s">
        <v>687</v>
      </c>
      <c r="AU102" s="12"/>
      <c r="AV102" s="12"/>
      <c r="AW102" s="12"/>
      <c r="AX102" s="12"/>
      <c r="AY102" s="12"/>
      <c r="AZ102" s="12"/>
      <c r="BA102" s="12"/>
      <c r="BB102" s="12"/>
      <c r="BC102" s="12"/>
      <c r="BD102" s="12"/>
      <c r="BE102" s="12"/>
      <c r="BF102" s="12"/>
      <c r="BG102" s="12"/>
      <c r="BH102" s="12"/>
      <c r="BI102" s="12"/>
      <c r="BJ102" s="16">
        <v>2</v>
      </c>
      <c r="BK102" s="16">
        <v>2</v>
      </c>
      <c r="BL102" s="16">
        <v>2</v>
      </c>
      <c r="BM102" s="16">
        <v>2</v>
      </c>
      <c r="BN102" s="16">
        <v>2</v>
      </c>
      <c r="BO102" s="16">
        <v>2</v>
      </c>
      <c r="BP102" s="16">
        <v>2</v>
      </c>
      <c r="BQ102" s="16">
        <v>2</v>
      </c>
      <c r="BR102" s="16">
        <v>2</v>
      </c>
      <c r="BS102" s="16">
        <v>2</v>
      </c>
      <c r="BT102" s="16">
        <v>2</v>
      </c>
      <c r="BU102" s="16">
        <v>2</v>
      </c>
      <c r="BV102" s="16">
        <v>2</v>
      </c>
      <c r="BW102" s="16">
        <v>2</v>
      </c>
      <c r="BX102" s="16">
        <v>2</v>
      </c>
      <c r="BY102" s="16">
        <v>2</v>
      </c>
      <c r="BZ102" s="16">
        <v>2</v>
      </c>
      <c r="CA102" s="16">
        <v>2</v>
      </c>
      <c r="CB102" s="16">
        <v>2</v>
      </c>
      <c r="CC102" s="16">
        <v>2</v>
      </c>
      <c r="CD102" s="16">
        <v>2</v>
      </c>
      <c r="CE102" s="16">
        <v>2</v>
      </c>
      <c r="CF102" s="16">
        <v>2</v>
      </c>
      <c r="CG102" s="16">
        <v>2</v>
      </c>
      <c r="CH102" s="16">
        <v>2</v>
      </c>
      <c r="CI102" s="16">
        <v>2</v>
      </c>
      <c r="CJ102" s="16">
        <v>2</v>
      </c>
      <c r="CK102" s="16">
        <v>2</v>
      </c>
      <c r="CL102" s="16">
        <v>2</v>
      </c>
      <c r="CM102" s="16">
        <v>2</v>
      </c>
      <c r="CN102" s="16">
        <v>2</v>
      </c>
      <c r="CO102" s="16">
        <v>2</v>
      </c>
      <c r="CP102" s="16">
        <v>2</v>
      </c>
      <c r="CQ102" s="16">
        <v>2</v>
      </c>
      <c r="CR102" s="16">
        <v>2</v>
      </c>
      <c r="CS102" s="16">
        <v>2</v>
      </c>
      <c r="CT102" s="16">
        <v>2</v>
      </c>
      <c r="CU102" s="16">
        <v>2</v>
      </c>
      <c r="CV102" s="16">
        <v>2</v>
      </c>
      <c r="CW102" s="69">
        <f t="shared" si="30"/>
        <v>39</v>
      </c>
      <c r="CX102" s="352">
        <f t="shared" si="31"/>
        <v>1</v>
      </c>
      <c r="CY102" s="69">
        <f t="shared" si="32"/>
        <v>0</v>
      </c>
      <c r="CZ102" s="70">
        <f t="shared" si="33"/>
        <v>0</v>
      </c>
      <c r="DA102" s="69">
        <f t="shared" si="34"/>
        <v>0</v>
      </c>
      <c r="DB102" s="70">
        <f t="shared" si="35"/>
        <v>0</v>
      </c>
      <c r="DC102" s="69">
        <f t="shared" si="36"/>
        <v>0</v>
      </c>
      <c r="DD102" s="70">
        <f t="shared" si="37"/>
        <v>0</v>
      </c>
      <c r="DE102" s="71">
        <f t="shared" si="38"/>
        <v>2</v>
      </c>
      <c r="DF102" s="71" t="str">
        <f t="shared" si="39"/>
        <v>Đạt mục tiêu</v>
      </c>
      <c r="DG102" s="2"/>
      <c r="DH102" s="2"/>
      <c r="DI102" s="2"/>
      <c r="DJ102" s="2"/>
      <c r="DK102" s="43" t="s">
        <v>1221</v>
      </c>
      <c r="DL102" s="2"/>
      <c r="DM102" s="2"/>
      <c r="DN102" s="2"/>
      <c r="DO102" s="2"/>
      <c r="DP102" s="2"/>
      <c r="DQ102" s="2"/>
      <c r="DR102" s="2"/>
      <c r="DS102" s="2"/>
      <c r="DT102" s="2"/>
      <c r="DU102" s="2"/>
      <c r="DV102" s="2"/>
      <c r="DW102" s="2"/>
      <c r="DX102" s="2"/>
      <c r="DY102" s="2"/>
      <c r="DZ102" s="2"/>
    </row>
    <row r="103" spans="1:130" ht="39" customHeight="1" x14ac:dyDescent="0.25">
      <c r="A103" s="49">
        <v>90</v>
      </c>
      <c r="B103" s="55">
        <v>159</v>
      </c>
      <c r="C103" s="56">
        <v>162</v>
      </c>
      <c r="D103" s="8" t="s">
        <v>124</v>
      </c>
      <c r="E103" s="15" t="s">
        <v>11</v>
      </c>
      <c r="F103" s="15" t="s">
        <v>125</v>
      </c>
      <c r="G103" s="64" t="s">
        <v>19</v>
      </c>
      <c r="H103" s="15" t="s">
        <v>699</v>
      </c>
      <c r="I103" s="64" t="s">
        <v>628</v>
      </c>
      <c r="J103" s="64" t="s">
        <v>14</v>
      </c>
      <c r="K103" s="16" t="s">
        <v>6</v>
      </c>
      <c r="L103" s="16" t="s">
        <v>15</v>
      </c>
      <c r="M103" s="11"/>
      <c r="N103" s="305" t="s">
        <v>541</v>
      </c>
      <c r="O103" s="66"/>
      <c r="P103" s="66" t="s">
        <v>15</v>
      </c>
      <c r="Q103" s="66"/>
      <c r="R103" s="66"/>
      <c r="S103" s="66"/>
      <c r="T103" s="66"/>
      <c r="U103" s="66"/>
      <c r="V103" s="66"/>
      <c r="W103" s="66"/>
      <c r="X103" s="66"/>
      <c r="Y103" s="67">
        <f t="shared" si="29"/>
        <v>1</v>
      </c>
      <c r="Z103" s="16"/>
      <c r="AA103" s="16"/>
      <c r="AB103" s="16"/>
      <c r="AC103" s="16"/>
      <c r="AD103" s="16"/>
      <c r="AE103" s="68" t="s">
        <v>687</v>
      </c>
      <c r="AF103" s="68" t="s">
        <v>687</v>
      </c>
      <c r="AG103" s="68" t="s">
        <v>687</v>
      </c>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6">
        <v>2</v>
      </c>
      <c r="BK103" s="16">
        <v>2</v>
      </c>
      <c r="BL103" s="16">
        <v>2</v>
      </c>
      <c r="BM103" s="16">
        <v>2</v>
      </c>
      <c r="BN103" s="16">
        <v>2</v>
      </c>
      <c r="BO103" s="16">
        <v>2</v>
      </c>
      <c r="BP103" s="16">
        <v>1</v>
      </c>
      <c r="BQ103" s="16">
        <v>2</v>
      </c>
      <c r="BR103" s="16">
        <v>2</v>
      </c>
      <c r="BS103" s="16">
        <v>2</v>
      </c>
      <c r="BT103" s="16">
        <v>2</v>
      </c>
      <c r="BU103" s="16">
        <v>2</v>
      </c>
      <c r="BV103" s="16">
        <v>2</v>
      </c>
      <c r="BW103" s="16">
        <v>2</v>
      </c>
      <c r="BX103" s="16">
        <v>2</v>
      </c>
      <c r="BY103" s="16">
        <v>2</v>
      </c>
      <c r="BZ103" s="16">
        <v>2</v>
      </c>
      <c r="CA103" s="16">
        <v>2</v>
      </c>
      <c r="CB103" s="16">
        <v>2</v>
      </c>
      <c r="CC103" s="16">
        <v>1</v>
      </c>
      <c r="CD103" s="16">
        <v>2</v>
      </c>
      <c r="CE103" s="16">
        <v>2</v>
      </c>
      <c r="CF103" s="16">
        <v>2</v>
      </c>
      <c r="CG103" s="16">
        <v>2</v>
      </c>
      <c r="CH103" s="16">
        <v>2</v>
      </c>
      <c r="CI103" s="16">
        <v>1</v>
      </c>
      <c r="CJ103" s="16">
        <v>2</v>
      </c>
      <c r="CK103" s="16">
        <v>2</v>
      </c>
      <c r="CL103" s="16">
        <v>2</v>
      </c>
      <c r="CM103" s="16">
        <v>2</v>
      </c>
      <c r="CN103" s="16">
        <v>2</v>
      </c>
      <c r="CO103" s="16">
        <v>2</v>
      </c>
      <c r="CP103" s="16">
        <v>2</v>
      </c>
      <c r="CQ103" s="16">
        <v>1</v>
      </c>
      <c r="CR103" s="16">
        <v>2</v>
      </c>
      <c r="CS103" s="16">
        <v>2</v>
      </c>
      <c r="CT103" s="16">
        <v>2</v>
      </c>
      <c r="CU103" s="16">
        <v>2</v>
      </c>
      <c r="CV103" s="16">
        <v>2</v>
      </c>
      <c r="CW103" s="69">
        <f t="shared" si="30"/>
        <v>35</v>
      </c>
      <c r="CX103" s="352">
        <f t="shared" si="31"/>
        <v>0.89743589743589747</v>
      </c>
      <c r="CY103" s="69">
        <f t="shared" si="32"/>
        <v>4</v>
      </c>
      <c r="CZ103" s="70">
        <f t="shared" si="33"/>
        <v>0.10256410256410256</v>
      </c>
      <c r="DA103" s="69">
        <f t="shared" si="34"/>
        <v>0</v>
      </c>
      <c r="DB103" s="70">
        <f t="shared" si="35"/>
        <v>0</v>
      </c>
      <c r="DC103" s="69">
        <f t="shared" si="36"/>
        <v>0</v>
      </c>
      <c r="DD103" s="70">
        <f t="shared" si="37"/>
        <v>0</v>
      </c>
      <c r="DE103" s="71">
        <f t="shared" si="38"/>
        <v>1.8974358974358974</v>
      </c>
      <c r="DF103" s="71" t="str">
        <f t="shared" si="39"/>
        <v>Đạt mục tiêu</v>
      </c>
      <c r="DG103" s="2"/>
      <c r="DH103" s="2"/>
      <c r="DI103" s="2"/>
      <c r="DJ103" s="2"/>
      <c r="DK103" s="2"/>
      <c r="DL103" s="2"/>
      <c r="DM103" s="2"/>
      <c r="DN103" s="2"/>
      <c r="DO103" s="2"/>
      <c r="DP103" s="2"/>
      <c r="DQ103" s="2"/>
      <c r="DR103" s="2"/>
      <c r="DS103" s="2"/>
      <c r="DT103" s="2"/>
      <c r="DU103" s="2"/>
      <c r="DV103" s="2"/>
      <c r="DW103" s="2"/>
      <c r="DX103" s="2"/>
      <c r="DY103" s="2"/>
      <c r="DZ103" s="2"/>
    </row>
    <row r="104" spans="1:130" ht="45" hidden="1" customHeight="1" x14ac:dyDescent="0.25">
      <c r="A104" s="49">
        <v>91</v>
      </c>
      <c r="B104" s="62">
        <v>162</v>
      </c>
      <c r="C104" s="56">
        <v>165</v>
      </c>
      <c r="D104" s="8" t="s">
        <v>126</v>
      </c>
      <c r="E104" s="15" t="s">
        <v>11</v>
      </c>
      <c r="F104" s="15" t="s">
        <v>127</v>
      </c>
      <c r="G104" s="64" t="s">
        <v>19</v>
      </c>
      <c r="H104" s="29" t="s">
        <v>1110</v>
      </c>
      <c r="I104" s="64" t="s">
        <v>628</v>
      </c>
      <c r="J104" s="64" t="s">
        <v>14</v>
      </c>
      <c r="K104" s="16" t="s">
        <v>6</v>
      </c>
      <c r="L104" s="16" t="s">
        <v>15</v>
      </c>
      <c r="M104" s="11">
        <v>1</v>
      </c>
      <c r="N104" s="304" t="s">
        <v>1200</v>
      </c>
      <c r="O104" s="66" t="s">
        <v>15</v>
      </c>
      <c r="P104" s="66"/>
      <c r="Q104" s="66"/>
      <c r="R104" s="66"/>
      <c r="S104" s="66"/>
      <c r="T104" s="66"/>
      <c r="U104" s="66"/>
      <c r="V104" s="66"/>
      <c r="W104" s="66"/>
      <c r="X104" s="66"/>
      <c r="Y104" s="67">
        <f t="shared" si="29"/>
        <v>1</v>
      </c>
      <c r="Z104" s="16"/>
      <c r="AA104" s="16" t="s">
        <v>687</v>
      </c>
      <c r="AB104" s="16" t="s">
        <v>687</v>
      </c>
      <c r="AC104" s="16" t="s">
        <v>687</v>
      </c>
      <c r="AD104" s="16" t="s">
        <v>687</v>
      </c>
      <c r="AE104" s="68"/>
      <c r="AF104" s="68"/>
      <c r="AG104" s="68"/>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6">
        <v>2</v>
      </c>
      <c r="BK104" s="16">
        <v>2</v>
      </c>
      <c r="BL104" s="16">
        <v>2</v>
      </c>
      <c r="BM104" s="16">
        <v>2</v>
      </c>
      <c r="BN104" s="16">
        <v>2</v>
      </c>
      <c r="BO104" s="16">
        <v>2</v>
      </c>
      <c r="BP104" s="16">
        <v>2</v>
      </c>
      <c r="BQ104" s="16">
        <v>2</v>
      </c>
      <c r="BR104" s="16">
        <v>2</v>
      </c>
      <c r="BS104" s="16">
        <v>2</v>
      </c>
      <c r="BT104" s="16">
        <v>2</v>
      </c>
      <c r="BU104" s="16">
        <v>2</v>
      </c>
      <c r="BV104" s="16">
        <v>2</v>
      </c>
      <c r="BW104" s="16">
        <v>2</v>
      </c>
      <c r="BX104" s="16">
        <v>2</v>
      </c>
      <c r="BY104" s="16">
        <v>2</v>
      </c>
      <c r="BZ104" s="16">
        <v>2</v>
      </c>
      <c r="CA104" s="16">
        <v>2</v>
      </c>
      <c r="CB104" s="16">
        <v>2</v>
      </c>
      <c r="CC104" s="16">
        <v>2</v>
      </c>
      <c r="CD104" s="16">
        <v>1</v>
      </c>
      <c r="CE104" s="16">
        <v>1</v>
      </c>
      <c r="CF104" s="16">
        <v>1</v>
      </c>
      <c r="CG104" s="16">
        <v>1</v>
      </c>
      <c r="CH104" s="16">
        <v>1</v>
      </c>
      <c r="CI104" s="16">
        <v>1</v>
      </c>
      <c r="CJ104" s="16">
        <v>1</v>
      </c>
      <c r="CK104" s="16">
        <v>2</v>
      </c>
      <c r="CL104" s="16">
        <v>2</v>
      </c>
      <c r="CM104" s="16">
        <v>2</v>
      </c>
      <c r="CN104" s="16">
        <v>2</v>
      </c>
      <c r="CO104" s="16">
        <v>2</v>
      </c>
      <c r="CP104" s="16">
        <v>2</v>
      </c>
      <c r="CQ104" s="16">
        <v>2</v>
      </c>
      <c r="CR104" s="16">
        <v>2</v>
      </c>
      <c r="CS104" s="16">
        <v>2</v>
      </c>
      <c r="CT104" s="16">
        <v>2</v>
      </c>
      <c r="CU104" s="16">
        <v>2</v>
      </c>
      <c r="CV104" s="16">
        <v>2</v>
      </c>
      <c r="CW104" s="69">
        <f t="shared" si="30"/>
        <v>32</v>
      </c>
      <c r="CX104" s="352">
        <f t="shared" si="31"/>
        <v>0.82051282051282048</v>
      </c>
      <c r="CY104" s="69">
        <f t="shared" si="32"/>
        <v>7</v>
      </c>
      <c r="CZ104" s="70">
        <f t="shared" si="33"/>
        <v>0.17948717948717949</v>
      </c>
      <c r="DA104" s="69">
        <f t="shared" si="34"/>
        <v>0</v>
      </c>
      <c r="DB104" s="70">
        <f t="shared" si="35"/>
        <v>0</v>
      </c>
      <c r="DC104" s="69">
        <f t="shared" si="36"/>
        <v>0</v>
      </c>
      <c r="DD104" s="70">
        <f t="shared" si="37"/>
        <v>0</v>
      </c>
      <c r="DE104" s="71">
        <f t="shared" si="38"/>
        <v>1.8205128205128205</v>
      </c>
      <c r="DF104" s="71" t="str">
        <f t="shared" si="39"/>
        <v>Đạt mục tiêu</v>
      </c>
      <c r="DG104" s="2"/>
      <c r="DH104" s="2"/>
      <c r="DI104" s="2"/>
      <c r="DJ104" s="2"/>
      <c r="DK104" s="2"/>
      <c r="DL104" s="2"/>
      <c r="DM104" s="2"/>
      <c r="DN104" s="2"/>
      <c r="DO104" s="2"/>
      <c r="DP104" s="2"/>
      <c r="DQ104" s="2"/>
      <c r="DR104" s="2"/>
      <c r="DS104" s="2"/>
      <c r="DT104" s="2"/>
      <c r="DU104" s="2"/>
      <c r="DV104" s="2"/>
      <c r="DW104" s="2"/>
      <c r="DX104" s="2"/>
      <c r="DY104" s="2"/>
      <c r="DZ104" s="2"/>
    </row>
    <row r="105" spans="1:130" ht="39.75" customHeight="1" x14ac:dyDescent="0.25">
      <c r="A105" s="49">
        <v>92</v>
      </c>
      <c r="B105" s="55">
        <v>165</v>
      </c>
      <c r="C105" s="56">
        <v>168</v>
      </c>
      <c r="D105" s="8" t="s">
        <v>128</v>
      </c>
      <c r="E105" s="15" t="s">
        <v>11</v>
      </c>
      <c r="F105" s="15" t="s">
        <v>129</v>
      </c>
      <c r="G105" s="64" t="s">
        <v>19</v>
      </c>
      <c r="H105" s="8" t="s">
        <v>1436</v>
      </c>
      <c r="I105" s="64" t="s">
        <v>628</v>
      </c>
      <c r="J105" s="64" t="s">
        <v>14</v>
      </c>
      <c r="K105" s="16" t="s">
        <v>6</v>
      </c>
      <c r="L105" s="16" t="s">
        <v>15</v>
      </c>
      <c r="M105" s="11">
        <v>1</v>
      </c>
      <c r="N105" s="305" t="s">
        <v>541</v>
      </c>
      <c r="O105" s="66"/>
      <c r="P105" s="66" t="s">
        <v>15</v>
      </c>
      <c r="Q105" s="66"/>
      <c r="R105" s="66"/>
      <c r="S105" s="66"/>
      <c r="T105" s="66"/>
      <c r="U105" s="66"/>
      <c r="V105" s="66"/>
      <c r="W105" s="66"/>
      <c r="X105" s="66"/>
      <c r="Y105" s="67">
        <f t="shared" si="29"/>
        <v>1</v>
      </c>
      <c r="Z105" s="16"/>
      <c r="AA105" s="16"/>
      <c r="AB105" s="16"/>
      <c r="AC105" s="16"/>
      <c r="AD105" s="16"/>
      <c r="AE105" s="16" t="s">
        <v>687</v>
      </c>
      <c r="AF105" s="16" t="s">
        <v>687</v>
      </c>
      <c r="AG105" s="16" t="s">
        <v>687</v>
      </c>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6">
        <v>2</v>
      </c>
      <c r="BK105" s="16">
        <v>2</v>
      </c>
      <c r="BL105" s="16">
        <v>2</v>
      </c>
      <c r="BM105" s="16">
        <v>2</v>
      </c>
      <c r="BN105" s="16">
        <v>2</v>
      </c>
      <c r="BO105" s="16">
        <v>2</v>
      </c>
      <c r="BP105" s="16">
        <v>2</v>
      </c>
      <c r="BQ105" s="16">
        <v>2</v>
      </c>
      <c r="BR105" s="16">
        <v>2</v>
      </c>
      <c r="BS105" s="16">
        <v>2</v>
      </c>
      <c r="BT105" s="16">
        <v>2</v>
      </c>
      <c r="BU105" s="16">
        <v>2</v>
      </c>
      <c r="BV105" s="16">
        <v>2</v>
      </c>
      <c r="BW105" s="16">
        <v>2</v>
      </c>
      <c r="BX105" s="16">
        <v>2</v>
      </c>
      <c r="BY105" s="16">
        <v>2</v>
      </c>
      <c r="BZ105" s="16">
        <v>2</v>
      </c>
      <c r="CA105" s="16">
        <v>2</v>
      </c>
      <c r="CB105" s="16">
        <v>2</v>
      </c>
      <c r="CC105" s="16">
        <v>2</v>
      </c>
      <c r="CD105" s="16">
        <v>2</v>
      </c>
      <c r="CE105" s="16">
        <v>2</v>
      </c>
      <c r="CF105" s="16">
        <v>2</v>
      </c>
      <c r="CG105" s="16">
        <v>2</v>
      </c>
      <c r="CH105" s="16">
        <v>2</v>
      </c>
      <c r="CI105" s="16">
        <v>2</v>
      </c>
      <c r="CJ105" s="16">
        <v>2</v>
      </c>
      <c r="CK105" s="16">
        <v>2</v>
      </c>
      <c r="CL105" s="16">
        <v>2</v>
      </c>
      <c r="CM105" s="16">
        <v>2</v>
      </c>
      <c r="CN105" s="16">
        <v>1</v>
      </c>
      <c r="CO105" s="16">
        <v>2</v>
      </c>
      <c r="CP105" s="16">
        <v>2</v>
      </c>
      <c r="CQ105" s="16">
        <v>2</v>
      </c>
      <c r="CR105" s="16">
        <v>2</v>
      </c>
      <c r="CS105" s="16">
        <v>2</v>
      </c>
      <c r="CT105" s="16">
        <v>1</v>
      </c>
      <c r="CU105" s="16">
        <v>2</v>
      </c>
      <c r="CV105" s="16">
        <v>2</v>
      </c>
      <c r="CW105" s="69">
        <f t="shared" si="30"/>
        <v>37</v>
      </c>
      <c r="CX105" s="352">
        <f t="shared" si="31"/>
        <v>0.94871794871794868</v>
      </c>
      <c r="CY105" s="69">
        <f t="shared" si="32"/>
        <v>2</v>
      </c>
      <c r="CZ105" s="70">
        <f t="shared" si="33"/>
        <v>5.128205128205128E-2</v>
      </c>
      <c r="DA105" s="69">
        <f t="shared" si="34"/>
        <v>0</v>
      </c>
      <c r="DB105" s="70">
        <f t="shared" si="35"/>
        <v>0</v>
      </c>
      <c r="DC105" s="69">
        <f t="shared" si="36"/>
        <v>0</v>
      </c>
      <c r="DD105" s="70">
        <f t="shared" si="37"/>
        <v>0</v>
      </c>
      <c r="DE105" s="71">
        <f t="shared" si="38"/>
        <v>1.9487179487179487</v>
      </c>
      <c r="DF105" s="71" t="str">
        <f t="shared" si="39"/>
        <v>Đạt mục tiêu</v>
      </c>
      <c r="DG105" s="2"/>
      <c r="DH105" s="2"/>
      <c r="DI105" s="2"/>
      <c r="DJ105" s="2"/>
      <c r="DK105" s="2"/>
      <c r="DL105" s="2"/>
      <c r="DM105" s="2"/>
      <c r="DN105" s="2"/>
      <c r="DO105" s="2"/>
      <c r="DP105" s="2"/>
      <c r="DQ105" s="2"/>
      <c r="DR105" s="2"/>
      <c r="DS105" s="2"/>
      <c r="DT105" s="2"/>
      <c r="DU105" s="2"/>
      <c r="DV105" s="2"/>
      <c r="DW105" s="2"/>
      <c r="DX105" s="2"/>
      <c r="DY105" s="2"/>
      <c r="DZ105" s="2"/>
    </row>
    <row r="106" spans="1:130" ht="37.5" hidden="1" customHeight="1" x14ac:dyDescent="0.25">
      <c r="A106" s="49">
        <v>93</v>
      </c>
      <c r="B106" s="62">
        <v>168</v>
      </c>
      <c r="C106" s="56">
        <v>169</v>
      </c>
      <c r="D106" s="8" t="s">
        <v>130</v>
      </c>
      <c r="E106" s="281" t="s">
        <v>36</v>
      </c>
      <c r="F106" s="15" t="s">
        <v>131</v>
      </c>
      <c r="G106" s="282" t="s">
        <v>36</v>
      </c>
      <c r="H106" s="109" t="s">
        <v>701</v>
      </c>
      <c r="I106" s="64" t="s">
        <v>628</v>
      </c>
      <c r="J106" s="64" t="s">
        <v>14</v>
      </c>
      <c r="K106" s="16" t="s">
        <v>6</v>
      </c>
      <c r="L106" s="16" t="s">
        <v>15</v>
      </c>
      <c r="M106" s="11"/>
      <c r="N106" s="305" t="s">
        <v>542</v>
      </c>
      <c r="O106" s="66"/>
      <c r="P106" s="66"/>
      <c r="Q106" s="66" t="s">
        <v>15</v>
      </c>
      <c r="R106" s="66"/>
      <c r="S106" s="66"/>
      <c r="T106" s="66"/>
      <c r="U106" s="66"/>
      <c r="V106" s="66"/>
      <c r="W106" s="66"/>
      <c r="X106" s="66"/>
      <c r="Y106" s="67">
        <f t="shared" si="29"/>
        <v>1</v>
      </c>
      <c r="Z106" s="16"/>
      <c r="AA106" s="16"/>
      <c r="AB106" s="16"/>
      <c r="AC106" s="16"/>
      <c r="AD106" s="16"/>
      <c r="AE106" s="68"/>
      <c r="AF106" s="12"/>
      <c r="AG106" s="12"/>
      <c r="AH106" s="12" t="s">
        <v>687</v>
      </c>
      <c r="AI106" s="12" t="s">
        <v>687</v>
      </c>
      <c r="AJ106" s="12" t="s">
        <v>687</v>
      </c>
      <c r="AK106" s="12" t="s">
        <v>687</v>
      </c>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6">
        <v>2</v>
      </c>
      <c r="BK106" s="16">
        <v>2</v>
      </c>
      <c r="BL106" s="16">
        <v>2</v>
      </c>
      <c r="BM106" s="16">
        <v>2</v>
      </c>
      <c r="BN106" s="16">
        <v>2</v>
      </c>
      <c r="BO106" s="16">
        <v>2</v>
      </c>
      <c r="BP106" s="16">
        <v>2</v>
      </c>
      <c r="BQ106" s="16">
        <v>2</v>
      </c>
      <c r="BR106" s="16">
        <v>2</v>
      </c>
      <c r="BS106" s="16">
        <v>2</v>
      </c>
      <c r="BT106" s="16">
        <v>2</v>
      </c>
      <c r="BU106" s="16">
        <v>2</v>
      </c>
      <c r="BV106" s="16">
        <v>2</v>
      </c>
      <c r="BW106" s="16">
        <v>2</v>
      </c>
      <c r="BX106" s="16">
        <v>2</v>
      </c>
      <c r="BY106" s="16">
        <v>2</v>
      </c>
      <c r="BZ106" s="16">
        <v>2</v>
      </c>
      <c r="CA106" s="16">
        <v>2</v>
      </c>
      <c r="CB106" s="16">
        <v>2</v>
      </c>
      <c r="CC106" s="16">
        <v>2</v>
      </c>
      <c r="CD106" s="16">
        <v>2</v>
      </c>
      <c r="CE106" s="16">
        <v>2</v>
      </c>
      <c r="CF106" s="16">
        <v>2</v>
      </c>
      <c r="CG106" s="16">
        <v>2</v>
      </c>
      <c r="CH106" s="16">
        <v>2</v>
      </c>
      <c r="CI106" s="16">
        <v>2</v>
      </c>
      <c r="CJ106" s="16">
        <v>2</v>
      </c>
      <c r="CK106" s="16">
        <v>2</v>
      </c>
      <c r="CL106" s="16">
        <v>1</v>
      </c>
      <c r="CM106" s="16">
        <v>1</v>
      </c>
      <c r="CN106" s="16">
        <v>1</v>
      </c>
      <c r="CO106" s="16">
        <v>1</v>
      </c>
      <c r="CP106" s="16">
        <v>1</v>
      </c>
      <c r="CQ106" s="16">
        <v>2</v>
      </c>
      <c r="CR106" s="16">
        <v>2</v>
      </c>
      <c r="CS106" s="16">
        <v>2</v>
      </c>
      <c r="CT106" s="16">
        <v>2</v>
      </c>
      <c r="CU106" s="16">
        <v>2</v>
      </c>
      <c r="CV106" s="16">
        <v>2</v>
      </c>
      <c r="CW106" s="69">
        <f t="shared" si="30"/>
        <v>34</v>
      </c>
      <c r="CX106" s="352">
        <f t="shared" si="31"/>
        <v>0.87179487179487181</v>
      </c>
      <c r="CY106" s="69">
        <f t="shared" si="32"/>
        <v>5</v>
      </c>
      <c r="CZ106" s="70">
        <f t="shared" si="33"/>
        <v>0.12820512820512819</v>
      </c>
      <c r="DA106" s="69">
        <f t="shared" si="34"/>
        <v>0</v>
      </c>
      <c r="DB106" s="70">
        <f t="shared" si="35"/>
        <v>0</v>
      </c>
      <c r="DC106" s="69">
        <f t="shared" si="36"/>
        <v>0</v>
      </c>
      <c r="DD106" s="70">
        <f t="shared" si="37"/>
        <v>0</v>
      </c>
      <c r="DE106" s="71">
        <f t="shared" si="38"/>
        <v>1.8717948717948718</v>
      </c>
      <c r="DF106" s="71" t="str">
        <f t="shared" si="39"/>
        <v>Đạt mục tiêu</v>
      </c>
      <c r="DG106" s="2"/>
      <c r="DH106" s="2"/>
      <c r="DI106" s="2"/>
      <c r="DJ106" s="2"/>
      <c r="DK106" s="2"/>
      <c r="DL106" s="2"/>
      <c r="DM106" s="2"/>
      <c r="DN106" s="2"/>
      <c r="DO106" s="2"/>
      <c r="DP106" s="2"/>
      <c r="DQ106" s="2"/>
      <c r="DR106" s="2"/>
      <c r="DS106" s="2"/>
      <c r="DT106" s="2"/>
      <c r="DU106" s="2"/>
      <c r="DV106" s="2"/>
      <c r="DW106" s="2"/>
      <c r="DX106" s="2"/>
      <c r="DY106" s="2"/>
      <c r="DZ106" s="2"/>
    </row>
    <row r="107" spans="1:130" ht="33.75" hidden="1" customHeight="1" x14ac:dyDescent="0.25">
      <c r="A107" s="49">
        <v>94</v>
      </c>
      <c r="B107" s="62">
        <v>169</v>
      </c>
      <c r="C107" s="56">
        <v>174</v>
      </c>
      <c r="D107" s="8" t="s">
        <v>132</v>
      </c>
      <c r="E107" s="281" t="s">
        <v>11</v>
      </c>
      <c r="F107" s="15" t="s">
        <v>133</v>
      </c>
      <c r="G107" s="282" t="s">
        <v>19</v>
      </c>
      <c r="H107" s="8" t="s">
        <v>702</v>
      </c>
      <c r="I107" s="64" t="s">
        <v>628</v>
      </c>
      <c r="J107" s="64" t="s">
        <v>14</v>
      </c>
      <c r="K107" s="16" t="s">
        <v>6</v>
      </c>
      <c r="L107" s="16" t="s">
        <v>15</v>
      </c>
      <c r="M107" s="11">
        <v>1</v>
      </c>
      <c r="N107" s="305" t="s">
        <v>542</v>
      </c>
      <c r="O107" s="66"/>
      <c r="P107" s="66"/>
      <c r="Q107" s="66" t="s">
        <v>15</v>
      </c>
      <c r="R107" s="66"/>
      <c r="S107" s="66"/>
      <c r="T107" s="66"/>
      <c r="U107" s="66"/>
      <c r="V107" s="66"/>
      <c r="W107" s="66"/>
      <c r="X107" s="66"/>
      <c r="Y107" s="67">
        <f t="shared" si="29"/>
        <v>1</v>
      </c>
      <c r="Z107" s="16"/>
      <c r="AA107" s="16"/>
      <c r="AB107" s="16"/>
      <c r="AC107" s="16"/>
      <c r="AD107" s="16"/>
      <c r="AE107" s="68"/>
      <c r="AF107" s="12"/>
      <c r="AG107" s="12"/>
      <c r="AH107" s="16" t="s">
        <v>687</v>
      </c>
      <c r="AI107" s="16" t="s">
        <v>687</v>
      </c>
      <c r="AJ107" s="16" t="s">
        <v>687</v>
      </c>
      <c r="AK107" s="16" t="s">
        <v>687</v>
      </c>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6">
        <v>2</v>
      </c>
      <c r="BK107" s="16">
        <v>2</v>
      </c>
      <c r="BL107" s="16">
        <v>2</v>
      </c>
      <c r="BM107" s="16">
        <v>2</v>
      </c>
      <c r="BN107" s="16">
        <v>2</v>
      </c>
      <c r="BO107" s="16">
        <v>2</v>
      </c>
      <c r="BP107" s="16">
        <v>2</v>
      </c>
      <c r="BQ107" s="16">
        <v>2</v>
      </c>
      <c r="BR107" s="16">
        <v>2</v>
      </c>
      <c r="BS107" s="16">
        <v>2</v>
      </c>
      <c r="BT107" s="16">
        <v>2</v>
      </c>
      <c r="BU107" s="16">
        <v>2</v>
      </c>
      <c r="BV107" s="16">
        <v>2</v>
      </c>
      <c r="BW107" s="16">
        <v>2</v>
      </c>
      <c r="BX107" s="16">
        <v>2</v>
      </c>
      <c r="BY107" s="16">
        <v>2</v>
      </c>
      <c r="BZ107" s="16">
        <v>2</v>
      </c>
      <c r="CA107" s="16">
        <v>2</v>
      </c>
      <c r="CB107" s="16">
        <v>2</v>
      </c>
      <c r="CC107" s="16">
        <v>2</v>
      </c>
      <c r="CD107" s="16">
        <v>2</v>
      </c>
      <c r="CE107" s="16">
        <v>2</v>
      </c>
      <c r="CF107" s="16">
        <v>2</v>
      </c>
      <c r="CG107" s="16">
        <v>2</v>
      </c>
      <c r="CH107" s="16">
        <v>1</v>
      </c>
      <c r="CI107" s="16">
        <v>1</v>
      </c>
      <c r="CJ107" s="16">
        <v>1</v>
      </c>
      <c r="CK107" s="16">
        <v>1</v>
      </c>
      <c r="CL107" s="16">
        <v>2</v>
      </c>
      <c r="CM107" s="16">
        <v>2</v>
      </c>
      <c r="CN107" s="16">
        <v>2</v>
      </c>
      <c r="CO107" s="16">
        <v>2</v>
      </c>
      <c r="CP107" s="16">
        <v>2</v>
      </c>
      <c r="CQ107" s="16">
        <v>2</v>
      </c>
      <c r="CR107" s="16">
        <v>2</v>
      </c>
      <c r="CS107" s="16">
        <v>2</v>
      </c>
      <c r="CT107" s="16">
        <v>2</v>
      </c>
      <c r="CU107" s="16">
        <v>2</v>
      </c>
      <c r="CV107" s="16">
        <v>2</v>
      </c>
      <c r="CW107" s="69">
        <f t="shared" si="30"/>
        <v>35</v>
      </c>
      <c r="CX107" s="352">
        <f t="shared" si="31"/>
        <v>0.89743589743589747</v>
      </c>
      <c r="CY107" s="69">
        <f t="shared" si="32"/>
        <v>4</v>
      </c>
      <c r="CZ107" s="70">
        <f t="shared" si="33"/>
        <v>0.10256410256410256</v>
      </c>
      <c r="DA107" s="69">
        <f t="shared" si="34"/>
        <v>0</v>
      </c>
      <c r="DB107" s="70">
        <f t="shared" si="35"/>
        <v>0</v>
      </c>
      <c r="DC107" s="69">
        <f t="shared" si="36"/>
        <v>0</v>
      </c>
      <c r="DD107" s="70">
        <f t="shared" si="37"/>
        <v>0</v>
      </c>
      <c r="DE107" s="71">
        <f t="shared" si="38"/>
        <v>1.8974358974358974</v>
      </c>
      <c r="DF107" s="71" t="str">
        <f t="shared" si="39"/>
        <v>Đạt mục tiêu</v>
      </c>
      <c r="DG107" s="2"/>
      <c r="DH107" s="2"/>
      <c r="DI107" s="2"/>
      <c r="DJ107" s="2"/>
      <c r="DK107" s="2"/>
      <c r="DL107" s="2"/>
      <c r="DM107" s="2"/>
      <c r="DN107" s="2"/>
      <c r="DO107" s="2"/>
      <c r="DP107" s="2"/>
      <c r="DQ107" s="2"/>
      <c r="DR107" s="2"/>
      <c r="DS107" s="2"/>
      <c r="DT107" s="2"/>
      <c r="DU107" s="2"/>
      <c r="DV107" s="2"/>
      <c r="DW107" s="2"/>
      <c r="DX107" s="2"/>
      <c r="DY107" s="2"/>
      <c r="DZ107" s="2"/>
    </row>
    <row r="108" spans="1:130" ht="22.5" hidden="1" customHeight="1" x14ac:dyDescent="0.25">
      <c r="A108" s="49">
        <v>95</v>
      </c>
      <c r="B108" s="62">
        <v>174</v>
      </c>
      <c r="C108" s="56">
        <v>175</v>
      </c>
      <c r="D108" s="8" t="s">
        <v>134</v>
      </c>
      <c r="E108" s="15" t="s">
        <v>11</v>
      </c>
      <c r="F108" s="15" t="s">
        <v>135</v>
      </c>
      <c r="G108" s="64" t="s">
        <v>19</v>
      </c>
      <c r="H108" s="15" t="s">
        <v>703</v>
      </c>
      <c r="I108" s="64" t="s">
        <v>628</v>
      </c>
      <c r="J108" s="64" t="s">
        <v>14</v>
      </c>
      <c r="K108" s="16" t="s">
        <v>6</v>
      </c>
      <c r="L108" s="16" t="s">
        <v>15</v>
      </c>
      <c r="M108" s="11">
        <v>1</v>
      </c>
      <c r="N108" s="11" t="s">
        <v>1268</v>
      </c>
      <c r="O108" s="66"/>
      <c r="P108" s="66"/>
      <c r="Q108" s="66"/>
      <c r="R108" s="66"/>
      <c r="S108" s="66"/>
      <c r="T108" s="66"/>
      <c r="U108" s="66"/>
      <c r="V108" s="66" t="s">
        <v>15</v>
      </c>
      <c r="W108" s="66"/>
      <c r="X108" s="66"/>
      <c r="Y108" s="67">
        <f t="shared" si="29"/>
        <v>1</v>
      </c>
      <c r="Z108" s="16"/>
      <c r="AA108" s="16"/>
      <c r="AB108" s="16"/>
      <c r="AC108" s="16"/>
      <c r="AD108" s="16"/>
      <c r="AE108" s="7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t="s">
        <v>687</v>
      </c>
      <c r="BD108" s="16" t="s">
        <v>687</v>
      </c>
      <c r="BE108" s="16" t="s">
        <v>687</v>
      </c>
      <c r="BF108" s="16"/>
      <c r="BG108" s="16"/>
      <c r="BH108" s="16"/>
      <c r="BI108" s="16"/>
      <c r="BJ108" s="16">
        <v>2</v>
      </c>
      <c r="BK108" s="16">
        <v>2</v>
      </c>
      <c r="BL108" s="16">
        <v>2</v>
      </c>
      <c r="BM108" s="16">
        <v>2</v>
      </c>
      <c r="BN108" s="16">
        <v>2</v>
      </c>
      <c r="BO108" s="16">
        <v>2</v>
      </c>
      <c r="BP108" s="16">
        <v>2</v>
      </c>
      <c r="BQ108" s="16">
        <v>2</v>
      </c>
      <c r="BR108" s="16">
        <v>2</v>
      </c>
      <c r="BS108" s="16">
        <v>2</v>
      </c>
      <c r="BT108" s="16">
        <v>2</v>
      </c>
      <c r="BU108" s="16">
        <v>2</v>
      </c>
      <c r="BV108" s="16">
        <v>2</v>
      </c>
      <c r="BW108" s="16">
        <v>2</v>
      </c>
      <c r="BX108" s="16">
        <v>2</v>
      </c>
      <c r="BY108" s="16">
        <v>2</v>
      </c>
      <c r="BZ108" s="16">
        <v>2</v>
      </c>
      <c r="CA108" s="16">
        <v>2</v>
      </c>
      <c r="CB108" s="16">
        <v>2</v>
      </c>
      <c r="CC108" s="16">
        <v>2</v>
      </c>
      <c r="CD108" s="16">
        <v>2</v>
      </c>
      <c r="CE108" s="16">
        <v>2</v>
      </c>
      <c r="CF108" s="16">
        <v>2</v>
      </c>
      <c r="CG108" s="16">
        <v>2</v>
      </c>
      <c r="CH108" s="16">
        <v>2</v>
      </c>
      <c r="CI108" s="16">
        <v>2</v>
      </c>
      <c r="CJ108" s="16">
        <v>2</v>
      </c>
      <c r="CK108" s="16">
        <v>2</v>
      </c>
      <c r="CL108" s="16">
        <v>2</v>
      </c>
      <c r="CM108" s="16">
        <v>2</v>
      </c>
      <c r="CN108" s="16">
        <v>2</v>
      </c>
      <c r="CO108" s="16">
        <v>2</v>
      </c>
      <c r="CP108" s="16">
        <v>2</v>
      </c>
      <c r="CQ108" s="16">
        <v>2</v>
      </c>
      <c r="CR108" s="16">
        <v>2</v>
      </c>
      <c r="CS108" s="16">
        <v>2</v>
      </c>
      <c r="CT108" s="16">
        <v>2</v>
      </c>
      <c r="CU108" s="16">
        <v>2</v>
      </c>
      <c r="CV108" s="16">
        <v>2</v>
      </c>
      <c r="CW108" s="69">
        <f t="shared" si="30"/>
        <v>39</v>
      </c>
      <c r="CX108" s="352">
        <f t="shared" si="31"/>
        <v>1</v>
      </c>
      <c r="CY108" s="69">
        <f t="shared" si="32"/>
        <v>0</v>
      </c>
      <c r="CZ108" s="70">
        <f t="shared" si="33"/>
        <v>0</v>
      </c>
      <c r="DA108" s="69">
        <f t="shared" si="34"/>
        <v>0</v>
      </c>
      <c r="DB108" s="70">
        <f t="shared" si="35"/>
        <v>0</v>
      </c>
      <c r="DC108" s="69">
        <f t="shared" si="36"/>
        <v>0</v>
      </c>
      <c r="DD108" s="70">
        <f t="shared" si="37"/>
        <v>0</v>
      </c>
      <c r="DE108" s="71">
        <f t="shared" si="38"/>
        <v>2</v>
      </c>
      <c r="DF108" s="71" t="str">
        <f t="shared" si="39"/>
        <v>Đạt mục tiêu</v>
      </c>
      <c r="DG108" s="2"/>
      <c r="DH108" s="2"/>
      <c r="DI108" s="2"/>
      <c r="DJ108" s="2"/>
      <c r="DK108" s="2"/>
      <c r="DL108" s="2"/>
      <c r="DM108" s="2"/>
      <c r="DN108" s="2"/>
      <c r="DO108" s="2"/>
      <c r="DP108" s="2"/>
      <c r="DQ108" s="2"/>
      <c r="DR108" s="2"/>
      <c r="DS108" s="2"/>
      <c r="DT108" s="2"/>
      <c r="DU108" s="2"/>
      <c r="DV108" s="2"/>
      <c r="DW108" s="2"/>
      <c r="DX108" s="2"/>
      <c r="DY108" s="2"/>
      <c r="DZ108" s="2"/>
    </row>
    <row r="109" spans="1:130" ht="26.25" hidden="1" customHeight="1" x14ac:dyDescent="0.25">
      <c r="A109" s="49">
        <v>96</v>
      </c>
      <c r="B109" s="55">
        <v>175</v>
      </c>
      <c r="C109" s="56">
        <v>176</v>
      </c>
      <c r="D109" s="706" t="s">
        <v>136</v>
      </c>
      <c r="E109" s="708"/>
      <c r="F109" s="707"/>
      <c r="G109" s="708"/>
      <c r="H109" s="705"/>
      <c r="I109" s="64"/>
      <c r="J109" s="57"/>
      <c r="K109" s="57" t="s">
        <v>8</v>
      </c>
      <c r="L109" s="57" t="s">
        <v>8</v>
      </c>
      <c r="M109" s="57" t="s">
        <v>8</v>
      </c>
      <c r="N109" s="296"/>
      <c r="O109" s="58" t="s">
        <v>609</v>
      </c>
      <c r="P109" s="58" t="s">
        <v>609</v>
      </c>
      <c r="Q109" s="58" t="s">
        <v>609</v>
      </c>
      <c r="R109" s="58" t="s">
        <v>609</v>
      </c>
      <c r="S109" s="58" t="s">
        <v>609</v>
      </c>
      <c r="T109" s="58" t="s">
        <v>609</v>
      </c>
      <c r="U109" s="58" t="s">
        <v>609</v>
      </c>
      <c r="V109" s="58" t="s">
        <v>609</v>
      </c>
      <c r="W109" s="58" t="s">
        <v>609</v>
      </c>
      <c r="X109" s="58" t="s">
        <v>609</v>
      </c>
      <c r="Y109" s="67">
        <f t="shared" si="29"/>
        <v>0</v>
      </c>
      <c r="Z109" s="57" t="s">
        <v>8</v>
      </c>
      <c r="AA109" s="57"/>
      <c r="AB109" s="57"/>
      <c r="AC109" s="57"/>
      <c r="AD109" s="57"/>
      <c r="AE109" s="57"/>
      <c r="AF109" s="57"/>
      <c r="AG109" s="57"/>
      <c r="AH109" s="78"/>
      <c r="AI109" s="78"/>
      <c r="AJ109" s="78"/>
      <c r="AK109" s="78"/>
      <c r="AL109" s="78"/>
      <c r="AM109" s="78"/>
      <c r="AN109" s="78"/>
      <c r="AO109" s="78"/>
      <c r="AP109" s="78"/>
      <c r="AQ109" s="78"/>
      <c r="AR109" s="78"/>
      <c r="AS109" s="78"/>
      <c r="AT109" s="78"/>
      <c r="AU109" s="57"/>
      <c r="AV109" s="57"/>
      <c r="AW109" s="57"/>
      <c r="AX109" s="57"/>
      <c r="AY109" s="78"/>
      <c r="AZ109" s="78"/>
      <c r="BA109" s="78"/>
      <c r="BB109" s="78"/>
      <c r="BC109" s="78"/>
      <c r="BD109" s="78"/>
      <c r="BE109" s="78"/>
      <c r="BF109" s="78"/>
      <c r="BG109" s="78"/>
      <c r="BH109" s="78"/>
      <c r="BI109" s="78"/>
      <c r="BJ109" s="336" t="s">
        <v>8</v>
      </c>
      <c r="BK109" s="336" t="s">
        <v>8</v>
      </c>
      <c r="BL109" s="336" t="s">
        <v>8</v>
      </c>
      <c r="BM109" s="336" t="s">
        <v>8</v>
      </c>
      <c r="BN109" s="336" t="s">
        <v>8</v>
      </c>
      <c r="BO109" s="336" t="s">
        <v>8</v>
      </c>
      <c r="BP109" s="336" t="s">
        <v>8</v>
      </c>
      <c r="BQ109" s="336" t="s">
        <v>8</v>
      </c>
      <c r="BR109" s="336" t="s">
        <v>8</v>
      </c>
      <c r="BS109" s="336" t="s">
        <v>8</v>
      </c>
      <c r="BT109" s="336" t="s">
        <v>8</v>
      </c>
      <c r="BU109" s="336" t="s">
        <v>8</v>
      </c>
      <c r="BV109" s="336" t="s">
        <v>8</v>
      </c>
      <c r="BW109" s="336" t="s">
        <v>8</v>
      </c>
      <c r="BX109" s="336" t="s">
        <v>8</v>
      </c>
      <c r="BY109" s="336" t="s">
        <v>8</v>
      </c>
      <c r="BZ109" s="336" t="s">
        <v>8</v>
      </c>
      <c r="CA109" s="336" t="s">
        <v>8</v>
      </c>
      <c r="CB109" s="336" t="s">
        <v>8</v>
      </c>
      <c r="CC109" s="336" t="s">
        <v>8</v>
      </c>
      <c r="CD109" s="336" t="s">
        <v>8</v>
      </c>
      <c r="CE109" s="336" t="s">
        <v>8</v>
      </c>
      <c r="CF109" s="336" t="s">
        <v>8</v>
      </c>
      <c r="CG109" s="336" t="s">
        <v>8</v>
      </c>
      <c r="CH109" s="336" t="s">
        <v>8</v>
      </c>
      <c r="CI109" s="336" t="s">
        <v>8</v>
      </c>
      <c r="CJ109" s="336" t="s">
        <v>8</v>
      </c>
      <c r="CK109" s="336" t="s">
        <v>8</v>
      </c>
      <c r="CL109" s="336" t="s">
        <v>8</v>
      </c>
      <c r="CM109" s="336" t="s">
        <v>8</v>
      </c>
      <c r="CN109" s="336" t="s">
        <v>8</v>
      </c>
      <c r="CO109" s="336" t="s">
        <v>8</v>
      </c>
      <c r="CP109" s="336" t="s">
        <v>8</v>
      </c>
      <c r="CQ109" s="336" t="s">
        <v>8</v>
      </c>
      <c r="CR109" s="336" t="s">
        <v>8</v>
      </c>
      <c r="CS109" s="336"/>
      <c r="CT109" s="336" t="s">
        <v>8</v>
      </c>
      <c r="CU109" s="336" t="s">
        <v>8</v>
      </c>
      <c r="CV109" s="336" t="s">
        <v>8</v>
      </c>
      <c r="CW109" s="335">
        <f t="shared" si="30"/>
        <v>0</v>
      </c>
      <c r="CX109" s="330" t="e">
        <f t="shared" si="31"/>
        <v>#DIV/0!</v>
      </c>
      <c r="CY109" s="335">
        <f t="shared" si="32"/>
        <v>0</v>
      </c>
      <c r="CZ109" s="339" t="e">
        <f t="shared" si="33"/>
        <v>#DIV/0!</v>
      </c>
      <c r="DA109" s="335">
        <f t="shared" si="34"/>
        <v>0</v>
      </c>
      <c r="DB109" s="339" t="e">
        <f t="shared" si="35"/>
        <v>#DIV/0!</v>
      </c>
      <c r="DC109" s="335">
        <f t="shared" si="36"/>
        <v>0</v>
      </c>
      <c r="DD109" s="339" t="e">
        <f t="shared" si="37"/>
        <v>#DIV/0!</v>
      </c>
      <c r="DE109" s="71" t="e">
        <f t="shared" si="38"/>
        <v>#DIV/0!</v>
      </c>
      <c r="DF109" s="71" t="e">
        <f t="shared" si="39"/>
        <v>#DIV/0!</v>
      </c>
      <c r="DG109" s="2"/>
      <c r="DH109" s="2"/>
      <c r="DI109" s="2"/>
      <c r="DJ109" s="2"/>
      <c r="DK109" s="2"/>
      <c r="DL109" s="2"/>
      <c r="DM109" s="2"/>
      <c r="DN109" s="2"/>
      <c r="DO109" s="2"/>
      <c r="DP109" s="2"/>
      <c r="DQ109" s="2"/>
      <c r="DR109" s="2"/>
      <c r="DS109" s="2"/>
      <c r="DT109" s="2"/>
      <c r="DU109" s="2"/>
      <c r="DV109" s="2"/>
      <c r="DW109" s="2"/>
      <c r="DX109" s="2"/>
      <c r="DY109" s="2"/>
      <c r="DZ109" s="2"/>
    </row>
    <row r="110" spans="1:130" ht="69" hidden="1" customHeight="1" x14ac:dyDescent="0.25">
      <c r="A110" s="49">
        <v>97</v>
      </c>
      <c r="B110" s="62">
        <v>176</v>
      </c>
      <c r="C110" s="108">
        <v>179</v>
      </c>
      <c r="D110" s="8" t="s">
        <v>139</v>
      </c>
      <c r="E110" s="28" t="s">
        <v>11</v>
      </c>
      <c r="F110" s="15" t="s">
        <v>137</v>
      </c>
      <c r="G110" s="64" t="s">
        <v>11</v>
      </c>
      <c r="H110" s="110" t="s">
        <v>704</v>
      </c>
      <c r="I110" s="64" t="s">
        <v>628</v>
      </c>
      <c r="J110" s="64" t="s">
        <v>14</v>
      </c>
      <c r="K110" s="16" t="s">
        <v>6</v>
      </c>
      <c r="L110" s="16" t="s">
        <v>15</v>
      </c>
      <c r="M110" s="21"/>
      <c r="N110" s="304" t="s">
        <v>1200</v>
      </c>
      <c r="O110" s="111" t="s">
        <v>15</v>
      </c>
      <c r="P110" s="66"/>
      <c r="Q110" s="111"/>
      <c r="R110" s="111"/>
      <c r="S110" s="111"/>
      <c r="T110" s="111"/>
      <c r="U110" s="111"/>
      <c r="V110" s="111"/>
      <c r="W110" s="111"/>
      <c r="X110" s="111"/>
      <c r="Y110" s="67">
        <f t="shared" si="29"/>
        <v>1</v>
      </c>
      <c r="Z110" s="16"/>
      <c r="AA110" s="16" t="s">
        <v>687</v>
      </c>
      <c r="AB110" s="16" t="s">
        <v>687</v>
      </c>
      <c r="AC110" s="16" t="s">
        <v>687</v>
      </c>
      <c r="AD110" s="16" t="s">
        <v>687</v>
      </c>
      <c r="AE110" s="68"/>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6">
        <v>2</v>
      </c>
      <c r="BK110" s="16">
        <v>2</v>
      </c>
      <c r="BL110" s="16">
        <v>2</v>
      </c>
      <c r="BM110" s="16">
        <v>2</v>
      </c>
      <c r="BN110" s="16">
        <v>2</v>
      </c>
      <c r="BO110" s="16">
        <v>2</v>
      </c>
      <c r="BP110" s="16">
        <v>2</v>
      </c>
      <c r="BQ110" s="16">
        <v>2</v>
      </c>
      <c r="BR110" s="16">
        <v>2</v>
      </c>
      <c r="BS110" s="16">
        <v>2</v>
      </c>
      <c r="BT110" s="16">
        <v>2</v>
      </c>
      <c r="BU110" s="16">
        <v>2</v>
      </c>
      <c r="BV110" s="16">
        <v>2</v>
      </c>
      <c r="BW110" s="16">
        <v>2</v>
      </c>
      <c r="BX110" s="16">
        <v>2</v>
      </c>
      <c r="BY110" s="16">
        <v>2</v>
      </c>
      <c r="BZ110" s="16">
        <v>2</v>
      </c>
      <c r="CA110" s="16">
        <v>2</v>
      </c>
      <c r="CB110" s="16">
        <v>2</v>
      </c>
      <c r="CC110" s="16">
        <v>2</v>
      </c>
      <c r="CD110" s="16">
        <v>2</v>
      </c>
      <c r="CE110" s="16">
        <v>2</v>
      </c>
      <c r="CF110" s="16">
        <v>2</v>
      </c>
      <c r="CG110" s="16">
        <v>2</v>
      </c>
      <c r="CH110" s="16">
        <v>2</v>
      </c>
      <c r="CI110" s="16">
        <v>2</v>
      </c>
      <c r="CJ110" s="16">
        <v>2</v>
      </c>
      <c r="CK110" s="16">
        <v>1</v>
      </c>
      <c r="CL110" s="16">
        <v>1</v>
      </c>
      <c r="CM110" s="16">
        <v>1</v>
      </c>
      <c r="CN110" s="16">
        <v>1</v>
      </c>
      <c r="CO110" s="16">
        <v>1</v>
      </c>
      <c r="CP110" s="16">
        <v>2</v>
      </c>
      <c r="CQ110" s="16">
        <v>2</v>
      </c>
      <c r="CR110" s="16">
        <v>2</v>
      </c>
      <c r="CS110" s="16">
        <v>2</v>
      </c>
      <c r="CT110" s="16">
        <v>2</v>
      </c>
      <c r="CU110" s="16">
        <v>2</v>
      </c>
      <c r="CV110" s="16">
        <v>2</v>
      </c>
      <c r="CW110" s="69">
        <f t="shared" si="30"/>
        <v>34</v>
      </c>
      <c r="CX110" s="352">
        <f t="shared" si="31"/>
        <v>0.87179487179487181</v>
      </c>
      <c r="CY110" s="69">
        <f t="shared" si="32"/>
        <v>5</v>
      </c>
      <c r="CZ110" s="70">
        <f t="shared" si="33"/>
        <v>0.12820512820512819</v>
      </c>
      <c r="DA110" s="69">
        <f t="shared" si="34"/>
        <v>0</v>
      </c>
      <c r="DB110" s="70">
        <f t="shared" si="35"/>
        <v>0</v>
      </c>
      <c r="DC110" s="69">
        <f t="shared" si="36"/>
        <v>0</v>
      </c>
      <c r="DD110" s="70">
        <f t="shared" si="37"/>
        <v>0</v>
      </c>
      <c r="DE110" s="71">
        <f t="shared" si="38"/>
        <v>1.8717948717948718</v>
      </c>
      <c r="DF110" s="71" t="str">
        <f t="shared" si="39"/>
        <v>Đạt mục tiêu</v>
      </c>
      <c r="DG110" s="2"/>
      <c r="DH110" s="2"/>
      <c r="DI110" s="2"/>
      <c r="DJ110" s="2"/>
      <c r="DK110" s="2"/>
      <c r="DL110" s="2"/>
      <c r="DM110" s="2"/>
      <c r="DN110" s="2"/>
      <c r="DO110" s="2"/>
      <c r="DP110" s="2"/>
      <c r="DQ110" s="2"/>
      <c r="DR110" s="2"/>
      <c r="DS110" s="2"/>
      <c r="DT110" s="2"/>
      <c r="DU110" s="2"/>
      <c r="DV110" s="2"/>
      <c r="DW110" s="2"/>
      <c r="DX110" s="2"/>
      <c r="DY110" s="2"/>
      <c r="DZ110" s="2"/>
    </row>
    <row r="111" spans="1:130" ht="53.25" hidden="1" customHeight="1" x14ac:dyDescent="0.25">
      <c r="A111" s="49">
        <v>98</v>
      </c>
      <c r="B111" s="112">
        <v>179</v>
      </c>
      <c r="C111" s="113"/>
      <c r="D111" s="8" t="s">
        <v>139</v>
      </c>
      <c r="E111" s="28" t="s">
        <v>11</v>
      </c>
      <c r="F111" s="15" t="s">
        <v>140</v>
      </c>
      <c r="G111" s="64" t="s">
        <v>11</v>
      </c>
      <c r="H111" s="114" t="s">
        <v>705</v>
      </c>
      <c r="I111" s="64" t="s">
        <v>628</v>
      </c>
      <c r="J111" s="64" t="s">
        <v>14</v>
      </c>
      <c r="K111" s="16" t="s">
        <v>6</v>
      </c>
      <c r="L111" s="16" t="s">
        <v>15</v>
      </c>
      <c r="M111" s="21"/>
      <c r="N111" s="311" t="s">
        <v>544</v>
      </c>
      <c r="O111" s="111"/>
      <c r="P111" s="111"/>
      <c r="Q111" s="66"/>
      <c r="R111" s="111"/>
      <c r="S111" s="111" t="s">
        <v>15</v>
      </c>
      <c r="T111" s="111"/>
      <c r="U111" s="111"/>
      <c r="V111" s="111"/>
      <c r="W111" s="111"/>
      <c r="X111" s="111"/>
      <c r="Y111" s="67">
        <f t="shared" si="29"/>
        <v>1</v>
      </c>
      <c r="Z111" s="16"/>
      <c r="AA111" s="16"/>
      <c r="AB111" s="16"/>
      <c r="AC111" s="16"/>
      <c r="AD111" s="16"/>
      <c r="AE111" s="68"/>
      <c r="AF111" s="12"/>
      <c r="AG111" s="12"/>
      <c r="AH111" s="12"/>
      <c r="AI111" s="12"/>
      <c r="AJ111" s="12"/>
      <c r="AK111" s="12"/>
      <c r="AL111" s="12"/>
      <c r="AM111" s="12"/>
      <c r="AN111" s="12"/>
      <c r="AO111" s="12"/>
      <c r="AP111" s="12"/>
      <c r="AQ111" s="12" t="s">
        <v>687</v>
      </c>
      <c r="AR111" s="12" t="s">
        <v>687</v>
      </c>
      <c r="AS111" s="12" t="s">
        <v>687</v>
      </c>
      <c r="AT111" s="12" t="s">
        <v>687</v>
      </c>
      <c r="AU111" s="12"/>
      <c r="AV111" s="12"/>
      <c r="AW111" s="12"/>
      <c r="AX111" s="12"/>
      <c r="AY111" s="12"/>
      <c r="AZ111" s="12"/>
      <c r="BA111" s="12"/>
      <c r="BB111" s="12"/>
      <c r="BC111" s="12"/>
      <c r="BD111" s="12"/>
      <c r="BE111" s="12"/>
      <c r="BF111" s="12"/>
      <c r="BG111" s="12"/>
      <c r="BH111" s="12"/>
      <c r="BI111" s="12"/>
      <c r="BJ111" s="16">
        <v>2</v>
      </c>
      <c r="BK111" s="16">
        <v>2</v>
      </c>
      <c r="BL111" s="16">
        <v>2</v>
      </c>
      <c r="BM111" s="16">
        <v>2</v>
      </c>
      <c r="BN111" s="16">
        <v>2</v>
      </c>
      <c r="BO111" s="16">
        <v>2</v>
      </c>
      <c r="BP111" s="16">
        <v>2</v>
      </c>
      <c r="BQ111" s="16">
        <v>2</v>
      </c>
      <c r="BR111" s="16">
        <v>2</v>
      </c>
      <c r="BS111" s="16">
        <v>2</v>
      </c>
      <c r="BT111" s="16">
        <v>2</v>
      </c>
      <c r="BU111" s="16">
        <v>2</v>
      </c>
      <c r="BV111" s="16">
        <v>2</v>
      </c>
      <c r="BW111" s="16">
        <v>2</v>
      </c>
      <c r="BX111" s="16">
        <v>2</v>
      </c>
      <c r="BY111" s="16">
        <v>2</v>
      </c>
      <c r="BZ111" s="16">
        <v>2</v>
      </c>
      <c r="CA111" s="16">
        <v>2</v>
      </c>
      <c r="CB111" s="16">
        <v>2</v>
      </c>
      <c r="CC111" s="16">
        <v>2</v>
      </c>
      <c r="CD111" s="16">
        <v>2</v>
      </c>
      <c r="CE111" s="16">
        <v>2</v>
      </c>
      <c r="CF111" s="16">
        <v>2</v>
      </c>
      <c r="CG111" s="16">
        <v>2</v>
      </c>
      <c r="CH111" s="16">
        <v>2</v>
      </c>
      <c r="CI111" s="16">
        <v>2</v>
      </c>
      <c r="CJ111" s="16">
        <v>2</v>
      </c>
      <c r="CK111" s="16">
        <v>2</v>
      </c>
      <c r="CL111" s="16">
        <v>2</v>
      </c>
      <c r="CM111" s="16">
        <v>2</v>
      </c>
      <c r="CN111" s="16">
        <v>2</v>
      </c>
      <c r="CO111" s="16">
        <v>2</v>
      </c>
      <c r="CP111" s="16">
        <v>2</v>
      </c>
      <c r="CQ111" s="16">
        <v>2</v>
      </c>
      <c r="CR111" s="16">
        <v>2</v>
      </c>
      <c r="CS111" s="16">
        <v>2</v>
      </c>
      <c r="CT111" s="16">
        <v>2</v>
      </c>
      <c r="CU111" s="16">
        <v>2</v>
      </c>
      <c r="CV111" s="16">
        <v>2</v>
      </c>
      <c r="CW111" s="69">
        <f t="shared" si="30"/>
        <v>39</v>
      </c>
      <c r="CX111" s="352">
        <f t="shared" si="31"/>
        <v>1</v>
      </c>
      <c r="CY111" s="69">
        <f t="shared" si="32"/>
        <v>0</v>
      </c>
      <c r="CZ111" s="70">
        <f t="shared" si="33"/>
        <v>0</v>
      </c>
      <c r="DA111" s="69">
        <f t="shared" si="34"/>
        <v>0</v>
      </c>
      <c r="DB111" s="70">
        <f t="shared" si="35"/>
        <v>0</v>
      </c>
      <c r="DC111" s="69">
        <f t="shared" si="36"/>
        <v>0</v>
      </c>
      <c r="DD111" s="70">
        <f t="shared" si="37"/>
        <v>0</v>
      </c>
      <c r="DE111" s="71">
        <f t="shared" si="38"/>
        <v>2</v>
      </c>
      <c r="DF111" s="71" t="str">
        <f t="shared" si="39"/>
        <v>Đạt mục tiêu</v>
      </c>
      <c r="DG111" s="2"/>
      <c r="DH111" s="2"/>
      <c r="DI111" s="2"/>
      <c r="DJ111" s="2"/>
      <c r="DK111" s="2"/>
      <c r="DL111" s="2"/>
      <c r="DM111" s="2"/>
      <c r="DN111" s="2"/>
      <c r="DO111" s="2"/>
      <c r="DP111" s="2"/>
      <c r="DQ111" s="2"/>
      <c r="DR111" s="2"/>
      <c r="DS111" s="2"/>
      <c r="DT111" s="2"/>
      <c r="DU111" s="2"/>
      <c r="DV111" s="2"/>
      <c r="DW111" s="2"/>
      <c r="DX111" s="2"/>
      <c r="DY111" s="2"/>
      <c r="DZ111" s="2"/>
    </row>
    <row r="112" spans="1:130" ht="42" hidden="1" customHeight="1" x14ac:dyDescent="0.25">
      <c r="A112" s="49">
        <v>99</v>
      </c>
      <c r="B112" s="112">
        <v>179</v>
      </c>
      <c r="C112" s="113"/>
      <c r="D112" s="8" t="s">
        <v>139</v>
      </c>
      <c r="E112" s="28" t="s">
        <v>11</v>
      </c>
      <c r="F112" s="15" t="s">
        <v>138</v>
      </c>
      <c r="G112" s="64" t="s">
        <v>38</v>
      </c>
      <c r="H112" s="15" t="s">
        <v>138</v>
      </c>
      <c r="I112" s="64" t="s">
        <v>628</v>
      </c>
      <c r="J112" s="64" t="s">
        <v>14</v>
      </c>
      <c r="K112" s="16" t="s">
        <v>6</v>
      </c>
      <c r="L112" s="16" t="s">
        <v>15</v>
      </c>
      <c r="M112" s="21"/>
      <c r="N112" s="311" t="s">
        <v>544</v>
      </c>
      <c r="O112" s="111"/>
      <c r="P112" s="111"/>
      <c r="Q112" s="111"/>
      <c r="R112" s="66"/>
      <c r="S112" s="66" t="s">
        <v>15</v>
      </c>
      <c r="T112" s="111"/>
      <c r="U112" s="111"/>
      <c r="V112" s="111"/>
      <c r="W112" s="111"/>
      <c r="X112" s="111"/>
      <c r="Y112" s="67">
        <f t="shared" si="29"/>
        <v>1</v>
      </c>
      <c r="Z112" s="16"/>
      <c r="AA112" s="16"/>
      <c r="AB112" s="16"/>
      <c r="AC112" s="16"/>
      <c r="AD112" s="16"/>
      <c r="AE112" s="68"/>
      <c r="AF112" s="12"/>
      <c r="AG112" s="12"/>
      <c r="AH112" s="12"/>
      <c r="AI112" s="12"/>
      <c r="AJ112" s="12"/>
      <c r="AK112" s="12"/>
      <c r="AL112" s="12"/>
      <c r="AM112" s="12"/>
      <c r="AN112" s="12"/>
      <c r="AO112" s="12"/>
      <c r="AP112" s="12"/>
      <c r="AQ112" s="12" t="s">
        <v>687</v>
      </c>
      <c r="AR112" s="12" t="s">
        <v>687</v>
      </c>
      <c r="AS112" s="12" t="s">
        <v>687</v>
      </c>
      <c r="AT112" s="12" t="s">
        <v>687</v>
      </c>
      <c r="AU112" s="12"/>
      <c r="AV112" s="12"/>
      <c r="AW112" s="12"/>
      <c r="AX112" s="12"/>
      <c r="AY112" s="12"/>
      <c r="AZ112" s="12"/>
      <c r="BA112" s="12"/>
      <c r="BB112" s="12"/>
      <c r="BC112" s="12"/>
      <c r="BD112" s="12"/>
      <c r="BE112" s="12"/>
      <c r="BF112" s="12"/>
      <c r="BG112" s="12"/>
      <c r="BH112" s="12"/>
      <c r="BI112" s="12"/>
      <c r="BJ112" s="16">
        <v>2</v>
      </c>
      <c r="BK112" s="16">
        <v>2</v>
      </c>
      <c r="BL112" s="16">
        <v>2</v>
      </c>
      <c r="BM112" s="16">
        <v>2</v>
      </c>
      <c r="BN112" s="16">
        <v>2</v>
      </c>
      <c r="BO112" s="16">
        <v>2</v>
      </c>
      <c r="BP112" s="16">
        <v>2</v>
      </c>
      <c r="BQ112" s="16">
        <v>2</v>
      </c>
      <c r="BR112" s="16">
        <v>2</v>
      </c>
      <c r="BS112" s="16">
        <v>2</v>
      </c>
      <c r="BT112" s="16">
        <v>2</v>
      </c>
      <c r="BU112" s="16">
        <v>2</v>
      </c>
      <c r="BV112" s="16">
        <v>2</v>
      </c>
      <c r="BW112" s="16">
        <v>2</v>
      </c>
      <c r="BX112" s="16">
        <v>2</v>
      </c>
      <c r="BY112" s="16">
        <v>2</v>
      </c>
      <c r="BZ112" s="16">
        <v>2</v>
      </c>
      <c r="CA112" s="16">
        <v>2</v>
      </c>
      <c r="CB112" s="16">
        <v>2</v>
      </c>
      <c r="CC112" s="16">
        <v>2</v>
      </c>
      <c r="CD112" s="16">
        <v>2</v>
      </c>
      <c r="CE112" s="16">
        <v>2</v>
      </c>
      <c r="CF112" s="16">
        <v>2</v>
      </c>
      <c r="CG112" s="16">
        <v>2</v>
      </c>
      <c r="CH112" s="16">
        <v>2</v>
      </c>
      <c r="CI112" s="16">
        <v>2</v>
      </c>
      <c r="CJ112" s="16">
        <v>2</v>
      </c>
      <c r="CK112" s="16">
        <v>2</v>
      </c>
      <c r="CL112" s="16">
        <v>2</v>
      </c>
      <c r="CM112" s="16">
        <v>2</v>
      </c>
      <c r="CN112" s="16">
        <v>2</v>
      </c>
      <c r="CO112" s="16">
        <v>2</v>
      </c>
      <c r="CP112" s="16">
        <v>2</v>
      </c>
      <c r="CQ112" s="16">
        <v>2</v>
      </c>
      <c r="CR112" s="16">
        <v>2</v>
      </c>
      <c r="CS112" s="16">
        <v>2</v>
      </c>
      <c r="CT112" s="16">
        <v>2</v>
      </c>
      <c r="CU112" s="16">
        <v>2</v>
      </c>
      <c r="CV112" s="16">
        <v>2</v>
      </c>
      <c r="CW112" s="69">
        <f t="shared" si="30"/>
        <v>39</v>
      </c>
      <c r="CX112" s="352">
        <f t="shared" si="31"/>
        <v>1</v>
      </c>
      <c r="CY112" s="69">
        <f t="shared" si="32"/>
        <v>0</v>
      </c>
      <c r="CZ112" s="70">
        <f t="shared" si="33"/>
        <v>0</v>
      </c>
      <c r="DA112" s="69">
        <f t="shared" si="34"/>
        <v>0</v>
      </c>
      <c r="DB112" s="70">
        <f t="shared" si="35"/>
        <v>0</v>
      </c>
      <c r="DC112" s="69">
        <f t="shared" si="36"/>
        <v>0</v>
      </c>
      <c r="DD112" s="70">
        <f t="shared" si="37"/>
        <v>0</v>
      </c>
      <c r="DE112" s="71">
        <f t="shared" si="38"/>
        <v>2</v>
      </c>
      <c r="DF112" s="71" t="str">
        <f t="shared" si="39"/>
        <v>Đạt mục tiêu</v>
      </c>
      <c r="DG112" s="2"/>
      <c r="DH112" s="2"/>
      <c r="DI112" s="2"/>
      <c r="DJ112" s="2"/>
      <c r="DK112" s="2"/>
      <c r="DL112" s="2"/>
      <c r="DM112" s="2"/>
      <c r="DN112" s="2"/>
      <c r="DO112" s="2"/>
      <c r="DP112" s="2"/>
      <c r="DQ112" s="2"/>
      <c r="DR112" s="2"/>
      <c r="DS112" s="2"/>
      <c r="DT112" s="2"/>
      <c r="DU112" s="2"/>
      <c r="DV112" s="2"/>
      <c r="DW112" s="2"/>
      <c r="DX112" s="2"/>
      <c r="DY112" s="2"/>
      <c r="DZ112" s="2"/>
    </row>
    <row r="113" spans="1:130" ht="40.5" hidden="1" customHeight="1" x14ac:dyDescent="0.25">
      <c r="A113" s="49">
        <v>100</v>
      </c>
      <c r="B113" s="112">
        <v>179</v>
      </c>
      <c r="C113" s="115"/>
      <c r="D113" s="8" t="s">
        <v>139</v>
      </c>
      <c r="E113" s="28" t="s">
        <v>11</v>
      </c>
      <c r="F113" s="15" t="s">
        <v>141</v>
      </c>
      <c r="G113" s="64" t="s">
        <v>11</v>
      </c>
      <c r="H113" s="15" t="s">
        <v>141</v>
      </c>
      <c r="I113" s="64" t="s">
        <v>628</v>
      </c>
      <c r="J113" s="64" t="s">
        <v>14</v>
      </c>
      <c r="K113" s="16" t="s">
        <v>6</v>
      </c>
      <c r="L113" s="16" t="s">
        <v>15</v>
      </c>
      <c r="M113" s="11"/>
      <c r="N113" s="11" t="s">
        <v>546</v>
      </c>
      <c r="O113" s="66"/>
      <c r="P113" s="66"/>
      <c r="Q113" s="66"/>
      <c r="R113" s="66"/>
      <c r="S113" s="66"/>
      <c r="T113" s="66"/>
      <c r="U113" s="66" t="s">
        <v>15</v>
      </c>
      <c r="V113" s="66"/>
      <c r="W113" s="66"/>
      <c r="X113" s="66"/>
      <c r="Y113" s="67">
        <f t="shared" si="29"/>
        <v>1</v>
      </c>
      <c r="Z113" s="16"/>
      <c r="AA113" s="16"/>
      <c r="AB113" s="16"/>
      <c r="AC113" s="16"/>
      <c r="AD113" s="16"/>
      <c r="AE113" s="68"/>
      <c r="AF113" s="12"/>
      <c r="AG113" s="12"/>
      <c r="AH113" s="12"/>
      <c r="AI113" s="12"/>
      <c r="AJ113" s="12"/>
      <c r="AK113" s="12"/>
      <c r="AL113" s="12"/>
      <c r="AM113" s="12"/>
      <c r="AN113" s="12"/>
      <c r="AO113" s="12"/>
      <c r="AP113" s="12"/>
      <c r="AQ113" s="12"/>
      <c r="AR113" s="12"/>
      <c r="AS113" s="12"/>
      <c r="AT113" s="12"/>
      <c r="AU113" s="12"/>
      <c r="AV113" s="12"/>
      <c r="AW113" s="12"/>
      <c r="AX113" s="12"/>
      <c r="AY113" s="12" t="s">
        <v>687</v>
      </c>
      <c r="AZ113" s="12"/>
      <c r="BA113" s="12" t="s">
        <v>687</v>
      </c>
      <c r="BB113" s="12" t="s">
        <v>687</v>
      </c>
      <c r="BC113" s="12"/>
      <c r="BD113" s="12"/>
      <c r="BE113" s="12"/>
      <c r="BF113" s="12"/>
      <c r="BG113" s="12"/>
      <c r="BH113" s="12"/>
      <c r="BI113" s="12"/>
      <c r="BJ113" s="16">
        <v>2</v>
      </c>
      <c r="BK113" s="16">
        <v>2</v>
      </c>
      <c r="BL113" s="16">
        <v>2</v>
      </c>
      <c r="BM113" s="16">
        <v>2</v>
      </c>
      <c r="BN113" s="16">
        <v>2</v>
      </c>
      <c r="BO113" s="16">
        <v>2</v>
      </c>
      <c r="BP113" s="16">
        <v>2</v>
      </c>
      <c r="BQ113" s="16">
        <v>2</v>
      </c>
      <c r="BR113" s="16">
        <v>2</v>
      </c>
      <c r="BS113" s="16">
        <v>2</v>
      </c>
      <c r="BT113" s="16">
        <v>2</v>
      </c>
      <c r="BU113" s="16">
        <v>2</v>
      </c>
      <c r="BV113" s="16">
        <v>2</v>
      </c>
      <c r="BW113" s="16">
        <v>2</v>
      </c>
      <c r="BX113" s="16">
        <v>2</v>
      </c>
      <c r="BY113" s="16">
        <v>2</v>
      </c>
      <c r="BZ113" s="16">
        <v>2</v>
      </c>
      <c r="CA113" s="16">
        <v>2</v>
      </c>
      <c r="CB113" s="16">
        <v>2</v>
      </c>
      <c r="CC113" s="16">
        <v>2</v>
      </c>
      <c r="CD113" s="16">
        <v>2</v>
      </c>
      <c r="CE113" s="16">
        <v>2</v>
      </c>
      <c r="CF113" s="16">
        <v>2</v>
      </c>
      <c r="CG113" s="16">
        <v>2</v>
      </c>
      <c r="CH113" s="16">
        <v>2</v>
      </c>
      <c r="CI113" s="16">
        <v>2</v>
      </c>
      <c r="CJ113" s="16">
        <v>2</v>
      </c>
      <c r="CK113" s="16">
        <v>2</v>
      </c>
      <c r="CL113" s="16">
        <v>2</v>
      </c>
      <c r="CM113" s="16">
        <v>2</v>
      </c>
      <c r="CN113" s="16">
        <v>2</v>
      </c>
      <c r="CO113" s="16">
        <v>2</v>
      </c>
      <c r="CP113" s="16">
        <v>2</v>
      </c>
      <c r="CQ113" s="16">
        <v>2</v>
      </c>
      <c r="CR113" s="16">
        <v>2</v>
      </c>
      <c r="CS113" s="16">
        <v>2</v>
      </c>
      <c r="CT113" s="16">
        <v>2</v>
      </c>
      <c r="CU113" s="16">
        <v>2</v>
      </c>
      <c r="CV113" s="16">
        <v>2</v>
      </c>
      <c r="CW113" s="69">
        <f t="shared" si="30"/>
        <v>39</v>
      </c>
      <c r="CX113" s="352">
        <f t="shared" si="31"/>
        <v>1</v>
      </c>
      <c r="CY113" s="69">
        <f t="shared" si="32"/>
        <v>0</v>
      </c>
      <c r="CZ113" s="70">
        <f t="shared" si="33"/>
        <v>0</v>
      </c>
      <c r="DA113" s="69">
        <f t="shared" si="34"/>
        <v>0</v>
      </c>
      <c r="DB113" s="70">
        <f t="shared" si="35"/>
        <v>0</v>
      </c>
      <c r="DC113" s="69">
        <f t="shared" si="36"/>
        <v>0</v>
      </c>
      <c r="DD113" s="70">
        <f t="shared" si="37"/>
        <v>0</v>
      </c>
      <c r="DE113" s="71">
        <f t="shared" si="38"/>
        <v>2</v>
      </c>
      <c r="DF113" s="71" t="str">
        <f t="shared" si="39"/>
        <v>Đạt mục tiêu</v>
      </c>
      <c r="DG113" s="2"/>
      <c r="DH113" s="2"/>
      <c r="DI113" s="2"/>
      <c r="DJ113" s="2"/>
      <c r="DK113" s="2"/>
      <c r="DL113" s="2"/>
      <c r="DM113" s="2"/>
      <c r="DN113" s="2"/>
      <c r="DO113" s="2"/>
      <c r="DP113" s="2"/>
      <c r="DQ113" s="2"/>
      <c r="DR113" s="2"/>
      <c r="DS113" s="2"/>
      <c r="DT113" s="2"/>
      <c r="DU113" s="2"/>
      <c r="DV113" s="2"/>
      <c r="DW113" s="2"/>
      <c r="DX113" s="2"/>
      <c r="DY113" s="2"/>
      <c r="DZ113" s="2"/>
    </row>
    <row r="114" spans="1:130" ht="39.75" hidden="1" customHeight="1" x14ac:dyDescent="0.25">
      <c r="A114" s="49">
        <v>101</v>
      </c>
      <c r="B114" s="112">
        <v>179</v>
      </c>
      <c r="C114" s="56">
        <v>181</v>
      </c>
      <c r="D114" s="8" t="s">
        <v>116</v>
      </c>
      <c r="E114" s="15" t="s">
        <v>36</v>
      </c>
      <c r="F114" s="15" t="s">
        <v>142</v>
      </c>
      <c r="G114" s="64" t="s">
        <v>36</v>
      </c>
      <c r="H114" s="8" t="s">
        <v>706</v>
      </c>
      <c r="I114" s="64" t="s">
        <v>628</v>
      </c>
      <c r="J114" s="64" t="s">
        <v>14</v>
      </c>
      <c r="K114" s="16" t="s">
        <v>6</v>
      </c>
      <c r="L114" s="16" t="s">
        <v>15</v>
      </c>
      <c r="M114" s="11">
        <v>1</v>
      </c>
      <c r="N114" s="11" t="s">
        <v>547</v>
      </c>
      <c r="O114" s="66"/>
      <c r="P114" s="66"/>
      <c r="Q114" s="66"/>
      <c r="R114" s="66"/>
      <c r="S114" s="66"/>
      <c r="T114" s="66"/>
      <c r="U114" s="66"/>
      <c r="V114" s="66"/>
      <c r="W114" s="66" t="s">
        <v>15</v>
      </c>
      <c r="X114" s="66"/>
      <c r="Y114" s="67">
        <f t="shared" si="29"/>
        <v>1</v>
      </c>
      <c r="Z114" s="16"/>
      <c r="AA114" s="16"/>
      <c r="AB114" s="16"/>
      <c r="AC114" s="16"/>
      <c r="AD114" s="16"/>
      <c r="AE114" s="68"/>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t="s">
        <v>687</v>
      </c>
      <c r="BG114" s="12" t="s">
        <v>687</v>
      </c>
      <c r="BH114" s="12" t="s">
        <v>687</v>
      </c>
      <c r="BI114" s="12"/>
      <c r="BJ114" s="16">
        <v>2</v>
      </c>
      <c r="BK114" s="16">
        <v>2</v>
      </c>
      <c r="BL114" s="16">
        <v>2</v>
      </c>
      <c r="BM114" s="16">
        <v>2</v>
      </c>
      <c r="BN114" s="16">
        <v>2</v>
      </c>
      <c r="BO114" s="16">
        <v>2</v>
      </c>
      <c r="BP114" s="16">
        <v>2</v>
      </c>
      <c r="BQ114" s="16">
        <v>2</v>
      </c>
      <c r="BR114" s="16">
        <v>2</v>
      </c>
      <c r="BS114" s="16">
        <v>2</v>
      </c>
      <c r="BT114" s="16">
        <v>2</v>
      </c>
      <c r="BU114" s="16">
        <v>2</v>
      </c>
      <c r="BV114" s="16">
        <v>2</v>
      </c>
      <c r="BW114" s="16">
        <v>2</v>
      </c>
      <c r="BX114" s="16">
        <v>2</v>
      </c>
      <c r="BY114" s="16">
        <v>2</v>
      </c>
      <c r="BZ114" s="16">
        <v>2</v>
      </c>
      <c r="CA114" s="16">
        <v>2</v>
      </c>
      <c r="CB114" s="16">
        <v>2</v>
      </c>
      <c r="CC114" s="16">
        <v>2</v>
      </c>
      <c r="CD114" s="16">
        <v>2</v>
      </c>
      <c r="CE114" s="16">
        <v>2</v>
      </c>
      <c r="CF114" s="16">
        <v>2</v>
      </c>
      <c r="CG114" s="16">
        <v>2</v>
      </c>
      <c r="CH114" s="16">
        <v>2</v>
      </c>
      <c r="CI114" s="16">
        <v>2</v>
      </c>
      <c r="CJ114" s="16">
        <v>2</v>
      </c>
      <c r="CK114" s="16">
        <v>2</v>
      </c>
      <c r="CL114" s="16">
        <v>2</v>
      </c>
      <c r="CM114" s="16">
        <v>2</v>
      </c>
      <c r="CN114" s="16">
        <v>2</v>
      </c>
      <c r="CO114" s="16">
        <v>2</v>
      </c>
      <c r="CP114" s="16">
        <v>2</v>
      </c>
      <c r="CQ114" s="16">
        <v>2</v>
      </c>
      <c r="CR114" s="16">
        <v>2</v>
      </c>
      <c r="CS114" s="16">
        <v>2</v>
      </c>
      <c r="CT114" s="16">
        <v>2</v>
      </c>
      <c r="CU114" s="16">
        <v>2</v>
      </c>
      <c r="CV114" s="16">
        <v>2</v>
      </c>
      <c r="CW114" s="69">
        <f t="shared" si="30"/>
        <v>39</v>
      </c>
      <c r="CX114" s="352">
        <f t="shared" si="31"/>
        <v>1</v>
      </c>
      <c r="CY114" s="69">
        <f t="shared" si="32"/>
        <v>0</v>
      </c>
      <c r="CZ114" s="70">
        <f t="shared" si="33"/>
        <v>0</v>
      </c>
      <c r="DA114" s="69">
        <f t="shared" si="34"/>
        <v>0</v>
      </c>
      <c r="DB114" s="70">
        <f t="shared" si="35"/>
        <v>0</v>
      </c>
      <c r="DC114" s="69">
        <f t="shared" si="36"/>
        <v>0</v>
      </c>
      <c r="DD114" s="70">
        <f t="shared" si="37"/>
        <v>0</v>
      </c>
      <c r="DE114" s="71">
        <f t="shared" si="38"/>
        <v>2</v>
      </c>
      <c r="DF114" s="71" t="str">
        <f t="shared" si="39"/>
        <v>Đạt mục tiêu</v>
      </c>
      <c r="DG114" s="2"/>
      <c r="DH114" s="2"/>
      <c r="DI114" s="2"/>
      <c r="DJ114" s="2"/>
      <c r="DK114" s="2"/>
      <c r="DL114" s="2"/>
      <c r="DM114" s="2"/>
      <c r="DN114" s="2"/>
      <c r="DO114" s="2"/>
      <c r="DP114" s="2"/>
      <c r="DQ114" s="2"/>
      <c r="DR114" s="2"/>
      <c r="DS114" s="2"/>
      <c r="DT114" s="2"/>
      <c r="DU114" s="2"/>
      <c r="DV114" s="2"/>
      <c r="DW114" s="2"/>
      <c r="DX114" s="2"/>
      <c r="DY114" s="2"/>
      <c r="DZ114" s="2"/>
    </row>
    <row r="115" spans="1:130" ht="48.75" hidden="1" customHeight="1" x14ac:dyDescent="0.25">
      <c r="A115" s="49">
        <v>102</v>
      </c>
      <c r="B115" s="62">
        <v>181</v>
      </c>
      <c r="C115" s="56">
        <v>182</v>
      </c>
      <c r="D115" s="8" t="s">
        <v>143</v>
      </c>
      <c r="E115" s="15" t="s">
        <v>13</v>
      </c>
      <c r="F115" s="15" t="s">
        <v>144</v>
      </c>
      <c r="G115" s="64" t="s">
        <v>13</v>
      </c>
      <c r="H115" s="15" t="s">
        <v>144</v>
      </c>
      <c r="I115" s="64" t="s">
        <v>628</v>
      </c>
      <c r="J115" s="64" t="s">
        <v>14</v>
      </c>
      <c r="K115" s="16" t="s">
        <v>145</v>
      </c>
      <c r="L115" s="16" t="s">
        <v>15</v>
      </c>
      <c r="M115" s="11"/>
      <c r="N115" s="305" t="s">
        <v>543</v>
      </c>
      <c r="O115" s="66"/>
      <c r="P115" s="66"/>
      <c r="Q115" s="66"/>
      <c r="R115" s="66" t="s">
        <v>15</v>
      </c>
      <c r="S115" s="66"/>
      <c r="T115" s="66"/>
      <c r="U115" s="66"/>
      <c r="V115" s="66"/>
      <c r="W115" s="66"/>
      <c r="X115" s="66"/>
      <c r="Y115" s="67">
        <f t="shared" si="29"/>
        <v>1</v>
      </c>
      <c r="Z115" s="16"/>
      <c r="AA115" s="16"/>
      <c r="AB115" s="16"/>
      <c r="AC115" s="16"/>
      <c r="AD115" s="16"/>
      <c r="AE115" s="68"/>
      <c r="AF115" s="12"/>
      <c r="AG115" s="12"/>
      <c r="AH115" s="12"/>
      <c r="AI115" s="12"/>
      <c r="AJ115" s="12"/>
      <c r="AK115" s="12"/>
      <c r="AL115" s="12" t="s">
        <v>687</v>
      </c>
      <c r="AM115" s="12" t="s">
        <v>687</v>
      </c>
      <c r="AN115" s="12" t="s">
        <v>687</v>
      </c>
      <c r="AO115" s="12" t="s">
        <v>687</v>
      </c>
      <c r="AP115" s="12" t="s">
        <v>687</v>
      </c>
      <c r="AQ115" s="12"/>
      <c r="AR115" s="12"/>
      <c r="AS115" s="12"/>
      <c r="AT115" s="12"/>
      <c r="AU115" s="12"/>
      <c r="AV115" s="12"/>
      <c r="AW115" s="12"/>
      <c r="AX115" s="12"/>
      <c r="AY115" s="12"/>
      <c r="AZ115" s="12"/>
      <c r="BA115" s="12"/>
      <c r="BB115" s="12"/>
      <c r="BC115" s="12"/>
      <c r="BD115" s="12"/>
      <c r="BE115" s="12"/>
      <c r="BF115" s="12"/>
      <c r="BG115" s="12"/>
      <c r="BH115" s="12"/>
      <c r="BI115" s="12"/>
      <c r="BJ115" s="16">
        <v>2</v>
      </c>
      <c r="BK115" s="16">
        <v>2</v>
      </c>
      <c r="BL115" s="16">
        <v>2</v>
      </c>
      <c r="BM115" s="16">
        <v>2</v>
      </c>
      <c r="BN115" s="16">
        <v>2</v>
      </c>
      <c r="BO115" s="16">
        <v>2</v>
      </c>
      <c r="BP115" s="16">
        <v>2</v>
      </c>
      <c r="BQ115" s="16">
        <v>2</v>
      </c>
      <c r="BR115" s="16">
        <v>2</v>
      </c>
      <c r="BS115" s="16">
        <v>2</v>
      </c>
      <c r="BT115" s="16">
        <v>2</v>
      </c>
      <c r="BU115" s="16">
        <v>2</v>
      </c>
      <c r="BV115" s="16">
        <v>2</v>
      </c>
      <c r="BW115" s="16">
        <v>2</v>
      </c>
      <c r="BX115" s="16">
        <v>2</v>
      </c>
      <c r="BY115" s="16">
        <v>2</v>
      </c>
      <c r="BZ115" s="16">
        <v>2</v>
      </c>
      <c r="CA115" s="16">
        <v>2</v>
      </c>
      <c r="CB115" s="16">
        <v>2</v>
      </c>
      <c r="CC115" s="16">
        <v>2</v>
      </c>
      <c r="CD115" s="16">
        <v>2</v>
      </c>
      <c r="CE115" s="16">
        <v>2</v>
      </c>
      <c r="CF115" s="16">
        <v>2</v>
      </c>
      <c r="CG115" s="16">
        <v>2</v>
      </c>
      <c r="CH115" s="16">
        <v>2</v>
      </c>
      <c r="CI115" s="16">
        <v>2</v>
      </c>
      <c r="CJ115" s="16">
        <v>2</v>
      </c>
      <c r="CK115" s="16">
        <v>2</v>
      </c>
      <c r="CL115" s="16">
        <v>2</v>
      </c>
      <c r="CM115" s="16">
        <v>2</v>
      </c>
      <c r="CN115" s="16">
        <v>2</v>
      </c>
      <c r="CO115" s="16">
        <v>2</v>
      </c>
      <c r="CP115" s="16">
        <v>2</v>
      </c>
      <c r="CQ115" s="16">
        <v>2</v>
      </c>
      <c r="CR115" s="16">
        <v>2</v>
      </c>
      <c r="CS115" s="16">
        <v>2</v>
      </c>
      <c r="CT115" s="16">
        <v>2</v>
      </c>
      <c r="CU115" s="16">
        <v>2</v>
      </c>
      <c r="CV115" s="16">
        <v>2</v>
      </c>
      <c r="CW115" s="69">
        <f t="shared" si="30"/>
        <v>39</v>
      </c>
      <c r="CX115" s="352">
        <f t="shared" si="31"/>
        <v>1</v>
      </c>
      <c r="CY115" s="69">
        <f t="shared" si="32"/>
        <v>0</v>
      </c>
      <c r="CZ115" s="70">
        <f t="shared" si="33"/>
        <v>0</v>
      </c>
      <c r="DA115" s="69">
        <f t="shared" si="34"/>
        <v>0</v>
      </c>
      <c r="DB115" s="70">
        <f t="shared" si="35"/>
        <v>0</v>
      </c>
      <c r="DC115" s="69">
        <f t="shared" si="36"/>
        <v>0</v>
      </c>
      <c r="DD115" s="70">
        <f t="shared" si="37"/>
        <v>0</v>
      </c>
      <c r="DE115" s="71">
        <f t="shared" si="38"/>
        <v>2</v>
      </c>
      <c r="DF115" s="71" t="str">
        <f t="shared" si="39"/>
        <v>Đạt mục tiêu</v>
      </c>
      <c r="DG115" s="2"/>
      <c r="DH115" s="2"/>
      <c r="DI115" s="2"/>
      <c r="DJ115" s="2"/>
      <c r="DK115" s="2"/>
      <c r="DL115" s="2"/>
      <c r="DM115" s="2"/>
      <c r="DN115" s="2"/>
      <c r="DO115" s="2"/>
      <c r="DP115" s="2"/>
      <c r="DQ115" s="2"/>
      <c r="DR115" s="2"/>
      <c r="DS115" s="2"/>
      <c r="DT115" s="2"/>
      <c r="DU115" s="2"/>
      <c r="DV115" s="2"/>
      <c r="DW115" s="2"/>
      <c r="DX115" s="2"/>
      <c r="DY115" s="2"/>
      <c r="DZ115" s="2"/>
    </row>
    <row r="116" spans="1:130" ht="41.25" hidden="1" customHeight="1" x14ac:dyDescent="0.25">
      <c r="A116" s="49">
        <v>103</v>
      </c>
      <c r="B116" s="62">
        <v>182</v>
      </c>
      <c r="C116" s="56">
        <v>183</v>
      </c>
      <c r="D116" s="8" t="s">
        <v>146</v>
      </c>
      <c r="E116" s="15" t="s">
        <v>13</v>
      </c>
      <c r="F116" s="15" t="s">
        <v>147</v>
      </c>
      <c r="G116" s="64" t="s">
        <v>13</v>
      </c>
      <c r="H116" s="15" t="s">
        <v>147</v>
      </c>
      <c r="I116" s="64" t="s">
        <v>628</v>
      </c>
      <c r="J116" s="64" t="s">
        <v>14</v>
      </c>
      <c r="K116" s="16" t="s">
        <v>120</v>
      </c>
      <c r="L116" s="16" t="s">
        <v>15</v>
      </c>
      <c r="M116" s="11">
        <v>1</v>
      </c>
      <c r="N116" s="11" t="s">
        <v>547</v>
      </c>
      <c r="O116" s="66"/>
      <c r="P116" s="66"/>
      <c r="Q116" s="66"/>
      <c r="R116" s="66"/>
      <c r="S116" s="66"/>
      <c r="T116" s="66"/>
      <c r="U116" s="66"/>
      <c r="V116" s="66"/>
      <c r="W116" s="66" t="s">
        <v>15</v>
      </c>
      <c r="X116" s="66"/>
      <c r="Y116" s="67">
        <f t="shared" si="29"/>
        <v>1</v>
      </c>
      <c r="Z116" s="16"/>
      <c r="AA116" s="16"/>
      <c r="AB116" s="16"/>
      <c r="AC116" s="16"/>
      <c r="AD116" s="16"/>
      <c r="AE116" s="68"/>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t="s">
        <v>687</v>
      </c>
      <c r="BG116" s="12" t="s">
        <v>687</v>
      </c>
      <c r="BH116" s="12" t="s">
        <v>687</v>
      </c>
      <c r="BI116" s="12"/>
      <c r="BJ116" s="16">
        <v>2</v>
      </c>
      <c r="BK116" s="16">
        <v>2</v>
      </c>
      <c r="BL116" s="16">
        <v>2</v>
      </c>
      <c r="BM116" s="16">
        <v>2</v>
      </c>
      <c r="BN116" s="16">
        <v>2</v>
      </c>
      <c r="BO116" s="16">
        <v>2</v>
      </c>
      <c r="BP116" s="16">
        <v>2</v>
      </c>
      <c r="BQ116" s="16">
        <v>2</v>
      </c>
      <c r="BR116" s="16">
        <v>2</v>
      </c>
      <c r="BS116" s="16">
        <v>2</v>
      </c>
      <c r="BT116" s="16">
        <v>2</v>
      </c>
      <c r="BU116" s="16">
        <v>2</v>
      </c>
      <c r="BV116" s="16">
        <v>2</v>
      </c>
      <c r="BW116" s="16">
        <v>2</v>
      </c>
      <c r="BX116" s="16">
        <v>2</v>
      </c>
      <c r="BY116" s="16">
        <v>2</v>
      </c>
      <c r="BZ116" s="16">
        <v>2</v>
      </c>
      <c r="CA116" s="16">
        <v>2</v>
      </c>
      <c r="CB116" s="16">
        <v>2</v>
      </c>
      <c r="CC116" s="16">
        <v>2</v>
      </c>
      <c r="CD116" s="16">
        <v>2</v>
      </c>
      <c r="CE116" s="16">
        <v>2</v>
      </c>
      <c r="CF116" s="16">
        <v>2</v>
      </c>
      <c r="CG116" s="16">
        <v>2</v>
      </c>
      <c r="CH116" s="16">
        <v>2</v>
      </c>
      <c r="CI116" s="16">
        <v>2</v>
      </c>
      <c r="CJ116" s="16">
        <v>2</v>
      </c>
      <c r="CK116" s="16">
        <v>2</v>
      </c>
      <c r="CL116" s="16">
        <v>2</v>
      </c>
      <c r="CM116" s="16">
        <v>2</v>
      </c>
      <c r="CN116" s="16">
        <v>2</v>
      </c>
      <c r="CO116" s="16">
        <v>2</v>
      </c>
      <c r="CP116" s="16">
        <v>2</v>
      </c>
      <c r="CQ116" s="16">
        <v>2</v>
      </c>
      <c r="CR116" s="16">
        <v>2</v>
      </c>
      <c r="CS116" s="16">
        <v>2</v>
      </c>
      <c r="CT116" s="16">
        <v>2</v>
      </c>
      <c r="CU116" s="16">
        <v>2</v>
      </c>
      <c r="CV116" s="16">
        <v>2</v>
      </c>
      <c r="CW116" s="69">
        <f t="shared" si="30"/>
        <v>39</v>
      </c>
      <c r="CX116" s="352">
        <f t="shared" si="31"/>
        <v>1</v>
      </c>
      <c r="CY116" s="69">
        <f t="shared" si="32"/>
        <v>0</v>
      </c>
      <c r="CZ116" s="70">
        <f t="shared" si="33"/>
        <v>0</v>
      </c>
      <c r="DA116" s="69">
        <f t="shared" si="34"/>
        <v>0</v>
      </c>
      <c r="DB116" s="70">
        <f t="shared" si="35"/>
        <v>0</v>
      </c>
      <c r="DC116" s="69">
        <f t="shared" si="36"/>
        <v>0</v>
      </c>
      <c r="DD116" s="70">
        <f t="shared" si="37"/>
        <v>0</v>
      </c>
      <c r="DE116" s="71">
        <f t="shared" si="38"/>
        <v>2</v>
      </c>
      <c r="DF116" s="71" t="str">
        <f t="shared" si="39"/>
        <v>Đạt mục tiêu</v>
      </c>
      <c r="DG116" s="2"/>
      <c r="DH116" s="2"/>
      <c r="DI116" s="2"/>
      <c r="DJ116" s="2"/>
      <c r="DK116" s="2"/>
      <c r="DL116" s="2"/>
      <c r="DM116" s="2"/>
      <c r="DN116" s="2"/>
      <c r="DO116" s="2"/>
      <c r="DP116" s="2"/>
      <c r="DQ116" s="2"/>
      <c r="DR116" s="2"/>
      <c r="DS116" s="2"/>
      <c r="DT116" s="2"/>
      <c r="DU116" s="2"/>
      <c r="DV116" s="2"/>
      <c r="DW116" s="2"/>
      <c r="DX116" s="2"/>
      <c r="DY116" s="2"/>
      <c r="DZ116" s="2"/>
    </row>
    <row r="117" spans="1:130" ht="41.25" customHeight="1" x14ac:dyDescent="0.25">
      <c r="A117" s="614">
        <v>104</v>
      </c>
      <c r="B117" s="629">
        <v>183</v>
      </c>
      <c r="C117" s="108"/>
      <c r="D117" s="612" t="s">
        <v>149</v>
      </c>
      <c r="E117" s="28"/>
      <c r="F117" s="612" t="s">
        <v>1410</v>
      </c>
      <c r="G117" s="64"/>
      <c r="H117" s="15" t="s">
        <v>1407</v>
      </c>
      <c r="I117" s="64" t="s">
        <v>628</v>
      </c>
      <c r="J117" s="64"/>
      <c r="K117" s="16"/>
      <c r="L117" s="16"/>
      <c r="M117" s="11"/>
      <c r="N117" s="11" t="s">
        <v>541</v>
      </c>
      <c r="O117" s="66"/>
      <c r="P117" s="66"/>
      <c r="Q117" s="266"/>
      <c r="R117" s="66"/>
      <c r="S117" s="66"/>
      <c r="T117" s="66"/>
      <c r="U117" s="66"/>
      <c r="V117" s="66"/>
      <c r="W117" s="66"/>
      <c r="X117" s="66"/>
      <c r="Y117" s="67"/>
      <c r="Z117" s="16"/>
      <c r="AA117" s="12"/>
      <c r="AB117" s="12"/>
      <c r="AC117" s="12"/>
      <c r="AD117" s="12"/>
      <c r="AE117" s="68" t="s">
        <v>645</v>
      </c>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69"/>
      <c r="CX117" s="352"/>
      <c r="CY117" s="69"/>
      <c r="CZ117" s="70"/>
      <c r="DA117" s="69"/>
      <c r="DB117" s="70"/>
      <c r="DC117" s="69"/>
      <c r="DD117" s="70"/>
      <c r="DE117" s="71"/>
      <c r="DF117" s="71"/>
      <c r="DG117" s="387"/>
      <c r="DH117" s="387"/>
      <c r="DI117" s="387"/>
      <c r="DJ117" s="387"/>
      <c r="DK117" s="387"/>
      <c r="DL117" s="387"/>
      <c r="DM117" s="387"/>
      <c r="DN117" s="387"/>
      <c r="DO117" s="387"/>
      <c r="DP117" s="387"/>
      <c r="DQ117" s="387"/>
      <c r="DR117" s="387"/>
      <c r="DS117" s="387"/>
      <c r="DT117" s="387"/>
      <c r="DU117" s="387"/>
      <c r="DV117" s="387"/>
      <c r="DW117" s="387"/>
      <c r="DX117" s="387"/>
      <c r="DY117" s="387"/>
      <c r="DZ117" s="387"/>
    </row>
    <row r="118" spans="1:130" ht="41.25" customHeight="1" x14ac:dyDescent="0.25">
      <c r="A118" s="615"/>
      <c r="B118" s="724"/>
      <c r="C118" s="108"/>
      <c r="D118" s="620"/>
      <c r="E118" s="28"/>
      <c r="F118" s="620"/>
      <c r="G118" s="64"/>
      <c r="H118" s="15" t="s">
        <v>1417</v>
      </c>
      <c r="I118" s="64" t="s">
        <v>628</v>
      </c>
      <c r="J118" s="64"/>
      <c r="K118" s="16"/>
      <c r="L118" s="16"/>
      <c r="M118" s="11"/>
      <c r="N118" s="11" t="s">
        <v>541</v>
      </c>
      <c r="O118" s="66"/>
      <c r="P118" s="66"/>
      <c r="Q118" s="266"/>
      <c r="R118" s="66"/>
      <c r="S118" s="66"/>
      <c r="T118" s="66"/>
      <c r="U118" s="66"/>
      <c r="V118" s="66"/>
      <c r="W118" s="66"/>
      <c r="X118" s="66"/>
      <c r="Y118" s="67"/>
      <c r="Z118" s="16"/>
      <c r="AA118" s="12"/>
      <c r="AB118" s="12"/>
      <c r="AC118" s="12"/>
      <c r="AD118" s="12"/>
      <c r="AE118" s="68"/>
      <c r="AF118" s="12"/>
      <c r="AG118" s="12" t="s">
        <v>654</v>
      </c>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69"/>
      <c r="CX118" s="352"/>
      <c r="CY118" s="69"/>
      <c r="CZ118" s="70"/>
      <c r="DA118" s="69"/>
      <c r="DB118" s="70"/>
      <c r="DC118" s="69"/>
      <c r="DD118" s="70"/>
      <c r="DE118" s="71"/>
      <c r="DF118" s="71"/>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row>
    <row r="119" spans="1:130" ht="41.25" customHeight="1" x14ac:dyDescent="0.25">
      <c r="A119" s="615"/>
      <c r="B119" s="724"/>
      <c r="C119" s="108"/>
      <c r="D119" s="620"/>
      <c r="E119" s="28"/>
      <c r="F119" s="620"/>
      <c r="G119" s="64"/>
      <c r="H119" s="15" t="s">
        <v>1416</v>
      </c>
      <c r="I119" s="64" t="s">
        <v>628</v>
      </c>
      <c r="J119" s="64"/>
      <c r="K119" s="16"/>
      <c r="L119" s="16"/>
      <c r="M119" s="11"/>
      <c r="N119" s="11" t="s">
        <v>541</v>
      </c>
      <c r="O119" s="66"/>
      <c r="P119" s="66"/>
      <c r="Q119" s="266"/>
      <c r="R119" s="66"/>
      <c r="S119" s="66"/>
      <c r="T119" s="66"/>
      <c r="U119" s="66"/>
      <c r="V119" s="66"/>
      <c r="W119" s="66"/>
      <c r="X119" s="66"/>
      <c r="Y119" s="67"/>
      <c r="Z119" s="16"/>
      <c r="AA119" s="12"/>
      <c r="AB119" s="12"/>
      <c r="AC119" s="12"/>
      <c r="AD119" s="12"/>
      <c r="AE119" s="68"/>
      <c r="AF119" s="12" t="s">
        <v>654</v>
      </c>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69"/>
      <c r="CX119" s="352"/>
      <c r="CY119" s="69"/>
      <c r="CZ119" s="70"/>
      <c r="DA119" s="69"/>
      <c r="DB119" s="70"/>
      <c r="DC119" s="69"/>
      <c r="DD119" s="70"/>
      <c r="DE119" s="71"/>
      <c r="DF119" s="71"/>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row>
    <row r="120" spans="1:130" ht="41.25" customHeight="1" x14ac:dyDescent="0.25">
      <c r="A120" s="615"/>
      <c r="B120" s="724"/>
      <c r="C120" s="108"/>
      <c r="D120" s="620"/>
      <c r="E120" s="28"/>
      <c r="F120" s="620"/>
      <c r="G120" s="64"/>
      <c r="H120" s="15" t="s">
        <v>1415</v>
      </c>
      <c r="I120" s="64" t="s">
        <v>628</v>
      </c>
      <c r="J120" s="64"/>
      <c r="K120" s="16"/>
      <c r="L120" s="16"/>
      <c r="M120" s="11"/>
      <c r="N120" s="11" t="s">
        <v>541</v>
      </c>
      <c r="O120" s="66"/>
      <c r="P120" s="66"/>
      <c r="Q120" s="266"/>
      <c r="R120" s="66"/>
      <c r="S120" s="66"/>
      <c r="T120" s="66"/>
      <c r="U120" s="66"/>
      <c r="V120" s="66"/>
      <c r="W120" s="66"/>
      <c r="X120" s="66"/>
      <c r="Y120" s="67"/>
      <c r="Z120" s="16"/>
      <c r="AA120" s="12"/>
      <c r="AB120" s="12"/>
      <c r="AC120" s="12"/>
      <c r="AD120" s="12"/>
      <c r="AE120" s="68" t="s">
        <v>654</v>
      </c>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69"/>
      <c r="CX120" s="352"/>
      <c r="CY120" s="69"/>
      <c r="CZ120" s="70"/>
      <c r="DA120" s="69"/>
      <c r="DB120" s="70"/>
      <c r="DC120" s="69"/>
      <c r="DD120" s="70"/>
      <c r="DE120" s="71"/>
      <c r="DF120" s="71"/>
      <c r="DG120" s="387"/>
      <c r="DH120" s="387"/>
      <c r="DI120" s="387"/>
      <c r="DJ120" s="387"/>
      <c r="DK120" s="387"/>
      <c r="DL120" s="387"/>
      <c r="DM120" s="387"/>
      <c r="DN120" s="387"/>
      <c r="DO120" s="387"/>
      <c r="DP120" s="387"/>
      <c r="DQ120" s="387"/>
      <c r="DR120" s="387"/>
      <c r="DS120" s="387"/>
      <c r="DT120" s="387"/>
      <c r="DU120" s="387"/>
      <c r="DV120" s="387"/>
      <c r="DW120" s="387"/>
      <c r="DX120" s="387"/>
      <c r="DY120" s="387"/>
      <c r="DZ120" s="387"/>
    </row>
    <row r="121" spans="1:130" ht="41.25" hidden="1" customHeight="1" x14ac:dyDescent="0.25">
      <c r="A121" s="615"/>
      <c r="B121" s="724"/>
      <c r="C121" s="108"/>
      <c r="D121" s="620"/>
      <c r="E121" s="28"/>
      <c r="F121" s="620"/>
      <c r="G121" s="64"/>
      <c r="H121" s="15" t="s">
        <v>1409</v>
      </c>
      <c r="I121" s="64" t="s">
        <v>628</v>
      </c>
      <c r="J121" s="64"/>
      <c r="K121" s="16"/>
      <c r="L121" s="16"/>
      <c r="M121" s="11"/>
      <c r="N121" s="11" t="s">
        <v>542</v>
      </c>
      <c r="O121" s="66"/>
      <c r="P121" s="66"/>
      <c r="Q121" s="266"/>
      <c r="R121" s="66"/>
      <c r="S121" s="66"/>
      <c r="T121" s="66"/>
      <c r="U121" s="66"/>
      <c r="V121" s="66"/>
      <c r="W121" s="66"/>
      <c r="X121" s="66"/>
      <c r="Y121" s="67"/>
      <c r="Z121" s="16"/>
      <c r="AA121" s="12"/>
      <c r="AB121" s="12"/>
      <c r="AC121" s="12"/>
      <c r="AD121" s="12"/>
      <c r="AE121" s="68"/>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69"/>
      <c r="CX121" s="352"/>
      <c r="CY121" s="69"/>
      <c r="CZ121" s="70"/>
      <c r="DA121" s="69"/>
      <c r="DB121" s="70"/>
      <c r="DC121" s="69"/>
      <c r="DD121" s="70"/>
      <c r="DE121" s="71"/>
      <c r="DF121" s="71"/>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row>
    <row r="122" spans="1:130" ht="41.25" customHeight="1" x14ac:dyDescent="0.25">
      <c r="A122" s="615"/>
      <c r="B122" s="724"/>
      <c r="C122" s="108"/>
      <c r="D122" s="620"/>
      <c r="E122" s="28"/>
      <c r="F122" s="620"/>
      <c r="G122" s="64"/>
      <c r="H122" s="15" t="s">
        <v>1411</v>
      </c>
      <c r="I122" s="64" t="s">
        <v>628</v>
      </c>
      <c r="J122" s="64"/>
      <c r="K122" s="16"/>
      <c r="L122" s="16"/>
      <c r="M122" s="11"/>
      <c r="N122" s="11" t="s">
        <v>541</v>
      </c>
      <c r="O122" s="66"/>
      <c r="P122" s="66"/>
      <c r="Q122" s="266"/>
      <c r="R122" s="66"/>
      <c r="S122" s="66"/>
      <c r="T122" s="66"/>
      <c r="U122" s="66"/>
      <c r="V122" s="66"/>
      <c r="W122" s="66"/>
      <c r="X122" s="66"/>
      <c r="Y122" s="67"/>
      <c r="Z122" s="16"/>
      <c r="AA122" s="12"/>
      <c r="AB122" s="12"/>
      <c r="AC122" s="12"/>
      <c r="AD122" s="12"/>
      <c r="AE122" s="68"/>
      <c r="AF122" s="68"/>
      <c r="AG122" s="68" t="s">
        <v>710</v>
      </c>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69"/>
      <c r="CX122" s="352"/>
      <c r="CY122" s="69"/>
      <c r="CZ122" s="70"/>
      <c r="DA122" s="69"/>
      <c r="DB122" s="70"/>
      <c r="DC122" s="69"/>
      <c r="DD122" s="70"/>
      <c r="DE122" s="71"/>
      <c r="DF122" s="71"/>
      <c r="DG122" s="387"/>
      <c r="DH122" s="387"/>
      <c r="DI122" s="387"/>
      <c r="DJ122" s="387"/>
      <c r="DK122" s="387"/>
      <c r="DL122" s="387"/>
      <c r="DM122" s="387"/>
      <c r="DN122" s="387"/>
      <c r="DO122" s="387"/>
      <c r="DP122" s="387"/>
      <c r="DQ122" s="387"/>
      <c r="DR122" s="387"/>
      <c r="DS122" s="387"/>
      <c r="DT122" s="387"/>
      <c r="DU122" s="387"/>
      <c r="DV122" s="387"/>
      <c r="DW122" s="387"/>
      <c r="DX122" s="387"/>
      <c r="DY122" s="387"/>
      <c r="DZ122" s="387"/>
    </row>
    <row r="123" spans="1:130" ht="41.25" customHeight="1" x14ac:dyDescent="0.25">
      <c r="A123" s="615"/>
      <c r="B123" s="724"/>
      <c r="C123" s="108"/>
      <c r="D123" s="620"/>
      <c r="E123" s="28"/>
      <c r="F123" s="620"/>
      <c r="G123" s="64"/>
      <c r="H123" s="15" t="s">
        <v>1420</v>
      </c>
      <c r="I123" s="64" t="s">
        <v>628</v>
      </c>
      <c r="J123" s="64"/>
      <c r="K123" s="16"/>
      <c r="L123" s="16"/>
      <c r="M123" s="11"/>
      <c r="N123" s="11" t="s">
        <v>541</v>
      </c>
      <c r="O123" s="66"/>
      <c r="P123" s="66"/>
      <c r="Q123" s="266"/>
      <c r="R123" s="66"/>
      <c r="S123" s="66"/>
      <c r="T123" s="66"/>
      <c r="U123" s="66"/>
      <c r="V123" s="66"/>
      <c r="W123" s="66"/>
      <c r="X123" s="66"/>
      <c r="Y123" s="67"/>
      <c r="Z123" s="16"/>
      <c r="AA123" s="12"/>
      <c r="AB123" s="12"/>
      <c r="AC123" s="12"/>
      <c r="AD123" s="12"/>
      <c r="AE123" s="68" t="s">
        <v>654</v>
      </c>
      <c r="AF123" s="12" t="s">
        <v>654</v>
      </c>
      <c r="AG123" s="12" t="s">
        <v>654</v>
      </c>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69"/>
      <c r="CX123" s="352"/>
      <c r="CY123" s="69"/>
      <c r="CZ123" s="70"/>
      <c r="DA123" s="69"/>
      <c r="DB123" s="70"/>
      <c r="DC123" s="69"/>
      <c r="DD123" s="70"/>
      <c r="DE123" s="71"/>
      <c r="DF123" s="71"/>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row>
    <row r="124" spans="1:130" ht="41.25" customHeight="1" x14ac:dyDescent="0.25">
      <c r="A124" s="615"/>
      <c r="B124" s="724"/>
      <c r="C124" s="108"/>
      <c r="D124" s="620"/>
      <c r="E124" s="28"/>
      <c r="F124" s="620"/>
      <c r="G124" s="64"/>
      <c r="H124" s="15" t="s">
        <v>1408</v>
      </c>
      <c r="I124" s="64" t="s">
        <v>628</v>
      </c>
      <c r="J124" s="64"/>
      <c r="K124" s="16"/>
      <c r="L124" s="16"/>
      <c r="M124" s="11"/>
      <c r="N124" s="11" t="s">
        <v>541</v>
      </c>
      <c r="O124" s="66"/>
      <c r="P124" s="66"/>
      <c r="Q124" s="266"/>
      <c r="R124" s="66"/>
      <c r="S124" s="66"/>
      <c r="T124" s="66"/>
      <c r="U124" s="66"/>
      <c r="V124" s="66"/>
      <c r="W124" s="66"/>
      <c r="X124" s="66"/>
      <c r="Y124" s="67"/>
      <c r="Z124" s="16"/>
      <c r="AA124" s="12"/>
      <c r="AB124" s="12"/>
      <c r="AC124" s="12"/>
      <c r="AD124" s="12"/>
      <c r="AE124" s="68" t="s">
        <v>645</v>
      </c>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69"/>
      <c r="CX124" s="352"/>
      <c r="CY124" s="69"/>
      <c r="CZ124" s="70"/>
      <c r="DA124" s="69"/>
      <c r="DB124" s="70"/>
      <c r="DC124" s="69"/>
      <c r="DD124" s="70"/>
      <c r="DE124" s="71"/>
      <c r="DF124" s="71"/>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row>
    <row r="125" spans="1:130" ht="36.75" customHeight="1" x14ac:dyDescent="0.25">
      <c r="A125" s="616"/>
      <c r="B125" s="630"/>
      <c r="C125" s="108">
        <v>185</v>
      </c>
      <c r="D125" s="613"/>
      <c r="E125" s="28" t="s">
        <v>11</v>
      </c>
      <c r="F125" s="613"/>
      <c r="G125" s="64" t="s">
        <v>11</v>
      </c>
      <c r="H125" s="15" t="s">
        <v>1412</v>
      </c>
      <c r="I125" s="64" t="s">
        <v>628</v>
      </c>
      <c r="J125" s="64" t="s">
        <v>14</v>
      </c>
      <c r="K125" s="16" t="s">
        <v>6</v>
      </c>
      <c r="L125" s="16" t="s">
        <v>15</v>
      </c>
      <c r="M125" s="11"/>
      <c r="N125" s="305" t="s">
        <v>541</v>
      </c>
      <c r="O125" s="66"/>
      <c r="P125" s="66" t="s">
        <v>15</v>
      </c>
      <c r="Q125" s="116"/>
      <c r="R125" s="66"/>
      <c r="S125" s="66"/>
      <c r="T125" s="66"/>
      <c r="U125" s="66"/>
      <c r="V125" s="66"/>
      <c r="W125" s="66"/>
      <c r="X125" s="66"/>
      <c r="Y125" s="67">
        <f t="shared" si="29"/>
        <v>1</v>
      </c>
      <c r="Z125" s="16"/>
      <c r="AA125" s="12"/>
      <c r="AB125" s="12"/>
      <c r="AC125" s="12"/>
      <c r="AD125" s="12"/>
      <c r="AE125" s="16" t="s">
        <v>687</v>
      </c>
      <c r="AF125" s="16" t="s">
        <v>687</v>
      </c>
      <c r="AG125" s="16" t="s">
        <v>687</v>
      </c>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6">
        <v>2</v>
      </c>
      <c r="BK125" s="16">
        <v>1</v>
      </c>
      <c r="BL125" s="16">
        <v>2</v>
      </c>
      <c r="BM125" s="16">
        <v>2</v>
      </c>
      <c r="BN125" s="16">
        <v>1</v>
      </c>
      <c r="BO125" s="16">
        <v>2</v>
      </c>
      <c r="BP125" s="16">
        <v>2</v>
      </c>
      <c r="BQ125" s="16">
        <v>2</v>
      </c>
      <c r="BR125" s="16">
        <v>2</v>
      </c>
      <c r="BS125" s="16">
        <v>2</v>
      </c>
      <c r="BT125" s="16">
        <v>2</v>
      </c>
      <c r="BU125" s="16">
        <v>2</v>
      </c>
      <c r="BV125" s="16">
        <v>2</v>
      </c>
      <c r="BW125" s="16">
        <v>2</v>
      </c>
      <c r="BX125" s="16">
        <v>2</v>
      </c>
      <c r="BY125" s="16">
        <v>2</v>
      </c>
      <c r="BZ125" s="16">
        <v>2</v>
      </c>
      <c r="CA125" s="16">
        <v>2</v>
      </c>
      <c r="CB125" s="16">
        <v>2</v>
      </c>
      <c r="CC125" s="16">
        <v>1</v>
      </c>
      <c r="CD125" s="16">
        <v>2</v>
      </c>
      <c r="CE125" s="16">
        <v>2</v>
      </c>
      <c r="CF125" s="16">
        <v>2</v>
      </c>
      <c r="CG125" s="16">
        <v>2</v>
      </c>
      <c r="CH125" s="16">
        <v>2</v>
      </c>
      <c r="CI125" s="16">
        <v>2</v>
      </c>
      <c r="CJ125" s="16">
        <v>2</v>
      </c>
      <c r="CK125" s="16">
        <v>2</v>
      </c>
      <c r="CL125" s="16">
        <v>2</v>
      </c>
      <c r="CM125" s="16">
        <v>2</v>
      </c>
      <c r="CN125" s="16">
        <v>2</v>
      </c>
      <c r="CO125" s="16">
        <v>2</v>
      </c>
      <c r="CP125" s="16">
        <v>1</v>
      </c>
      <c r="CQ125" s="16">
        <v>2</v>
      </c>
      <c r="CR125" s="16">
        <v>2</v>
      </c>
      <c r="CS125" s="16">
        <v>1</v>
      </c>
      <c r="CT125" s="16">
        <v>2</v>
      </c>
      <c r="CU125" s="16">
        <v>2</v>
      </c>
      <c r="CV125" s="16">
        <v>2</v>
      </c>
      <c r="CW125" s="69">
        <f t="shared" si="30"/>
        <v>34</v>
      </c>
      <c r="CX125" s="352">
        <f t="shared" si="31"/>
        <v>0.87179487179487181</v>
      </c>
      <c r="CY125" s="69">
        <f t="shared" si="32"/>
        <v>5</v>
      </c>
      <c r="CZ125" s="70">
        <f t="shared" si="33"/>
        <v>0.12820512820512819</v>
      </c>
      <c r="DA125" s="69">
        <f t="shared" si="34"/>
        <v>0</v>
      </c>
      <c r="DB125" s="70">
        <f t="shared" si="35"/>
        <v>0</v>
      </c>
      <c r="DC125" s="69">
        <f t="shared" si="36"/>
        <v>0</v>
      </c>
      <c r="DD125" s="70">
        <f t="shared" si="37"/>
        <v>0</v>
      </c>
      <c r="DE125" s="71">
        <f t="shared" si="38"/>
        <v>1.8717948717948718</v>
      </c>
      <c r="DF125" s="71" t="str">
        <f t="shared" si="39"/>
        <v>Đạt mục tiêu</v>
      </c>
      <c r="DG125" s="2"/>
      <c r="DH125" s="2"/>
      <c r="DI125" s="2"/>
      <c r="DJ125" s="2"/>
      <c r="DK125" s="2"/>
      <c r="DL125" s="2"/>
      <c r="DM125" s="2"/>
      <c r="DN125" s="2"/>
      <c r="DO125" s="2"/>
      <c r="DP125" s="2"/>
      <c r="DQ125" s="2"/>
      <c r="DR125" s="2"/>
      <c r="DS125" s="2"/>
      <c r="DT125" s="2"/>
      <c r="DU125" s="2"/>
      <c r="DV125" s="2"/>
      <c r="DW125" s="2"/>
      <c r="DX125" s="2"/>
      <c r="DY125" s="2"/>
      <c r="DZ125" s="2"/>
    </row>
    <row r="126" spans="1:130" ht="31.5" hidden="1" customHeight="1" x14ac:dyDescent="0.25">
      <c r="A126" s="49">
        <v>105</v>
      </c>
      <c r="B126" s="112">
        <v>185</v>
      </c>
      <c r="C126" s="113"/>
      <c r="D126" s="8" t="s">
        <v>149</v>
      </c>
      <c r="E126" s="28" t="s">
        <v>11</v>
      </c>
      <c r="F126" s="15" t="s">
        <v>150</v>
      </c>
      <c r="G126" s="64" t="s">
        <v>38</v>
      </c>
      <c r="H126" s="15" t="s">
        <v>707</v>
      </c>
      <c r="I126" s="64" t="s">
        <v>628</v>
      </c>
      <c r="J126" s="64" t="s">
        <v>14</v>
      </c>
      <c r="K126" s="16" t="s">
        <v>6</v>
      </c>
      <c r="L126" s="16" t="s">
        <v>15</v>
      </c>
      <c r="M126" s="11"/>
      <c r="N126" s="304" t="s">
        <v>1200</v>
      </c>
      <c r="O126" s="66" t="s">
        <v>15</v>
      </c>
      <c r="P126" s="66"/>
      <c r="Q126" s="66"/>
      <c r="R126" s="66"/>
      <c r="S126" s="66"/>
      <c r="T126" s="116"/>
      <c r="U126" s="66"/>
      <c r="V126" s="66"/>
      <c r="W126" s="66"/>
      <c r="X126" s="66"/>
      <c r="Y126" s="67">
        <f t="shared" si="29"/>
        <v>1</v>
      </c>
      <c r="Z126" s="16"/>
      <c r="AA126" s="16" t="s">
        <v>687</v>
      </c>
      <c r="AB126" s="16" t="s">
        <v>687</v>
      </c>
      <c r="AC126" s="16" t="s">
        <v>687</v>
      </c>
      <c r="AD126" s="16" t="s">
        <v>687</v>
      </c>
      <c r="AE126" s="68"/>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6">
        <v>2</v>
      </c>
      <c r="BK126" s="16">
        <v>2</v>
      </c>
      <c r="BL126" s="16">
        <v>2</v>
      </c>
      <c r="BM126" s="16">
        <v>2</v>
      </c>
      <c r="BN126" s="16">
        <v>2</v>
      </c>
      <c r="BO126" s="16">
        <v>2</v>
      </c>
      <c r="BP126" s="16">
        <v>2</v>
      </c>
      <c r="BQ126" s="16">
        <v>2</v>
      </c>
      <c r="BR126" s="16">
        <v>2</v>
      </c>
      <c r="BS126" s="16">
        <v>2</v>
      </c>
      <c r="BT126" s="16">
        <v>2</v>
      </c>
      <c r="BU126" s="16">
        <v>2</v>
      </c>
      <c r="BV126" s="16">
        <v>2</v>
      </c>
      <c r="BW126" s="16">
        <v>2</v>
      </c>
      <c r="BX126" s="16">
        <v>2</v>
      </c>
      <c r="BY126" s="16">
        <v>2</v>
      </c>
      <c r="BZ126" s="16">
        <v>2</v>
      </c>
      <c r="CA126" s="16">
        <v>2</v>
      </c>
      <c r="CB126" s="16">
        <v>2</v>
      </c>
      <c r="CC126" s="16">
        <v>2</v>
      </c>
      <c r="CD126" s="16">
        <v>2</v>
      </c>
      <c r="CE126" s="16">
        <v>2</v>
      </c>
      <c r="CF126" s="16">
        <v>2</v>
      </c>
      <c r="CG126" s="16">
        <v>2</v>
      </c>
      <c r="CH126" s="16">
        <v>2</v>
      </c>
      <c r="CI126" s="16">
        <v>2</v>
      </c>
      <c r="CJ126" s="16">
        <v>2</v>
      </c>
      <c r="CK126" s="16">
        <v>2</v>
      </c>
      <c r="CL126" s="16">
        <v>2</v>
      </c>
      <c r="CM126" s="16">
        <v>2</v>
      </c>
      <c r="CN126" s="16">
        <v>2</v>
      </c>
      <c r="CO126" s="16">
        <v>2</v>
      </c>
      <c r="CP126" s="16">
        <v>2</v>
      </c>
      <c r="CQ126" s="16">
        <v>2</v>
      </c>
      <c r="CR126" s="16">
        <v>2</v>
      </c>
      <c r="CS126" s="16">
        <v>2</v>
      </c>
      <c r="CT126" s="16">
        <v>2</v>
      </c>
      <c r="CU126" s="16">
        <v>2</v>
      </c>
      <c r="CV126" s="16">
        <v>2</v>
      </c>
      <c r="CW126" s="69">
        <f t="shared" si="30"/>
        <v>39</v>
      </c>
      <c r="CX126" s="352">
        <f t="shared" si="31"/>
        <v>1</v>
      </c>
      <c r="CY126" s="69">
        <f t="shared" si="32"/>
        <v>0</v>
      </c>
      <c r="CZ126" s="70">
        <f t="shared" si="33"/>
        <v>0</v>
      </c>
      <c r="DA126" s="69">
        <f t="shared" si="34"/>
        <v>0</v>
      </c>
      <c r="DB126" s="70">
        <f t="shared" si="35"/>
        <v>0</v>
      </c>
      <c r="DC126" s="69">
        <f t="shared" si="36"/>
        <v>0</v>
      </c>
      <c r="DD126" s="70">
        <f t="shared" si="37"/>
        <v>0</v>
      </c>
      <c r="DE126" s="71">
        <f t="shared" si="38"/>
        <v>2</v>
      </c>
      <c r="DF126" s="71" t="str">
        <f t="shared" si="39"/>
        <v>Đạt mục tiêu</v>
      </c>
      <c r="DG126" s="2"/>
      <c r="DH126" s="2"/>
      <c r="DI126" s="2"/>
      <c r="DJ126" s="2"/>
      <c r="DK126" s="2"/>
      <c r="DL126" s="2"/>
      <c r="DM126" s="2"/>
      <c r="DN126" s="2"/>
      <c r="DO126" s="2"/>
      <c r="DP126" s="2"/>
      <c r="DQ126" s="2"/>
      <c r="DR126" s="2"/>
      <c r="DS126" s="2"/>
      <c r="DT126" s="2"/>
      <c r="DU126" s="2"/>
      <c r="DV126" s="2"/>
      <c r="DW126" s="2"/>
      <c r="DX126" s="2"/>
      <c r="DY126" s="2"/>
      <c r="DZ126" s="2"/>
    </row>
    <row r="127" spans="1:130" ht="47.25" hidden="1" customHeight="1" x14ac:dyDescent="0.25">
      <c r="A127" s="49">
        <v>106</v>
      </c>
      <c r="B127" s="112">
        <v>185</v>
      </c>
      <c r="C127" s="113"/>
      <c r="D127" s="8" t="s">
        <v>149</v>
      </c>
      <c r="E127" s="28" t="s">
        <v>11</v>
      </c>
      <c r="F127" s="15" t="s">
        <v>148</v>
      </c>
      <c r="G127" s="64" t="s">
        <v>11</v>
      </c>
      <c r="H127" s="15" t="s">
        <v>708</v>
      </c>
      <c r="I127" s="64" t="s">
        <v>628</v>
      </c>
      <c r="J127" s="64" t="s">
        <v>14</v>
      </c>
      <c r="K127" s="16" t="s">
        <v>6</v>
      </c>
      <c r="L127" s="16" t="s">
        <v>15</v>
      </c>
      <c r="M127" s="11"/>
      <c r="N127" s="304" t="s">
        <v>1200</v>
      </c>
      <c r="O127" s="66" t="s">
        <v>15</v>
      </c>
      <c r="P127" s="66"/>
      <c r="Q127" s="66"/>
      <c r="R127" s="66"/>
      <c r="S127" s="66"/>
      <c r="T127" s="66"/>
      <c r="U127" s="66"/>
      <c r="V127" s="66"/>
      <c r="W127" s="66"/>
      <c r="X127" s="66"/>
      <c r="Y127" s="67">
        <f t="shared" si="29"/>
        <v>1</v>
      </c>
      <c r="Z127" s="16"/>
      <c r="AA127" s="16" t="s">
        <v>687</v>
      </c>
      <c r="AB127" s="16" t="s">
        <v>687</v>
      </c>
      <c r="AC127" s="16" t="s">
        <v>687</v>
      </c>
      <c r="AD127" s="16" t="s">
        <v>687</v>
      </c>
      <c r="AE127" s="68"/>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6">
        <v>2</v>
      </c>
      <c r="BK127" s="16">
        <v>2</v>
      </c>
      <c r="BL127" s="16">
        <v>2</v>
      </c>
      <c r="BM127" s="16">
        <v>2</v>
      </c>
      <c r="BN127" s="16">
        <v>2</v>
      </c>
      <c r="BO127" s="16">
        <v>2</v>
      </c>
      <c r="BP127" s="16">
        <v>2</v>
      </c>
      <c r="BQ127" s="16">
        <v>2</v>
      </c>
      <c r="BR127" s="16">
        <v>2</v>
      </c>
      <c r="BS127" s="16">
        <v>2</v>
      </c>
      <c r="BT127" s="16">
        <v>2</v>
      </c>
      <c r="BU127" s="16">
        <v>2</v>
      </c>
      <c r="BV127" s="16">
        <v>2</v>
      </c>
      <c r="BW127" s="16">
        <v>2</v>
      </c>
      <c r="BX127" s="16">
        <v>2</v>
      </c>
      <c r="BY127" s="16">
        <v>2</v>
      </c>
      <c r="BZ127" s="16">
        <v>2</v>
      </c>
      <c r="CA127" s="16">
        <v>2</v>
      </c>
      <c r="CB127" s="16">
        <v>2</v>
      </c>
      <c r="CC127" s="16">
        <v>1</v>
      </c>
      <c r="CD127" s="16">
        <v>1</v>
      </c>
      <c r="CE127" s="16">
        <v>2</v>
      </c>
      <c r="CF127" s="16">
        <v>2</v>
      </c>
      <c r="CG127" s="16">
        <v>2</v>
      </c>
      <c r="CH127" s="16">
        <v>2</v>
      </c>
      <c r="CI127" s="16">
        <v>2</v>
      </c>
      <c r="CJ127" s="16">
        <v>2</v>
      </c>
      <c r="CK127" s="16">
        <v>2</v>
      </c>
      <c r="CL127" s="16">
        <v>2</v>
      </c>
      <c r="CM127" s="16">
        <v>2</v>
      </c>
      <c r="CN127" s="16">
        <v>2</v>
      </c>
      <c r="CO127" s="16">
        <v>2</v>
      </c>
      <c r="CP127" s="16">
        <v>2</v>
      </c>
      <c r="CQ127" s="16">
        <v>2</v>
      </c>
      <c r="CR127" s="16">
        <v>2</v>
      </c>
      <c r="CS127" s="16">
        <v>2</v>
      </c>
      <c r="CT127" s="16">
        <v>2</v>
      </c>
      <c r="CU127" s="16">
        <v>2</v>
      </c>
      <c r="CV127" s="16">
        <v>2</v>
      </c>
      <c r="CW127" s="69">
        <f t="shared" si="30"/>
        <v>37</v>
      </c>
      <c r="CX127" s="352">
        <f t="shared" si="31"/>
        <v>0.94871794871794868</v>
      </c>
      <c r="CY127" s="69">
        <f t="shared" si="32"/>
        <v>2</v>
      </c>
      <c r="CZ127" s="70">
        <f t="shared" si="33"/>
        <v>5.128205128205128E-2</v>
      </c>
      <c r="DA127" s="69">
        <f t="shared" si="34"/>
        <v>0</v>
      </c>
      <c r="DB127" s="70">
        <f t="shared" si="35"/>
        <v>0</v>
      </c>
      <c r="DC127" s="69">
        <f t="shared" si="36"/>
        <v>0</v>
      </c>
      <c r="DD127" s="70">
        <f t="shared" si="37"/>
        <v>0</v>
      </c>
      <c r="DE127" s="71">
        <f t="shared" si="38"/>
        <v>1.9487179487179487</v>
      </c>
      <c r="DF127" s="71" t="str">
        <f t="shared" si="39"/>
        <v>Đạt mục tiêu</v>
      </c>
      <c r="DG127" s="2"/>
      <c r="DH127" s="2"/>
      <c r="DI127" s="2"/>
      <c r="DJ127" s="2"/>
      <c r="DK127" s="2"/>
      <c r="DL127" s="2"/>
      <c r="DM127" s="2"/>
      <c r="DN127" s="2"/>
      <c r="DO127" s="2"/>
      <c r="DP127" s="2"/>
      <c r="DQ127" s="2"/>
      <c r="DR127" s="2"/>
      <c r="DS127" s="2"/>
      <c r="DT127" s="2"/>
      <c r="DU127" s="2"/>
      <c r="DV127" s="2"/>
      <c r="DW127" s="2"/>
      <c r="DX127" s="2"/>
      <c r="DY127" s="2"/>
      <c r="DZ127" s="2"/>
    </row>
    <row r="128" spans="1:130" ht="30" hidden="1" customHeight="1" x14ac:dyDescent="0.25">
      <c r="A128" s="49">
        <v>107</v>
      </c>
      <c r="B128" s="112">
        <v>185</v>
      </c>
      <c r="C128" s="115"/>
      <c r="D128" s="8" t="s">
        <v>149</v>
      </c>
      <c r="E128" s="28" t="s">
        <v>11</v>
      </c>
      <c r="F128" s="15" t="s">
        <v>151</v>
      </c>
      <c r="G128" s="64" t="s">
        <v>11</v>
      </c>
      <c r="H128" s="15" t="s">
        <v>151</v>
      </c>
      <c r="I128" s="64" t="s">
        <v>628</v>
      </c>
      <c r="J128" s="64" t="s">
        <v>14</v>
      </c>
      <c r="K128" s="16" t="s">
        <v>6</v>
      </c>
      <c r="L128" s="16" t="s">
        <v>15</v>
      </c>
      <c r="M128" s="11"/>
      <c r="N128" s="305" t="s">
        <v>544</v>
      </c>
      <c r="O128" s="66"/>
      <c r="P128" s="66"/>
      <c r="Q128" s="66"/>
      <c r="R128" s="66"/>
      <c r="S128" s="66" t="s">
        <v>15</v>
      </c>
      <c r="T128" s="66"/>
      <c r="U128" s="66"/>
      <c r="V128" s="66"/>
      <c r="W128" s="66"/>
      <c r="X128" s="66"/>
      <c r="Y128" s="67">
        <f t="shared" si="29"/>
        <v>1</v>
      </c>
      <c r="Z128" s="16"/>
      <c r="AA128" s="16"/>
      <c r="AB128" s="16"/>
      <c r="AC128" s="16"/>
      <c r="AD128" s="16"/>
      <c r="AE128" s="68"/>
      <c r="AF128" s="12"/>
      <c r="AG128" s="12"/>
      <c r="AH128" s="12"/>
      <c r="AI128" s="12"/>
      <c r="AJ128" s="12"/>
      <c r="AK128" s="12"/>
      <c r="AL128" s="12"/>
      <c r="AM128" s="12"/>
      <c r="AN128" s="12"/>
      <c r="AO128" s="12"/>
      <c r="AP128" s="12"/>
      <c r="AQ128" s="12" t="s">
        <v>687</v>
      </c>
      <c r="AR128" s="12" t="s">
        <v>687</v>
      </c>
      <c r="AS128" s="12" t="s">
        <v>687</v>
      </c>
      <c r="AT128" s="12" t="s">
        <v>687</v>
      </c>
      <c r="AU128" s="12"/>
      <c r="AV128" s="12"/>
      <c r="AW128" s="12"/>
      <c r="AX128" s="12"/>
      <c r="AY128" s="12"/>
      <c r="AZ128" s="12"/>
      <c r="BA128" s="12"/>
      <c r="BB128" s="12"/>
      <c r="BC128" s="12"/>
      <c r="BD128" s="12"/>
      <c r="BE128" s="12"/>
      <c r="BF128" s="12"/>
      <c r="BG128" s="12"/>
      <c r="BH128" s="12"/>
      <c r="BI128" s="12"/>
      <c r="BJ128" s="16">
        <v>2</v>
      </c>
      <c r="BK128" s="16">
        <v>2</v>
      </c>
      <c r="BL128" s="16">
        <v>2</v>
      </c>
      <c r="BM128" s="16">
        <v>2</v>
      </c>
      <c r="BN128" s="16">
        <v>2</v>
      </c>
      <c r="BO128" s="16">
        <v>2</v>
      </c>
      <c r="BP128" s="16">
        <v>2</v>
      </c>
      <c r="BQ128" s="16">
        <v>2</v>
      </c>
      <c r="BR128" s="16">
        <v>2</v>
      </c>
      <c r="BS128" s="16">
        <v>2</v>
      </c>
      <c r="BT128" s="16">
        <v>2</v>
      </c>
      <c r="BU128" s="16">
        <v>2</v>
      </c>
      <c r="BV128" s="16">
        <v>2</v>
      </c>
      <c r="BW128" s="16">
        <v>2</v>
      </c>
      <c r="BX128" s="16">
        <v>2</v>
      </c>
      <c r="BY128" s="16">
        <v>2</v>
      </c>
      <c r="BZ128" s="16">
        <v>2</v>
      </c>
      <c r="CA128" s="16">
        <v>2</v>
      </c>
      <c r="CB128" s="16">
        <v>2</v>
      </c>
      <c r="CC128" s="16">
        <v>2</v>
      </c>
      <c r="CD128" s="16">
        <v>2</v>
      </c>
      <c r="CE128" s="16">
        <v>2</v>
      </c>
      <c r="CF128" s="16">
        <v>2</v>
      </c>
      <c r="CG128" s="16">
        <v>2</v>
      </c>
      <c r="CH128" s="16">
        <v>2</v>
      </c>
      <c r="CI128" s="16">
        <v>2</v>
      </c>
      <c r="CJ128" s="16">
        <v>2</v>
      </c>
      <c r="CK128" s="16">
        <v>2</v>
      </c>
      <c r="CL128" s="16">
        <v>2</v>
      </c>
      <c r="CM128" s="16">
        <v>2</v>
      </c>
      <c r="CN128" s="16">
        <v>2</v>
      </c>
      <c r="CO128" s="16">
        <v>2</v>
      </c>
      <c r="CP128" s="16">
        <v>2</v>
      </c>
      <c r="CQ128" s="16">
        <v>2</v>
      </c>
      <c r="CR128" s="16">
        <v>2</v>
      </c>
      <c r="CS128" s="16">
        <v>2</v>
      </c>
      <c r="CT128" s="16">
        <v>2</v>
      </c>
      <c r="CU128" s="16">
        <v>2</v>
      </c>
      <c r="CV128" s="16">
        <v>2</v>
      </c>
      <c r="CW128" s="69">
        <f t="shared" si="30"/>
        <v>39</v>
      </c>
      <c r="CX128" s="352">
        <f t="shared" si="31"/>
        <v>1</v>
      </c>
      <c r="CY128" s="69">
        <f t="shared" si="32"/>
        <v>0</v>
      </c>
      <c r="CZ128" s="70">
        <f t="shared" si="33"/>
        <v>0</v>
      </c>
      <c r="DA128" s="69">
        <f t="shared" si="34"/>
        <v>0</v>
      </c>
      <c r="DB128" s="70">
        <f t="shared" si="35"/>
        <v>0</v>
      </c>
      <c r="DC128" s="69">
        <f t="shared" si="36"/>
        <v>0</v>
      </c>
      <c r="DD128" s="70">
        <f t="shared" si="37"/>
        <v>0</v>
      </c>
      <c r="DE128" s="71">
        <f t="shared" si="38"/>
        <v>2</v>
      </c>
      <c r="DF128" s="71" t="str">
        <f t="shared" si="39"/>
        <v>Đạt mục tiêu</v>
      </c>
      <c r="DG128" s="2"/>
      <c r="DH128" s="2"/>
      <c r="DI128" s="2"/>
      <c r="DJ128" s="2"/>
      <c r="DK128" s="2"/>
      <c r="DL128" s="2"/>
      <c r="DM128" s="2"/>
      <c r="DN128" s="2"/>
      <c r="DO128" s="2"/>
      <c r="DP128" s="2"/>
      <c r="DQ128" s="2"/>
      <c r="DR128" s="2"/>
      <c r="DS128" s="2"/>
      <c r="DT128" s="2"/>
      <c r="DU128" s="2"/>
      <c r="DV128" s="2"/>
      <c r="DW128" s="2"/>
      <c r="DX128" s="2"/>
      <c r="DY128" s="2"/>
      <c r="DZ128" s="2"/>
    </row>
    <row r="129" spans="1:130" ht="53.25" hidden="1" customHeight="1" x14ac:dyDescent="0.25">
      <c r="A129" s="49">
        <v>108</v>
      </c>
      <c r="B129" s="112">
        <v>185</v>
      </c>
      <c r="C129" s="56">
        <v>186</v>
      </c>
      <c r="D129" s="8" t="s">
        <v>152</v>
      </c>
      <c r="E129" s="281" t="s">
        <v>19</v>
      </c>
      <c r="F129" s="15" t="s">
        <v>153</v>
      </c>
      <c r="G129" s="282" t="s">
        <v>19</v>
      </c>
      <c r="H129" s="8" t="s">
        <v>709</v>
      </c>
      <c r="I129" s="64" t="s">
        <v>628</v>
      </c>
      <c r="J129" s="64" t="s">
        <v>14</v>
      </c>
      <c r="K129" s="16" t="s">
        <v>6</v>
      </c>
      <c r="L129" s="16" t="s">
        <v>15</v>
      </c>
      <c r="M129" s="11">
        <v>1</v>
      </c>
      <c r="N129" s="305" t="s">
        <v>542</v>
      </c>
      <c r="O129" s="66"/>
      <c r="P129" s="66"/>
      <c r="Q129" s="66" t="s">
        <v>15</v>
      </c>
      <c r="R129" s="66"/>
      <c r="S129" s="66"/>
      <c r="T129" s="66"/>
      <c r="U129" s="66"/>
      <c r="V129" s="66"/>
      <c r="W129" s="66"/>
      <c r="X129" s="66"/>
      <c r="Y129" s="67">
        <f t="shared" si="29"/>
        <v>1</v>
      </c>
      <c r="Z129" s="16"/>
      <c r="AA129" s="16"/>
      <c r="AB129" s="16"/>
      <c r="AC129" s="16"/>
      <c r="AD129" s="16"/>
      <c r="AE129" s="68"/>
      <c r="AF129" s="12"/>
      <c r="AG129" s="12"/>
      <c r="AH129" s="16" t="s">
        <v>710</v>
      </c>
      <c r="AI129" s="16" t="s">
        <v>710</v>
      </c>
      <c r="AJ129" s="16" t="s">
        <v>645</v>
      </c>
      <c r="AK129" s="16" t="s">
        <v>645</v>
      </c>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6">
        <v>2</v>
      </c>
      <c r="BK129" s="16">
        <v>2</v>
      </c>
      <c r="BL129" s="16">
        <v>2</v>
      </c>
      <c r="BM129" s="16">
        <v>2</v>
      </c>
      <c r="BN129" s="16">
        <v>2</v>
      </c>
      <c r="BO129" s="16">
        <v>2</v>
      </c>
      <c r="BP129" s="16">
        <v>2</v>
      </c>
      <c r="BQ129" s="16">
        <v>2</v>
      </c>
      <c r="BR129" s="16">
        <v>2</v>
      </c>
      <c r="BS129" s="16">
        <v>2</v>
      </c>
      <c r="BT129" s="16">
        <v>2</v>
      </c>
      <c r="BU129" s="16">
        <v>2</v>
      </c>
      <c r="BV129" s="16">
        <v>2</v>
      </c>
      <c r="BW129" s="16">
        <v>2</v>
      </c>
      <c r="BX129" s="16">
        <v>2</v>
      </c>
      <c r="BY129" s="16">
        <v>2</v>
      </c>
      <c r="BZ129" s="16">
        <v>2</v>
      </c>
      <c r="CA129" s="16">
        <v>2</v>
      </c>
      <c r="CB129" s="16">
        <v>2</v>
      </c>
      <c r="CC129" s="16">
        <v>2</v>
      </c>
      <c r="CD129" s="16">
        <v>2</v>
      </c>
      <c r="CE129" s="16">
        <v>1</v>
      </c>
      <c r="CF129" s="16">
        <v>1</v>
      </c>
      <c r="CG129" s="16">
        <v>1</v>
      </c>
      <c r="CH129" s="16">
        <v>1</v>
      </c>
      <c r="CI129" s="16">
        <v>2</v>
      </c>
      <c r="CJ129" s="16">
        <v>2</v>
      </c>
      <c r="CK129" s="16">
        <v>2</v>
      </c>
      <c r="CL129" s="16">
        <v>2</v>
      </c>
      <c r="CM129" s="16">
        <v>2</v>
      </c>
      <c r="CN129" s="16">
        <v>2</v>
      </c>
      <c r="CO129" s="16">
        <v>2</v>
      </c>
      <c r="CP129" s="16">
        <v>2</v>
      </c>
      <c r="CQ129" s="16">
        <v>2</v>
      </c>
      <c r="CR129" s="16">
        <v>2</v>
      </c>
      <c r="CS129" s="16">
        <v>2</v>
      </c>
      <c r="CT129" s="16">
        <v>2</v>
      </c>
      <c r="CU129" s="16">
        <v>2</v>
      </c>
      <c r="CV129" s="16">
        <v>2</v>
      </c>
      <c r="CW129" s="69">
        <f t="shared" si="30"/>
        <v>35</v>
      </c>
      <c r="CX129" s="352">
        <f t="shared" si="31"/>
        <v>0.89743589743589747</v>
      </c>
      <c r="CY129" s="69">
        <f t="shared" si="32"/>
        <v>4</v>
      </c>
      <c r="CZ129" s="70">
        <f t="shared" si="33"/>
        <v>0.10256410256410256</v>
      </c>
      <c r="DA129" s="69">
        <f t="shared" si="34"/>
        <v>0</v>
      </c>
      <c r="DB129" s="70">
        <f t="shared" si="35"/>
        <v>0</v>
      </c>
      <c r="DC129" s="69">
        <f t="shared" si="36"/>
        <v>0</v>
      </c>
      <c r="DD129" s="70">
        <f t="shared" si="37"/>
        <v>0</v>
      </c>
      <c r="DE129" s="71">
        <f t="shared" si="38"/>
        <v>1.8974358974358974</v>
      </c>
      <c r="DF129" s="71" t="str">
        <f t="shared" si="39"/>
        <v>Đạt mục tiêu</v>
      </c>
      <c r="DG129" s="2"/>
      <c r="DH129" s="2"/>
      <c r="DI129" s="2"/>
      <c r="DJ129" s="2"/>
      <c r="DK129" s="2"/>
      <c r="DL129" s="2"/>
      <c r="DM129" s="2"/>
      <c r="DN129" s="2"/>
      <c r="DO129" s="2"/>
      <c r="DP129" s="2"/>
      <c r="DQ129" s="2"/>
      <c r="DR129" s="2"/>
      <c r="DS129" s="2"/>
      <c r="DT129" s="2"/>
      <c r="DU129" s="2"/>
      <c r="DV129" s="2"/>
      <c r="DW129" s="2"/>
      <c r="DX129" s="2"/>
      <c r="DY129" s="2"/>
      <c r="DZ129" s="2"/>
    </row>
    <row r="130" spans="1:130" ht="70.5" hidden="1" customHeight="1" x14ac:dyDescent="0.25">
      <c r="A130" s="49">
        <v>109</v>
      </c>
      <c r="B130" s="62">
        <v>186</v>
      </c>
      <c r="C130" s="56">
        <v>189</v>
      </c>
      <c r="D130" s="9" t="s">
        <v>154</v>
      </c>
      <c r="E130" s="28" t="s">
        <v>19</v>
      </c>
      <c r="F130" s="15" t="s">
        <v>155</v>
      </c>
      <c r="G130" s="64" t="s">
        <v>19</v>
      </c>
      <c r="H130" s="15" t="s">
        <v>711</v>
      </c>
      <c r="I130" s="64" t="s">
        <v>628</v>
      </c>
      <c r="J130" s="64" t="s">
        <v>14</v>
      </c>
      <c r="K130" s="16" t="s">
        <v>6</v>
      </c>
      <c r="L130" s="16" t="s">
        <v>15</v>
      </c>
      <c r="M130" s="11"/>
      <c r="N130" s="305" t="s">
        <v>543</v>
      </c>
      <c r="O130" s="66"/>
      <c r="P130" s="66"/>
      <c r="Q130" s="66"/>
      <c r="R130" s="66" t="s">
        <v>15</v>
      </c>
      <c r="S130" s="66"/>
      <c r="T130" s="66"/>
      <c r="U130" s="66"/>
      <c r="V130" s="66"/>
      <c r="W130" s="66"/>
      <c r="X130" s="66"/>
      <c r="Y130" s="67">
        <f t="shared" si="29"/>
        <v>1</v>
      </c>
      <c r="Z130" s="16"/>
      <c r="AA130" s="16"/>
      <c r="AB130" s="16"/>
      <c r="AC130" s="16"/>
      <c r="AD130" s="16"/>
      <c r="AE130" s="68"/>
      <c r="AF130" s="12"/>
      <c r="AG130" s="12"/>
      <c r="AH130" s="12"/>
      <c r="AI130" s="12"/>
      <c r="AJ130" s="12"/>
      <c r="AK130" s="292"/>
      <c r="AL130" s="273" t="s">
        <v>710</v>
      </c>
      <c r="AM130" s="273" t="s">
        <v>710</v>
      </c>
      <c r="AN130" s="273" t="s">
        <v>710</v>
      </c>
      <c r="AO130" s="273" t="s">
        <v>710</v>
      </c>
      <c r="AP130" s="273" t="s">
        <v>710</v>
      </c>
      <c r="AQ130" s="68"/>
      <c r="AR130" s="12"/>
      <c r="AS130" s="12"/>
      <c r="AT130" s="12"/>
      <c r="AU130" s="12"/>
      <c r="AV130" s="12"/>
      <c r="AW130" s="12"/>
      <c r="AX130" s="12"/>
      <c r="AY130" s="12"/>
      <c r="AZ130" s="12"/>
      <c r="BA130" s="12"/>
      <c r="BB130" s="12"/>
      <c r="BC130" s="12"/>
      <c r="BD130" s="12"/>
      <c r="BE130" s="12"/>
      <c r="BF130" s="12"/>
      <c r="BG130" s="12"/>
      <c r="BH130" s="12"/>
      <c r="BI130" s="12"/>
      <c r="BJ130" s="16">
        <v>2</v>
      </c>
      <c r="BK130" s="16">
        <v>2</v>
      </c>
      <c r="BL130" s="16">
        <v>2</v>
      </c>
      <c r="BM130" s="16">
        <v>2</v>
      </c>
      <c r="BN130" s="16">
        <v>2</v>
      </c>
      <c r="BO130" s="16">
        <v>2</v>
      </c>
      <c r="BP130" s="16">
        <v>2</v>
      </c>
      <c r="BQ130" s="16">
        <v>2</v>
      </c>
      <c r="BR130" s="16">
        <v>2</v>
      </c>
      <c r="BS130" s="16">
        <v>2</v>
      </c>
      <c r="BT130" s="16">
        <v>2</v>
      </c>
      <c r="BU130" s="16">
        <v>2</v>
      </c>
      <c r="BV130" s="16">
        <v>2</v>
      </c>
      <c r="BW130" s="16">
        <v>2</v>
      </c>
      <c r="BX130" s="16">
        <v>2</v>
      </c>
      <c r="BY130" s="16">
        <v>2</v>
      </c>
      <c r="BZ130" s="16">
        <v>2</v>
      </c>
      <c r="CA130" s="16">
        <v>2</v>
      </c>
      <c r="CB130" s="16">
        <v>2</v>
      </c>
      <c r="CC130" s="16">
        <v>2</v>
      </c>
      <c r="CD130" s="16">
        <v>2</v>
      </c>
      <c r="CE130" s="16">
        <v>2</v>
      </c>
      <c r="CF130" s="16">
        <v>2</v>
      </c>
      <c r="CG130" s="16">
        <v>2</v>
      </c>
      <c r="CH130" s="16">
        <v>2</v>
      </c>
      <c r="CI130" s="16">
        <v>2</v>
      </c>
      <c r="CJ130" s="16">
        <v>2</v>
      </c>
      <c r="CK130" s="16">
        <v>2</v>
      </c>
      <c r="CL130" s="16">
        <v>2</v>
      </c>
      <c r="CM130" s="16">
        <v>2</v>
      </c>
      <c r="CN130" s="16">
        <v>2</v>
      </c>
      <c r="CO130" s="16">
        <v>2</v>
      </c>
      <c r="CP130" s="16">
        <v>2</v>
      </c>
      <c r="CQ130" s="16">
        <v>2</v>
      </c>
      <c r="CR130" s="16">
        <v>2</v>
      </c>
      <c r="CS130" s="16">
        <v>2</v>
      </c>
      <c r="CT130" s="16">
        <v>2</v>
      </c>
      <c r="CU130" s="16">
        <v>2</v>
      </c>
      <c r="CV130" s="16">
        <v>2</v>
      </c>
      <c r="CW130" s="69">
        <f t="shared" si="30"/>
        <v>39</v>
      </c>
      <c r="CX130" s="352">
        <f t="shared" si="31"/>
        <v>1</v>
      </c>
      <c r="CY130" s="69">
        <f t="shared" si="32"/>
        <v>0</v>
      </c>
      <c r="CZ130" s="70">
        <f t="shared" si="33"/>
        <v>0</v>
      </c>
      <c r="DA130" s="69">
        <f t="shared" si="34"/>
        <v>0</v>
      </c>
      <c r="DB130" s="70">
        <f t="shared" si="35"/>
        <v>0</v>
      </c>
      <c r="DC130" s="69">
        <f t="shared" si="36"/>
        <v>0</v>
      </c>
      <c r="DD130" s="70">
        <f t="shared" si="37"/>
        <v>0</v>
      </c>
      <c r="DE130" s="71">
        <f t="shared" si="38"/>
        <v>2</v>
      </c>
      <c r="DF130" s="71" t="str">
        <f t="shared" si="39"/>
        <v>Đạt mục tiêu</v>
      </c>
      <c r="DG130" s="2"/>
      <c r="DH130" s="2"/>
      <c r="DI130" s="2"/>
      <c r="DJ130" s="2"/>
      <c r="DK130" s="2"/>
      <c r="DL130" s="2"/>
      <c r="DM130" s="2"/>
      <c r="DN130" s="2"/>
      <c r="DO130" s="2"/>
      <c r="DP130" s="2"/>
      <c r="DQ130" s="2"/>
      <c r="DR130" s="2"/>
      <c r="DS130" s="2"/>
      <c r="DT130" s="2"/>
      <c r="DU130" s="2"/>
      <c r="DV130" s="2"/>
      <c r="DW130" s="2"/>
      <c r="DX130" s="2"/>
      <c r="DY130" s="2"/>
      <c r="DZ130" s="2"/>
    </row>
    <row r="131" spans="1:130" ht="53.25" hidden="1" customHeight="1" x14ac:dyDescent="0.25">
      <c r="A131" s="49">
        <v>110</v>
      </c>
      <c r="B131" s="62">
        <v>189</v>
      </c>
      <c r="C131" s="56">
        <v>191</v>
      </c>
      <c r="D131" s="8" t="s">
        <v>156</v>
      </c>
      <c r="E131" s="15" t="s">
        <v>11</v>
      </c>
      <c r="F131" s="15" t="s">
        <v>157</v>
      </c>
      <c r="G131" s="64" t="s">
        <v>19</v>
      </c>
      <c r="H131" s="15" t="s">
        <v>712</v>
      </c>
      <c r="I131" s="64" t="s">
        <v>628</v>
      </c>
      <c r="J131" s="64" t="s">
        <v>14</v>
      </c>
      <c r="K131" s="16" t="s">
        <v>145</v>
      </c>
      <c r="L131" s="16" t="s">
        <v>15</v>
      </c>
      <c r="M131" s="11">
        <v>1</v>
      </c>
      <c r="N131" s="11" t="s">
        <v>545</v>
      </c>
      <c r="O131" s="66"/>
      <c r="P131" s="66"/>
      <c r="Q131" s="66"/>
      <c r="R131" s="66"/>
      <c r="S131" s="66"/>
      <c r="T131" s="66" t="s">
        <v>15</v>
      </c>
      <c r="U131" s="66"/>
      <c r="V131" s="66"/>
      <c r="W131" s="66"/>
      <c r="X131" s="66"/>
      <c r="Y131" s="67">
        <f t="shared" si="29"/>
        <v>1</v>
      </c>
      <c r="Z131" s="16"/>
      <c r="AA131" s="12"/>
      <c r="AB131" s="12"/>
      <c r="AC131" s="12"/>
      <c r="AD131" s="12"/>
      <c r="AE131" s="76"/>
      <c r="AF131" s="16"/>
      <c r="AG131" s="16"/>
      <c r="AH131" s="16"/>
      <c r="AI131" s="16"/>
      <c r="AJ131" s="16"/>
      <c r="AK131" s="16"/>
      <c r="AL131" s="14"/>
      <c r="AM131" s="14"/>
      <c r="AN131" s="14"/>
      <c r="AO131" s="14"/>
      <c r="AP131" s="14"/>
      <c r="AQ131" s="16"/>
      <c r="AR131" s="16"/>
      <c r="AS131" s="16"/>
      <c r="AT131" s="16"/>
      <c r="AU131" s="16"/>
      <c r="AV131" s="16" t="s">
        <v>645</v>
      </c>
      <c r="AW131" s="16"/>
      <c r="AX131" s="16" t="s">
        <v>645</v>
      </c>
      <c r="AY131" s="16"/>
      <c r="AZ131" s="16"/>
      <c r="BA131" s="16"/>
      <c r="BB131" s="16"/>
      <c r="BC131" s="16"/>
      <c r="BD131" s="16"/>
      <c r="BE131" s="16"/>
      <c r="BF131" s="16"/>
      <c r="BG131" s="16"/>
      <c r="BH131" s="16"/>
      <c r="BI131" s="16"/>
      <c r="BJ131" s="345">
        <v>2</v>
      </c>
      <c r="BK131" s="345">
        <v>2</v>
      </c>
      <c r="BL131" s="345">
        <v>2</v>
      </c>
      <c r="BM131" s="345">
        <v>2</v>
      </c>
      <c r="BN131" s="345">
        <v>2</v>
      </c>
      <c r="BO131" s="345">
        <v>2</v>
      </c>
      <c r="BP131" s="345">
        <v>2</v>
      </c>
      <c r="BQ131" s="345">
        <v>2</v>
      </c>
      <c r="BR131" s="345">
        <v>2</v>
      </c>
      <c r="BS131" s="345">
        <v>2</v>
      </c>
      <c r="BT131" s="345">
        <v>2</v>
      </c>
      <c r="BU131" s="345">
        <v>2</v>
      </c>
      <c r="BV131" s="345">
        <v>2</v>
      </c>
      <c r="BW131" s="345">
        <v>2</v>
      </c>
      <c r="BX131" s="345">
        <v>2</v>
      </c>
      <c r="BY131" s="345">
        <v>1</v>
      </c>
      <c r="BZ131" s="345">
        <v>2</v>
      </c>
      <c r="CA131" s="345">
        <v>2</v>
      </c>
      <c r="CB131" s="345">
        <v>2</v>
      </c>
      <c r="CC131" s="345">
        <v>2</v>
      </c>
      <c r="CD131" s="345">
        <v>2</v>
      </c>
      <c r="CE131" s="345">
        <v>1</v>
      </c>
      <c r="CF131" s="345">
        <v>2</v>
      </c>
      <c r="CG131" s="345">
        <v>2</v>
      </c>
      <c r="CH131" s="345">
        <v>2</v>
      </c>
      <c r="CI131" s="345">
        <v>2</v>
      </c>
      <c r="CJ131" s="345">
        <v>2</v>
      </c>
      <c r="CK131" s="345">
        <v>1</v>
      </c>
      <c r="CL131" s="345">
        <v>2</v>
      </c>
      <c r="CM131" s="345">
        <v>2</v>
      </c>
      <c r="CN131" s="345">
        <v>2</v>
      </c>
      <c r="CO131" s="345">
        <v>2</v>
      </c>
      <c r="CP131" s="345">
        <v>1</v>
      </c>
      <c r="CQ131" s="345">
        <v>2</v>
      </c>
      <c r="CR131" s="345">
        <v>2</v>
      </c>
      <c r="CS131" s="345">
        <v>2</v>
      </c>
      <c r="CT131" s="345">
        <v>1</v>
      </c>
      <c r="CU131" s="345">
        <v>2</v>
      </c>
      <c r="CV131" s="345">
        <v>2</v>
      </c>
      <c r="CW131" s="335">
        <f t="shared" si="30"/>
        <v>34</v>
      </c>
      <c r="CX131" s="330">
        <f t="shared" si="31"/>
        <v>0.87179487179487181</v>
      </c>
      <c r="CY131" s="335">
        <f t="shared" si="32"/>
        <v>5</v>
      </c>
      <c r="CZ131" s="339">
        <f t="shared" si="33"/>
        <v>0.12820512820512819</v>
      </c>
      <c r="DA131" s="335">
        <f t="shared" si="34"/>
        <v>0</v>
      </c>
      <c r="DB131" s="339">
        <f t="shared" si="35"/>
        <v>0</v>
      </c>
      <c r="DC131" s="335">
        <f t="shared" si="36"/>
        <v>0</v>
      </c>
      <c r="DD131" s="339">
        <f t="shared" si="37"/>
        <v>0</v>
      </c>
      <c r="DE131" s="71">
        <f t="shared" si="38"/>
        <v>1.8717948717948718</v>
      </c>
      <c r="DF131" s="71" t="str">
        <f t="shared" si="39"/>
        <v>Đạt mục tiêu</v>
      </c>
      <c r="DG131" s="2"/>
      <c r="DH131" s="2"/>
      <c r="DI131" s="2"/>
      <c r="DJ131" s="2"/>
      <c r="DK131" s="2"/>
      <c r="DL131" s="2"/>
      <c r="DM131" s="2"/>
      <c r="DN131" s="2"/>
      <c r="DO131" s="2"/>
      <c r="DP131" s="2"/>
      <c r="DQ131" s="2"/>
      <c r="DR131" s="2"/>
      <c r="DS131" s="2"/>
      <c r="DT131" s="2"/>
      <c r="DU131" s="2"/>
      <c r="DV131" s="2"/>
      <c r="DW131" s="2"/>
      <c r="DX131" s="2"/>
      <c r="DY131" s="2"/>
      <c r="DZ131" s="2"/>
    </row>
    <row r="132" spans="1:130" ht="29.25" hidden="1" customHeight="1" x14ac:dyDescent="0.25">
      <c r="A132" s="49">
        <v>111</v>
      </c>
      <c r="B132" s="55">
        <v>191</v>
      </c>
      <c r="C132" s="56">
        <v>192</v>
      </c>
      <c r="D132" s="706" t="s">
        <v>158</v>
      </c>
      <c r="E132" s="708"/>
      <c r="F132" s="707"/>
      <c r="G132" s="708"/>
      <c r="H132" s="705"/>
      <c r="I132" s="64"/>
      <c r="J132" s="57"/>
      <c r="K132" s="57" t="s">
        <v>8</v>
      </c>
      <c r="L132" s="57" t="s">
        <v>8</v>
      </c>
      <c r="M132" s="57" t="s">
        <v>8</v>
      </c>
      <c r="N132" s="296"/>
      <c r="O132" s="58" t="s">
        <v>609</v>
      </c>
      <c r="P132" s="58" t="s">
        <v>609</v>
      </c>
      <c r="Q132" s="58" t="s">
        <v>609</v>
      </c>
      <c r="R132" s="58" t="s">
        <v>609</v>
      </c>
      <c r="S132" s="58" t="s">
        <v>609</v>
      </c>
      <c r="T132" s="58" t="s">
        <v>609</v>
      </c>
      <c r="U132" s="58" t="s">
        <v>609</v>
      </c>
      <c r="V132" s="58" t="s">
        <v>609</v>
      </c>
      <c r="W132" s="58" t="s">
        <v>609</v>
      </c>
      <c r="X132" s="58" t="s">
        <v>609</v>
      </c>
      <c r="Y132" s="67">
        <f t="shared" si="29"/>
        <v>0</v>
      </c>
      <c r="Z132" s="57" t="s">
        <v>8</v>
      </c>
      <c r="AA132" s="57"/>
      <c r="AB132" s="57"/>
      <c r="AC132" s="57"/>
      <c r="AD132" s="57"/>
      <c r="AE132" s="77"/>
      <c r="AF132" s="78"/>
      <c r="AG132" s="78"/>
      <c r="AH132" s="78"/>
      <c r="AI132" s="78"/>
      <c r="AJ132" s="78"/>
      <c r="AK132" s="78"/>
      <c r="AL132" s="78"/>
      <c r="AM132" s="78"/>
      <c r="AN132" s="78"/>
      <c r="AO132" s="78"/>
      <c r="AP132" s="78"/>
      <c r="AQ132" s="78"/>
      <c r="AR132" s="78"/>
      <c r="AS132" s="78"/>
      <c r="AT132" s="78"/>
      <c r="AU132" s="78"/>
      <c r="AV132" s="78"/>
      <c r="AW132" s="78"/>
      <c r="AX132" s="78"/>
      <c r="AY132" s="57"/>
      <c r="AZ132" s="57"/>
      <c r="BA132" s="57"/>
      <c r="BB132" s="57"/>
      <c r="BC132" s="78"/>
      <c r="BD132" s="78"/>
      <c r="BE132" s="78"/>
      <c r="BF132" s="78"/>
      <c r="BG132" s="78"/>
      <c r="BH132" s="78"/>
      <c r="BI132" s="78"/>
      <c r="BJ132" s="336" t="s">
        <v>8</v>
      </c>
      <c r="BK132" s="336" t="s">
        <v>8</v>
      </c>
      <c r="BL132" s="336" t="s">
        <v>8</v>
      </c>
      <c r="BM132" s="336" t="s">
        <v>8</v>
      </c>
      <c r="BN132" s="336" t="s">
        <v>8</v>
      </c>
      <c r="BO132" s="336" t="s">
        <v>8</v>
      </c>
      <c r="BP132" s="336" t="s">
        <v>8</v>
      </c>
      <c r="BQ132" s="336" t="s">
        <v>8</v>
      </c>
      <c r="BR132" s="336" t="s">
        <v>8</v>
      </c>
      <c r="BS132" s="336"/>
      <c r="BT132" s="336"/>
      <c r="BU132" s="336"/>
      <c r="BV132" s="336"/>
      <c r="BW132" s="336"/>
      <c r="BX132" s="336"/>
      <c r="BY132" s="336"/>
      <c r="BZ132" s="336"/>
      <c r="CA132" s="336"/>
      <c r="CB132" s="336"/>
      <c r="CC132" s="336" t="s">
        <v>8</v>
      </c>
      <c r="CD132" s="336"/>
      <c r="CE132" s="336" t="s">
        <v>8</v>
      </c>
      <c r="CF132" s="336" t="s">
        <v>8</v>
      </c>
      <c r="CG132" s="336" t="s">
        <v>8</v>
      </c>
      <c r="CH132" s="336" t="s">
        <v>8</v>
      </c>
      <c r="CI132" s="336" t="s">
        <v>564</v>
      </c>
      <c r="CJ132" s="336" t="s">
        <v>8</v>
      </c>
      <c r="CK132" s="336" t="s">
        <v>8</v>
      </c>
      <c r="CL132" s="336" t="s">
        <v>8</v>
      </c>
      <c r="CM132" s="336" t="s">
        <v>8</v>
      </c>
      <c r="CN132" s="336" t="s">
        <v>8</v>
      </c>
      <c r="CO132" s="336" t="s">
        <v>8</v>
      </c>
      <c r="CP132" s="336" t="s">
        <v>8</v>
      </c>
      <c r="CQ132" s="336" t="s">
        <v>8</v>
      </c>
      <c r="CR132" s="336" t="s">
        <v>8</v>
      </c>
      <c r="CS132" s="336"/>
      <c r="CT132" s="336" t="s">
        <v>8</v>
      </c>
      <c r="CU132" s="336" t="s">
        <v>8</v>
      </c>
      <c r="CV132" s="336" t="s">
        <v>8</v>
      </c>
      <c r="CW132" s="336" t="s">
        <v>8</v>
      </c>
      <c r="CX132" s="331" t="s">
        <v>8</v>
      </c>
      <c r="CY132" s="336" t="s">
        <v>8</v>
      </c>
      <c r="CZ132" s="336" t="s">
        <v>8</v>
      </c>
      <c r="DA132" s="336" t="s">
        <v>8</v>
      </c>
      <c r="DB132" s="336" t="s">
        <v>8</v>
      </c>
      <c r="DC132" s="336" t="s">
        <v>8</v>
      </c>
      <c r="DD132" s="336" t="s">
        <v>8</v>
      </c>
      <c r="DE132" s="57" t="s">
        <v>8</v>
      </c>
      <c r="DF132" s="57" t="s">
        <v>8</v>
      </c>
      <c r="DG132" s="2"/>
      <c r="DH132" s="2"/>
      <c r="DI132" s="2"/>
      <c r="DJ132" s="2"/>
      <c r="DK132" s="2"/>
      <c r="DL132" s="2"/>
      <c r="DM132" s="2"/>
      <c r="DN132" s="2"/>
      <c r="DO132" s="2"/>
      <c r="DP132" s="2"/>
      <c r="DQ132" s="2"/>
      <c r="DR132" s="2"/>
      <c r="DS132" s="2"/>
      <c r="DT132" s="2"/>
      <c r="DU132" s="2"/>
      <c r="DV132" s="2"/>
      <c r="DW132" s="2"/>
      <c r="DX132" s="2"/>
      <c r="DY132" s="2"/>
      <c r="DZ132" s="2"/>
    </row>
    <row r="133" spans="1:130" ht="38.25" hidden="1" customHeight="1" x14ac:dyDescent="0.25">
      <c r="A133" s="49">
        <v>112</v>
      </c>
      <c r="B133" s="62">
        <v>192</v>
      </c>
      <c r="C133" s="56">
        <v>195</v>
      </c>
      <c r="D133" s="8" t="s">
        <v>160</v>
      </c>
      <c r="E133" s="283" t="s">
        <v>11</v>
      </c>
      <c r="F133" s="9" t="s">
        <v>159</v>
      </c>
      <c r="G133" s="284" t="s">
        <v>19</v>
      </c>
      <c r="H133" s="8" t="s">
        <v>713</v>
      </c>
      <c r="I133" s="64" t="s">
        <v>628</v>
      </c>
      <c r="J133" s="64" t="s">
        <v>14</v>
      </c>
      <c r="K133" s="16" t="s">
        <v>6</v>
      </c>
      <c r="L133" s="16" t="s">
        <v>15</v>
      </c>
      <c r="M133" s="11"/>
      <c r="N133" s="305" t="s">
        <v>542</v>
      </c>
      <c r="O133" s="66"/>
      <c r="P133" s="66"/>
      <c r="Q133" s="66" t="s">
        <v>15</v>
      </c>
      <c r="R133" s="66"/>
      <c r="S133" s="66"/>
      <c r="T133" s="66"/>
      <c r="U133" s="66"/>
      <c r="V133" s="66"/>
      <c r="W133" s="66"/>
      <c r="X133" s="66"/>
      <c r="Y133" s="67">
        <f t="shared" si="29"/>
        <v>1</v>
      </c>
      <c r="Z133" s="16"/>
      <c r="AA133" s="16"/>
      <c r="AB133" s="16"/>
      <c r="AC133" s="16"/>
      <c r="AD133" s="16"/>
      <c r="AE133" s="68"/>
      <c r="AF133" s="12"/>
      <c r="AG133" s="12"/>
      <c r="AH133" s="12" t="s">
        <v>645</v>
      </c>
      <c r="AI133" s="12" t="s">
        <v>654</v>
      </c>
      <c r="AJ133" s="12"/>
      <c r="AK133" s="12" t="s">
        <v>626</v>
      </c>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6">
        <v>2</v>
      </c>
      <c r="BK133" s="16">
        <v>2</v>
      </c>
      <c r="BL133" s="16">
        <v>2</v>
      </c>
      <c r="BM133" s="16">
        <v>2</v>
      </c>
      <c r="BN133" s="16">
        <v>2</v>
      </c>
      <c r="BO133" s="16">
        <v>2</v>
      </c>
      <c r="BP133" s="16">
        <v>2</v>
      </c>
      <c r="BQ133" s="16">
        <v>2</v>
      </c>
      <c r="BR133" s="16">
        <v>2</v>
      </c>
      <c r="BS133" s="16">
        <v>2</v>
      </c>
      <c r="BT133" s="16">
        <v>2</v>
      </c>
      <c r="BU133" s="16">
        <v>2</v>
      </c>
      <c r="BV133" s="16">
        <v>2</v>
      </c>
      <c r="BW133" s="16">
        <v>2</v>
      </c>
      <c r="BX133" s="16">
        <v>2</v>
      </c>
      <c r="BY133" s="16">
        <v>2</v>
      </c>
      <c r="BZ133" s="16">
        <v>2</v>
      </c>
      <c r="CA133" s="16">
        <v>2</v>
      </c>
      <c r="CB133" s="16">
        <v>2</v>
      </c>
      <c r="CC133" s="16">
        <v>2</v>
      </c>
      <c r="CD133" s="16">
        <v>2</v>
      </c>
      <c r="CE133" s="16">
        <v>2</v>
      </c>
      <c r="CF133" s="16">
        <v>2</v>
      </c>
      <c r="CG133" s="16">
        <v>2</v>
      </c>
      <c r="CH133" s="16">
        <v>2</v>
      </c>
      <c r="CI133" s="16">
        <v>2</v>
      </c>
      <c r="CJ133" s="16">
        <v>2</v>
      </c>
      <c r="CK133" s="16">
        <v>2</v>
      </c>
      <c r="CL133" s="16">
        <v>2</v>
      </c>
      <c r="CM133" s="16">
        <v>2</v>
      </c>
      <c r="CN133" s="16">
        <v>2</v>
      </c>
      <c r="CO133" s="16">
        <v>2</v>
      </c>
      <c r="CP133" s="16">
        <v>2</v>
      </c>
      <c r="CQ133" s="16">
        <v>2</v>
      </c>
      <c r="CR133" s="16">
        <v>1</v>
      </c>
      <c r="CS133" s="16">
        <v>1</v>
      </c>
      <c r="CT133" s="16">
        <v>1</v>
      </c>
      <c r="CU133" s="16">
        <v>2</v>
      </c>
      <c r="CV133" s="16">
        <v>2</v>
      </c>
      <c r="CW133" s="69">
        <f>COUNTIF(BJ133:CV133,"2")</f>
        <v>36</v>
      </c>
      <c r="CX133" s="352">
        <f t="shared" ref="CX133:CX142" si="40">CW133/(CW133+CY133+DA133+DC133)</f>
        <v>0.92307692307692313</v>
      </c>
      <c r="CY133" s="69">
        <f>COUNTIF(BJ133:CV133,"1")</f>
        <v>3</v>
      </c>
      <c r="CZ133" s="70">
        <f t="shared" ref="CZ133:CZ142" si="41">CY133/(CW133+CY133+DA133+DC133)</f>
        <v>7.6923076923076927E-2</v>
      </c>
      <c r="DA133" s="69">
        <f>COUNTIF(BJ133:CV133,"0")</f>
        <v>0</v>
      </c>
      <c r="DB133" s="70">
        <f t="shared" ref="DB133:DB142" si="42">DA133/(CW133+CY133+DA133+DC133)</f>
        <v>0</v>
      </c>
      <c r="DC133" s="69">
        <f>COUNTIF(BJ133:CV133,"KĐG")</f>
        <v>0</v>
      </c>
      <c r="DD133" s="70">
        <f t="shared" ref="DD133:DD142" si="43">DC133/(CW133+CY133+DA133+DC133)</f>
        <v>0</v>
      </c>
      <c r="DE133" s="71">
        <f t="shared" ref="DE133:DE142" si="44">(((CW133*2)+(CY133*1)+(DA133*0)))/(CW133+CY133+DA133)</f>
        <v>1.9230769230769231</v>
      </c>
      <c r="DF133" s="71" t="str">
        <f t="shared" ref="DF133:DF142" si="45">IF(DD133&gt;=50%,"KĐG",IF(DE133&gt;=1.6,"Đạt mục tiêu",IF(DE133&gt;=1,"Cần cố gắng","Chưa đạt")))</f>
        <v>Đạt mục tiêu</v>
      </c>
      <c r="DG133" s="2"/>
      <c r="DH133" s="2"/>
      <c r="DI133" s="2"/>
      <c r="DJ133" s="2"/>
      <c r="DK133" s="2"/>
      <c r="DL133" s="2"/>
      <c r="DM133" s="2"/>
      <c r="DN133" s="2"/>
      <c r="DO133" s="2"/>
      <c r="DP133" s="2"/>
      <c r="DQ133" s="2"/>
      <c r="DR133" s="2"/>
      <c r="DS133" s="2"/>
      <c r="DT133" s="2"/>
      <c r="DU133" s="2"/>
      <c r="DV133" s="2"/>
      <c r="DW133" s="2"/>
      <c r="DX133" s="2"/>
      <c r="DY133" s="2"/>
      <c r="DZ133" s="2"/>
    </row>
    <row r="134" spans="1:130" ht="38.25" customHeight="1" x14ac:dyDescent="0.25">
      <c r="A134" s="614">
        <v>113</v>
      </c>
      <c r="B134" s="629">
        <v>195</v>
      </c>
      <c r="C134" s="56"/>
      <c r="D134" s="612" t="s">
        <v>162</v>
      </c>
      <c r="E134" s="283"/>
      <c r="F134" s="612" t="s">
        <v>161</v>
      </c>
      <c r="G134" s="284"/>
      <c r="H134" s="8" t="s">
        <v>1406</v>
      </c>
      <c r="I134" s="64" t="s">
        <v>611</v>
      </c>
      <c r="J134" s="64"/>
      <c r="K134" s="16"/>
      <c r="L134" s="16"/>
      <c r="M134" s="11"/>
      <c r="N134" s="305" t="s">
        <v>541</v>
      </c>
      <c r="O134" s="66"/>
      <c r="P134" s="66"/>
      <c r="Q134" s="66"/>
      <c r="R134" s="66"/>
      <c r="S134" s="66"/>
      <c r="T134" s="66"/>
      <c r="U134" s="66"/>
      <c r="V134" s="66"/>
      <c r="W134" s="66"/>
      <c r="X134" s="66"/>
      <c r="Y134" s="67"/>
      <c r="Z134" s="16"/>
      <c r="AA134" s="16"/>
      <c r="AB134" s="16"/>
      <c r="AC134" s="16"/>
      <c r="AD134" s="16"/>
      <c r="AE134" s="68"/>
      <c r="AF134" s="68"/>
      <c r="AG134" s="68" t="s">
        <v>623</v>
      </c>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69"/>
      <c r="CX134" s="352"/>
      <c r="CY134" s="69"/>
      <c r="CZ134" s="70"/>
      <c r="DA134" s="69"/>
      <c r="DB134" s="70"/>
      <c r="DC134" s="69"/>
      <c r="DD134" s="70"/>
      <c r="DE134" s="71"/>
      <c r="DF134" s="71"/>
      <c r="DG134" s="387"/>
      <c r="DH134" s="387"/>
      <c r="DI134" s="387"/>
      <c r="DJ134" s="387"/>
      <c r="DK134" s="387"/>
      <c r="DL134" s="387"/>
      <c r="DM134" s="387"/>
      <c r="DN134" s="387"/>
      <c r="DO134" s="387"/>
      <c r="DP134" s="387"/>
      <c r="DQ134" s="387"/>
      <c r="DR134" s="387"/>
      <c r="DS134" s="387"/>
      <c r="DT134" s="387"/>
      <c r="DU134" s="387"/>
      <c r="DV134" s="387"/>
      <c r="DW134" s="387"/>
      <c r="DX134" s="387"/>
      <c r="DY134" s="387"/>
      <c r="DZ134" s="387"/>
    </row>
    <row r="135" spans="1:130" ht="35.25" customHeight="1" x14ac:dyDescent="0.25">
      <c r="A135" s="616"/>
      <c r="B135" s="630"/>
      <c r="C135" s="56">
        <v>198</v>
      </c>
      <c r="D135" s="613"/>
      <c r="E135" s="28" t="s">
        <v>11</v>
      </c>
      <c r="F135" s="613"/>
      <c r="G135" s="9" t="s">
        <v>19</v>
      </c>
      <c r="H135" s="8" t="s">
        <v>1398</v>
      </c>
      <c r="I135" s="64" t="s">
        <v>628</v>
      </c>
      <c r="J135" s="64" t="s">
        <v>14</v>
      </c>
      <c r="K135" s="16" t="s">
        <v>6</v>
      </c>
      <c r="L135" s="16" t="s">
        <v>15</v>
      </c>
      <c r="M135" s="11"/>
      <c r="N135" s="305" t="s">
        <v>541</v>
      </c>
      <c r="O135" s="66"/>
      <c r="P135" s="66" t="s">
        <v>15</v>
      </c>
      <c r="Q135" s="66"/>
      <c r="R135" s="66"/>
      <c r="S135" s="66"/>
      <c r="T135" s="66"/>
      <c r="U135" s="66"/>
      <c r="V135" s="66"/>
      <c r="W135" s="66"/>
      <c r="X135" s="66"/>
      <c r="Y135" s="67">
        <f t="shared" ref="Y135:Y198" si="46">COUNTIF(O135:X135,"x")</f>
        <v>1</v>
      </c>
      <c r="Z135" s="16"/>
      <c r="AA135" s="16"/>
      <c r="AB135" s="16"/>
      <c r="AC135" s="16"/>
      <c r="AD135" s="16"/>
      <c r="AE135" s="68" t="s">
        <v>623</v>
      </c>
      <c r="AF135" s="68"/>
      <c r="AG135" s="68"/>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6">
        <v>2</v>
      </c>
      <c r="BK135" s="16">
        <v>1</v>
      </c>
      <c r="BL135" s="16">
        <v>2</v>
      </c>
      <c r="BM135" s="16">
        <v>2</v>
      </c>
      <c r="BN135" s="16">
        <v>2</v>
      </c>
      <c r="BO135" s="16">
        <v>2</v>
      </c>
      <c r="BP135" s="16">
        <v>2</v>
      </c>
      <c r="BQ135" s="16">
        <v>2</v>
      </c>
      <c r="BR135" s="16">
        <v>2</v>
      </c>
      <c r="BS135" s="16">
        <v>2</v>
      </c>
      <c r="BT135" s="16">
        <v>2</v>
      </c>
      <c r="BU135" s="16">
        <v>2</v>
      </c>
      <c r="BV135" s="16">
        <v>2</v>
      </c>
      <c r="BW135" s="16">
        <v>2</v>
      </c>
      <c r="BX135" s="16">
        <v>2</v>
      </c>
      <c r="BY135" s="16">
        <v>2</v>
      </c>
      <c r="BZ135" s="16">
        <v>2</v>
      </c>
      <c r="CA135" s="16">
        <v>2</v>
      </c>
      <c r="CB135" s="16">
        <v>2</v>
      </c>
      <c r="CC135" s="16">
        <v>2</v>
      </c>
      <c r="CD135" s="16">
        <v>1</v>
      </c>
      <c r="CE135" s="16">
        <v>2</v>
      </c>
      <c r="CF135" s="16">
        <v>2</v>
      </c>
      <c r="CG135" s="16">
        <v>2</v>
      </c>
      <c r="CH135" s="16">
        <v>2</v>
      </c>
      <c r="CI135" s="16">
        <v>2</v>
      </c>
      <c r="CJ135" s="16">
        <v>1</v>
      </c>
      <c r="CK135" s="16">
        <v>2</v>
      </c>
      <c r="CL135" s="16">
        <v>2</v>
      </c>
      <c r="CM135" s="16">
        <v>2</v>
      </c>
      <c r="CN135" s="16">
        <v>2</v>
      </c>
      <c r="CO135" s="16">
        <v>2</v>
      </c>
      <c r="CP135" s="16">
        <v>2</v>
      </c>
      <c r="CQ135" s="16">
        <v>1</v>
      </c>
      <c r="CR135" s="16">
        <v>2</v>
      </c>
      <c r="CS135" s="16">
        <v>2</v>
      </c>
      <c r="CT135" s="16">
        <v>1</v>
      </c>
      <c r="CU135" s="16">
        <v>2</v>
      </c>
      <c r="CV135" s="16">
        <v>2</v>
      </c>
      <c r="CW135" s="69">
        <f>COUNTIF(BJ135:CV135,"2")</f>
        <v>34</v>
      </c>
      <c r="CX135" s="352">
        <f t="shared" si="40"/>
        <v>0.87179487179487181</v>
      </c>
      <c r="CY135" s="69">
        <f>COUNTIF(BJ135:CV135,"1")</f>
        <v>5</v>
      </c>
      <c r="CZ135" s="70">
        <f t="shared" si="41"/>
        <v>0.12820512820512819</v>
      </c>
      <c r="DA135" s="69">
        <f>COUNTIF(BJ135:CV135,"0")</f>
        <v>0</v>
      </c>
      <c r="DB135" s="70">
        <f t="shared" si="42"/>
        <v>0</v>
      </c>
      <c r="DC135" s="69">
        <f>COUNTIF(BJ135:CV135,"KĐG")</f>
        <v>0</v>
      </c>
      <c r="DD135" s="70">
        <f t="shared" si="43"/>
        <v>0</v>
      </c>
      <c r="DE135" s="71">
        <f t="shared" si="44"/>
        <v>1.8717948717948718</v>
      </c>
      <c r="DF135" s="71" t="str">
        <f t="shared" si="45"/>
        <v>Đạt mục tiêu</v>
      </c>
      <c r="DG135" s="2"/>
      <c r="DH135" s="2"/>
      <c r="DI135" s="2"/>
      <c r="DJ135" s="2"/>
      <c r="DK135" s="2"/>
      <c r="DL135" s="2"/>
      <c r="DM135" s="2"/>
      <c r="DN135" s="2"/>
      <c r="DO135" s="2"/>
      <c r="DP135" s="2"/>
      <c r="DQ135" s="2"/>
      <c r="DR135" s="2"/>
      <c r="DS135" s="2"/>
      <c r="DT135" s="2"/>
      <c r="DU135" s="2"/>
      <c r="DV135" s="2"/>
      <c r="DW135" s="2"/>
      <c r="DX135" s="2"/>
      <c r="DY135" s="2"/>
      <c r="DZ135" s="2"/>
    </row>
    <row r="136" spans="1:130" ht="125.25" hidden="1" customHeight="1" x14ac:dyDescent="0.25">
      <c r="A136" s="49">
        <v>114</v>
      </c>
      <c r="B136" s="62">
        <v>198</v>
      </c>
      <c r="C136" s="56">
        <v>199</v>
      </c>
      <c r="D136" s="8" t="s">
        <v>163</v>
      </c>
      <c r="E136" s="281" t="s">
        <v>11</v>
      </c>
      <c r="F136" s="20" t="s">
        <v>164</v>
      </c>
      <c r="G136" s="282" t="s">
        <v>19</v>
      </c>
      <c r="H136" s="389" t="s">
        <v>714</v>
      </c>
      <c r="I136" s="64" t="s">
        <v>628</v>
      </c>
      <c r="J136" s="388" t="s">
        <v>14</v>
      </c>
      <c r="K136" s="12" t="s">
        <v>120</v>
      </c>
      <c r="L136" s="12" t="s">
        <v>15</v>
      </c>
      <c r="M136" s="11">
        <v>1</v>
      </c>
      <c r="N136" s="305" t="s">
        <v>542</v>
      </c>
      <c r="O136" s="81"/>
      <c r="P136" s="81"/>
      <c r="Q136" s="81" t="s">
        <v>15</v>
      </c>
      <c r="R136" s="66"/>
      <c r="S136" s="66"/>
      <c r="T136" s="66"/>
      <c r="U136" s="81"/>
      <c r="V136" s="66"/>
      <c r="W136" s="66"/>
      <c r="X136" s="66"/>
      <c r="Y136" s="67">
        <f t="shared" si="46"/>
        <v>1</v>
      </c>
      <c r="Z136" s="16"/>
      <c r="AA136" s="16" t="s">
        <v>623</v>
      </c>
      <c r="AB136" s="16" t="s">
        <v>623</v>
      </c>
      <c r="AC136" s="16" t="s">
        <v>623</v>
      </c>
      <c r="AD136" s="16"/>
      <c r="AE136" s="68"/>
      <c r="AF136" s="12"/>
      <c r="AG136" s="12"/>
      <c r="AH136" s="16" t="s">
        <v>623</v>
      </c>
      <c r="AI136" s="16" t="s">
        <v>645</v>
      </c>
      <c r="AJ136" s="16" t="s">
        <v>645</v>
      </c>
      <c r="AK136" s="16" t="s">
        <v>645</v>
      </c>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6">
        <v>2</v>
      </c>
      <c r="BK136" s="16">
        <v>2</v>
      </c>
      <c r="BL136" s="16">
        <v>2</v>
      </c>
      <c r="BM136" s="16">
        <v>2</v>
      </c>
      <c r="BN136" s="16">
        <v>2</v>
      </c>
      <c r="BO136" s="16">
        <v>2</v>
      </c>
      <c r="BP136" s="16">
        <v>2</v>
      </c>
      <c r="BQ136" s="16">
        <v>2</v>
      </c>
      <c r="BR136" s="16">
        <v>2</v>
      </c>
      <c r="BS136" s="16">
        <v>2</v>
      </c>
      <c r="BT136" s="16">
        <v>2</v>
      </c>
      <c r="BU136" s="16">
        <v>2</v>
      </c>
      <c r="BV136" s="16">
        <v>2</v>
      </c>
      <c r="BW136" s="16">
        <v>2</v>
      </c>
      <c r="BX136" s="16">
        <v>2</v>
      </c>
      <c r="BY136" s="16">
        <v>2</v>
      </c>
      <c r="BZ136" s="16">
        <v>2</v>
      </c>
      <c r="CA136" s="16">
        <v>2</v>
      </c>
      <c r="CB136" s="16">
        <v>2</v>
      </c>
      <c r="CC136" s="16">
        <v>2</v>
      </c>
      <c r="CD136" s="16">
        <v>2</v>
      </c>
      <c r="CE136" s="16">
        <v>2</v>
      </c>
      <c r="CF136" s="16">
        <v>2</v>
      </c>
      <c r="CG136" s="16">
        <v>2</v>
      </c>
      <c r="CH136" s="16">
        <v>2</v>
      </c>
      <c r="CI136" s="16">
        <v>2</v>
      </c>
      <c r="CJ136" s="16">
        <v>2</v>
      </c>
      <c r="CK136" s="16">
        <v>2</v>
      </c>
      <c r="CL136" s="16">
        <v>2</v>
      </c>
      <c r="CM136" s="16">
        <v>2</v>
      </c>
      <c r="CN136" s="16">
        <v>1</v>
      </c>
      <c r="CO136" s="16">
        <v>1</v>
      </c>
      <c r="CP136" s="16">
        <v>1</v>
      </c>
      <c r="CQ136" s="16">
        <v>1</v>
      </c>
      <c r="CR136" s="16">
        <v>2</v>
      </c>
      <c r="CS136" s="16">
        <v>2</v>
      </c>
      <c r="CT136" s="16">
        <v>2</v>
      </c>
      <c r="CU136" s="16">
        <v>2</v>
      </c>
      <c r="CV136" s="16">
        <v>2</v>
      </c>
      <c r="CW136" s="69">
        <f>COUNTIF(BJ136:CV136,"2")</f>
        <v>35</v>
      </c>
      <c r="CX136" s="352">
        <f t="shared" si="40"/>
        <v>0.89743589743589747</v>
      </c>
      <c r="CY136" s="69">
        <f>COUNTIF(BJ136:CV136,"1")</f>
        <v>4</v>
      </c>
      <c r="CZ136" s="70">
        <f t="shared" si="41"/>
        <v>0.10256410256410256</v>
      </c>
      <c r="DA136" s="69">
        <f>COUNTIF(BJ136:CV136,"0")</f>
        <v>0</v>
      </c>
      <c r="DB136" s="70">
        <f t="shared" si="42"/>
        <v>0</v>
      </c>
      <c r="DC136" s="69">
        <f>COUNTIF(BJ136:CV136,"KĐG")</f>
        <v>0</v>
      </c>
      <c r="DD136" s="70">
        <f t="shared" si="43"/>
        <v>0</v>
      </c>
      <c r="DE136" s="71">
        <f t="shared" si="44"/>
        <v>1.8974358974358974</v>
      </c>
      <c r="DF136" s="71" t="str">
        <f t="shared" si="45"/>
        <v>Đạt mục tiêu</v>
      </c>
      <c r="DG136" s="2"/>
      <c r="DH136" s="2"/>
      <c r="DI136" s="2"/>
      <c r="DJ136" s="2"/>
      <c r="DK136" s="2"/>
      <c r="DL136" s="2"/>
      <c r="DM136" s="2"/>
      <c r="DN136" s="2"/>
      <c r="DO136" s="2"/>
      <c r="DP136" s="2"/>
      <c r="DQ136" s="2"/>
      <c r="DR136" s="2"/>
      <c r="DS136" s="2"/>
      <c r="DT136" s="2"/>
      <c r="DU136" s="2"/>
      <c r="DV136" s="2"/>
      <c r="DW136" s="2"/>
      <c r="DX136" s="2"/>
      <c r="DY136" s="2"/>
      <c r="DZ136" s="2"/>
    </row>
    <row r="137" spans="1:130" ht="45" hidden="1" customHeight="1" x14ac:dyDescent="0.25">
      <c r="A137" s="49">
        <v>115</v>
      </c>
      <c r="B137" s="62">
        <v>199</v>
      </c>
      <c r="C137" s="56">
        <v>202</v>
      </c>
      <c r="D137" s="8" t="s">
        <v>166</v>
      </c>
      <c r="E137" s="15" t="s">
        <v>11</v>
      </c>
      <c r="F137" s="15" t="s">
        <v>165</v>
      </c>
      <c r="G137" s="64" t="s">
        <v>19</v>
      </c>
      <c r="H137" s="117" t="s">
        <v>715</v>
      </c>
      <c r="I137" s="64" t="s">
        <v>628</v>
      </c>
      <c r="J137" s="64" t="s">
        <v>14</v>
      </c>
      <c r="K137" s="16" t="s">
        <v>6</v>
      </c>
      <c r="L137" s="16" t="s">
        <v>15</v>
      </c>
      <c r="M137" s="11">
        <v>1</v>
      </c>
      <c r="N137" s="305" t="s">
        <v>543</v>
      </c>
      <c r="O137" s="66"/>
      <c r="P137" s="66"/>
      <c r="Q137" s="66"/>
      <c r="R137" s="66" t="s">
        <v>15</v>
      </c>
      <c r="S137" s="66"/>
      <c r="T137" s="66"/>
      <c r="U137" s="66"/>
      <c r="V137" s="66"/>
      <c r="W137" s="66"/>
      <c r="X137" s="66"/>
      <c r="Y137" s="67">
        <f t="shared" si="46"/>
        <v>1</v>
      </c>
      <c r="Z137" s="16"/>
      <c r="AA137" s="16"/>
      <c r="AB137" s="16"/>
      <c r="AC137" s="16"/>
      <c r="AD137" s="16"/>
      <c r="AE137" s="68"/>
      <c r="AF137" s="12"/>
      <c r="AG137" s="12"/>
      <c r="AH137" s="12"/>
      <c r="AI137" s="12"/>
      <c r="AJ137" s="12"/>
      <c r="AK137" s="12"/>
      <c r="AL137" s="12" t="s">
        <v>710</v>
      </c>
      <c r="AM137" s="12" t="s">
        <v>623</v>
      </c>
      <c r="AN137" s="12" t="s">
        <v>645</v>
      </c>
      <c r="AO137" s="12"/>
      <c r="AP137" s="12" t="s">
        <v>623</v>
      </c>
      <c r="AQ137" s="12"/>
      <c r="AR137" s="12"/>
      <c r="AS137" s="12"/>
      <c r="AT137" s="12"/>
      <c r="AU137" s="12"/>
      <c r="AV137" s="12"/>
      <c r="AW137" s="12"/>
      <c r="AX137" s="12"/>
      <c r="AY137" s="12"/>
      <c r="AZ137" s="12"/>
      <c r="BA137" s="12"/>
      <c r="BB137" s="12"/>
      <c r="BC137" s="12"/>
      <c r="BD137" s="12"/>
      <c r="BE137" s="12"/>
      <c r="BF137" s="12"/>
      <c r="BG137" s="12"/>
      <c r="BH137" s="12"/>
      <c r="BI137" s="12"/>
      <c r="BJ137" s="16">
        <v>2</v>
      </c>
      <c r="BK137" s="16">
        <v>2</v>
      </c>
      <c r="BL137" s="16">
        <v>2</v>
      </c>
      <c r="BM137" s="16">
        <v>2</v>
      </c>
      <c r="BN137" s="16">
        <v>2</v>
      </c>
      <c r="BO137" s="16">
        <v>2</v>
      </c>
      <c r="BP137" s="16">
        <v>2</v>
      </c>
      <c r="BQ137" s="16">
        <v>2</v>
      </c>
      <c r="BR137" s="16">
        <v>2</v>
      </c>
      <c r="BS137" s="16">
        <v>1</v>
      </c>
      <c r="BT137" s="16">
        <v>1</v>
      </c>
      <c r="BU137" s="16">
        <v>1</v>
      </c>
      <c r="BV137" s="16">
        <v>1</v>
      </c>
      <c r="BW137" s="16">
        <v>1</v>
      </c>
      <c r="BX137" s="16">
        <v>1</v>
      </c>
      <c r="BY137" s="16">
        <v>1</v>
      </c>
      <c r="BZ137" s="16">
        <v>1</v>
      </c>
      <c r="CA137" s="16">
        <v>1</v>
      </c>
      <c r="CB137" s="16">
        <v>1</v>
      </c>
      <c r="CC137" s="16">
        <v>2</v>
      </c>
      <c r="CD137" s="16">
        <v>2</v>
      </c>
      <c r="CE137" s="16">
        <v>2</v>
      </c>
      <c r="CF137" s="16">
        <v>2</v>
      </c>
      <c r="CG137" s="16">
        <v>2</v>
      </c>
      <c r="CH137" s="16">
        <v>2</v>
      </c>
      <c r="CI137" s="16">
        <v>2</v>
      </c>
      <c r="CJ137" s="16">
        <v>2</v>
      </c>
      <c r="CK137" s="16">
        <v>2</v>
      </c>
      <c r="CL137" s="16">
        <v>2</v>
      </c>
      <c r="CM137" s="16">
        <v>2</v>
      </c>
      <c r="CN137" s="16">
        <v>2</v>
      </c>
      <c r="CO137" s="16">
        <v>2</v>
      </c>
      <c r="CP137" s="16">
        <v>2</v>
      </c>
      <c r="CQ137" s="16">
        <v>2</v>
      </c>
      <c r="CR137" s="16">
        <v>2</v>
      </c>
      <c r="CS137" s="16">
        <v>2</v>
      </c>
      <c r="CT137" s="16">
        <v>2</v>
      </c>
      <c r="CU137" s="16">
        <v>2</v>
      </c>
      <c r="CV137" s="16">
        <v>2</v>
      </c>
      <c r="CW137" s="69">
        <f>COUNTIF(BJ137:CV137,"2")</f>
        <v>29</v>
      </c>
      <c r="CX137" s="352">
        <f t="shared" si="40"/>
        <v>0.74358974358974361</v>
      </c>
      <c r="CY137" s="69">
        <f>COUNTIF(BJ137:CV137,"1")</f>
        <v>10</v>
      </c>
      <c r="CZ137" s="70">
        <f t="shared" si="41"/>
        <v>0.25641025641025639</v>
      </c>
      <c r="DA137" s="69">
        <f>COUNTIF(BJ137:CV137,"0")</f>
        <v>0</v>
      </c>
      <c r="DB137" s="70">
        <f t="shared" si="42"/>
        <v>0</v>
      </c>
      <c r="DC137" s="69">
        <f>COUNTIF(BJ137:CV137,"KĐG")</f>
        <v>0</v>
      </c>
      <c r="DD137" s="70">
        <f t="shared" si="43"/>
        <v>0</v>
      </c>
      <c r="DE137" s="71">
        <f t="shared" si="44"/>
        <v>1.7435897435897436</v>
      </c>
      <c r="DF137" s="71" t="str">
        <f t="shared" si="45"/>
        <v>Đạt mục tiêu</v>
      </c>
      <c r="DG137" s="2"/>
      <c r="DH137" s="2"/>
      <c r="DI137" s="2"/>
      <c r="DJ137" s="2"/>
      <c r="DK137" s="2"/>
      <c r="DL137" s="2"/>
      <c r="DM137" s="2"/>
      <c r="DN137" s="2"/>
      <c r="DO137" s="2"/>
      <c r="DP137" s="2"/>
      <c r="DQ137" s="2"/>
      <c r="DR137" s="2"/>
      <c r="DS137" s="2"/>
      <c r="DT137" s="2"/>
      <c r="DU137" s="2"/>
      <c r="DV137" s="2"/>
      <c r="DW137" s="2"/>
      <c r="DX137" s="2"/>
      <c r="DY137" s="2"/>
      <c r="DZ137" s="2"/>
    </row>
    <row r="138" spans="1:130" ht="77.25" customHeight="1" x14ac:dyDescent="0.25">
      <c r="A138" s="49">
        <v>116</v>
      </c>
      <c r="B138" s="55">
        <v>202</v>
      </c>
      <c r="C138" s="56">
        <v>203</v>
      </c>
      <c r="D138" s="8" t="s">
        <v>167</v>
      </c>
      <c r="E138" s="15" t="s">
        <v>11</v>
      </c>
      <c r="F138" s="15" t="s">
        <v>168</v>
      </c>
      <c r="G138" s="64" t="s">
        <v>13</v>
      </c>
      <c r="H138" s="15" t="s">
        <v>1431</v>
      </c>
      <c r="I138" s="64" t="s">
        <v>628</v>
      </c>
      <c r="J138" s="64" t="s">
        <v>14</v>
      </c>
      <c r="K138" s="16" t="s">
        <v>6</v>
      </c>
      <c r="L138" s="16" t="s">
        <v>15</v>
      </c>
      <c r="M138" s="11">
        <v>1</v>
      </c>
      <c r="N138" s="305" t="s">
        <v>541</v>
      </c>
      <c r="O138" s="66"/>
      <c r="P138" s="66" t="s">
        <v>15</v>
      </c>
      <c r="Q138" s="66"/>
      <c r="R138" s="66"/>
      <c r="S138" s="66"/>
      <c r="T138" s="66"/>
      <c r="U138" s="66"/>
      <c r="V138" s="66"/>
      <c r="W138" s="66"/>
      <c r="X138" s="66"/>
      <c r="Y138" s="67">
        <f t="shared" si="46"/>
        <v>1</v>
      </c>
      <c r="Z138" s="16"/>
      <c r="AA138" s="16"/>
      <c r="AB138" s="16"/>
      <c r="AC138" s="16"/>
      <c r="AD138" s="16"/>
      <c r="AE138" s="16"/>
      <c r="AF138" s="16" t="s">
        <v>710</v>
      </c>
      <c r="AG138" s="16"/>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6">
        <v>2</v>
      </c>
      <c r="BK138" s="16">
        <v>2</v>
      </c>
      <c r="BL138" s="16">
        <v>2</v>
      </c>
      <c r="BM138" s="16">
        <v>2</v>
      </c>
      <c r="BN138" s="16">
        <v>1</v>
      </c>
      <c r="BO138" s="16">
        <v>2</v>
      </c>
      <c r="BP138" s="16">
        <v>2</v>
      </c>
      <c r="BQ138" s="16">
        <v>2</v>
      </c>
      <c r="BR138" s="16">
        <v>2</v>
      </c>
      <c r="BS138" s="16">
        <v>2</v>
      </c>
      <c r="BT138" s="16">
        <v>2</v>
      </c>
      <c r="BU138" s="16">
        <v>2</v>
      </c>
      <c r="BV138" s="16">
        <v>2</v>
      </c>
      <c r="BW138" s="16">
        <v>2</v>
      </c>
      <c r="BX138" s="16">
        <v>2</v>
      </c>
      <c r="BY138" s="16">
        <v>2</v>
      </c>
      <c r="BZ138" s="16">
        <v>2</v>
      </c>
      <c r="CA138" s="16">
        <v>2</v>
      </c>
      <c r="CB138" s="16">
        <v>2</v>
      </c>
      <c r="CC138" s="16">
        <v>2</v>
      </c>
      <c r="CD138" s="16">
        <v>2</v>
      </c>
      <c r="CE138" s="16">
        <v>2</v>
      </c>
      <c r="CF138" s="16">
        <v>1</v>
      </c>
      <c r="CG138" s="16">
        <v>2</v>
      </c>
      <c r="CH138" s="16">
        <v>2</v>
      </c>
      <c r="CI138" s="16">
        <v>2</v>
      </c>
      <c r="CJ138" s="16">
        <v>1</v>
      </c>
      <c r="CK138" s="16">
        <v>2</v>
      </c>
      <c r="CL138" s="16">
        <v>2</v>
      </c>
      <c r="CM138" s="16">
        <v>2</v>
      </c>
      <c r="CN138" s="16">
        <v>1</v>
      </c>
      <c r="CO138" s="16">
        <v>2</v>
      </c>
      <c r="CP138" s="16">
        <v>2</v>
      </c>
      <c r="CQ138" s="16">
        <v>2</v>
      </c>
      <c r="CR138" s="16">
        <v>2</v>
      </c>
      <c r="CS138" s="16">
        <v>2</v>
      </c>
      <c r="CT138" s="16">
        <v>2</v>
      </c>
      <c r="CU138" s="16">
        <v>2</v>
      </c>
      <c r="CV138" s="16">
        <v>2</v>
      </c>
      <c r="CW138" s="69">
        <f>COUNTIF(BJ138:CV138,"2")</f>
        <v>35</v>
      </c>
      <c r="CX138" s="352">
        <f t="shared" si="40"/>
        <v>0.89743589743589747</v>
      </c>
      <c r="CY138" s="69">
        <f>COUNTIF(BJ138:CV138,"1")</f>
        <v>4</v>
      </c>
      <c r="CZ138" s="70">
        <f t="shared" si="41"/>
        <v>0.10256410256410256</v>
      </c>
      <c r="DA138" s="69">
        <f>COUNTIF(BJ138:CV138,"0")</f>
        <v>0</v>
      </c>
      <c r="DB138" s="70">
        <f t="shared" si="42"/>
        <v>0</v>
      </c>
      <c r="DC138" s="69">
        <f>COUNTIF(BJ138:CV138,"KĐG")</f>
        <v>0</v>
      </c>
      <c r="DD138" s="70">
        <f t="shared" si="43"/>
        <v>0</v>
      </c>
      <c r="DE138" s="71">
        <f t="shared" si="44"/>
        <v>1.8974358974358974</v>
      </c>
      <c r="DF138" s="71" t="str">
        <f t="shared" si="45"/>
        <v>Đạt mục tiêu</v>
      </c>
      <c r="DG138" s="2"/>
      <c r="DH138" s="2"/>
      <c r="DI138" s="2"/>
      <c r="DJ138" s="2"/>
      <c r="DK138" s="2"/>
      <c r="DL138" s="2"/>
      <c r="DM138" s="2"/>
      <c r="DN138" s="2"/>
      <c r="DO138" s="2"/>
      <c r="DP138" s="2"/>
      <c r="DQ138" s="2"/>
      <c r="DR138" s="2"/>
      <c r="DS138" s="2"/>
      <c r="DT138" s="2"/>
      <c r="DU138" s="2"/>
      <c r="DV138" s="2"/>
      <c r="DW138" s="2"/>
      <c r="DX138" s="2"/>
      <c r="DY138" s="2"/>
      <c r="DZ138" s="2"/>
    </row>
    <row r="139" spans="1:130" ht="82.5" hidden="1" customHeight="1" x14ac:dyDescent="0.25">
      <c r="A139" s="49">
        <v>118</v>
      </c>
      <c r="B139" s="55"/>
      <c r="C139" s="56"/>
      <c r="D139" s="8" t="s">
        <v>167</v>
      </c>
      <c r="E139" s="15" t="s">
        <v>11</v>
      </c>
      <c r="F139" s="15" t="s">
        <v>168</v>
      </c>
      <c r="G139" s="64" t="s">
        <v>13</v>
      </c>
      <c r="H139" s="15" t="s">
        <v>1107</v>
      </c>
      <c r="I139" s="64" t="s">
        <v>628</v>
      </c>
      <c r="J139" s="64" t="s">
        <v>14</v>
      </c>
      <c r="K139" s="16"/>
      <c r="L139" s="16"/>
      <c r="M139" s="11"/>
      <c r="N139" s="11" t="s">
        <v>546</v>
      </c>
      <c r="O139" s="66"/>
      <c r="P139" s="66"/>
      <c r="Q139" s="66"/>
      <c r="R139" s="66"/>
      <c r="S139" s="66"/>
      <c r="T139" s="66"/>
      <c r="U139" s="66" t="s">
        <v>15</v>
      </c>
      <c r="V139" s="66"/>
      <c r="W139" s="66"/>
      <c r="X139" s="66"/>
      <c r="Y139" s="67">
        <f t="shared" si="46"/>
        <v>1</v>
      </c>
      <c r="Z139" s="16"/>
      <c r="AA139" s="16"/>
      <c r="AB139" s="16"/>
      <c r="AC139" s="16"/>
      <c r="AD139" s="16"/>
      <c r="AE139" s="68"/>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6">
        <v>2</v>
      </c>
      <c r="BK139" s="16">
        <v>2</v>
      </c>
      <c r="BL139" s="16">
        <v>2</v>
      </c>
      <c r="BM139" s="16">
        <v>2</v>
      </c>
      <c r="BN139" s="16">
        <v>2</v>
      </c>
      <c r="BO139" s="16">
        <v>2</v>
      </c>
      <c r="BP139" s="16">
        <v>2</v>
      </c>
      <c r="BQ139" s="16">
        <v>2</v>
      </c>
      <c r="BR139" s="16">
        <v>2</v>
      </c>
      <c r="BS139" s="16">
        <v>2</v>
      </c>
      <c r="BT139" s="16">
        <v>2</v>
      </c>
      <c r="BU139" s="16">
        <v>2</v>
      </c>
      <c r="BV139" s="16">
        <v>2</v>
      </c>
      <c r="BW139" s="16">
        <v>2</v>
      </c>
      <c r="BX139" s="16">
        <v>2</v>
      </c>
      <c r="BY139" s="16">
        <v>2</v>
      </c>
      <c r="BZ139" s="16">
        <v>2</v>
      </c>
      <c r="CA139" s="16">
        <v>2</v>
      </c>
      <c r="CB139" s="16">
        <v>2</v>
      </c>
      <c r="CC139" s="16">
        <v>2</v>
      </c>
      <c r="CD139" s="16">
        <v>2</v>
      </c>
      <c r="CE139" s="16">
        <v>2</v>
      </c>
      <c r="CF139" s="16">
        <v>2</v>
      </c>
      <c r="CG139" s="16">
        <v>2</v>
      </c>
      <c r="CH139" s="16">
        <v>2</v>
      </c>
      <c r="CI139" s="16">
        <v>2</v>
      </c>
      <c r="CJ139" s="16">
        <v>2</v>
      </c>
      <c r="CK139" s="16">
        <v>2</v>
      </c>
      <c r="CL139" s="16">
        <v>2</v>
      </c>
      <c r="CM139" s="16">
        <v>2</v>
      </c>
      <c r="CN139" s="16">
        <v>2</v>
      </c>
      <c r="CO139" s="16">
        <v>2</v>
      </c>
      <c r="CP139" s="16">
        <v>2</v>
      </c>
      <c r="CQ139" s="16">
        <v>2</v>
      </c>
      <c r="CR139" s="16">
        <v>2</v>
      </c>
      <c r="CS139" s="16">
        <v>2</v>
      </c>
      <c r="CT139" s="16">
        <v>2</v>
      </c>
      <c r="CU139" s="16">
        <v>2</v>
      </c>
      <c r="CV139" s="16">
        <v>2</v>
      </c>
      <c r="CW139" s="69"/>
      <c r="CX139" s="352"/>
      <c r="CY139" s="69"/>
      <c r="CZ139" s="70"/>
      <c r="DA139" s="69"/>
      <c r="DB139" s="70"/>
      <c r="DC139" s="69"/>
      <c r="DD139" s="70"/>
      <c r="DE139" s="71"/>
      <c r="DF139" s="71"/>
      <c r="DG139" s="387"/>
      <c r="DH139" s="387"/>
      <c r="DI139" s="387"/>
      <c r="DJ139" s="387"/>
      <c r="DK139" s="387"/>
      <c r="DL139" s="387"/>
      <c r="DM139" s="387"/>
      <c r="DN139" s="387"/>
      <c r="DO139" s="387"/>
      <c r="DP139" s="387"/>
      <c r="DQ139" s="387"/>
      <c r="DR139" s="387"/>
      <c r="DS139" s="387"/>
      <c r="DT139" s="387"/>
      <c r="DU139" s="387"/>
      <c r="DV139" s="387"/>
      <c r="DW139" s="387"/>
      <c r="DX139" s="387"/>
      <c r="DY139" s="387"/>
      <c r="DZ139" s="387"/>
    </row>
    <row r="140" spans="1:130" ht="60" hidden="1" customHeight="1" x14ac:dyDescent="0.25">
      <c r="A140" s="49">
        <v>119</v>
      </c>
      <c r="B140" s="62">
        <v>203</v>
      </c>
      <c r="C140" s="56">
        <v>204</v>
      </c>
      <c r="D140" s="8" t="s">
        <v>169</v>
      </c>
      <c r="E140" s="15" t="s">
        <v>11</v>
      </c>
      <c r="F140" s="15" t="s">
        <v>170</v>
      </c>
      <c r="G140" s="64" t="s">
        <v>38</v>
      </c>
      <c r="H140" s="117" t="s">
        <v>716</v>
      </c>
      <c r="I140" s="64" t="s">
        <v>628</v>
      </c>
      <c r="J140" s="64" t="s">
        <v>14</v>
      </c>
      <c r="K140" s="16" t="s">
        <v>6</v>
      </c>
      <c r="L140" s="16" t="s">
        <v>15</v>
      </c>
      <c r="M140" s="11">
        <v>1</v>
      </c>
      <c r="N140" s="11" t="s">
        <v>546</v>
      </c>
      <c r="O140" s="66"/>
      <c r="P140" s="66"/>
      <c r="Q140" s="66"/>
      <c r="R140" s="66"/>
      <c r="S140" s="66"/>
      <c r="T140" s="66"/>
      <c r="U140" s="66" t="s">
        <v>15</v>
      </c>
      <c r="V140" s="66"/>
      <c r="W140" s="66"/>
      <c r="X140" s="66"/>
      <c r="Y140" s="67">
        <f t="shared" si="46"/>
        <v>1</v>
      </c>
      <c r="Z140" s="16"/>
      <c r="AA140" s="16"/>
      <c r="AB140" s="16"/>
      <c r="AC140" s="16"/>
      <c r="AD140" s="16"/>
      <c r="AE140" s="68"/>
      <c r="AF140" s="12"/>
      <c r="AG140" s="12"/>
      <c r="AH140" s="12"/>
      <c r="AI140" s="12"/>
      <c r="AJ140" s="12"/>
      <c r="AK140" s="12"/>
      <c r="AL140" s="12"/>
      <c r="AM140" s="12"/>
      <c r="AN140" s="12"/>
      <c r="AO140" s="12"/>
      <c r="AP140" s="12"/>
      <c r="AQ140" s="12"/>
      <c r="AR140" s="12"/>
      <c r="AS140" s="12"/>
      <c r="AT140" s="12"/>
      <c r="AU140" s="12"/>
      <c r="AV140" s="12"/>
      <c r="AW140" s="12"/>
      <c r="AX140" s="12"/>
      <c r="AY140" s="12" t="s">
        <v>645</v>
      </c>
      <c r="AZ140" s="12"/>
      <c r="BA140" s="12"/>
      <c r="BB140" s="12"/>
      <c r="BC140" s="12"/>
      <c r="BD140" s="12"/>
      <c r="BE140" s="12"/>
      <c r="BF140" s="12"/>
      <c r="BG140" s="12"/>
      <c r="BH140" s="12"/>
      <c r="BI140" s="12"/>
      <c r="BJ140" s="16">
        <v>2</v>
      </c>
      <c r="BK140" s="16">
        <v>2</v>
      </c>
      <c r="BL140" s="16">
        <v>2</v>
      </c>
      <c r="BM140" s="16">
        <v>2</v>
      </c>
      <c r="BN140" s="16">
        <v>2</v>
      </c>
      <c r="BO140" s="16">
        <v>2</v>
      </c>
      <c r="BP140" s="16">
        <v>2</v>
      </c>
      <c r="BQ140" s="16">
        <v>2</v>
      </c>
      <c r="BR140" s="16">
        <v>2</v>
      </c>
      <c r="BS140" s="16">
        <v>2</v>
      </c>
      <c r="BT140" s="16">
        <v>2</v>
      </c>
      <c r="BU140" s="16">
        <v>2</v>
      </c>
      <c r="BV140" s="16">
        <v>2</v>
      </c>
      <c r="BW140" s="16">
        <v>2</v>
      </c>
      <c r="BX140" s="16">
        <v>2</v>
      </c>
      <c r="BY140" s="16">
        <v>2</v>
      </c>
      <c r="BZ140" s="16">
        <v>2</v>
      </c>
      <c r="CA140" s="16">
        <v>2</v>
      </c>
      <c r="CB140" s="16">
        <v>2</v>
      </c>
      <c r="CC140" s="16">
        <v>2</v>
      </c>
      <c r="CD140" s="16">
        <v>2</v>
      </c>
      <c r="CE140" s="16">
        <v>2</v>
      </c>
      <c r="CF140" s="16">
        <v>2</v>
      </c>
      <c r="CG140" s="16">
        <v>2</v>
      </c>
      <c r="CH140" s="16">
        <v>2</v>
      </c>
      <c r="CI140" s="16">
        <v>2</v>
      </c>
      <c r="CJ140" s="16">
        <v>2</v>
      </c>
      <c r="CK140" s="16">
        <v>2</v>
      </c>
      <c r="CL140" s="16">
        <v>2</v>
      </c>
      <c r="CM140" s="16">
        <v>2</v>
      </c>
      <c r="CN140" s="16">
        <v>2</v>
      </c>
      <c r="CO140" s="16">
        <v>2</v>
      </c>
      <c r="CP140" s="16">
        <v>2</v>
      </c>
      <c r="CQ140" s="16">
        <v>2</v>
      </c>
      <c r="CR140" s="16">
        <v>2</v>
      </c>
      <c r="CS140" s="16">
        <v>2</v>
      </c>
      <c r="CT140" s="16">
        <v>2</v>
      </c>
      <c r="CU140" s="16">
        <v>2</v>
      </c>
      <c r="CV140" s="16">
        <v>2</v>
      </c>
      <c r="CW140" s="69">
        <f>COUNTIF(BJ140:CV140,"2")</f>
        <v>39</v>
      </c>
      <c r="CX140" s="352">
        <f t="shared" si="40"/>
        <v>1</v>
      </c>
      <c r="CY140" s="69">
        <f>COUNTIF(BJ140:CV140,"1")</f>
        <v>0</v>
      </c>
      <c r="CZ140" s="70">
        <f t="shared" si="41"/>
        <v>0</v>
      </c>
      <c r="DA140" s="69">
        <f>COUNTIF(BJ140:CV140,"0")</f>
        <v>0</v>
      </c>
      <c r="DB140" s="70">
        <f t="shared" si="42"/>
        <v>0</v>
      </c>
      <c r="DC140" s="69">
        <f>COUNTIF(BJ140:CV140,"KĐG")</f>
        <v>0</v>
      </c>
      <c r="DD140" s="70">
        <f t="shared" si="43"/>
        <v>0</v>
      </c>
      <c r="DE140" s="71">
        <f t="shared" si="44"/>
        <v>2</v>
      </c>
      <c r="DF140" s="71" t="str">
        <f t="shared" si="45"/>
        <v>Đạt mục tiêu</v>
      </c>
      <c r="DG140" s="2"/>
      <c r="DH140" s="2"/>
      <c r="DI140" s="2"/>
      <c r="DJ140" s="2"/>
      <c r="DK140" s="2"/>
      <c r="DL140" s="2"/>
      <c r="DM140" s="2"/>
      <c r="DN140" s="2"/>
      <c r="DO140" s="2"/>
      <c r="DP140" s="2"/>
      <c r="DQ140" s="2"/>
      <c r="DR140" s="2"/>
      <c r="DS140" s="2"/>
      <c r="DT140" s="2"/>
      <c r="DU140" s="2"/>
      <c r="DV140" s="2"/>
      <c r="DW140" s="2"/>
      <c r="DX140" s="2"/>
      <c r="DY140" s="2"/>
      <c r="DZ140" s="2"/>
    </row>
    <row r="141" spans="1:130" ht="47.25" hidden="1" x14ac:dyDescent="0.25">
      <c r="A141" s="49">
        <v>120</v>
      </c>
      <c r="B141" s="62">
        <v>204</v>
      </c>
      <c r="C141" s="56">
        <v>207</v>
      </c>
      <c r="D141" s="8" t="s">
        <v>171</v>
      </c>
      <c r="E141" s="15" t="s">
        <v>11</v>
      </c>
      <c r="F141" s="15" t="s">
        <v>172</v>
      </c>
      <c r="G141" s="64" t="s">
        <v>11</v>
      </c>
      <c r="H141" s="15" t="s">
        <v>717</v>
      </c>
      <c r="I141" s="64" t="s">
        <v>628</v>
      </c>
      <c r="J141" s="9" t="s">
        <v>14</v>
      </c>
      <c r="K141" s="16" t="s">
        <v>6</v>
      </c>
      <c r="L141" s="12" t="s">
        <v>15</v>
      </c>
      <c r="M141" s="11"/>
      <c r="N141" s="11" t="s">
        <v>1268</v>
      </c>
      <c r="O141" s="66"/>
      <c r="P141" s="66"/>
      <c r="Q141" s="66"/>
      <c r="R141" s="66"/>
      <c r="S141" s="66"/>
      <c r="T141" s="66"/>
      <c r="U141" s="66"/>
      <c r="V141" s="66" t="s">
        <v>15</v>
      </c>
      <c r="W141" s="66"/>
      <c r="X141" s="66"/>
      <c r="Y141" s="67">
        <f t="shared" si="46"/>
        <v>1</v>
      </c>
      <c r="Z141" s="16"/>
      <c r="AA141" s="16"/>
      <c r="AB141" s="16" t="s">
        <v>654</v>
      </c>
      <c r="AC141" s="16"/>
      <c r="AD141" s="16" t="s">
        <v>654</v>
      </c>
      <c r="AE141" s="68"/>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t="s">
        <v>623</v>
      </c>
      <c r="BD141" s="12" t="s">
        <v>623</v>
      </c>
      <c r="BE141" s="12" t="s">
        <v>645</v>
      </c>
      <c r="BF141" s="12"/>
      <c r="BG141" s="12"/>
      <c r="BH141" s="12"/>
      <c r="BI141" s="12"/>
      <c r="BJ141" s="16">
        <v>2</v>
      </c>
      <c r="BK141" s="16">
        <v>2</v>
      </c>
      <c r="BL141" s="16">
        <v>2</v>
      </c>
      <c r="BM141" s="16">
        <v>2</v>
      </c>
      <c r="BN141" s="16">
        <v>2</v>
      </c>
      <c r="BO141" s="16">
        <v>2</v>
      </c>
      <c r="BP141" s="16">
        <v>2</v>
      </c>
      <c r="BQ141" s="16">
        <v>2</v>
      </c>
      <c r="BR141" s="16">
        <v>2</v>
      </c>
      <c r="BS141" s="16"/>
      <c r="BT141" s="16"/>
      <c r="BU141" s="16"/>
      <c r="BV141" s="16"/>
      <c r="BW141" s="16"/>
      <c r="BX141" s="16"/>
      <c r="BY141" s="16"/>
      <c r="BZ141" s="16"/>
      <c r="CA141" s="16"/>
      <c r="CB141" s="16"/>
      <c r="CC141" s="16">
        <v>2</v>
      </c>
      <c r="CD141" s="16"/>
      <c r="CE141" s="16">
        <v>2</v>
      </c>
      <c r="CF141" s="16">
        <v>2</v>
      </c>
      <c r="CG141" s="16">
        <v>2</v>
      </c>
      <c r="CH141" s="16">
        <v>2</v>
      </c>
      <c r="CI141" s="16">
        <v>2</v>
      </c>
      <c r="CJ141" s="16">
        <v>2</v>
      </c>
      <c r="CK141" s="16">
        <v>2</v>
      </c>
      <c r="CL141" s="16">
        <v>2</v>
      </c>
      <c r="CM141" s="16">
        <v>2</v>
      </c>
      <c r="CN141" s="16">
        <v>2</v>
      </c>
      <c r="CO141" s="16">
        <v>2</v>
      </c>
      <c r="CP141" s="16">
        <v>2</v>
      </c>
      <c r="CQ141" s="16">
        <v>2</v>
      </c>
      <c r="CR141" s="16">
        <v>2</v>
      </c>
      <c r="CS141" s="16"/>
      <c r="CT141" s="16">
        <v>2</v>
      </c>
      <c r="CU141" s="16">
        <v>2</v>
      </c>
      <c r="CV141" s="16">
        <v>2</v>
      </c>
      <c r="CW141" s="69">
        <f>COUNTIF(BJ141:CV141,"2")</f>
        <v>27</v>
      </c>
      <c r="CX141" s="352">
        <f t="shared" si="40"/>
        <v>1</v>
      </c>
      <c r="CY141" s="69">
        <f>COUNTIF(BJ141:CV141,"1")</f>
        <v>0</v>
      </c>
      <c r="CZ141" s="70">
        <f t="shared" si="41"/>
        <v>0</v>
      </c>
      <c r="DA141" s="69">
        <f>COUNTIF(BJ141:CV141,"0")</f>
        <v>0</v>
      </c>
      <c r="DB141" s="70">
        <f t="shared" si="42"/>
        <v>0</v>
      </c>
      <c r="DC141" s="69">
        <f>COUNTIF(BJ141:CV141,"KĐG")</f>
        <v>0</v>
      </c>
      <c r="DD141" s="70">
        <f t="shared" si="43"/>
        <v>0</v>
      </c>
      <c r="DE141" s="71">
        <f t="shared" si="44"/>
        <v>2</v>
      </c>
      <c r="DF141" s="71" t="str">
        <f t="shared" si="45"/>
        <v>Đạt mục tiêu</v>
      </c>
      <c r="DG141" s="2"/>
      <c r="DH141" s="2"/>
      <c r="DI141" s="2"/>
      <c r="DJ141" s="2"/>
      <c r="DK141" s="2"/>
      <c r="DL141" s="2"/>
      <c r="DM141" s="2"/>
      <c r="DN141" s="2"/>
      <c r="DO141" s="2"/>
      <c r="DP141" s="2"/>
      <c r="DQ141" s="2"/>
      <c r="DR141" s="2"/>
      <c r="DS141" s="2"/>
      <c r="DT141" s="2"/>
      <c r="DU141" s="2"/>
      <c r="DV141" s="2"/>
      <c r="DW141" s="2"/>
      <c r="DX141" s="2"/>
      <c r="DY141" s="2"/>
      <c r="DZ141" s="2"/>
    </row>
    <row r="142" spans="1:130" ht="98.25" hidden="1" customHeight="1" x14ac:dyDescent="0.25">
      <c r="A142" s="49">
        <v>121</v>
      </c>
      <c r="B142" s="62">
        <v>207</v>
      </c>
      <c r="C142" s="56">
        <v>208</v>
      </c>
      <c r="D142" s="8" t="s">
        <v>173</v>
      </c>
      <c r="E142" s="15" t="s">
        <v>11</v>
      </c>
      <c r="F142" s="15" t="s">
        <v>174</v>
      </c>
      <c r="G142" s="64" t="s">
        <v>11</v>
      </c>
      <c r="H142" s="8" t="s">
        <v>1109</v>
      </c>
      <c r="I142" s="64" t="s">
        <v>628</v>
      </c>
      <c r="J142" s="64" t="s">
        <v>14</v>
      </c>
      <c r="K142" s="16" t="s">
        <v>6</v>
      </c>
      <c r="L142" s="16" t="s">
        <v>15</v>
      </c>
      <c r="M142" s="11">
        <v>1</v>
      </c>
      <c r="N142" s="297" t="s">
        <v>1200</v>
      </c>
      <c r="O142" s="66" t="s">
        <v>15</v>
      </c>
      <c r="P142" s="66"/>
      <c r="Q142" s="66"/>
      <c r="R142" s="66"/>
      <c r="S142" s="66"/>
      <c r="T142" s="81"/>
      <c r="U142" s="66"/>
      <c r="V142" s="66"/>
      <c r="W142" s="66"/>
      <c r="X142" s="66"/>
      <c r="Y142" s="67">
        <f t="shared" si="46"/>
        <v>1</v>
      </c>
      <c r="Z142" s="16"/>
      <c r="AA142" s="16" t="s">
        <v>623</v>
      </c>
      <c r="AB142" s="16"/>
      <c r="AC142" s="16"/>
      <c r="AD142" s="16" t="s">
        <v>626</v>
      </c>
      <c r="AE142" s="7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v>1</v>
      </c>
      <c r="BK142" s="16">
        <v>1</v>
      </c>
      <c r="BL142" s="16">
        <v>1</v>
      </c>
      <c r="BM142" s="16">
        <v>1</v>
      </c>
      <c r="BN142" s="16">
        <v>2</v>
      </c>
      <c r="BO142" s="16">
        <v>2</v>
      </c>
      <c r="BP142" s="16">
        <v>2</v>
      </c>
      <c r="BQ142" s="16">
        <v>2</v>
      </c>
      <c r="BR142" s="16">
        <v>2</v>
      </c>
      <c r="BS142" s="16"/>
      <c r="BT142" s="16"/>
      <c r="BU142" s="16"/>
      <c r="BV142" s="16"/>
      <c r="BW142" s="16"/>
      <c r="BX142" s="16"/>
      <c r="BY142" s="16"/>
      <c r="BZ142" s="16"/>
      <c r="CA142" s="16"/>
      <c r="CB142" s="16"/>
      <c r="CC142" s="16">
        <v>2</v>
      </c>
      <c r="CD142" s="16">
        <v>2</v>
      </c>
      <c r="CE142" s="16">
        <v>2</v>
      </c>
      <c r="CF142" s="16">
        <v>2</v>
      </c>
      <c r="CG142" s="16">
        <v>2</v>
      </c>
      <c r="CH142" s="16">
        <v>2</v>
      </c>
      <c r="CI142" s="16">
        <v>2</v>
      </c>
      <c r="CJ142" s="16">
        <v>2</v>
      </c>
      <c r="CK142" s="16">
        <v>2</v>
      </c>
      <c r="CL142" s="16">
        <v>2</v>
      </c>
      <c r="CM142" s="16">
        <v>2</v>
      </c>
      <c r="CN142" s="16">
        <v>2</v>
      </c>
      <c r="CO142" s="16">
        <v>2</v>
      </c>
      <c r="CP142" s="16">
        <v>2</v>
      </c>
      <c r="CQ142" s="16">
        <v>2</v>
      </c>
      <c r="CR142" s="16">
        <v>2</v>
      </c>
      <c r="CS142" s="16">
        <v>2</v>
      </c>
      <c r="CT142" s="16">
        <v>2</v>
      </c>
      <c r="CU142" s="16">
        <v>2</v>
      </c>
      <c r="CV142" s="16">
        <v>2</v>
      </c>
      <c r="CW142" s="69">
        <f>COUNTIF(BJ142:CV142,"2")</f>
        <v>25</v>
      </c>
      <c r="CX142" s="352">
        <f t="shared" si="40"/>
        <v>0.86206896551724133</v>
      </c>
      <c r="CY142" s="69">
        <f>COUNTIF(BJ142:CV142,"1")</f>
        <v>4</v>
      </c>
      <c r="CZ142" s="70">
        <f t="shared" si="41"/>
        <v>0.13793103448275862</v>
      </c>
      <c r="DA142" s="69">
        <f>COUNTIF(BJ142:CV142,"0")</f>
        <v>0</v>
      </c>
      <c r="DB142" s="70">
        <f t="shared" si="42"/>
        <v>0</v>
      </c>
      <c r="DC142" s="69">
        <f>COUNTIF(BJ142:CV142,"KĐG")</f>
        <v>0</v>
      </c>
      <c r="DD142" s="70">
        <f t="shared" si="43"/>
        <v>0</v>
      </c>
      <c r="DE142" s="71">
        <f t="shared" si="44"/>
        <v>1.8620689655172413</v>
      </c>
      <c r="DF142" s="71" t="str">
        <f t="shared" si="45"/>
        <v>Đạt mục tiêu</v>
      </c>
      <c r="DG142" s="2"/>
      <c r="DH142" s="2"/>
      <c r="DI142" s="2"/>
      <c r="DJ142" s="2"/>
      <c r="DK142" s="2"/>
      <c r="DL142" s="2"/>
      <c r="DM142" s="2"/>
      <c r="DN142" s="2"/>
      <c r="DO142" s="2"/>
      <c r="DP142" s="2"/>
      <c r="DQ142" s="2"/>
      <c r="DR142" s="2"/>
      <c r="DS142" s="2"/>
      <c r="DT142" s="2"/>
      <c r="DU142" s="2"/>
      <c r="DV142" s="2"/>
      <c r="DW142" s="2"/>
      <c r="DX142" s="2"/>
      <c r="DY142" s="2"/>
      <c r="DZ142" s="2"/>
    </row>
    <row r="143" spans="1:130" ht="15.75" hidden="1" customHeight="1" x14ac:dyDescent="0.25">
      <c r="A143" s="49">
        <v>122</v>
      </c>
      <c r="B143" s="55">
        <v>208</v>
      </c>
      <c r="C143" s="56">
        <v>209</v>
      </c>
      <c r="D143" s="706" t="s">
        <v>718</v>
      </c>
      <c r="E143" s="708"/>
      <c r="F143" s="707"/>
      <c r="G143" s="708"/>
      <c r="H143" s="705"/>
      <c r="I143" s="64"/>
      <c r="J143" s="57"/>
      <c r="K143" s="57" t="s">
        <v>8</v>
      </c>
      <c r="L143" s="57" t="s">
        <v>8</v>
      </c>
      <c r="M143" s="57" t="s">
        <v>8</v>
      </c>
      <c r="N143" s="296"/>
      <c r="O143" s="58" t="s">
        <v>609</v>
      </c>
      <c r="P143" s="58" t="s">
        <v>609</v>
      </c>
      <c r="Q143" s="58" t="s">
        <v>609</v>
      </c>
      <c r="R143" s="58" t="s">
        <v>609</v>
      </c>
      <c r="S143" s="58" t="s">
        <v>609</v>
      </c>
      <c r="T143" s="58" t="s">
        <v>609</v>
      </c>
      <c r="U143" s="58" t="s">
        <v>609</v>
      </c>
      <c r="V143" s="58" t="s">
        <v>609</v>
      </c>
      <c r="W143" s="58" t="s">
        <v>609</v>
      </c>
      <c r="X143" s="58" t="s">
        <v>609</v>
      </c>
      <c r="Y143" s="67">
        <f t="shared" si="46"/>
        <v>0</v>
      </c>
      <c r="Z143" s="57"/>
      <c r="AA143" s="57"/>
      <c r="AB143" s="57"/>
      <c r="AC143" s="57"/>
      <c r="AD143" s="57"/>
      <c r="AE143" s="77"/>
      <c r="AF143" s="78"/>
      <c r="AG143" s="78"/>
      <c r="AH143" s="78"/>
      <c r="AI143" s="78"/>
      <c r="AJ143" s="78"/>
      <c r="AK143" s="78"/>
      <c r="AL143" s="78"/>
      <c r="AM143" s="78"/>
      <c r="AN143" s="78"/>
      <c r="AO143" s="78"/>
      <c r="AP143" s="78"/>
      <c r="AQ143" s="78"/>
      <c r="AR143" s="78"/>
      <c r="AS143" s="78"/>
      <c r="AT143" s="78"/>
      <c r="AU143" s="78"/>
      <c r="AV143" s="78"/>
      <c r="AW143" s="78"/>
      <c r="AX143" s="78"/>
      <c r="AY143" s="57"/>
      <c r="AZ143" s="57"/>
      <c r="BA143" s="57"/>
      <c r="BB143" s="57"/>
      <c r="BC143" s="78"/>
      <c r="BD143" s="78"/>
      <c r="BE143" s="78"/>
      <c r="BF143" s="78"/>
      <c r="BG143" s="78"/>
      <c r="BH143" s="78"/>
      <c r="BI143" s="78"/>
      <c r="BJ143" s="336" t="s">
        <v>8</v>
      </c>
      <c r="BK143" s="336" t="s">
        <v>8</v>
      </c>
      <c r="BL143" s="336" t="s">
        <v>8</v>
      </c>
      <c r="BM143" s="336" t="s">
        <v>8</v>
      </c>
      <c r="BN143" s="336" t="s">
        <v>8</v>
      </c>
      <c r="BO143" s="336" t="s">
        <v>8</v>
      </c>
      <c r="BP143" s="336" t="s">
        <v>8</v>
      </c>
      <c r="BQ143" s="336" t="s">
        <v>8</v>
      </c>
      <c r="BR143" s="336" t="s">
        <v>8</v>
      </c>
      <c r="BS143" s="336" t="s">
        <v>8</v>
      </c>
      <c r="BT143" s="336" t="s">
        <v>8</v>
      </c>
      <c r="BU143" s="336" t="s">
        <v>8</v>
      </c>
      <c r="BV143" s="336" t="s">
        <v>8</v>
      </c>
      <c r="BW143" s="336" t="s">
        <v>8</v>
      </c>
      <c r="BX143" s="336" t="s">
        <v>8</v>
      </c>
      <c r="BY143" s="336" t="s">
        <v>8</v>
      </c>
      <c r="BZ143" s="336" t="s">
        <v>8</v>
      </c>
      <c r="CA143" s="336" t="s">
        <v>8</v>
      </c>
      <c r="CB143" s="336" t="s">
        <v>8</v>
      </c>
      <c r="CC143" s="336" t="s">
        <v>8</v>
      </c>
      <c r="CD143" s="336" t="s">
        <v>8</v>
      </c>
      <c r="CE143" s="336" t="s">
        <v>8</v>
      </c>
      <c r="CF143" s="336" t="s">
        <v>8</v>
      </c>
      <c r="CG143" s="336" t="s">
        <v>8</v>
      </c>
      <c r="CH143" s="336" t="s">
        <v>8</v>
      </c>
      <c r="CI143" s="336" t="s">
        <v>8</v>
      </c>
      <c r="CJ143" s="336" t="s">
        <v>8</v>
      </c>
      <c r="CK143" s="336" t="s">
        <v>8</v>
      </c>
      <c r="CL143" s="336" t="s">
        <v>8</v>
      </c>
      <c r="CM143" s="336" t="s">
        <v>8</v>
      </c>
      <c r="CN143" s="336" t="s">
        <v>8</v>
      </c>
      <c r="CO143" s="336" t="s">
        <v>8</v>
      </c>
      <c r="CP143" s="336" t="s">
        <v>8</v>
      </c>
      <c r="CQ143" s="336" t="s">
        <v>8</v>
      </c>
      <c r="CR143" s="336" t="s">
        <v>8</v>
      </c>
      <c r="CS143" s="336"/>
      <c r="CT143" s="336" t="s">
        <v>8</v>
      </c>
      <c r="CU143" s="336" t="s">
        <v>8</v>
      </c>
      <c r="CV143" s="336" t="s">
        <v>8</v>
      </c>
      <c r="CW143" s="336" t="s">
        <v>8</v>
      </c>
      <c r="CX143" s="331" t="s">
        <v>8</v>
      </c>
      <c r="CY143" s="336" t="s">
        <v>8</v>
      </c>
      <c r="CZ143" s="336" t="s">
        <v>8</v>
      </c>
      <c r="DA143" s="336" t="s">
        <v>8</v>
      </c>
      <c r="DB143" s="336" t="s">
        <v>8</v>
      </c>
      <c r="DC143" s="336" t="s">
        <v>8</v>
      </c>
      <c r="DD143" s="336" t="s">
        <v>8</v>
      </c>
      <c r="DE143" s="57" t="s">
        <v>8</v>
      </c>
      <c r="DF143" s="57" t="s">
        <v>8</v>
      </c>
      <c r="DG143" s="2"/>
      <c r="DH143" s="2"/>
      <c r="DI143" s="2"/>
      <c r="DJ143" s="2"/>
      <c r="DK143" s="2"/>
      <c r="DL143" s="2"/>
      <c r="DM143" s="2"/>
      <c r="DN143" s="2"/>
      <c r="DO143" s="2"/>
      <c r="DP143" s="2"/>
      <c r="DQ143" s="2"/>
      <c r="DR143" s="2"/>
      <c r="DS143" s="2"/>
      <c r="DT143" s="2"/>
      <c r="DU143" s="2"/>
      <c r="DV143" s="2"/>
      <c r="DW143" s="2"/>
      <c r="DX143" s="2"/>
      <c r="DY143" s="2"/>
      <c r="DZ143" s="2"/>
    </row>
    <row r="144" spans="1:130" ht="15.75" hidden="1" customHeight="1" x14ac:dyDescent="0.25">
      <c r="A144" s="49">
        <v>123</v>
      </c>
      <c r="B144" s="55">
        <v>209</v>
      </c>
      <c r="C144" s="56">
        <v>210</v>
      </c>
      <c r="D144" s="85" t="s">
        <v>175</v>
      </c>
      <c r="E144" s="86"/>
      <c r="F144" s="87"/>
      <c r="G144" s="57"/>
      <c r="H144" s="57"/>
      <c r="I144" s="78"/>
      <c r="J144" s="57"/>
      <c r="K144" s="57" t="s">
        <v>8</v>
      </c>
      <c r="L144" s="57" t="s">
        <v>8</v>
      </c>
      <c r="M144" s="57" t="s">
        <v>8</v>
      </c>
      <c r="N144" s="296"/>
      <c r="O144" s="58" t="s">
        <v>609</v>
      </c>
      <c r="P144" s="58" t="s">
        <v>609</v>
      </c>
      <c r="Q144" s="58" t="s">
        <v>609</v>
      </c>
      <c r="R144" s="58" t="s">
        <v>609</v>
      </c>
      <c r="S144" s="58" t="s">
        <v>609</v>
      </c>
      <c r="T144" s="58" t="s">
        <v>609</v>
      </c>
      <c r="U144" s="58" t="s">
        <v>609</v>
      </c>
      <c r="V144" s="58" t="s">
        <v>609</v>
      </c>
      <c r="W144" s="58" t="s">
        <v>609</v>
      </c>
      <c r="X144" s="58" t="s">
        <v>609</v>
      </c>
      <c r="Y144" s="67">
        <f t="shared" si="46"/>
        <v>0</v>
      </c>
      <c r="Z144" s="57"/>
      <c r="AA144" s="57"/>
      <c r="AB144" s="57"/>
      <c r="AC144" s="57"/>
      <c r="AD144" s="57"/>
      <c r="AE144" s="79"/>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336" t="s">
        <v>8</v>
      </c>
      <c r="BK144" s="336" t="s">
        <v>8</v>
      </c>
      <c r="BL144" s="336" t="s">
        <v>8</v>
      </c>
      <c r="BM144" s="336" t="s">
        <v>8</v>
      </c>
      <c r="BN144" s="336" t="s">
        <v>8</v>
      </c>
      <c r="BO144" s="336" t="s">
        <v>8</v>
      </c>
      <c r="BP144" s="336" t="s">
        <v>8</v>
      </c>
      <c r="BQ144" s="336" t="s">
        <v>8</v>
      </c>
      <c r="BR144" s="336" t="s">
        <v>8</v>
      </c>
      <c r="BS144" s="336" t="s">
        <v>8</v>
      </c>
      <c r="BT144" s="336" t="s">
        <v>8</v>
      </c>
      <c r="BU144" s="336" t="s">
        <v>8</v>
      </c>
      <c r="BV144" s="336" t="s">
        <v>8</v>
      </c>
      <c r="BW144" s="336" t="s">
        <v>8</v>
      </c>
      <c r="BX144" s="336" t="s">
        <v>8</v>
      </c>
      <c r="BY144" s="336" t="s">
        <v>8</v>
      </c>
      <c r="BZ144" s="336" t="s">
        <v>8</v>
      </c>
      <c r="CA144" s="336" t="s">
        <v>8</v>
      </c>
      <c r="CB144" s="336" t="s">
        <v>8</v>
      </c>
      <c r="CC144" s="336" t="s">
        <v>8</v>
      </c>
      <c r="CD144" s="336" t="s">
        <v>8</v>
      </c>
      <c r="CE144" s="336" t="s">
        <v>8</v>
      </c>
      <c r="CF144" s="336" t="s">
        <v>8</v>
      </c>
      <c r="CG144" s="336" t="s">
        <v>8</v>
      </c>
      <c r="CH144" s="336" t="s">
        <v>8</v>
      </c>
      <c r="CI144" s="336" t="s">
        <v>8</v>
      </c>
      <c r="CJ144" s="336" t="s">
        <v>8</v>
      </c>
      <c r="CK144" s="336" t="s">
        <v>8</v>
      </c>
      <c r="CL144" s="336" t="s">
        <v>8</v>
      </c>
      <c r="CM144" s="336" t="s">
        <v>8</v>
      </c>
      <c r="CN144" s="336" t="s">
        <v>8</v>
      </c>
      <c r="CO144" s="336" t="s">
        <v>8</v>
      </c>
      <c r="CP144" s="336" t="s">
        <v>8</v>
      </c>
      <c r="CQ144" s="336" t="s">
        <v>8</v>
      </c>
      <c r="CR144" s="336" t="s">
        <v>8</v>
      </c>
      <c r="CS144" s="336"/>
      <c r="CT144" s="336" t="s">
        <v>8</v>
      </c>
      <c r="CU144" s="336" t="s">
        <v>8</v>
      </c>
      <c r="CV144" s="336" t="s">
        <v>8</v>
      </c>
      <c r="CW144" s="336" t="s">
        <v>8</v>
      </c>
      <c r="CX144" s="331" t="s">
        <v>8</v>
      </c>
      <c r="CY144" s="336" t="s">
        <v>8</v>
      </c>
      <c r="CZ144" s="336" t="s">
        <v>8</v>
      </c>
      <c r="DA144" s="336" t="s">
        <v>8</v>
      </c>
      <c r="DB144" s="336" t="s">
        <v>8</v>
      </c>
      <c r="DC144" s="336" t="s">
        <v>8</v>
      </c>
      <c r="DD144" s="336" t="s">
        <v>8</v>
      </c>
      <c r="DE144" s="57" t="s">
        <v>8</v>
      </c>
      <c r="DF144" s="57" t="s">
        <v>8</v>
      </c>
      <c r="DG144" s="2"/>
      <c r="DH144" s="2"/>
      <c r="DI144" s="2"/>
      <c r="DJ144" s="2"/>
      <c r="DK144" s="2"/>
      <c r="DL144" s="2"/>
      <c r="DM144" s="2"/>
      <c r="DN144" s="2"/>
      <c r="DO144" s="2"/>
      <c r="DP144" s="2"/>
      <c r="DQ144" s="2"/>
      <c r="DR144" s="2"/>
      <c r="DS144" s="2"/>
      <c r="DT144" s="2"/>
      <c r="DU144" s="2"/>
      <c r="DV144" s="2"/>
      <c r="DW144" s="2"/>
      <c r="DX144" s="2"/>
      <c r="DY144" s="2"/>
      <c r="DZ144" s="2"/>
    </row>
    <row r="145" spans="1:130" ht="15.75" hidden="1" customHeight="1" x14ac:dyDescent="0.25">
      <c r="A145" s="49">
        <v>124</v>
      </c>
      <c r="B145" s="55">
        <v>210</v>
      </c>
      <c r="C145" s="56">
        <v>211</v>
      </c>
      <c r="D145" s="706" t="s">
        <v>176</v>
      </c>
      <c r="E145" s="707"/>
      <c r="F145" s="707"/>
      <c r="G145" s="707"/>
      <c r="H145" s="705"/>
      <c r="I145" s="57"/>
      <c r="J145" s="57"/>
      <c r="K145" s="57" t="s">
        <v>8</v>
      </c>
      <c r="L145" s="57" t="s">
        <v>8</v>
      </c>
      <c r="M145" s="57" t="s">
        <v>8</v>
      </c>
      <c r="N145" s="296"/>
      <c r="O145" s="58" t="s">
        <v>609</v>
      </c>
      <c r="P145" s="58" t="s">
        <v>609</v>
      </c>
      <c r="Q145" s="58" t="s">
        <v>609</v>
      </c>
      <c r="R145" s="58" t="s">
        <v>609</v>
      </c>
      <c r="S145" s="58" t="s">
        <v>609</v>
      </c>
      <c r="T145" s="58" t="s">
        <v>609</v>
      </c>
      <c r="U145" s="58" t="s">
        <v>609</v>
      </c>
      <c r="V145" s="58" t="s">
        <v>609</v>
      </c>
      <c r="W145" s="58" t="s">
        <v>609</v>
      </c>
      <c r="X145" s="58" t="s">
        <v>609</v>
      </c>
      <c r="Y145" s="67">
        <f t="shared" si="46"/>
        <v>0</v>
      </c>
      <c r="Z145" s="57"/>
      <c r="AA145" s="57"/>
      <c r="AB145" s="57"/>
      <c r="AC145" s="57"/>
      <c r="AD145" s="57"/>
      <c r="AE145" s="79"/>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336" t="s">
        <v>8</v>
      </c>
      <c r="BK145" s="336" t="s">
        <v>8</v>
      </c>
      <c r="BL145" s="336" t="s">
        <v>8</v>
      </c>
      <c r="BM145" s="336" t="s">
        <v>8</v>
      </c>
      <c r="BN145" s="336" t="s">
        <v>8</v>
      </c>
      <c r="BO145" s="336" t="s">
        <v>8</v>
      </c>
      <c r="BP145" s="336" t="s">
        <v>8</v>
      </c>
      <c r="BQ145" s="336" t="s">
        <v>8</v>
      </c>
      <c r="BR145" s="336" t="s">
        <v>8</v>
      </c>
      <c r="BS145" s="336" t="s">
        <v>8</v>
      </c>
      <c r="BT145" s="336" t="s">
        <v>8</v>
      </c>
      <c r="BU145" s="336" t="s">
        <v>8</v>
      </c>
      <c r="BV145" s="336" t="s">
        <v>8</v>
      </c>
      <c r="BW145" s="336" t="s">
        <v>8</v>
      </c>
      <c r="BX145" s="336" t="s">
        <v>8</v>
      </c>
      <c r="BY145" s="336" t="s">
        <v>8</v>
      </c>
      <c r="BZ145" s="336" t="s">
        <v>8</v>
      </c>
      <c r="CA145" s="336" t="s">
        <v>8</v>
      </c>
      <c r="CB145" s="336" t="s">
        <v>8</v>
      </c>
      <c r="CC145" s="336" t="s">
        <v>8</v>
      </c>
      <c r="CD145" s="336" t="s">
        <v>8</v>
      </c>
      <c r="CE145" s="336" t="s">
        <v>8</v>
      </c>
      <c r="CF145" s="336" t="s">
        <v>8</v>
      </c>
      <c r="CG145" s="336" t="s">
        <v>8</v>
      </c>
      <c r="CH145" s="336" t="s">
        <v>8</v>
      </c>
      <c r="CI145" s="336" t="s">
        <v>8</v>
      </c>
      <c r="CJ145" s="336" t="s">
        <v>8</v>
      </c>
      <c r="CK145" s="336" t="s">
        <v>8</v>
      </c>
      <c r="CL145" s="336" t="s">
        <v>8</v>
      </c>
      <c r="CM145" s="336" t="s">
        <v>8</v>
      </c>
      <c r="CN145" s="336" t="s">
        <v>8</v>
      </c>
      <c r="CO145" s="336" t="s">
        <v>8</v>
      </c>
      <c r="CP145" s="336" t="s">
        <v>8</v>
      </c>
      <c r="CQ145" s="336" t="s">
        <v>8</v>
      </c>
      <c r="CR145" s="336" t="s">
        <v>8</v>
      </c>
      <c r="CS145" s="336"/>
      <c r="CT145" s="336" t="s">
        <v>8</v>
      </c>
      <c r="CU145" s="336" t="s">
        <v>8</v>
      </c>
      <c r="CV145" s="336" t="s">
        <v>8</v>
      </c>
      <c r="CW145" s="336" t="s">
        <v>8</v>
      </c>
      <c r="CX145" s="331" t="s">
        <v>8</v>
      </c>
      <c r="CY145" s="336" t="s">
        <v>8</v>
      </c>
      <c r="CZ145" s="336" t="s">
        <v>8</v>
      </c>
      <c r="DA145" s="336" t="s">
        <v>8</v>
      </c>
      <c r="DB145" s="336" t="s">
        <v>8</v>
      </c>
      <c r="DC145" s="336" t="s">
        <v>8</v>
      </c>
      <c r="DD145" s="336" t="s">
        <v>8</v>
      </c>
      <c r="DE145" s="57" t="s">
        <v>8</v>
      </c>
      <c r="DF145" s="57" t="s">
        <v>8</v>
      </c>
      <c r="DG145" s="2"/>
      <c r="DH145" s="2"/>
      <c r="DI145" s="2"/>
      <c r="DJ145" s="2"/>
      <c r="DK145" s="2"/>
      <c r="DL145" s="2"/>
      <c r="DM145" s="2"/>
      <c r="DN145" s="2"/>
      <c r="DO145" s="2"/>
      <c r="DP145" s="2"/>
      <c r="DQ145" s="2"/>
      <c r="DR145" s="2"/>
      <c r="DS145" s="2"/>
      <c r="DT145" s="2"/>
      <c r="DU145" s="2"/>
      <c r="DV145" s="2"/>
      <c r="DW145" s="2"/>
      <c r="DX145" s="2"/>
      <c r="DY145" s="2"/>
      <c r="DZ145" s="2"/>
    </row>
    <row r="146" spans="1:130" ht="63.75" customHeight="1" x14ac:dyDescent="0.25">
      <c r="A146" s="49">
        <v>125</v>
      </c>
      <c r="B146" s="55">
        <v>211</v>
      </c>
      <c r="C146" s="56">
        <v>212</v>
      </c>
      <c r="D146" s="8" t="s">
        <v>177</v>
      </c>
      <c r="E146" s="15" t="s">
        <v>11</v>
      </c>
      <c r="F146" s="15" t="s">
        <v>178</v>
      </c>
      <c r="G146" s="64" t="s">
        <v>19</v>
      </c>
      <c r="H146" s="8" t="s">
        <v>1386</v>
      </c>
      <c r="I146" s="64" t="s">
        <v>628</v>
      </c>
      <c r="J146" s="64" t="s">
        <v>179</v>
      </c>
      <c r="K146" s="16" t="s">
        <v>120</v>
      </c>
      <c r="L146" s="16" t="s">
        <v>15</v>
      </c>
      <c r="M146" s="11"/>
      <c r="N146" s="305" t="s">
        <v>541</v>
      </c>
      <c r="O146" s="66"/>
      <c r="P146" s="80" t="s">
        <v>15</v>
      </c>
      <c r="Q146" s="66"/>
      <c r="R146" s="66"/>
      <c r="S146" s="66"/>
      <c r="T146" s="66"/>
      <c r="U146" s="66"/>
      <c r="V146" s="66"/>
      <c r="W146" s="66"/>
      <c r="X146" s="66"/>
      <c r="Y146" s="67">
        <f t="shared" si="46"/>
        <v>1</v>
      </c>
      <c r="Z146" s="16"/>
      <c r="AA146" s="12"/>
      <c r="AB146" s="12"/>
      <c r="AC146" s="12"/>
      <c r="AD146" s="12"/>
      <c r="AE146" s="68" t="s">
        <v>626</v>
      </c>
      <c r="AF146" s="12" t="s">
        <v>654</v>
      </c>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6">
        <v>2</v>
      </c>
      <c r="BK146" s="16">
        <v>2</v>
      </c>
      <c r="BL146" s="16">
        <v>1</v>
      </c>
      <c r="BM146" s="16">
        <v>1</v>
      </c>
      <c r="BN146" s="16">
        <v>1</v>
      </c>
      <c r="BO146" s="16">
        <v>2</v>
      </c>
      <c r="BP146" s="16">
        <v>2</v>
      </c>
      <c r="BQ146" s="16">
        <v>2</v>
      </c>
      <c r="BR146" s="16">
        <v>2</v>
      </c>
      <c r="BS146" s="16">
        <v>2</v>
      </c>
      <c r="BT146" s="16">
        <v>2</v>
      </c>
      <c r="BU146" s="16">
        <v>2</v>
      </c>
      <c r="BV146" s="16">
        <v>2</v>
      </c>
      <c r="BW146" s="16">
        <v>2</v>
      </c>
      <c r="BX146" s="16">
        <v>2</v>
      </c>
      <c r="BY146" s="16">
        <v>2</v>
      </c>
      <c r="BZ146" s="16">
        <v>2</v>
      </c>
      <c r="CA146" s="16">
        <v>2</v>
      </c>
      <c r="CB146" s="16">
        <v>2</v>
      </c>
      <c r="CC146" s="16">
        <v>2</v>
      </c>
      <c r="CD146" s="16">
        <v>2</v>
      </c>
      <c r="CE146" s="16">
        <v>2</v>
      </c>
      <c r="CF146" s="16">
        <v>2</v>
      </c>
      <c r="CG146" s="16">
        <v>2</v>
      </c>
      <c r="CH146" s="16">
        <v>2</v>
      </c>
      <c r="CI146" s="16">
        <v>2</v>
      </c>
      <c r="CJ146" s="16">
        <v>2</v>
      </c>
      <c r="CK146" s="16">
        <v>2</v>
      </c>
      <c r="CL146" s="16">
        <v>2</v>
      </c>
      <c r="CM146" s="16">
        <v>2</v>
      </c>
      <c r="CN146" s="16">
        <v>2</v>
      </c>
      <c r="CO146" s="16">
        <v>1</v>
      </c>
      <c r="CP146" s="16">
        <v>1</v>
      </c>
      <c r="CQ146" s="16">
        <v>2</v>
      </c>
      <c r="CR146" s="16">
        <v>2</v>
      </c>
      <c r="CS146" s="16">
        <v>2</v>
      </c>
      <c r="CT146" s="16">
        <v>2</v>
      </c>
      <c r="CU146" s="16">
        <v>2</v>
      </c>
      <c r="CV146" s="16">
        <v>2</v>
      </c>
      <c r="CW146" s="69">
        <f>COUNTIF(BJ146:CV146,"2")</f>
        <v>34</v>
      </c>
      <c r="CX146" s="352">
        <f>CW146/(CW146+CY146+DA146+DC146)</f>
        <v>0.87179487179487181</v>
      </c>
      <c r="CY146" s="69">
        <f>COUNTIF(BJ146:CV146,"1")</f>
        <v>5</v>
      </c>
      <c r="CZ146" s="70">
        <f>CY146/(CW146+CY146+DA146+DC146)</f>
        <v>0.12820512820512819</v>
      </c>
      <c r="DA146" s="69">
        <f>COUNTIF(BJ146:CV146,"0")</f>
        <v>0</v>
      </c>
      <c r="DB146" s="70">
        <f>DA146/(CW146+CY146+DA146+DC146)</f>
        <v>0</v>
      </c>
      <c r="DC146" s="69">
        <f>COUNTIF(BJ146:CV146,"KĐG")</f>
        <v>0</v>
      </c>
      <c r="DD146" s="70">
        <f>DC146/(CW146+CY146+DA146+DC146)</f>
        <v>0</v>
      </c>
      <c r="DE146" s="71">
        <f>(((CW146*2)+(CY146*1)+(DA146*0)))/(CW146+CY146+DA146)</f>
        <v>1.8717948717948718</v>
      </c>
      <c r="DF146" s="71" t="str">
        <f>IF(DD146&gt;=50%,"KĐG",IF(DE146&gt;=1.6,"Đạt mục tiêu",IF(DE146&gt;=1,"Cần cố gắng","Chưa đạt")))</f>
        <v>Đạt mục tiêu</v>
      </c>
      <c r="DG146" s="2"/>
      <c r="DH146" s="2"/>
      <c r="DI146" s="2"/>
      <c r="DJ146" s="2"/>
      <c r="DK146" s="2"/>
      <c r="DL146" s="2"/>
      <c r="DM146" s="2"/>
      <c r="DN146" s="2"/>
      <c r="DO146" s="2"/>
      <c r="DP146" s="2"/>
      <c r="DQ146" s="2"/>
      <c r="DR146" s="2"/>
      <c r="DS146" s="2"/>
      <c r="DT146" s="2"/>
      <c r="DU146" s="2"/>
      <c r="DV146" s="2"/>
      <c r="DW146" s="2"/>
      <c r="DX146" s="2"/>
      <c r="DY146" s="2"/>
      <c r="DZ146" s="2"/>
    </row>
    <row r="147" spans="1:130" ht="63.75" customHeight="1" x14ac:dyDescent="0.25">
      <c r="A147" s="614">
        <v>126</v>
      </c>
      <c r="B147" s="629">
        <v>212</v>
      </c>
      <c r="C147" s="56"/>
      <c r="D147" s="612" t="s">
        <v>180</v>
      </c>
      <c r="E147" s="15"/>
      <c r="F147" s="612" t="s">
        <v>181</v>
      </c>
      <c r="G147" s="64"/>
      <c r="H147" s="8" t="s">
        <v>1404</v>
      </c>
      <c r="I147" s="64" t="s">
        <v>611</v>
      </c>
      <c r="J147" s="64"/>
      <c r="K147" s="16"/>
      <c r="L147" s="16"/>
      <c r="M147" s="11"/>
      <c r="N147" s="305" t="s">
        <v>541</v>
      </c>
      <c r="O147" s="66"/>
      <c r="P147" s="80" t="s">
        <v>15</v>
      </c>
      <c r="Q147" s="66"/>
      <c r="R147" s="66"/>
      <c r="S147" s="66"/>
      <c r="T147" s="66"/>
      <c r="U147" s="66"/>
      <c r="V147" s="66"/>
      <c r="W147" s="66"/>
      <c r="X147" s="66"/>
      <c r="Y147" s="67">
        <f t="shared" si="46"/>
        <v>1</v>
      </c>
      <c r="Z147" s="16"/>
      <c r="AA147" s="12"/>
      <c r="AB147" s="12"/>
      <c r="AC147" s="12"/>
      <c r="AD147" s="12"/>
      <c r="AE147" s="68"/>
      <c r="AF147" s="12" t="s">
        <v>623</v>
      </c>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69"/>
      <c r="CX147" s="352"/>
      <c r="CY147" s="69"/>
      <c r="CZ147" s="70"/>
      <c r="DA147" s="69"/>
      <c r="DB147" s="70"/>
      <c r="DC147" s="69"/>
      <c r="DD147" s="70"/>
      <c r="DE147" s="71"/>
      <c r="DF147" s="71"/>
      <c r="DG147" s="387"/>
      <c r="DH147" s="387"/>
      <c r="DI147" s="387"/>
      <c r="DJ147" s="387"/>
      <c r="DK147" s="387"/>
      <c r="DL147" s="387"/>
      <c r="DM147" s="387"/>
      <c r="DN147" s="387"/>
      <c r="DO147" s="387"/>
      <c r="DP147" s="387"/>
      <c r="DQ147" s="387"/>
      <c r="DR147" s="387"/>
      <c r="DS147" s="387"/>
      <c r="DT147" s="387"/>
      <c r="DU147" s="387"/>
      <c r="DV147" s="387"/>
      <c r="DW147" s="387"/>
      <c r="DX147" s="387"/>
      <c r="DY147" s="387"/>
      <c r="DZ147" s="387"/>
    </row>
    <row r="148" spans="1:130" ht="63" customHeight="1" x14ac:dyDescent="0.25">
      <c r="A148" s="616"/>
      <c r="B148" s="630"/>
      <c r="C148" s="56">
        <v>215</v>
      </c>
      <c r="D148" s="613"/>
      <c r="E148" s="15" t="s">
        <v>13</v>
      </c>
      <c r="F148" s="613"/>
      <c r="G148" s="64" t="s">
        <v>13</v>
      </c>
      <c r="H148" s="8" t="s">
        <v>1399</v>
      </c>
      <c r="I148" s="64" t="s">
        <v>628</v>
      </c>
      <c r="J148" s="64" t="s">
        <v>179</v>
      </c>
      <c r="K148" s="16" t="s">
        <v>6</v>
      </c>
      <c r="L148" s="16" t="s">
        <v>15</v>
      </c>
      <c r="M148" s="11"/>
      <c r="N148" s="305" t="s">
        <v>541</v>
      </c>
      <c r="O148" s="66"/>
      <c r="P148" s="66" t="s">
        <v>15</v>
      </c>
      <c r="Q148" s="66"/>
      <c r="R148" s="66"/>
      <c r="S148" s="66"/>
      <c r="T148" s="66"/>
      <c r="U148" s="66"/>
      <c r="V148" s="66"/>
      <c r="W148" s="66"/>
      <c r="X148" s="66"/>
      <c r="Y148" s="67">
        <f t="shared" si="46"/>
        <v>1</v>
      </c>
      <c r="Z148" s="16"/>
      <c r="AA148" s="12"/>
      <c r="AB148" s="12"/>
      <c r="AC148" s="12"/>
      <c r="AD148" s="12"/>
      <c r="AE148" s="76" t="s">
        <v>623</v>
      </c>
      <c r="AF148" s="16" t="s">
        <v>645</v>
      </c>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v>2</v>
      </c>
      <c r="BK148" s="16">
        <v>2</v>
      </c>
      <c r="BL148" s="16">
        <v>2</v>
      </c>
      <c r="BM148" s="16">
        <v>2</v>
      </c>
      <c r="BN148" s="16">
        <v>2</v>
      </c>
      <c r="BO148" s="16">
        <v>2</v>
      </c>
      <c r="BP148" s="16">
        <v>2</v>
      </c>
      <c r="BQ148" s="16">
        <v>2</v>
      </c>
      <c r="BR148" s="16">
        <v>2</v>
      </c>
      <c r="BS148" s="16">
        <v>2</v>
      </c>
      <c r="BT148" s="16">
        <v>2</v>
      </c>
      <c r="BU148" s="16">
        <v>2</v>
      </c>
      <c r="BV148" s="16">
        <v>2</v>
      </c>
      <c r="BW148" s="16">
        <v>2</v>
      </c>
      <c r="BX148" s="16">
        <v>2</v>
      </c>
      <c r="BY148" s="16">
        <v>2</v>
      </c>
      <c r="BZ148" s="16">
        <v>2</v>
      </c>
      <c r="CA148" s="16">
        <v>2</v>
      </c>
      <c r="CB148" s="16">
        <v>2</v>
      </c>
      <c r="CC148" s="16">
        <v>2</v>
      </c>
      <c r="CD148" s="16">
        <v>2</v>
      </c>
      <c r="CE148" s="16">
        <v>2</v>
      </c>
      <c r="CF148" s="16">
        <v>2</v>
      </c>
      <c r="CG148" s="16">
        <v>2</v>
      </c>
      <c r="CH148" s="16">
        <v>2</v>
      </c>
      <c r="CI148" s="16">
        <v>2</v>
      </c>
      <c r="CJ148" s="16">
        <v>2</v>
      </c>
      <c r="CK148" s="16">
        <v>1</v>
      </c>
      <c r="CL148" s="16">
        <v>1</v>
      </c>
      <c r="CM148" s="16">
        <v>1</v>
      </c>
      <c r="CN148" s="16">
        <v>2</v>
      </c>
      <c r="CO148" s="16">
        <v>2</v>
      </c>
      <c r="CP148" s="16">
        <v>2</v>
      </c>
      <c r="CQ148" s="16">
        <v>2</v>
      </c>
      <c r="CR148" s="16">
        <v>2</v>
      </c>
      <c r="CS148" s="16">
        <v>2</v>
      </c>
      <c r="CT148" s="16">
        <v>2</v>
      </c>
      <c r="CU148" s="16">
        <v>2</v>
      </c>
      <c r="CV148" s="16">
        <v>2</v>
      </c>
      <c r="CW148" s="69">
        <f>COUNTIF(BJ148:CV148,"2")</f>
        <v>36</v>
      </c>
      <c r="CX148" s="352">
        <f>CW148/(CW148+CY148+DA148+DC148)</f>
        <v>0.92307692307692313</v>
      </c>
      <c r="CY148" s="69">
        <f>COUNTIF(BJ148:CV148,"1")</f>
        <v>3</v>
      </c>
      <c r="CZ148" s="70">
        <f>CY148/(CW148+CY148+DA148+DC148)</f>
        <v>7.6923076923076927E-2</v>
      </c>
      <c r="DA148" s="69">
        <f>COUNTIF(BJ148:CV148,"0")</f>
        <v>0</v>
      </c>
      <c r="DB148" s="70">
        <f>DA148/(CW148+CY148+DA148+DC148)</f>
        <v>0</v>
      </c>
      <c r="DC148" s="69">
        <f>COUNTIF(BJ148:CV148,"KĐG")</f>
        <v>0</v>
      </c>
      <c r="DD148" s="70">
        <f>DC148/(CW148+CY148+DA148+DC148)</f>
        <v>0</v>
      </c>
      <c r="DE148" s="71">
        <f>(((CW148*2)+(CY148*1)+(DA148*0)))/(CW148+CY148+DA148)</f>
        <v>1.9230769230769231</v>
      </c>
      <c r="DF148" s="71" t="str">
        <f>IF(DD148&gt;=50%,"KĐG",IF(DE148&gt;=1.6,"Đạt mục tiêu",IF(DE148&gt;=1,"Cần cố gắng","Chưa đạt")))</f>
        <v>Đạt mục tiêu</v>
      </c>
      <c r="DG148" s="2"/>
      <c r="DH148" s="2"/>
      <c r="DI148" s="2"/>
      <c r="DJ148" s="2"/>
      <c r="DK148" s="2"/>
      <c r="DL148" s="2"/>
      <c r="DM148" s="2"/>
      <c r="DN148" s="2"/>
      <c r="DO148" s="2"/>
      <c r="DP148" s="2"/>
      <c r="DQ148" s="2"/>
      <c r="DR148" s="2"/>
      <c r="DS148" s="2"/>
      <c r="DT148" s="2"/>
      <c r="DU148" s="2"/>
      <c r="DV148" s="2"/>
      <c r="DW148" s="2"/>
      <c r="DX148" s="2"/>
      <c r="DY148" s="2"/>
      <c r="DZ148" s="2"/>
    </row>
    <row r="149" spans="1:130" ht="15.75" hidden="1" customHeight="1" x14ac:dyDescent="0.25">
      <c r="A149" s="49">
        <v>127</v>
      </c>
      <c r="B149" s="55">
        <v>215</v>
      </c>
      <c r="C149" s="56">
        <v>216</v>
      </c>
      <c r="D149" s="85" t="s">
        <v>182</v>
      </c>
      <c r="E149" s="86"/>
      <c r="F149" s="87"/>
      <c r="G149" s="57"/>
      <c r="H149" s="8"/>
      <c r="I149" s="64"/>
      <c r="J149" s="57"/>
      <c r="K149" s="57" t="s">
        <v>8</v>
      </c>
      <c r="L149" s="57" t="s">
        <v>8</v>
      </c>
      <c r="M149" s="57" t="s">
        <v>8</v>
      </c>
      <c r="N149" s="296"/>
      <c r="O149" s="58" t="s">
        <v>609</v>
      </c>
      <c r="P149" s="58" t="s">
        <v>609</v>
      </c>
      <c r="Q149" s="58" t="s">
        <v>609</v>
      </c>
      <c r="R149" s="58" t="s">
        <v>609</v>
      </c>
      <c r="S149" s="58" t="s">
        <v>609</v>
      </c>
      <c r="T149" s="58" t="s">
        <v>609</v>
      </c>
      <c r="U149" s="58" t="s">
        <v>609</v>
      </c>
      <c r="V149" s="58" t="s">
        <v>609</v>
      </c>
      <c r="W149" s="58" t="s">
        <v>609</v>
      </c>
      <c r="X149" s="58" t="s">
        <v>609</v>
      </c>
      <c r="Y149" s="67">
        <f t="shared" si="46"/>
        <v>0</v>
      </c>
      <c r="Z149" s="57"/>
      <c r="AA149" s="57"/>
      <c r="AB149" s="57"/>
      <c r="AC149" s="57"/>
      <c r="AD149" s="57"/>
      <c r="AE149" s="77"/>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336" t="s">
        <v>8</v>
      </c>
      <c r="BK149" s="336" t="s">
        <v>8</v>
      </c>
      <c r="BL149" s="336" t="s">
        <v>8</v>
      </c>
      <c r="BM149" s="336" t="s">
        <v>8</v>
      </c>
      <c r="BN149" s="336" t="s">
        <v>8</v>
      </c>
      <c r="BO149" s="336" t="s">
        <v>8</v>
      </c>
      <c r="BP149" s="336" t="s">
        <v>8</v>
      </c>
      <c r="BQ149" s="336" t="s">
        <v>8</v>
      </c>
      <c r="BR149" s="336" t="s">
        <v>8</v>
      </c>
      <c r="BS149" s="336" t="s">
        <v>8</v>
      </c>
      <c r="BT149" s="336" t="s">
        <v>8</v>
      </c>
      <c r="BU149" s="336" t="s">
        <v>8</v>
      </c>
      <c r="BV149" s="336" t="s">
        <v>8</v>
      </c>
      <c r="BW149" s="336" t="s">
        <v>8</v>
      </c>
      <c r="BX149" s="336" t="s">
        <v>8</v>
      </c>
      <c r="BY149" s="336" t="s">
        <v>8</v>
      </c>
      <c r="BZ149" s="336" t="s">
        <v>8</v>
      </c>
      <c r="CA149" s="336" t="s">
        <v>8</v>
      </c>
      <c r="CB149" s="336" t="s">
        <v>8</v>
      </c>
      <c r="CC149" s="336" t="s">
        <v>8</v>
      </c>
      <c r="CD149" s="336" t="s">
        <v>8</v>
      </c>
      <c r="CE149" s="336" t="s">
        <v>8</v>
      </c>
      <c r="CF149" s="336" t="s">
        <v>8</v>
      </c>
      <c r="CG149" s="336" t="s">
        <v>8</v>
      </c>
      <c r="CH149" s="336" t="s">
        <v>8</v>
      </c>
      <c r="CI149" s="336" t="s">
        <v>8</v>
      </c>
      <c r="CJ149" s="336" t="s">
        <v>8</v>
      </c>
      <c r="CK149" s="336" t="s">
        <v>8</v>
      </c>
      <c r="CL149" s="336" t="s">
        <v>8</v>
      </c>
      <c r="CM149" s="336" t="s">
        <v>8</v>
      </c>
      <c r="CN149" s="336" t="s">
        <v>8</v>
      </c>
      <c r="CO149" s="336" t="s">
        <v>8</v>
      </c>
      <c r="CP149" s="336" t="s">
        <v>8</v>
      </c>
      <c r="CQ149" s="336" t="s">
        <v>8</v>
      </c>
      <c r="CR149" s="336" t="s">
        <v>8</v>
      </c>
      <c r="CS149" s="336"/>
      <c r="CT149" s="336" t="s">
        <v>8</v>
      </c>
      <c r="CU149" s="336" t="s">
        <v>8</v>
      </c>
      <c r="CV149" s="336" t="s">
        <v>8</v>
      </c>
      <c r="CW149" s="336" t="s">
        <v>8</v>
      </c>
      <c r="CX149" s="331" t="s">
        <v>8</v>
      </c>
      <c r="CY149" s="336" t="s">
        <v>8</v>
      </c>
      <c r="CZ149" s="336" t="s">
        <v>8</v>
      </c>
      <c r="DA149" s="336" t="s">
        <v>8</v>
      </c>
      <c r="DB149" s="336" t="s">
        <v>8</v>
      </c>
      <c r="DC149" s="336" t="s">
        <v>8</v>
      </c>
      <c r="DD149" s="336" t="s">
        <v>8</v>
      </c>
      <c r="DE149" s="57" t="s">
        <v>8</v>
      </c>
      <c r="DF149" s="57" t="s">
        <v>8</v>
      </c>
      <c r="DG149" s="2"/>
      <c r="DH149" s="2"/>
      <c r="DI149" s="2"/>
      <c r="DJ149" s="2"/>
      <c r="DK149" s="2"/>
      <c r="DL149" s="2"/>
      <c r="DM149" s="2"/>
      <c r="DN149" s="2"/>
      <c r="DO149" s="2"/>
      <c r="DP149" s="2"/>
      <c r="DQ149" s="2"/>
      <c r="DR149" s="2"/>
      <c r="DS149" s="2"/>
      <c r="DT149" s="2"/>
      <c r="DU149" s="2"/>
      <c r="DV149" s="2"/>
      <c r="DW149" s="2"/>
      <c r="DX149" s="2"/>
      <c r="DY149" s="2"/>
      <c r="DZ149" s="2"/>
    </row>
    <row r="150" spans="1:130" ht="15.75" hidden="1" customHeight="1" x14ac:dyDescent="0.25">
      <c r="A150" s="49">
        <v>128</v>
      </c>
      <c r="B150" s="55">
        <v>216</v>
      </c>
      <c r="C150" s="56">
        <v>217</v>
      </c>
      <c r="D150" s="85" t="s">
        <v>183</v>
      </c>
      <c r="E150" s="86"/>
      <c r="F150" s="87"/>
      <c r="G150" s="57"/>
      <c r="H150" s="57"/>
      <c r="I150" s="118"/>
      <c r="J150" s="57"/>
      <c r="K150" s="57" t="s">
        <v>8</v>
      </c>
      <c r="L150" s="57" t="s">
        <v>8</v>
      </c>
      <c r="M150" s="57" t="s">
        <v>8</v>
      </c>
      <c r="N150" s="296"/>
      <c r="O150" s="58" t="s">
        <v>609</v>
      </c>
      <c r="P150" s="58" t="s">
        <v>609</v>
      </c>
      <c r="Q150" s="58" t="s">
        <v>609</v>
      </c>
      <c r="R150" s="58" t="s">
        <v>609</v>
      </c>
      <c r="S150" s="58" t="s">
        <v>609</v>
      </c>
      <c r="T150" s="58" t="s">
        <v>609</v>
      </c>
      <c r="U150" s="58" t="s">
        <v>609</v>
      </c>
      <c r="V150" s="58" t="s">
        <v>609</v>
      </c>
      <c r="W150" s="58" t="s">
        <v>609</v>
      </c>
      <c r="X150" s="58" t="s">
        <v>609</v>
      </c>
      <c r="Y150" s="67">
        <f t="shared" si="46"/>
        <v>0</v>
      </c>
      <c r="Z150" s="57"/>
      <c r="AA150" s="57"/>
      <c r="AB150" s="57"/>
      <c r="AC150" s="57"/>
      <c r="AD150" s="57"/>
      <c r="AE150" s="79"/>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336" t="s">
        <v>8</v>
      </c>
      <c r="BK150" s="336" t="s">
        <v>8</v>
      </c>
      <c r="BL150" s="336" t="s">
        <v>8</v>
      </c>
      <c r="BM150" s="336" t="s">
        <v>8</v>
      </c>
      <c r="BN150" s="336" t="s">
        <v>8</v>
      </c>
      <c r="BO150" s="336" t="s">
        <v>8</v>
      </c>
      <c r="BP150" s="336" t="s">
        <v>8</v>
      </c>
      <c r="BQ150" s="336" t="s">
        <v>8</v>
      </c>
      <c r="BR150" s="336" t="s">
        <v>8</v>
      </c>
      <c r="BS150" s="336" t="s">
        <v>8</v>
      </c>
      <c r="BT150" s="336" t="s">
        <v>8</v>
      </c>
      <c r="BU150" s="336" t="s">
        <v>8</v>
      </c>
      <c r="BV150" s="336" t="s">
        <v>8</v>
      </c>
      <c r="BW150" s="336" t="s">
        <v>8</v>
      </c>
      <c r="BX150" s="336" t="s">
        <v>8</v>
      </c>
      <c r="BY150" s="336" t="s">
        <v>8</v>
      </c>
      <c r="BZ150" s="336" t="s">
        <v>8</v>
      </c>
      <c r="CA150" s="336" t="s">
        <v>8</v>
      </c>
      <c r="CB150" s="336" t="s">
        <v>8</v>
      </c>
      <c r="CC150" s="336" t="s">
        <v>8</v>
      </c>
      <c r="CD150" s="336" t="s">
        <v>8</v>
      </c>
      <c r="CE150" s="336" t="s">
        <v>8</v>
      </c>
      <c r="CF150" s="336" t="s">
        <v>8</v>
      </c>
      <c r="CG150" s="336" t="s">
        <v>8</v>
      </c>
      <c r="CH150" s="336" t="s">
        <v>8</v>
      </c>
      <c r="CI150" s="336" t="s">
        <v>8</v>
      </c>
      <c r="CJ150" s="336" t="s">
        <v>8</v>
      </c>
      <c r="CK150" s="336" t="s">
        <v>8</v>
      </c>
      <c r="CL150" s="336" t="s">
        <v>8</v>
      </c>
      <c r="CM150" s="336" t="s">
        <v>8</v>
      </c>
      <c r="CN150" s="336" t="s">
        <v>8</v>
      </c>
      <c r="CO150" s="336" t="s">
        <v>8</v>
      </c>
      <c r="CP150" s="336" t="s">
        <v>8</v>
      </c>
      <c r="CQ150" s="336" t="s">
        <v>8</v>
      </c>
      <c r="CR150" s="336" t="s">
        <v>8</v>
      </c>
      <c r="CS150" s="336"/>
      <c r="CT150" s="336" t="s">
        <v>8</v>
      </c>
      <c r="CU150" s="336" t="s">
        <v>8</v>
      </c>
      <c r="CV150" s="336" t="s">
        <v>8</v>
      </c>
      <c r="CW150" s="336" t="s">
        <v>8</v>
      </c>
      <c r="CX150" s="331" t="s">
        <v>8</v>
      </c>
      <c r="CY150" s="336" t="s">
        <v>8</v>
      </c>
      <c r="CZ150" s="336" t="s">
        <v>8</v>
      </c>
      <c r="DA150" s="336" t="s">
        <v>8</v>
      </c>
      <c r="DB150" s="336" t="s">
        <v>8</v>
      </c>
      <c r="DC150" s="336" t="s">
        <v>8</v>
      </c>
      <c r="DD150" s="336" t="s">
        <v>8</v>
      </c>
      <c r="DE150" s="57" t="s">
        <v>8</v>
      </c>
      <c r="DF150" s="57" t="s">
        <v>8</v>
      </c>
      <c r="DG150" s="2"/>
      <c r="DH150" s="2"/>
      <c r="DI150" s="2"/>
      <c r="DJ150" s="2"/>
      <c r="DK150" s="2"/>
      <c r="DL150" s="2"/>
      <c r="DM150" s="2"/>
      <c r="DN150" s="2"/>
      <c r="DO150" s="2"/>
      <c r="DP150" s="2"/>
      <c r="DQ150" s="2"/>
      <c r="DR150" s="2"/>
      <c r="DS150" s="2"/>
      <c r="DT150" s="2"/>
      <c r="DU150" s="2"/>
      <c r="DV150" s="2"/>
      <c r="DW150" s="2"/>
      <c r="DX150" s="2"/>
      <c r="DY150" s="2"/>
      <c r="DZ150" s="2"/>
    </row>
    <row r="151" spans="1:130" ht="38.25" hidden="1" customHeight="1" x14ac:dyDescent="0.25">
      <c r="A151" s="49">
        <v>129</v>
      </c>
      <c r="B151" s="62">
        <v>217</v>
      </c>
      <c r="C151" s="56">
        <v>218</v>
      </c>
      <c r="D151" s="8" t="s">
        <v>184</v>
      </c>
      <c r="E151" s="15" t="s">
        <v>19</v>
      </c>
      <c r="F151" s="15" t="s">
        <v>185</v>
      </c>
      <c r="G151" s="64" t="s">
        <v>19</v>
      </c>
      <c r="H151" s="389" t="s">
        <v>1338</v>
      </c>
      <c r="I151" s="64" t="s">
        <v>628</v>
      </c>
      <c r="J151" s="9" t="s">
        <v>179</v>
      </c>
      <c r="K151" s="12" t="s">
        <v>120</v>
      </c>
      <c r="L151" s="12" t="s">
        <v>15</v>
      </c>
      <c r="M151" s="11"/>
      <c r="N151" s="297" t="s">
        <v>1200</v>
      </c>
      <c r="O151" s="80" t="s">
        <v>15</v>
      </c>
      <c r="P151" s="66"/>
      <c r="Q151" s="81"/>
      <c r="R151" s="81"/>
      <c r="S151" s="66"/>
      <c r="T151" s="66"/>
      <c r="U151" s="66"/>
      <c r="V151" s="66"/>
      <c r="W151" s="66"/>
      <c r="X151" s="66"/>
      <c r="Y151" s="67">
        <f t="shared" si="46"/>
        <v>1</v>
      </c>
      <c r="Z151" s="23"/>
      <c r="AA151" s="16"/>
      <c r="AB151" s="16" t="s">
        <v>654</v>
      </c>
      <c r="AC151" s="16" t="s">
        <v>626</v>
      </c>
      <c r="AD151" s="16" t="s">
        <v>654</v>
      </c>
      <c r="AE151" s="68"/>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6">
        <v>2</v>
      </c>
      <c r="BK151" s="16">
        <v>2</v>
      </c>
      <c r="BL151" s="16">
        <v>2</v>
      </c>
      <c r="BM151" s="16">
        <v>2</v>
      </c>
      <c r="BN151" s="16">
        <v>2</v>
      </c>
      <c r="BO151" s="16">
        <v>2</v>
      </c>
      <c r="BP151" s="16">
        <v>2</v>
      </c>
      <c r="BQ151" s="16">
        <v>2</v>
      </c>
      <c r="BR151" s="16">
        <v>2</v>
      </c>
      <c r="BS151" s="16">
        <v>2</v>
      </c>
      <c r="BT151" s="16">
        <v>2</v>
      </c>
      <c r="BU151" s="16">
        <v>2</v>
      </c>
      <c r="BV151" s="16">
        <v>2</v>
      </c>
      <c r="BW151" s="16">
        <v>2</v>
      </c>
      <c r="BX151" s="16">
        <v>2</v>
      </c>
      <c r="BY151" s="16">
        <v>2</v>
      </c>
      <c r="BZ151" s="16">
        <v>2</v>
      </c>
      <c r="CA151" s="16">
        <v>2</v>
      </c>
      <c r="CB151" s="16">
        <v>2</v>
      </c>
      <c r="CC151" s="16">
        <v>2</v>
      </c>
      <c r="CD151" s="16">
        <v>2</v>
      </c>
      <c r="CE151" s="16">
        <v>2</v>
      </c>
      <c r="CF151" s="16">
        <v>2</v>
      </c>
      <c r="CG151" s="16">
        <v>2</v>
      </c>
      <c r="CH151" s="16">
        <v>2</v>
      </c>
      <c r="CI151" s="16">
        <v>2</v>
      </c>
      <c r="CJ151" s="16">
        <v>2</v>
      </c>
      <c r="CK151" s="16">
        <v>2</v>
      </c>
      <c r="CL151" s="16">
        <v>2</v>
      </c>
      <c r="CM151" s="16">
        <v>2</v>
      </c>
      <c r="CN151" s="16">
        <v>2</v>
      </c>
      <c r="CO151" s="16">
        <v>2</v>
      </c>
      <c r="CP151" s="16">
        <v>2</v>
      </c>
      <c r="CQ151" s="16">
        <v>2</v>
      </c>
      <c r="CR151" s="16">
        <v>2</v>
      </c>
      <c r="CS151" s="16">
        <v>2</v>
      </c>
      <c r="CT151" s="16">
        <v>2</v>
      </c>
      <c r="CU151" s="16">
        <v>2</v>
      </c>
      <c r="CV151" s="16">
        <v>2</v>
      </c>
      <c r="CW151" s="69">
        <f t="shared" ref="CW151:CW156" si="47">COUNTIF(BJ151:CV151,"2")</f>
        <v>39</v>
      </c>
      <c r="CX151" s="352">
        <f t="shared" ref="CX151:CX156" si="48">CW151/(CW151+CY151+DA151+DC151)</f>
        <v>1</v>
      </c>
      <c r="CY151" s="69">
        <f t="shared" ref="CY151:CY156" si="49">COUNTIF(BJ151:CV151,"1")</f>
        <v>0</v>
      </c>
      <c r="CZ151" s="70">
        <f t="shared" ref="CZ151:CZ156" si="50">CY151/(CW151+CY151+DA151+DC151)</f>
        <v>0</v>
      </c>
      <c r="DA151" s="69">
        <f t="shared" ref="DA151:DA156" si="51">COUNTIF(BJ151:CV151,"0")</f>
        <v>0</v>
      </c>
      <c r="DB151" s="70">
        <f t="shared" ref="DB151:DB156" si="52">DA151/(CW151+CY151+DA151+DC151)</f>
        <v>0</v>
      </c>
      <c r="DC151" s="69">
        <f t="shared" ref="DC151:DC156" si="53">COUNTIF(BJ151:CV151,"KĐG")</f>
        <v>0</v>
      </c>
      <c r="DD151" s="70">
        <f t="shared" ref="DD151:DD156" si="54">DC151/(CW151+CY151+DA151+DC151)</f>
        <v>0</v>
      </c>
      <c r="DE151" s="71">
        <f t="shared" ref="DE151:DE156" si="55">(((CW151*2)+(CY151*1)+(DA151*0)))/(CW151+CY151+DA151)</f>
        <v>2</v>
      </c>
      <c r="DF151" s="71" t="str">
        <f t="shared" ref="DF151:DF156" si="56">IF(DD151&gt;=50%,"KĐG",IF(DE151&gt;=1.6,"Đạt mục tiêu",IF(DE151&gt;=1,"Cần cố gắng","Chưa đạt")))</f>
        <v>Đạt mục tiêu</v>
      </c>
      <c r="DG151" s="2"/>
      <c r="DH151" s="2"/>
      <c r="DI151" s="2"/>
      <c r="DJ151" s="2"/>
      <c r="DK151" s="2"/>
      <c r="DL151" s="2"/>
      <c r="DM151" s="2"/>
      <c r="DN151" s="2"/>
      <c r="DO151" s="2"/>
      <c r="DP151" s="2"/>
      <c r="DQ151" s="2"/>
      <c r="DR151" s="2"/>
      <c r="DS151" s="2"/>
      <c r="DT151" s="2"/>
      <c r="DU151" s="2"/>
      <c r="DV151" s="2"/>
      <c r="DW151" s="2"/>
      <c r="DX151" s="2"/>
      <c r="DY151" s="2"/>
      <c r="DZ151" s="2"/>
    </row>
    <row r="152" spans="1:130" ht="59.25" hidden="1" customHeight="1" x14ac:dyDescent="0.25">
      <c r="A152" s="49">
        <v>130</v>
      </c>
      <c r="B152" s="62">
        <v>218</v>
      </c>
      <c r="C152" s="56">
        <v>219</v>
      </c>
      <c r="D152" s="8" t="s">
        <v>186</v>
      </c>
      <c r="E152" s="15" t="s">
        <v>19</v>
      </c>
      <c r="F152" s="15" t="s">
        <v>187</v>
      </c>
      <c r="G152" s="64" t="s">
        <v>19</v>
      </c>
      <c r="H152" s="20" t="s">
        <v>719</v>
      </c>
      <c r="I152" s="64" t="s">
        <v>628</v>
      </c>
      <c r="J152" s="8" t="s">
        <v>179</v>
      </c>
      <c r="K152" s="12" t="s">
        <v>145</v>
      </c>
      <c r="L152" s="12" t="s">
        <v>15</v>
      </c>
      <c r="M152" s="11"/>
      <c r="N152" s="297" t="s">
        <v>1200</v>
      </c>
      <c r="O152" s="81" t="s">
        <v>15</v>
      </c>
      <c r="P152" s="66"/>
      <c r="Q152" s="81"/>
      <c r="R152" s="81"/>
      <c r="S152" s="66"/>
      <c r="T152" s="66"/>
      <c r="U152" s="66"/>
      <c r="V152" s="66"/>
      <c r="W152" s="66"/>
      <c r="X152" s="80"/>
      <c r="Y152" s="67">
        <f t="shared" si="46"/>
        <v>1</v>
      </c>
      <c r="Z152" s="23"/>
      <c r="AA152" s="16"/>
      <c r="AB152" s="16"/>
      <c r="AC152" s="16" t="s">
        <v>654</v>
      </c>
      <c r="AD152" s="16"/>
      <c r="AE152" s="68"/>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6">
        <v>2</v>
      </c>
      <c r="BK152" s="16">
        <v>2</v>
      </c>
      <c r="BL152" s="16">
        <v>2</v>
      </c>
      <c r="BM152" s="16">
        <v>2</v>
      </c>
      <c r="BN152" s="16">
        <v>2</v>
      </c>
      <c r="BO152" s="16">
        <v>2</v>
      </c>
      <c r="BP152" s="16">
        <v>1</v>
      </c>
      <c r="BQ152" s="16">
        <v>1</v>
      </c>
      <c r="BR152" s="16">
        <v>2</v>
      </c>
      <c r="BS152" s="16">
        <v>2</v>
      </c>
      <c r="BT152" s="16">
        <v>2</v>
      </c>
      <c r="BU152" s="16">
        <v>2</v>
      </c>
      <c r="BV152" s="16">
        <v>2</v>
      </c>
      <c r="BW152" s="16">
        <v>2</v>
      </c>
      <c r="BX152" s="16">
        <v>2</v>
      </c>
      <c r="BY152" s="16">
        <v>2</v>
      </c>
      <c r="BZ152" s="16">
        <v>2</v>
      </c>
      <c r="CA152" s="16">
        <v>2</v>
      </c>
      <c r="CB152" s="16">
        <v>2</v>
      </c>
      <c r="CC152" s="16">
        <v>1</v>
      </c>
      <c r="CD152" s="16">
        <v>1</v>
      </c>
      <c r="CE152" s="16">
        <v>1</v>
      </c>
      <c r="CF152" s="16">
        <v>1</v>
      </c>
      <c r="CG152" s="16">
        <v>1</v>
      </c>
      <c r="CH152" s="16">
        <v>1</v>
      </c>
      <c r="CI152" s="16">
        <v>2</v>
      </c>
      <c r="CJ152" s="16">
        <v>2</v>
      </c>
      <c r="CK152" s="16">
        <v>2</v>
      </c>
      <c r="CL152" s="16">
        <v>2</v>
      </c>
      <c r="CM152" s="16">
        <v>2</v>
      </c>
      <c r="CN152" s="16">
        <v>2</v>
      </c>
      <c r="CO152" s="16">
        <v>2</v>
      </c>
      <c r="CP152" s="16">
        <v>2</v>
      </c>
      <c r="CQ152" s="16">
        <v>2</v>
      </c>
      <c r="CR152" s="16">
        <v>2</v>
      </c>
      <c r="CS152" s="16">
        <v>2</v>
      </c>
      <c r="CT152" s="16">
        <v>2</v>
      </c>
      <c r="CU152" s="16">
        <v>2</v>
      </c>
      <c r="CV152" s="16">
        <v>2</v>
      </c>
      <c r="CW152" s="69">
        <f t="shared" si="47"/>
        <v>31</v>
      </c>
      <c r="CX152" s="352">
        <f t="shared" si="48"/>
        <v>0.79487179487179482</v>
      </c>
      <c r="CY152" s="69">
        <f t="shared" si="49"/>
        <v>8</v>
      </c>
      <c r="CZ152" s="70">
        <f t="shared" si="50"/>
        <v>0.20512820512820512</v>
      </c>
      <c r="DA152" s="69">
        <f t="shared" si="51"/>
        <v>0</v>
      </c>
      <c r="DB152" s="70">
        <f t="shared" si="52"/>
        <v>0</v>
      </c>
      <c r="DC152" s="69">
        <f t="shared" si="53"/>
        <v>0</v>
      </c>
      <c r="DD152" s="70">
        <f t="shared" si="54"/>
        <v>0</v>
      </c>
      <c r="DE152" s="71">
        <f t="shared" si="55"/>
        <v>1.7948717948717949</v>
      </c>
      <c r="DF152" s="71" t="str">
        <f t="shared" si="56"/>
        <v>Đạt mục tiêu</v>
      </c>
      <c r="DG152" s="2"/>
      <c r="DH152" s="2"/>
      <c r="DI152" s="2"/>
      <c r="DJ152" s="2"/>
      <c r="DK152" s="2"/>
      <c r="DL152" s="2"/>
      <c r="DM152" s="2"/>
      <c r="DN152" s="2"/>
      <c r="DO152" s="2"/>
      <c r="DP152" s="2"/>
      <c r="DQ152" s="2"/>
      <c r="DR152" s="2"/>
      <c r="DS152" s="2"/>
      <c r="DT152" s="2"/>
      <c r="DU152" s="2"/>
      <c r="DV152" s="2"/>
      <c r="DW152" s="2"/>
      <c r="DX152" s="2"/>
      <c r="DY152" s="2"/>
      <c r="DZ152" s="2"/>
    </row>
    <row r="153" spans="1:130" ht="69" hidden="1" customHeight="1" x14ac:dyDescent="0.25">
      <c r="A153" s="49">
        <v>131</v>
      </c>
      <c r="B153" s="62">
        <v>219</v>
      </c>
      <c r="C153" s="56">
        <v>219</v>
      </c>
      <c r="D153" s="8" t="s">
        <v>186</v>
      </c>
      <c r="E153" s="15" t="s">
        <v>19</v>
      </c>
      <c r="F153" s="15" t="s">
        <v>187</v>
      </c>
      <c r="G153" s="64" t="s">
        <v>19</v>
      </c>
      <c r="H153" s="19" t="s">
        <v>720</v>
      </c>
      <c r="I153" s="64" t="s">
        <v>628</v>
      </c>
      <c r="J153" s="8"/>
      <c r="K153" s="14"/>
      <c r="L153" s="14"/>
      <c r="M153" s="11"/>
      <c r="N153" s="297" t="s">
        <v>1200</v>
      </c>
      <c r="O153" s="81" t="s">
        <v>15</v>
      </c>
      <c r="P153" s="66"/>
      <c r="Q153" s="81"/>
      <c r="R153" s="81"/>
      <c r="S153" s="66"/>
      <c r="T153" s="66"/>
      <c r="U153" s="66"/>
      <c r="V153" s="66"/>
      <c r="W153" s="66"/>
      <c r="X153" s="80"/>
      <c r="Y153" s="67">
        <f t="shared" si="46"/>
        <v>1</v>
      </c>
      <c r="Z153" s="23"/>
      <c r="AA153" s="16" t="s">
        <v>654</v>
      </c>
      <c r="AB153" s="16" t="s">
        <v>654</v>
      </c>
      <c r="AC153" s="16" t="s">
        <v>654</v>
      </c>
      <c r="AD153" s="16" t="s">
        <v>654</v>
      </c>
      <c r="AE153" s="68"/>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6">
        <v>2</v>
      </c>
      <c r="BK153" s="16">
        <v>2</v>
      </c>
      <c r="BL153" s="16">
        <v>2</v>
      </c>
      <c r="BM153" s="16">
        <v>2</v>
      </c>
      <c r="BN153" s="16">
        <v>2</v>
      </c>
      <c r="BO153" s="16">
        <v>2</v>
      </c>
      <c r="BP153" s="16">
        <v>2</v>
      </c>
      <c r="BQ153" s="16">
        <v>2</v>
      </c>
      <c r="BR153" s="16">
        <v>2</v>
      </c>
      <c r="BS153" s="16">
        <v>2</v>
      </c>
      <c r="BT153" s="16">
        <v>2</v>
      </c>
      <c r="BU153" s="16">
        <v>2</v>
      </c>
      <c r="BV153" s="16">
        <v>2</v>
      </c>
      <c r="BW153" s="16">
        <v>2</v>
      </c>
      <c r="BX153" s="16">
        <v>2</v>
      </c>
      <c r="BY153" s="16">
        <v>2</v>
      </c>
      <c r="BZ153" s="16">
        <v>2</v>
      </c>
      <c r="CA153" s="16">
        <v>2</v>
      </c>
      <c r="CB153" s="16">
        <v>2</v>
      </c>
      <c r="CC153" s="16">
        <v>2</v>
      </c>
      <c r="CD153" s="16">
        <v>2</v>
      </c>
      <c r="CE153" s="16">
        <v>2</v>
      </c>
      <c r="CF153" s="16">
        <v>2</v>
      </c>
      <c r="CG153" s="16">
        <v>2</v>
      </c>
      <c r="CH153" s="16">
        <v>2</v>
      </c>
      <c r="CI153" s="16">
        <v>2</v>
      </c>
      <c r="CJ153" s="16">
        <v>1</v>
      </c>
      <c r="CK153" s="16">
        <v>1</v>
      </c>
      <c r="CL153" s="16">
        <v>1</v>
      </c>
      <c r="CM153" s="16">
        <v>1</v>
      </c>
      <c r="CN153" s="16">
        <v>1</v>
      </c>
      <c r="CO153" s="16">
        <v>2</v>
      </c>
      <c r="CP153" s="16">
        <v>2</v>
      </c>
      <c r="CQ153" s="16">
        <v>2</v>
      </c>
      <c r="CR153" s="16">
        <v>2</v>
      </c>
      <c r="CS153" s="16">
        <v>2</v>
      </c>
      <c r="CT153" s="16">
        <v>2</v>
      </c>
      <c r="CU153" s="16">
        <v>2</v>
      </c>
      <c r="CV153" s="16">
        <v>2</v>
      </c>
      <c r="CW153" s="69">
        <f t="shared" si="47"/>
        <v>34</v>
      </c>
      <c r="CX153" s="352">
        <f t="shared" si="48"/>
        <v>0.87179487179487181</v>
      </c>
      <c r="CY153" s="69">
        <f t="shared" si="49"/>
        <v>5</v>
      </c>
      <c r="CZ153" s="70">
        <f t="shared" si="50"/>
        <v>0.12820512820512819</v>
      </c>
      <c r="DA153" s="69">
        <f t="shared" si="51"/>
        <v>0</v>
      </c>
      <c r="DB153" s="70">
        <f t="shared" si="52"/>
        <v>0</v>
      </c>
      <c r="DC153" s="69">
        <f t="shared" si="53"/>
        <v>0</v>
      </c>
      <c r="DD153" s="70">
        <f t="shared" si="54"/>
        <v>0</v>
      </c>
      <c r="DE153" s="71">
        <f t="shared" si="55"/>
        <v>1.8717948717948718</v>
      </c>
      <c r="DF153" s="71" t="str">
        <f t="shared" si="56"/>
        <v>Đạt mục tiêu</v>
      </c>
      <c r="DG153" s="2"/>
      <c r="DH153" s="2"/>
      <c r="DI153" s="2"/>
      <c r="DJ153" s="2"/>
      <c r="DK153" s="2"/>
      <c r="DL153" s="2"/>
      <c r="DM153" s="2"/>
      <c r="DN153" s="2"/>
      <c r="DO153" s="2"/>
      <c r="DP153" s="2"/>
      <c r="DQ153" s="2"/>
      <c r="DR153" s="2"/>
      <c r="DS153" s="2"/>
      <c r="DT153" s="2"/>
      <c r="DU153" s="2"/>
      <c r="DV153" s="2"/>
      <c r="DW153" s="2"/>
      <c r="DX153" s="2"/>
      <c r="DY153" s="2"/>
      <c r="DZ153" s="2"/>
    </row>
    <row r="154" spans="1:130" ht="59.25" hidden="1" customHeight="1" x14ac:dyDescent="0.25">
      <c r="A154" s="49">
        <v>132</v>
      </c>
      <c r="B154" s="62">
        <v>219</v>
      </c>
      <c r="C154" s="56">
        <v>220</v>
      </c>
      <c r="D154" s="8" t="s">
        <v>188</v>
      </c>
      <c r="E154" s="281" t="s">
        <v>19</v>
      </c>
      <c r="F154" s="15" t="s">
        <v>189</v>
      </c>
      <c r="G154" s="282" t="s">
        <v>19</v>
      </c>
      <c r="H154" s="15" t="s">
        <v>721</v>
      </c>
      <c r="I154" s="64" t="s">
        <v>628</v>
      </c>
      <c r="J154" s="8" t="s">
        <v>179</v>
      </c>
      <c r="K154" s="12" t="s">
        <v>145</v>
      </c>
      <c r="L154" s="12" t="s">
        <v>15</v>
      </c>
      <c r="M154" s="11"/>
      <c r="N154" s="305" t="s">
        <v>542</v>
      </c>
      <c r="O154" s="66"/>
      <c r="P154" s="66"/>
      <c r="Q154" s="81" t="s">
        <v>15</v>
      </c>
      <c r="R154" s="81"/>
      <c r="S154" s="66"/>
      <c r="T154" s="66"/>
      <c r="U154" s="66"/>
      <c r="V154" s="66"/>
      <c r="W154" s="66"/>
      <c r="X154" s="81"/>
      <c r="Y154" s="67">
        <f t="shared" si="46"/>
        <v>1</v>
      </c>
      <c r="Z154" s="23"/>
      <c r="AA154" s="23"/>
      <c r="AB154" s="23"/>
      <c r="AC154" s="23"/>
      <c r="AD154" s="23"/>
      <c r="AE154" s="68"/>
      <c r="AF154" s="12"/>
      <c r="AG154" s="12"/>
      <c r="AH154" s="12"/>
      <c r="AI154" s="12"/>
      <c r="AJ154" s="12" t="s">
        <v>626</v>
      </c>
      <c r="AK154" s="12" t="s">
        <v>654</v>
      </c>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6">
        <v>2</v>
      </c>
      <c r="BK154" s="16">
        <v>2</v>
      </c>
      <c r="BL154" s="16">
        <v>2</v>
      </c>
      <c r="BM154" s="16">
        <v>2</v>
      </c>
      <c r="BN154" s="16">
        <v>2</v>
      </c>
      <c r="BO154" s="16">
        <v>2</v>
      </c>
      <c r="BP154" s="16">
        <v>2</v>
      </c>
      <c r="BQ154" s="16">
        <v>2</v>
      </c>
      <c r="BR154" s="16">
        <v>2</v>
      </c>
      <c r="BS154" s="16">
        <v>2</v>
      </c>
      <c r="BT154" s="16">
        <v>2</v>
      </c>
      <c r="BU154" s="16">
        <v>2</v>
      </c>
      <c r="BV154" s="16">
        <v>2</v>
      </c>
      <c r="BW154" s="16">
        <v>2</v>
      </c>
      <c r="BX154" s="16">
        <v>2</v>
      </c>
      <c r="BY154" s="16">
        <v>2</v>
      </c>
      <c r="BZ154" s="16">
        <v>2</v>
      </c>
      <c r="CA154" s="16">
        <v>2</v>
      </c>
      <c r="CB154" s="16">
        <v>2</v>
      </c>
      <c r="CC154" s="16">
        <v>2</v>
      </c>
      <c r="CD154" s="16">
        <v>2</v>
      </c>
      <c r="CE154" s="16">
        <v>2</v>
      </c>
      <c r="CF154" s="16">
        <v>2</v>
      </c>
      <c r="CG154" s="16">
        <v>2</v>
      </c>
      <c r="CH154" s="16">
        <v>2</v>
      </c>
      <c r="CI154" s="16">
        <v>1</v>
      </c>
      <c r="CJ154" s="16">
        <v>1</v>
      </c>
      <c r="CK154" s="16">
        <v>1</v>
      </c>
      <c r="CL154" s="16">
        <v>1</v>
      </c>
      <c r="CM154" s="16">
        <v>2</v>
      </c>
      <c r="CN154" s="16">
        <v>2</v>
      </c>
      <c r="CO154" s="16">
        <v>2</v>
      </c>
      <c r="CP154" s="16">
        <v>2</v>
      </c>
      <c r="CQ154" s="16">
        <v>2</v>
      </c>
      <c r="CR154" s="16">
        <v>2</v>
      </c>
      <c r="CS154" s="16">
        <v>2</v>
      </c>
      <c r="CT154" s="16">
        <v>2</v>
      </c>
      <c r="CU154" s="16">
        <v>2</v>
      </c>
      <c r="CV154" s="16">
        <v>2</v>
      </c>
      <c r="CW154" s="69">
        <f t="shared" si="47"/>
        <v>35</v>
      </c>
      <c r="CX154" s="352">
        <f t="shared" si="48"/>
        <v>0.89743589743589747</v>
      </c>
      <c r="CY154" s="69">
        <f t="shared" si="49"/>
        <v>4</v>
      </c>
      <c r="CZ154" s="70">
        <f t="shared" si="50"/>
        <v>0.10256410256410256</v>
      </c>
      <c r="DA154" s="69">
        <f t="shared" si="51"/>
        <v>0</v>
      </c>
      <c r="DB154" s="70">
        <f t="shared" si="52"/>
        <v>0</v>
      </c>
      <c r="DC154" s="69">
        <f t="shared" si="53"/>
        <v>0</v>
      </c>
      <c r="DD154" s="70">
        <f t="shared" si="54"/>
        <v>0</v>
      </c>
      <c r="DE154" s="71">
        <f t="shared" si="55"/>
        <v>1.8974358974358974</v>
      </c>
      <c r="DF154" s="71" t="str">
        <f t="shared" si="56"/>
        <v>Đạt mục tiêu</v>
      </c>
      <c r="DG154" s="2"/>
      <c r="DH154" s="2"/>
      <c r="DI154" s="2"/>
      <c r="DJ154" s="2"/>
      <c r="DK154" s="2"/>
      <c r="DL154" s="2"/>
      <c r="DM154" s="2"/>
      <c r="DN154" s="2"/>
      <c r="DO154" s="2"/>
      <c r="DP154" s="2"/>
      <c r="DQ154" s="2"/>
      <c r="DR154" s="2"/>
      <c r="DS154" s="2"/>
      <c r="DT154" s="2"/>
      <c r="DU154" s="2"/>
      <c r="DV154" s="2"/>
      <c r="DW154" s="2"/>
      <c r="DX154" s="2"/>
      <c r="DY154" s="2"/>
      <c r="DZ154" s="2"/>
    </row>
    <row r="155" spans="1:130" ht="46.5" hidden="1" customHeight="1" x14ac:dyDescent="0.25">
      <c r="A155" s="49">
        <v>133</v>
      </c>
      <c r="B155" s="62">
        <v>220</v>
      </c>
      <c r="C155" s="56">
        <v>220</v>
      </c>
      <c r="D155" s="8" t="s">
        <v>188</v>
      </c>
      <c r="E155" s="15" t="s">
        <v>19</v>
      </c>
      <c r="F155" s="15" t="s">
        <v>189</v>
      </c>
      <c r="G155" s="64" t="s">
        <v>19</v>
      </c>
      <c r="H155" s="15" t="s">
        <v>722</v>
      </c>
      <c r="I155" s="64" t="s">
        <v>628</v>
      </c>
      <c r="J155" s="8" t="s">
        <v>179</v>
      </c>
      <c r="K155" s="14"/>
      <c r="L155" s="14"/>
      <c r="M155" s="11"/>
      <c r="N155" s="297" t="s">
        <v>1200</v>
      </c>
      <c r="O155" s="66" t="s">
        <v>15</v>
      </c>
      <c r="P155" s="66"/>
      <c r="Q155" s="81"/>
      <c r="R155" s="81"/>
      <c r="S155" s="66"/>
      <c r="T155" s="66"/>
      <c r="U155" s="66"/>
      <c r="V155" s="66"/>
      <c r="W155" s="66"/>
      <c r="X155" s="81"/>
      <c r="Y155" s="67">
        <f t="shared" si="46"/>
        <v>1</v>
      </c>
      <c r="Z155" s="23"/>
      <c r="AA155" s="16" t="s">
        <v>654</v>
      </c>
      <c r="AB155" s="16" t="s">
        <v>654</v>
      </c>
      <c r="AC155" s="16" t="s">
        <v>654</v>
      </c>
      <c r="AD155" s="16" t="s">
        <v>654</v>
      </c>
      <c r="AE155" s="68"/>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6">
        <v>2</v>
      </c>
      <c r="BK155" s="16">
        <v>2</v>
      </c>
      <c r="BL155" s="16">
        <v>2</v>
      </c>
      <c r="BM155" s="16">
        <v>2</v>
      </c>
      <c r="BN155" s="16">
        <v>1</v>
      </c>
      <c r="BO155" s="16">
        <v>1</v>
      </c>
      <c r="BP155" s="16">
        <v>1</v>
      </c>
      <c r="BQ155" s="16">
        <v>1</v>
      </c>
      <c r="BR155" s="16">
        <v>2</v>
      </c>
      <c r="BS155" s="16">
        <v>2</v>
      </c>
      <c r="BT155" s="16">
        <v>2</v>
      </c>
      <c r="BU155" s="16">
        <v>2</v>
      </c>
      <c r="BV155" s="16">
        <v>2</v>
      </c>
      <c r="BW155" s="16">
        <v>2</v>
      </c>
      <c r="BX155" s="16">
        <v>2</v>
      </c>
      <c r="BY155" s="16">
        <v>2</v>
      </c>
      <c r="BZ155" s="16">
        <v>2</v>
      </c>
      <c r="CA155" s="16">
        <v>2</v>
      </c>
      <c r="CB155" s="16">
        <v>2</v>
      </c>
      <c r="CC155" s="16">
        <v>2</v>
      </c>
      <c r="CD155" s="16">
        <v>2</v>
      </c>
      <c r="CE155" s="16">
        <v>2</v>
      </c>
      <c r="CF155" s="16">
        <v>2</v>
      </c>
      <c r="CG155" s="16">
        <v>2</v>
      </c>
      <c r="CH155" s="16">
        <v>2</v>
      </c>
      <c r="CI155" s="16">
        <v>2</v>
      </c>
      <c r="CJ155" s="16">
        <v>2</v>
      </c>
      <c r="CK155" s="16">
        <v>2</v>
      </c>
      <c r="CL155" s="16">
        <v>2</v>
      </c>
      <c r="CM155" s="16">
        <v>2</v>
      </c>
      <c r="CN155" s="16">
        <v>2</v>
      </c>
      <c r="CO155" s="16">
        <v>2</v>
      </c>
      <c r="CP155" s="16">
        <v>2</v>
      </c>
      <c r="CQ155" s="16">
        <v>2</v>
      </c>
      <c r="CR155" s="16">
        <v>2</v>
      </c>
      <c r="CS155" s="16">
        <v>2</v>
      </c>
      <c r="CT155" s="16">
        <v>2</v>
      </c>
      <c r="CU155" s="16">
        <v>2</v>
      </c>
      <c r="CV155" s="16">
        <v>2</v>
      </c>
      <c r="CW155" s="69">
        <f t="shared" si="47"/>
        <v>35</v>
      </c>
      <c r="CX155" s="352">
        <f t="shared" si="48"/>
        <v>0.89743589743589747</v>
      </c>
      <c r="CY155" s="69">
        <f t="shared" si="49"/>
        <v>4</v>
      </c>
      <c r="CZ155" s="70">
        <f t="shared" si="50"/>
        <v>0.10256410256410256</v>
      </c>
      <c r="DA155" s="69">
        <f t="shared" si="51"/>
        <v>0</v>
      </c>
      <c r="DB155" s="70">
        <f t="shared" si="52"/>
        <v>0</v>
      </c>
      <c r="DC155" s="69">
        <f t="shared" si="53"/>
        <v>0</v>
      </c>
      <c r="DD155" s="70">
        <f t="shared" si="54"/>
        <v>0</v>
      </c>
      <c r="DE155" s="71">
        <f t="shared" si="55"/>
        <v>1.8974358974358974</v>
      </c>
      <c r="DF155" s="71" t="str">
        <f t="shared" si="56"/>
        <v>Đạt mục tiêu</v>
      </c>
      <c r="DG155" s="2"/>
      <c r="DH155" s="2"/>
      <c r="DI155" s="2"/>
      <c r="DJ155" s="2"/>
      <c r="DK155" s="2"/>
      <c r="DL155" s="2"/>
      <c r="DM155" s="2"/>
      <c r="DN155" s="2"/>
      <c r="DO155" s="2"/>
      <c r="DP155" s="2"/>
      <c r="DQ155" s="2"/>
      <c r="DR155" s="2"/>
      <c r="DS155" s="2"/>
      <c r="DT155" s="2"/>
      <c r="DU155" s="2"/>
      <c r="DV155" s="2"/>
      <c r="DW155" s="2"/>
      <c r="DX155" s="2"/>
      <c r="DY155" s="2"/>
      <c r="DZ155" s="2"/>
    </row>
    <row r="156" spans="1:130" ht="41.25" hidden="1" customHeight="1" x14ac:dyDescent="0.25">
      <c r="A156" s="49">
        <v>134</v>
      </c>
      <c r="B156" s="62">
        <v>220</v>
      </c>
      <c r="C156" s="119">
        <v>222</v>
      </c>
      <c r="D156" s="8" t="s">
        <v>190</v>
      </c>
      <c r="E156" s="15" t="s">
        <v>19</v>
      </c>
      <c r="F156" s="15" t="s">
        <v>191</v>
      </c>
      <c r="G156" s="64" t="s">
        <v>19</v>
      </c>
      <c r="H156" s="28" t="s">
        <v>723</v>
      </c>
      <c r="I156" s="64" t="s">
        <v>628</v>
      </c>
      <c r="J156" s="388" t="s">
        <v>179</v>
      </c>
      <c r="K156" s="12" t="s">
        <v>6</v>
      </c>
      <c r="L156" s="12" t="s">
        <v>15</v>
      </c>
      <c r="M156" s="120">
        <v>1</v>
      </c>
      <c r="N156" s="299" t="s">
        <v>1200</v>
      </c>
      <c r="O156" s="66" t="s">
        <v>15</v>
      </c>
      <c r="P156" s="66"/>
      <c r="Q156" s="81"/>
      <c r="R156" s="81"/>
      <c r="S156" s="66"/>
      <c r="T156" s="66"/>
      <c r="U156" s="66"/>
      <c r="V156" s="66"/>
      <c r="W156" s="66"/>
      <c r="X156" s="66"/>
      <c r="Y156" s="67">
        <f t="shared" si="46"/>
        <v>1</v>
      </c>
      <c r="Z156" s="121"/>
      <c r="AA156" s="16" t="s">
        <v>654</v>
      </c>
      <c r="AB156" s="16"/>
      <c r="AC156" s="16" t="s">
        <v>654</v>
      </c>
      <c r="AD156" s="16" t="s">
        <v>654</v>
      </c>
      <c r="AE156" s="10"/>
      <c r="AF156" s="10"/>
      <c r="AG156" s="10"/>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6">
        <v>2</v>
      </c>
      <c r="BK156" s="16">
        <v>2</v>
      </c>
      <c r="BL156" s="16">
        <v>2</v>
      </c>
      <c r="BM156" s="16">
        <v>2</v>
      </c>
      <c r="BN156" s="16">
        <v>2</v>
      </c>
      <c r="BO156" s="16">
        <v>2</v>
      </c>
      <c r="BP156" s="16">
        <v>2</v>
      </c>
      <c r="BQ156" s="16">
        <v>2</v>
      </c>
      <c r="BR156" s="16">
        <v>2</v>
      </c>
      <c r="BS156" s="16">
        <v>2</v>
      </c>
      <c r="BT156" s="16">
        <v>2</v>
      </c>
      <c r="BU156" s="16">
        <v>2</v>
      </c>
      <c r="BV156" s="16">
        <v>2</v>
      </c>
      <c r="BW156" s="16">
        <v>2</v>
      </c>
      <c r="BX156" s="16">
        <v>2</v>
      </c>
      <c r="BY156" s="16">
        <v>2</v>
      </c>
      <c r="BZ156" s="16">
        <v>2</v>
      </c>
      <c r="CA156" s="16">
        <v>2</v>
      </c>
      <c r="CB156" s="16">
        <v>2</v>
      </c>
      <c r="CC156" s="16">
        <v>2</v>
      </c>
      <c r="CD156" s="16">
        <v>2</v>
      </c>
      <c r="CE156" s="16">
        <v>2</v>
      </c>
      <c r="CF156" s="16">
        <v>2</v>
      </c>
      <c r="CG156" s="16">
        <v>2</v>
      </c>
      <c r="CH156" s="16">
        <v>2</v>
      </c>
      <c r="CI156" s="16">
        <v>2</v>
      </c>
      <c r="CJ156" s="16">
        <v>2</v>
      </c>
      <c r="CK156" s="16">
        <v>2</v>
      </c>
      <c r="CL156" s="16">
        <v>2</v>
      </c>
      <c r="CM156" s="16">
        <v>2</v>
      </c>
      <c r="CN156" s="16">
        <v>2</v>
      </c>
      <c r="CO156" s="16">
        <v>2</v>
      </c>
      <c r="CP156" s="16">
        <v>2</v>
      </c>
      <c r="CQ156" s="16">
        <v>2</v>
      </c>
      <c r="CR156" s="16">
        <v>2</v>
      </c>
      <c r="CS156" s="16">
        <v>2</v>
      </c>
      <c r="CT156" s="16">
        <v>2</v>
      </c>
      <c r="CU156" s="16">
        <v>2</v>
      </c>
      <c r="CV156" s="16">
        <v>2</v>
      </c>
      <c r="CW156" s="123">
        <f t="shared" si="47"/>
        <v>39</v>
      </c>
      <c r="CX156" s="354">
        <f t="shared" si="48"/>
        <v>1</v>
      </c>
      <c r="CY156" s="123">
        <f t="shared" si="49"/>
        <v>0</v>
      </c>
      <c r="CZ156" s="124">
        <f t="shared" si="50"/>
        <v>0</v>
      </c>
      <c r="DA156" s="123">
        <f t="shared" si="51"/>
        <v>0</v>
      </c>
      <c r="DB156" s="124">
        <f t="shared" si="52"/>
        <v>0</v>
      </c>
      <c r="DC156" s="123">
        <f t="shared" si="53"/>
        <v>0</v>
      </c>
      <c r="DD156" s="124">
        <f t="shared" si="54"/>
        <v>0</v>
      </c>
      <c r="DE156" s="125">
        <f t="shared" si="55"/>
        <v>2</v>
      </c>
      <c r="DF156" s="125" t="str">
        <f t="shared" si="56"/>
        <v>Đạt mục tiêu</v>
      </c>
      <c r="DG156" s="2"/>
      <c r="DH156" s="2"/>
      <c r="DI156" s="2"/>
      <c r="DJ156" s="2"/>
      <c r="DK156" s="2"/>
      <c r="DL156" s="2"/>
      <c r="DM156" s="2"/>
      <c r="DN156" s="2"/>
      <c r="DO156" s="2"/>
      <c r="DP156" s="2"/>
      <c r="DQ156" s="2"/>
      <c r="DR156" s="2"/>
      <c r="DS156" s="2"/>
      <c r="DT156" s="2"/>
      <c r="DU156" s="2"/>
      <c r="DV156" s="2"/>
      <c r="DW156" s="2"/>
      <c r="DX156" s="2"/>
      <c r="DY156" s="2"/>
      <c r="DZ156" s="2"/>
    </row>
    <row r="157" spans="1:130" ht="15.75" hidden="1" customHeight="1" x14ac:dyDescent="0.25">
      <c r="A157" s="49">
        <v>135</v>
      </c>
      <c r="B157" s="126">
        <v>222</v>
      </c>
      <c r="C157" s="56">
        <v>223</v>
      </c>
      <c r="D157" s="706" t="s">
        <v>192</v>
      </c>
      <c r="E157" s="707"/>
      <c r="F157" s="707"/>
      <c r="G157" s="707"/>
      <c r="H157" s="705"/>
      <c r="I157" s="64"/>
      <c r="J157" s="57"/>
      <c r="K157" s="57" t="s">
        <v>8</v>
      </c>
      <c r="L157" s="57" t="s">
        <v>8</v>
      </c>
      <c r="M157" s="57" t="s">
        <v>8</v>
      </c>
      <c r="N157" s="296"/>
      <c r="O157" s="58" t="s">
        <v>609</v>
      </c>
      <c r="P157" s="58" t="s">
        <v>609</v>
      </c>
      <c r="Q157" s="58" t="s">
        <v>609</v>
      </c>
      <c r="R157" s="58" t="s">
        <v>609</v>
      </c>
      <c r="S157" s="58" t="s">
        <v>609</v>
      </c>
      <c r="T157" s="58" t="s">
        <v>609</v>
      </c>
      <c r="U157" s="58" t="s">
        <v>609</v>
      </c>
      <c r="V157" s="58" t="s">
        <v>609</v>
      </c>
      <c r="W157" s="58" t="s">
        <v>609</v>
      </c>
      <c r="X157" s="58" t="s">
        <v>609</v>
      </c>
      <c r="Y157" s="67">
        <f t="shared" si="46"/>
        <v>0</v>
      </c>
      <c r="Z157" s="57"/>
      <c r="AA157" s="57"/>
      <c r="AB157" s="57"/>
      <c r="AC157" s="57"/>
      <c r="AD157" s="57"/>
      <c r="AE157" s="77"/>
      <c r="AF157" s="78"/>
      <c r="AG157" s="78"/>
      <c r="AH157" s="57"/>
      <c r="AI157" s="57"/>
      <c r="AJ157" s="57"/>
      <c r="AK157" s="57"/>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336" t="s">
        <v>8</v>
      </c>
      <c r="BK157" s="336" t="s">
        <v>8</v>
      </c>
      <c r="BL157" s="336" t="s">
        <v>8</v>
      </c>
      <c r="BM157" s="336" t="s">
        <v>8</v>
      </c>
      <c r="BN157" s="336" t="s">
        <v>8</v>
      </c>
      <c r="BO157" s="336" t="s">
        <v>8</v>
      </c>
      <c r="BP157" s="336" t="s">
        <v>8</v>
      </c>
      <c r="BQ157" s="336" t="s">
        <v>8</v>
      </c>
      <c r="BR157" s="336" t="s">
        <v>8</v>
      </c>
      <c r="BS157" s="336" t="s">
        <v>8</v>
      </c>
      <c r="BT157" s="336" t="s">
        <v>8</v>
      </c>
      <c r="BU157" s="336" t="s">
        <v>8</v>
      </c>
      <c r="BV157" s="336" t="s">
        <v>8</v>
      </c>
      <c r="BW157" s="336" t="s">
        <v>8</v>
      </c>
      <c r="BX157" s="336" t="s">
        <v>8</v>
      </c>
      <c r="BY157" s="336" t="s">
        <v>8</v>
      </c>
      <c r="BZ157" s="336" t="s">
        <v>8</v>
      </c>
      <c r="CA157" s="336" t="s">
        <v>8</v>
      </c>
      <c r="CB157" s="336" t="s">
        <v>8</v>
      </c>
      <c r="CC157" s="336" t="s">
        <v>8</v>
      </c>
      <c r="CD157" s="336" t="s">
        <v>8</v>
      </c>
      <c r="CE157" s="336" t="s">
        <v>8</v>
      </c>
      <c r="CF157" s="336" t="s">
        <v>8</v>
      </c>
      <c r="CG157" s="336" t="s">
        <v>8</v>
      </c>
      <c r="CH157" s="336" t="s">
        <v>8</v>
      </c>
      <c r="CI157" s="336" t="s">
        <v>8</v>
      </c>
      <c r="CJ157" s="336" t="s">
        <v>8</v>
      </c>
      <c r="CK157" s="336" t="s">
        <v>8</v>
      </c>
      <c r="CL157" s="336" t="s">
        <v>8</v>
      </c>
      <c r="CM157" s="336" t="s">
        <v>8</v>
      </c>
      <c r="CN157" s="336" t="s">
        <v>8</v>
      </c>
      <c r="CO157" s="336" t="s">
        <v>8</v>
      </c>
      <c r="CP157" s="336" t="s">
        <v>8</v>
      </c>
      <c r="CQ157" s="336" t="s">
        <v>8</v>
      </c>
      <c r="CR157" s="336" t="s">
        <v>8</v>
      </c>
      <c r="CS157" s="336"/>
      <c r="CT157" s="336" t="s">
        <v>8</v>
      </c>
      <c r="CU157" s="336" t="s">
        <v>8</v>
      </c>
      <c r="CV157" s="336" t="s">
        <v>8</v>
      </c>
      <c r="CW157" s="336" t="s">
        <v>8</v>
      </c>
      <c r="CX157" s="331" t="s">
        <v>8</v>
      </c>
      <c r="CY157" s="336" t="s">
        <v>8</v>
      </c>
      <c r="CZ157" s="336" t="s">
        <v>8</v>
      </c>
      <c r="DA157" s="336" t="s">
        <v>8</v>
      </c>
      <c r="DB157" s="336" t="s">
        <v>8</v>
      </c>
      <c r="DC157" s="336" t="s">
        <v>8</v>
      </c>
      <c r="DD157" s="336" t="s">
        <v>8</v>
      </c>
      <c r="DE157" s="57" t="s">
        <v>8</v>
      </c>
      <c r="DF157" s="57" t="s">
        <v>8</v>
      </c>
      <c r="DG157" s="2"/>
      <c r="DH157" s="2"/>
      <c r="DI157" s="2"/>
      <c r="DJ157" s="2"/>
      <c r="DK157" s="2"/>
      <c r="DL157" s="2"/>
      <c r="DM157" s="2"/>
      <c r="DN157" s="2"/>
      <c r="DO157" s="2"/>
      <c r="DP157" s="2"/>
      <c r="DQ157" s="2"/>
      <c r="DR157" s="2"/>
      <c r="DS157" s="2"/>
      <c r="DT157" s="2"/>
      <c r="DU157" s="2"/>
      <c r="DV157" s="2"/>
      <c r="DW157" s="2"/>
      <c r="DX157" s="2"/>
      <c r="DY157" s="2"/>
      <c r="DZ157" s="2"/>
    </row>
    <row r="158" spans="1:130" ht="48.75" hidden="1" customHeight="1" x14ac:dyDescent="0.25">
      <c r="A158" s="49">
        <v>136</v>
      </c>
      <c r="B158" s="62">
        <v>223</v>
      </c>
      <c r="C158" s="56">
        <v>226</v>
      </c>
      <c r="D158" s="8" t="s">
        <v>193</v>
      </c>
      <c r="E158" s="15" t="s">
        <v>19</v>
      </c>
      <c r="F158" s="15" t="s">
        <v>194</v>
      </c>
      <c r="G158" s="64" t="s">
        <v>19</v>
      </c>
      <c r="H158" s="8" t="s">
        <v>724</v>
      </c>
      <c r="I158" s="64" t="s">
        <v>628</v>
      </c>
      <c r="J158" s="64" t="s">
        <v>179</v>
      </c>
      <c r="K158" s="16" t="s">
        <v>6</v>
      </c>
      <c r="L158" s="16" t="s">
        <v>15</v>
      </c>
      <c r="M158" s="11">
        <v>1</v>
      </c>
      <c r="N158" s="11" t="s">
        <v>546</v>
      </c>
      <c r="O158" s="66"/>
      <c r="P158" s="66"/>
      <c r="Q158" s="66"/>
      <c r="R158" s="66"/>
      <c r="S158" s="66"/>
      <c r="T158" s="80"/>
      <c r="U158" s="66" t="s">
        <v>15</v>
      </c>
      <c r="V158" s="66"/>
      <c r="W158" s="66"/>
      <c r="X158" s="66"/>
      <c r="Y158" s="67">
        <f t="shared" si="46"/>
        <v>1</v>
      </c>
      <c r="Z158" s="16"/>
      <c r="AA158" s="16"/>
      <c r="AB158" s="16"/>
      <c r="AC158" s="16"/>
      <c r="AD158" s="16"/>
      <c r="AE158" s="76"/>
      <c r="AF158" s="16"/>
      <c r="AG158" s="16"/>
      <c r="AH158" s="16"/>
      <c r="AI158" s="16"/>
      <c r="AJ158" s="16"/>
      <c r="AK158" s="16"/>
      <c r="AL158" s="16"/>
      <c r="AM158" s="16"/>
      <c r="AN158" s="16"/>
      <c r="AO158" s="16"/>
      <c r="AP158" s="16"/>
      <c r="AQ158" s="16"/>
      <c r="AR158" s="16"/>
      <c r="AS158" s="16"/>
      <c r="AT158" s="16"/>
      <c r="AU158" s="16"/>
      <c r="AV158" s="16"/>
      <c r="AW158" s="16"/>
      <c r="AX158" s="16"/>
      <c r="AY158" s="16" t="s">
        <v>626</v>
      </c>
      <c r="AZ158" s="16"/>
      <c r="BA158" s="16" t="s">
        <v>623</v>
      </c>
      <c r="BB158" s="16"/>
      <c r="BC158" s="16"/>
      <c r="BD158" s="16"/>
      <c r="BE158" s="16"/>
      <c r="BF158" s="16"/>
      <c r="BG158" s="16"/>
      <c r="BH158" s="16"/>
      <c r="BI158" s="16"/>
      <c r="BJ158" s="16">
        <v>2</v>
      </c>
      <c r="BK158" s="16">
        <v>2</v>
      </c>
      <c r="BL158" s="16">
        <v>2</v>
      </c>
      <c r="BM158" s="16">
        <v>2</v>
      </c>
      <c r="BN158" s="16">
        <v>2</v>
      </c>
      <c r="BO158" s="16">
        <v>2</v>
      </c>
      <c r="BP158" s="16">
        <v>2</v>
      </c>
      <c r="BQ158" s="16">
        <v>2</v>
      </c>
      <c r="BR158" s="16">
        <v>2</v>
      </c>
      <c r="BS158" s="16">
        <v>2</v>
      </c>
      <c r="BT158" s="16">
        <v>2</v>
      </c>
      <c r="BU158" s="16">
        <v>2</v>
      </c>
      <c r="BV158" s="16">
        <v>2</v>
      </c>
      <c r="BW158" s="16">
        <v>2</v>
      </c>
      <c r="BX158" s="16">
        <v>2</v>
      </c>
      <c r="BY158" s="16">
        <v>2</v>
      </c>
      <c r="BZ158" s="16">
        <v>2</v>
      </c>
      <c r="CA158" s="16">
        <v>2</v>
      </c>
      <c r="CB158" s="16">
        <v>2</v>
      </c>
      <c r="CC158" s="16">
        <v>2</v>
      </c>
      <c r="CD158" s="16">
        <v>2</v>
      </c>
      <c r="CE158" s="16">
        <v>2</v>
      </c>
      <c r="CF158" s="16">
        <v>2</v>
      </c>
      <c r="CG158" s="16">
        <v>2</v>
      </c>
      <c r="CH158" s="16">
        <v>2</v>
      </c>
      <c r="CI158" s="16">
        <v>2</v>
      </c>
      <c r="CJ158" s="16">
        <v>2</v>
      </c>
      <c r="CK158" s="16">
        <v>2</v>
      </c>
      <c r="CL158" s="16">
        <v>2</v>
      </c>
      <c r="CM158" s="16">
        <v>2</v>
      </c>
      <c r="CN158" s="16">
        <v>2</v>
      </c>
      <c r="CO158" s="16">
        <v>2</v>
      </c>
      <c r="CP158" s="16">
        <v>2</v>
      </c>
      <c r="CQ158" s="16">
        <v>2</v>
      </c>
      <c r="CR158" s="16">
        <v>2</v>
      </c>
      <c r="CS158" s="16">
        <v>2</v>
      </c>
      <c r="CT158" s="16">
        <v>2</v>
      </c>
      <c r="CU158" s="16">
        <v>2</v>
      </c>
      <c r="CV158" s="16">
        <v>2</v>
      </c>
      <c r="CW158" s="69">
        <f>COUNTIF(BJ158:CV158,"2")</f>
        <v>39</v>
      </c>
      <c r="CX158" s="352">
        <f>CW158/(CW158+CY158+DA158+DC158)</f>
        <v>1</v>
      </c>
      <c r="CY158" s="69">
        <f>COUNTIF(BJ158:CV158,"1")</f>
        <v>0</v>
      </c>
      <c r="CZ158" s="70">
        <f>CY158/(CW158+CY158+DA158+DC158)</f>
        <v>0</v>
      </c>
      <c r="DA158" s="69">
        <f>COUNTIF(BJ158:CV158,"0")</f>
        <v>0</v>
      </c>
      <c r="DB158" s="70">
        <f>DA158/(CW158+CY158+DA158+DC158)</f>
        <v>0</v>
      </c>
      <c r="DC158" s="69">
        <f>COUNTIF(BJ158:CV158,"KĐG")</f>
        <v>0</v>
      </c>
      <c r="DD158" s="70">
        <f>DC158/(CW158+CY158+DA158+DC158)</f>
        <v>0</v>
      </c>
      <c r="DE158" s="71">
        <f>(((CW158*2)+(CY158*1)+(DA158*0)))/(CW158+CY158+DA158)</f>
        <v>2</v>
      </c>
      <c r="DF158" s="71" t="str">
        <f>IF(DD158&gt;=50%,"KĐG",IF(DE158&gt;=1.6,"Đạt mục tiêu",IF(DE158&gt;=1,"Cần cố gắng","Chưa đạt")))</f>
        <v>Đạt mục tiêu</v>
      </c>
      <c r="DG158" s="2"/>
      <c r="DH158" s="2"/>
      <c r="DI158" s="2"/>
      <c r="DJ158" s="2"/>
      <c r="DK158" s="2"/>
      <c r="DL158" s="2"/>
      <c r="DM158" s="2"/>
      <c r="DN158" s="2"/>
      <c r="DO158" s="2"/>
      <c r="DP158" s="2"/>
      <c r="DQ158" s="2"/>
      <c r="DR158" s="2"/>
      <c r="DS158" s="2"/>
      <c r="DT158" s="2"/>
      <c r="DU158" s="2"/>
      <c r="DV158" s="2"/>
      <c r="DW158" s="2"/>
      <c r="DX158" s="2"/>
      <c r="DY158" s="2"/>
      <c r="DZ158" s="2"/>
    </row>
    <row r="159" spans="1:130" ht="15.75" hidden="1" customHeight="1" x14ac:dyDescent="0.25">
      <c r="A159" s="49">
        <v>137</v>
      </c>
      <c r="B159" s="55">
        <v>226</v>
      </c>
      <c r="C159" s="56">
        <v>227</v>
      </c>
      <c r="D159" s="706" t="s">
        <v>195</v>
      </c>
      <c r="E159" s="707"/>
      <c r="F159" s="722"/>
      <c r="G159" s="707"/>
      <c r="H159" s="723"/>
      <c r="I159" s="64"/>
      <c r="J159" s="57"/>
      <c r="K159" s="57" t="s">
        <v>8</v>
      </c>
      <c r="L159" s="57" t="s">
        <v>8</v>
      </c>
      <c r="M159" s="57" t="s">
        <v>8</v>
      </c>
      <c r="N159" s="296"/>
      <c r="O159" s="58" t="s">
        <v>609</v>
      </c>
      <c r="P159" s="58" t="s">
        <v>609</v>
      </c>
      <c r="Q159" s="58" t="s">
        <v>609</v>
      </c>
      <c r="R159" s="58" t="s">
        <v>609</v>
      </c>
      <c r="S159" s="58" t="s">
        <v>609</v>
      </c>
      <c r="T159" s="58" t="s">
        <v>609</v>
      </c>
      <c r="U159" s="58" t="s">
        <v>609</v>
      </c>
      <c r="V159" s="58" t="s">
        <v>609</v>
      </c>
      <c r="W159" s="58" t="s">
        <v>609</v>
      </c>
      <c r="X159" s="58" t="s">
        <v>609</v>
      </c>
      <c r="Y159" s="67">
        <f t="shared" si="46"/>
        <v>0</v>
      </c>
      <c r="Z159" s="57" t="s">
        <v>8</v>
      </c>
      <c r="AA159" s="57"/>
      <c r="AB159" s="57"/>
      <c r="AC159" s="57"/>
      <c r="AD159" s="57"/>
      <c r="AE159" s="77"/>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336" t="s">
        <v>8</v>
      </c>
      <c r="BK159" s="336" t="s">
        <v>8</v>
      </c>
      <c r="BL159" s="336" t="s">
        <v>8</v>
      </c>
      <c r="BM159" s="336" t="s">
        <v>8</v>
      </c>
      <c r="BN159" s="336" t="s">
        <v>8</v>
      </c>
      <c r="BO159" s="336" t="s">
        <v>8</v>
      </c>
      <c r="BP159" s="336" t="s">
        <v>8</v>
      </c>
      <c r="BQ159" s="336" t="s">
        <v>8</v>
      </c>
      <c r="BR159" s="336" t="s">
        <v>8</v>
      </c>
      <c r="BS159" s="336" t="s">
        <v>8</v>
      </c>
      <c r="BT159" s="336" t="s">
        <v>8</v>
      </c>
      <c r="BU159" s="336" t="s">
        <v>8</v>
      </c>
      <c r="BV159" s="336" t="s">
        <v>8</v>
      </c>
      <c r="BW159" s="336" t="s">
        <v>8</v>
      </c>
      <c r="BX159" s="336" t="s">
        <v>8</v>
      </c>
      <c r="BY159" s="336" t="s">
        <v>8</v>
      </c>
      <c r="BZ159" s="336" t="s">
        <v>8</v>
      </c>
      <c r="CA159" s="336" t="s">
        <v>8</v>
      </c>
      <c r="CB159" s="336" t="s">
        <v>8</v>
      </c>
      <c r="CC159" s="336" t="s">
        <v>8</v>
      </c>
      <c r="CD159" s="336" t="s">
        <v>8</v>
      </c>
      <c r="CE159" s="336" t="s">
        <v>8</v>
      </c>
      <c r="CF159" s="336" t="s">
        <v>8</v>
      </c>
      <c r="CG159" s="336" t="s">
        <v>8</v>
      </c>
      <c r="CH159" s="336" t="s">
        <v>8</v>
      </c>
      <c r="CI159" s="336" t="s">
        <v>8</v>
      </c>
      <c r="CJ159" s="336" t="s">
        <v>8</v>
      </c>
      <c r="CK159" s="336" t="s">
        <v>8</v>
      </c>
      <c r="CL159" s="336" t="s">
        <v>8</v>
      </c>
      <c r="CM159" s="336" t="s">
        <v>8</v>
      </c>
      <c r="CN159" s="336" t="s">
        <v>8</v>
      </c>
      <c r="CO159" s="336" t="s">
        <v>8</v>
      </c>
      <c r="CP159" s="336" t="s">
        <v>8</v>
      </c>
      <c r="CQ159" s="336" t="s">
        <v>8</v>
      </c>
      <c r="CR159" s="336" t="s">
        <v>8</v>
      </c>
      <c r="CS159" s="336"/>
      <c r="CT159" s="336" t="s">
        <v>8</v>
      </c>
      <c r="CU159" s="336" t="s">
        <v>8</v>
      </c>
      <c r="CV159" s="336" t="s">
        <v>8</v>
      </c>
      <c r="CW159" s="336" t="s">
        <v>8</v>
      </c>
      <c r="CX159" s="331" t="s">
        <v>8</v>
      </c>
      <c r="CY159" s="336" t="s">
        <v>8</v>
      </c>
      <c r="CZ159" s="336" t="s">
        <v>8</v>
      </c>
      <c r="DA159" s="336" t="s">
        <v>8</v>
      </c>
      <c r="DB159" s="336" t="s">
        <v>8</v>
      </c>
      <c r="DC159" s="336" t="s">
        <v>8</v>
      </c>
      <c r="DD159" s="336" t="s">
        <v>8</v>
      </c>
      <c r="DE159" s="57" t="s">
        <v>8</v>
      </c>
      <c r="DF159" s="57" t="s">
        <v>8</v>
      </c>
      <c r="DG159" s="2"/>
      <c r="DH159" s="2"/>
      <c r="DI159" s="2"/>
      <c r="DJ159" s="2"/>
      <c r="DK159" s="2"/>
      <c r="DL159" s="2"/>
      <c r="DM159" s="2"/>
      <c r="DN159" s="2"/>
      <c r="DO159" s="2"/>
      <c r="DP159" s="2"/>
      <c r="DQ159" s="2"/>
      <c r="DR159" s="2"/>
      <c r="DS159" s="2"/>
      <c r="DT159" s="2"/>
      <c r="DU159" s="2"/>
      <c r="DV159" s="2"/>
      <c r="DW159" s="2"/>
      <c r="DX159" s="2"/>
      <c r="DY159" s="2"/>
      <c r="DZ159" s="2"/>
    </row>
    <row r="160" spans="1:130" ht="50.25" customHeight="1" x14ac:dyDescent="0.25">
      <c r="A160" s="614">
        <v>138</v>
      </c>
      <c r="B160" s="617">
        <v>227</v>
      </c>
      <c r="C160" s="56"/>
      <c r="D160" s="709" t="s">
        <v>196</v>
      </c>
      <c r="E160" s="547"/>
      <c r="F160" s="631" t="s">
        <v>197</v>
      </c>
      <c r="G160" s="547"/>
      <c r="H160" s="565" t="s">
        <v>1403</v>
      </c>
      <c r="I160" s="562" t="s">
        <v>611</v>
      </c>
      <c r="J160" s="57"/>
      <c r="K160" s="57"/>
      <c r="L160" s="57"/>
      <c r="M160" s="61"/>
      <c r="N160" s="563" t="s">
        <v>541</v>
      </c>
      <c r="O160" s="58"/>
      <c r="P160" s="58"/>
      <c r="Q160" s="58"/>
      <c r="R160" s="58"/>
      <c r="S160" s="58"/>
      <c r="T160" s="58"/>
      <c r="U160" s="58"/>
      <c r="V160" s="58"/>
      <c r="W160" s="58"/>
      <c r="X160" s="58"/>
      <c r="Y160" s="67"/>
      <c r="Z160" s="57"/>
      <c r="AA160" s="57"/>
      <c r="AB160" s="57"/>
      <c r="AC160" s="57"/>
      <c r="AD160" s="57"/>
      <c r="AE160" s="68"/>
      <c r="AF160" s="68"/>
      <c r="AG160" s="68" t="s">
        <v>623</v>
      </c>
      <c r="AH160" s="561"/>
      <c r="AI160" s="561"/>
      <c r="AJ160" s="561"/>
      <c r="AK160" s="561"/>
      <c r="AL160" s="561"/>
      <c r="AM160" s="561"/>
      <c r="AN160" s="561"/>
      <c r="AO160" s="561"/>
      <c r="AP160" s="561"/>
      <c r="AQ160" s="561"/>
      <c r="AR160" s="561"/>
      <c r="AS160" s="561"/>
      <c r="AT160" s="561"/>
      <c r="AU160" s="561"/>
      <c r="AV160" s="561"/>
      <c r="AW160" s="561"/>
      <c r="AX160" s="561"/>
      <c r="AY160" s="561"/>
      <c r="AZ160" s="561"/>
      <c r="BA160" s="561"/>
      <c r="BB160" s="561"/>
      <c r="BC160" s="561"/>
      <c r="BD160" s="561"/>
      <c r="BE160" s="561"/>
      <c r="BF160" s="561"/>
      <c r="BG160" s="561"/>
      <c r="BH160" s="561"/>
      <c r="BI160" s="561"/>
      <c r="BJ160" s="336"/>
      <c r="BK160" s="336"/>
      <c r="BL160" s="336"/>
      <c r="BM160" s="336"/>
      <c r="BN160" s="336"/>
      <c r="BO160" s="336"/>
      <c r="BP160" s="336"/>
      <c r="BQ160" s="336"/>
      <c r="BR160" s="336"/>
      <c r="BS160" s="336"/>
      <c r="BT160" s="336"/>
      <c r="BU160" s="336"/>
      <c r="BV160" s="336"/>
      <c r="BW160" s="336"/>
      <c r="BX160" s="336"/>
      <c r="BY160" s="336"/>
      <c r="BZ160" s="336"/>
      <c r="CA160" s="336"/>
      <c r="CB160" s="336"/>
      <c r="CC160" s="336"/>
      <c r="CD160" s="336"/>
      <c r="CE160" s="336"/>
      <c r="CF160" s="336"/>
      <c r="CG160" s="336"/>
      <c r="CH160" s="336"/>
      <c r="CI160" s="336"/>
      <c r="CJ160" s="336"/>
      <c r="CK160" s="336"/>
      <c r="CL160" s="336"/>
      <c r="CM160" s="336"/>
      <c r="CN160" s="336"/>
      <c r="CO160" s="336"/>
      <c r="CP160" s="336"/>
      <c r="CQ160" s="336"/>
      <c r="CR160" s="336"/>
      <c r="CS160" s="336"/>
      <c r="CT160" s="336"/>
      <c r="CU160" s="336"/>
      <c r="CV160" s="336"/>
      <c r="CW160" s="336"/>
      <c r="CX160" s="331"/>
      <c r="CY160" s="336"/>
      <c r="CZ160" s="336"/>
      <c r="DA160" s="336"/>
      <c r="DB160" s="336"/>
      <c r="DC160" s="336"/>
      <c r="DD160" s="336"/>
      <c r="DE160" s="57"/>
      <c r="DF160" s="57"/>
      <c r="DG160" s="387"/>
      <c r="DH160" s="387"/>
      <c r="DI160" s="387"/>
      <c r="DJ160" s="387"/>
      <c r="DK160" s="387"/>
      <c r="DL160" s="387"/>
      <c r="DM160" s="387"/>
      <c r="DN160" s="387"/>
      <c r="DO160" s="387"/>
      <c r="DP160" s="387"/>
      <c r="DQ160" s="387"/>
      <c r="DR160" s="387"/>
      <c r="DS160" s="387"/>
      <c r="DT160" s="387"/>
      <c r="DU160" s="387"/>
      <c r="DV160" s="387"/>
      <c r="DW160" s="387"/>
      <c r="DX160" s="387"/>
      <c r="DY160" s="387"/>
      <c r="DZ160" s="387"/>
    </row>
    <row r="161" spans="1:130" ht="65.25" hidden="1" customHeight="1" x14ac:dyDescent="0.25">
      <c r="A161" s="616"/>
      <c r="B161" s="619"/>
      <c r="C161" s="56">
        <v>236</v>
      </c>
      <c r="D161" s="710"/>
      <c r="E161" s="564" t="s">
        <v>19</v>
      </c>
      <c r="F161" s="631"/>
      <c r="G161" s="562" t="s">
        <v>19</v>
      </c>
      <c r="H161" s="18" t="s">
        <v>725</v>
      </c>
      <c r="I161" s="64" t="s">
        <v>628</v>
      </c>
      <c r="J161" s="64" t="s">
        <v>179</v>
      </c>
      <c r="K161" s="16" t="s">
        <v>6</v>
      </c>
      <c r="L161" s="16" t="s">
        <v>15</v>
      </c>
      <c r="M161" s="24">
        <v>1</v>
      </c>
      <c r="N161" s="312" t="s">
        <v>544</v>
      </c>
      <c r="O161" s="66"/>
      <c r="P161" s="66"/>
      <c r="Q161" s="66"/>
      <c r="R161" s="66"/>
      <c r="S161" s="127" t="s">
        <v>15</v>
      </c>
      <c r="T161" s="66"/>
      <c r="U161" s="66"/>
      <c r="V161" s="66"/>
      <c r="W161" s="66"/>
      <c r="X161" s="66"/>
      <c r="Y161" s="67">
        <f t="shared" si="46"/>
        <v>1</v>
      </c>
      <c r="Z161" s="16"/>
      <c r="AA161" s="16"/>
      <c r="AB161" s="16"/>
      <c r="AC161" s="16"/>
      <c r="AD161" s="16"/>
      <c r="AE161" s="68"/>
      <c r="AF161" s="12"/>
      <c r="AG161" s="12"/>
      <c r="AH161" s="12"/>
      <c r="AI161" s="12"/>
      <c r="AJ161" s="12"/>
      <c r="AK161" s="12"/>
      <c r="AL161" s="12"/>
      <c r="AM161" s="12"/>
      <c r="AN161" s="12"/>
      <c r="AO161" s="12"/>
      <c r="AP161" s="12"/>
      <c r="AQ161" s="12" t="s">
        <v>626</v>
      </c>
      <c r="AR161" s="12" t="s">
        <v>654</v>
      </c>
      <c r="AS161" s="12" t="s">
        <v>654</v>
      </c>
      <c r="AT161" s="12" t="s">
        <v>654</v>
      </c>
      <c r="AU161" s="12"/>
      <c r="AV161" s="12"/>
      <c r="AW161" s="12"/>
      <c r="AX161" s="12"/>
      <c r="AY161" s="12"/>
      <c r="AZ161" s="12"/>
      <c r="BA161" s="12"/>
      <c r="BB161" s="12"/>
      <c r="BC161" s="12"/>
      <c r="BD161" s="12"/>
      <c r="BE161" s="12"/>
      <c r="BF161" s="12"/>
      <c r="BG161" s="12"/>
      <c r="BH161" s="12"/>
      <c r="BI161" s="12"/>
      <c r="BJ161" s="16">
        <v>2</v>
      </c>
      <c r="BK161" s="16">
        <v>2</v>
      </c>
      <c r="BL161" s="16">
        <v>2</v>
      </c>
      <c r="BM161" s="16">
        <v>2</v>
      </c>
      <c r="BN161" s="16">
        <v>2</v>
      </c>
      <c r="BO161" s="16">
        <v>2</v>
      </c>
      <c r="BP161" s="16">
        <v>2</v>
      </c>
      <c r="BQ161" s="16">
        <v>2</v>
      </c>
      <c r="BR161" s="16">
        <v>2</v>
      </c>
      <c r="BS161" s="16">
        <v>2</v>
      </c>
      <c r="BT161" s="16">
        <v>2</v>
      </c>
      <c r="BU161" s="16">
        <v>2</v>
      </c>
      <c r="BV161" s="16">
        <v>2</v>
      </c>
      <c r="BW161" s="16">
        <v>2</v>
      </c>
      <c r="BX161" s="16">
        <v>2</v>
      </c>
      <c r="BY161" s="16">
        <v>2</v>
      </c>
      <c r="BZ161" s="16">
        <v>2</v>
      </c>
      <c r="CA161" s="16">
        <v>2</v>
      </c>
      <c r="CB161" s="16">
        <v>2</v>
      </c>
      <c r="CC161" s="16">
        <v>2</v>
      </c>
      <c r="CD161" s="16">
        <v>2</v>
      </c>
      <c r="CE161" s="16">
        <v>2</v>
      </c>
      <c r="CF161" s="16">
        <v>2</v>
      </c>
      <c r="CG161" s="16">
        <v>2</v>
      </c>
      <c r="CH161" s="16">
        <v>2</v>
      </c>
      <c r="CI161" s="16">
        <v>2</v>
      </c>
      <c r="CJ161" s="16">
        <v>2</v>
      </c>
      <c r="CK161" s="16">
        <v>2</v>
      </c>
      <c r="CL161" s="16">
        <v>2</v>
      </c>
      <c r="CM161" s="16">
        <v>2</v>
      </c>
      <c r="CN161" s="16">
        <v>2</v>
      </c>
      <c r="CO161" s="16">
        <v>2</v>
      </c>
      <c r="CP161" s="16">
        <v>2</v>
      </c>
      <c r="CQ161" s="16">
        <v>2</v>
      </c>
      <c r="CR161" s="16">
        <v>2</v>
      </c>
      <c r="CS161" s="16">
        <v>2</v>
      </c>
      <c r="CT161" s="16">
        <v>2</v>
      </c>
      <c r="CU161" s="16">
        <v>2</v>
      </c>
      <c r="CV161" s="16">
        <v>2</v>
      </c>
      <c r="CW161" s="69">
        <f t="shared" ref="CW161:CW170" si="57">COUNTIF(BJ161:CV161,"2")</f>
        <v>39</v>
      </c>
      <c r="CX161" s="352">
        <f t="shared" ref="CX161:CX170" si="58">CW161/(CW161+CY161+DA161+DC161)</f>
        <v>1</v>
      </c>
      <c r="CY161" s="69">
        <f t="shared" ref="CY161:CY170" si="59">COUNTIF(BJ161:CV161,"1")</f>
        <v>0</v>
      </c>
      <c r="CZ161" s="70">
        <f t="shared" ref="CZ161:CZ170" si="60">CY161/(CW161+CY161+DA161+DC161)</f>
        <v>0</v>
      </c>
      <c r="DA161" s="69">
        <f t="shared" ref="DA161:DA170" si="61">COUNTIF(BJ161:CV161,"0")</f>
        <v>0</v>
      </c>
      <c r="DB161" s="70">
        <f t="shared" ref="DB161:DB170" si="62">DA161/(CW161+CY161+DA161+DC161)</f>
        <v>0</v>
      </c>
      <c r="DC161" s="69">
        <f t="shared" ref="DC161:DC170" si="63">COUNTIF(BJ161:CV161,"KĐG")</f>
        <v>0</v>
      </c>
      <c r="DD161" s="70">
        <f t="shared" ref="DD161:DD170" si="64">DC161/(CW161+CY161+DA161+DC161)</f>
        <v>0</v>
      </c>
      <c r="DE161" s="71">
        <f t="shared" ref="DE161:DE170" si="65">(((CW161*2)+(CY161*1)+(DA161*0)))/(CW161+CY161+DA161)</f>
        <v>2</v>
      </c>
      <c r="DF161" s="71" t="str">
        <f t="shared" ref="DF161:DF170" si="66">IF(DD161&gt;=50%,"KĐG",IF(DE161&gt;=1.6,"Đạt mục tiêu",IF(DE161&gt;=1,"Cần cố gắng","Chưa đạt")))</f>
        <v>Đạt mục tiêu</v>
      </c>
      <c r="DG161" s="2"/>
      <c r="DH161" s="2"/>
      <c r="DI161" s="2"/>
      <c r="DJ161" s="2"/>
      <c r="DK161" s="2"/>
      <c r="DL161" s="2"/>
      <c r="DM161" s="2"/>
      <c r="DN161" s="2"/>
      <c r="DO161" s="2"/>
      <c r="DP161" s="2"/>
      <c r="DQ161" s="2"/>
      <c r="DR161" s="2"/>
      <c r="DS161" s="2"/>
      <c r="DT161" s="2"/>
      <c r="DU161" s="2"/>
      <c r="DV161" s="2"/>
      <c r="DW161" s="2"/>
      <c r="DX161" s="2"/>
      <c r="DY161" s="2"/>
      <c r="DZ161" s="2"/>
    </row>
    <row r="162" spans="1:130" ht="51" customHeight="1" x14ac:dyDescent="0.25">
      <c r="A162" s="614">
        <v>139</v>
      </c>
      <c r="B162" s="617">
        <v>236</v>
      </c>
      <c r="C162" s="56"/>
      <c r="D162" s="612" t="s">
        <v>198</v>
      </c>
      <c r="E162" s="15"/>
      <c r="F162" s="620" t="s">
        <v>199</v>
      </c>
      <c r="G162" s="64"/>
      <c r="H162" s="8" t="s">
        <v>1401</v>
      </c>
      <c r="I162" s="64" t="s">
        <v>611</v>
      </c>
      <c r="J162" s="64"/>
      <c r="K162" s="16"/>
      <c r="L162" s="16"/>
      <c r="M162" s="559"/>
      <c r="N162" s="560" t="s">
        <v>541</v>
      </c>
      <c r="O162" s="67"/>
      <c r="P162" s="66"/>
      <c r="Q162" s="66"/>
      <c r="R162" s="66"/>
      <c r="S162" s="127"/>
      <c r="T162" s="66"/>
      <c r="U162" s="66"/>
      <c r="V162" s="66"/>
      <c r="W162" s="66"/>
      <c r="X162" s="66"/>
      <c r="Y162" s="67"/>
      <c r="Z162" s="16"/>
      <c r="AA162" s="16"/>
      <c r="AB162" s="16"/>
      <c r="AC162" s="16"/>
      <c r="AD162" s="16"/>
      <c r="AE162" s="68"/>
      <c r="AF162" s="12" t="s">
        <v>623</v>
      </c>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69"/>
      <c r="CX162" s="352"/>
      <c r="CY162" s="69"/>
      <c r="CZ162" s="70"/>
      <c r="DA162" s="69"/>
      <c r="DB162" s="70"/>
      <c r="DC162" s="69"/>
      <c r="DD162" s="70"/>
      <c r="DE162" s="71"/>
      <c r="DF162" s="71"/>
      <c r="DG162" s="387"/>
      <c r="DH162" s="387"/>
      <c r="DI162" s="387"/>
      <c r="DJ162" s="387"/>
      <c r="DK162" s="387"/>
      <c r="DL162" s="387"/>
      <c r="DM162" s="387"/>
      <c r="DN162" s="387"/>
      <c r="DO162" s="387"/>
      <c r="DP162" s="387"/>
      <c r="DQ162" s="387"/>
      <c r="DR162" s="387"/>
      <c r="DS162" s="387"/>
      <c r="DT162" s="387"/>
      <c r="DU162" s="387"/>
      <c r="DV162" s="387"/>
      <c r="DW162" s="387"/>
      <c r="DX162" s="387"/>
      <c r="DY162" s="387"/>
      <c r="DZ162" s="387"/>
    </row>
    <row r="163" spans="1:130" ht="41.25" hidden="1" customHeight="1" x14ac:dyDescent="0.25">
      <c r="A163" s="616"/>
      <c r="B163" s="619"/>
      <c r="C163" s="56">
        <v>237</v>
      </c>
      <c r="D163" s="613"/>
      <c r="E163" s="15" t="s">
        <v>19</v>
      </c>
      <c r="F163" s="613"/>
      <c r="G163" s="64" t="s">
        <v>19</v>
      </c>
      <c r="H163" s="8" t="s">
        <v>726</v>
      </c>
      <c r="I163" s="64" t="s">
        <v>628</v>
      </c>
      <c r="J163" s="64" t="s">
        <v>179</v>
      </c>
      <c r="K163" s="16" t="s">
        <v>6</v>
      </c>
      <c r="L163" s="16" t="s">
        <v>15</v>
      </c>
      <c r="M163" s="25"/>
      <c r="N163" s="306" t="s">
        <v>544</v>
      </c>
      <c r="O163" s="67"/>
      <c r="P163" s="66"/>
      <c r="Q163" s="66"/>
      <c r="R163" s="66"/>
      <c r="S163" s="66" t="s">
        <v>15</v>
      </c>
      <c r="T163" s="66"/>
      <c r="U163" s="66"/>
      <c r="V163" s="66"/>
      <c r="W163" s="66"/>
      <c r="X163" s="66"/>
      <c r="Y163" s="67">
        <f t="shared" si="46"/>
        <v>1</v>
      </c>
      <c r="Z163" s="16"/>
      <c r="AA163" s="16"/>
      <c r="AB163" s="16"/>
      <c r="AC163" s="16"/>
      <c r="AD163" s="16"/>
      <c r="AE163" s="68"/>
      <c r="AF163" s="12"/>
      <c r="AG163" s="12"/>
      <c r="AH163" s="12"/>
      <c r="AI163" s="12"/>
      <c r="AJ163" s="12"/>
      <c r="AK163" s="12"/>
      <c r="AL163" s="12"/>
      <c r="AM163" s="12"/>
      <c r="AN163" s="12"/>
      <c r="AO163" s="12"/>
      <c r="AP163" s="12"/>
      <c r="AQ163" s="12"/>
      <c r="AR163" s="12" t="s">
        <v>710</v>
      </c>
      <c r="AS163" s="12" t="s">
        <v>710</v>
      </c>
      <c r="AT163" s="12"/>
      <c r="AU163" s="12"/>
      <c r="AV163" s="12"/>
      <c r="AW163" s="12"/>
      <c r="AX163" s="12"/>
      <c r="AY163" s="12"/>
      <c r="AZ163" s="12"/>
      <c r="BA163" s="12"/>
      <c r="BB163" s="12"/>
      <c r="BC163" s="12"/>
      <c r="BD163" s="12"/>
      <c r="BE163" s="12"/>
      <c r="BF163" s="12"/>
      <c r="BG163" s="12"/>
      <c r="BH163" s="12"/>
      <c r="BI163" s="12"/>
      <c r="BJ163" s="16">
        <v>2</v>
      </c>
      <c r="BK163" s="16">
        <v>2</v>
      </c>
      <c r="BL163" s="16">
        <v>2</v>
      </c>
      <c r="BM163" s="16">
        <v>2</v>
      </c>
      <c r="BN163" s="16">
        <v>2</v>
      </c>
      <c r="BO163" s="16">
        <v>2</v>
      </c>
      <c r="BP163" s="16">
        <v>2</v>
      </c>
      <c r="BQ163" s="16">
        <v>2</v>
      </c>
      <c r="BR163" s="16">
        <v>2</v>
      </c>
      <c r="BS163" s="16">
        <v>2</v>
      </c>
      <c r="BT163" s="16">
        <v>2</v>
      </c>
      <c r="BU163" s="16">
        <v>2</v>
      </c>
      <c r="BV163" s="16">
        <v>2</v>
      </c>
      <c r="BW163" s="16">
        <v>2</v>
      </c>
      <c r="BX163" s="16">
        <v>2</v>
      </c>
      <c r="BY163" s="16">
        <v>2</v>
      </c>
      <c r="BZ163" s="16">
        <v>2</v>
      </c>
      <c r="CA163" s="16">
        <v>2</v>
      </c>
      <c r="CB163" s="16">
        <v>2</v>
      </c>
      <c r="CC163" s="16">
        <v>2</v>
      </c>
      <c r="CD163" s="16">
        <v>2</v>
      </c>
      <c r="CE163" s="16">
        <v>2</v>
      </c>
      <c r="CF163" s="16">
        <v>2</v>
      </c>
      <c r="CG163" s="16">
        <v>2</v>
      </c>
      <c r="CH163" s="16">
        <v>2</v>
      </c>
      <c r="CI163" s="16">
        <v>2</v>
      </c>
      <c r="CJ163" s="16">
        <v>2</v>
      </c>
      <c r="CK163" s="16">
        <v>2</v>
      </c>
      <c r="CL163" s="16">
        <v>2</v>
      </c>
      <c r="CM163" s="16">
        <v>2</v>
      </c>
      <c r="CN163" s="16">
        <v>2</v>
      </c>
      <c r="CO163" s="16">
        <v>2</v>
      </c>
      <c r="CP163" s="16">
        <v>2</v>
      </c>
      <c r="CQ163" s="16">
        <v>2</v>
      </c>
      <c r="CR163" s="16">
        <v>2</v>
      </c>
      <c r="CS163" s="16">
        <v>2</v>
      </c>
      <c r="CT163" s="16">
        <v>2</v>
      </c>
      <c r="CU163" s="16">
        <v>2</v>
      </c>
      <c r="CV163" s="16">
        <v>2</v>
      </c>
      <c r="CW163" s="69">
        <f t="shared" si="57"/>
        <v>39</v>
      </c>
      <c r="CX163" s="352">
        <f t="shared" si="58"/>
        <v>1</v>
      </c>
      <c r="CY163" s="69">
        <f t="shared" si="59"/>
        <v>0</v>
      </c>
      <c r="CZ163" s="70">
        <f t="shared" si="60"/>
        <v>0</v>
      </c>
      <c r="DA163" s="69">
        <f t="shared" si="61"/>
        <v>0</v>
      </c>
      <c r="DB163" s="70">
        <f t="shared" si="62"/>
        <v>0</v>
      </c>
      <c r="DC163" s="69">
        <f t="shared" si="63"/>
        <v>0</v>
      </c>
      <c r="DD163" s="70">
        <f t="shared" si="64"/>
        <v>0</v>
      </c>
      <c r="DE163" s="71">
        <f t="shared" si="65"/>
        <v>2</v>
      </c>
      <c r="DF163" s="71" t="str">
        <f t="shared" si="66"/>
        <v>Đạt mục tiêu</v>
      </c>
      <c r="DG163" s="2"/>
      <c r="DH163" s="2"/>
      <c r="DI163" s="2"/>
      <c r="DJ163" s="2"/>
      <c r="DK163" s="2"/>
      <c r="DL163" s="2"/>
      <c r="DM163" s="2"/>
      <c r="DN163" s="2"/>
      <c r="DO163" s="2"/>
      <c r="DP163" s="2"/>
      <c r="DQ163" s="2"/>
      <c r="DR163" s="2"/>
      <c r="DS163" s="2"/>
      <c r="DT163" s="2"/>
      <c r="DU163" s="2"/>
      <c r="DV163" s="2"/>
      <c r="DW163" s="2"/>
      <c r="DX163" s="2"/>
      <c r="DY163" s="2"/>
      <c r="DZ163" s="2"/>
    </row>
    <row r="164" spans="1:130" ht="65.25" hidden="1" customHeight="1" x14ac:dyDescent="0.25">
      <c r="A164" s="49">
        <v>140</v>
      </c>
      <c r="B164" s="62">
        <v>237</v>
      </c>
      <c r="C164" s="56">
        <v>238</v>
      </c>
      <c r="D164" s="8" t="s">
        <v>200</v>
      </c>
      <c r="E164" s="15" t="s">
        <v>19</v>
      </c>
      <c r="F164" s="15" t="s">
        <v>201</v>
      </c>
      <c r="G164" s="64" t="s">
        <v>19</v>
      </c>
      <c r="H164" s="8" t="s">
        <v>727</v>
      </c>
      <c r="I164" s="64" t="s">
        <v>628</v>
      </c>
      <c r="J164" s="64" t="s">
        <v>179</v>
      </c>
      <c r="K164" s="16" t="s">
        <v>6</v>
      </c>
      <c r="L164" s="16" t="s">
        <v>15</v>
      </c>
      <c r="M164" s="24">
        <v>1</v>
      </c>
      <c r="N164" s="306" t="s">
        <v>545</v>
      </c>
      <c r="O164" s="66"/>
      <c r="P164" s="66"/>
      <c r="Q164" s="66"/>
      <c r="R164" s="66"/>
      <c r="S164" s="66"/>
      <c r="T164" s="66" t="s">
        <v>15</v>
      </c>
      <c r="U164" s="80"/>
      <c r="V164" s="66"/>
      <c r="W164" s="66"/>
      <c r="X164" s="66"/>
      <c r="Y164" s="67">
        <f t="shared" si="46"/>
        <v>1</v>
      </c>
      <c r="Z164" s="16"/>
      <c r="AA164" s="16"/>
      <c r="AB164" s="16"/>
      <c r="AC164" s="16"/>
      <c r="AD164" s="16"/>
      <c r="AE164" s="68"/>
      <c r="AF164" s="12"/>
      <c r="AG164" s="12"/>
      <c r="AH164" s="12"/>
      <c r="AI164" s="12"/>
      <c r="AJ164" s="12"/>
      <c r="AK164" s="12"/>
      <c r="AL164" s="12"/>
      <c r="AM164" s="12"/>
      <c r="AN164" s="12"/>
      <c r="AO164" s="12"/>
      <c r="AP164" s="12"/>
      <c r="AQ164" s="12"/>
      <c r="AR164" s="12"/>
      <c r="AS164" s="12"/>
      <c r="AT164" s="12"/>
      <c r="AU164" s="12" t="s">
        <v>626</v>
      </c>
      <c r="AV164" s="12" t="s">
        <v>626</v>
      </c>
      <c r="AW164" s="12" t="s">
        <v>626</v>
      </c>
      <c r="AX164" s="12"/>
      <c r="AY164" s="12"/>
      <c r="AZ164" s="12"/>
      <c r="BA164" s="12"/>
      <c r="BB164" s="12"/>
      <c r="BC164" s="12"/>
      <c r="BD164" s="12"/>
      <c r="BE164" s="12"/>
      <c r="BF164" s="12"/>
      <c r="BG164" s="12"/>
      <c r="BH164" s="12"/>
      <c r="BI164" s="12"/>
      <c r="BJ164" s="345">
        <v>2</v>
      </c>
      <c r="BK164" s="345">
        <v>2</v>
      </c>
      <c r="BL164" s="345">
        <v>2</v>
      </c>
      <c r="BM164" s="345">
        <v>2</v>
      </c>
      <c r="BN164" s="345">
        <v>2</v>
      </c>
      <c r="BO164" s="345">
        <v>2</v>
      </c>
      <c r="BP164" s="345">
        <v>2</v>
      </c>
      <c r="BQ164" s="345">
        <v>1</v>
      </c>
      <c r="BR164" s="345">
        <v>2</v>
      </c>
      <c r="BS164" s="345">
        <v>2</v>
      </c>
      <c r="BT164" s="345">
        <v>2</v>
      </c>
      <c r="BU164" s="345">
        <v>2</v>
      </c>
      <c r="BV164" s="345">
        <v>1</v>
      </c>
      <c r="BW164" s="345">
        <v>2</v>
      </c>
      <c r="BX164" s="345">
        <v>2</v>
      </c>
      <c r="BY164" s="345">
        <v>2</v>
      </c>
      <c r="BZ164" s="345">
        <v>2</v>
      </c>
      <c r="CA164" s="345">
        <v>2</v>
      </c>
      <c r="CB164" s="345">
        <v>2</v>
      </c>
      <c r="CC164" s="345">
        <v>2</v>
      </c>
      <c r="CD164" s="345">
        <v>1</v>
      </c>
      <c r="CE164" s="345">
        <v>2</v>
      </c>
      <c r="CF164" s="345">
        <v>2</v>
      </c>
      <c r="CG164" s="345">
        <v>2</v>
      </c>
      <c r="CH164" s="345">
        <v>1</v>
      </c>
      <c r="CI164" s="345">
        <v>2</v>
      </c>
      <c r="CJ164" s="345">
        <v>2</v>
      </c>
      <c r="CK164" s="345">
        <v>2</v>
      </c>
      <c r="CL164" s="345">
        <v>2</v>
      </c>
      <c r="CM164" s="345">
        <v>2</v>
      </c>
      <c r="CN164" s="345">
        <v>1</v>
      </c>
      <c r="CO164" s="345">
        <v>2</v>
      </c>
      <c r="CP164" s="345">
        <v>2</v>
      </c>
      <c r="CQ164" s="345">
        <v>2</v>
      </c>
      <c r="CR164" s="345">
        <v>2</v>
      </c>
      <c r="CS164" s="345">
        <v>2</v>
      </c>
      <c r="CT164" s="345">
        <v>2</v>
      </c>
      <c r="CU164" s="345">
        <v>2</v>
      </c>
      <c r="CV164" s="345">
        <v>2</v>
      </c>
      <c r="CW164" s="335">
        <f t="shared" si="57"/>
        <v>34</v>
      </c>
      <c r="CX164" s="330">
        <f t="shared" si="58"/>
        <v>0.87179487179487181</v>
      </c>
      <c r="CY164" s="335">
        <f t="shared" si="59"/>
        <v>5</v>
      </c>
      <c r="CZ164" s="339">
        <f t="shared" si="60"/>
        <v>0.12820512820512819</v>
      </c>
      <c r="DA164" s="335">
        <f t="shared" si="61"/>
        <v>0</v>
      </c>
      <c r="DB164" s="339">
        <f t="shared" si="62"/>
        <v>0</v>
      </c>
      <c r="DC164" s="335">
        <f t="shared" si="63"/>
        <v>0</v>
      </c>
      <c r="DD164" s="339">
        <f t="shared" si="64"/>
        <v>0</v>
      </c>
      <c r="DE164" s="71">
        <f t="shared" si="65"/>
        <v>1.8717948717948718</v>
      </c>
      <c r="DF164" s="71" t="str">
        <f t="shared" si="66"/>
        <v>Đạt mục tiêu</v>
      </c>
      <c r="DG164" s="2"/>
      <c r="DH164" s="2"/>
      <c r="DI164" s="2"/>
      <c r="DJ164" s="2"/>
      <c r="DK164" s="2"/>
      <c r="DL164" s="2"/>
      <c r="DM164" s="2"/>
      <c r="DN164" s="2"/>
      <c r="DO164" s="2"/>
      <c r="DP164" s="2"/>
      <c r="DQ164" s="2"/>
      <c r="DR164" s="2"/>
      <c r="DS164" s="2"/>
      <c r="DT164" s="2"/>
      <c r="DU164" s="2"/>
      <c r="DV164" s="2"/>
      <c r="DW164" s="2"/>
      <c r="DX164" s="2"/>
      <c r="DY164" s="2"/>
      <c r="DZ164" s="2"/>
    </row>
    <row r="165" spans="1:130" ht="36.75" hidden="1" customHeight="1" x14ac:dyDescent="0.25">
      <c r="A165" s="49">
        <v>141</v>
      </c>
      <c r="B165" s="62">
        <v>238</v>
      </c>
      <c r="C165" s="56">
        <v>239</v>
      </c>
      <c r="D165" s="8" t="s">
        <v>202</v>
      </c>
      <c r="E165" s="15" t="s">
        <v>19</v>
      </c>
      <c r="F165" s="15" t="s">
        <v>203</v>
      </c>
      <c r="G165" s="64" t="s">
        <v>19</v>
      </c>
      <c r="H165" s="8" t="s">
        <v>728</v>
      </c>
      <c r="I165" s="64" t="s">
        <v>628</v>
      </c>
      <c r="J165" s="64" t="s">
        <v>179</v>
      </c>
      <c r="K165" s="16" t="s">
        <v>6</v>
      </c>
      <c r="L165" s="16" t="s">
        <v>15</v>
      </c>
      <c r="M165" s="25"/>
      <c r="N165" s="25" t="s">
        <v>546</v>
      </c>
      <c r="O165" s="67"/>
      <c r="P165" s="66"/>
      <c r="Q165" s="66"/>
      <c r="R165" s="66"/>
      <c r="S165" s="66"/>
      <c r="T165" s="66"/>
      <c r="U165" s="66" t="s">
        <v>15</v>
      </c>
      <c r="V165" s="66"/>
      <c r="W165" s="66"/>
      <c r="X165" s="66"/>
      <c r="Y165" s="67">
        <f t="shared" si="46"/>
        <v>1</v>
      </c>
      <c r="Z165" s="16"/>
      <c r="AA165" s="16"/>
      <c r="AB165" s="16"/>
      <c r="AC165" s="16"/>
      <c r="AD165" s="16"/>
      <c r="AE165" s="68"/>
      <c r="AF165" s="12"/>
      <c r="AG165" s="12"/>
      <c r="AH165" s="12"/>
      <c r="AI165" s="12"/>
      <c r="AJ165" s="12"/>
      <c r="AK165" s="12"/>
      <c r="AL165" s="12"/>
      <c r="AM165" s="12"/>
      <c r="AN165" s="12"/>
      <c r="AO165" s="12"/>
      <c r="AP165" s="12"/>
      <c r="AQ165" s="12"/>
      <c r="AR165" s="12"/>
      <c r="AS165" s="12"/>
      <c r="AT165" s="12"/>
      <c r="AU165" s="12"/>
      <c r="AV165" s="12"/>
      <c r="AW165" s="12"/>
      <c r="AX165" s="12"/>
      <c r="AY165" s="12" t="s">
        <v>654</v>
      </c>
      <c r="AZ165" s="12"/>
      <c r="BA165" s="12"/>
      <c r="BB165" s="12" t="s">
        <v>623</v>
      </c>
      <c r="BC165" s="12"/>
      <c r="BD165" s="12"/>
      <c r="BE165" s="12"/>
      <c r="BF165" s="12"/>
      <c r="BG165" s="12"/>
      <c r="BH165" s="12"/>
      <c r="BI165" s="12"/>
      <c r="BJ165" s="16">
        <v>2</v>
      </c>
      <c r="BK165" s="16">
        <v>2</v>
      </c>
      <c r="BL165" s="16">
        <v>2</v>
      </c>
      <c r="BM165" s="16">
        <v>2</v>
      </c>
      <c r="BN165" s="16">
        <v>2</v>
      </c>
      <c r="BO165" s="16">
        <v>2</v>
      </c>
      <c r="BP165" s="16">
        <v>2</v>
      </c>
      <c r="BQ165" s="16">
        <v>2</v>
      </c>
      <c r="BR165" s="16">
        <v>2</v>
      </c>
      <c r="BS165" s="16">
        <v>2</v>
      </c>
      <c r="BT165" s="16">
        <v>2</v>
      </c>
      <c r="BU165" s="16">
        <v>2</v>
      </c>
      <c r="BV165" s="16">
        <v>2</v>
      </c>
      <c r="BW165" s="16">
        <v>2</v>
      </c>
      <c r="BX165" s="16">
        <v>2</v>
      </c>
      <c r="BY165" s="16">
        <v>2</v>
      </c>
      <c r="BZ165" s="16">
        <v>2</v>
      </c>
      <c r="CA165" s="16">
        <v>2</v>
      </c>
      <c r="CB165" s="16">
        <v>2</v>
      </c>
      <c r="CC165" s="16">
        <v>2</v>
      </c>
      <c r="CD165" s="16">
        <v>2</v>
      </c>
      <c r="CE165" s="16">
        <v>2</v>
      </c>
      <c r="CF165" s="16">
        <v>2</v>
      </c>
      <c r="CG165" s="16">
        <v>2</v>
      </c>
      <c r="CH165" s="16">
        <v>2</v>
      </c>
      <c r="CI165" s="16">
        <v>2</v>
      </c>
      <c r="CJ165" s="16">
        <v>2</v>
      </c>
      <c r="CK165" s="16">
        <v>2</v>
      </c>
      <c r="CL165" s="16">
        <v>2</v>
      </c>
      <c r="CM165" s="16">
        <v>2</v>
      </c>
      <c r="CN165" s="16">
        <v>2</v>
      </c>
      <c r="CO165" s="16">
        <v>2</v>
      </c>
      <c r="CP165" s="16">
        <v>2</v>
      </c>
      <c r="CQ165" s="16">
        <v>2</v>
      </c>
      <c r="CR165" s="16">
        <v>2</v>
      </c>
      <c r="CS165" s="16">
        <v>2</v>
      </c>
      <c r="CT165" s="16">
        <v>2</v>
      </c>
      <c r="CU165" s="16">
        <v>2</v>
      </c>
      <c r="CV165" s="16">
        <v>2</v>
      </c>
      <c r="CW165" s="69">
        <f t="shared" si="57"/>
        <v>39</v>
      </c>
      <c r="CX165" s="352">
        <f t="shared" si="58"/>
        <v>1</v>
      </c>
      <c r="CY165" s="69">
        <f t="shared" si="59"/>
        <v>0</v>
      </c>
      <c r="CZ165" s="70">
        <f t="shared" si="60"/>
        <v>0</v>
      </c>
      <c r="DA165" s="69">
        <f t="shared" si="61"/>
        <v>0</v>
      </c>
      <c r="DB165" s="70">
        <f t="shared" si="62"/>
        <v>0</v>
      </c>
      <c r="DC165" s="69">
        <f t="shared" si="63"/>
        <v>0</v>
      </c>
      <c r="DD165" s="70">
        <f t="shared" si="64"/>
        <v>0</v>
      </c>
      <c r="DE165" s="71">
        <f t="shared" si="65"/>
        <v>2</v>
      </c>
      <c r="DF165" s="71" t="str">
        <f t="shared" si="66"/>
        <v>Đạt mục tiêu</v>
      </c>
      <c r="DG165" s="2"/>
      <c r="DH165" s="2"/>
      <c r="DI165" s="2"/>
      <c r="DJ165" s="2"/>
      <c r="DK165" s="2"/>
      <c r="DL165" s="2"/>
      <c r="DM165" s="2"/>
      <c r="DN165" s="2"/>
      <c r="DO165" s="2"/>
      <c r="DP165" s="2"/>
      <c r="DQ165" s="2"/>
      <c r="DR165" s="2"/>
      <c r="DS165" s="2"/>
      <c r="DT165" s="2"/>
      <c r="DU165" s="2"/>
      <c r="DV165" s="2"/>
      <c r="DW165" s="2"/>
      <c r="DX165" s="2"/>
      <c r="DY165" s="2"/>
      <c r="DZ165" s="2"/>
    </row>
    <row r="166" spans="1:130" ht="72.75" customHeight="1" x14ac:dyDescent="0.25">
      <c r="A166" s="614">
        <v>142</v>
      </c>
      <c r="B166" s="617">
        <v>239</v>
      </c>
      <c r="C166" s="56"/>
      <c r="D166" s="612" t="s">
        <v>205</v>
      </c>
      <c r="E166" s="15"/>
      <c r="F166" s="612" t="s">
        <v>204</v>
      </c>
      <c r="G166" s="64"/>
      <c r="H166" s="8" t="s">
        <v>1402</v>
      </c>
      <c r="I166" s="64" t="s">
        <v>611</v>
      </c>
      <c r="J166" s="388"/>
      <c r="K166" s="12"/>
      <c r="L166" s="12"/>
      <c r="M166" s="25"/>
      <c r="N166" s="25" t="s">
        <v>541</v>
      </c>
      <c r="O166" s="67"/>
      <c r="P166" s="66"/>
      <c r="Q166" s="66"/>
      <c r="R166" s="66"/>
      <c r="S166" s="66"/>
      <c r="T166" s="66"/>
      <c r="U166" s="66"/>
      <c r="V166" s="66"/>
      <c r="W166" s="66"/>
      <c r="X166" s="66"/>
      <c r="Y166" s="67"/>
      <c r="Z166" s="16"/>
      <c r="AA166" s="16"/>
      <c r="AB166" s="16"/>
      <c r="AC166" s="16"/>
      <c r="AD166" s="16"/>
      <c r="AE166" s="68" t="s">
        <v>623</v>
      </c>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69"/>
      <c r="CX166" s="352"/>
      <c r="CY166" s="69"/>
      <c r="CZ166" s="70"/>
      <c r="DA166" s="69"/>
      <c r="DB166" s="70"/>
      <c r="DC166" s="69"/>
      <c r="DD166" s="70"/>
      <c r="DE166" s="71"/>
      <c r="DF166" s="71"/>
      <c r="DG166" s="387"/>
      <c r="DH166" s="387"/>
      <c r="DI166" s="387"/>
      <c r="DJ166" s="387"/>
      <c r="DK166" s="387"/>
      <c r="DL166" s="387"/>
      <c r="DM166" s="387"/>
      <c r="DN166" s="387"/>
      <c r="DO166" s="387"/>
      <c r="DP166" s="387"/>
      <c r="DQ166" s="387"/>
      <c r="DR166" s="387"/>
      <c r="DS166" s="387"/>
      <c r="DT166" s="387"/>
      <c r="DU166" s="387"/>
      <c r="DV166" s="387"/>
      <c r="DW166" s="387"/>
      <c r="DX166" s="387"/>
      <c r="DY166" s="387"/>
      <c r="DZ166" s="387"/>
    </row>
    <row r="167" spans="1:130" ht="68.25" hidden="1" customHeight="1" x14ac:dyDescent="0.25">
      <c r="A167" s="616"/>
      <c r="B167" s="619"/>
      <c r="C167" s="56">
        <v>241</v>
      </c>
      <c r="D167" s="613"/>
      <c r="E167" s="15" t="s">
        <v>19</v>
      </c>
      <c r="F167" s="613"/>
      <c r="G167" s="64" t="s">
        <v>19</v>
      </c>
      <c r="H167" s="8" t="s">
        <v>729</v>
      </c>
      <c r="I167" s="64" t="s">
        <v>628</v>
      </c>
      <c r="J167" s="388" t="s">
        <v>179</v>
      </c>
      <c r="K167" s="12" t="s">
        <v>6</v>
      </c>
      <c r="L167" s="12" t="s">
        <v>15</v>
      </c>
      <c r="M167" s="11">
        <v>1</v>
      </c>
      <c r="N167" s="305" t="s">
        <v>544</v>
      </c>
      <c r="O167" s="66"/>
      <c r="P167" s="66"/>
      <c r="Q167" s="66"/>
      <c r="R167" s="66"/>
      <c r="S167" s="66" t="s">
        <v>15</v>
      </c>
      <c r="T167" s="66"/>
      <c r="U167" s="66"/>
      <c r="V167" s="66"/>
      <c r="W167" s="66"/>
      <c r="X167" s="66"/>
      <c r="Y167" s="67">
        <f t="shared" si="46"/>
        <v>1</v>
      </c>
      <c r="Z167" s="16"/>
      <c r="AA167" s="16"/>
      <c r="AB167" s="16"/>
      <c r="AC167" s="16"/>
      <c r="AD167" s="16"/>
      <c r="AE167" s="68"/>
      <c r="AF167" s="12"/>
      <c r="AG167" s="12"/>
      <c r="AH167" s="12"/>
      <c r="AI167" s="12"/>
      <c r="AJ167" s="12"/>
      <c r="AK167" s="12"/>
      <c r="AL167" s="12"/>
      <c r="AM167" s="12"/>
      <c r="AN167" s="12"/>
      <c r="AO167" s="12"/>
      <c r="AP167" s="12"/>
      <c r="AQ167" s="12" t="s">
        <v>623</v>
      </c>
      <c r="AR167" s="12" t="s">
        <v>623</v>
      </c>
      <c r="AS167" s="12" t="s">
        <v>623</v>
      </c>
      <c r="AT167" s="12" t="s">
        <v>623</v>
      </c>
      <c r="AU167" s="12"/>
      <c r="AV167" s="12"/>
      <c r="AW167" s="12"/>
      <c r="AX167" s="12"/>
      <c r="AY167" s="12"/>
      <c r="AZ167" s="12"/>
      <c r="BA167" s="12"/>
      <c r="BB167" s="12"/>
      <c r="BC167" s="12"/>
      <c r="BD167" s="12"/>
      <c r="BE167" s="12"/>
      <c r="BF167" s="12"/>
      <c r="BG167" s="12"/>
      <c r="BH167" s="12"/>
      <c r="BI167" s="12"/>
      <c r="BJ167" s="16">
        <v>2</v>
      </c>
      <c r="BK167" s="16">
        <v>2</v>
      </c>
      <c r="BL167" s="16">
        <v>2</v>
      </c>
      <c r="BM167" s="16">
        <v>2</v>
      </c>
      <c r="BN167" s="16">
        <v>2</v>
      </c>
      <c r="BO167" s="16">
        <v>2</v>
      </c>
      <c r="BP167" s="16">
        <v>2</v>
      </c>
      <c r="BQ167" s="16">
        <v>2</v>
      </c>
      <c r="BR167" s="16">
        <v>2</v>
      </c>
      <c r="BS167" s="16">
        <v>2</v>
      </c>
      <c r="BT167" s="16">
        <v>2</v>
      </c>
      <c r="BU167" s="16">
        <v>2</v>
      </c>
      <c r="BV167" s="16">
        <v>2</v>
      </c>
      <c r="BW167" s="16">
        <v>2</v>
      </c>
      <c r="BX167" s="16">
        <v>2</v>
      </c>
      <c r="BY167" s="16">
        <v>2</v>
      </c>
      <c r="BZ167" s="16">
        <v>2</v>
      </c>
      <c r="CA167" s="16">
        <v>2</v>
      </c>
      <c r="CB167" s="16">
        <v>2</v>
      </c>
      <c r="CC167" s="16">
        <v>2</v>
      </c>
      <c r="CD167" s="16">
        <v>2</v>
      </c>
      <c r="CE167" s="16">
        <v>2</v>
      </c>
      <c r="CF167" s="16">
        <v>2</v>
      </c>
      <c r="CG167" s="16">
        <v>2</v>
      </c>
      <c r="CH167" s="16">
        <v>2</v>
      </c>
      <c r="CI167" s="16">
        <v>2</v>
      </c>
      <c r="CJ167" s="16">
        <v>2</v>
      </c>
      <c r="CK167" s="16">
        <v>2</v>
      </c>
      <c r="CL167" s="16">
        <v>2</v>
      </c>
      <c r="CM167" s="16">
        <v>2</v>
      </c>
      <c r="CN167" s="16">
        <v>2</v>
      </c>
      <c r="CO167" s="16">
        <v>2</v>
      </c>
      <c r="CP167" s="16">
        <v>2</v>
      </c>
      <c r="CQ167" s="16">
        <v>2</v>
      </c>
      <c r="CR167" s="16">
        <v>2</v>
      </c>
      <c r="CS167" s="16">
        <v>2</v>
      </c>
      <c r="CT167" s="16">
        <v>2</v>
      </c>
      <c r="CU167" s="16">
        <v>2</v>
      </c>
      <c r="CV167" s="16">
        <v>2</v>
      </c>
      <c r="CW167" s="69">
        <f t="shared" si="57"/>
        <v>39</v>
      </c>
      <c r="CX167" s="352">
        <f t="shared" si="58"/>
        <v>1</v>
      </c>
      <c r="CY167" s="69">
        <f t="shared" si="59"/>
        <v>0</v>
      </c>
      <c r="CZ167" s="70">
        <f t="shared" si="60"/>
        <v>0</v>
      </c>
      <c r="DA167" s="69">
        <f t="shared" si="61"/>
        <v>0</v>
      </c>
      <c r="DB167" s="70">
        <f t="shared" si="62"/>
        <v>0</v>
      </c>
      <c r="DC167" s="69">
        <f t="shared" si="63"/>
        <v>0</v>
      </c>
      <c r="DD167" s="70">
        <f t="shared" si="64"/>
        <v>0</v>
      </c>
      <c r="DE167" s="71">
        <f t="shared" si="65"/>
        <v>2</v>
      </c>
      <c r="DF167" s="71" t="str">
        <f t="shared" si="66"/>
        <v>Đạt mục tiêu</v>
      </c>
      <c r="DG167" s="2"/>
      <c r="DH167" s="2"/>
      <c r="DI167" s="2"/>
      <c r="DJ167" s="2"/>
      <c r="DK167" s="2"/>
      <c r="DL167" s="2"/>
      <c r="DM167" s="2"/>
      <c r="DN167" s="2"/>
      <c r="DO167" s="2"/>
      <c r="DP167" s="2"/>
      <c r="DQ167" s="2"/>
      <c r="DR167" s="2"/>
      <c r="DS167" s="2"/>
      <c r="DT167" s="2"/>
      <c r="DU167" s="2"/>
      <c r="DV167" s="2"/>
      <c r="DW167" s="2"/>
      <c r="DX167" s="2"/>
      <c r="DY167" s="2"/>
      <c r="DZ167" s="2"/>
    </row>
    <row r="168" spans="1:130" ht="68.25" customHeight="1" x14ac:dyDescent="0.25">
      <c r="A168" s="614">
        <v>143</v>
      </c>
      <c r="B168" s="617">
        <v>241</v>
      </c>
      <c r="C168" s="56"/>
      <c r="D168" s="612" t="s">
        <v>205</v>
      </c>
      <c r="E168" s="15"/>
      <c r="F168" s="612" t="s">
        <v>204</v>
      </c>
      <c r="G168" s="64"/>
      <c r="H168" s="8" t="s">
        <v>1435</v>
      </c>
      <c r="I168" s="64" t="s">
        <v>611</v>
      </c>
      <c r="J168" s="495"/>
      <c r="K168" s="272"/>
      <c r="L168" s="272"/>
      <c r="M168" s="11"/>
      <c r="N168" s="306" t="s">
        <v>541</v>
      </c>
      <c r="O168" s="66"/>
      <c r="P168" s="66" t="s">
        <v>15</v>
      </c>
      <c r="Q168" s="66"/>
      <c r="R168" s="66"/>
      <c r="S168" s="66"/>
      <c r="T168" s="66"/>
      <c r="U168" s="66"/>
      <c r="V168" s="66"/>
      <c r="W168" s="66"/>
      <c r="X168" s="66"/>
      <c r="Y168" s="67"/>
      <c r="Z168" s="16"/>
      <c r="AA168" s="16"/>
      <c r="AB168" s="16"/>
      <c r="AC168" s="16"/>
      <c r="AD168" s="16"/>
      <c r="AE168" s="68" t="s">
        <v>623</v>
      </c>
      <c r="AF168" s="12"/>
      <c r="AG168" s="12" t="s">
        <v>623</v>
      </c>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69"/>
      <c r="CX168" s="352"/>
      <c r="CY168" s="69"/>
      <c r="CZ168" s="70"/>
      <c r="DA168" s="69"/>
      <c r="DB168" s="70"/>
      <c r="DC168" s="69"/>
      <c r="DD168" s="70"/>
      <c r="DE168" s="71"/>
      <c r="DF168" s="71"/>
      <c r="DG168" s="387"/>
      <c r="DH168" s="387"/>
      <c r="DI168" s="387"/>
      <c r="DJ168" s="387"/>
      <c r="DK168" s="387"/>
      <c r="DL168" s="387"/>
      <c r="DM168" s="387"/>
      <c r="DN168" s="387"/>
      <c r="DO168" s="387"/>
      <c r="DP168" s="387"/>
      <c r="DQ168" s="387"/>
      <c r="DR168" s="387"/>
      <c r="DS168" s="387"/>
      <c r="DT168" s="387"/>
      <c r="DU168" s="387"/>
      <c r="DV168" s="387"/>
      <c r="DW168" s="387"/>
      <c r="DX168" s="387"/>
      <c r="DY168" s="387"/>
      <c r="DZ168" s="387"/>
    </row>
    <row r="169" spans="1:130" ht="70.5" hidden="1" customHeight="1" x14ac:dyDescent="0.25">
      <c r="A169" s="616"/>
      <c r="B169" s="619"/>
      <c r="C169" s="56">
        <v>241</v>
      </c>
      <c r="D169" s="613"/>
      <c r="E169" s="15" t="s">
        <v>19</v>
      </c>
      <c r="F169" s="613"/>
      <c r="G169" s="64" t="s">
        <v>19</v>
      </c>
      <c r="H169" s="8" t="s">
        <v>730</v>
      </c>
      <c r="I169" s="64" t="s">
        <v>628</v>
      </c>
      <c r="J169" s="389"/>
      <c r="K169" s="14"/>
      <c r="L169" s="14"/>
      <c r="M169" s="11"/>
      <c r="N169" s="306" t="s">
        <v>545</v>
      </c>
      <c r="O169" s="66"/>
      <c r="P169" s="66"/>
      <c r="Q169" s="66"/>
      <c r="R169" s="66"/>
      <c r="S169" s="66"/>
      <c r="T169" s="66" t="s">
        <v>15</v>
      </c>
      <c r="U169" s="66"/>
      <c r="V169" s="66"/>
      <c r="W169" s="66"/>
      <c r="X169" s="66"/>
      <c r="Y169" s="67">
        <f t="shared" si="46"/>
        <v>1</v>
      </c>
      <c r="Z169" s="16"/>
      <c r="AA169" s="16"/>
      <c r="AB169" s="16"/>
      <c r="AC169" s="16"/>
      <c r="AD169" s="16"/>
      <c r="AE169" s="68"/>
      <c r="AF169" s="12"/>
      <c r="AG169" s="12"/>
      <c r="AH169" s="12"/>
      <c r="AI169" s="12"/>
      <c r="AJ169" s="12"/>
      <c r="AK169" s="12"/>
      <c r="AL169" s="12"/>
      <c r="AM169" s="12"/>
      <c r="AN169" s="12"/>
      <c r="AO169" s="12"/>
      <c r="AP169" s="12"/>
      <c r="AQ169" s="12"/>
      <c r="AR169" s="12"/>
      <c r="AS169" s="12"/>
      <c r="AT169" s="12"/>
      <c r="AU169" s="12"/>
      <c r="AV169" s="12" t="s">
        <v>645</v>
      </c>
      <c r="AW169" s="12" t="s">
        <v>710</v>
      </c>
      <c r="AX169" s="12" t="s">
        <v>645</v>
      </c>
      <c r="AY169" s="12"/>
      <c r="AZ169" s="12"/>
      <c r="BA169" s="12"/>
      <c r="BB169" s="12"/>
      <c r="BC169" s="12"/>
      <c r="BD169" s="12"/>
      <c r="BE169" s="12"/>
      <c r="BF169" s="12"/>
      <c r="BG169" s="12"/>
      <c r="BH169" s="12"/>
      <c r="BI169" s="12"/>
      <c r="BJ169" s="345">
        <v>2</v>
      </c>
      <c r="BK169" s="345">
        <v>2</v>
      </c>
      <c r="BL169" s="345">
        <v>2</v>
      </c>
      <c r="BM169" s="345">
        <v>2</v>
      </c>
      <c r="BN169" s="345">
        <v>2</v>
      </c>
      <c r="BO169" s="345">
        <v>1</v>
      </c>
      <c r="BP169" s="345">
        <v>2</v>
      </c>
      <c r="BQ169" s="345">
        <v>2</v>
      </c>
      <c r="BR169" s="345">
        <v>2</v>
      </c>
      <c r="BS169" s="345">
        <v>2</v>
      </c>
      <c r="BT169" s="345">
        <v>2</v>
      </c>
      <c r="BU169" s="345">
        <v>2</v>
      </c>
      <c r="BV169" s="345">
        <v>1</v>
      </c>
      <c r="BW169" s="345">
        <v>2</v>
      </c>
      <c r="BX169" s="345">
        <v>2</v>
      </c>
      <c r="BY169" s="345">
        <v>2</v>
      </c>
      <c r="BZ169" s="345">
        <v>2</v>
      </c>
      <c r="CA169" s="345">
        <v>1</v>
      </c>
      <c r="CB169" s="345">
        <v>2</v>
      </c>
      <c r="CC169" s="345">
        <v>2</v>
      </c>
      <c r="CD169" s="345">
        <v>2</v>
      </c>
      <c r="CE169" s="345">
        <v>2</v>
      </c>
      <c r="CF169" s="345">
        <v>2</v>
      </c>
      <c r="CG169" s="345">
        <v>2</v>
      </c>
      <c r="CH169" s="345">
        <v>2</v>
      </c>
      <c r="CI169" s="345">
        <v>2</v>
      </c>
      <c r="CJ169" s="345">
        <v>2</v>
      </c>
      <c r="CK169" s="345">
        <v>2</v>
      </c>
      <c r="CL169" s="345">
        <v>2</v>
      </c>
      <c r="CM169" s="345">
        <v>2</v>
      </c>
      <c r="CN169" s="345">
        <v>2</v>
      </c>
      <c r="CO169" s="345">
        <v>2</v>
      </c>
      <c r="CP169" s="345">
        <v>2</v>
      </c>
      <c r="CQ169" s="345">
        <v>2</v>
      </c>
      <c r="CR169" s="345">
        <v>2</v>
      </c>
      <c r="CS169" s="345">
        <v>2</v>
      </c>
      <c r="CT169" s="345">
        <v>2</v>
      </c>
      <c r="CU169" s="345">
        <v>2</v>
      </c>
      <c r="CV169" s="345">
        <v>2</v>
      </c>
      <c r="CW169" s="335">
        <f t="shared" si="57"/>
        <v>36</v>
      </c>
      <c r="CX169" s="330">
        <f t="shared" si="58"/>
        <v>0.92307692307692313</v>
      </c>
      <c r="CY169" s="335">
        <f t="shared" si="59"/>
        <v>3</v>
      </c>
      <c r="CZ169" s="339">
        <f t="shared" si="60"/>
        <v>7.6923076923076927E-2</v>
      </c>
      <c r="DA169" s="335">
        <f t="shared" si="61"/>
        <v>0</v>
      </c>
      <c r="DB169" s="339">
        <f t="shared" si="62"/>
        <v>0</v>
      </c>
      <c r="DC169" s="335">
        <f t="shared" si="63"/>
        <v>0</v>
      </c>
      <c r="DD169" s="339">
        <f t="shared" si="64"/>
        <v>0</v>
      </c>
      <c r="DE169" s="71">
        <f t="shared" si="65"/>
        <v>1.9230769230769231</v>
      </c>
      <c r="DF169" s="71" t="str">
        <f t="shared" si="66"/>
        <v>Đạt mục tiêu</v>
      </c>
      <c r="DG169" s="2"/>
      <c r="DH169" s="2"/>
      <c r="DI169" s="2"/>
      <c r="DJ169" s="2"/>
      <c r="DK169" s="2"/>
      <c r="DL169" s="2"/>
      <c r="DM169" s="2"/>
      <c r="DN169" s="2"/>
      <c r="DO169" s="2"/>
      <c r="DP169" s="2"/>
      <c r="DQ169" s="2"/>
      <c r="DR169" s="2"/>
      <c r="DS169" s="2"/>
      <c r="DT169" s="2"/>
      <c r="DU169" s="2"/>
      <c r="DV169" s="2"/>
      <c r="DW169" s="2"/>
      <c r="DX169" s="2"/>
      <c r="DY169" s="2"/>
      <c r="DZ169" s="2"/>
    </row>
    <row r="170" spans="1:130" ht="34.5" hidden="1" customHeight="1" x14ac:dyDescent="0.25">
      <c r="A170" s="49">
        <v>144</v>
      </c>
      <c r="B170" s="62">
        <v>241</v>
      </c>
      <c r="C170" s="56">
        <v>242</v>
      </c>
      <c r="D170" s="8" t="s">
        <v>206</v>
      </c>
      <c r="E170" s="15" t="s">
        <v>38</v>
      </c>
      <c r="F170" s="15" t="s">
        <v>207</v>
      </c>
      <c r="G170" s="64" t="s">
        <v>38</v>
      </c>
      <c r="H170" s="8" t="s">
        <v>731</v>
      </c>
      <c r="I170" s="64" t="s">
        <v>628</v>
      </c>
      <c r="J170" s="64" t="s">
        <v>179</v>
      </c>
      <c r="K170" s="16" t="s">
        <v>145</v>
      </c>
      <c r="L170" s="16" t="s">
        <v>15</v>
      </c>
      <c r="M170" s="11"/>
      <c r="N170" s="306" t="s">
        <v>545</v>
      </c>
      <c r="O170" s="66"/>
      <c r="P170" s="66"/>
      <c r="Q170" s="66"/>
      <c r="R170" s="66"/>
      <c r="S170" s="66"/>
      <c r="T170" s="66" t="s">
        <v>15</v>
      </c>
      <c r="U170" s="66"/>
      <c r="V170" s="66"/>
      <c r="W170" s="66"/>
      <c r="X170" s="66"/>
      <c r="Y170" s="67">
        <f t="shared" si="46"/>
        <v>1</v>
      </c>
      <c r="Z170" s="16"/>
      <c r="AA170" s="16"/>
      <c r="AB170" s="16"/>
      <c r="AC170" s="16"/>
      <c r="AD170" s="16"/>
      <c r="AE170" s="76"/>
      <c r="AF170" s="16"/>
      <c r="AG170" s="16"/>
      <c r="AH170" s="16"/>
      <c r="AI170" s="16"/>
      <c r="AJ170" s="16"/>
      <c r="AK170" s="16"/>
      <c r="AL170" s="16"/>
      <c r="AM170" s="16"/>
      <c r="AN170" s="16"/>
      <c r="AO170" s="16"/>
      <c r="AP170" s="16"/>
      <c r="AQ170" s="16"/>
      <c r="AR170" s="16"/>
      <c r="AS170" s="16"/>
      <c r="AT170" s="16"/>
      <c r="AU170" s="16" t="s">
        <v>710</v>
      </c>
      <c r="AV170" s="16"/>
      <c r="AW170" s="16"/>
      <c r="AX170" s="16" t="s">
        <v>710</v>
      </c>
      <c r="AY170" s="16"/>
      <c r="AZ170" s="16"/>
      <c r="BA170" s="16"/>
      <c r="BB170" s="16"/>
      <c r="BC170" s="16"/>
      <c r="BD170" s="16"/>
      <c r="BE170" s="16"/>
      <c r="BF170" s="16"/>
      <c r="BG170" s="16"/>
      <c r="BH170" s="16"/>
      <c r="BI170" s="16"/>
      <c r="BJ170" s="345">
        <v>2</v>
      </c>
      <c r="BK170" s="345">
        <v>2</v>
      </c>
      <c r="BL170" s="345">
        <v>2</v>
      </c>
      <c r="BM170" s="345">
        <v>2</v>
      </c>
      <c r="BN170" s="345">
        <v>2</v>
      </c>
      <c r="BO170" s="345">
        <v>2</v>
      </c>
      <c r="BP170" s="345">
        <v>2</v>
      </c>
      <c r="BQ170" s="345">
        <v>2</v>
      </c>
      <c r="BR170" s="345">
        <v>2</v>
      </c>
      <c r="BS170" s="345">
        <v>2</v>
      </c>
      <c r="BT170" s="345">
        <v>2</v>
      </c>
      <c r="BU170" s="345">
        <v>2</v>
      </c>
      <c r="BV170" s="345">
        <v>2</v>
      </c>
      <c r="BW170" s="345">
        <v>2</v>
      </c>
      <c r="BX170" s="345">
        <v>2</v>
      </c>
      <c r="BY170" s="345">
        <v>2</v>
      </c>
      <c r="BZ170" s="345">
        <v>2</v>
      </c>
      <c r="CA170" s="345">
        <v>2</v>
      </c>
      <c r="CB170" s="345">
        <v>2</v>
      </c>
      <c r="CC170" s="345">
        <v>2</v>
      </c>
      <c r="CD170" s="345">
        <v>2</v>
      </c>
      <c r="CE170" s="345">
        <v>2</v>
      </c>
      <c r="CF170" s="345">
        <v>2</v>
      </c>
      <c r="CG170" s="345">
        <v>2</v>
      </c>
      <c r="CH170" s="345">
        <v>2</v>
      </c>
      <c r="CI170" s="345">
        <v>2</v>
      </c>
      <c r="CJ170" s="345">
        <v>2</v>
      </c>
      <c r="CK170" s="345">
        <v>2</v>
      </c>
      <c r="CL170" s="345">
        <v>2</v>
      </c>
      <c r="CM170" s="345">
        <v>2</v>
      </c>
      <c r="CN170" s="345">
        <v>2</v>
      </c>
      <c r="CO170" s="345">
        <v>2</v>
      </c>
      <c r="CP170" s="345">
        <v>2</v>
      </c>
      <c r="CQ170" s="345">
        <v>2</v>
      </c>
      <c r="CR170" s="345">
        <v>2</v>
      </c>
      <c r="CS170" s="345">
        <v>2</v>
      </c>
      <c r="CT170" s="345">
        <v>2</v>
      </c>
      <c r="CU170" s="345">
        <v>2</v>
      </c>
      <c r="CV170" s="345">
        <v>2</v>
      </c>
      <c r="CW170" s="335">
        <f t="shared" si="57"/>
        <v>39</v>
      </c>
      <c r="CX170" s="330">
        <f t="shared" si="58"/>
        <v>1</v>
      </c>
      <c r="CY170" s="335">
        <f t="shared" si="59"/>
        <v>0</v>
      </c>
      <c r="CZ170" s="339">
        <f t="shared" si="60"/>
        <v>0</v>
      </c>
      <c r="DA170" s="335">
        <f t="shared" si="61"/>
        <v>0</v>
      </c>
      <c r="DB170" s="339">
        <f t="shared" si="62"/>
        <v>0</v>
      </c>
      <c r="DC170" s="335">
        <f t="shared" si="63"/>
        <v>0</v>
      </c>
      <c r="DD170" s="339">
        <f t="shared" si="64"/>
        <v>0</v>
      </c>
      <c r="DE170" s="71">
        <f t="shared" si="65"/>
        <v>2</v>
      </c>
      <c r="DF170" s="71" t="str">
        <f t="shared" si="66"/>
        <v>Đạt mục tiêu</v>
      </c>
      <c r="DG170" s="2"/>
      <c r="DH170" s="2"/>
      <c r="DI170" s="2"/>
      <c r="DJ170" s="2"/>
      <c r="DK170" s="2"/>
      <c r="DL170" s="2"/>
      <c r="DM170" s="2"/>
      <c r="DN170" s="2"/>
      <c r="DO170" s="2"/>
      <c r="DP170" s="2"/>
      <c r="DQ170" s="2"/>
      <c r="DR170" s="2"/>
      <c r="DS170" s="2"/>
      <c r="DT170" s="2"/>
      <c r="DU170" s="2"/>
      <c r="DV170" s="2"/>
      <c r="DW170" s="2"/>
      <c r="DX170" s="2"/>
      <c r="DY170" s="2"/>
      <c r="DZ170" s="2"/>
    </row>
    <row r="171" spans="1:130" ht="15.75" hidden="1" customHeight="1" x14ac:dyDescent="0.25">
      <c r="A171" s="49">
        <v>145</v>
      </c>
      <c r="B171" s="55">
        <v>242</v>
      </c>
      <c r="C171" s="56">
        <v>243</v>
      </c>
      <c r="D171" s="706" t="s">
        <v>732</v>
      </c>
      <c r="E171" s="707"/>
      <c r="F171" s="707"/>
      <c r="G171" s="707"/>
      <c r="H171" s="705"/>
      <c r="I171" s="64"/>
      <c r="J171" s="57"/>
      <c r="K171" s="57" t="s">
        <v>8</v>
      </c>
      <c r="L171" s="57" t="s">
        <v>8</v>
      </c>
      <c r="M171" s="57" t="s">
        <v>8</v>
      </c>
      <c r="N171" s="296"/>
      <c r="O171" s="58" t="s">
        <v>609</v>
      </c>
      <c r="P171" s="58" t="s">
        <v>609</v>
      </c>
      <c r="Q171" s="58" t="s">
        <v>609</v>
      </c>
      <c r="R171" s="58" t="s">
        <v>609</v>
      </c>
      <c r="S171" s="58" t="s">
        <v>609</v>
      </c>
      <c r="T171" s="58" t="s">
        <v>609</v>
      </c>
      <c r="U171" s="58" t="s">
        <v>609</v>
      </c>
      <c r="V171" s="58" t="s">
        <v>609</v>
      </c>
      <c r="W171" s="58" t="s">
        <v>609</v>
      </c>
      <c r="X171" s="58" t="s">
        <v>609</v>
      </c>
      <c r="Y171" s="67">
        <f t="shared" si="46"/>
        <v>0</v>
      </c>
      <c r="Z171" s="57" t="s">
        <v>8</v>
      </c>
      <c r="AA171" s="57"/>
      <c r="AB171" s="57"/>
      <c r="AC171" s="57"/>
      <c r="AD171" s="57"/>
      <c r="AE171" s="77"/>
      <c r="AF171" s="78"/>
      <c r="AG171" s="78"/>
      <c r="AH171" s="78"/>
      <c r="AI171" s="78"/>
      <c r="AJ171" s="78"/>
      <c r="AK171" s="78"/>
      <c r="AL171" s="78"/>
      <c r="AM171" s="78"/>
      <c r="AN171" s="78"/>
      <c r="AO171" s="78"/>
      <c r="AP171" s="78"/>
      <c r="AQ171" s="78"/>
      <c r="AR171" s="78"/>
      <c r="AS171" s="78"/>
      <c r="AT171" s="78"/>
      <c r="AU171" s="57"/>
      <c r="AV171" s="57"/>
      <c r="AW171" s="57"/>
      <c r="AX171" s="57"/>
      <c r="AY171" s="57"/>
      <c r="AZ171" s="57"/>
      <c r="BA171" s="57"/>
      <c r="BB171" s="57"/>
      <c r="BC171" s="78"/>
      <c r="BD171" s="78"/>
      <c r="BE171" s="78"/>
      <c r="BF171" s="78"/>
      <c r="BG171" s="78"/>
      <c r="BH171" s="78"/>
      <c r="BI171" s="78"/>
      <c r="BJ171" s="336" t="s">
        <v>8</v>
      </c>
      <c r="BK171" s="336" t="s">
        <v>8</v>
      </c>
      <c r="BL171" s="336" t="s">
        <v>8</v>
      </c>
      <c r="BM171" s="336" t="s">
        <v>8</v>
      </c>
      <c r="BN171" s="336" t="s">
        <v>8</v>
      </c>
      <c r="BO171" s="336" t="s">
        <v>8</v>
      </c>
      <c r="BP171" s="336" t="s">
        <v>8</v>
      </c>
      <c r="BQ171" s="336" t="s">
        <v>8</v>
      </c>
      <c r="BR171" s="336" t="s">
        <v>8</v>
      </c>
      <c r="BS171" s="336" t="s">
        <v>8</v>
      </c>
      <c r="BT171" s="336" t="s">
        <v>8</v>
      </c>
      <c r="BU171" s="336" t="s">
        <v>8</v>
      </c>
      <c r="BV171" s="336" t="s">
        <v>8</v>
      </c>
      <c r="BW171" s="336" t="s">
        <v>8</v>
      </c>
      <c r="BX171" s="336" t="s">
        <v>8</v>
      </c>
      <c r="BY171" s="336" t="s">
        <v>8</v>
      </c>
      <c r="BZ171" s="336" t="s">
        <v>8</v>
      </c>
      <c r="CA171" s="336" t="s">
        <v>8</v>
      </c>
      <c r="CB171" s="336" t="s">
        <v>8</v>
      </c>
      <c r="CC171" s="336" t="s">
        <v>8</v>
      </c>
      <c r="CD171" s="336" t="s">
        <v>8</v>
      </c>
      <c r="CE171" s="336" t="s">
        <v>8</v>
      </c>
      <c r="CF171" s="336" t="s">
        <v>8</v>
      </c>
      <c r="CG171" s="336" t="s">
        <v>8</v>
      </c>
      <c r="CH171" s="336" t="s">
        <v>8</v>
      </c>
      <c r="CI171" s="336" t="s">
        <v>8</v>
      </c>
      <c r="CJ171" s="336" t="s">
        <v>8</v>
      </c>
      <c r="CK171" s="336" t="s">
        <v>8</v>
      </c>
      <c r="CL171" s="336" t="s">
        <v>8</v>
      </c>
      <c r="CM171" s="336" t="s">
        <v>8</v>
      </c>
      <c r="CN171" s="336" t="s">
        <v>8</v>
      </c>
      <c r="CO171" s="336" t="s">
        <v>8</v>
      </c>
      <c r="CP171" s="336" t="s">
        <v>8</v>
      </c>
      <c r="CQ171" s="336" t="s">
        <v>8</v>
      </c>
      <c r="CR171" s="336" t="s">
        <v>8</v>
      </c>
      <c r="CS171" s="336"/>
      <c r="CT171" s="336" t="s">
        <v>8</v>
      </c>
      <c r="CU171" s="336" t="s">
        <v>8</v>
      </c>
      <c r="CV171" s="336" t="s">
        <v>8</v>
      </c>
      <c r="CW171" s="336" t="s">
        <v>8</v>
      </c>
      <c r="CX171" s="331" t="s">
        <v>8</v>
      </c>
      <c r="CY171" s="336" t="s">
        <v>8</v>
      </c>
      <c r="CZ171" s="336" t="s">
        <v>8</v>
      </c>
      <c r="DA171" s="336" t="s">
        <v>8</v>
      </c>
      <c r="DB171" s="336" t="s">
        <v>8</v>
      </c>
      <c r="DC171" s="336" t="s">
        <v>8</v>
      </c>
      <c r="DD171" s="336" t="s">
        <v>8</v>
      </c>
      <c r="DE171" s="57" t="s">
        <v>8</v>
      </c>
      <c r="DF171" s="57" t="s">
        <v>8</v>
      </c>
      <c r="DG171" s="2"/>
      <c r="DH171" s="2"/>
      <c r="DI171" s="2"/>
      <c r="DJ171" s="2"/>
      <c r="DK171" s="2"/>
      <c r="DL171" s="2"/>
      <c r="DM171" s="2"/>
      <c r="DN171" s="2"/>
      <c r="DO171" s="2"/>
      <c r="DP171" s="2"/>
      <c r="DQ171" s="2"/>
      <c r="DR171" s="2"/>
      <c r="DS171" s="2"/>
      <c r="DT171" s="2"/>
      <c r="DU171" s="2"/>
      <c r="DV171" s="2"/>
      <c r="DW171" s="2"/>
      <c r="DX171" s="2"/>
      <c r="DY171" s="2"/>
      <c r="DZ171" s="2"/>
    </row>
    <row r="172" spans="1:130" ht="15.75" hidden="1" customHeight="1" x14ac:dyDescent="0.25">
      <c r="A172" s="49">
        <v>146</v>
      </c>
      <c r="B172" s="55">
        <v>243</v>
      </c>
      <c r="C172" s="56">
        <v>244</v>
      </c>
      <c r="D172" s="706" t="s">
        <v>208</v>
      </c>
      <c r="E172" s="707"/>
      <c r="F172" s="705"/>
      <c r="G172" s="57"/>
      <c r="H172" s="57"/>
      <c r="I172" s="78"/>
      <c r="J172" s="57"/>
      <c r="K172" s="57" t="s">
        <v>8</v>
      </c>
      <c r="L172" s="57" t="s">
        <v>8</v>
      </c>
      <c r="M172" s="57" t="s">
        <v>8</v>
      </c>
      <c r="N172" s="296"/>
      <c r="O172" s="58" t="s">
        <v>609</v>
      </c>
      <c r="P172" s="58" t="s">
        <v>609</v>
      </c>
      <c r="Q172" s="58" t="s">
        <v>609</v>
      </c>
      <c r="R172" s="58" t="s">
        <v>609</v>
      </c>
      <c r="S172" s="58" t="s">
        <v>609</v>
      </c>
      <c r="T172" s="58" t="s">
        <v>609</v>
      </c>
      <c r="U172" s="58" t="s">
        <v>609</v>
      </c>
      <c r="V172" s="58" t="s">
        <v>609</v>
      </c>
      <c r="W172" s="58" t="s">
        <v>609</v>
      </c>
      <c r="X172" s="58" t="s">
        <v>609</v>
      </c>
      <c r="Y172" s="67">
        <f t="shared" si="46"/>
        <v>0</v>
      </c>
      <c r="Z172" s="57" t="s">
        <v>8</v>
      </c>
      <c r="AA172" s="57"/>
      <c r="AB172" s="57"/>
      <c r="AC172" s="57"/>
      <c r="AD172" s="57"/>
      <c r="AE172" s="79"/>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336" t="s">
        <v>8</v>
      </c>
      <c r="BK172" s="336" t="s">
        <v>8</v>
      </c>
      <c r="BL172" s="336" t="s">
        <v>8</v>
      </c>
      <c r="BM172" s="336" t="s">
        <v>8</v>
      </c>
      <c r="BN172" s="336" t="s">
        <v>8</v>
      </c>
      <c r="BO172" s="336" t="s">
        <v>8</v>
      </c>
      <c r="BP172" s="336" t="s">
        <v>8</v>
      </c>
      <c r="BQ172" s="336" t="s">
        <v>8</v>
      </c>
      <c r="BR172" s="336" t="s">
        <v>8</v>
      </c>
      <c r="BS172" s="336" t="s">
        <v>8</v>
      </c>
      <c r="BT172" s="336" t="s">
        <v>8</v>
      </c>
      <c r="BU172" s="336" t="s">
        <v>8</v>
      </c>
      <c r="BV172" s="336" t="s">
        <v>8</v>
      </c>
      <c r="BW172" s="336" t="s">
        <v>8</v>
      </c>
      <c r="BX172" s="336" t="s">
        <v>8</v>
      </c>
      <c r="BY172" s="336" t="s">
        <v>8</v>
      </c>
      <c r="BZ172" s="336" t="s">
        <v>8</v>
      </c>
      <c r="CA172" s="336" t="s">
        <v>8</v>
      </c>
      <c r="CB172" s="336" t="s">
        <v>8</v>
      </c>
      <c r="CC172" s="336" t="s">
        <v>8</v>
      </c>
      <c r="CD172" s="336" t="s">
        <v>8</v>
      </c>
      <c r="CE172" s="336" t="s">
        <v>8</v>
      </c>
      <c r="CF172" s="336" t="s">
        <v>8</v>
      </c>
      <c r="CG172" s="336" t="s">
        <v>8</v>
      </c>
      <c r="CH172" s="336" t="s">
        <v>8</v>
      </c>
      <c r="CI172" s="336" t="s">
        <v>8</v>
      </c>
      <c r="CJ172" s="336" t="s">
        <v>8</v>
      </c>
      <c r="CK172" s="336" t="s">
        <v>8</v>
      </c>
      <c r="CL172" s="336" t="s">
        <v>8</v>
      </c>
      <c r="CM172" s="336" t="s">
        <v>8</v>
      </c>
      <c r="CN172" s="336" t="s">
        <v>8</v>
      </c>
      <c r="CO172" s="336" t="s">
        <v>8</v>
      </c>
      <c r="CP172" s="336" t="s">
        <v>8</v>
      </c>
      <c r="CQ172" s="336" t="s">
        <v>8</v>
      </c>
      <c r="CR172" s="336" t="s">
        <v>8</v>
      </c>
      <c r="CS172" s="336"/>
      <c r="CT172" s="336" t="s">
        <v>8</v>
      </c>
      <c r="CU172" s="336" t="s">
        <v>8</v>
      </c>
      <c r="CV172" s="336" t="s">
        <v>8</v>
      </c>
      <c r="CW172" s="336" t="s">
        <v>8</v>
      </c>
      <c r="CX172" s="331" t="s">
        <v>8</v>
      </c>
      <c r="CY172" s="336" t="s">
        <v>8</v>
      </c>
      <c r="CZ172" s="336" t="s">
        <v>8</v>
      </c>
      <c r="DA172" s="336" t="s">
        <v>8</v>
      </c>
      <c r="DB172" s="336" t="s">
        <v>8</v>
      </c>
      <c r="DC172" s="336" t="s">
        <v>8</v>
      </c>
      <c r="DD172" s="336" t="s">
        <v>8</v>
      </c>
      <c r="DE172" s="57" t="s">
        <v>8</v>
      </c>
      <c r="DF172" s="57" t="s">
        <v>8</v>
      </c>
      <c r="DG172" s="2"/>
      <c r="DH172" s="2"/>
      <c r="DI172" s="2"/>
      <c r="DJ172" s="2"/>
      <c r="DK172" s="2"/>
      <c r="DL172" s="2"/>
      <c r="DM172" s="2"/>
      <c r="DN172" s="2"/>
      <c r="DO172" s="2"/>
      <c r="DP172" s="2"/>
      <c r="DQ172" s="2"/>
      <c r="DR172" s="2"/>
      <c r="DS172" s="2"/>
      <c r="DT172" s="2"/>
      <c r="DU172" s="2"/>
      <c r="DV172" s="2"/>
      <c r="DW172" s="2"/>
      <c r="DX172" s="2"/>
      <c r="DY172" s="2"/>
      <c r="DZ172" s="2"/>
    </row>
    <row r="173" spans="1:130" ht="37.5" hidden="1" customHeight="1" x14ac:dyDescent="0.25">
      <c r="A173" s="49">
        <v>147</v>
      </c>
      <c r="B173" s="62">
        <v>244</v>
      </c>
      <c r="C173" s="56">
        <v>247</v>
      </c>
      <c r="D173" s="8" t="s">
        <v>209</v>
      </c>
      <c r="E173" s="15" t="s">
        <v>36</v>
      </c>
      <c r="F173" s="15" t="s">
        <v>210</v>
      </c>
      <c r="G173" s="64" t="s">
        <v>36</v>
      </c>
      <c r="H173" s="15" t="s">
        <v>733</v>
      </c>
      <c r="I173" s="61"/>
      <c r="J173" s="64" t="s">
        <v>179</v>
      </c>
      <c r="K173" s="16" t="s">
        <v>6</v>
      </c>
      <c r="L173" s="16" t="s">
        <v>15</v>
      </c>
      <c r="M173" s="24">
        <v>1</v>
      </c>
      <c r="N173" s="24" t="s">
        <v>1268</v>
      </c>
      <c r="O173" s="66"/>
      <c r="P173" s="66"/>
      <c r="Q173" s="66"/>
      <c r="R173" s="66"/>
      <c r="S173" s="66"/>
      <c r="T173" s="66"/>
      <c r="U173" s="66"/>
      <c r="V173" s="81" t="s">
        <v>15</v>
      </c>
      <c r="W173" s="81"/>
      <c r="X173" s="66"/>
      <c r="Y173" s="67">
        <f t="shared" si="46"/>
        <v>1</v>
      </c>
      <c r="Z173" s="16"/>
      <c r="AA173" s="16"/>
      <c r="AB173" s="16"/>
      <c r="AC173" s="16"/>
      <c r="AD173" s="16"/>
      <c r="AE173" s="68"/>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t="s">
        <v>710</v>
      </c>
      <c r="BD173" s="12" t="s">
        <v>710</v>
      </c>
      <c r="BE173" s="12" t="s">
        <v>710</v>
      </c>
      <c r="BF173" s="12"/>
      <c r="BG173" s="12"/>
      <c r="BH173" s="12"/>
      <c r="BI173" s="12"/>
      <c r="BJ173" s="16">
        <v>2</v>
      </c>
      <c r="BK173" s="16">
        <v>2</v>
      </c>
      <c r="BL173" s="16">
        <v>2</v>
      </c>
      <c r="BM173" s="16">
        <v>2</v>
      </c>
      <c r="BN173" s="16">
        <v>2</v>
      </c>
      <c r="BO173" s="16">
        <v>2</v>
      </c>
      <c r="BP173" s="16">
        <v>2</v>
      </c>
      <c r="BQ173" s="16">
        <v>2</v>
      </c>
      <c r="BR173" s="16">
        <v>2</v>
      </c>
      <c r="BS173" s="16">
        <v>2</v>
      </c>
      <c r="BT173" s="16">
        <v>2</v>
      </c>
      <c r="BU173" s="16">
        <v>2</v>
      </c>
      <c r="BV173" s="16">
        <v>2</v>
      </c>
      <c r="BW173" s="16">
        <v>2</v>
      </c>
      <c r="BX173" s="16">
        <v>2</v>
      </c>
      <c r="BY173" s="16">
        <v>2</v>
      </c>
      <c r="BZ173" s="16">
        <v>2</v>
      </c>
      <c r="CA173" s="16">
        <v>2</v>
      </c>
      <c r="CB173" s="16">
        <v>2</v>
      </c>
      <c r="CC173" s="16">
        <v>2</v>
      </c>
      <c r="CD173" s="16">
        <v>2</v>
      </c>
      <c r="CE173" s="16">
        <v>2</v>
      </c>
      <c r="CF173" s="16">
        <v>2</v>
      </c>
      <c r="CG173" s="16">
        <v>2</v>
      </c>
      <c r="CH173" s="16">
        <v>2</v>
      </c>
      <c r="CI173" s="16">
        <v>2</v>
      </c>
      <c r="CJ173" s="16">
        <v>2</v>
      </c>
      <c r="CK173" s="16">
        <v>2</v>
      </c>
      <c r="CL173" s="16">
        <v>2</v>
      </c>
      <c r="CM173" s="16">
        <v>2</v>
      </c>
      <c r="CN173" s="16">
        <v>2</v>
      </c>
      <c r="CO173" s="16">
        <v>2</v>
      </c>
      <c r="CP173" s="16">
        <v>2</v>
      </c>
      <c r="CQ173" s="16">
        <v>2</v>
      </c>
      <c r="CR173" s="16">
        <v>2</v>
      </c>
      <c r="CS173" s="16">
        <v>2</v>
      </c>
      <c r="CT173" s="16">
        <v>2</v>
      </c>
      <c r="CU173" s="16">
        <v>2</v>
      </c>
      <c r="CV173" s="16">
        <v>2</v>
      </c>
      <c r="CW173" s="69">
        <f>COUNTIF(BJ173:CV173,"2")</f>
        <v>39</v>
      </c>
      <c r="CX173" s="352">
        <f>CW173/(CW173+CY173+DA173+DC173)</f>
        <v>1</v>
      </c>
      <c r="CY173" s="69">
        <f>COUNTIF(BJ173:CV173,"1")</f>
        <v>0</v>
      </c>
      <c r="CZ173" s="70">
        <f>CY173/(CW173+CY173+DA173+DC173)</f>
        <v>0</v>
      </c>
      <c r="DA173" s="69">
        <f>COUNTIF(BJ173:CV173,"0")</f>
        <v>0</v>
      </c>
      <c r="DB173" s="70">
        <f>DA173/(CW173+CY173+DA173+DC173)</f>
        <v>0</v>
      </c>
      <c r="DC173" s="69">
        <f>COUNTIF(BJ173:CV173,"KĐG")</f>
        <v>0</v>
      </c>
      <c r="DD173" s="70">
        <f>DC173/(CW173+CY173+DA173+DC173)</f>
        <v>0</v>
      </c>
      <c r="DE173" s="71">
        <f>(((CW173*2)+(CY173*1)+(DA173*0)))/(CW173+CY173+DA173)</f>
        <v>2</v>
      </c>
      <c r="DF173" s="71" t="str">
        <f>IF(DD173&gt;=50%,"KĐG",IF(DE173&gt;=1.6,"Đạt mục tiêu",IF(DE173&gt;=1,"Cần cố gắng","Chưa đạt")))</f>
        <v>Đạt mục tiêu</v>
      </c>
      <c r="DG173" s="2"/>
      <c r="DH173" s="2"/>
      <c r="DI173" s="2"/>
      <c r="DJ173" s="2"/>
      <c r="DK173" s="2"/>
      <c r="DL173" s="2"/>
      <c r="DM173" s="2"/>
      <c r="DN173" s="2"/>
      <c r="DO173" s="2"/>
      <c r="DP173" s="2"/>
      <c r="DQ173" s="2"/>
      <c r="DR173" s="2"/>
      <c r="DS173" s="2"/>
      <c r="DT173" s="2"/>
      <c r="DU173" s="2"/>
      <c r="DV173" s="2"/>
      <c r="DW173" s="2"/>
      <c r="DX173" s="2"/>
      <c r="DY173" s="2"/>
      <c r="DZ173" s="2"/>
    </row>
    <row r="174" spans="1:130" ht="42.75" hidden="1" customHeight="1" x14ac:dyDescent="0.25">
      <c r="A174" s="49">
        <v>148</v>
      </c>
      <c r="B174" s="62">
        <v>247</v>
      </c>
      <c r="C174" s="56">
        <v>248</v>
      </c>
      <c r="D174" s="8" t="s">
        <v>211</v>
      </c>
      <c r="E174" s="15" t="s">
        <v>19</v>
      </c>
      <c r="F174" s="15" t="s">
        <v>212</v>
      </c>
      <c r="G174" s="64" t="s">
        <v>19</v>
      </c>
      <c r="H174" s="15" t="s">
        <v>734</v>
      </c>
      <c r="I174" s="64" t="s">
        <v>628</v>
      </c>
      <c r="J174" s="64" t="s">
        <v>179</v>
      </c>
      <c r="K174" s="16" t="s">
        <v>6</v>
      </c>
      <c r="L174" s="16" t="s">
        <v>15</v>
      </c>
      <c r="M174" s="25"/>
      <c r="N174" s="25" t="s">
        <v>547</v>
      </c>
      <c r="O174" s="67"/>
      <c r="P174" s="66"/>
      <c r="Q174" s="66"/>
      <c r="R174" s="66"/>
      <c r="S174" s="66"/>
      <c r="T174" s="66"/>
      <c r="U174" s="66"/>
      <c r="V174" s="81"/>
      <c r="W174" s="81" t="s">
        <v>15</v>
      </c>
      <c r="X174" s="66"/>
      <c r="Y174" s="67">
        <f t="shared" si="46"/>
        <v>1</v>
      </c>
      <c r="Z174" s="16"/>
      <c r="AA174" s="16"/>
      <c r="AB174" s="16"/>
      <c r="AC174" s="16"/>
      <c r="AD174" s="16"/>
      <c r="AE174" s="68"/>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t="s">
        <v>710</v>
      </c>
      <c r="BG174" s="12" t="s">
        <v>710</v>
      </c>
      <c r="BH174" s="12" t="s">
        <v>710</v>
      </c>
      <c r="BI174" s="12"/>
      <c r="BJ174" s="16">
        <v>2</v>
      </c>
      <c r="BK174" s="16">
        <v>2</v>
      </c>
      <c r="BL174" s="16">
        <v>2</v>
      </c>
      <c r="BM174" s="16">
        <v>2</v>
      </c>
      <c r="BN174" s="16">
        <v>2</v>
      </c>
      <c r="BO174" s="16">
        <v>2</v>
      </c>
      <c r="BP174" s="16">
        <v>2</v>
      </c>
      <c r="BQ174" s="16">
        <v>2</v>
      </c>
      <c r="BR174" s="16">
        <v>2</v>
      </c>
      <c r="BS174" s="16">
        <v>2</v>
      </c>
      <c r="BT174" s="16">
        <v>2</v>
      </c>
      <c r="BU174" s="16">
        <v>2</v>
      </c>
      <c r="BV174" s="16">
        <v>2</v>
      </c>
      <c r="BW174" s="16">
        <v>2</v>
      </c>
      <c r="BX174" s="16">
        <v>2</v>
      </c>
      <c r="BY174" s="16">
        <v>2</v>
      </c>
      <c r="BZ174" s="16">
        <v>2</v>
      </c>
      <c r="CA174" s="16">
        <v>2</v>
      </c>
      <c r="CB174" s="16">
        <v>2</v>
      </c>
      <c r="CC174" s="16">
        <v>2</v>
      </c>
      <c r="CD174" s="16">
        <v>2</v>
      </c>
      <c r="CE174" s="16">
        <v>2</v>
      </c>
      <c r="CF174" s="16">
        <v>2</v>
      </c>
      <c r="CG174" s="16">
        <v>2</v>
      </c>
      <c r="CH174" s="16">
        <v>2</v>
      </c>
      <c r="CI174" s="16">
        <v>2</v>
      </c>
      <c r="CJ174" s="16">
        <v>2</v>
      </c>
      <c r="CK174" s="16">
        <v>2</v>
      </c>
      <c r="CL174" s="16">
        <v>2</v>
      </c>
      <c r="CM174" s="16">
        <v>2</v>
      </c>
      <c r="CN174" s="16">
        <v>2</v>
      </c>
      <c r="CO174" s="16">
        <v>2</v>
      </c>
      <c r="CP174" s="16">
        <v>2</v>
      </c>
      <c r="CQ174" s="16">
        <v>2</v>
      </c>
      <c r="CR174" s="16">
        <v>2</v>
      </c>
      <c r="CS174" s="16">
        <v>2</v>
      </c>
      <c r="CT174" s="16">
        <v>2</v>
      </c>
      <c r="CU174" s="16">
        <v>2</v>
      </c>
      <c r="CV174" s="16">
        <v>2</v>
      </c>
      <c r="CW174" s="69">
        <f>COUNTIF(BJ174:CV174,"2")</f>
        <v>39</v>
      </c>
      <c r="CX174" s="352">
        <f>CW174/(CW174+CY174+DA174+DC174)</f>
        <v>1</v>
      </c>
      <c r="CY174" s="69">
        <f>COUNTIF(BJ174:CV174,"1")</f>
        <v>0</v>
      </c>
      <c r="CZ174" s="70">
        <f>CY174/(CW174+CY174+DA174+DC174)</f>
        <v>0</v>
      </c>
      <c r="DA174" s="69">
        <f>COUNTIF(BJ174:CV174,"0")</f>
        <v>0</v>
      </c>
      <c r="DB174" s="70">
        <f>DA174/(CW174+CY174+DA174+DC174)</f>
        <v>0</v>
      </c>
      <c r="DC174" s="69">
        <f>COUNTIF(BJ174:CV174,"KĐG")</f>
        <v>0</v>
      </c>
      <c r="DD174" s="70">
        <f>DC174/(CW174+CY174+DA174+DC174)</f>
        <v>0</v>
      </c>
      <c r="DE174" s="71">
        <f>(((CW174*2)+(CY174*1)+(DA174*0)))/(CW174+CY174+DA174)</f>
        <v>2</v>
      </c>
      <c r="DF174" s="71" t="str">
        <f>IF(DD174&gt;=50%,"KĐG",IF(DE174&gt;=1.6,"Đạt mục tiêu",IF(DE174&gt;=1,"Cần cố gắng","Chưa đạt")))</f>
        <v>Đạt mục tiêu</v>
      </c>
      <c r="DG174" s="2"/>
      <c r="DH174" s="2"/>
      <c r="DI174" s="2"/>
      <c r="DJ174" s="2"/>
      <c r="DK174" s="2"/>
      <c r="DL174" s="2"/>
      <c r="DM174" s="2"/>
      <c r="DN174" s="2"/>
      <c r="DO174" s="2"/>
      <c r="DP174" s="2"/>
      <c r="DQ174" s="2"/>
      <c r="DR174" s="2"/>
      <c r="DS174" s="2"/>
      <c r="DT174" s="2"/>
      <c r="DU174" s="2"/>
      <c r="DV174" s="2"/>
      <c r="DW174" s="2"/>
      <c r="DX174" s="2"/>
      <c r="DY174" s="2"/>
      <c r="DZ174" s="2"/>
    </row>
    <row r="175" spans="1:130" ht="42.75" customHeight="1" x14ac:dyDescent="0.25">
      <c r="A175" s="614">
        <v>149</v>
      </c>
      <c r="B175" s="617">
        <v>248</v>
      </c>
      <c r="C175" s="56"/>
      <c r="D175" s="612" t="s">
        <v>213</v>
      </c>
      <c r="E175" s="15"/>
      <c r="F175" s="612" t="s">
        <v>214</v>
      </c>
      <c r="G175" s="64"/>
      <c r="H175" s="15" t="s">
        <v>1400</v>
      </c>
      <c r="I175" s="64" t="s">
        <v>611</v>
      </c>
      <c r="J175" s="388"/>
      <c r="K175" s="12"/>
      <c r="L175" s="12"/>
      <c r="M175" s="25"/>
      <c r="N175" s="25" t="s">
        <v>541</v>
      </c>
      <c r="O175" s="67"/>
      <c r="P175" s="66" t="s">
        <v>15</v>
      </c>
      <c r="Q175" s="66"/>
      <c r="R175" s="66"/>
      <c r="S175" s="66"/>
      <c r="T175" s="66"/>
      <c r="U175" s="66"/>
      <c r="V175" s="81"/>
      <c r="W175" s="81"/>
      <c r="X175" s="66"/>
      <c r="Y175" s="67"/>
      <c r="Z175" s="16"/>
      <c r="AA175" s="16"/>
      <c r="AB175" s="16"/>
      <c r="AC175" s="16"/>
      <c r="AD175" s="16"/>
      <c r="AE175" s="68"/>
      <c r="AF175" s="12" t="s">
        <v>623</v>
      </c>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69"/>
      <c r="CX175" s="352"/>
      <c r="CY175" s="69"/>
      <c r="CZ175" s="70"/>
      <c r="DA175" s="69"/>
      <c r="DB175" s="70"/>
      <c r="DC175" s="69"/>
      <c r="DD175" s="70"/>
      <c r="DE175" s="71"/>
      <c r="DF175" s="71"/>
      <c r="DG175" s="387"/>
      <c r="DH175" s="387"/>
      <c r="DI175" s="387"/>
      <c r="DJ175" s="387"/>
      <c r="DK175" s="387"/>
      <c r="DL175" s="387"/>
      <c r="DM175" s="387"/>
      <c r="DN175" s="387"/>
      <c r="DO175" s="387"/>
      <c r="DP175" s="387"/>
      <c r="DQ175" s="387"/>
      <c r="DR175" s="387"/>
      <c r="DS175" s="387"/>
      <c r="DT175" s="387"/>
      <c r="DU175" s="387"/>
      <c r="DV175" s="387"/>
      <c r="DW175" s="387"/>
      <c r="DX175" s="387"/>
      <c r="DY175" s="387"/>
      <c r="DZ175" s="387"/>
    </row>
    <row r="176" spans="1:130" ht="50.25" hidden="1" customHeight="1" x14ac:dyDescent="0.25">
      <c r="A176" s="616"/>
      <c r="B176" s="619"/>
      <c r="C176" s="56">
        <v>249</v>
      </c>
      <c r="D176" s="613"/>
      <c r="E176" s="15" t="s">
        <v>19</v>
      </c>
      <c r="F176" s="613"/>
      <c r="G176" s="64" t="s">
        <v>19</v>
      </c>
      <c r="H176" s="15" t="s">
        <v>735</v>
      </c>
      <c r="I176" s="64" t="s">
        <v>628</v>
      </c>
      <c r="J176" s="388" t="s">
        <v>179</v>
      </c>
      <c r="K176" s="12" t="s">
        <v>6</v>
      </c>
      <c r="L176" s="12" t="s">
        <v>15</v>
      </c>
      <c r="M176" s="11">
        <v>1</v>
      </c>
      <c r="N176" s="306" t="s">
        <v>545</v>
      </c>
      <c r="O176" s="66"/>
      <c r="P176" s="66"/>
      <c r="Q176" s="66"/>
      <c r="R176" s="66"/>
      <c r="S176" s="66"/>
      <c r="T176" s="66" t="s">
        <v>15</v>
      </c>
      <c r="U176" s="66"/>
      <c r="V176" s="66"/>
      <c r="W176" s="66"/>
      <c r="X176" s="66"/>
      <c r="Y176" s="67">
        <f t="shared" si="46"/>
        <v>1</v>
      </c>
      <c r="Z176" s="16"/>
      <c r="AA176" s="16"/>
      <c r="AB176" s="16"/>
      <c r="AC176" s="16"/>
      <c r="AD176" s="16"/>
      <c r="AE176" s="68" t="s">
        <v>623</v>
      </c>
      <c r="AF176" s="12"/>
      <c r="AG176" s="12"/>
      <c r="AH176" s="12"/>
      <c r="AI176" s="12"/>
      <c r="AJ176" s="12"/>
      <c r="AK176" s="12"/>
      <c r="AL176" s="12"/>
      <c r="AM176" s="12"/>
      <c r="AN176" s="12"/>
      <c r="AO176" s="12"/>
      <c r="AP176" s="12"/>
      <c r="AQ176" s="12"/>
      <c r="AR176" s="12"/>
      <c r="AS176" s="12"/>
      <c r="AT176" s="12"/>
      <c r="AU176" s="12"/>
      <c r="AV176" s="12" t="s">
        <v>623</v>
      </c>
      <c r="AW176" s="12"/>
      <c r="AX176" s="12" t="s">
        <v>623</v>
      </c>
      <c r="AY176" s="12"/>
      <c r="AZ176" s="12"/>
      <c r="BA176" s="12"/>
      <c r="BB176" s="12"/>
      <c r="BC176" s="12"/>
      <c r="BD176" s="12"/>
      <c r="BE176" s="12"/>
      <c r="BF176" s="12"/>
      <c r="BG176" s="12"/>
      <c r="BH176" s="12"/>
      <c r="BI176" s="12"/>
      <c r="BJ176" s="345">
        <v>2</v>
      </c>
      <c r="BK176" s="345">
        <v>2</v>
      </c>
      <c r="BL176" s="345">
        <v>2</v>
      </c>
      <c r="BM176" s="345">
        <v>2</v>
      </c>
      <c r="BN176" s="345">
        <v>2</v>
      </c>
      <c r="BO176" s="345">
        <v>1</v>
      </c>
      <c r="BP176" s="345">
        <v>2</v>
      </c>
      <c r="BQ176" s="345">
        <v>2</v>
      </c>
      <c r="BR176" s="345">
        <v>2</v>
      </c>
      <c r="BS176" s="345">
        <v>2</v>
      </c>
      <c r="BT176" s="345">
        <v>2</v>
      </c>
      <c r="BU176" s="345">
        <v>2</v>
      </c>
      <c r="BV176" s="345">
        <v>2</v>
      </c>
      <c r="BW176" s="345">
        <v>1</v>
      </c>
      <c r="BX176" s="345">
        <v>2</v>
      </c>
      <c r="BY176" s="345">
        <v>2</v>
      </c>
      <c r="BZ176" s="345">
        <v>2</v>
      </c>
      <c r="CA176" s="345">
        <v>2</v>
      </c>
      <c r="CB176" s="345">
        <v>2</v>
      </c>
      <c r="CC176" s="345">
        <v>2</v>
      </c>
      <c r="CD176" s="345">
        <v>2</v>
      </c>
      <c r="CE176" s="345">
        <v>2</v>
      </c>
      <c r="CF176" s="345">
        <v>2</v>
      </c>
      <c r="CG176" s="345">
        <v>2</v>
      </c>
      <c r="CH176" s="345">
        <v>1</v>
      </c>
      <c r="CI176" s="345">
        <v>2</v>
      </c>
      <c r="CJ176" s="345">
        <v>2</v>
      </c>
      <c r="CK176" s="345">
        <v>2</v>
      </c>
      <c r="CL176" s="345">
        <v>2</v>
      </c>
      <c r="CM176" s="345">
        <v>2</v>
      </c>
      <c r="CN176" s="345">
        <v>2</v>
      </c>
      <c r="CO176" s="345">
        <v>2</v>
      </c>
      <c r="CP176" s="345">
        <v>2</v>
      </c>
      <c r="CQ176" s="345">
        <v>2</v>
      </c>
      <c r="CR176" s="345">
        <v>2</v>
      </c>
      <c r="CS176" s="345">
        <v>2</v>
      </c>
      <c r="CT176" s="345">
        <v>2</v>
      </c>
      <c r="CU176" s="345">
        <v>2</v>
      </c>
      <c r="CV176" s="345">
        <v>2</v>
      </c>
      <c r="CW176" s="335">
        <f>COUNTIF(BJ176:CV176,"2")</f>
        <v>36</v>
      </c>
      <c r="CX176" s="330">
        <f>CW176/(CW176+CY176+DA176+DC176)</f>
        <v>0.92307692307692313</v>
      </c>
      <c r="CY176" s="335">
        <f>COUNTIF(BJ176:CV176,"1")</f>
        <v>3</v>
      </c>
      <c r="CZ176" s="339">
        <f>CY176/(CW176+CY176+DA176+DC176)</f>
        <v>7.6923076923076927E-2</v>
      </c>
      <c r="DA176" s="335">
        <f>COUNTIF(BJ176:CV176,"0")</f>
        <v>0</v>
      </c>
      <c r="DB176" s="339">
        <f>DA176/(CW176+CY176+DA176+DC176)</f>
        <v>0</v>
      </c>
      <c r="DC176" s="335">
        <f>COUNTIF(BJ176:CV176,"KĐG")</f>
        <v>0</v>
      </c>
      <c r="DD176" s="339">
        <f>DC176/(CW176+CY176+DA176+DC176)</f>
        <v>0</v>
      </c>
      <c r="DE176" s="71">
        <f>(((CW176*2)+(CY176*1)+(DA176*0)))/(CW176+CY176+DA176)</f>
        <v>1.9230769230769231</v>
      </c>
      <c r="DF176" s="71" t="str">
        <f>IF(DD176&gt;=50%,"KĐG",IF(DE176&gt;=1.6,"Đạt mục tiêu",IF(DE176&gt;=1,"Cần cố gắng","Chưa đạt")))</f>
        <v>Đạt mục tiêu</v>
      </c>
      <c r="DG176" s="2"/>
      <c r="DH176" s="2"/>
      <c r="DI176" s="2"/>
      <c r="DJ176" s="2"/>
      <c r="DK176" s="2"/>
      <c r="DL176" s="2"/>
      <c r="DM176" s="2"/>
      <c r="DN176" s="2"/>
      <c r="DO176" s="2"/>
      <c r="DP176" s="2"/>
      <c r="DQ176" s="2"/>
      <c r="DR176" s="2"/>
      <c r="DS176" s="2"/>
      <c r="DT176" s="2"/>
      <c r="DU176" s="2"/>
      <c r="DV176" s="2"/>
      <c r="DW176" s="2"/>
      <c r="DX176" s="2"/>
      <c r="DY176" s="2"/>
      <c r="DZ176" s="2"/>
    </row>
    <row r="177" spans="1:130" ht="50.25" customHeight="1" x14ac:dyDescent="0.25">
      <c r="A177" s="614">
        <v>150</v>
      </c>
      <c r="B177" s="617">
        <v>249</v>
      </c>
      <c r="C177" s="56"/>
      <c r="D177" s="612" t="s">
        <v>213</v>
      </c>
      <c r="E177" s="15"/>
      <c r="F177" s="612" t="s">
        <v>214</v>
      </c>
      <c r="G177" s="64"/>
      <c r="H177" s="15" t="s">
        <v>1396</v>
      </c>
      <c r="I177" s="64" t="s">
        <v>611</v>
      </c>
      <c r="J177" s="495"/>
      <c r="K177" s="272"/>
      <c r="L177" s="272"/>
      <c r="M177" s="11"/>
      <c r="N177" s="306" t="s">
        <v>541</v>
      </c>
      <c r="O177" s="66"/>
      <c r="P177" s="66" t="s">
        <v>15</v>
      </c>
      <c r="Q177" s="66"/>
      <c r="R177" s="66"/>
      <c r="S177" s="66"/>
      <c r="T177" s="66"/>
      <c r="U177" s="66"/>
      <c r="V177" s="66"/>
      <c r="W177" s="66"/>
      <c r="X177" s="66"/>
      <c r="Y177" s="67"/>
      <c r="Z177" s="16"/>
      <c r="AA177" s="16"/>
      <c r="AB177" s="16"/>
      <c r="AC177" s="16"/>
      <c r="AD177" s="16"/>
      <c r="AE177" s="68"/>
      <c r="AF177" s="12"/>
      <c r="AG177" s="12" t="s">
        <v>623</v>
      </c>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c r="CW177" s="335"/>
      <c r="CX177" s="330"/>
      <c r="CY177" s="335"/>
      <c r="CZ177" s="339"/>
      <c r="DA177" s="335"/>
      <c r="DB177" s="339"/>
      <c r="DC177" s="335"/>
      <c r="DD177" s="339"/>
      <c r="DE177" s="71"/>
      <c r="DF177" s="71"/>
      <c r="DG177" s="387"/>
      <c r="DH177" s="387"/>
      <c r="DI177" s="387"/>
      <c r="DJ177" s="387"/>
      <c r="DK177" s="387"/>
      <c r="DL177" s="387"/>
      <c r="DM177" s="387"/>
      <c r="DN177" s="387"/>
      <c r="DO177" s="387"/>
      <c r="DP177" s="387"/>
      <c r="DQ177" s="387"/>
      <c r="DR177" s="387"/>
      <c r="DS177" s="387"/>
      <c r="DT177" s="387"/>
      <c r="DU177" s="387"/>
      <c r="DV177" s="387"/>
      <c r="DW177" s="387"/>
      <c r="DX177" s="387"/>
      <c r="DY177" s="387"/>
      <c r="DZ177" s="387"/>
    </row>
    <row r="178" spans="1:130" ht="59.25" hidden="1" customHeight="1" x14ac:dyDescent="0.25">
      <c r="A178" s="616"/>
      <c r="B178" s="619"/>
      <c r="C178" s="56">
        <v>249</v>
      </c>
      <c r="D178" s="613"/>
      <c r="E178" s="15" t="s">
        <v>19</v>
      </c>
      <c r="F178" s="613"/>
      <c r="G178" s="64" t="s">
        <v>19</v>
      </c>
      <c r="H178" s="15" t="s">
        <v>735</v>
      </c>
      <c r="I178" s="64" t="s">
        <v>611</v>
      </c>
      <c r="J178" s="389"/>
      <c r="K178" s="14"/>
      <c r="L178" s="14"/>
      <c r="M178" s="11"/>
      <c r="N178" s="11" t="s">
        <v>546</v>
      </c>
      <c r="O178" s="66"/>
      <c r="P178" s="66"/>
      <c r="Q178" s="66"/>
      <c r="R178" s="66"/>
      <c r="S178" s="66"/>
      <c r="T178" s="66"/>
      <c r="U178" s="66" t="s">
        <v>15</v>
      </c>
      <c r="V178" s="66"/>
      <c r="W178" s="66"/>
      <c r="X178" s="66"/>
      <c r="Y178" s="67">
        <f t="shared" si="46"/>
        <v>1</v>
      </c>
      <c r="Z178" s="16"/>
      <c r="AA178" s="16"/>
      <c r="AB178" s="16"/>
      <c r="AC178" s="16"/>
      <c r="AD178" s="16"/>
      <c r="AE178" s="68"/>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t="s">
        <v>623</v>
      </c>
      <c r="BB178" s="12"/>
      <c r="BC178" s="12"/>
      <c r="BD178" s="12"/>
      <c r="BE178" s="12"/>
      <c r="BF178" s="12"/>
      <c r="BG178" s="12"/>
      <c r="BH178" s="12"/>
      <c r="BI178" s="12"/>
      <c r="BJ178" s="16">
        <v>2</v>
      </c>
      <c r="BK178" s="16">
        <v>2</v>
      </c>
      <c r="BL178" s="16">
        <v>2</v>
      </c>
      <c r="BM178" s="16">
        <v>2</v>
      </c>
      <c r="BN178" s="16">
        <v>2</v>
      </c>
      <c r="BO178" s="16">
        <v>2</v>
      </c>
      <c r="BP178" s="16">
        <v>2</v>
      </c>
      <c r="BQ178" s="16">
        <v>2</v>
      </c>
      <c r="BR178" s="16">
        <v>2</v>
      </c>
      <c r="BS178" s="16">
        <v>2</v>
      </c>
      <c r="BT178" s="16">
        <v>2</v>
      </c>
      <c r="BU178" s="16">
        <v>2</v>
      </c>
      <c r="BV178" s="16">
        <v>2</v>
      </c>
      <c r="BW178" s="16">
        <v>2</v>
      </c>
      <c r="BX178" s="16">
        <v>2</v>
      </c>
      <c r="BY178" s="16">
        <v>2</v>
      </c>
      <c r="BZ178" s="16">
        <v>2</v>
      </c>
      <c r="CA178" s="16">
        <v>2</v>
      </c>
      <c r="CB178" s="16">
        <v>2</v>
      </c>
      <c r="CC178" s="16">
        <v>2</v>
      </c>
      <c r="CD178" s="16">
        <v>2</v>
      </c>
      <c r="CE178" s="16">
        <v>2</v>
      </c>
      <c r="CF178" s="16">
        <v>2</v>
      </c>
      <c r="CG178" s="16">
        <v>2</v>
      </c>
      <c r="CH178" s="16">
        <v>2</v>
      </c>
      <c r="CI178" s="16">
        <v>2</v>
      </c>
      <c r="CJ178" s="16">
        <v>2</v>
      </c>
      <c r="CK178" s="16">
        <v>2</v>
      </c>
      <c r="CL178" s="16">
        <v>2</v>
      </c>
      <c r="CM178" s="16">
        <v>2</v>
      </c>
      <c r="CN178" s="16">
        <v>2</v>
      </c>
      <c r="CO178" s="16">
        <v>2</v>
      </c>
      <c r="CP178" s="16">
        <v>2</v>
      </c>
      <c r="CQ178" s="16">
        <v>2</v>
      </c>
      <c r="CR178" s="16">
        <v>2</v>
      </c>
      <c r="CS178" s="16">
        <v>2</v>
      </c>
      <c r="CT178" s="16">
        <v>2</v>
      </c>
      <c r="CU178" s="16">
        <v>2</v>
      </c>
      <c r="CV178" s="16">
        <v>2</v>
      </c>
      <c r="CW178" s="69">
        <f>COUNTIF(BJ178:CV178,"2")</f>
        <v>39</v>
      </c>
      <c r="CX178" s="352">
        <f>CW178/(CW178+CY178+DA178+DC178)</f>
        <v>1</v>
      </c>
      <c r="CY178" s="69">
        <f>COUNTIF(BJ178:CV178,"1")</f>
        <v>0</v>
      </c>
      <c r="CZ178" s="70">
        <f>CY178/(CW178+CY178+DA178+DC178)</f>
        <v>0</v>
      </c>
      <c r="DA178" s="69">
        <f>COUNTIF(BJ178:CV178,"0")</f>
        <v>0</v>
      </c>
      <c r="DB178" s="70">
        <f>DA178/(CW178+CY178+DA178+DC178)</f>
        <v>0</v>
      </c>
      <c r="DC178" s="69">
        <f>COUNTIF(BJ178:CV178,"KĐG")</f>
        <v>0</v>
      </c>
      <c r="DD178" s="70">
        <f>DC178/(CW178+CY178+DA178+DC178)</f>
        <v>0</v>
      </c>
      <c r="DE178" s="71">
        <f>(((CW178*2)+(CY178*1)+(DA178*0)))/(CW178+CY178+DA178)</f>
        <v>2</v>
      </c>
      <c r="DF178" s="71" t="str">
        <f>IF(DD178&gt;=50%,"KĐG",IF(DE178&gt;=1.6,"Đạt mục tiêu",IF(DE178&gt;=1,"Cần cố gắng","Chưa đạt")))</f>
        <v>Đạt mục tiêu</v>
      </c>
      <c r="DG178" s="2"/>
      <c r="DH178" s="2"/>
      <c r="DI178" s="2"/>
      <c r="DJ178" s="2"/>
      <c r="DK178" s="2"/>
      <c r="DL178" s="2"/>
      <c r="DM178" s="2"/>
      <c r="DN178" s="2"/>
      <c r="DO178" s="2"/>
      <c r="DP178" s="2"/>
      <c r="DQ178" s="2"/>
      <c r="DR178" s="2"/>
      <c r="DS178" s="2"/>
      <c r="DT178" s="2"/>
      <c r="DU178" s="2"/>
      <c r="DV178" s="2"/>
      <c r="DW178" s="2"/>
      <c r="DX178" s="2"/>
      <c r="DY178" s="2"/>
      <c r="DZ178" s="2"/>
    </row>
    <row r="179" spans="1:130" ht="41.25" hidden="1" customHeight="1" x14ac:dyDescent="0.25">
      <c r="A179" s="49">
        <v>151</v>
      </c>
      <c r="B179" s="62">
        <v>249</v>
      </c>
      <c r="C179" s="56">
        <v>250</v>
      </c>
      <c r="D179" s="8" t="s">
        <v>215</v>
      </c>
      <c r="E179" s="15" t="s">
        <v>36</v>
      </c>
      <c r="F179" s="15" t="s">
        <v>216</v>
      </c>
      <c r="G179" s="64" t="s">
        <v>36</v>
      </c>
      <c r="H179" s="102" t="s">
        <v>736</v>
      </c>
      <c r="I179" s="64" t="s">
        <v>611</v>
      </c>
      <c r="J179" s="64" t="s">
        <v>179</v>
      </c>
      <c r="K179" s="16" t="s">
        <v>6</v>
      </c>
      <c r="L179" s="16" t="s">
        <v>15</v>
      </c>
      <c r="M179" s="11">
        <v>1</v>
      </c>
      <c r="N179" s="11" t="s">
        <v>1270</v>
      </c>
      <c r="O179" s="66"/>
      <c r="P179" s="66"/>
      <c r="Q179" s="66"/>
      <c r="R179" s="66"/>
      <c r="S179" s="66"/>
      <c r="T179" s="66"/>
      <c r="U179" s="66"/>
      <c r="V179" s="80" t="s">
        <v>15</v>
      </c>
      <c r="W179" s="80"/>
      <c r="X179" s="66"/>
      <c r="Y179" s="67">
        <f t="shared" si="46"/>
        <v>1</v>
      </c>
      <c r="Z179" s="16"/>
      <c r="AA179" s="16"/>
      <c r="AB179" s="16"/>
      <c r="AC179" s="16"/>
      <c r="AD179" s="16"/>
      <c r="AE179" s="7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t="s">
        <v>645</v>
      </c>
      <c r="BD179" s="16" t="s">
        <v>645</v>
      </c>
      <c r="BE179" s="16"/>
      <c r="BF179" s="16"/>
      <c r="BG179" s="16"/>
      <c r="BH179" s="16"/>
      <c r="BI179" s="16"/>
      <c r="BJ179" s="16">
        <v>2</v>
      </c>
      <c r="BK179" s="16">
        <v>2</v>
      </c>
      <c r="BL179" s="16">
        <v>2</v>
      </c>
      <c r="BM179" s="16">
        <v>2</v>
      </c>
      <c r="BN179" s="16">
        <v>2</v>
      </c>
      <c r="BO179" s="16">
        <v>2</v>
      </c>
      <c r="BP179" s="16">
        <v>2</v>
      </c>
      <c r="BQ179" s="16">
        <v>2</v>
      </c>
      <c r="BR179" s="16">
        <v>2</v>
      </c>
      <c r="BS179" s="16">
        <v>2</v>
      </c>
      <c r="BT179" s="16">
        <v>2</v>
      </c>
      <c r="BU179" s="16">
        <v>2</v>
      </c>
      <c r="BV179" s="16">
        <v>2</v>
      </c>
      <c r="BW179" s="16">
        <v>2</v>
      </c>
      <c r="BX179" s="16">
        <v>2</v>
      </c>
      <c r="BY179" s="16">
        <v>2</v>
      </c>
      <c r="BZ179" s="16">
        <v>2</v>
      </c>
      <c r="CA179" s="16">
        <v>2</v>
      </c>
      <c r="CB179" s="16">
        <v>2</v>
      </c>
      <c r="CC179" s="16">
        <v>2</v>
      </c>
      <c r="CD179" s="16">
        <v>2</v>
      </c>
      <c r="CE179" s="16">
        <v>2</v>
      </c>
      <c r="CF179" s="16">
        <v>2</v>
      </c>
      <c r="CG179" s="16">
        <v>2</v>
      </c>
      <c r="CH179" s="16">
        <v>2</v>
      </c>
      <c r="CI179" s="16">
        <v>2</v>
      </c>
      <c r="CJ179" s="16">
        <v>2</v>
      </c>
      <c r="CK179" s="16">
        <v>2</v>
      </c>
      <c r="CL179" s="16">
        <v>2</v>
      </c>
      <c r="CM179" s="16">
        <v>2</v>
      </c>
      <c r="CN179" s="16">
        <v>2</v>
      </c>
      <c r="CO179" s="16">
        <v>2</v>
      </c>
      <c r="CP179" s="16">
        <v>2</v>
      </c>
      <c r="CQ179" s="16">
        <v>2</v>
      </c>
      <c r="CR179" s="16">
        <v>2</v>
      </c>
      <c r="CS179" s="16">
        <v>2</v>
      </c>
      <c r="CT179" s="16">
        <v>2</v>
      </c>
      <c r="CU179" s="16">
        <v>2</v>
      </c>
      <c r="CV179" s="16">
        <v>2</v>
      </c>
      <c r="CW179" s="69">
        <f>COUNTIF(BJ179:CV179,"2")</f>
        <v>39</v>
      </c>
      <c r="CX179" s="352">
        <f>CW179/(CW179+CY179+DA179+DC179)</f>
        <v>1</v>
      </c>
      <c r="CY179" s="69">
        <f>COUNTIF(BJ179:CV179,"1")</f>
        <v>0</v>
      </c>
      <c r="CZ179" s="70">
        <f>CY179/(CW179+CY179+DA179+DC179)</f>
        <v>0</v>
      </c>
      <c r="DA179" s="69">
        <f>COUNTIF(BJ179:CV179,"0")</f>
        <v>0</v>
      </c>
      <c r="DB179" s="70">
        <f>DA179/(CW179+CY179+DA179+DC179)</f>
        <v>0</v>
      </c>
      <c r="DC179" s="69">
        <f>COUNTIF(BJ179:CV179,"KĐG")</f>
        <v>0</v>
      </c>
      <c r="DD179" s="70">
        <f>DC179/(CW179+CY179+DA179+DC179)</f>
        <v>0</v>
      </c>
      <c r="DE179" s="71">
        <f>(((CW179*2)+(CY179*1)+(DA179*0)))/(CW179+CY179+DA179)</f>
        <v>2</v>
      </c>
      <c r="DF179" s="71" t="str">
        <f>IF(DD179&gt;=50%,"KĐG",IF(DE179&gt;=1.6,"Đạt mục tiêu",IF(DE179&gt;=1,"Cần cố gắng","Chưa đạt")))</f>
        <v>Đạt mục tiêu</v>
      </c>
      <c r="DG179" s="2"/>
      <c r="DH179" s="2"/>
      <c r="DI179" s="2"/>
      <c r="DJ179" s="2"/>
      <c r="DK179" s="2"/>
      <c r="DL179" s="2"/>
      <c r="DM179" s="2"/>
      <c r="DN179" s="2"/>
      <c r="DO179" s="2"/>
      <c r="DP179" s="2"/>
      <c r="DQ179" s="2"/>
      <c r="DR179" s="2"/>
      <c r="DS179" s="2"/>
      <c r="DT179" s="2"/>
      <c r="DU179" s="2"/>
      <c r="DV179" s="2"/>
      <c r="DW179" s="2"/>
      <c r="DX179" s="2"/>
      <c r="DY179" s="2"/>
      <c r="DZ179" s="2"/>
    </row>
    <row r="180" spans="1:130" ht="15.75" hidden="1" customHeight="1" x14ac:dyDescent="0.25">
      <c r="A180" s="49">
        <v>152</v>
      </c>
      <c r="B180" s="55">
        <v>250</v>
      </c>
      <c r="C180" s="56">
        <v>251</v>
      </c>
      <c r="D180" s="706" t="s">
        <v>217</v>
      </c>
      <c r="E180" s="707"/>
      <c r="F180" s="707"/>
      <c r="G180" s="707"/>
      <c r="H180" s="705"/>
      <c r="I180" s="64"/>
      <c r="J180" s="57"/>
      <c r="K180" s="57" t="s">
        <v>8</v>
      </c>
      <c r="L180" s="57" t="s">
        <v>8</v>
      </c>
      <c r="M180" s="57" t="s">
        <v>8</v>
      </c>
      <c r="N180" s="296"/>
      <c r="O180" s="58" t="s">
        <v>609</v>
      </c>
      <c r="P180" s="58" t="s">
        <v>609</v>
      </c>
      <c r="Q180" s="58" t="s">
        <v>609</v>
      </c>
      <c r="R180" s="58" t="s">
        <v>609</v>
      </c>
      <c r="S180" s="58" t="s">
        <v>609</v>
      </c>
      <c r="T180" s="58" t="s">
        <v>609</v>
      </c>
      <c r="U180" s="58" t="s">
        <v>609</v>
      </c>
      <c r="V180" s="58" t="s">
        <v>609</v>
      </c>
      <c r="W180" s="58" t="s">
        <v>609</v>
      </c>
      <c r="X180" s="58" t="s">
        <v>609</v>
      </c>
      <c r="Y180" s="67">
        <f t="shared" si="46"/>
        <v>0</v>
      </c>
      <c r="Z180" s="57"/>
      <c r="AA180" s="57"/>
      <c r="AB180" s="57"/>
      <c r="AC180" s="57"/>
      <c r="AD180" s="57"/>
      <c r="AE180" s="77"/>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c r="BE180" s="78"/>
      <c r="BF180" s="78"/>
      <c r="BG180" s="78"/>
      <c r="BH180" s="78"/>
      <c r="BI180" s="78"/>
      <c r="BJ180" s="336" t="s">
        <v>8</v>
      </c>
      <c r="BK180" s="336" t="s">
        <v>8</v>
      </c>
      <c r="BL180" s="336" t="s">
        <v>8</v>
      </c>
      <c r="BM180" s="336" t="s">
        <v>8</v>
      </c>
      <c r="BN180" s="336" t="s">
        <v>8</v>
      </c>
      <c r="BO180" s="336" t="s">
        <v>8</v>
      </c>
      <c r="BP180" s="336" t="s">
        <v>8</v>
      </c>
      <c r="BQ180" s="336" t="s">
        <v>8</v>
      </c>
      <c r="BR180" s="336" t="s">
        <v>8</v>
      </c>
      <c r="BS180" s="336" t="s">
        <v>8</v>
      </c>
      <c r="BT180" s="336" t="s">
        <v>8</v>
      </c>
      <c r="BU180" s="336" t="s">
        <v>8</v>
      </c>
      <c r="BV180" s="336" t="s">
        <v>8</v>
      </c>
      <c r="BW180" s="336" t="s">
        <v>8</v>
      </c>
      <c r="BX180" s="336" t="s">
        <v>8</v>
      </c>
      <c r="BY180" s="336" t="s">
        <v>8</v>
      </c>
      <c r="BZ180" s="336" t="s">
        <v>8</v>
      </c>
      <c r="CA180" s="336" t="s">
        <v>8</v>
      </c>
      <c r="CB180" s="336" t="s">
        <v>8</v>
      </c>
      <c r="CC180" s="336" t="s">
        <v>8</v>
      </c>
      <c r="CD180" s="336" t="s">
        <v>8</v>
      </c>
      <c r="CE180" s="336" t="s">
        <v>8</v>
      </c>
      <c r="CF180" s="336" t="s">
        <v>8</v>
      </c>
      <c r="CG180" s="336" t="s">
        <v>8</v>
      </c>
      <c r="CH180" s="336" t="s">
        <v>8</v>
      </c>
      <c r="CI180" s="336" t="s">
        <v>8</v>
      </c>
      <c r="CJ180" s="336" t="s">
        <v>8</v>
      </c>
      <c r="CK180" s="336" t="s">
        <v>8</v>
      </c>
      <c r="CL180" s="336" t="s">
        <v>8</v>
      </c>
      <c r="CM180" s="336" t="s">
        <v>8</v>
      </c>
      <c r="CN180" s="336" t="s">
        <v>8</v>
      </c>
      <c r="CO180" s="336" t="s">
        <v>8</v>
      </c>
      <c r="CP180" s="336" t="s">
        <v>8</v>
      </c>
      <c r="CQ180" s="336" t="s">
        <v>8</v>
      </c>
      <c r="CR180" s="336" t="s">
        <v>8</v>
      </c>
      <c r="CS180" s="336"/>
      <c r="CT180" s="336" t="s">
        <v>8</v>
      </c>
      <c r="CU180" s="336" t="s">
        <v>8</v>
      </c>
      <c r="CV180" s="336" t="s">
        <v>8</v>
      </c>
      <c r="CW180" s="336" t="s">
        <v>8</v>
      </c>
      <c r="CX180" s="331" t="s">
        <v>8</v>
      </c>
      <c r="CY180" s="336" t="s">
        <v>8</v>
      </c>
      <c r="CZ180" s="336" t="s">
        <v>8</v>
      </c>
      <c r="DA180" s="336" t="s">
        <v>8</v>
      </c>
      <c r="DB180" s="336" t="s">
        <v>8</v>
      </c>
      <c r="DC180" s="336" t="s">
        <v>8</v>
      </c>
      <c r="DD180" s="336" t="s">
        <v>8</v>
      </c>
      <c r="DE180" s="57" t="s">
        <v>8</v>
      </c>
      <c r="DF180" s="57" t="s">
        <v>8</v>
      </c>
      <c r="DG180" s="2"/>
      <c r="DH180" s="2"/>
      <c r="DI180" s="2"/>
      <c r="DJ180" s="2"/>
      <c r="DK180" s="2"/>
      <c r="DL180" s="2"/>
      <c r="DM180" s="2"/>
      <c r="DN180" s="2"/>
      <c r="DO180" s="2"/>
      <c r="DP180" s="2"/>
      <c r="DQ180" s="2"/>
      <c r="DR180" s="2"/>
      <c r="DS180" s="2"/>
      <c r="DT180" s="2"/>
      <c r="DU180" s="2"/>
      <c r="DV180" s="2"/>
      <c r="DW180" s="2"/>
      <c r="DX180" s="2"/>
      <c r="DY180" s="2"/>
      <c r="DZ180" s="2"/>
    </row>
    <row r="181" spans="1:130" ht="44.25" hidden="1" customHeight="1" x14ac:dyDescent="0.25">
      <c r="A181" s="49">
        <v>153</v>
      </c>
      <c r="B181" s="62">
        <v>251</v>
      </c>
      <c r="C181" s="56">
        <v>254</v>
      </c>
      <c r="D181" s="8" t="s">
        <v>218</v>
      </c>
      <c r="E181" s="15" t="s">
        <v>19</v>
      </c>
      <c r="F181" s="15" t="s">
        <v>219</v>
      </c>
      <c r="G181" s="64" t="s">
        <v>19</v>
      </c>
      <c r="H181" s="8" t="s">
        <v>737</v>
      </c>
      <c r="I181" s="64" t="s">
        <v>628</v>
      </c>
      <c r="J181" s="64" t="s">
        <v>179</v>
      </c>
      <c r="K181" s="16" t="s">
        <v>6</v>
      </c>
      <c r="L181" s="16" t="s">
        <v>15</v>
      </c>
      <c r="M181" s="11">
        <v>1</v>
      </c>
      <c r="N181" s="11" t="s">
        <v>1268</v>
      </c>
      <c r="O181" s="66"/>
      <c r="P181" s="66"/>
      <c r="Q181" s="66"/>
      <c r="R181" s="66"/>
      <c r="S181" s="66"/>
      <c r="T181" s="66"/>
      <c r="U181" s="66"/>
      <c r="V181" s="66" t="s">
        <v>15</v>
      </c>
      <c r="W181" s="66"/>
      <c r="X181" s="66"/>
      <c r="Y181" s="67">
        <f t="shared" si="46"/>
        <v>1</v>
      </c>
      <c r="Z181" s="16"/>
      <c r="AA181" s="16"/>
      <c r="AB181" s="16"/>
      <c r="AC181" s="16"/>
      <c r="AD181" s="16"/>
      <c r="AE181" s="7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t="s">
        <v>710</v>
      </c>
      <c r="BF181" s="16"/>
      <c r="BG181" s="16"/>
      <c r="BH181" s="16"/>
      <c r="BI181" s="16"/>
      <c r="BJ181" s="16">
        <v>2</v>
      </c>
      <c r="BK181" s="16">
        <v>2</v>
      </c>
      <c r="BL181" s="16">
        <v>2</v>
      </c>
      <c r="BM181" s="16">
        <v>2</v>
      </c>
      <c r="BN181" s="16">
        <v>2</v>
      </c>
      <c r="BO181" s="16">
        <v>2</v>
      </c>
      <c r="BP181" s="16">
        <v>2</v>
      </c>
      <c r="BQ181" s="16">
        <v>2</v>
      </c>
      <c r="BR181" s="16">
        <v>2</v>
      </c>
      <c r="BS181" s="16">
        <v>2</v>
      </c>
      <c r="BT181" s="16">
        <v>2</v>
      </c>
      <c r="BU181" s="16">
        <v>2</v>
      </c>
      <c r="BV181" s="16">
        <v>2</v>
      </c>
      <c r="BW181" s="16">
        <v>2</v>
      </c>
      <c r="BX181" s="16">
        <v>2</v>
      </c>
      <c r="BY181" s="16">
        <v>2</v>
      </c>
      <c r="BZ181" s="16">
        <v>2</v>
      </c>
      <c r="CA181" s="16">
        <v>2</v>
      </c>
      <c r="CB181" s="16">
        <v>2</v>
      </c>
      <c r="CC181" s="16">
        <v>2</v>
      </c>
      <c r="CD181" s="16">
        <v>2</v>
      </c>
      <c r="CE181" s="16">
        <v>2</v>
      </c>
      <c r="CF181" s="16">
        <v>2</v>
      </c>
      <c r="CG181" s="16">
        <v>2</v>
      </c>
      <c r="CH181" s="16">
        <v>2</v>
      </c>
      <c r="CI181" s="16">
        <v>2</v>
      </c>
      <c r="CJ181" s="16">
        <v>2</v>
      </c>
      <c r="CK181" s="16">
        <v>2</v>
      </c>
      <c r="CL181" s="16">
        <v>2</v>
      </c>
      <c r="CM181" s="16">
        <v>2</v>
      </c>
      <c r="CN181" s="16">
        <v>2</v>
      </c>
      <c r="CO181" s="16">
        <v>2</v>
      </c>
      <c r="CP181" s="16">
        <v>2</v>
      </c>
      <c r="CQ181" s="16">
        <v>2</v>
      </c>
      <c r="CR181" s="16">
        <v>2</v>
      </c>
      <c r="CS181" s="16">
        <v>2</v>
      </c>
      <c r="CT181" s="16">
        <v>2</v>
      </c>
      <c r="CU181" s="16">
        <v>2</v>
      </c>
      <c r="CV181" s="16">
        <v>2</v>
      </c>
      <c r="CW181" s="69">
        <f>COUNTIF(BJ181:CV181,"2")</f>
        <v>39</v>
      </c>
      <c r="CX181" s="352">
        <f>CW181/(CW181+CY181+DA181+DC181)</f>
        <v>1</v>
      </c>
      <c r="CY181" s="69">
        <f>COUNTIF(BJ181:CV181,"1")</f>
        <v>0</v>
      </c>
      <c r="CZ181" s="70">
        <f>CY181/(CW181+CY181+DA181+DC181)</f>
        <v>0</v>
      </c>
      <c r="DA181" s="69">
        <f>COUNTIF(BJ181:CV181,"0")</f>
        <v>0</v>
      </c>
      <c r="DB181" s="70">
        <f>DA181/(CW181+CY181+DA181+DC181)</f>
        <v>0</v>
      </c>
      <c r="DC181" s="69">
        <f>COUNTIF(BJ181:CV181,"KĐG")</f>
        <v>0</v>
      </c>
      <c r="DD181" s="70">
        <f>DC181/(CW181+CY181+DA181+DC181)</f>
        <v>0</v>
      </c>
      <c r="DE181" s="71">
        <f>(((CW181*2)+(CY181*1)+(DA181*0)))/(CW181+CY181+DA181)</f>
        <v>2</v>
      </c>
      <c r="DF181" s="71" t="str">
        <f>IF(DD181&gt;=50%,"KĐG",IF(DE181&gt;=1.6,"Đạt mục tiêu",IF(DE181&gt;=1,"Cần cố gắng","Chưa đạt")))</f>
        <v>Đạt mục tiêu</v>
      </c>
      <c r="DG181" s="2"/>
      <c r="DH181" s="2"/>
      <c r="DI181" s="2"/>
      <c r="DJ181" s="2"/>
      <c r="DK181" s="2"/>
      <c r="DL181" s="2"/>
      <c r="DM181" s="2"/>
      <c r="DN181" s="2"/>
      <c r="DO181" s="2"/>
      <c r="DP181" s="2"/>
      <c r="DQ181" s="2"/>
      <c r="DR181" s="2"/>
      <c r="DS181" s="2"/>
      <c r="DT181" s="2"/>
      <c r="DU181" s="2"/>
      <c r="DV181" s="2"/>
      <c r="DW181" s="2"/>
      <c r="DX181" s="2"/>
      <c r="DY181" s="2"/>
      <c r="DZ181" s="2"/>
    </row>
    <row r="182" spans="1:130" ht="15.75" hidden="1" customHeight="1" x14ac:dyDescent="0.25">
      <c r="A182" s="49">
        <v>154</v>
      </c>
      <c r="B182" s="55">
        <v>254</v>
      </c>
      <c r="C182" s="56">
        <v>255</v>
      </c>
      <c r="D182" s="85" t="s">
        <v>220</v>
      </c>
      <c r="E182" s="86"/>
      <c r="F182" s="87"/>
      <c r="G182" s="57"/>
      <c r="H182" s="57"/>
      <c r="I182" s="64"/>
      <c r="J182" s="57"/>
      <c r="K182" s="57" t="s">
        <v>8</v>
      </c>
      <c r="L182" s="57" t="s">
        <v>8</v>
      </c>
      <c r="M182" s="57" t="s">
        <v>8</v>
      </c>
      <c r="N182" s="296"/>
      <c r="O182" s="58" t="s">
        <v>609</v>
      </c>
      <c r="P182" s="58" t="s">
        <v>609</v>
      </c>
      <c r="Q182" s="58" t="s">
        <v>609</v>
      </c>
      <c r="R182" s="58" t="s">
        <v>609</v>
      </c>
      <c r="S182" s="58" t="s">
        <v>609</v>
      </c>
      <c r="T182" s="58" t="s">
        <v>609</v>
      </c>
      <c r="U182" s="58" t="s">
        <v>609</v>
      </c>
      <c r="V182" s="58" t="s">
        <v>609</v>
      </c>
      <c r="W182" s="58" t="s">
        <v>609</v>
      </c>
      <c r="X182" s="58" t="s">
        <v>609</v>
      </c>
      <c r="Y182" s="67">
        <f t="shared" si="46"/>
        <v>0</v>
      </c>
      <c r="Z182" s="57"/>
      <c r="AA182" s="57"/>
      <c r="AB182" s="57"/>
      <c r="AC182" s="57"/>
      <c r="AD182" s="57"/>
      <c r="AE182" s="77"/>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c r="BG182" s="78"/>
      <c r="BH182" s="78"/>
      <c r="BI182" s="78"/>
      <c r="BJ182" s="336" t="s">
        <v>8</v>
      </c>
      <c r="BK182" s="336" t="s">
        <v>8</v>
      </c>
      <c r="BL182" s="336" t="s">
        <v>8</v>
      </c>
      <c r="BM182" s="336" t="s">
        <v>8</v>
      </c>
      <c r="BN182" s="336" t="s">
        <v>8</v>
      </c>
      <c r="BO182" s="336" t="s">
        <v>8</v>
      </c>
      <c r="BP182" s="336" t="s">
        <v>8</v>
      </c>
      <c r="BQ182" s="336" t="s">
        <v>8</v>
      </c>
      <c r="BR182" s="336" t="s">
        <v>8</v>
      </c>
      <c r="BS182" s="336" t="s">
        <v>8</v>
      </c>
      <c r="BT182" s="336" t="s">
        <v>8</v>
      </c>
      <c r="BU182" s="336" t="s">
        <v>8</v>
      </c>
      <c r="BV182" s="336" t="s">
        <v>8</v>
      </c>
      <c r="BW182" s="336" t="s">
        <v>8</v>
      </c>
      <c r="BX182" s="336" t="s">
        <v>8</v>
      </c>
      <c r="BY182" s="336" t="s">
        <v>8</v>
      </c>
      <c r="BZ182" s="336" t="s">
        <v>8</v>
      </c>
      <c r="CA182" s="336" t="s">
        <v>8</v>
      </c>
      <c r="CB182" s="336" t="s">
        <v>8</v>
      </c>
      <c r="CC182" s="336" t="s">
        <v>8</v>
      </c>
      <c r="CD182" s="336" t="s">
        <v>8</v>
      </c>
      <c r="CE182" s="336" t="s">
        <v>8</v>
      </c>
      <c r="CF182" s="336" t="s">
        <v>8</v>
      </c>
      <c r="CG182" s="336" t="s">
        <v>8</v>
      </c>
      <c r="CH182" s="336" t="s">
        <v>8</v>
      </c>
      <c r="CI182" s="336" t="s">
        <v>8</v>
      </c>
      <c r="CJ182" s="336" t="s">
        <v>8</v>
      </c>
      <c r="CK182" s="336" t="s">
        <v>8</v>
      </c>
      <c r="CL182" s="336" t="s">
        <v>8</v>
      </c>
      <c r="CM182" s="336" t="s">
        <v>8</v>
      </c>
      <c r="CN182" s="336" t="s">
        <v>8</v>
      </c>
      <c r="CO182" s="336" t="s">
        <v>8</v>
      </c>
      <c r="CP182" s="336" t="s">
        <v>8</v>
      </c>
      <c r="CQ182" s="336" t="s">
        <v>8</v>
      </c>
      <c r="CR182" s="336" t="s">
        <v>8</v>
      </c>
      <c r="CS182" s="336"/>
      <c r="CT182" s="336" t="s">
        <v>8</v>
      </c>
      <c r="CU182" s="336" t="s">
        <v>8</v>
      </c>
      <c r="CV182" s="336" t="s">
        <v>8</v>
      </c>
      <c r="CW182" s="336" t="s">
        <v>8</v>
      </c>
      <c r="CX182" s="331" t="s">
        <v>8</v>
      </c>
      <c r="CY182" s="336" t="s">
        <v>8</v>
      </c>
      <c r="CZ182" s="336" t="s">
        <v>8</v>
      </c>
      <c r="DA182" s="336" t="s">
        <v>8</v>
      </c>
      <c r="DB182" s="336" t="s">
        <v>8</v>
      </c>
      <c r="DC182" s="336" t="s">
        <v>8</v>
      </c>
      <c r="DD182" s="336" t="s">
        <v>8</v>
      </c>
      <c r="DE182" s="57" t="s">
        <v>8</v>
      </c>
      <c r="DF182" s="57" t="s">
        <v>8</v>
      </c>
      <c r="DG182" s="2"/>
      <c r="DH182" s="2"/>
      <c r="DI182" s="2"/>
      <c r="DJ182" s="2"/>
      <c r="DK182" s="2"/>
      <c r="DL182" s="2"/>
      <c r="DM182" s="2"/>
      <c r="DN182" s="2"/>
      <c r="DO182" s="2"/>
      <c r="DP182" s="2"/>
      <c r="DQ182" s="2"/>
      <c r="DR182" s="2"/>
      <c r="DS182" s="2"/>
      <c r="DT182" s="2"/>
      <c r="DU182" s="2"/>
      <c r="DV182" s="2"/>
      <c r="DW182" s="2"/>
      <c r="DX182" s="2"/>
      <c r="DY182" s="2"/>
      <c r="DZ182" s="2"/>
    </row>
    <row r="183" spans="1:130" ht="78.75" hidden="1" customHeight="1" x14ac:dyDescent="0.25">
      <c r="A183" s="49">
        <v>155</v>
      </c>
      <c r="B183" s="62">
        <v>255</v>
      </c>
      <c r="C183" s="108">
        <v>258</v>
      </c>
      <c r="D183" s="8" t="s">
        <v>221</v>
      </c>
      <c r="E183" s="28" t="s">
        <v>19</v>
      </c>
      <c r="F183" s="15" t="s">
        <v>222</v>
      </c>
      <c r="G183" s="64" t="s">
        <v>19</v>
      </c>
      <c r="H183" s="15" t="s">
        <v>738</v>
      </c>
      <c r="I183" s="64" t="s">
        <v>628</v>
      </c>
      <c r="J183" s="64" t="s">
        <v>179</v>
      </c>
      <c r="K183" s="16" t="s">
        <v>6</v>
      </c>
      <c r="L183" s="16" t="s">
        <v>15</v>
      </c>
      <c r="M183" s="11"/>
      <c r="N183" s="11" t="s">
        <v>1268</v>
      </c>
      <c r="O183" s="66"/>
      <c r="P183" s="66"/>
      <c r="Q183" s="66"/>
      <c r="R183" s="66"/>
      <c r="S183" s="66"/>
      <c r="T183" s="66"/>
      <c r="U183" s="66"/>
      <c r="V183" s="66" t="s">
        <v>15</v>
      </c>
      <c r="W183" s="66"/>
      <c r="X183" s="66"/>
      <c r="Y183" s="67">
        <f t="shared" si="46"/>
        <v>1</v>
      </c>
      <c r="Z183" s="16"/>
      <c r="AA183" s="16"/>
      <c r="AB183" s="16"/>
      <c r="AC183" s="16"/>
      <c r="AD183" s="16"/>
      <c r="AE183" s="68"/>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t="s">
        <v>645</v>
      </c>
      <c r="BE183" s="12"/>
      <c r="BF183" s="12"/>
      <c r="BG183" s="12"/>
      <c r="BH183" s="12"/>
      <c r="BI183" s="12"/>
      <c r="BJ183" s="16">
        <v>2</v>
      </c>
      <c r="BK183" s="16">
        <v>2</v>
      </c>
      <c r="BL183" s="16">
        <v>2</v>
      </c>
      <c r="BM183" s="16">
        <v>2</v>
      </c>
      <c r="BN183" s="16">
        <v>2</v>
      </c>
      <c r="BO183" s="16">
        <v>2</v>
      </c>
      <c r="BP183" s="16">
        <v>2</v>
      </c>
      <c r="BQ183" s="16">
        <v>2</v>
      </c>
      <c r="BR183" s="16">
        <v>2</v>
      </c>
      <c r="BS183" s="16">
        <v>2</v>
      </c>
      <c r="BT183" s="16">
        <v>2</v>
      </c>
      <c r="BU183" s="16">
        <v>2</v>
      </c>
      <c r="BV183" s="16">
        <v>2</v>
      </c>
      <c r="BW183" s="16">
        <v>2</v>
      </c>
      <c r="BX183" s="16">
        <v>2</v>
      </c>
      <c r="BY183" s="16">
        <v>2</v>
      </c>
      <c r="BZ183" s="16">
        <v>2</v>
      </c>
      <c r="CA183" s="16">
        <v>2</v>
      </c>
      <c r="CB183" s="16">
        <v>2</v>
      </c>
      <c r="CC183" s="16">
        <v>2</v>
      </c>
      <c r="CD183" s="16">
        <v>2</v>
      </c>
      <c r="CE183" s="16">
        <v>2</v>
      </c>
      <c r="CF183" s="16">
        <v>2</v>
      </c>
      <c r="CG183" s="16">
        <v>2</v>
      </c>
      <c r="CH183" s="16">
        <v>2</v>
      </c>
      <c r="CI183" s="16">
        <v>2</v>
      </c>
      <c r="CJ183" s="16">
        <v>2</v>
      </c>
      <c r="CK183" s="16">
        <v>2</v>
      </c>
      <c r="CL183" s="16">
        <v>2</v>
      </c>
      <c r="CM183" s="16">
        <v>2</v>
      </c>
      <c r="CN183" s="16">
        <v>2</v>
      </c>
      <c r="CO183" s="16">
        <v>2</v>
      </c>
      <c r="CP183" s="16">
        <v>2</v>
      </c>
      <c r="CQ183" s="16">
        <v>2</v>
      </c>
      <c r="CR183" s="16">
        <v>2</v>
      </c>
      <c r="CS183" s="16">
        <v>2</v>
      </c>
      <c r="CT183" s="16">
        <v>2</v>
      </c>
      <c r="CU183" s="16">
        <v>2</v>
      </c>
      <c r="CV183" s="16">
        <v>2</v>
      </c>
      <c r="CW183" s="69">
        <f>COUNTIF(BJ183:CV183,"2")</f>
        <v>39</v>
      </c>
      <c r="CX183" s="352">
        <f>CW183/(CW183+CY183+DA183+DC183)</f>
        <v>1</v>
      </c>
      <c r="CY183" s="69">
        <f>COUNTIF(BJ183:CV183,"1")</f>
        <v>0</v>
      </c>
      <c r="CZ183" s="70">
        <f>CY183/(CW183+CY183+DA183+DC183)</f>
        <v>0</v>
      </c>
      <c r="DA183" s="69">
        <f>COUNTIF(BJ183:CV183,"0")</f>
        <v>0</v>
      </c>
      <c r="DB183" s="70">
        <f>DA183/(CW183+CY183+DA183+DC183)</f>
        <v>0</v>
      </c>
      <c r="DC183" s="69">
        <f>COUNTIF(BJ183:CV183,"KĐG")</f>
        <v>0</v>
      </c>
      <c r="DD183" s="70">
        <f>DC183/(CW183+CY183+DA183+DC183)</f>
        <v>0</v>
      </c>
      <c r="DE183" s="71">
        <f>(((CW183*2)+(CY183*1)+(DA183*0)))/(CW183+CY183+DA183)</f>
        <v>2</v>
      </c>
      <c r="DF183" s="71" t="str">
        <f>IF(DD183&gt;=50%,"KĐG",IF(DE183&gt;=1.6,"Đạt mục tiêu",IF(DE183&gt;=1,"Cần cố gắng","Chưa đạt")))</f>
        <v>Đạt mục tiêu</v>
      </c>
      <c r="DG183" s="2"/>
      <c r="DH183" s="2"/>
      <c r="DI183" s="2"/>
      <c r="DJ183" s="2"/>
      <c r="DK183" s="2"/>
      <c r="DL183" s="2"/>
      <c r="DM183" s="2"/>
      <c r="DN183" s="2"/>
      <c r="DO183" s="2"/>
      <c r="DP183" s="2"/>
      <c r="DQ183" s="2"/>
      <c r="DR183" s="2"/>
      <c r="DS183" s="2"/>
      <c r="DT183" s="2"/>
      <c r="DU183" s="2"/>
      <c r="DV183" s="2"/>
      <c r="DW183" s="2"/>
      <c r="DX183" s="2"/>
      <c r="DY183" s="2"/>
      <c r="DZ183" s="2"/>
    </row>
    <row r="184" spans="1:130" ht="61.5" customHeight="1" x14ac:dyDescent="0.25">
      <c r="A184" s="614">
        <v>156</v>
      </c>
      <c r="B184" s="617">
        <v>258</v>
      </c>
      <c r="C184" s="567"/>
      <c r="D184" s="612" t="s">
        <v>221</v>
      </c>
      <c r="E184" s="28"/>
      <c r="F184" s="612" t="s">
        <v>223</v>
      </c>
      <c r="G184" s="64"/>
      <c r="H184" s="15" t="s">
        <v>1405</v>
      </c>
      <c r="I184" s="64" t="s">
        <v>611</v>
      </c>
      <c r="J184" s="64"/>
      <c r="K184" s="16"/>
      <c r="L184" s="16"/>
      <c r="M184" s="11"/>
      <c r="N184" s="11" t="s">
        <v>541</v>
      </c>
      <c r="O184" s="66"/>
      <c r="P184" s="66"/>
      <c r="Q184" s="66"/>
      <c r="R184" s="66"/>
      <c r="S184" s="66"/>
      <c r="T184" s="66"/>
      <c r="U184" s="266"/>
      <c r="V184" s="66"/>
      <c r="W184" s="66"/>
      <c r="X184" s="66"/>
      <c r="Y184" s="67"/>
      <c r="Z184" s="16"/>
      <c r="AA184" s="16"/>
      <c r="AB184" s="16"/>
      <c r="AC184" s="16"/>
      <c r="AD184" s="566"/>
      <c r="AE184" s="273"/>
      <c r="AF184" s="273"/>
      <c r="AG184" s="273" t="s">
        <v>623</v>
      </c>
      <c r="AH184" s="68"/>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69"/>
      <c r="CX184" s="352"/>
      <c r="CY184" s="69"/>
      <c r="CZ184" s="70"/>
      <c r="DA184" s="69"/>
      <c r="DB184" s="70"/>
      <c r="DC184" s="69"/>
      <c r="DD184" s="70"/>
      <c r="DE184" s="71"/>
      <c r="DF184" s="71"/>
      <c r="DG184" s="387"/>
      <c r="DH184" s="387"/>
      <c r="DI184" s="387"/>
      <c r="DJ184" s="387"/>
      <c r="DK184" s="387"/>
      <c r="DL184" s="387"/>
      <c r="DM184" s="387"/>
      <c r="DN184" s="387"/>
      <c r="DO184" s="387"/>
      <c r="DP184" s="387"/>
      <c r="DQ184" s="387"/>
      <c r="DR184" s="387"/>
      <c r="DS184" s="387"/>
      <c r="DT184" s="387"/>
      <c r="DU184" s="387"/>
      <c r="DV184" s="387"/>
      <c r="DW184" s="387"/>
      <c r="DX184" s="387"/>
      <c r="DY184" s="387"/>
      <c r="DZ184" s="387"/>
    </row>
    <row r="185" spans="1:130" ht="54.75" hidden="1" customHeight="1" x14ac:dyDescent="0.25">
      <c r="A185" s="616"/>
      <c r="B185" s="619"/>
      <c r="C185" s="113"/>
      <c r="D185" s="613"/>
      <c r="E185" s="283" t="s">
        <v>19</v>
      </c>
      <c r="F185" s="613"/>
      <c r="G185" s="282" t="s">
        <v>19</v>
      </c>
      <c r="H185" s="15" t="s">
        <v>739</v>
      </c>
      <c r="I185" s="64" t="s">
        <v>628</v>
      </c>
      <c r="J185" s="64" t="s">
        <v>179</v>
      </c>
      <c r="K185" s="16" t="s">
        <v>6</v>
      </c>
      <c r="L185" s="16" t="s">
        <v>15</v>
      </c>
      <c r="M185" s="11"/>
      <c r="N185" s="305" t="s">
        <v>542</v>
      </c>
      <c r="O185" s="66"/>
      <c r="P185" s="66"/>
      <c r="Q185" s="66" t="s">
        <v>15</v>
      </c>
      <c r="R185" s="66"/>
      <c r="S185" s="66"/>
      <c r="T185" s="66"/>
      <c r="U185" s="116"/>
      <c r="V185" s="66"/>
      <c r="W185" s="66"/>
      <c r="X185" s="66"/>
      <c r="Y185" s="67">
        <f t="shared" si="46"/>
        <v>1</v>
      </c>
      <c r="Z185" s="16"/>
      <c r="AA185" s="16"/>
      <c r="AB185" s="16"/>
      <c r="AC185" s="16"/>
      <c r="AD185" s="16"/>
      <c r="AE185" s="546"/>
      <c r="AF185" s="272"/>
      <c r="AG185" s="272"/>
      <c r="AH185" s="12" t="s">
        <v>645</v>
      </c>
      <c r="AI185" s="12" t="s">
        <v>645</v>
      </c>
      <c r="AJ185" s="12" t="s">
        <v>645</v>
      </c>
      <c r="AK185" s="12" t="s">
        <v>645</v>
      </c>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6">
        <v>2</v>
      </c>
      <c r="BK185" s="16">
        <v>2</v>
      </c>
      <c r="BL185" s="16">
        <v>2</v>
      </c>
      <c r="BM185" s="16">
        <v>2</v>
      </c>
      <c r="BN185" s="16">
        <v>2</v>
      </c>
      <c r="BO185" s="16">
        <v>2</v>
      </c>
      <c r="BP185" s="16">
        <v>2</v>
      </c>
      <c r="BQ185" s="16">
        <v>2</v>
      </c>
      <c r="BR185" s="16">
        <v>2</v>
      </c>
      <c r="BS185" s="16">
        <v>2</v>
      </c>
      <c r="BT185" s="16">
        <v>2</v>
      </c>
      <c r="BU185" s="16">
        <v>2</v>
      </c>
      <c r="BV185" s="16">
        <v>2</v>
      </c>
      <c r="BW185" s="16">
        <v>2</v>
      </c>
      <c r="BX185" s="16">
        <v>2</v>
      </c>
      <c r="BY185" s="16">
        <v>2</v>
      </c>
      <c r="BZ185" s="16">
        <v>2</v>
      </c>
      <c r="CA185" s="16">
        <v>2</v>
      </c>
      <c r="CB185" s="16">
        <v>2</v>
      </c>
      <c r="CC185" s="16">
        <v>2</v>
      </c>
      <c r="CD185" s="16">
        <v>2</v>
      </c>
      <c r="CE185" s="16">
        <v>2</v>
      </c>
      <c r="CF185" s="16">
        <v>1</v>
      </c>
      <c r="CG185" s="16">
        <v>1</v>
      </c>
      <c r="CH185" s="16">
        <v>1</v>
      </c>
      <c r="CI185" s="16">
        <v>1</v>
      </c>
      <c r="CJ185" s="16">
        <v>2</v>
      </c>
      <c r="CK185" s="16">
        <v>2</v>
      </c>
      <c r="CL185" s="16">
        <v>2</v>
      </c>
      <c r="CM185" s="16">
        <v>2</v>
      </c>
      <c r="CN185" s="16">
        <v>2</v>
      </c>
      <c r="CO185" s="16">
        <v>2</v>
      </c>
      <c r="CP185" s="16">
        <v>2</v>
      </c>
      <c r="CQ185" s="16">
        <v>2</v>
      </c>
      <c r="CR185" s="16">
        <v>2</v>
      </c>
      <c r="CS185" s="16">
        <v>2</v>
      </c>
      <c r="CT185" s="16">
        <v>2</v>
      </c>
      <c r="CU185" s="16">
        <v>2</v>
      </c>
      <c r="CV185" s="16">
        <v>2</v>
      </c>
      <c r="CW185" s="69">
        <f>COUNTIF(BJ185:CV185,"2")</f>
        <v>35</v>
      </c>
      <c r="CX185" s="352">
        <f>CW185/(CW185+CY185+DA185+DC185)</f>
        <v>0.89743589743589747</v>
      </c>
      <c r="CY185" s="69">
        <f>COUNTIF(BJ185:CV185,"1")</f>
        <v>4</v>
      </c>
      <c r="CZ185" s="70">
        <f>CY185/(CW185+CY185+DA185+DC185)</f>
        <v>0.10256410256410256</v>
      </c>
      <c r="DA185" s="69">
        <f>COUNTIF(BJ185:CV185,"0")</f>
        <v>0</v>
      </c>
      <c r="DB185" s="70">
        <f>DA185/(CW185+CY185+DA185+DC185)</f>
        <v>0</v>
      </c>
      <c r="DC185" s="69">
        <f>COUNTIF(BJ185:CV185,"KĐG")</f>
        <v>0</v>
      </c>
      <c r="DD185" s="70">
        <f>DC185/(CW185+CY185+DA185+DC185)</f>
        <v>0</v>
      </c>
      <c r="DE185" s="71">
        <f>(((CW185*2)+(CY185*1)+(DA185*0)))/(CW185+CY185+DA185)</f>
        <v>1.8974358974358974</v>
      </c>
      <c r="DF185" s="71" t="str">
        <f>IF(DD185&gt;=50%,"KĐG",IF(DE185&gt;=1.6,"Đạt mục tiêu",IF(DE185&gt;=1,"Cần cố gắng","Chưa đạt")))</f>
        <v>Đạt mục tiêu</v>
      </c>
      <c r="DG185" s="2"/>
      <c r="DH185" s="2"/>
      <c r="DI185" s="2"/>
      <c r="DJ185" s="2"/>
      <c r="DK185" s="2"/>
      <c r="DL185" s="2"/>
      <c r="DM185" s="2"/>
      <c r="DN185" s="2"/>
      <c r="DO185" s="2"/>
      <c r="DP185" s="2"/>
      <c r="DQ185" s="2"/>
      <c r="DR185" s="2"/>
      <c r="DS185" s="2"/>
      <c r="DT185" s="2"/>
      <c r="DU185" s="2"/>
      <c r="DV185" s="2"/>
      <c r="DW185" s="2"/>
      <c r="DX185" s="2"/>
      <c r="DY185" s="2"/>
      <c r="DZ185" s="2"/>
    </row>
    <row r="186" spans="1:130" ht="90" hidden="1" customHeight="1" x14ac:dyDescent="0.25">
      <c r="A186" s="49">
        <v>157</v>
      </c>
      <c r="B186" s="112">
        <v>258</v>
      </c>
      <c r="C186" s="113"/>
      <c r="D186" s="8" t="s">
        <v>221</v>
      </c>
      <c r="E186" s="28" t="s">
        <v>19</v>
      </c>
      <c r="F186" s="15" t="s">
        <v>224</v>
      </c>
      <c r="G186" s="64" t="s">
        <v>19</v>
      </c>
      <c r="H186" s="8" t="s">
        <v>740</v>
      </c>
      <c r="I186" s="64" t="s">
        <v>628</v>
      </c>
      <c r="J186" s="64" t="s">
        <v>179</v>
      </c>
      <c r="K186" s="16" t="s">
        <v>6</v>
      </c>
      <c r="L186" s="16" t="s">
        <v>15</v>
      </c>
      <c r="M186" s="11"/>
      <c r="N186" s="11" t="s">
        <v>1268</v>
      </c>
      <c r="O186" s="66"/>
      <c r="P186" s="66"/>
      <c r="Q186" s="66"/>
      <c r="R186" s="66"/>
      <c r="S186" s="66"/>
      <c r="T186" s="66"/>
      <c r="U186" s="66"/>
      <c r="V186" s="80" t="s">
        <v>15</v>
      </c>
      <c r="W186" s="80"/>
      <c r="X186" s="66"/>
      <c r="Y186" s="67">
        <f t="shared" si="46"/>
        <v>1</v>
      </c>
      <c r="Z186" s="16"/>
      <c r="AA186" s="16"/>
      <c r="AB186" s="16"/>
      <c r="AC186" s="16"/>
      <c r="AD186" s="16"/>
      <c r="AE186" s="68"/>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t="s">
        <v>654</v>
      </c>
      <c r="BD186" s="12" t="s">
        <v>654</v>
      </c>
      <c r="BE186" s="12" t="s">
        <v>623</v>
      </c>
      <c r="BF186" s="12"/>
      <c r="BG186" s="12"/>
      <c r="BH186" s="12"/>
      <c r="BI186" s="12"/>
      <c r="BJ186" s="16">
        <v>2</v>
      </c>
      <c r="BK186" s="16">
        <v>2</v>
      </c>
      <c r="BL186" s="16">
        <v>2</v>
      </c>
      <c r="BM186" s="16">
        <v>2</v>
      </c>
      <c r="BN186" s="16">
        <v>2</v>
      </c>
      <c r="BO186" s="16">
        <v>2</v>
      </c>
      <c r="BP186" s="16">
        <v>2</v>
      </c>
      <c r="BQ186" s="16">
        <v>2</v>
      </c>
      <c r="BR186" s="16">
        <v>2</v>
      </c>
      <c r="BS186" s="16">
        <v>2</v>
      </c>
      <c r="BT186" s="16">
        <v>2</v>
      </c>
      <c r="BU186" s="16">
        <v>2</v>
      </c>
      <c r="BV186" s="16">
        <v>2</v>
      </c>
      <c r="BW186" s="16">
        <v>2</v>
      </c>
      <c r="BX186" s="16">
        <v>2</v>
      </c>
      <c r="BY186" s="16">
        <v>2</v>
      </c>
      <c r="BZ186" s="16">
        <v>2</v>
      </c>
      <c r="CA186" s="16">
        <v>2</v>
      </c>
      <c r="CB186" s="16">
        <v>2</v>
      </c>
      <c r="CC186" s="16">
        <v>2</v>
      </c>
      <c r="CD186" s="16"/>
      <c r="CE186" s="16">
        <v>2</v>
      </c>
      <c r="CF186" s="16">
        <v>2</v>
      </c>
      <c r="CG186" s="16">
        <v>2</v>
      </c>
      <c r="CH186" s="16">
        <v>2</v>
      </c>
      <c r="CI186" s="16">
        <v>2</v>
      </c>
      <c r="CJ186" s="16">
        <v>2</v>
      </c>
      <c r="CK186" s="16">
        <v>2</v>
      </c>
      <c r="CL186" s="16">
        <v>2</v>
      </c>
      <c r="CM186" s="16">
        <v>2</v>
      </c>
      <c r="CN186" s="16">
        <v>2</v>
      </c>
      <c r="CO186" s="16">
        <v>2</v>
      </c>
      <c r="CP186" s="16">
        <v>2</v>
      </c>
      <c r="CQ186" s="16">
        <v>2</v>
      </c>
      <c r="CR186" s="16">
        <v>2</v>
      </c>
      <c r="CS186" s="16"/>
      <c r="CT186" s="16">
        <v>2</v>
      </c>
      <c r="CU186" s="16">
        <v>2</v>
      </c>
      <c r="CV186" s="16">
        <v>2</v>
      </c>
      <c r="CW186" s="69">
        <f>COUNTIF(BJ186:CV186,"2")</f>
        <v>37</v>
      </c>
      <c r="CX186" s="352">
        <f>CW186/(CW186+CY186+DA186+DC186)</f>
        <v>1</v>
      </c>
      <c r="CY186" s="69">
        <f>COUNTIF(BJ186:CV186,"1")</f>
        <v>0</v>
      </c>
      <c r="CZ186" s="70">
        <f>CY186/(CW186+CY186+DA186+DC186)</f>
        <v>0</v>
      </c>
      <c r="DA186" s="69">
        <f>COUNTIF(BJ186:CV186,"0")</f>
        <v>0</v>
      </c>
      <c r="DB186" s="70">
        <f>DA186/(CW186+CY186+DA186+DC186)</f>
        <v>0</v>
      </c>
      <c r="DC186" s="69">
        <f>COUNTIF(BJ186:CV186,"KĐG")</f>
        <v>0</v>
      </c>
      <c r="DD186" s="70">
        <f>DC186/(CW186+CY186+DA186+DC186)</f>
        <v>0</v>
      </c>
      <c r="DE186" s="71">
        <f>(((CW186*2)+(CY186*1)+(DA186*0)))/(CW186+CY186+DA186)</f>
        <v>2</v>
      </c>
      <c r="DF186" s="71" t="str">
        <f>IF(DD186&gt;=50%,"KĐG",IF(DE186&gt;=1.6,"Đạt mục tiêu",IF(DE186&gt;=1,"Cần cố gắng","Chưa đạt")))</f>
        <v>Đạt mục tiêu</v>
      </c>
      <c r="DG186" s="2"/>
      <c r="DH186" s="2"/>
      <c r="DI186" s="2"/>
      <c r="DJ186" s="2"/>
      <c r="DK186" s="2"/>
      <c r="DL186" s="2"/>
      <c r="DM186" s="2"/>
      <c r="DN186" s="2"/>
      <c r="DO186" s="2"/>
      <c r="DP186" s="2"/>
      <c r="DQ186" s="2"/>
      <c r="DR186" s="2"/>
      <c r="DS186" s="2"/>
      <c r="DT186" s="2"/>
      <c r="DU186" s="2"/>
      <c r="DV186" s="2"/>
      <c r="DW186" s="2"/>
      <c r="DX186" s="2"/>
      <c r="DY186" s="2"/>
      <c r="DZ186" s="2"/>
    </row>
    <row r="187" spans="1:130" ht="75.75" hidden="1" customHeight="1" x14ac:dyDescent="0.25">
      <c r="A187" s="49">
        <v>158</v>
      </c>
      <c r="B187" s="112">
        <v>258</v>
      </c>
      <c r="C187" s="115"/>
      <c r="D187" s="8" t="s">
        <v>221</v>
      </c>
      <c r="E187" s="28" t="s">
        <v>19</v>
      </c>
      <c r="F187" s="15" t="s">
        <v>225</v>
      </c>
      <c r="G187" s="64" t="s">
        <v>19</v>
      </c>
      <c r="H187" s="15" t="s">
        <v>741</v>
      </c>
      <c r="I187" s="64" t="s">
        <v>628</v>
      </c>
      <c r="J187" s="64" t="s">
        <v>179</v>
      </c>
      <c r="K187" s="16" t="s">
        <v>6</v>
      </c>
      <c r="L187" s="16" t="s">
        <v>15</v>
      </c>
      <c r="M187" s="11">
        <v>1</v>
      </c>
      <c r="N187" s="11" t="s">
        <v>1268</v>
      </c>
      <c r="O187" s="66"/>
      <c r="P187" s="66"/>
      <c r="Q187" s="66"/>
      <c r="R187" s="66"/>
      <c r="S187" s="66"/>
      <c r="T187" s="66"/>
      <c r="U187" s="66"/>
      <c r="V187" s="66" t="s">
        <v>15</v>
      </c>
      <c r="W187" s="66"/>
      <c r="X187" s="66"/>
      <c r="Y187" s="67">
        <f t="shared" si="46"/>
        <v>1</v>
      </c>
      <c r="Z187" s="16"/>
      <c r="AA187" s="16"/>
      <c r="AB187" s="16"/>
      <c r="AC187" s="16"/>
      <c r="AD187" s="16"/>
      <c r="AE187" s="7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t="s">
        <v>626</v>
      </c>
      <c r="BE187" s="16"/>
      <c r="BF187" s="16"/>
      <c r="BG187" s="16"/>
      <c r="BH187" s="16"/>
      <c r="BI187" s="16"/>
      <c r="BJ187" s="16">
        <v>2</v>
      </c>
      <c r="BK187" s="16">
        <v>2</v>
      </c>
      <c r="BL187" s="16">
        <v>2</v>
      </c>
      <c r="BM187" s="16">
        <v>2</v>
      </c>
      <c r="BN187" s="16">
        <v>2</v>
      </c>
      <c r="BO187" s="16">
        <v>2</v>
      </c>
      <c r="BP187" s="16">
        <v>2</v>
      </c>
      <c r="BQ187" s="16">
        <v>2</v>
      </c>
      <c r="BR187" s="16">
        <v>2</v>
      </c>
      <c r="BS187" s="16">
        <v>2</v>
      </c>
      <c r="BT187" s="16">
        <v>2</v>
      </c>
      <c r="BU187" s="16">
        <v>2</v>
      </c>
      <c r="BV187" s="16">
        <v>2</v>
      </c>
      <c r="BW187" s="16">
        <v>2</v>
      </c>
      <c r="BX187" s="16">
        <v>2</v>
      </c>
      <c r="BY187" s="16">
        <v>2</v>
      </c>
      <c r="BZ187" s="16">
        <v>2</v>
      </c>
      <c r="CA187" s="16">
        <v>2</v>
      </c>
      <c r="CB187" s="16">
        <v>2</v>
      </c>
      <c r="CC187" s="16">
        <v>2</v>
      </c>
      <c r="CD187" s="16"/>
      <c r="CE187" s="16">
        <v>2</v>
      </c>
      <c r="CF187" s="16">
        <v>2</v>
      </c>
      <c r="CG187" s="16">
        <v>2</v>
      </c>
      <c r="CH187" s="16">
        <v>2</v>
      </c>
      <c r="CI187" s="16">
        <v>2</v>
      </c>
      <c r="CJ187" s="16">
        <v>2</v>
      </c>
      <c r="CK187" s="16">
        <v>2</v>
      </c>
      <c r="CL187" s="16">
        <v>2</v>
      </c>
      <c r="CM187" s="16">
        <v>2</v>
      </c>
      <c r="CN187" s="16">
        <v>2</v>
      </c>
      <c r="CO187" s="16">
        <v>2</v>
      </c>
      <c r="CP187" s="16">
        <v>2</v>
      </c>
      <c r="CQ187" s="16">
        <v>2</v>
      </c>
      <c r="CR187" s="16">
        <v>2</v>
      </c>
      <c r="CS187" s="16"/>
      <c r="CT187" s="16">
        <v>2</v>
      </c>
      <c r="CU187" s="16">
        <v>2</v>
      </c>
      <c r="CV187" s="16">
        <v>2</v>
      </c>
      <c r="CW187" s="69">
        <f>COUNTIF(BJ187:CV187,"2")</f>
        <v>37</v>
      </c>
      <c r="CX187" s="352">
        <f>CW187/(CW187+CY187+DA187+DC187)</f>
        <v>1</v>
      </c>
      <c r="CY187" s="69">
        <f>COUNTIF(BJ187:CV187,"1")</f>
        <v>0</v>
      </c>
      <c r="CZ187" s="70">
        <f>CY187/(CW187+CY187+DA187+DC187)</f>
        <v>0</v>
      </c>
      <c r="DA187" s="69">
        <f>COUNTIF(BJ187:CV187,"0")</f>
        <v>0</v>
      </c>
      <c r="DB187" s="70">
        <f>DA187/(CW187+CY187+DA187+DC187)</f>
        <v>0</v>
      </c>
      <c r="DC187" s="69">
        <f>COUNTIF(BJ187:CV187,"KĐG")</f>
        <v>0</v>
      </c>
      <c r="DD187" s="70">
        <f>DC187/(CW187+CY187+DA187+DC187)</f>
        <v>0</v>
      </c>
      <c r="DE187" s="71">
        <f>(((CW187*2)+(CY187*1)+(DA187*0)))/(CW187+CY187+DA187)</f>
        <v>2</v>
      </c>
      <c r="DF187" s="71" t="str">
        <f>IF(DD187&gt;=50%,"KĐG",IF(DE187&gt;=1.6,"Đạt mục tiêu",IF(DE187&gt;=1,"Cần cố gắng","Chưa đạt")))</f>
        <v>Đạt mục tiêu</v>
      </c>
      <c r="DG187" s="2"/>
      <c r="DH187" s="2"/>
      <c r="DI187" s="2"/>
      <c r="DJ187" s="2"/>
      <c r="DK187" s="2"/>
      <c r="DL187" s="2"/>
      <c r="DM187" s="2"/>
      <c r="DN187" s="2"/>
      <c r="DO187" s="2"/>
      <c r="DP187" s="2"/>
      <c r="DQ187" s="2"/>
      <c r="DR187" s="2"/>
      <c r="DS187" s="2"/>
      <c r="DT187" s="2"/>
      <c r="DU187" s="2"/>
      <c r="DV187" s="2"/>
      <c r="DW187" s="2"/>
      <c r="DX187" s="2"/>
      <c r="DY187" s="2"/>
      <c r="DZ187" s="2"/>
    </row>
    <row r="188" spans="1:130" ht="15.75" hidden="1" customHeight="1" x14ac:dyDescent="0.25">
      <c r="A188" s="49">
        <v>159</v>
      </c>
      <c r="B188" s="128">
        <v>258</v>
      </c>
      <c r="C188" s="56">
        <v>259</v>
      </c>
      <c r="D188" s="85" t="s">
        <v>226</v>
      </c>
      <c r="E188" s="285"/>
      <c r="F188" s="87"/>
      <c r="G188" s="280"/>
      <c r="H188" s="57"/>
      <c r="I188" s="64"/>
      <c r="J188" s="57"/>
      <c r="K188" s="57" t="s">
        <v>8</v>
      </c>
      <c r="L188" s="57" t="s">
        <v>8</v>
      </c>
      <c r="M188" s="57" t="s">
        <v>8</v>
      </c>
      <c r="N188" s="296"/>
      <c r="O188" s="58" t="s">
        <v>609</v>
      </c>
      <c r="P188" s="58" t="s">
        <v>609</v>
      </c>
      <c r="Q188" s="58" t="s">
        <v>609</v>
      </c>
      <c r="R188" s="58" t="s">
        <v>609</v>
      </c>
      <c r="S188" s="58" t="s">
        <v>609</v>
      </c>
      <c r="T188" s="58" t="s">
        <v>609</v>
      </c>
      <c r="U188" s="58" t="s">
        <v>609</v>
      </c>
      <c r="V188" s="58" t="s">
        <v>609</v>
      </c>
      <c r="W188" s="58" t="s">
        <v>609</v>
      </c>
      <c r="X188" s="58" t="s">
        <v>609</v>
      </c>
      <c r="Y188" s="67">
        <f t="shared" si="46"/>
        <v>0</v>
      </c>
      <c r="Z188" s="57"/>
      <c r="AA188" s="57"/>
      <c r="AB188" s="57"/>
      <c r="AC188" s="57"/>
      <c r="AD188" s="57"/>
      <c r="AE188" s="57"/>
      <c r="AF188" s="57"/>
      <c r="AG188" s="57"/>
      <c r="AH188" s="57" t="s">
        <v>8</v>
      </c>
      <c r="AI188" s="57" t="s">
        <v>8</v>
      </c>
      <c r="AJ188" s="57" t="s">
        <v>8</v>
      </c>
      <c r="AK188" s="57" t="s">
        <v>8</v>
      </c>
      <c r="AL188" s="57" t="s">
        <v>8</v>
      </c>
      <c r="AM188" s="57" t="s">
        <v>8</v>
      </c>
      <c r="AN188" s="57"/>
      <c r="AO188" s="57" t="s">
        <v>8</v>
      </c>
      <c r="AP188" s="57" t="s">
        <v>8</v>
      </c>
      <c r="AQ188" s="57" t="s">
        <v>8</v>
      </c>
      <c r="AR188" s="57" t="s">
        <v>8</v>
      </c>
      <c r="AS188" s="57" t="s">
        <v>8</v>
      </c>
      <c r="AT188" s="57" t="s">
        <v>8</v>
      </c>
      <c r="AU188" s="57" t="s">
        <v>8</v>
      </c>
      <c r="AV188" s="57" t="s">
        <v>8</v>
      </c>
      <c r="AW188" s="57" t="s">
        <v>8</v>
      </c>
      <c r="AX188" s="57" t="s">
        <v>8</v>
      </c>
      <c r="AY188" s="57" t="s">
        <v>8</v>
      </c>
      <c r="AZ188" s="57"/>
      <c r="BA188" s="57" t="s">
        <v>8</v>
      </c>
      <c r="BB188" s="57" t="s">
        <v>8</v>
      </c>
      <c r="BC188" s="57" t="s">
        <v>8</v>
      </c>
      <c r="BD188" s="57" t="s">
        <v>8</v>
      </c>
      <c r="BE188" s="57" t="s">
        <v>8</v>
      </c>
      <c r="BF188" s="57" t="s">
        <v>8</v>
      </c>
      <c r="BG188" s="57" t="s">
        <v>8</v>
      </c>
      <c r="BH188" s="57" t="s">
        <v>8</v>
      </c>
      <c r="BI188" s="57"/>
      <c r="BJ188" s="336" t="s">
        <v>8</v>
      </c>
      <c r="BK188" s="336" t="s">
        <v>8</v>
      </c>
      <c r="BL188" s="336" t="s">
        <v>8</v>
      </c>
      <c r="BM188" s="336" t="s">
        <v>8</v>
      </c>
      <c r="BN188" s="336" t="s">
        <v>8</v>
      </c>
      <c r="BO188" s="336" t="s">
        <v>8</v>
      </c>
      <c r="BP188" s="336" t="s">
        <v>8</v>
      </c>
      <c r="BQ188" s="336" t="s">
        <v>8</v>
      </c>
      <c r="BR188" s="336" t="s">
        <v>8</v>
      </c>
      <c r="BS188" s="336" t="s">
        <v>8</v>
      </c>
      <c r="BT188" s="336" t="s">
        <v>8</v>
      </c>
      <c r="BU188" s="336" t="s">
        <v>8</v>
      </c>
      <c r="BV188" s="336" t="s">
        <v>8</v>
      </c>
      <c r="BW188" s="336" t="s">
        <v>8</v>
      </c>
      <c r="BX188" s="336" t="s">
        <v>8</v>
      </c>
      <c r="BY188" s="336" t="s">
        <v>8</v>
      </c>
      <c r="BZ188" s="336" t="s">
        <v>8</v>
      </c>
      <c r="CA188" s="336" t="s">
        <v>8</v>
      </c>
      <c r="CB188" s="336" t="s">
        <v>8</v>
      </c>
      <c r="CC188" s="336" t="s">
        <v>8</v>
      </c>
      <c r="CD188" s="336" t="s">
        <v>8</v>
      </c>
      <c r="CE188" s="336" t="s">
        <v>8</v>
      </c>
      <c r="CF188" s="336" t="s">
        <v>8</v>
      </c>
      <c r="CG188" s="336" t="s">
        <v>8</v>
      </c>
      <c r="CH188" s="336" t="s">
        <v>8</v>
      </c>
      <c r="CI188" s="336" t="s">
        <v>8</v>
      </c>
      <c r="CJ188" s="336" t="s">
        <v>8</v>
      </c>
      <c r="CK188" s="336" t="s">
        <v>8</v>
      </c>
      <c r="CL188" s="336" t="s">
        <v>8</v>
      </c>
      <c r="CM188" s="336" t="s">
        <v>8</v>
      </c>
      <c r="CN188" s="336" t="s">
        <v>8</v>
      </c>
      <c r="CO188" s="336" t="s">
        <v>8</v>
      </c>
      <c r="CP188" s="336" t="s">
        <v>8</v>
      </c>
      <c r="CQ188" s="336" t="s">
        <v>8</v>
      </c>
      <c r="CR188" s="336" t="s">
        <v>8</v>
      </c>
      <c r="CS188" s="336"/>
      <c r="CT188" s="336" t="s">
        <v>8</v>
      </c>
      <c r="CU188" s="336" t="s">
        <v>8</v>
      </c>
      <c r="CV188" s="336" t="s">
        <v>8</v>
      </c>
      <c r="CW188" s="336" t="s">
        <v>8</v>
      </c>
      <c r="CX188" s="331" t="s">
        <v>8</v>
      </c>
      <c r="CY188" s="336" t="s">
        <v>8</v>
      </c>
      <c r="CZ188" s="336" t="s">
        <v>8</v>
      </c>
      <c r="DA188" s="336" t="s">
        <v>8</v>
      </c>
      <c r="DB188" s="336" t="s">
        <v>8</v>
      </c>
      <c r="DC188" s="336" t="s">
        <v>8</v>
      </c>
      <c r="DD188" s="336" t="s">
        <v>8</v>
      </c>
      <c r="DE188" s="57" t="s">
        <v>8</v>
      </c>
      <c r="DF188" s="57" t="s">
        <v>8</v>
      </c>
      <c r="DG188" s="2"/>
      <c r="DH188" s="2"/>
      <c r="DI188" s="2"/>
      <c r="DJ188" s="2"/>
      <c r="DK188" s="2"/>
      <c r="DL188" s="2"/>
      <c r="DM188" s="2"/>
      <c r="DN188" s="2"/>
      <c r="DO188" s="2"/>
      <c r="DP188" s="2"/>
      <c r="DQ188" s="2"/>
      <c r="DR188" s="2"/>
      <c r="DS188" s="2"/>
      <c r="DT188" s="2"/>
      <c r="DU188" s="2"/>
      <c r="DV188" s="2"/>
      <c r="DW188" s="2"/>
      <c r="DX188" s="2"/>
      <c r="DY188" s="2"/>
      <c r="DZ188" s="2"/>
    </row>
    <row r="189" spans="1:130" ht="37.5" hidden="1" customHeight="1" x14ac:dyDescent="0.25">
      <c r="A189" s="49">
        <v>160</v>
      </c>
      <c r="B189" s="62">
        <v>259</v>
      </c>
      <c r="C189" s="56">
        <v>262</v>
      </c>
      <c r="D189" s="8" t="s">
        <v>227</v>
      </c>
      <c r="E189" s="281" t="s">
        <v>38</v>
      </c>
      <c r="F189" s="15" t="s">
        <v>228</v>
      </c>
      <c r="G189" s="282" t="s">
        <v>38</v>
      </c>
      <c r="H189" s="15" t="s">
        <v>228</v>
      </c>
      <c r="I189" s="64" t="s">
        <v>628</v>
      </c>
      <c r="J189" s="64" t="s">
        <v>179</v>
      </c>
      <c r="K189" s="16" t="s">
        <v>6</v>
      </c>
      <c r="L189" s="16" t="s">
        <v>15</v>
      </c>
      <c r="M189" s="11"/>
      <c r="N189" s="305" t="s">
        <v>542</v>
      </c>
      <c r="O189" s="66"/>
      <c r="P189" s="66"/>
      <c r="Q189" s="66" t="s">
        <v>15</v>
      </c>
      <c r="R189" s="66"/>
      <c r="S189" s="66"/>
      <c r="T189" s="66"/>
      <c r="U189" s="66"/>
      <c r="V189" s="66"/>
      <c r="W189" s="66"/>
      <c r="X189" s="66"/>
      <c r="Y189" s="67">
        <f t="shared" si="46"/>
        <v>1</v>
      </c>
      <c r="Z189" s="16"/>
      <c r="AA189" s="16"/>
      <c r="AB189" s="16"/>
      <c r="AC189" s="16"/>
      <c r="AD189" s="16"/>
      <c r="AE189" s="68"/>
      <c r="AF189" s="12"/>
      <c r="AG189" s="12"/>
      <c r="AH189" s="16" t="s">
        <v>654</v>
      </c>
      <c r="AI189" s="16" t="s">
        <v>654</v>
      </c>
      <c r="AJ189" s="16" t="s">
        <v>654</v>
      </c>
      <c r="AK189" s="16" t="s">
        <v>654</v>
      </c>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6">
        <v>2</v>
      </c>
      <c r="BK189" s="16">
        <v>2</v>
      </c>
      <c r="BL189" s="16">
        <v>2</v>
      </c>
      <c r="BM189" s="16">
        <v>2</v>
      </c>
      <c r="BN189" s="16">
        <v>2</v>
      </c>
      <c r="BO189" s="16">
        <v>2</v>
      </c>
      <c r="BP189" s="16">
        <v>2</v>
      </c>
      <c r="BQ189" s="16">
        <v>2</v>
      </c>
      <c r="BR189" s="16">
        <v>2</v>
      </c>
      <c r="BS189" s="16">
        <v>2</v>
      </c>
      <c r="BT189" s="16">
        <v>2</v>
      </c>
      <c r="BU189" s="16">
        <v>2</v>
      </c>
      <c r="BV189" s="16">
        <v>2</v>
      </c>
      <c r="BW189" s="16">
        <v>2</v>
      </c>
      <c r="BX189" s="16">
        <v>2</v>
      </c>
      <c r="BY189" s="16">
        <v>2</v>
      </c>
      <c r="BZ189" s="16">
        <v>2</v>
      </c>
      <c r="CA189" s="16">
        <v>2</v>
      </c>
      <c r="CB189" s="16">
        <v>2</v>
      </c>
      <c r="CC189" s="16">
        <v>2</v>
      </c>
      <c r="CD189" s="16">
        <v>2</v>
      </c>
      <c r="CE189" s="16">
        <v>2</v>
      </c>
      <c r="CF189" s="16">
        <v>2</v>
      </c>
      <c r="CG189" s="16">
        <v>2</v>
      </c>
      <c r="CH189" s="16">
        <v>2</v>
      </c>
      <c r="CI189" s="16">
        <v>2</v>
      </c>
      <c r="CJ189" s="16">
        <v>2</v>
      </c>
      <c r="CK189" s="16">
        <v>2</v>
      </c>
      <c r="CL189" s="16">
        <v>2</v>
      </c>
      <c r="CM189" s="16">
        <v>1</v>
      </c>
      <c r="CN189" s="16">
        <v>1</v>
      </c>
      <c r="CO189" s="16">
        <v>1</v>
      </c>
      <c r="CP189" s="16">
        <v>1</v>
      </c>
      <c r="CQ189" s="16">
        <v>2</v>
      </c>
      <c r="CR189" s="16">
        <v>2</v>
      </c>
      <c r="CS189" s="16">
        <v>2</v>
      </c>
      <c r="CT189" s="16">
        <v>2</v>
      </c>
      <c r="CU189" s="16">
        <v>2</v>
      </c>
      <c r="CV189" s="16">
        <v>2</v>
      </c>
      <c r="CW189" s="69">
        <f>COUNTIF(BJ189:CV189,"2")</f>
        <v>35</v>
      </c>
      <c r="CX189" s="352">
        <f>CW189/(CW189+CY189+DA189+DC189)</f>
        <v>0.89743589743589747</v>
      </c>
      <c r="CY189" s="69">
        <f>COUNTIF(BJ189:CV189,"1")</f>
        <v>4</v>
      </c>
      <c r="CZ189" s="70">
        <f>CY189/(CW189+CY189+DA189+DC189)</f>
        <v>0.10256410256410256</v>
      </c>
      <c r="DA189" s="69">
        <f>COUNTIF(BJ189:CV189,"0")</f>
        <v>0</v>
      </c>
      <c r="DB189" s="70">
        <f>DA189/(CW189+CY189+DA189+DC189)</f>
        <v>0</v>
      </c>
      <c r="DC189" s="69">
        <f>COUNTIF(BJ189:CV189,"KĐG")</f>
        <v>0</v>
      </c>
      <c r="DD189" s="70">
        <f>DC189/(CW189+CY189+DA189+DC189)</f>
        <v>0</v>
      </c>
      <c r="DE189" s="71">
        <f>(((CW189*2)+(CY189*1)+(DA189*0)))/(CW189+CY189+DA189)</f>
        <v>1.8974358974358974</v>
      </c>
      <c r="DF189" s="71" t="str">
        <f>IF(DD189&gt;=50%,"KĐG",IF(DE189&gt;=1.6,"Đạt mục tiêu",IF(DE189&gt;=1,"Cần cố gắng","Chưa đạt")))</f>
        <v>Đạt mục tiêu</v>
      </c>
      <c r="DG189" s="2"/>
      <c r="DH189" s="2"/>
      <c r="DI189" s="2"/>
      <c r="DJ189" s="2"/>
      <c r="DK189" s="2"/>
      <c r="DL189" s="2"/>
      <c r="DM189" s="2"/>
      <c r="DN189" s="2"/>
      <c r="DO189" s="2"/>
      <c r="DP189" s="2"/>
      <c r="DQ189" s="2"/>
      <c r="DR189" s="2"/>
      <c r="DS189" s="2"/>
      <c r="DT189" s="2"/>
      <c r="DU189" s="2"/>
      <c r="DV189" s="2"/>
      <c r="DW189" s="2"/>
      <c r="DX189" s="2"/>
      <c r="DY189" s="2"/>
      <c r="DZ189" s="2"/>
    </row>
    <row r="190" spans="1:130" ht="49.5" hidden="1" customHeight="1" x14ac:dyDescent="0.25">
      <c r="A190" s="49">
        <v>161</v>
      </c>
      <c r="B190" s="62">
        <v>262</v>
      </c>
      <c r="C190" s="56">
        <v>263</v>
      </c>
      <c r="D190" s="8" t="s">
        <v>229</v>
      </c>
      <c r="E190" s="15" t="s">
        <v>19</v>
      </c>
      <c r="F190" s="15" t="s">
        <v>230</v>
      </c>
      <c r="G190" s="64" t="s">
        <v>19</v>
      </c>
      <c r="H190" s="15" t="s">
        <v>230</v>
      </c>
      <c r="I190" s="64" t="s">
        <v>628</v>
      </c>
      <c r="J190" s="388" t="s">
        <v>179</v>
      </c>
      <c r="K190" s="12" t="s">
        <v>145</v>
      </c>
      <c r="L190" s="12" t="s">
        <v>15</v>
      </c>
      <c r="M190" s="11">
        <v>1</v>
      </c>
      <c r="N190" s="306" t="s">
        <v>545</v>
      </c>
      <c r="O190" s="66"/>
      <c r="P190" s="66"/>
      <c r="Q190" s="66"/>
      <c r="R190" s="66"/>
      <c r="S190" s="66"/>
      <c r="T190" s="66" t="s">
        <v>15</v>
      </c>
      <c r="U190" s="66"/>
      <c r="V190" s="66"/>
      <c r="W190" s="66"/>
      <c r="X190" s="66"/>
      <c r="Y190" s="67">
        <f t="shared" si="46"/>
        <v>1</v>
      </c>
      <c r="Z190" s="16" t="s">
        <v>231</v>
      </c>
      <c r="AA190" s="16"/>
      <c r="AB190" s="16"/>
      <c r="AC190" s="16"/>
      <c r="AD190" s="16"/>
      <c r="AE190" s="68"/>
      <c r="AF190" s="12"/>
      <c r="AG190" s="12"/>
      <c r="AH190" s="12"/>
      <c r="AI190" s="12"/>
      <c r="AJ190" s="12"/>
      <c r="AK190" s="12"/>
      <c r="AL190" s="12"/>
      <c r="AM190" s="12"/>
      <c r="AN190" s="12"/>
      <c r="AO190" s="12"/>
      <c r="AP190" s="12"/>
      <c r="AQ190" s="12"/>
      <c r="AR190" s="12"/>
      <c r="AS190" s="12"/>
      <c r="AT190" s="12"/>
      <c r="AU190" s="12" t="s">
        <v>623</v>
      </c>
      <c r="AV190" s="12" t="s">
        <v>623</v>
      </c>
      <c r="AW190" s="12"/>
      <c r="AX190" s="12" t="s">
        <v>623</v>
      </c>
      <c r="AY190" s="12"/>
      <c r="AZ190" s="12"/>
      <c r="BA190" s="12"/>
      <c r="BB190" s="12"/>
      <c r="BC190" s="12"/>
      <c r="BD190" s="12"/>
      <c r="BE190" s="12"/>
      <c r="BF190" s="12"/>
      <c r="BG190" s="12"/>
      <c r="BH190" s="12"/>
      <c r="BI190" s="12"/>
      <c r="BJ190" s="345">
        <v>2</v>
      </c>
      <c r="BK190" s="345">
        <v>2</v>
      </c>
      <c r="BL190" s="345">
        <v>2</v>
      </c>
      <c r="BM190" s="345">
        <v>2</v>
      </c>
      <c r="BN190" s="345">
        <v>2</v>
      </c>
      <c r="BO190" s="345">
        <v>2</v>
      </c>
      <c r="BP190" s="345">
        <v>2</v>
      </c>
      <c r="BQ190" s="345">
        <v>2</v>
      </c>
      <c r="BR190" s="345">
        <v>1</v>
      </c>
      <c r="BS190" s="345">
        <v>2</v>
      </c>
      <c r="BT190" s="345">
        <v>2</v>
      </c>
      <c r="BU190" s="345">
        <v>2</v>
      </c>
      <c r="BV190" s="345">
        <v>2</v>
      </c>
      <c r="BW190" s="345">
        <v>2</v>
      </c>
      <c r="BX190" s="345">
        <v>2</v>
      </c>
      <c r="BY190" s="345">
        <v>2</v>
      </c>
      <c r="BZ190" s="345">
        <v>1</v>
      </c>
      <c r="CA190" s="345">
        <v>2</v>
      </c>
      <c r="CB190" s="345">
        <v>2</v>
      </c>
      <c r="CC190" s="345">
        <v>2</v>
      </c>
      <c r="CD190" s="345">
        <v>1</v>
      </c>
      <c r="CE190" s="345">
        <v>2</v>
      </c>
      <c r="CF190" s="345">
        <v>2</v>
      </c>
      <c r="CG190" s="345">
        <v>2</v>
      </c>
      <c r="CH190" s="345">
        <v>2</v>
      </c>
      <c r="CI190" s="345">
        <v>2</v>
      </c>
      <c r="CJ190" s="345">
        <v>2</v>
      </c>
      <c r="CK190" s="345">
        <v>2</v>
      </c>
      <c r="CL190" s="345">
        <v>1</v>
      </c>
      <c r="CM190" s="345">
        <v>2</v>
      </c>
      <c r="CN190" s="345">
        <v>2</v>
      </c>
      <c r="CO190" s="345">
        <v>2</v>
      </c>
      <c r="CP190" s="345">
        <v>2</v>
      </c>
      <c r="CQ190" s="345">
        <v>2</v>
      </c>
      <c r="CR190" s="345">
        <v>2</v>
      </c>
      <c r="CS190" s="345">
        <v>2</v>
      </c>
      <c r="CT190" s="345">
        <v>2</v>
      </c>
      <c r="CU190" s="345">
        <v>2</v>
      </c>
      <c r="CV190" s="345">
        <v>2</v>
      </c>
      <c r="CW190" s="335">
        <f>COUNTIF(BJ190:CV190,"2")</f>
        <v>35</v>
      </c>
      <c r="CX190" s="330">
        <f>CW190/(CW190+CY190+DA190+DC190)</f>
        <v>0.89743589743589747</v>
      </c>
      <c r="CY190" s="335">
        <f>COUNTIF(BJ190:CV190,"1")</f>
        <v>4</v>
      </c>
      <c r="CZ190" s="339">
        <f>CY190/(CW190+CY190+DA190+DC190)</f>
        <v>0.10256410256410256</v>
      </c>
      <c r="DA190" s="335">
        <f>COUNTIF(BJ190:CV190,"0")</f>
        <v>0</v>
      </c>
      <c r="DB190" s="339">
        <f>DA190/(CW190+CY190+DA190+DC190)</f>
        <v>0</v>
      </c>
      <c r="DC190" s="335">
        <f>COUNTIF(BJ190:CV190,"KĐG")</f>
        <v>0</v>
      </c>
      <c r="DD190" s="339">
        <f>DC190/(CW190+CY190+DA190+DC190)</f>
        <v>0</v>
      </c>
      <c r="DE190" s="71">
        <f>(((CW190*2)+(CY190*1)+(DA190*0)))/(CW190+CY190+DA190)</f>
        <v>1.8974358974358974</v>
      </c>
      <c r="DF190" s="71" t="str">
        <f>IF(DD190&gt;=50%,"KĐG",IF(DE190&gt;=1.6,"Đạt mục tiêu",IF(DE190&gt;=1,"Cần cố gắng","Chưa đạt")))</f>
        <v>Đạt mục tiêu</v>
      </c>
      <c r="DG190" s="2"/>
      <c r="DH190" s="2"/>
      <c r="DI190" s="2"/>
      <c r="DJ190" s="2"/>
      <c r="DK190" s="2"/>
      <c r="DL190" s="2"/>
      <c r="DM190" s="2"/>
      <c r="DN190" s="2"/>
      <c r="DO190" s="2"/>
      <c r="DP190" s="2"/>
      <c r="DQ190" s="2"/>
      <c r="DR190" s="2"/>
      <c r="DS190" s="2"/>
      <c r="DT190" s="2"/>
      <c r="DU190" s="2"/>
      <c r="DV190" s="2"/>
      <c r="DW190" s="2"/>
      <c r="DX190" s="2"/>
      <c r="DY190" s="2"/>
      <c r="DZ190" s="2"/>
    </row>
    <row r="191" spans="1:130" ht="52.5" hidden="1" customHeight="1" x14ac:dyDescent="0.25">
      <c r="A191" s="49">
        <v>162</v>
      </c>
      <c r="B191" s="62">
        <v>263</v>
      </c>
      <c r="C191" s="56">
        <v>263</v>
      </c>
      <c r="D191" s="8" t="s">
        <v>229</v>
      </c>
      <c r="E191" s="15" t="s">
        <v>19</v>
      </c>
      <c r="F191" s="15" t="s">
        <v>230</v>
      </c>
      <c r="G191" s="64" t="s">
        <v>19</v>
      </c>
      <c r="H191" s="15" t="s">
        <v>230</v>
      </c>
      <c r="I191" s="64" t="s">
        <v>628</v>
      </c>
      <c r="J191" s="389"/>
      <c r="K191" s="14"/>
      <c r="L191" s="14"/>
      <c r="M191" s="11"/>
      <c r="N191" s="11" t="s">
        <v>1268</v>
      </c>
      <c r="O191" s="66"/>
      <c r="P191" s="66"/>
      <c r="Q191" s="66"/>
      <c r="R191" s="66"/>
      <c r="S191" s="66"/>
      <c r="T191" s="66"/>
      <c r="U191" s="66"/>
      <c r="V191" s="66" t="s">
        <v>15</v>
      </c>
      <c r="W191" s="66"/>
      <c r="X191" s="66"/>
      <c r="Y191" s="67">
        <f t="shared" si="46"/>
        <v>1</v>
      </c>
      <c r="Z191" s="16"/>
      <c r="AA191" s="16"/>
      <c r="AB191" s="16"/>
      <c r="AC191" s="16"/>
      <c r="AD191" s="16"/>
      <c r="AE191" s="7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t="s">
        <v>623</v>
      </c>
      <c r="BD191" s="16" t="s">
        <v>623</v>
      </c>
      <c r="BE191" s="16" t="s">
        <v>623</v>
      </c>
      <c r="BF191" s="16"/>
      <c r="BG191" s="16"/>
      <c r="BH191" s="16"/>
      <c r="BI191" s="16"/>
      <c r="BJ191" s="16">
        <v>2</v>
      </c>
      <c r="BK191" s="16">
        <v>2</v>
      </c>
      <c r="BL191" s="16">
        <v>2</v>
      </c>
      <c r="BM191" s="16">
        <v>2</v>
      </c>
      <c r="BN191" s="16">
        <v>2</v>
      </c>
      <c r="BO191" s="16">
        <v>2</v>
      </c>
      <c r="BP191" s="16">
        <v>2</v>
      </c>
      <c r="BQ191" s="16">
        <v>2</v>
      </c>
      <c r="BR191" s="16">
        <v>2</v>
      </c>
      <c r="BS191" s="16">
        <v>2</v>
      </c>
      <c r="BT191" s="16">
        <v>2</v>
      </c>
      <c r="BU191" s="16">
        <v>2</v>
      </c>
      <c r="BV191" s="16">
        <v>2</v>
      </c>
      <c r="BW191" s="16">
        <v>2</v>
      </c>
      <c r="BX191" s="16">
        <v>2</v>
      </c>
      <c r="BY191" s="16">
        <v>2</v>
      </c>
      <c r="BZ191" s="16">
        <v>2</v>
      </c>
      <c r="CA191" s="16">
        <v>2</v>
      </c>
      <c r="CB191" s="16">
        <v>2</v>
      </c>
      <c r="CC191" s="16">
        <v>2</v>
      </c>
      <c r="CD191" s="16"/>
      <c r="CE191" s="16">
        <v>2</v>
      </c>
      <c r="CF191" s="16">
        <v>2</v>
      </c>
      <c r="CG191" s="16">
        <v>2</v>
      </c>
      <c r="CH191" s="16">
        <v>2</v>
      </c>
      <c r="CI191" s="16">
        <v>2</v>
      </c>
      <c r="CJ191" s="16">
        <v>2</v>
      </c>
      <c r="CK191" s="16">
        <v>2</v>
      </c>
      <c r="CL191" s="16">
        <v>2</v>
      </c>
      <c r="CM191" s="16">
        <v>2</v>
      </c>
      <c r="CN191" s="16">
        <v>2</v>
      </c>
      <c r="CO191" s="16">
        <v>2</v>
      </c>
      <c r="CP191" s="16">
        <v>2</v>
      </c>
      <c r="CQ191" s="16">
        <v>2</v>
      </c>
      <c r="CR191" s="16">
        <v>2</v>
      </c>
      <c r="CS191" s="16"/>
      <c r="CT191" s="16">
        <v>2</v>
      </c>
      <c r="CU191" s="16">
        <v>2</v>
      </c>
      <c r="CV191" s="16">
        <v>2</v>
      </c>
      <c r="CW191" s="69">
        <f>COUNTIF(BJ191:CV191,"2")</f>
        <v>37</v>
      </c>
      <c r="CX191" s="352">
        <f>CW191/(CW191+CY191+DA191+DC191)</f>
        <v>1</v>
      </c>
      <c r="CY191" s="69">
        <f>COUNTIF(BJ191:CV191,"1")</f>
        <v>0</v>
      </c>
      <c r="CZ191" s="70">
        <f>CY191/(CW191+CY191+DA191+DC191)</f>
        <v>0</v>
      </c>
      <c r="DA191" s="69">
        <f>COUNTIF(BJ191:CV191,"0")</f>
        <v>0</v>
      </c>
      <c r="DB191" s="70">
        <f>DA191/(CW191+CY191+DA191+DC191)</f>
        <v>0</v>
      </c>
      <c r="DC191" s="69">
        <f>COUNTIF(BJ191:CV191,"KĐG")</f>
        <v>0</v>
      </c>
      <c r="DD191" s="70">
        <f>DC191/(CW191+CY191+DA191+DC191)</f>
        <v>0</v>
      </c>
      <c r="DE191" s="71">
        <f>(((CW191*2)+(CY191*1)+(DA191*0)))/(CW191+CY191+DA191)</f>
        <v>2</v>
      </c>
      <c r="DF191" s="71" t="str">
        <f>IF(DD191&gt;=50%,"KĐG",IF(DE191&gt;=1.6,"Đạt mục tiêu",IF(DE191&gt;=1,"Cần cố gắng","Chưa đạt")))</f>
        <v>Đạt mục tiêu</v>
      </c>
      <c r="DG191" s="2"/>
      <c r="DH191" s="2"/>
      <c r="DI191" s="2"/>
      <c r="DJ191" s="2"/>
      <c r="DK191" s="2"/>
      <c r="DL191" s="2"/>
      <c r="DM191" s="2"/>
      <c r="DN191" s="2"/>
      <c r="DO191" s="2"/>
      <c r="DP191" s="2"/>
      <c r="DQ191" s="2"/>
      <c r="DR191" s="2"/>
      <c r="DS191" s="2"/>
      <c r="DT191" s="2"/>
      <c r="DU191" s="2"/>
      <c r="DV191" s="2"/>
      <c r="DW191" s="2"/>
      <c r="DX191" s="2"/>
      <c r="DY191" s="2"/>
      <c r="DZ191" s="2"/>
    </row>
    <row r="192" spans="1:130" ht="15.75" hidden="1" customHeight="1" x14ac:dyDescent="0.25">
      <c r="A192" s="49">
        <v>163</v>
      </c>
      <c r="B192" s="55">
        <v>263</v>
      </c>
      <c r="C192" s="56">
        <v>264</v>
      </c>
      <c r="D192" s="85" t="s">
        <v>232</v>
      </c>
      <c r="E192" s="86"/>
      <c r="F192" s="87"/>
      <c r="G192" s="57"/>
      <c r="H192" s="57"/>
      <c r="I192" s="64"/>
      <c r="J192" s="57"/>
      <c r="K192" s="57" t="s">
        <v>8</v>
      </c>
      <c r="L192" s="57" t="s">
        <v>8</v>
      </c>
      <c r="M192" s="57" t="s">
        <v>8</v>
      </c>
      <c r="N192" s="296"/>
      <c r="O192" s="58" t="s">
        <v>609</v>
      </c>
      <c r="P192" s="58" t="s">
        <v>609</v>
      </c>
      <c r="Q192" s="58" t="s">
        <v>609</v>
      </c>
      <c r="R192" s="58" t="s">
        <v>609</v>
      </c>
      <c r="S192" s="58" t="s">
        <v>609</v>
      </c>
      <c r="T192" s="58" t="s">
        <v>609</v>
      </c>
      <c r="U192" s="58" t="s">
        <v>609</v>
      </c>
      <c r="V192" s="58" t="s">
        <v>609</v>
      </c>
      <c r="W192" s="58" t="s">
        <v>609</v>
      </c>
      <c r="X192" s="58" t="s">
        <v>609</v>
      </c>
      <c r="Y192" s="67">
        <f t="shared" si="46"/>
        <v>0</v>
      </c>
      <c r="Z192" s="57"/>
      <c r="AA192" s="57"/>
      <c r="AB192" s="57"/>
      <c r="AC192" s="57"/>
      <c r="AD192" s="57"/>
      <c r="AE192" s="77"/>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336" t="s">
        <v>8</v>
      </c>
      <c r="BK192" s="336" t="s">
        <v>8</v>
      </c>
      <c r="BL192" s="336" t="s">
        <v>8</v>
      </c>
      <c r="BM192" s="336" t="s">
        <v>8</v>
      </c>
      <c r="BN192" s="336" t="s">
        <v>8</v>
      </c>
      <c r="BO192" s="336" t="s">
        <v>8</v>
      </c>
      <c r="BP192" s="336" t="s">
        <v>8</v>
      </c>
      <c r="BQ192" s="336" t="s">
        <v>8</v>
      </c>
      <c r="BR192" s="336" t="s">
        <v>8</v>
      </c>
      <c r="BS192" s="336" t="s">
        <v>8</v>
      </c>
      <c r="BT192" s="336" t="s">
        <v>8</v>
      </c>
      <c r="BU192" s="336" t="s">
        <v>8</v>
      </c>
      <c r="BV192" s="336" t="s">
        <v>8</v>
      </c>
      <c r="BW192" s="336" t="s">
        <v>8</v>
      </c>
      <c r="BX192" s="336" t="s">
        <v>8</v>
      </c>
      <c r="BY192" s="336" t="s">
        <v>8</v>
      </c>
      <c r="BZ192" s="336" t="s">
        <v>8</v>
      </c>
      <c r="CA192" s="336" t="s">
        <v>8</v>
      </c>
      <c r="CB192" s="336" t="s">
        <v>8</v>
      </c>
      <c r="CC192" s="336" t="s">
        <v>8</v>
      </c>
      <c r="CD192" s="336" t="s">
        <v>8</v>
      </c>
      <c r="CE192" s="336" t="s">
        <v>8</v>
      </c>
      <c r="CF192" s="336" t="s">
        <v>8</v>
      </c>
      <c r="CG192" s="336" t="s">
        <v>8</v>
      </c>
      <c r="CH192" s="336" t="s">
        <v>8</v>
      </c>
      <c r="CI192" s="336" t="s">
        <v>8</v>
      </c>
      <c r="CJ192" s="336" t="s">
        <v>8</v>
      </c>
      <c r="CK192" s="336" t="s">
        <v>8</v>
      </c>
      <c r="CL192" s="336" t="s">
        <v>8</v>
      </c>
      <c r="CM192" s="336" t="s">
        <v>8</v>
      </c>
      <c r="CN192" s="336" t="s">
        <v>8</v>
      </c>
      <c r="CO192" s="336" t="s">
        <v>8</v>
      </c>
      <c r="CP192" s="336" t="s">
        <v>8</v>
      </c>
      <c r="CQ192" s="336" t="s">
        <v>8</v>
      </c>
      <c r="CR192" s="336" t="s">
        <v>8</v>
      </c>
      <c r="CS192" s="336"/>
      <c r="CT192" s="336" t="s">
        <v>8</v>
      </c>
      <c r="CU192" s="336" t="s">
        <v>8</v>
      </c>
      <c r="CV192" s="336" t="s">
        <v>8</v>
      </c>
      <c r="CW192" s="336" t="s">
        <v>8</v>
      </c>
      <c r="CX192" s="331" t="s">
        <v>8</v>
      </c>
      <c r="CY192" s="336" t="s">
        <v>8</v>
      </c>
      <c r="CZ192" s="336" t="s">
        <v>8</v>
      </c>
      <c r="DA192" s="336" t="s">
        <v>8</v>
      </c>
      <c r="DB192" s="336" t="s">
        <v>8</v>
      </c>
      <c r="DC192" s="336" t="s">
        <v>8</v>
      </c>
      <c r="DD192" s="336" t="s">
        <v>8</v>
      </c>
      <c r="DE192" s="57" t="s">
        <v>8</v>
      </c>
      <c r="DF192" s="57" t="s">
        <v>8</v>
      </c>
      <c r="DG192" s="2"/>
      <c r="DH192" s="2"/>
      <c r="DI192" s="2"/>
      <c r="DJ192" s="2"/>
      <c r="DK192" s="2"/>
      <c r="DL192" s="2"/>
      <c r="DM192" s="2"/>
      <c r="DN192" s="2"/>
      <c r="DO192" s="2"/>
      <c r="DP192" s="2"/>
      <c r="DQ192" s="2"/>
      <c r="DR192" s="2"/>
      <c r="DS192" s="2"/>
      <c r="DT192" s="2"/>
      <c r="DU192" s="2"/>
      <c r="DV192" s="2"/>
      <c r="DW192" s="2"/>
      <c r="DX192" s="2"/>
      <c r="DY192" s="2"/>
      <c r="DZ192" s="2"/>
    </row>
    <row r="193" spans="1:130" ht="36.75" hidden="1" customHeight="1" x14ac:dyDescent="0.25">
      <c r="A193" s="49">
        <v>164</v>
      </c>
      <c r="B193" s="62">
        <v>264</v>
      </c>
      <c r="C193" s="129">
        <v>265</v>
      </c>
      <c r="D193" s="9" t="s">
        <v>233</v>
      </c>
      <c r="E193" s="15" t="s">
        <v>19</v>
      </c>
      <c r="F193" s="15" t="s">
        <v>234</v>
      </c>
      <c r="G193" s="64" t="s">
        <v>19</v>
      </c>
      <c r="H193" s="15" t="s">
        <v>742</v>
      </c>
      <c r="I193" s="64" t="s">
        <v>628</v>
      </c>
      <c r="J193" s="64" t="s">
        <v>179</v>
      </c>
      <c r="K193" s="16" t="s">
        <v>6</v>
      </c>
      <c r="L193" s="16" t="s">
        <v>15</v>
      </c>
      <c r="M193" s="11">
        <v>1</v>
      </c>
      <c r="N193" s="11" t="s">
        <v>1268</v>
      </c>
      <c r="O193" s="66"/>
      <c r="P193" s="66"/>
      <c r="Q193" s="66"/>
      <c r="R193" s="66"/>
      <c r="S193" s="66"/>
      <c r="T193" s="66"/>
      <c r="U193" s="66"/>
      <c r="V193" s="66" t="s">
        <v>15</v>
      </c>
      <c r="W193" s="66"/>
      <c r="X193" s="66"/>
      <c r="Y193" s="67">
        <f t="shared" si="46"/>
        <v>1</v>
      </c>
      <c r="Z193" s="16"/>
      <c r="AA193" s="16"/>
      <c r="AB193" s="16"/>
      <c r="AC193" s="16"/>
      <c r="AD193" s="16"/>
      <c r="AE193" s="7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t="s">
        <v>626</v>
      </c>
      <c r="BD193" s="16" t="s">
        <v>654</v>
      </c>
      <c r="BE193" s="16" t="s">
        <v>623</v>
      </c>
      <c r="BF193" s="16"/>
      <c r="BG193" s="16"/>
      <c r="BH193" s="16"/>
      <c r="BI193" s="16"/>
      <c r="BJ193" s="16">
        <v>2</v>
      </c>
      <c r="BK193" s="16">
        <v>2</v>
      </c>
      <c r="BL193" s="16">
        <v>2</v>
      </c>
      <c r="BM193" s="16">
        <v>2</v>
      </c>
      <c r="BN193" s="16">
        <v>2</v>
      </c>
      <c r="BO193" s="16">
        <v>2</v>
      </c>
      <c r="BP193" s="16">
        <v>2</v>
      </c>
      <c r="BQ193" s="16">
        <v>2</v>
      </c>
      <c r="BR193" s="16">
        <v>2</v>
      </c>
      <c r="BS193" s="16">
        <v>2</v>
      </c>
      <c r="BT193" s="16">
        <v>2</v>
      </c>
      <c r="BU193" s="16">
        <v>2</v>
      </c>
      <c r="BV193" s="16">
        <v>2</v>
      </c>
      <c r="BW193" s="16">
        <v>2</v>
      </c>
      <c r="BX193" s="16">
        <v>2</v>
      </c>
      <c r="BY193" s="16">
        <v>2</v>
      </c>
      <c r="BZ193" s="16">
        <v>2</v>
      </c>
      <c r="CA193" s="16">
        <v>2</v>
      </c>
      <c r="CB193" s="16">
        <v>2</v>
      </c>
      <c r="CC193" s="16">
        <v>2</v>
      </c>
      <c r="CD193" s="16">
        <v>2</v>
      </c>
      <c r="CE193" s="16">
        <v>2</v>
      </c>
      <c r="CF193" s="16">
        <v>2</v>
      </c>
      <c r="CG193" s="16">
        <v>2</v>
      </c>
      <c r="CH193" s="16">
        <v>2</v>
      </c>
      <c r="CI193" s="16">
        <v>2</v>
      </c>
      <c r="CJ193" s="16">
        <v>2</v>
      </c>
      <c r="CK193" s="16">
        <v>2</v>
      </c>
      <c r="CL193" s="16">
        <v>2</v>
      </c>
      <c r="CM193" s="16">
        <v>2</v>
      </c>
      <c r="CN193" s="16">
        <v>2</v>
      </c>
      <c r="CO193" s="16">
        <v>2</v>
      </c>
      <c r="CP193" s="16">
        <v>2</v>
      </c>
      <c r="CQ193" s="16">
        <v>2</v>
      </c>
      <c r="CR193" s="16">
        <v>2</v>
      </c>
      <c r="CS193" s="16"/>
      <c r="CT193" s="16">
        <v>2</v>
      </c>
      <c r="CU193" s="16">
        <v>2</v>
      </c>
      <c r="CV193" s="16">
        <v>2</v>
      </c>
      <c r="CW193" s="69">
        <f>COUNTIF(BJ193:CV193,"2")</f>
        <v>38</v>
      </c>
      <c r="CX193" s="352">
        <f>CW193/(CW193+CY193+DA193+DC193)</f>
        <v>1</v>
      </c>
      <c r="CY193" s="69">
        <f>COUNTIF(BJ193:CV193,"1")</f>
        <v>0</v>
      </c>
      <c r="CZ193" s="70">
        <f>CY193/(CW193+CY193+DA193+DC193)</f>
        <v>0</v>
      </c>
      <c r="DA193" s="69">
        <f>COUNTIF(BJ193:CV193,"0")</f>
        <v>0</v>
      </c>
      <c r="DB193" s="70">
        <f>DA193/(CW193+CY193+DA193+DC193)</f>
        <v>0</v>
      </c>
      <c r="DC193" s="69">
        <f>COUNTIF(BJ193:CV193,"KĐG")</f>
        <v>0</v>
      </c>
      <c r="DD193" s="70">
        <f>DC193/(CW193+CY193+DA193+DC193)</f>
        <v>0</v>
      </c>
      <c r="DE193" s="71">
        <f>(((CW193*2)+(CY193*1)+(DA193*0)))/(CW193+CY193+DA193)</f>
        <v>2</v>
      </c>
      <c r="DF193" s="71" t="str">
        <f>IF(DD193&gt;=50%,"KĐG",IF(DE193&gt;=1.6,"Đạt mục tiêu",IF(DE193&gt;=1,"Cần cố gắng","Chưa đạt")))</f>
        <v>Đạt mục tiêu</v>
      </c>
      <c r="DG193" s="2"/>
      <c r="DH193" s="2"/>
      <c r="DI193" s="2"/>
      <c r="DJ193" s="2"/>
      <c r="DK193" s="2"/>
      <c r="DL193" s="2"/>
      <c r="DM193" s="2"/>
      <c r="DN193" s="2"/>
      <c r="DO193" s="2"/>
      <c r="DP193" s="2"/>
      <c r="DQ193" s="2"/>
      <c r="DR193" s="2"/>
      <c r="DS193" s="2"/>
      <c r="DT193" s="2"/>
      <c r="DU193" s="2"/>
      <c r="DV193" s="2"/>
      <c r="DW193" s="2"/>
      <c r="DX193" s="2"/>
      <c r="DY193" s="2"/>
      <c r="DZ193" s="2"/>
    </row>
    <row r="194" spans="1:130" ht="15.75" hidden="1" customHeight="1" x14ac:dyDescent="0.25">
      <c r="A194" s="49">
        <v>165</v>
      </c>
      <c r="B194" s="128">
        <v>265</v>
      </c>
      <c r="C194" s="56">
        <v>266</v>
      </c>
      <c r="D194" s="85" t="s">
        <v>235</v>
      </c>
      <c r="E194" s="86"/>
      <c r="F194" s="87"/>
      <c r="G194" s="57"/>
      <c r="H194" s="57"/>
      <c r="I194" s="64"/>
      <c r="J194" s="57"/>
      <c r="K194" s="57" t="s">
        <v>8</v>
      </c>
      <c r="L194" s="57" t="s">
        <v>8</v>
      </c>
      <c r="M194" s="57" t="s">
        <v>8</v>
      </c>
      <c r="N194" s="296"/>
      <c r="O194" s="58" t="s">
        <v>609</v>
      </c>
      <c r="P194" s="58" t="s">
        <v>609</v>
      </c>
      <c r="Q194" s="58" t="s">
        <v>609</v>
      </c>
      <c r="R194" s="58" t="s">
        <v>609</v>
      </c>
      <c r="S194" s="58" t="s">
        <v>609</v>
      </c>
      <c r="T194" s="58" t="s">
        <v>609</v>
      </c>
      <c r="U194" s="58" t="s">
        <v>609</v>
      </c>
      <c r="V194" s="58" t="s">
        <v>609</v>
      </c>
      <c r="W194" s="58" t="s">
        <v>609</v>
      </c>
      <c r="X194" s="58" t="s">
        <v>609</v>
      </c>
      <c r="Y194" s="67">
        <f t="shared" si="46"/>
        <v>0</v>
      </c>
      <c r="Z194" s="57"/>
      <c r="AA194" s="57"/>
      <c r="AB194" s="57"/>
      <c r="AC194" s="57"/>
      <c r="AD194" s="57" t="s">
        <v>8</v>
      </c>
      <c r="AE194" s="57"/>
      <c r="AF194" s="57"/>
      <c r="AG194" s="57"/>
      <c r="AH194" s="57" t="s">
        <v>8</v>
      </c>
      <c r="AI194" s="57" t="s">
        <v>8</v>
      </c>
      <c r="AJ194" s="57" t="s">
        <v>8</v>
      </c>
      <c r="AK194" s="57" t="s">
        <v>8</v>
      </c>
      <c r="AL194" s="57" t="s">
        <v>8</v>
      </c>
      <c r="AM194" s="57" t="s">
        <v>8</v>
      </c>
      <c r="AN194" s="57"/>
      <c r="AO194" s="57" t="s">
        <v>8</v>
      </c>
      <c r="AP194" s="57" t="s">
        <v>8</v>
      </c>
      <c r="AQ194" s="57" t="s">
        <v>8</v>
      </c>
      <c r="AR194" s="57" t="s">
        <v>8</v>
      </c>
      <c r="AS194" s="57" t="s">
        <v>8</v>
      </c>
      <c r="AT194" s="57" t="s">
        <v>8</v>
      </c>
      <c r="AU194" s="57" t="s">
        <v>8</v>
      </c>
      <c r="AV194" s="57" t="s">
        <v>8</v>
      </c>
      <c r="AW194" s="57" t="s">
        <v>8</v>
      </c>
      <c r="AX194" s="57" t="s">
        <v>8</v>
      </c>
      <c r="AY194" s="57" t="s">
        <v>8</v>
      </c>
      <c r="AZ194" s="57"/>
      <c r="BA194" s="57" t="s">
        <v>8</v>
      </c>
      <c r="BB194" s="57" t="s">
        <v>8</v>
      </c>
      <c r="BC194" s="57" t="s">
        <v>8</v>
      </c>
      <c r="BD194" s="57" t="s">
        <v>8</v>
      </c>
      <c r="BE194" s="57" t="s">
        <v>8</v>
      </c>
      <c r="BF194" s="57" t="s">
        <v>8</v>
      </c>
      <c r="BG194" s="57" t="s">
        <v>8</v>
      </c>
      <c r="BH194" s="57" t="s">
        <v>8</v>
      </c>
      <c r="BI194" s="57"/>
      <c r="BJ194" s="336" t="s">
        <v>8</v>
      </c>
      <c r="BK194" s="336" t="s">
        <v>8</v>
      </c>
      <c r="BL194" s="336" t="s">
        <v>8</v>
      </c>
      <c r="BM194" s="336" t="s">
        <v>8</v>
      </c>
      <c r="BN194" s="336" t="s">
        <v>8</v>
      </c>
      <c r="BO194" s="336" t="s">
        <v>8</v>
      </c>
      <c r="BP194" s="336" t="s">
        <v>8</v>
      </c>
      <c r="BQ194" s="336" t="s">
        <v>8</v>
      </c>
      <c r="BR194" s="336" t="s">
        <v>8</v>
      </c>
      <c r="BS194" s="336" t="s">
        <v>8</v>
      </c>
      <c r="BT194" s="336" t="s">
        <v>8</v>
      </c>
      <c r="BU194" s="336" t="s">
        <v>8</v>
      </c>
      <c r="BV194" s="336" t="s">
        <v>8</v>
      </c>
      <c r="BW194" s="336" t="s">
        <v>8</v>
      </c>
      <c r="BX194" s="336" t="s">
        <v>8</v>
      </c>
      <c r="BY194" s="336" t="s">
        <v>8</v>
      </c>
      <c r="BZ194" s="336" t="s">
        <v>8</v>
      </c>
      <c r="CA194" s="336" t="s">
        <v>8</v>
      </c>
      <c r="CB194" s="336" t="s">
        <v>8</v>
      </c>
      <c r="CC194" s="336" t="s">
        <v>8</v>
      </c>
      <c r="CD194" s="336" t="s">
        <v>8</v>
      </c>
      <c r="CE194" s="336" t="s">
        <v>8</v>
      </c>
      <c r="CF194" s="336" t="s">
        <v>8</v>
      </c>
      <c r="CG194" s="336" t="s">
        <v>8</v>
      </c>
      <c r="CH194" s="336" t="s">
        <v>8</v>
      </c>
      <c r="CI194" s="336" t="s">
        <v>8</v>
      </c>
      <c r="CJ194" s="336" t="s">
        <v>8</v>
      </c>
      <c r="CK194" s="336" t="s">
        <v>8</v>
      </c>
      <c r="CL194" s="336" t="s">
        <v>8</v>
      </c>
      <c r="CM194" s="336" t="s">
        <v>8</v>
      </c>
      <c r="CN194" s="336" t="s">
        <v>8</v>
      </c>
      <c r="CO194" s="336" t="s">
        <v>8</v>
      </c>
      <c r="CP194" s="336" t="s">
        <v>8</v>
      </c>
      <c r="CQ194" s="336" t="s">
        <v>8</v>
      </c>
      <c r="CR194" s="336" t="s">
        <v>8</v>
      </c>
      <c r="CS194" s="336"/>
      <c r="CT194" s="336" t="s">
        <v>8</v>
      </c>
      <c r="CU194" s="336" t="s">
        <v>8</v>
      </c>
      <c r="CV194" s="336" t="s">
        <v>8</v>
      </c>
      <c r="CW194" s="336" t="s">
        <v>8</v>
      </c>
      <c r="CX194" s="331" t="s">
        <v>8</v>
      </c>
      <c r="CY194" s="336" t="s">
        <v>8</v>
      </c>
      <c r="CZ194" s="336" t="s">
        <v>8</v>
      </c>
      <c r="DA194" s="336" t="s">
        <v>8</v>
      </c>
      <c r="DB194" s="336" t="s">
        <v>8</v>
      </c>
      <c r="DC194" s="336" t="s">
        <v>8</v>
      </c>
      <c r="DD194" s="336" t="s">
        <v>8</v>
      </c>
      <c r="DE194" s="57" t="s">
        <v>8</v>
      </c>
      <c r="DF194" s="57" t="s">
        <v>8</v>
      </c>
      <c r="DG194" s="2"/>
      <c r="DH194" s="2"/>
      <c r="DI194" s="2"/>
      <c r="DJ194" s="2"/>
      <c r="DK194" s="2"/>
      <c r="DL194" s="2"/>
      <c r="DM194" s="2"/>
      <c r="DN194" s="2"/>
      <c r="DO194" s="2"/>
      <c r="DP194" s="2"/>
      <c r="DQ194" s="2"/>
      <c r="DR194" s="2"/>
      <c r="DS194" s="2"/>
      <c r="DT194" s="2"/>
      <c r="DU194" s="2"/>
      <c r="DV194" s="2"/>
      <c r="DW194" s="2"/>
      <c r="DX194" s="2"/>
      <c r="DY194" s="2"/>
      <c r="DZ194" s="2"/>
    </row>
    <row r="195" spans="1:130" ht="42.75" hidden="1" customHeight="1" x14ac:dyDescent="0.25">
      <c r="A195" s="49">
        <v>166</v>
      </c>
      <c r="B195" s="62">
        <v>266</v>
      </c>
      <c r="C195" s="56">
        <v>268</v>
      </c>
      <c r="D195" s="9" t="s">
        <v>236</v>
      </c>
      <c r="E195" s="28" t="s">
        <v>38</v>
      </c>
      <c r="F195" s="15" t="s">
        <v>237</v>
      </c>
      <c r="G195" s="64" t="s">
        <v>38</v>
      </c>
      <c r="H195" s="15" t="s">
        <v>743</v>
      </c>
      <c r="I195" s="64" t="s">
        <v>628</v>
      </c>
      <c r="J195" s="64" t="s">
        <v>179</v>
      </c>
      <c r="K195" s="16" t="s">
        <v>6</v>
      </c>
      <c r="L195" s="16" t="s">
        <v>15</v>
      </c>
      <c r="M195" s="11"/>
      <c r="N195" s="11" t="s">
        <v>548</v>
      </c>
      <c r="O195" s="66"/>
      <c r="P195" s="66"/>
      <c r="Q195" s="66"/>
      <c r="R195" s="66"/>
      <c r="S195" s="66"/>
      <c r="T195" s="66"/>
      <c r="U195" s="66"/>
      <c r="V195" s="66"/>
      <c r="W195" s="66"/>
      <c r="X195" s="66" t="s">
        <v>15</v>
      </c>
      <c r="Y195" s="67">
        <f t="shared" si="46"/>
        <v>1</v>
      </c>
      <c r="Z195" s="16"/>
      <c r="AA195" s="16"/>
      <c r="AB195" s="16"/>
      <c r="AC195" s="16"/>
      <c r="AD195" s="16"/>
      <c r="AE195" s="68"/>
      <c r="AF195" s="12"/>
      <c r="AG195" s="12"/>
      <c r="AH195" s="12" t="s">
        <v>654</v>
      </c>
      <c r="AI195" s="12" t="s">
        <v>654</v>
      </c>
      <c r="AJ195" s="12" t="s">
        <v>654</v>
      </c>
      <c r="AK195" s="12" t="s">
        <v>654</v>
      </c>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t="s">
        <v>626</v>
      </c>
      <c r="BJ195" s="16">
        <v>2</v>
      </c>
      <c r="BK195" s="16">
        <v>2</v>
      </c>
      <c r="BL195" s="16">
        <v>2</v>
      </c>
      <c r="BM195" s="16">
        <v>2</v>
      </c>
      <c r="BN195" s="16">
        <v>2</v>
      </c>
      <c r="BO195" s="16">
        <v>2</v>
      </c>
      <c r="BP195" s="16">
        <v>2</v>
      </c>
      <c r="BQ195" s="16">
        <v>2</v>
      </c>
      <c r="BR195" s="16">
        <v>2</v>
      </c>
      <c r="BS195" s="16">
        <v>2</v>
      </c>
      <c r="BT195" s="16">
        <v>2</v>
      </c>
      <c r="BU195" s="16">
        <v>2</v>
      </c>
      <c r="BV195" s="16">
        <v>2</v>
      </c>
      <c r="BW195" s="16">
        <v>2</v>
      </c>
      <c r="BX195" s="16">
        <v>2</v>
      </c>
      <c r="BY195" s="16">
        <v>2</v>
      </c>
      <c r="BZ195" s="16">
        <v>2</v>
      </c>
      <c r="CA195" s="16">
        <v>2</v>
      </c>
      <c r="CB195" s="16">
        <v>2</v>
      </c>
      <c r="CC195" s="16">
        <v>2</v>
      </c>
      <c r="CD195" s="16">
        <v>2</v>
      </c>
      <c r="CE195" s="16">
        <v>2</v>
      </c>
      <c r="CF195" s="16">
        <v>2</v>
      </c>
      <c r="CG195" s="16">
        <v>2</v>
      </c>
      <c r="CH195" s="16">
        <v>2</v>
      </c>
      <c r="CI195" s="16">
        <v>2</v>
      </c>
      <c r="CJ195" s="16">
        <v>2</v>
      </c>
      <c r="CK195" s="16">
        <v>2</v>
      </c>
      <c r="CL195" s="16">
        <v>2</v>
      </c>
      <c r="CM195" s="16">
        <v>2</v>
      </c>
      <c r="CN195" s="16">
        <v>2</v>
      </c>
      <c r="CO195" s="16">
        <v>2</v>
      </c>
      <c r="CP195" s="16">
        <v>2</v>
      </c>
      <c r="CQ195" s="16">
        <v>2</v>
      </c>
      <c r="CR195" s="16">
        <v>2</v>
      </c>
      <c r="CS195" s="16"/>
      <c r="CT195" s="16">
        <v>2</v>
      </c>
      <c r="CU195" s="16">
        <v>2</v>
      </c>
      <c r="CV195" s="16">
        <v>2</v>
      </c>
      <c r="CW195" s="69">
        <f>COUNTIF(BJ195:CV195,"2")</f>
        <v>38</v>
      </c>
      <c r="CX195" s="352">
        <f>CW195/(CW195+CY195+DA195+DC195)</f>
        <v>1</v>
      </c>
      <c r="CY195" s="69">
        <f>COUNTIF(BJ195:CV195,"1")</f>
        <v>0</v>
      </c>
      <c r="CZ195" s="70">
        <f>CY195/(CW195+CY195+DA195+DC195)</f>
        <v>0</v>
      </c>
      <c r="DA195" s="69">
        <f>COUNTIF(BJ195:CV195,"0")</f>
        <v>0</v>
      </c>
      <c r="DB195" s="70">
        <f>DA195/(CW195+CY195+DA195+DC195)</f>
        <v>0</v>
      </c>
      <c r="DC195" s="69">
        <f>COUNTIF(BJ195:CV195,"KĐG")</f>
        <v>0</v>
      </c>
      <c r="DD195" s="70">
        <f>DC195/(CW195+CY195+DA195+DC195)</f>
        <v>0</v>
      </c>
      <c r="DE195" s="71">
        <f>(((CW195*2)+(CY195*1)+(DA195*0)))/(CW195+CY195+DA195)</f>
        <v>2</v>
      </c>
      <c r="DF195" s="71" t="str">
        <f>IF(DD195&gt;=50%,"KĐG",IF(DE195&gt;=1.6,"Đạt mục tiêu",IF(DE195&gt;=1,"Cần cố gắng","Chưa đạt")))</f>
        <v>Đạt mục tiêu</v>
      </c>
      <c r="DG195" s="2"/>
      <c r="DH195" s="2"/>
      <c r="DI195" s="2"/>
      <c r="DJ195" s="2"/>
      <c r="DK195" s="2"/>
      <c r="DL195" s="2"/>
      <c r="DM195" s="2"/>
      <c r="DN195" s="2"/>
      <c r="DO195" s="2"/>
      <c r="DP195" s="2"/>
      <c r="DQ195" s="2"/>
      <c r="DR195" s="2"/>
      <c r="DS195" s="2"/>
      <c r="DT195" s="2"/>
      <c r="DU195" s="2"/>
      <c r="DV195" s="2"/>
      <c r="DW195" s="2"/>
      <c r="DX195" s="2"/>
      <c r="DY195" s="2"/>
      <c r="DZ195" s="2"/>
    </row>
    <row r="196" spans="1:130" ht="63" hidden="1" customHeight="1" x14ac:dyDescent="0.25">
      <c r="A196" s="49">
        <v>167</v>
      </c>
      <c r="B196" s="62">
        <v>268</v>
      </c>
      <c r="C196" s="56">
        <v>269</v>
      </c>
      <c r="D196" s="8" t="s">
        <v>238</v>
      </c>
      <c r="E196" s="281" t="s">
        <v>38</v>
      </c>
      <c r="F196" s="15" t="s">
        <v>239</v>
      </c>
      <c r="G196" s="282" t="s">
        <v>38</v>
      </c>
      <c r="H196" s="8" t="s">
        <v>239</v>
      </c>
      <c r="I196" s="64" t="s">
        <v>628</v>
      </c>
      <c r="J196" s="64" t="s">
        <v>179</v>
      </c>
      <c r="K196" s="16" t="s">
        <v>6</v>
      </c>
      <c r="L196" s="16" t="s">
        <v>15</v>
      </c>
      <c r="M196" s="11"/>
      <c r="N196" s="305" t="s">
        <v>542</v>
      </c>
      <c r="O196" s="66"/>
      <c r="P196" s="66"/>
      <c r="Q196" s="66" t="s">
        <v>15</v>
      </c>
      <c r="R196" s="66"/>
      <c r="S196" s="66"/>
      <c r="T196" s="66"/>
      <c r="U196" s="66"/>
      <c r="V196" s="66"/>
      <c r="W196" s="66"/>
      <c r="X196" s="66"/>
      <c r="Y196" s="67">
        <f t="shared" si="46"/>
        <v>1</v>
      </c>
      <c r="Z196" s="16"/>
      <c r="AA196" s="16"/>
      <c r="AB196" s="16"/>
      <c r="AC196" s="16"/>
      <c r="AD196" s="16"/>
      <c r="AE196" s="76"/>
      <c r="AF196" s="16"/>
      <c r="AG196" s="16"/>
      <c r="AH196" s="16" t="s">
        <v>654</v>
      </c>
      <c r="AI196" s="16" t="s">
        <v>654</v>
      </c>
      <c r="AJ196" s="16" t="s">
        <v>654</v>
      </c>
      <c r="AK196" s="16" t="s">
        <v>654</v>
      </c>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v>2</v>
      </c>
      <c r="BK196" s="16">
        <v>2</v>
      </c>
      <c r="BL196" s="16">
        <v>2</v>
      </c>
      <c r="BM196" s="16">
        <v>2</v>
      </c>
      <c r="BN196" s="16">
        <v>2</v>
      </c>
      <c r="BO196" s="16">
        <v>2</v>
      </c>
      <c r="BP196" s="16">
        <v>2</v>
      </c>
      <c r="BQ196" s="16">
        <v>2</v>
      </c>
      <c r="BR196" s="16">
        <v>2</v>
      </c>
      <c r="BS196" s="16">
        <v>2</v>
      </c>
      <c r="BT196" s="16">
        <v>2</v>
      </c>
      <c r="BU196" s="16">
        <v>2</v>
      </c>
      <c r="BV196" s="16">
        <v>2</v>
      </c>
      <c r="BW196" s="16">
        <v>2</v>
      </c>
      <c r="BX196" s="16">
        <v>2</v>
      </c>
      <c r="BY196" s="16">
        <v>2</v>
      </c>
      <c r="BZ196" s="16">
        <v>2</v>
      </c>
      <c r="CA196" s="16">
        <v>2</v>
      </c>
      <c r="CB196" s="16">
        <v>2</v>
      </c>
      <c r="CC196" s="16">
        <v>2</v>
      </c>
      <c r="CD196" s="16">
        <v>2</v>
      </c>
      <c r="CE196" s="16">
        <v>2</v>
      </c>
      <c r="CF196" s="16">
        <v>2</v>
      </c>
      <c r="CG196" s="16">
        <v>2</v>
      </c>
      <c r="CH196" s="16">
        <v>2</v>
      </c>
      <c r="CI196" s="16">
        <v>2</v>
      </c>
      <c r="CJ196" s="16">
        <v>2</v>
      </c>
      <c r="CK196" s="16">
        <v>2</v>
      </c>
      <c r="CL196" s="16">
        <v>2</v>
      </c>
      <c r="CM196" s="16">
        <v>2</v>
      </c>
      <c r="CN196" s="16">
        <v>2</v>
      </c>
      <c r="CO196" s="16">
        <v>2</v>
      </c>
      <c r="CP196" s="16">
        <v>2</v>
      </c>
      <c r="CQ196" s="16">
        <v>2</v>
      </c>
      <c r="CR196" s="16">
        <v>2</v>
      </c>
      <c r="CS196" s="16">
        <v>2</v>
      </c>
      <c r="CT196" s="16">
        <v>2</v>
      </c>
      <c r="CU196" s="16">
        <v>2</v>
      </c>
      <c r="CV196" s="16">
        <v>2</v>
      </c>
      <c r="CW196" s="69">
        <f>COUNTIF(BJ196:CV196,"2")</f>
        <v>39</v>
      </c>
      <c r="CX196" s="352">
        <f>CW196/(CW196+CY196+DA196+DC196)</f>
        <v>1</v>
      </c>
      <c r="CY196" s="69">
        <f>COUNTIF(BJ196:CV196,"1")</f>
        <v>0</v>
      </c>
      <c r="CZ196" s="70">
        <f>CY196/(CW196+CY196+DA196+DC196)</f>
        <v>0</v>
      </c>
      <c r="DA196" s="69">
        <f>COUNTIF(BJ196:CV196,"0")</f>
        <v>0</v>
      </c>
      <c r="DB196" s="70">
        <f>DA196/(CW196+CY196+DA196+DC196)</f>
        <v>0</v>
      </c>
      <c r="DC196" s="69">
        <f>COUNTIF(BJ196:CV196,"KĐG")</f>
        <v>0</v>
      </c>
      <c r="DD196" s="70">
        <f>DC196/(CW196+CY196+DA196+DC196)</f>
        <v>0</v>
      </c>
      <c r="DE196" s="71">
        <f>(((CW196*2)+(CY196*1)+(DA196*0)))/(CW196+CY196+DA196)</f>
        <v>2</v>
      </c>
      <c r="DF196" s="71" t="str">
        <f>IF(DD196&gt;=50%,"KĐG",IF(DE196&gt;=1.6,"Đạt mục tiêu",IF(DE196&gt;=1,"Cần cố gắng","Chưa đạt")))</f>
        <v>Đạt mục tiêu</v>
      </c>
      <c r="DG196" s="2"/>
      <c r="DH196" s="2"/>
      <c r="DI196" s="2"/>
      <c r="DJ196" s="2"/>
      <c r="DK196" s="2"/>
      <c r="DL196" s="2"/>
      <c r="DM196" s="2"/>
      <c r="DN196" s="2"/>
      <c r="DO196" s="2"/>
      <c r="DP196" s="2"/>
      <c r="DQ196" s="2"/>
      <c r="DR196" s="2"/>
      <c r="DS196" s="2"/>
      <c r="DT196" s="2"/>
      <c r="DU196" s="2"/>
      <c r="DV196" s="2"/>
      <c r="DW196" s="2"/>
      <c r="DX196" s="2"/>
      <c r="DY196" s="2"/>
      <c r="DZ196" s="2"/>
    </row>
    <row r="197" spans="1:130" ht="22.5" hidden="1" customHeight="1" x14ac:dyDescent="0.25">
      <c r="A197" s="49">
        <v>168</v>
      </c>
      <c r="B197" s="55">
        <v>269</v>
      </c>
      <c r="C197" s="56">
        <v>270</v>
      </c>
      <c r="D197" s="706" t="s">
        <v>240</v>
      </c>
      <c r="E197" s="707"/>
      <c r="F197" s="707"/>
      <c r="G197" s="707"/>
      <c r="H197" s="705"/>
      <c r="I197" s="64"/>
      <c r="J197" s="57"/>
      <c r="K197" s="57" t="s">
        <v>8</v>
      </c>
      <c r="L197" s="57" t="s">
        <v>8</v>
      </c>
      <c r="M197" s="57" t="s">
        <v>8</v>
      </c>
      <c r="N197" s="296"/>
      <c r="O197" s="58" t="s">
        <v>609</v>
      </c>
      <c r="P197" s="58" t="s">
        <v>609</v>
      </c>
      <c r="Q197" s="58" t="s">
        <v>609</v>
      </c>
      <c r="R197" s="58" t="s">
        <v>609</v>
      </c>
      <c r="S197" s="58" t="s">
        <v>609</v>
      </c>
      <c r="T197" s="58" t="s">
        <v>609</v>
      </c>
      <c r="U197" s="58" t="s">
        <v>609</v>
      </c>
      <c r="V197" s="58" t="s">
        <v>609</v>
      </c>
      <c r="W197" s="58" t="s">
        <v>609</v>
      </c>
      <c r="X197" s="58" t="s">
        <v>609</v>
      </c>
      <c r="Y197" s="67">
        <f t="shared" si="46"/>
        <v>0</v>
      </c>
      <c r="Z197" s="57"/>
      <c r="AA197" s="57"/>
      <c r="AB197" s="57"/>
      <c r="AC197" s="57"/>
      <c r="AD197" s="57"/>
      <c r="AE197" s="77"/>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336" t="s">
        <v>8</v>
      </c>
      <c r="BK197" s="336" t="s">
        <v>8</v>
      </c>
      <c r="BL197" s="336" t="s">
        <v>8</v>
      </c>
      <c r="BM197" s="336" t="s">
        <v>8</v>
      </c>
      <c r="BN197" s="336" t="s">
        <v>8</v>
      </c>
      <c r="BO197" s="336" t="s">
        <v>8</v>
      </c>
      <c r="BP197" s="336" t="s">
        <v>8</v>
      </c>
      <c r="BQ197" s="336" t="s">
        <v>8</v>
      </c>
      <c r="BR197" s="336" t="s">
        <v>8</v>
      </c>
      <c r="BS197" s="336" t="s">
        <v>8</v>
      </c>
      <c r="BT197" s="336" t="s">
        <v>8</v>
      </c>
      <c r="BU197" s="336" t="s">
        <v>8</v>
      </c>
      <c r="BV197" s="336" t="s">
        <v>8</v>
      </c>
      <c r="BW197" s="336" t="s">
        <v>8</v>
      </c>
      <c r="BX197" s="336" t="s">
        <v>8</v>
      </c>
      <c r="BY197" s="336" t="s">
        <v>8</v>
      </c>
      <c r="BZ197" s="336" t="s">
        <v>8</v>
      </c>
      <c r="CA197" s="336" t="s">
        <v>8</v>
      </c>
      <c r="CB197" s="336" t="s">
        <v>8</v>
      </c>
      <c r="CC197" s="336" t="s">
        <v>8</v>
      </c>
      <c r="CD197" s="336" t="s">
        <v>8</v>
      </c>
      <c r="CE197" s="336" t="s">
        <v>8</v>
      </c>
      <c r="CF197" s="336" t="s">
        <v>8</v>
      </c>
      <c r="CG197" s="336" t="s">
        <v>8</v>
      </c>
      <c r="CH197" s="336" t="s">
        <v>8</v>
      </c>
      <c r="CI197" s="336" t="s">
        <v>8</v>
      </c>
      <c r="CJ197" s="336" t="s">
        <v>8</v>
      </c>
      <c r="CK197" s="336" t="s">
        <v>8</v>
      </c>
      <c r="CL197" s="336" t="s">
        <v>8</v>
      </c>
      <c r="CM197" s="336" t="s">
        <v>8</v>
      </c>
      <c r="CN197" s="336" t="s">
        <v>8</v>
      </c>
      <c r="CO197" s="336" t="s">
        <v>8</v>
      </c>
      <c r="CP197" s="336" t="s">
        <v>8</v>
      </c>
      <c r="CQ197" s="336" t="s">
        <v>8</v>
      </c>
      <c r="CR197" s="336" t="s">
        <v>8</v>
      </c>
      <c r="CS197" s="336"/>
      <c r="CT197" s="336" t="s">
        <v>8</v>
      </c>
      <c r="CU197" s="336" t="s">
        <v>8</v>
      </c>
      <c r="CV197" s="336" t="s">
        <v>8</v>
      </c>
      <c r="CW197" s="336" t="s">
        <v>8</v>
      </c>
      <c r="CX197" s="331" t="s">
        <v>8</v>
      </c>
      <c r="CY197" s="336" t="s">
        <v>8</v>
      </c>
      <c r="CZ197" s="336" t="s">
        <v>8</v>
      </c>
      <c r="DA197" s="336" t="s">
        <v>8</v>
      </c>
      <c r="DB197" s="336" t="s">
        <v>8</v>
      </c>
      <c r="DC197" s="336" t="s">
        <v>8</v>
      </c>
      <c r="DD197" s="336" t="s">
        <v>8</v>
      </c>
      <c r="DE197" s="57" t="s">
        <v>8</v>
      </c>
      <c r="DF197" s="57" t="s">
        <v>8</v>
      </c>
      <c r="DG197" s="2"/>
      <c r="DH197" s="2"/>
      <c r="DI197" s="2"/>
      <c r="DJ197" s="2"/>
      <c r="DK197" s="2"/>
      <c r="DL197" s="2"/>
      <c r="DM197" s="2"/>
      <c r="DN197" s="2"/>
      <c r="DO197" s="2"/>
      <c r="DP197" s="2"/>
      <c r="DQ197" s="2"/>
      <c r="DR197" s="2"/>
      <c r="DS197" s="2"/>
      <c r="DT197" s="2"/>
      <c r="DU197" s="2"/>
      <c r="DV197" s="2"/>
      <c r="DW197" s="2"/>
      <c r="DX197" s="2"/>
      <c r="DY197" s="2"/>
      <c r="DZ197" s="2"/>
    </row>
    <row r="198" spans="1:130" ht="23.25" hidden="1" customHeight="1" x14ac:dyDescent="0.25">
      <c r="A198" s="49">
        <v>169</v>
      </c>
      <c r="B198" s="55">
        <v>270</v>
      </c>
      <c r="C198" s="56">
        <v>271</v>
      </c>
      <c r="D198" s="706" t="s">
        <v>241</v>
      </c>
      <c r="E198" s="707"/>
      <c r="F198" s="707"/>
      <c r="G198" s="707"/>
      <c r="H198" s="705"/>
      <c r="I198" s="78"/>
      <c r="J198" s="57"/>
      <c r="K198" s="57" t="s">
        <v>8</v>
      </c>
      <c r="L198" s="57" t="s">
        <v>8</v>
      </c>
      <c r="M198" s="57" t="s">
        <v>8</v>
      </c>
      <c r="N198" s="296"/>
      <c r="O198" s="58" t="s">
        <v>609</v>
      </c>
      <c r="P198" s="58" t="s">
        <v>609</v>
      </c>
      <c r="Q198" s="58" t="s">
        <v>609</v>
      </c>
      <c r="R198" s="58" t="s">
        <v>609</v>
      </c>
      <c r="S198" s="58" t="s">
        <v>609</v>
      </c>
      <c r="T198" s="58" t="s">
        <v>609</v>
      </c>
      <c r="U198" s="58" t="s">
        <v>609</v>
      </c>
      <c r="V198" s="58" t="s">
        <v>609</v>
      </c>
      <c r="W198" s="58" t="s">
        <v>609</v>
      </c>
      <c r="X198" s="58" t="s">
        <v>609</v>
      </c>
      <c r="Y198" s="67">
        <f t="shared" si="46"/>
        <v>0</v>
      </c>
      <c r="Z198" s="57"/>
      <c r="AA198" s="57"/>
      <c r="AB198" s="57"/>
      <c r="AC198" s="57"/>
      <c r="AD198" s="57"/>
      <c r="AE198" s="79"/>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336" t="s">
        <v>8</v>
      </c>
      <c r="BK198" s="336" t="s">
        <v>8</v>
      </c>
      <c r="BL198" s="336" t="s">
        <v>8</v>
      </c>
      <c r="BM198" s="336" t="s">
        <v>8</v>
      </c>
      <c r="BN198" s="336" t="s">
        <v>8</v>
      </c>
      <c r="BO198" s="336" t="s">
        <v>8</v>
      </c>
      <c r="BP198" s="336" t="s">
        <v>8</v>
      </c>
      <c r="BQ198" s="336" t="s">
        <v>8</v>
      </c>
      <c r="BR198" s="336" t="s">
        <v>8</v>
      </c>
      <c r="BS198" s="336" t="s">
        <v>8</v>
      </c>
      <c r="BT198" s="336" t="s">
        <v>8</v>
      </c>
      <c r="BU198" s="336" t="s">
        <v>8</v>
      </c>
      <c r="BV198" s="336" t="s">
        <v>8</v>
      </c>
      <c r="BW198" s="336" t="s">
        <v>8</v>
      </c>
      <c r="BX198" s="336" t="s">
        <v>8</v>
      </c>
      <c r="BY198" s="336" t="s">
        <v>8</v>
      </c>
      <c r="BZ198" s="336" t="s">
        <v>8</v>
      </c>
      <c r="CA198" s="336" t="s">
        <v>8</v>
      </c>
      <c r="CB198" s="336" t="s">
        <v>8</v>
      </c>
      <c r="CC198" s="336" t="s">
        <v>8</v>
      </c>
      <c r="CD198" s="336" t="s">
        <v>8</v>
      </c>
      <c r="CE198" s="336" t="s">
        <v>8</v>
      </c>
      <c r="CF198" s="336" t="s">
        <v>8</v>
      </c>
      <c r="CG198" s="336" t="s">
        <v>8</v>
      </c>
      <c r="CH198" s="336" t="s">
        <v>8</v>
      </c>
      <c r="CI198" s="336" t="s">
        <v>8</v>
      </c>
      <c r="CJ198" s="336" t="s">
        <v>8</v>
      </c>
      <c r="CK198" s="336" t="s">
        <v>8</v>
      </c>
      <c r="CL198" s="336" t="s">
        <v>8</v>
      </c>
      <c r="CM198" s="336" t="s">
        <v>8</v>
      </c>
      <c r="CN198" s="336" t="s">
        <v>8</v>
      </c>
      <c r="CO198" s="336" t="s">
        <v>8</v>
      </c>
      <c r="CP198" s="336" t="s">
        <v>8</v>
      </c>
      <c r="CQ198" s="336" t="s">
        <v>8</v>
      </c>
      <c r="CR198" s="336" t="s">
        <v>8</v>
      </c>
      <c r="CS198" s="336"/>
      <c r="CT198" s="336" t="s">
        <v>8</v>
      </c>
      <c r="CU198" s="336" t="s">
        <v>8</v>
      </c>
      <c r="CV198" s="336" t="s">
        <v>8</v>
      </c>
      <c r="CW198" s="336" t="s">
        <v>8</v>
      </c>
      <c r="CX198" s="331" t="s">
        <v>8</v>
      </c>
      <c r="CY198" s="336" t="s">
        <v>8</v>
      </c>
      <c r="CZ198" s="336" t="s">
        <v>8</v>
      </c>
      <c r="DA198" s="336" t="s">
        <v>8</v>
      </c>
      <c r="DB198" s="336" t="s">
        <v>8</v>
      </c>
      <c r="DC198" s="336" t="s">
        <v>8</v>
      </c>
      <c r="DD198" s="336" t="s">
        <v>8</v>
      </c>
      <c r="DE198" s="57" t="s">
        <v>8</v>
      </c>
      <c r="DF198" s="57" t="s">
        <v>8</v>
      </c>
      <c r="DG198" s="2"/>
      <c r="DH198" s="2"/>
      <c r="DI198" s="2"/>
      <c r="DJ198" s="2"/>
      <c r="DK198" s="2"/>
      <c r="DL198" s="2"/>
      <c r="DM198" s="2"/>
      <c r="DN198" s="2"/>
      <c r="DO198" s="2"/>
      <c r="DP198" s="2"/>
      <c r="DQ198" s="2"/>
      <c r="DR198" s="2"/>
      <c r="DS198" s="2"/>
      <c r="DT198" s="2"/>
      <c r="DU198" s="2"/>
      <c r="DV198" s="2"/>
      <c r="DW198" s="2"/>
      <c r="DX198" s="2"/>
      <c r="DY198" s="2"/>
      <c r="DZ198" s="2"/>
    </row>
    <row r="199" spans="1:130" ht="43.5" hidden="1" customHeight="1" x14ac:dyDescent="0.25">
      <c r="A199" s="49">
        <v>170</v>
      </c>
      <c r="B199" s="62">
        <v>271</v>
      </c>
      <c r="C199" s="56">
        <v>280</v>
      </c>
      <c r="D199" s="8" t="s">
        <v>242</v>
      </c>
      <c r="E199" s="15" t="s">
        <v>11</v>
      </c>
      <c r="F199" s="15" t="s">
        <v>243</v>
      </c>
      <c r="G199" s="64" t="s">
        <v>38</v>
      </c>
      <c r="H199" s="130" t="s">
        <v>744</v>
      </c>
      <c r="I199" s="64" t="s">
        <v>628</v>
      </c>
      <c r="J199" s="64" t="s">
        <v>179</v>
      </c>
      <c r="K199" s="16" t="s">
        <v>6</v>
      </c>
      <c r="L199" s="16" t="s">
        <v>15</v>
      </c>
      <c r="M199" s="11"/>
      <c r="N199" s="297" t="s">
        <v>1200</v>
      </c>
      <c r="O199" s="66" t="s">
        <v>15</v>
      </c>
      <c r="P199" s="66"/>
      <c r="Q199" s="66"/>
      <c r="R199" s="66"/>
      <c r="S199" s="66"/>
      <c r="T199" s="66"/>
      <c r="U199" s="66"/>
      <c r="V199" s="66"/>
      <c r="W199" s="66"/>
      <c r="X199" s="66"/>
      <c r="Y199" s="67">
        <f t="shared" ref="Y199:Y231" si="67">COUNTIF(O199:X199,"x")</f>
        <v>1</v>
      </c>
      <c r="Z199" s="16"/>
      <c r="AA199" s="16" t="s">
        <v>626</v>
      </c>
      <c r="AB199" s="16"/>
      <c r="AC199" s="16"/>
      <c r="AD199" s="16" t="s">
        <v>654</v>
      </c>
      <c r="AE199" s="68"/>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6">
        <v>2</v>
      </c>
      <c r="BK199" s="16">
        <v>2</v>
      </c>
      <c r="BL199" s="16">
        <v>2</v>
      </c>
      <c r="BM199" s="16">
        <v>2</v>
      </c>
      <c r="BN199" s="16">
        <v>2</v>
      </c>
      <c r="BO199" s="16">
        <v>2</v>
      </c>
      <c r="BP199" s="16">
        <v>2</v>
      </c>
      <c r="BQ199" s="16">
        <v>2</v>
      </c>
      <c r="BR199" s="16">
        <v>2</v>
      </c>
      <c r="BS199" s="16">
        <v>2</v>
      </c>
      <c r="BT199" s="16">
        <v>2</v>
      </c>
      <c r="BU199" s="16">
        <v>2</v>
      </c>
      <c r="BV199" s="16">
        <v>2</v>
      </c>
      <c r="BW199" s="16">
        <v>2</v>
      </c>
      <c r="BX199" s="16">
        <v>2</v>
      </c>
      <c r="BY199" s="16">
        <v>2</v>
      </c>
      <c r="BZ199" s="16">
        <v>2</v>
      </c>
      <c r="CA199" s="16">
        <v>2</v>
      </c>
      <c r="CB199" s="16">
        <v>2</v>
      </c>
      <c r="CC199" s="16">
        <v>2</v>
      </c>
      <c r="CD199" s="16">
        <v>2</v>
      </c>
      <c r="CE199" s="16">
        <v>2</v>
      </c>
      <c r="CF199" s="16">
        <v>2</v>
      </c>
      <c r="CG199" s="16">
        <v>2</v>
      </c>
      <c r="CH199" s="16">
        <v>2</v>
      </c>
      <c r="CI199" s="16">
        <v>2</v>
      </c>
      <c r="CJ199" s="16">
        <v>2</v>
      </c>
      <c r="CK199" s="16">
        <v>2</v>
      </c>
      <c r="CL199" s="16">
        <v>2</v>
      </c>
      <c r="CM199" s="16">
        <v>2</v>
      </c>
      <c r="CN199" s="16">
        <v>2</v>
      </c>
      <c r="CO199" s="16">
        <v>2</v>
      </c>
      <c r="CP199" s="16">
        <v>2</v>
      </c>
      <c r="CQ199" s="16">
        <v>2</v>
      </c>
      <c r="CR199" s="16">
        <v>2</v>
      </c>
      <c r="CS199" s="16">
        <v>2</v>
      </c>
      <c r="CT199" s="16">
        <v>2</v>
      </c>
      <c r="CU199" s="16">
        <v>2</v>
      </c>
      <c r="CV199" s="16">
        <v>2</v>
      </c>
      <c r="CW199" s="69">
        <f t="shared" ref="CW199:CW216" si="68">COUNTIF(BJ199:CV199,"2")</f>
        <v>39</v>
      </c>
      <c r="CX199" s="352">
        <f t="shared" ref="CX199:CX216" si="69">CW199/(CW199+CY199+DA199+DC199)</f>
        <v>1</v>
      </c>
      <c r="CY199" s="69">
        <f t="shared" ref="CY199:CY216" si="70">COUNTIF(BJ199:CV199,"1")</f>
        <v>0</v>
      </c>
      <c r="CZ199" s="70">
        <f t="shared" ref="CZ199:CZ216" si="71">CY199/(CW199+CY199+DA199+DC199)</f>
        <v>0</v>
      </c>
      <c r="DA199" s="69">
        <f t="shared" ref="DA199:DA216" si="72">COUNTIF(BJ199:CV199,"0")</f>
        <v>0</v>
      </c>
      <c r="DB199" s="70">
        <f t="shared" ref="DB199:DB216" si="73">DA199/(CW199+CY199+DA199+DC199)</f>
        <v>0</v>
      </c>
      <c r="DC199" s="69">
        <f t="shared" ref="DC199:DC216" si="74">COUNTIF(BJ199:CV199,"KĐG")</f>
        <v>0</v>
      </c>
      <c r="DD199" s="70">
        <f t="shared" ref="DD199:DD216" si="75">DC199/(CW199+CY199+DA199+DC199)</f>
        <v>0</v>
      </c>
      <c r="DE199" s="71">
        <f t="shared" ref="DE199:DE216" si="76">(((CW199*2)+(CY199*1)+(DA199*0)))/(CW199+CY199+DA199)</f>
        <v>2</v>
      </c>
      <c r="DF199" s="71" t="str">
        <f t="shared" ref="DF199:DF216" si="77">IF(DD199&gt;=50%,"KĐG",IF(DE199&gt;=1.6,"Đạt mục tiêu",IF(DE199&gt;=1,"Cần cố gắng","Chưa đạt")))</f>
        <v>Đạt mục tiêu</v>
      </c>
      <c r="DG199" s="2"/>
      <c r="DH199" s="2"/>
      <c r="DI199" s="2"/>
      <c r="DJ199" s="2"/>
      <c r="DK199" s="2"/>
      <c r="DL199" s="2"/>
      <c r="DM199" s="2"/>
      <c r="DN199" s="2"/>
      <c r="DO199" s="2"/>
      <c r="DP199" s="2"/>
      <c r="DQ199" s="2"/>
      <c r="DR199" s="2"/>
      <c r="DS199" s="2"/>
      <c r="DT199" s="2"/>
      <c r="DU199" s="2"/>
      <c r="DV199" s="2"/>
      <c r="DW199" s="2"/>
      <c r="DX199" s="2"/>
      <c r="DY199" s="2"/>
      <c r="DZ199" s="2"/>
    </row>
    <row r="200" spans="1:130" ht="52.5" customHeight="1" x14ac:dyDescent="0.25">
      <c r="A200" s="49">
        <v>171</v>
      </c>
      <c r="B200" s="55">
        <v>280</v>
      </c>
      <c r="C200" s="56">
        <v>283</v>
      </c>
      <c r="D200" s="8" t="s">
        <v>244</v>
      </c>
      <c r="E200" s="15" t="s">
        <v>11</v>
      </c>
      <c r="F200" s="15" t="s">
        <v>245</v>
      </c>
      <c r="G200" s="64" t="s">
        <v>19</v>
      </c>
      <c r="H200" s="64" t="s">
        <v>745</v>
      </c>
      <c r="I200" s="64" t="s">
        <v>628</v>
      </c>
      <c r="J200" s="64" t="s">
        <v>179</v>
      </c>
      <c r="K200" s="16" t="s">
        <v>6</v>
      </c>
      <c r="L200" s="16" t="s">
        <v>15</v>
      </c>
      <c r="M200" s="11">
        <v>1</v>
      </c>
      <c r="N200" s="305" t="s">
        <v>541</v>
      </c>
      <c r="O200" s="80"/>
      <c r="P200" s="66" t="s">
        <v>15</v>
      </c>
      <c r="Q200" s="66"/>
      <c r="R200" s="66"/>
      <c r="S200" s="66"/>
      <c r="T200" s="66"/>
      <c r="U200" s="66"/>
      <c r="V200" s="66"/>
      <c r="W200" s="66"/>
      <c r="X200" s="66"/>
      <c r="Y200" s="67">
        <f t="shared" si="67"/>
        <v>1</v>
      </c>
      <c r="Z200" s="12"/>
      <c r="AA200" s="16"/>
      <c r="AB200" s="16"/>
      <c r="AC200" s="16"/>
      <c r="AD200" s="16"/>
      <c r="AE200" s="68" t="s">
        <v>654</v>
      </c>
      <c r="AF200" s="68" t="s">
        <v>626</v>
      </c>
      <c r="AG200" s="68"/>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6">
        <v>2</v>
      </c>
      <c r="BK200" s="16">
        <v>2</v>
      </c>
      <c r="BL200" s="16">
        <v>2</v>
      </c>
      <c r="BM200" s="16">
        <v>2</v>
      </c>
      <c r="BN200" s="16">
        <v>2</v>
      </c>
      <c r="BO200" s="16">
        <v>2</v>
      </c>
      <c r="BP200" s="16">
        <v>2</v>
      </c>
      <c r="BQ200" s="16">
        <v>2</v>
      </c>
      <c r="BR200" s="16">
        <v>2</v>
      </c>
      <c r="BS200" s="16">
        <v>2</v>
      </c>
      <c r="BT200" s="16">
        <v>2</v>
      </c>
      <c r="BU200" s="16">
        <v>2</v>
      </c>
      <c r="BV200" s="16">
        <v>2</v>
      </c>
      <c r="BW200" s="16">
        <v>2</v>
      </c>
      <c r="BX200" s="16">
        <v>2</v>
      </c>
      <c r="BY200" s="16">
        <v>2</v>
      </c>
      <c r="BZ200" s="16">
        <v>2</v>
      </c>
      <c r="CA200" s="16">
        <v>2</v>
      </c>
      <c r="CB200" s="16">
        <v>2</v>
      </c>
      <c r="CC200" s="16">
        <v>1</v>
      </c>
      <c r="CD200" s="16">
        <v>2</v>
      </c>
      <c r="CE200" s="16">
        <v>1</v>
      </c>
      <c r="CF200" s="16">
        <v>2</v>
      </c>
      <c r="CG200" s="16">
        <v>2</v>
      </c>
      <c r="CH200" s="16">
        <v>2</v>
      </c>
      <c r="CI200" s="16">
        <v>2</v>
      </c>
      <c r="CJ200" s="16">
        <v>2</v>
      </c>
      <c r="CK200" s="16">
        <v>2</v>
      </c>
      <c r="CL200" s="16">
        <v>2</v>
      </c>
      <c r="CM200" s="16">
        <v>2</v>
      </c>
      <c r="CN200" s="16">
        <v>1</v>
      </c>
      <c r="CO200" s="16">
        <v>2</v>
      </c>
      <c r="CP200" s="16">
        <v>2</v>
      </c>
      <c r="CQ200" s="16">
        <v>2</v>
      </c>
      <c r="CR200" s="16">
        <v>2</v>
      </c>
      <c r="CS200" s="16">
        <v>1</v>
      </c>
      <c r="CT200" s="16">
        <v>2</v>
      </c>
      <c r="CU200" s="16">
        <v>2</v>
      </c>
      <c r="CV200" s="16">
        <v>1</v>
      </c>
      <c r="CW200" s="69">
        <f t="shared" si="68"/>
        <v>34</v>
      </c>
      <c r="CX200" s="352">
        <f t="shared" si="69"/>
        <v>0.87179487179487181</v>
      </c>
      <c r="CY200" s="69">
        <f t="shared" si="70"/>
        <v>5</v>
      </c>
      <c r="CZ200" s="70">
        <f t="shared" si="71"/>
        <v>0.12820512820512819</v>
      </c>
      <c r="DA200" s="69">
        <f t="shared" si="72"/>
        <v>0</v>
      </c>
      <c r="DB200" s="70">
        <f t="shared" si="73"/>
        <v>0</v>
      </c>
      <c r="DC200" s="69">
        <f t="shared" si="74"/>
        <v>0</v>
      </c>
      <c r="DD200" s="70">
        <f t="shared" si="75"/>
        <v>0</v>
      </c>
      <c r="DE200" s="71">
        <f t="shared" si="76"/>
        <v>1.8717948717948718</v>
      </c>
      <c r="DF200" s="71" t="str">
        <f t="shared" si="77"/>
        <v>Đạt mục tiêu</v>
      </c>
      <c r="DG200" s="2"/>
      <c r="DH200" s="2"/>
      <c r="DI200" s="2"/>
      <c r="DJ200" s="2"/>
      <c r="DK200" s="2"/>
      <c r="DL200" s="2"/>
      <c r="DM200" s="2"/>
      <c r="DN200" s="2"/>
      <c r="DO200" s="2"/>
      <c r="DP200" s="2"/>
      <c r="DQ200" s="2"/>
      <c r="DR200" s="2"/>
      <c r="DS200" s="2"/>
      <c r="DT200" s="2"/>
      <c r="DU200" s="2"/>
      <c r="DV200" s="2"/>
      <c r="DW200" s="2"/>
      <c r="DX200" s="2"/>
      <c r="DY200" s="2"/>
      <c r="DZ200" s="2"/>
    </row>
    <row r="201" spans="1:130" ht="48" hidden="1" customHeight="1" x14ac:dyDescent="0.25">
      <c r="A201" s="49">
        <v>172</v>
      </c>
      <c r="B201" s="62">
        <v>283</v>
      </c>
      <c r="C201" s="56">
        <v>284</v>
      </c>
      <c r="D201" s="8" t="s">
        <v>246</v>
      </c>
      <c r="E201" s="15" t="s">
        <v>11</v>
      </c>
      <c r="F201" s="15" t="s">
        <v>247</v>
      </c>
      <c r="G201" s="64" t="s">
        <v>19</v>
      </c>
      <c r="H201" s="64" t="s">
        <v>746</v>
      </c>
      <c r="I201" s="64" t="s">
        <v>628</v>
      </c>
      <c r="J201" s="64" t="s">
        <v>179</v>
      </c>
      <c r="K201" s="16" t="s">
        <v>6</v>
      </c>
      <c r="L201" s="16" t="s">
        <v>15</v>
      </c>
      <c r="M201" s="11">
        <v>1</v>
      </c>
      <c r="N201" s="305" t="s">
        <v>543</v>
      </c>
      <c r="O201" s="66"/>
      <c r="P201" s="80"/>
      <c r="Q201" s="66"/>
      <c r="R201" s="66" t="s">
        <v>15</v>
      </c>
      <c r="S201" s="66"/>
      <c r="T201" s="66"/>
      <c r="U201" s="66"/>
      <c r="V201" s="66"/>
      <c r="W201" s="66"/>
      <c r="X201" s="66"/>
      <c r="Y201" s="67">
        <f t="shared" si="67"/>
        <v>1</v>
      </c>
      <c r="Z201" s="13"/>
      <c r="AA201" s="12"/>
      <c r="AB201" s="12"/>
      <c r="AC201" s="12"/>
      <c r="AD201" s="12"/>
      <c r="AE201" s="68"/>
      <c r="AF201" s="12"/>
      <c r="AG201" s="12"/>
      <c r="AH201" s="12" t="s">
        <v>654</v>
      </c>
      <c r="AI201" s="12"/>
      <c r="AJ201" s="12" t="s">
        <v>654</v>
      </c>
      <c r="AK201" s="12" t="s">
        <v>654</v>
      </c>
      <c r="AL201" s="12" t="s">
        <v>626</v>
      </c>
      <c r="AM201" s="12" t="s">
        <v>654</v>
      </c>
      <c r="AN201" s="12" t="s">
        <v>654</v>
      </c>
      <c r="AO201" s="12" t="s">
        <v>654</v>
      </c>
      <c r="AP201" s="12" t="s">
        <v>654</v>
      </c>
      <c r="AQ201" s="12"/>
      <c r="AR201" s="12"/>
      <c r="AS201" s="12"/>
      <c r="AT201" s="12"/>
      <c r="AU201" s="12"/>
      <c r="AV201" s="12"/>
      <c r="AW201" s="12"/>
      <c r="AX201" s="12"/>
      <c r="AY201" s="12"/>
      <c r="AZ201" s="12"/>
      <c r="BA201" s="12"/>
      <c r="BB201" s="12"/>
      <c r="BC201" s="12"/>
      <c r="BD201" s="12"/>
      <c r="BE201" s="12"/>
      <c r="BF201" s="12"/>
      <c r="BG201" s="12"/>
      <c r="BH201" s="12"/>
      <c r="BI201" s="12"/>
      <c r="BJ201" s="16">
        <v>2</v>
      </c>
      <c r="BK201" s="16">
        <v>2</v>
      </c>
      <c r="BL201" s="16">
        <v>2</v>
      </c>
      <c r="BM201" s="16">
        <v>2</v>
      </c>
      <c r="BN201" s="16">
        <v>2</v>
      </c>
      <c r="BO201" s="16">
        <v>2</v>
      </c>
      <c r="BP201" s="16">
        <v>2</v>
      </c>
      <c r="BQ201" s="16">
        <v>2</v>
      </c>
      <c r="BR201" s="16">
        <v>2</v>
      </c>
      <c r="BS201" s="16">
        <v>2</v>
      </c>
      <c r="BT201" s="16">
        <v>2</v>
      </c>
      <c r="BU201" s="16">
        <v>2</v>
      </c>
      <c r="BV201" s="16">
        <v>2</v>
      </c>
      <c r="BW201" s="16">
        <v>2</v>
      </c>
      <c r="BX201" s="16">
        <v>2</v>
      </c>
      <c r="BY201" s="16">
        <v>2</v>
      </c>
      <c r="BZ201" s="16">
        <v>2</v>
      </c>
      <c r="CA201" s="16">
        <v>2</v>
      </c>
      <c r="CB201" s="16">
        <v>2</v>
      </c>
      <c r="CC201" s="16">
        <v>2</v>
      </c>
      <c r="CD201" s="16">
        <v>2</v>
      </c>
      <c r="CE201" s="16">
        <v>2</v>
      </c>
      <c r="CF201" s="16">
        <v>2</v>
      </c>
      <c r="CG201" s="16">
        <v>2</v>
      </c>
      <c r="CH201" s="16">
        <v>2</v>
      </c>
      <c r="CI201" s="16">
        <v>2</v>
      </c>
      <c r="CJ201" s="16">
        <v>2</v>
      </c>
      <c r="CK201" s="16">
        <v>2</v>
      </c>
      <c r="CL201" s="16">
        <v>2</v>
      </c>
      <c r="CM201" s="16">
        <v>2</v>
      </c>
      <c r="CN201" s="16">
        <v>2</v>
      </c>
      <c r="CO201" s="16">
        <v>2</v>
      </c>
      <c r="CP201" s="16">
        <v>2</v>
      </c>
      <c r="CQ201" s="16">
        <v>2</v>
      </c>
      <c r="CR201" s="16">
        <v>2</v>
      </c>
      <c r="CS201" s="16">
        <v>2</v>
      </c>
      <c r="CT201" s="16">
        <v>2</v>
      </c>
      <c r="CU201" s="16">
        <v>2</v>
      </c>
      <c r="CV201" s="16">
        <v>2</v>
      </c>
      <c r="CW201" s="69">
        <f t="shared" si="68"/>
        <v>39</v>
      </c>
      <c r="CX201" s="352">
        <f t="shared" si="69"/>
        <v>1</v>
      </c>
      <c r="CY201" s="69">
        <f t="shared" si="70"/>
        <v>0</v>
      </c>
      <c r="CZ201" s="70">
        <f t="shared" si="71"/>
        <v>0</v>
      </c>
      <c r="DA201" s="69">
        <f t="shared" si="72"/>
        <v>0</v>
      </c>
      <c r="DB201" s="70">
        <f t="shared" si="73"/>
        <v>0</v>
      </c>
      <c r="DC201" s="69">
        <f t="shared" si="74"/>
        <v>0</v>
      </c>
      <c r="DD201" s="70">
        <f t="shared" si="75"/>
        <v>0</v>
      </c>
      <c r="DE201" s="71">
        <f t="shared" si="76"/>
        <v>2</v>
      </c>
      <c r="DF201" s="71" t="str">
        <f t="shared" si="77"/>
        <v>Đạt mục tiêu</v>
      </c>
      <c r="DG201" s="2"/>
      <c r="DH201" s="2"/>
      <c r="DI201" s="2"/>
      <c r="DJ201" s="2"/>
      <c r="DK201" s="2"/>
      <c r="DL201" s="2"/>
      <c r="DM201" s="2"/>
      <c r="DN201" s="2"/>
      <c r="DO201" s="2"/>
      <c r="DP201" s="2"/>
      <c r="DQ201" s="2"/>
      <c r="DR201" s="2"/>
      <c r="DS201" s="2"/>
      <c r="DT201" s="2"/>
      <c r="DU201" s="2"/>
      <c r="DV201" s="2"/>
      <c r="DW201" s="2"/>
      <c r="DX201" s="2"/>
      <c r="DY201" s="2"/>
      <c r="DZ201" s="2"/>
    </row>
    <row r="202" spans="1:130" ht="39.75" hidden="1" customHeight="1" x14ac:dyDescent="0.25">
      <c r="A202" s="49">
        <v>173</v>
      </c>
      <c r="B202" s="62">
        <v>284</v>
      </c>
      <c r="C202" s="56">
        <v>285</v>
      </c>
      <c r="D202" s="8" t="s">
        <v>248</v>
      </c>
      <c r="E202" s="15" t="s">
        <v>11</v>
      </c>
      <c r="F202" s="15" t="s">
        <v>249</v>
      </c>
      <c r="G202" s="64" t="s">
        <v>19</v>
      </c>
      <c r="H202" s="64" t="s">
        <v>747</v>
      </c>
      <c r="I202" s="64" t="s">
        <v>628</v>
      </c>
      <c r="J202" s="64" t="s">
        <v>179</v>
      </c>
      <c r="K202" s="16" t="s">
        <v>6</v>
      </c>
      <c r="L202" s="16" t="s">
        <v>15</v>
      </c>
      <c r="M202" s="11">
        <v>1</v>
      </c>
      <c r="N202" s="305" t="s">
        <v>544</v>
      </c>
      <c r="O202" s="66"/>
      <c r="P202" s="66"/>
      <c r="Q202" s="80"/>
      <c r="R202" s="66"/>
      <c r="S202" s="66" t="s">
        <v>15</v>
      </c>
      <c r="T202" s="66"/>
      <c r="U202" s="66"/>
      <c r="V202" s="66"/>
      <c r="W202" s="66"/>
      <c r="X202" s="66"/>
      <c r="Y202" s="67">
        <f t="shared" si="67"/>
        <v>1</v>
      </c>
      <c r="Z202" s="13"/>
      <c r="AA202" s="16"/>
      <c r="AB202" s="16"/>
      <c r="AC202" s="16"/>
      <c r="AD202" s="16"/>
      <c r="AE202" s="68"/>
      <c r="AF202" s="12"/>
      <c r="AG202" s="12"/>
      <c r="AH202" s="12"/>
      <c r="AI202" s="12"/>
      <c r="AJ202" s="12"/>
      <c r="AK202" s="12"/>
      <c r="AL202" s="12"/>
      <c r="AM202" s="12"/>
      <c r="AN202" s="12"/>
      <c r="AO202" s="12"/>
      <c r="AP202" s="12"/>
      <c r="AQ202" s="12" t="s">
        <v>654</v>
      </c>
      <c r="AR202" s="12" t="s">
        <v>626</v>
      </c>
      <c r="AS202" s="12" t="s">
        <v>654</v>
      </c>
      <c r="AT202" s="12" t="s">
        <v>654</v>
      </c>
      <c r="AU202" s="12"/>
      <c r="AV202" s="12"/>
      <c r="AW202" s="12"/>
      <c r="AX202" s="12"/>
      <c r="AY202" s="12"/>
      <c r="AZ202" s="12"/>
      <c r="BA202" s="12"/>
      <c r="BB202" s="12"/>
      <c r="BC202" s="12"/>
      <c r="BD202" s="12"/>
      <c r="BE202" s="12"/>
      <c r="BF202" s="12"/>
      <c r="BG202" s="12"/>
      <c r="BH202" s="12"/>
      <c r="BI202" s="12"/>
      <c r="BJ202" s="16">
        <v>2</v>
      </c>
      <c r="BK202" s="16">
        <v>2</v>
      </c>
      <c r="BL202" s="16">
        <v>2</v>
      </c>
      <c r="BM202" s="16">
        <v>2</v>
      </c>
      <c r="BN202" s="16">
        <v>2</v>
      </c>
      <c r="BO202" s="16">
        <v>2</v>
      </c>
      <c r="BP202" s="16">
        <v>2</v>
      </c>
      <c r="BQ202" s="16">
        <v>2</v>
      </c>
      <c r="BR202" s="16">
        <v>2</v>
      </c>
      <c r="BS202" s="16">
        <v>2</v>
      </c>
      <c r="BT202" s="16">
        <v>2</v>
      </c>
      <c r="BU202" s="16">
        <v>2</v>
      </c>
      <c r="BV202" s="16">
        <v>2</v>
      </c>
      <c r="BW202" s="16">
        <v>2</v>
      </c>
      <c r="BX202" s="16">
        <v>2</v>
      </c>
      <c r="BY202" s="16">
        <v>2</v>
      </c>
      <c r="BZ202" s="16">
        <v>2</v>
      </c>
      <c r="CA202" s="16">
        <v>2</v>
      </c>
      <c r="CB202" s="16">
        <v>2</v>
      </c>
      <c r="CC202" s="16">
        <v>2</v>
      </c>
      <c r="CD202" s="16">
        <v>2</v>
      </c>
      <c r="CE202" s="16">
        <v>2</v>
      </c>
      <c r="CF202" s="16">
        <v>2</v>
      </c>
      <c r="CG202" s="16">
        <v>2</v>
      </c>
      <c r="CH202" s="16">
        <v>2</v>
      </c>
      <c r="CI202" s="16">
        <v>2</v>
      </c>
      <c r="CJ202" s="16">
        <v>2</v>
      </c>
      <c r="CK202" s="16">
        <v>2</v>
      </c>
      <c r="CL202" s="16">
        <v>2</v>
      </c>
      <c r="CM202" s="16">
        <v>2</v>
      </c>
      <c r="CN202" s="16">
        <v>2</v>
      </c>
      <c r="CO202" s="16">
        <v>2</v>
      </c>
      <c r="CP202" s="16">
        <v>2</v>
      </c>
      <c r="CQ202" s="16">
        <v>2</v>
      </c>
      <c r="CR202" s="16">
        <v>2</v>
      </c>
      <c r="CS202" s="16"/>
      <c r="CT202" s="16">
        <v>2</v>
      </c>
      <c r="CU202" s="16">
        <v>2</v>
      </c>
      <c r="CV202" s="16">
        <v>2</v>
      </c>
      <c r="CW202" s="69">
        <f t="shared" si="68"/>
        <v>38</v>
      </c>
      <c r="CX202" s="352">
        <f t="shared" si="69"/>
        <v>1</v>
      </c>
      <c r="CY202" s="69">
        <f t="shared" si="70"/>
        <v>0</v>
      </c>
      <c r="CZ202" s="70">
        <f t="shared" si="71"/>
        <v>0</v>
      </c>
      <c r="DA202" s="69">
        <f t="shared" si="72"/>
        <v>0</v>
      </c>
      <c r="DB202" s="70">
        <f t="shared" si="73"/>
        <v>0</v>
      </c>
      <c r="DC202" s="69">
        <f t="shared" si="74"/>
        <v>0</v>
      </c>
      <c r="DD202" s="70">
        <f t="shared" si="75"/>
        <v>0</v>
      </c>
      <c r="DE202" s="71">
        <f t="shared" si="76"/>
        <v>2</v>
      </c>
      <c r="DF202" s="71" t="str">
        <f t="shared" si="77"/>
        <v>Đạt mục tiêu</v>
      </c>
      <c r="DG202" s="2"/>
      <c r="DH202" s="2"/>
      <c r="DI202" s="2"/>
      <c r="DJ202" s="2"/>
      <c r="DK202" s="2"/>
      <c r="DL202" s="2"/>
      <c r="DM202" s="2"/>
      <c r="DN202" s="2"/>
      <c r="DO202" s="2"/>
      <c r="DP202" s="2"/>
      <c r="DQ202" s="2"/>
      <c r="DR202" s="2"/>
      <c r="DS202" s="2"/>
      <c r="DT202" s="2"/>
      <c r="DU202" s="2"/>
      <c r="DV202" s="2"/>
      <c r="DW202" s="2"/>
      <c r="DX202" s="2"/>
      <c r="DY202" s="2"/>
      <c r="DZ202" s="2"/>
    </row>
    <row r="203" spans="1:130" ht="54" hidden="1" customHeight="1" x14ac:dyDescent="0.25">
      <c r="A203" s="49">
        <v>174</v>
      </c>
      <c r="B203" s="62">
        <v>285</v>
      </c>
      <c r="C203" s="56">
        <v>286</v>
      </c>
      <c r="D203" s="8" t="s">
        <v>250</v>
      </c>
      <c r="E203" s="15" t="s">
        <v>11</v>
      </c>
      <c r="F203" s="15" t="s">
        <v>251</v>
      </c>
      <c r="G203" s="64" t="s">
        <v>19</v>
      </c>
      <c r="H203" s="64" t="s">
        <v>748</v>
      </c>
      <c r="I203" s="64" t="s">
        <v>628</v>
      </c>
      <c r="J203" s="64" t="s">
        <v>179</v>
      </c>
      <c r="K203" s="16" t="s">
        <v>6</v>
      </c>
      <c r="L203" s="16" t="s">
        <v>15</v>
      </c>
      <c r="M203" s="11">
        <v>1</v>
      </c>
      <c r="N203" s="11" t="s">
        <v>546</v>
      </c>
      <c r="O203" s="66"/>
      <c r="P203" s="66"/>
      <c r="Q203" s="66"/>
      <c r="R203" s="80"/>
      <c r="S203" s="80"/>
      <c r="T203" s="80"/>
      <c r="U203" s="66" t="s">
        <v>15</v>
      </c>
      <c r="V203" s="66"/>
      <c r="W203" s="66"/>
      <c r="X203" s="66"/>
      <c r="Y203" s="67">
        <f t="shared" si="67"/>
        <v>1</v>
      </c>
      <c r="Z203" s="13"/>
      <c r="AA203" s="16"/>
      <c r="AB203" s="16"/>
      <c r="AC203" s="16"/>
      <c r="AD203" s="16"/>
      <c r="AE203" s="68"/>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6">
        <v>2</v>
      </c>
      <c r="BK203" s="16">
        <v>2</v>
      </c>
      <c r="BL203" s="16">
        <v>2</v>
      </c>
      <c r="BM203" s="16">
        <v>2</v>
      </c>
      <c r="BN203" s="16">
        <v>2</v>
      </c>
      <c r="BO203" s="16">
        <v>2</v>
      </c>
      <c r="BP203" s="16">
        <v>2</v>
      </c>
      <c r="BQ203" s="16">
        <v>2</v>
      </c>
      <c r="BR203" s="16">
        <v>2</v>
      </c>
      <c r="BS203" s="16">
        <v>2</v>
      </c>
      <c r="BT203" s="16">
        <v>2</v>
      </c>
      <c r="BU203" s="16">
        <v>2</v>
      </c>
      <c r="BV203" s="16">
        <v>2</v>
      </c>
      <c r="BW203" s="16">
        <v>2</v>
      </c>
      <c r="BX203" s="16">
        <v>2</v>
      </c>
      <c r="BY203" s="16">
        <v>2</v>
      </c>
      <c r="BZ203" s="16">
        <v>2</v>
      </c>
      <c r="CA203" s="16">
        <v>2</v>
      </c>
      <c r="CB203" s="16">
        <v>2</v>
      </c>
      <c r="CC203" s="16">
        <v>2</v>
      </c>
      <c r="CD203" s="16">
        <v>2</v>
      </c>
      <c r="CE203" s="16">
        <v>2</v>
      </c>
      <c r="CF203" s="16">
        <v>2</v>
      </c>
      <c r="CG203" s="16">
        <v>2</v>
      </c>
      <c r="CH203" s="16">
        <v>2</v>
      </c>
      <c r="CI203" s="16">
        <v>2</v>
      </c>
      <c r="CJ203" s="16">
        <v>2</v>
      </c>
      <c r="CK203" s="16">
        <v>2</v>
      </c>
      <c r="CL203" s="16">
        <v>2</v>
      </c>
      <c r="CM203" s="16">
        <v>2</v>
      </c>
      <c r="CN203" s="16">
        <v>2</v>
      </c>
      <c r="CO203" s="16">
        <v>2</v>
      </c>
      <c r="CP203" s="16">
        <v>2</v>
      </c>
      <c r="CQ203" s="16">
        <v>2</v>
      </c>
      <c r="CR203" s="16">
        <v>2</v>
      </c>
      <c r="CS203" s="16"/>
      <c r="CT203" s="16">
        <v>2</v>
      </c>
      <c r="CU203" s="16">
        <v>2</v>
      </c>
      <c r="CV203" s="16">
        <v>2</v>
      </c>
      <c r="CW203" s="69">
        <f t="shared" si="68"/>
        <v>38</v>
      </c>
      <c r="CX203" s="352">
        <f t="shared" si="69"/>
        <v>1</v>
      </c>
      <c r="CY203" s="69">
        <f t="shared" si="70"/>
        <v>0</v>
      </c>
      <c r="CZ203" s="70">
        <f t="shared" si="71"/>
        <v>0</v>
      </c>
      <c r="DA203" s="69">
        <f t="shared" si="72"/>
        <v>0</v>
      </c>
      <c r="DB203" s="70">
        <f t="shared" si="73"/>
        <v>0</v>
      </c>
      <c r="DC203" s="69">
        <f t="shared" si="74"/>
        <v>0</v>
      </c>
      <c r="DD203" s="70">
        <f t="shared" si="75"/>
        <v>0</v>
      </c>
      <c r="DE203" s="71">
        <f t="shared" si="76"/>
        <v>2</v>
      </c>
      <c r="DF203" s="71" t="str">
        <f t="shared" si="77"/>
        <v>Đạt mục tiêu</v>
      </c>
      <c r="DG203" s="2"/>
      <c r="DH203" s="2"/>
      <c r="DI203" s="2"/>
      <c r="DJ203" s="2"/>
      <c r="DK203" s="2"/>
      <c r="DL203" s="2"/>
      <c r="DM203" s="2"/>
      <c r="DN203" s="2"/>
      <c r="DO203" s="2"/>
      <c r="DP203" s="2"/>
      <c r="DQ203" s="2"/>
      <c r="DR203" s="2"/>
      <c r="DS203" s="2"/>
      <c r="DT203" s="2"/>
      <c r="DU203" s="2"/>
      <c r="DV203" s="2"/>
      <c r="DW203" s="2"/>
      <c r="DX203" s="2"/>
      <c r="DY203" s="2"/>
      <c r="DZ203" s="2"/>
    </row>
    <row r="204" spans="1:130" ht="51" hidden="1" customHeight="1" x14ac:dyDescent="0.25">
      <c r="A204" s="49">
        <v>175</v>
      </c>
      <c r="B204" s="62">
        <v>286</v>
      </c>
      <c r="C204" s="56">
        <v>287</v>
      </c>
      <c r="D204" s="8" t="s">
        <v>252</v>
      </c>
      <c r="E204" s="15" t="s">
        <v>11</v>
      </c>
      <c r="F204" s="15" t="s">
        <v>253</v>
      </c>
      <c r="G204" s="64" t="s">
        <v>19</v>
      </c>
      <c r="H204" s="130" t="s">
        <v>749</v>
      </c>
      <c r="I204" s="64" t="s">
        <v>628</v>
      </c>
      <c r="J204" s="64" t="s">
        <v>179</v>
      </c>
      <c r="K204" s="16" t="s">
        <v>6</v>
      </c>
      <c r="L204" s="16" t="s">
        <v>15</v>
      </c>
      <c r="M204" s="11">
        <v>1</v>
      </c>
      <c r="N204" s="11" t="s">
        <v>1268</v>
      </c>
      <c r="O204" s="66"/>
      <c r="P204" s="66"/>
      <c r="Q204" s="66"/>
      <c r="R204" s="66"/>
      <c r="S204" s="66"/>
      <c r="T204" s="66"/>
      <c r="U204" s="80"/>
      <c r="V204" s="66" t="s">
        <v>15</v>
      </c>
      <c r="W204" s="66"/>
      <c r="X204" s="66"/>
      <c r="Y204" s="67">
        <f t="shared" si="67"/>
        <v>1</v>
      </c>
      <c r="Z204" s="14"/>
      <c r="AA204" s="16"/>
      <c r="AB204" s="16"/>
      <c r="AC204" s="16"/>
      <c r="AD204" s="16"/>
      <c r="AE204" s="68"/>
      <c r="AF204" s="12"/>
      <c r="AG204" s="12"/>
      <c r="AH204" s="12"/>
      <c r="AI204" s="12"/>
      <c r="AJ204" s="12"/>
      <c r="AK204" s="12"/>
      <c r="AL204" s="12"/>
      <c r="AM204" s="12"/>
      <c r="AN204" s="12"/>
      <c r="AO204" s="12"/>
      <c r="AP204" s="12"/>
      <c r="AQ204" s="12"/>
      <c r="AR204" s="12"/>
      <c r="AS204" s="12"/>
      <c r="AT204" s="12"/>
      <c r="AU204" s="12"/>
      <c r="AV204" s="12"/>
      <c r="AW204" s="12"/>
      <c r="AX204" s="12"/>
      <c r="AY204" s="12" t="s">
        <v>654</v>
      </c>
      <c r="AZ204" s="12"/>
      <c r="BA204" s="12" t="s">
        <v>654</v>
      </c>
      <c r="BB204" s="12" t="s">
        <v>654</v>
      </c>
      <c r="BC204" s="12"/>
      <c r="BD204" s="12"/>
      <c r="BE204" s="12"/>
      <c r="BF204" s="12"/>
      <c r="BG204" s="12"/>
      <c r="BH204" s="12"/>
      <c r="BI204" s="12"/>
      <c r="BJ204" s="16">
        <v>2</v>
      </c>
      <c r="BK204" s="16">
        <v>2</v>
      </c>
      <c r="BL204" s="16">
        <v>2</v>
      </c>
      <c r="BM204" s="16">
        <v>2</v>
      </c>
      <c r="BN204" s="16">
        <v>2</v>
      </c>
      <c r="BO204" s="16">
        <v>2</v>
      </c>
      <c r="BP204" s="16">
        <v>2</v>
      </c>
      <c r="BQ204" s="16">
        <v>2</v>
      </c>
      <c r="BR204" s="16">
        <v>2</v>
      </c>
      <c r="BS204" s="16">
        <v>2</v>
      </c>
      <c r="BT204" s="16">
        <v>2</v>
      </c>
      <c r="BU204" s="16">
        <v>2</v>
      </c>
      <c r="BV204" s="16">
        <v>2</v>
      </c>
      <c r="BW204" s="16">
        <v>2</v>
      </c>
      <c r="BX204" s="16">
        <v>2</v>
      </c>
      <c r="BY204" s="16">
        <v>2</v>
      </c>
      <c r="BZ204" s="16">
        <v>2</v>
      </c>
      <c r="CA204" s="16">
        <v>2</v>
      </c>
      <c r="CB204" s="16">
        <v>2</v>
      </c>
      <c r="CC204" s="16">
        <v>2</v>
      </c>
      <c r="CD204" s="16">
        <v>2</v>
      </c>
      <c r="CE204" s="16">
        <v>2</v>
      </c>
      <c r="CF204" s="16">
        <v>2</v>
      </c>
      <c r="CG204" s="16">
        <v>2</v>
      </c>
      <c r="CH204" s="16">
        <v>2</v>
      </c>
      <c r="CI204" s="16">
        <v>2</v>
      </c>
      <c r="CJ204" s="16">
        <v>2</v>
      </c>
      <c r="CK204" s="16">
        <v>2</v>
      </c>
      <c r="CL204" s="16">
        <v>2</v>
      </c>
      <c r="CM204" s="16">
        <v>2</v>
      </c>
      <c r="CN204" s="16">
        <v>2</v>
      </c>
      <c r="CO204" s="16">
        <v>2</v>
      </c>
      <c r="CP204" s="16">
        <v>2</v>
      </c>
      <c r="CQ204" s="16">
        <v>2</v>
      </c>
      <c r="CR204" s="16">
        <v>2</v>
      </c>
      <c r="CS204" s="16"/>
      <c r="CT204" s="16">
        <v>2</v>
      </c>
      <c r="CU204" s="16">
        <v>2</v>
      </c>
      <c r="CV204" s="16">
        <v>2</v>
      </c>
      <c r="CW204" s="69">
        <f t="shared" si="68"/>
        <v>38</v>
      </c>
      <c r="CX204" s="352">
        <f t="shared" si="69"/>
        <v>1</v>
      </c>
      <c r="CY204" s="69">
        <f t="shared" si="70"/>
        <v>0</v>
      </c>
      <c r="CZ204" s="70">
        <f t="shared" si="71"/>
        <v>0</v>
      </c>
      <c r="DA204" s="69">
        <f t="shared" si="72"/>
        <v>0</v>
      </c>
      <c r="DB204" s="70">
        <f t="shared" si="73"/>
        <v>0</v>
      </c>
      <c r="DC204" s="69">
        <f t="shared" si="74"/>
        <v>0</v>
      </c>
      <c r="DD204" s="70">
        <f t="shared" si="75"/>
        <v>0</v>
      </c>
      <c r="DE204" s="71">
        <f t="shared" si="76"/>
        <v>2</v>
      </c>
      <c r="DF204" s="71" t="str">
        <f t="shared" si="77"/>
        <v>Đạt mục tiêu</v>
      </c>
      <c r="DG204" s="2"/>
      <c r="DH204" s="2"/>
      <c r="DI204" s="2"/>
      <c r="DJ204" s="2"/>
      <c r="DK204" s="2"/>
      <c r="DL204" s="2"/>
      <c r="DM204" s="2"/>
      <c r="DN204" s="2"/>
      <c r="DO204" s="2"/>
      <c r="DP204" s="2"/>
      <c r="DQ204" s="2"/>
      <c r="DR204" s="2"/>
      <c r="DS204" s="2"/>
      <c r="DT204" s="2"/>
      <c r="DU204" s="2"/>
      <c r="DV204" s="2"/>
      <c r="DW204" s="2"/>
      <c r="DX204" s="2"/>
      <c r="DY204" s="2"/>
      <c r="DZ204" s="2"/>
    </row>
    <row r="205" spans="1:130" ht="68.25" hidden="1" customHeight="1" x14ac:dyDescent="0.25">
      <c r="A205" s="49">
        <v>176</v>
      </c>
      <c r="B205" s="62">
        <v>287</v>
      </c>
      <c r="C205" s="56">
        <v>291</v>
      </c>
      <c r="D205" s="8" t="s">
        <v>254</v>
      </c>
      <c r="E205" s="281" t="s">
        <v>11</v>
      </c>
      <c r="F205" s="15" t="s">
        <v>255</v>
      </c>
      <c r="G205" s="282" t="s">
        <v>11</v>
      </c>
      <c r="H205" s="64" t="s">
        <v>750</v>
      </c>
      <c r="I205" s="64" t="s">
        <v>628</v>
      </c>
      <c r="J205" s="64" t="s">
        <v>179</v>
      </c>
      <c r="K205" s="19" t="s">
        <v>6</v>
      </c>
      <c r="L205" s="16" t="s">
        <v>15</v>
      </c>
      <c r="M205" s="11"/>
      <c r="N205" s="305" t="s">
        <v>542</v>
      </c>
      <c r="O205" s="80"/>
      <c r="P205" s="66"/>
      <c r="Q205" s="66" t="s">
        <v>15</v>
      </c>
      <c r="R205" s="66"/>
      <c r="S205" s="66"/>
      <c r="T205" s="66"/>
      <c r="U205" s="66"/>
      <c r="V205" s="66"/>
      <c r="W205" s="66"/>
      <c r="X205" s="66"/>
      <c r="Y205" s="67">
        <f t="shared" si="67"/>
        <v>1</v>
      </c>
      <c r="Z205" s="11"/>
      <c r="AA205" s="16"/>
      <c r="AB205" s="16"/>
      <c r="AC205" s="16"/>
      <c r="AD205" s="16"/>
      <c r="AE205" s="68"/>
      <c r="AF205" s="12"/>
      <c r="AG205" s="12"/>
      <c r="AH205" s="12" t="s">
        <v>626</v>
      </c>
      <c r="AI205" s="12" t="s">
        <v>654</v>
      </c>
      <c r="AJ205" s="12" t="s">
        <v>654</v>
      </c>
      <c r="AK205" s="12" t="s">
        <v>654</v>
      </c>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6">
        <v>2</v>
      </c>
      <c r="BK205" s="16">
        <v>2</v>
      </c>
      <c r="BL205" s="16">
        <v>2</v>
      </c>
      <c r="BM205" s="16">
        <v>2</v>
      </c>
      <c r="BN205" s="16">
        <v>2</v>
      </c>
      <c r="BO205" s="16">
        <v>2</v>
      </c>
      <c r="BP205" s="16">
        <v>2</v>
      </c>
      <c r="BQ205" s="16">
        <v>2</v>
      </c>
      <c r="BR205" s="16">
        <v>2</v>
      </c>
      <c r="BS205" s="16"/>
      <c r="BT205" s="16"/>
      <c r="BU205" s="16"/>
      <c r="BV205" s="16"/>
      <c r="BW205" s="16"/>
      <c r="BX205" s="16"/>
      <c r="BY205" s="16"/>
      <c r="BZ205" s="16"/>
      <c r="CA205" s="16"/>
      <c r="CB205" s="16"/>
      <c r="CC205" s="16">
        <v>2</v>
      </c>
      <c r="CD205" s="16">
        <v>2</v>
      </c>
      <c r="CE205" s="16">
        <v>2</v>
      </c>
      <c r="CF205" s="16">
        <v>2</v>
      </c>
      <c r="CG205" s="16">
        <v>2</v>
      </c>
      <c r="CH205" s="16">
        <v>2</v>
      </c>
      <c r="CI205" s="16">
        <v>2</v>
      </c>
      <c r="CJ205" s="16">
        <v>2</v>
      </c>
      <c r="CK205" s="16">
        <v>2</v>
      </c>
      <c r="CL205" s="16">
        <v>2</v>
      </c>
      <c r="CM205" s="16">
        <v>2</v>
      </c>
      <c r="CN205" s="16">
        <v>2</v>
      </c>
      <c r="CO205" s="16">
        <v>1</v>
      </c>
      <c r="CP205" s="16">
        <v>2</v>
      </c>
      <c r="CQ205" s="16">
        <v>1</v>
      </c>
      <c r="CR205" s="16">
        <v>2</v>
      </c>
      <c r="CS205" s="16">
        <v>2</v>
      </c>
      <c r="CT205" s="16">
        <v>2</v>
      </c>
      <c r="CU205" s="16">
        <v>1</v>
      </c>
      <c r="CV205" s="16">
        <v>2</v>
      </c>
      <c r="CW205" s="69">
        <f t="shared" si="68"/>
        <v>26</v>
      </c>
      <c r="CX205" s="352">
        <f t="shared" si="69"/>
        <v>0.89655172413793105</v>
      </c>
      <c r="CY205" s="69">
        <f t="shared" si="70"/>
        <v>3</v>
      </c>
      <c r="CZ205" s="70">
        <f t="shared" si="71"/>
        <v>0.10344827586206896</v>
      </c>
      <c r="DA205" s="69">
        <f t="shared" si="72"/>
        <v>0</v>
      </c>
      <c r="DB205" s="70">
        <f t="shared" si="73"/>
        <v>0</v>
      </c>
      <c r="DC205" s="69">
        <f t="shared" si="74"/>
        <v>0</v>
      </c>
      <c r="DD205" s="70">
        <f t="shared" si="75"/>
        <v>0</v>
      </c>
      <c r="DE205" s="71">
        <f t="shared" si="76"/>
        <v>1.896551724137931</v>
      </c>
      <c r="DF205" s="71" t="str">
        <f t="shared" si="77"/>
        <v>Đạt mục tiêu</v>
      </c>
      <c r="DG205" s="2"/>
      <c r="DH205" s="2"/>
      <c r="DI205" s="2"/>
      <c r="DJ205" s="2"/>
      <c r="DK205" s="2"/>
      <c r="DL205" s="2"/>
      <c r="DM205" s="2"/>
      <c r="DN205" s="2"/>
      <c r="DO205" s="2"/>
      <c r="DP205" s="2"/>
      <c r="DQ205" s="2"/>
      <c r="DR205" s="2"/>
      <c r="DS205" s="2"/>
      <c r="DT205" s="2"/>
      <c r="DU205" s="2"/>
      <c r="DV205" s="2"/>
      <c r="DW205" s="2"/>
      <c r="DX205" s="2"/>
      <c r="DY205" s="2"/>
      <c r="DZ205" s="2"/>
    </row>
    <row r="206" spans="1:130" ht="71.25" hidden="1" customHeight="1" x14ac:dyDescent="0.25">
      <c r="A206" s="49">
        <v>177</v>
      </c>
      <c r="B206" s="62">
        <v>291</v>
      </c>
      <c r="C206" s="56">
        <v>292</v>
      </c>
      <c r="D206" s="8" t="s">
        <v>256</v>
      </c>
      <c r="E206" s="15" t="s">
        <v>11</v>
      </c>
      <c r="F206" s="15" t="s">
        <v>257</v>
      </c>
      <c r="G206" s="64" t="s">
        <v>11</v>
      </c>
      <c r="H206" s="64" t="s">
        <v>751</v>
      </c>
      <c r="I206" s="64" t="s">
        <v>628</v>
      </c>
      <c r="J206" s="64" t="s">
        <v>179</v>
      </c>
      <c r="K206" s="19" t="s">
        <v>6</v>
      </c>
      <c r="L206" s="16" t="s">
        <v>15</v>
      </c>
      <c r="M206" s="11"/>
      <c r="N206" s="305" t="s">
        <v>543</v>
      </c>
      <c r="O206" s="66"/>
      <c r="P206" s="80"/>
      <c r="Q206" s="66"/>
      <c r="R206" s="66" t="s">
        <v>15</v>
      </c>
      <c r="S206" s="66"/>
      <c r="T206" s="66"/>
      <c r="U206" s="66"/>
      <c r="V206" s="66"/>
      <c r="W206" s="66"/>
      <c r="X206" s="66"/>
      <c r="Y206" s="67">
        <f t="shared" si="67"/>
        <v>1</v>
      </c>
      <c r="Z206" s="11"/>
      <c r="AA206" s="12"/>
      <c r="AB206" s="12"/>
      <c r="AC206" s="12"/>
      <c r="AD206" s="12"/>
      <c r="AE206" s="68"/>
      <c r="AF206" s="12"/>
      <c r="AG206" s="12"/>
      <c r="AH206" s="12"/>
      <c r="AI206" s="12"/>
      <c r="AJ206" s="12"/>
      <c r="AK206" s="12"/>
      <c r="AL206" s="12" t="s">
        <v>654</v>
      </c>
      <c r="AM206" s="12" t="s">
        <v>645</v>
      </c>
      <c r="AN206" s="12" t="s">
        <v>626</v>
      </c>
      <c r="AO206" s="12" t="s">
        <v>654</v>
      </c>
      <c r="AP206" s="12" t="s">
        <v>654</v>
      </c>
      <c r="AQ206" s="12"/>
      <c r="AR206" s="12"/>
      <c r="AS206" s="12"/>
      <c r="AT206" s="12"/>
      <c r="AU206" s="12"/>
      <c r="AV206" s="12"/>
      <c r="AW206" s="12"/>
      <c r="AX206" s="12"/>
      <c r="AY206" s="12"/>
      <c r="AZ206" s="12"/>
      <c r="BA206" s="12"/>
      <c r="BB206" s="12"/>
      <c r="BC206" s="12"/>
      <c r="BD206" s="12"/>
      <c r="BE206" s="12"/>
      <c r="BF206" s="12"/>
      <c r="BG206" s="12"/>
      <c r="BH206" s="12"/>
      <c r="BI206" s="12"/>
      <c r="BJ206" s="16">
        <v>2</v>
      </c>
      <c r="BK206" s="16">
        <v>2</v>
      </c>
      <c r="BL206" s="16">
        <v>2</v>
      </c>
      <c r="BM206" s="16">
        <v>2</v>
      </c>
      <c r="BN206" s="16">
        <v>2</v>
      </c>
      <c r="BO206" s="16">
        <v>2</v>
      </c>
      <c r="BP206" s="16">
        <v>2</v>
      </c>
      <c r="BQ206" s="16">
        <v>2</v>
      </c>
      <c r="BR206" s="16">
        <v>2</v>
      </c>
      <c r="BS206" s="16">
        <v>2</v>
      </c>
      <c r="BT206" s="16">
        <v>2</v>
      </c>
      <c r="BU206" s="16">
        <v>2</v>
      </c>
      <c r="BV206" s="16">
        <v>2</v>
      </c>
      <c r="BW206" s="16">
        <v>2</v>
      </c>
      <c r="BX206" s="16">
        <v>2</v>
      </c>
      <c r="BY206" s="16">
        <v>2</v>
      </c>
      <c r="BZ206" s="16">
        <v>2</v>
      </c>
      <c r="CA206" s="16">
        <v>2</v>
      </c>
      <c r="CB206" s="16">
        <v>2</v>
      </c>
      <c r="CC206" s="16">
        <v>2</v>
      </c>
      <c r="CD206" s="16">
        <v>2</v>
      </c>
      <c r="CE206" s="16">
        <v>2</v>
      </c>
      <c r="CF206" s="16">
        <v>2</v>
      </c>
      <c r="CG206" s="16">
        <v>2</v>
      </c>
      <c r="CH206" s="16">
        <v>2</v>
      </c>
      <c r="CI206" s="16">
        <v>2</v>
      </c>
      <c r="CJ206" s="16">
        <v>2</v>
      </c>
      <c r="CK206" s="16">
        <v>2</v>
      </c>
      <c r="CL206" s="16">
        <v>2</v>
      </c>
      <c r="CM206" s="16">
        <v>2</v>
      </c>
      <c r="CN206" s="16">
        <v>2</v>
      </c>
      <c r="CO206" s="16">
        <v>2</v>
      </c>
      <c r="CP206" s="16">
        <v>2</v>
      </c>
      <c r="CQ206" s="16">
        <v>2</v>
      </c>
      <c r="CR206" s="16">
        <v>2</v>
      </c>
      <c r="CS206" s="16">
        <v>2</v>
      </c>
      <c r="CT206" s="16">
        <v>2</v>
      </c>
      <c r="CU206" s="16">
        <v>2</v>
      </c>
      <c r="CV206" s="16">
        <v>2</v>
      </c>
      <c r="CW206" s="69">
        <f t="shared" si="68"/>
        <v>39</v>
      </c>
      <c r="CX206" s="352">
        <f t="shared" si="69"/>
        <v>1</v>
      </c>
      <c r="CY206" s="69">
        <f t="shared" si="70"/>
        <v>0</v>
      </c>
      <c r="CZ206" s="70">
        <f t="shared" si="71"/>
        <v>0</v>
      </c>
      <c r="DA206" s="69">
        <f t="shared" si="72"/>
        <v>0</v>
      </c>
      <c r="DB206" s="70">
        <f t="shared" si="73"/>
        <v>0</v>
      </c>
      <c r="DC206" s="69">
        <f t="shared" si="74"/>
        <v>0</v>
      </c>
      <c r="DD206" s="70">
        <f t="shared" si="75"/>
        <v>0</v>
      </c>
      <c r="DE206" s="71">
        <f t="shared" si="76"/>
        <v>2</v>
      </c>
      <c r="DF206" s="71" t="str">
        <f t="shared" si="77"/>
        <v>Đạt mục tiêu</v>
      </c>
      <c r="DG206" s="2"/>
      <c r="DH206" s="2"/>
      <c r="DI206" s="2"/>
      <c r="DJ206" s="2"/>
      <c r="DK206" s="2"/>
      <c r="DL206" s="2"/>
      <c r="DM206" s="2"/>
      <c r="DN206" s="2"/>
      <c r="DO206" s="2"/>
      <c r="DP206" s="2"/>
      <c r="DQ206" s="2"/>
      <c r="DR206" s="2"/>
      <c r="DS206" s="2"/>
      <c r="DT206" s="2"/>
      <c r="DU206" s="2"/>
      <c r="DV206" s="2"/>
      <c r="DW206" s="2"/>
      <c r="DX206" s="2"/>
      <c r="DY206" s="2"/>
      <c r="DZ206" s="2"/>
    </row>
    <row r="207" spans="1:130" ht="78" hidden="1" customHeight="1" x14ac:dyDescent="0.25">
      <c r="A207" s="49">
        <v>178</v>
      </c>
      <c r="B207" s="62">
        <v>292</v>
      </c>
      <c r="C207" s="56">
        <v>293</v>
      </c>
      <c r="D207" s="8" t="s">
        <v>258</v>
      </c>
      <c r="E207" s="15" t="s">
        <v>11</v>
      </c>
      <c r="F207" s="15" t="s">
        <v>259</v>
      </c>
      <c r="G207" s="64" t="s">
        <v>11</v>
      </c>
      <c r="H207" s="64" t="s">
        <v>752</v>
      </c>
      <c r="I207" s="64" t="s">
        <v>628</v>
      </c>
      <c r="J207" s="64" t="s">
        <v>179</v>
      </c>
      <c r="K207" s="16" t="s">
        <v>6</v>
      </c>
      <c r="L207" s="16" t="s">
        <v>15</v>
      </c>
      <c r="M207" s="11">
        <v>1</v>
      </c>
      <c r="N207" s="306" t="s">
        <v>545</v>
      </c>
      <c r="O207" s="66"/>
      <c r="P207" s="66"/>
      <c r="Q207" s="80"/>
      <c r="R207" s="66"/>
      <c r="S207" s="66"/>
      <c r="T207" s="66" t="s">
        <v>15</v>
      </c>
      <c r="U207" s="66"/>
      <c r="V207" s="66"/>
      <c r="W207" s="66"/>
      <c r="X207" s="66"/>
      <c r="Y207" s="67">
        <f t="shared" si="67"/>
        <v>1</v>
      </c>
      <c r="Z207" s="12"/>
      <c r="AA207" s="16"/>
      <c r="AB207" s="16"/>
      <c r="AC207" s="16"/>
      <c r="AD207" s="16"/>
      <c r="AE207" s="68"/>
      <c r="AF207" s="12"/>
      <c r="AG207" s="12"/>
      <c r="AH207" s="12"/>
      <c r="AI207" s="12"/>
      <c r="AJ207" s="12"/>
      <c r="AK207" s="12"/>
      <c r="AL207" s="12"/>
      <c r="AM207" s="12"/>
      <c r="AN207" s="12"/>
      <c r="AO207" s="12"/>
      <c r="AP207" s="12"/>
      <c r="AQ207" s="12"/>
      <c r="AR207" s="12"/>
      <c r="AS207" s="12"/>
      <c r="AT207" s="12"/>
      <c r="AU207" s="12" t="s">
        <v>654</v>
      </c>
      <c r="AV207" s="12" t="s">
        <v>645</v>
      </c>
      <c r="AW207" s="12" t="s">
        <v>645</v>
      </c>
      <c r="AX207" s="12" t="s">
        <v>654</v>
      </c>
      <c r="AY207" s="12"/>
      <c r="AZ207" s="12"/>
      <c r="BA207" s="12"/>
      <c r="BB207" s="12"/>
      <c r="BC207" s="12"/>
      <c r="BD207" s="12"/>
      <c r="BE207" s="12"/>
      <c r="BF207" s="12"/>
      <c r="BG207" s="12"/>
      <c r="BH207" s="12"/>
      <c r="BI207" s="12"/>
      <c r="BJ207" s="345">
        <v>2</v>
      </c>
      <c r="BK207" s="345">
        <v>2</v>
      </c>
      <c r="BL207" s="345">
        <v>2</v>
      </c>
      <c r="BM207" s="345">
        <v>2</v>
      </c>
      <c r="BN207" s="345">
        <v>2</v>
      </c>
      <c r="BO207" s="345">
        <v>2</v>
      </c>
      <c r="BP207" s="345">
        <v>2</v>
      </c>
      <c r="BQ207" s="345">
        <v>2</v>
      </c>
      <c r="BR207" s="345">
        <v>2</v>
      </c>
      <c r="BS207" s="345">
        <v>2</v>
      </c>
      <c r="BT207" s="345">
        <v>2</v>
      </c>
      <c r="BU207" s="345">
        <v>2</v>
      </c>
      <c r="BV207" s="345">
        <v>1</v>
      </c>
      <c r="BW207" s="345">
        <v>2</v>
      </c>
      <c r="BX207" s="345">
        <v>2</v>
      </c>
      <c r="BY207" s="345">
        <v>2</v>
      </c>
      <c r="BZ207" s="345">
        <v>2</v>
      </c>
      <c r="CA207" s="345">
        <v>2</v>
      </c>
      <c r="CB207" s="345">
        <v>2</v>
      </c>
      <c r="CC207" s="345">
        <v>2</v>
      </c>
      <c r="CD207" s="345">
        <v>2</v>
      </c>
      <c r="CE207" s="345">
        <v>1</v>
      </c>
      <c r="CF207" s="345">
        <v>2</v>
      </c>
      <c r="CG207" s="345">
        <v>2</v>
      </c>
      <c r="CH207" s="345">
        <v>2</v>
      </c>
      <c r="CI207" s="345">
        <v>2</v>
      </c>
      <c r="CJ207" s="345">
        <v>2</v>
      </c>
      <c r="CK207" s="345">
        <v>1</v>
      </c>
      <c r="CL207" s="345">
        <v>2</v>
      </c>
      <c r="CM207" s="345">
        <v>2</v>
      </c>
      <c r="CN207" s="345">
        <v>2</v>
      </c>
      <c r="CO207" s="345">
        <v>2</v>
      </c>
      <c r="CP207" s="345">
        <v>2</v>
      </c>
      <c r="CQ207" s="345">
        <v>2</v>
      </c>
      <c r="CR207" s="345">
        <v>2</v>
      </c>
      <c r="CS207" s="345">
        <v>2</v>
      </c>
      <c r="CT207" s="345">
        <v>2</v>
      </c>
      <c r="CU207" s="345">
        <v>1</v>
      </c>
      <c r="CV207" s="345">
        <v>2</v>
      </c>
      <c r="CW207" s="335">
        <f t="shared" si="68"/>
        <v>35</v>
      </c>
      <c r="CX207" s="330">
        <f t="shared" si="69"/>
        <v>0.89743589743589747</v>
      </c>
      <c r="CY207" s="335">
        <f t="shared" si="70"/>
        <v>4</v>
      </c>
      <c r="CZ207" s="339">
        <f t="shared" si="71"/>
        <v>0.10256410256410256</v>
      </c>
      <c r="DA207" s="335">
        <f t="shared" si="72"/>
        <v>0</v>
      </c>
      <c r="DB207" s="339">
        <f t="shared" si="73"/>
        <v>0</v>
      </c>
      <c r="DC207" s="335">
        <f t="shared" si="74"/>
        <v>0</v>
      </c>
      <c r="DD207" s="339">
        <f t="shared" si="75"/>
        <v>0</v>
      </c>
      <c r="DE207" s="71">
        <f t="shared" si="76"/>
        <v>1.8974358974358974</v>
      </c>
      <c r="DF207" s="71" t="str">
        <f t="shared" si="77"/>
        <v>Đạt mục tiêu</v>
      </c>
      <c r="DG207" s="2"/>
      <c r="DH207" s="2"/>
      <c r="DI207" s="2"/>
      <c r="DJ207" s="2"/>
      <c r="DK207" s="2"/>
      <c r="DL207" s="2"/>
      <c r="DM207" s="2"/>
      <c r="DN207" s="2"/>
      <c r="DO207" s="2"/>
      <c r="DP207" s="2"/>
      <c r="DQ207" s="2"/>
      <c r="DR207" s="2"/>
      <c r="DS207" s="2"/>
      <c r="DT207" s="2"/>
      <c r="DU207" s="2"/>
      <c r="DV207" s="2"/>
      <c r="DW207" s="2"/>
      <c r="DX207" s="2"/>
      <c r="DY207" s="2"/>
      <c r="DZ207" s="2"/>
    </row>
    <row r="208" spans="1:130" ht="66.75" hidden="1" customHeight="1" x14ac:dyDescent="0.25">
      <c r="A208" s="49">
        <v>179</v>
      </c>
      <c r="B208" s="62">
        <v>293</v>
      </c>
      <c r="C208" s="56">
        <v>294</v>
      </c>
      <c r="D208" s="8" t="s">
        <v>260</v>
      </c>
      <c r="E208" s="15" t="s">
        <v>11</v>
      </c>
      <c r="F208" s="15" t="s">
        <v>261</v>
      </c>
      <c r="G208" s="64" t="s">
        <v>11</v>
      </c>
      <c r="H208" s="64" t="s">
        <v>753</v>
      </c>
      <c r="I208" s="64" t="s">
        <v>628</v>
      </c>
      <c r="J208" s="64" t="s">
        <v>179</v>
      </c>
      <c r="K208" s="16" t="s">
        <v>6</v>
      </c>
      <c r="L208" s="16" t="s">
        <v>15</v>
      </c>
      <c r="M208" s="11">
        <v>1</v>
      </c>
      <c r="N208" s="11" t="s">
        <v>546</v>
      </c>
      <c r="O208" s="66"/>
      <c r="P208" s="66"/>
      <c r="Q208" s="66"/>
      <c r="R208" s="66"/>
      <c r="S208" s="80"/>
      <c r="T208" s="66"/>
      <c r="U208" s="66" t="s">
        <v>15</v>
      </c>
      <c r="V208" s="66"/>
      <c r="W208" s="66"/>
      <c r="X208" s="66"/>
      <c r="Y208" s="67">
        <f t="shared" si="67"/>
        <v>1</v>
      </c>
      <c r="Z208" s="13"/>
      <c r="AA208" s="16"/>
      <c r="AB208" s="16"/>
      <c r="AC208" s="16"/>
      <c r="AD208" s="16"/>
      <c r="AE208" s="68"/>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6">
        <v>2</v>
      </c>
      <c r="BK208" s="16">
        <v>2</v>
      </c>
      <c r="BL208" s="16">
        <v>2</v>
      </c>
      <c r="BM208" s="16">
        <v>2</v>
      </c>
      <c r="BN208" s="16">
        <v>2</v>
      </c>
      <c r="BO208" s="16">
        <v>2</v>
      </c>
      <c r="BP208" s="16">
        <v>2</v>
      </c>
      <c r="BQ208" s="16">
        <v>2</v>
      </c>
      <c r="BR208" s="16">
        <v>2</v>
      </c>
      <c r="BS208" s="16">
        <v>2</v>
      </c>
      <c r="BT208" s="16">
        <v>2</v>
      </c>
      <c r="BU208" s="16">
        <v>2</v>
      </c>
      <c r="BV208" s="16">
        <v>2</v>
      </c>
      <c r="BW208" s="16">
        <v>2</v>
      </c>
      <c r="BX208" s="16">
        <v>2</v>
      </c>
      <c r="BY208" s="16">
        <v>2</v>
      </c>
      <c r="BZ208" s="16">
        <v>2</v>
      </c>
      <c r="CA208" s="16">
        <v>2</v>
      </c>
      <c r="CB208" s="16">
        <v>2</v>
      </c>
      <c r="CC208" s="16">
        <v>2</v>
      </c>
      <c r="CD208" s="16">
        <v>2</v>
      </c>
      <c r="CE208" s="16">
        <v>2</v>
      </c>
      <c r="CF208" s="16">
        <v>2</v>
      </c>
      <c r="CG208" s="16">
        <v>2</v>
      </c>
      <c r="CH208" s="16">
        <v>2</v>
      </c>
      <c r="CI208" s="16">
        <v>2</v>
      </c>
      <c r="CJ208" s="16">
        <v>2</v>
      </c>
      <c r="CK208" s="16">
        <v>2</v>
      </c>
      <c r="CL208" s="16">
        <v>2</v>
      </c>
      <c r="CM208" s="16">
        <v>2</v>
      </c>
      <c r="CN208" s="16">
        <v>2</v>
      </c>
      <c r="CO208" s="16">
        <v>2</v>
      </c>
      <c r="CP208" s="16">
        <v>2</v>
      </c>
      <c r="CQ208" s="16">
        <v>2</v>
      </c>
      <c r="CR208" s="16">
        <v>2</v>
      </c>
      <c r="CS208" s="16"/>
      <c r="CT208" s="16">
        <v>2</v>
      </c>
      <c r="CU208" s="16">
        <v>2</v>
      </c>
      <c r="CV208" s="16">
        <v>2</v>
      </c>
      <c r="CW208" s="69">
        <f t="shared" si="68"/>
        <v>38</v>
      </c>
      <c r="CX208" s="352">
        <f t="shared" si="69"/>
        <v>1</v>
      </c>
      <c r="CY208" s="69">
        <f t="shared" si="70"/>
        <v>0</v>
      </c>
      <c r="CZ208" s="70">
        <f t="shared" si="71"/>
        <v>0</v>
      </c>
      <c r="DA208" s="69">
        <f t="shared" si="72"/>
        <v>0</v>
      </c>
      <c r="DB208" s="70">
        <f t="shared" si="73"/>
        <v>0</v>
      </c>
      <c r="DC208" s="69">
        <f t="shared" si="74"/>
        <v>0</v>
      </c>
      <c r="DD208" s="70">
        <f t="shared" si="75"/>
        <v>0</v>
      </c>
      <c r="DE208" s="71">
        <f t="shared" si="76"/>
        <v>2</v>
      </c>
      <c r="DF208" s="71" t="str">
        <f t="shared" si="77"/>
        <v>Đạt mục tiêu</v>
      </c>
      <c r="DG208" s="2"/>
      <c r="DH208" s="2"/>
      <c r="DI208" s="2"/>
      <c r="DJ208" s="2"/>
      <c r="DK208" s="2"/>
      <c r="DL208" s="2"/>
      <c r="DM208" s="2"/>
      <c r="DN208" s="2"/>
      <c r="DO208" s="2"/>
      <c r="DP208" s="2"/>
      <c r="DQ208" s="2"/>
      <c r="DR208" s="2"/>
      <c r="DS208" s="2"/>
      <c r="DT208" s="2"/>
      <c r="DU208" s="2"/>
      <c r="DV208" s="2"/>
      <c r="DW208" s="2"/>
      <c r="DX208" s="2"/>
      <c r="DY208" s="2"/>
      <c r="DZ208" s="2"/>
    </row>
    <row r="209" spans="1:130" ht="70.5" hidden="1" customHeight="1" x14ac:dyDescent="0.25">
      <c r="A209" s="49">
        <v>180</v>
      </c>
      <c r="B209" s="62">
        <v>294</v>
      </c>
      <c r="C209" s="56">
        <v>295</v>
      </c>
      <c r="D209" s="8" t="s">
        <v>262</v>
      </c>
      <c r="E209" s="15" t="s">
        <v>11</v>
      </c>
      <c r="F209" s="15" t="s">
        <v>263</v>
      </c>
      <c r="G209" s="64" t="s">
        <v>11</v>
      </c>
      <c r="H209" s="64" t="s">
        <v>754</v>
      </c>
      <c r="I209" s="64" t="s">
        <v>628</v>
      </c>
      <c r="J209" s="64" t="s">
        <v>179</v>
      </c>
      <c r="K209" s="16" t="s">
        <v>6</v>
      </c>
      <c r="L209" s="16" t="s">
        <v>15</v>
      </c>
      <c r="M209" s="11">
        <v>1</v>
      </c>
      <c r="N209" s="11" t="s">
        <v>1268</v>
      </c>
      <c r="O209" s="66"/>
      <c r="P209" s="66"/>
      <c r="Q209" s="66"/>
      <c r="R209" s="66"/>
      <c r="S209" s="66"/>
      <c r="T209" s="66"/>
      <c r="U209" s="81"/>
      <c r="V209" s="66" t="s">
        <v>15</v>
      </c>
      <c r="W209" s="66"/>
      <c r="X209" s="66"/>
      <c r="Y209" s="67">
        <f t="shared" si="67"/>
        <v>1</v>
      </c>
      <c r="Z209" s="14"/>
      <c r="AA209" s="16"/>
      <c r="AB209" s="16"/>
      <c r="AC209" s="16"/>
      <c r="AD209" s="16"/>
      <c r="AE209" s="68"/>
      <c r="AF209" s="12"/>
      <c r="AG209" s="12"/>
      <c r="AH209" s="12"/>
      <c r="AI209" s="12"/>
      <c r="AJ209" s="12"/>
      <c r="AK209" s="12"/>
      <c r="AL209" s="12"/>
      <c r="AM209" s="12"/>
      <c r="AN209" s="12"/>
      <c r="AO209" s="12"/>
      <c r="AP209" s="12"/>
      <c r="AQ209" s="12"/>
      <c r="AR209" s="12"/>
      <c r="AS209" s="12"/>
      <c r="AT209" s="12"/>
      <c r="AU209" s="12"/>
      <c r="AV209" s="12"/>
      <c r="AW209" s="12"/>
      <c r="AX209" s="12"/>
      <c r="AY209" s="12" t="s">
        <v>645</v>
      </c>
      <c r="AZ209" s="12"/>
      <c r="BA209" s="12" t="s">
        <v>654</v>
      </c>
      <c r="BB209" s="12"/>
      <c r="BC209" s="12"/>
      <c r="BD209" s="12"/>
      <c r="BE209" s="12"/>
      <c r="BF209" s="12"/>
      <c r="BG209" s="12"/>
      <c r="BH209" s="12"/>
      <c r="BI209" s="12"/>
      <c r="BJ209" s="16">
        <v>2</v>
      </c>
      <c r="BK209" s="16">
        <v>2</v>
      </c>
      <c r="BL209" s="16">
        <v>2</v>
      </c>
      <c r="BM209" s="16">
        <v>2</v>
      </c>
      <c r="BN209" s="16">
        <v>2</v>
      </c>
      <c r="BO209" s="16">
        <v>2</v>
      </c>
      <c r="BP209" s="16">
        <v>2</v>
      </c>
      <c r="BQ209" s="16">
        <v>2</v>
      </c>
      <c r="BR209" s="16">
        <v>2</v>
      </c>
      <c r="BS209" s="16">
        <v>2</v>
      </c>
      <c r="BT209" s="16">
        <v>2</v>
      </c>
      <c r="BU209" s="16">
        <v>2</v>
      </c>
      <c r="BV209" s="16">
        <v>2</v>
      </c>
      <c r="BW209" s="16">
        <v>2</v>
      </c>
      <c r="BX209" s="16">
        <v>2</v>
      </c>
      <c r="BY209" s="16">
        <v>2</v>
      </c>
      <c r="BZ209" s="16">
        <v>2</v>
      </c>
      <c r="CA209" s="16">
        <v>2</v>
      </c>
      <c r="CB209" s="16">
        <v>2</v>
      </c>
      <c r="CC209" s="16">
        <v>2</v>
      </c>
      <c r="CD209" s="16">
        <v>2</v>
      </c>
      <c r="CE209" s="16">
        <v>2</v>
      </c>
      <c r="CF209" s="16">
        <v>2</v>
      </c>
      <c r="CG209" s="16">
        <v>2</v>
      </c>
      <c r="CH209" s="16">
        <v>2</v>
      </c>
      <c r="CI209" s="16">
        <v>2</v>
      </c>
      <c r="CJ209" s="16">
        <v>2</v>
      </c>
      <c r="CK209" s="16">
        <v>2</v>
      </c>
      <c r="CL209" s="16">
        <v>2</v>
      </c>
      <c r="CM209" s="16">
        <v>2</v>
      </c>
      <c r="CN209" s="16">
        <v>2</v>
      </c>
      <c r="CO209" s="16">
        <v>2</v>
      </c>
      <c r="CP209" s="16">
        <v>2</v>
      </c>
      <c r="CQ209" s="16">
        <v>2</v>
      </c>
      <c r="CR209" s="16">
        <v>2</v>
      </c>
      <c r="CS209" s="16"/>
      <c r="CT209" s="16">
        <v>2</v>
      </c>
      <c r="CU209" s="16">
        <v>2</v>
      </c>
      <c r="CV209" s="16">
        <v>2</v>
      </c>
      <c r="CW209" s="69">
        <f t="shared" si="68"/>
        <v>38</v>
      </c>
      <c r="CX209" s="352">
        <f t="shared" si="69"/>
        <v>1</v>
      </c>
      <c r="CY209" s="69">
        <f t="shared" si="70"/>
        <v>0</v>
      </c>
      <c r="CZ209" s="70">
        <f t="shared" si="71"/>
        <v>0</v>
      </c>
      <c r="DA209" s="69">
        <f t="shared" si="72"/>
        <v>0</v>
      </c>
      <c r="DB209" s="70">
        <f t="shared" si="73"/>
        <v>0</v>
      </c>
      <c r="DC209" s="69">
        <f t="shared" si="74"/>
        <v>0</v>
      </c>
      <c r="DD209" s="70">
        <f t="shared" si="75"/>
        <v>0</v>
      </c>
      <c r="DE209" s="71">
        <f t="shared" si="76"/>
        <v>2</v>
      </c>
      <c r="DF209" s="71" t="str">
        <f t="shared" si="77"/>
        <v>Đạt mục tiêu</v>
      </c>
      <c r="DG209" s="2"/>
      <c r="DH209" s="2"/>
      <c r="DI209" s="2"/>
      <c r="DJ209" s="2"/>
      <c r="DK209" s="2"/>
      <c r="DL209" s="2"/>
      <c r="DM209" s="2"/>
      <c r="DN209" s="2"/>
      <c r="DO209" s="2"/>
      <c r="DP209" s="2"/>
      <c r="DQ209" s="2"/>
      <c r="DR209" s="2"/>
      <c r="DS209" s="2"/>
      <c r="DT209" s="2"/>
      <c r="DU209" s="2"/>
      <c r="DV209" s="2"/>
      <c r="DW209" s="2"/>
      <c r="DX209" s="2"/>
      <c r="DY209" s="2"/>
      <c r="DZ209" s="2"/>
    </row>
    <row r="210" spans="1:130" ht="95.25" hidden="1" customHeight="1" x14ac:dyDescent="0.25">
      <c r="A210" s="49">
        <v>181</v>
      </c>
      <c r="B210" s="62">
        <v>295</v>
      </c>
      <c r="C210" s="56">
        <v>302</v>
      </c>
      <c r="D210" s="8" t="s">
        <v>264</v>
      </c>
      <c r="E210" s="281" t="s">
        <v>11</v>
      </c>
      <c r="F210" s="15" t="s">
        <v>265</v>
      </c>
      <c r="G210" s="282" t="s">
        <v>19</v>
      </c>
      <c r="H210" s="64" t="s">
        <v>755</v>
      </c>
      <c r="I210" s="64" t="s">
        <v>628</v>
      </c>
      <c r="J210" s="64" t="s">
        <v>179</v>
      </c>
      <c r="K210" s="16" t="s">
        <v>6</v>
      </c>
      <c r="L210" s="16" t="s">
        <v>15</v>
      </c>
      <c r="M210" s="11">
        <v>1</v>
      </c>
      <c r="N210" s="305" t="s">
        <v>542</v>
      </c>
      <c r="O210" s="80"/>
      <c r="P210" s="66"/>
      <c r="Q210" s="66" t="s">
        <v>15</v>
      </c>
      <c r="R210" s="66"/>
      <c r="S210" s="66"/>
      <c r="T210" s="66"/>
      <c r="U210" s="66"/>
      <c r="V210" s="66"/>
      <c r="W210" s="66"/>
      <c r="X210" s="66"/>
      <c r="Y210" s="67">
        <f t="shared" si="67"/>
        <v>1</v>
      </c>
      <c r="Z210" s="12"/>
      <c r="AA210" s="16"/>
      <c r="AB210" s="16"/>
      <c r="AC210" s="16"/>
      <c r="AD210" s="16"/>
      <c r="AE210" s="68"/>
      <c r="AF210" s="12"/>
      <c r="AG210" s="12"/>
      <c r="AH210" s="12" t="s">
        <v>645</v>
      </c>
      <c r="AI210" s="12" t="s">
        <v>626</v>
      </c>
      <c r="AJ210" s="12" t="s">
        <v>654</v>
      </c>
      <c r="AK210" s="12" t="s">
        <v>654</v>
      </c>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6">
        <v>2</v>
      </c>
      <c r="BK210" s="16">
        <v>2</v>
      </c>
      <c r="BL210" s="16">
        <v>2</v>
      </c>
      <c r="BM210" s="16">
        <v>2</v>
      </c>
      <c r="BN210" s="16">
        <v>2</v>
      </c>
      <c r="BO210" s="16">
        <v>2</v>
      </c>
      <c r="BP210" s="16">
        <v>2</v>
      </c>
      <c r="BQ210" s="16">
        <v>2</v>
      </c>
      <c r="BR210" s="16">
        <v>2</v>
      </c>
      <c r="BS210" s="16">
        <v>2</v>
      </c>
      <c r="BT210" s="16">
        <v>2</v>
      </c>
      <c r="BU210" s="16">
        <v>2</v>
      </c>
      <c r="BV210" s="16">
        <v>2</v>
      </c>
      <c r="BW210" s="16">
        <v>2</v>
      </c>
      <c r="BX210" s="16">
        <v>2</v>
      </c>
      <c r="BY210" s="16">
        <v>2</v>
      </c>
      <c r="BZ210" s="16">
        <v>2</v>
      </c>
      <c r="CA210" s="16">
        <v>2</v>
      </c>
      <c r="CB210" s="16">
        <v>2</v>
      </c>
      <c r="CC210" s="16">
        <v>2</v>
      </c>
      <c r="CD210" s="16">
        <v>2</v>
      </c>
      <c r="CE210" s="16">
        <v>2</v>
      </c>
      <c r="CF210" s="16">
        <v>2</v>
      </c>
      <c r="CG210" s="16">
        <v>2</v>
      </c>
      <c r="CH210" s="16">
        <v>2</v>
      </c>
      <c r="CI210" s="16">
        <v>2</v>
      </c>
      <c r="CJ210" s="16">
        <v>2</v>
      </c>
      <c r="CK210" s="16">
        <v>2</v>
      </c>
      <c r="CL210" s="16">
        <v>2</v>
      </c>
      <c r="CM210" s="16">
        <v>2</v>
      </c>
      <c r="CN210" s="16">
        <v>2</v>
      </c>
      <c r="CO210" s="16">
        <v>2</v>
      </c>
      <c r="CP210" s="16">
        <v>2</v>
      </c>
      <c r="CQ210" s="16">
        <v>2</v>
      </c>
      <c r="CR210" s="16">
        <v>2</v>
      </c>
      <c r="CS210" s="16">
        <v>2</v>
      </c>
      <c r="CT210" s="16">
        <v>2</v>
      </c>
      <c r="CU210" s="16">
        <v>1</v>
      </c>
      <c r="CV210" s="16">
        <v>2</v>
      </c>
      <c r="CW210" s="69">
        <f t="shared" si="68"/>
        <v>38</v>
      </c>
      <c r="CX210" s="352">
        <f t="shared" si="69"/>
        <v>0.97435897435897434</v>
      </c>
      <c r="CY210" s="69">
        <f t="shared" si="70"/>
        <v>1</v>
      </c>
      <c r="CZ210" s="70">
        <f t="shared" si="71"/>
        <v>2.564102564102564E-2</v>
      </c>
      <c r="DA210" s="69">
        <f t="shared" si="72"/>
        <v>0</v>
      </c>
      <c r="DB210" s="70">
        <f t="shared" si="73"/>
        <v>0</v>
      </c>
      <c r="DC210" s="69">
        <f t="shared" si="74"/>
        <v>0</v>
      </c>
      <c r="DD210" s="70">
        <f t="shared" si="75"/>
        <v>0</v>
      </c>
      <c r="DE210" s="71">
        <f t="shared" si="76"/>
        <v>1.9743589743589745</v>
      </c>
      <c r="DF210" s="71" t="str">
        <f t="shared" si="77"/>
        <v>Đạt mục tiêu</v>
      </c>
      <c r="DG210" s="2"/>
      <c r="DH210" s="2"/>
      <c r="DI210" s="2"/>
      <c r="DJ210" s="2"/>
      <c r="DK210" s="2"/>
      <c r="DL210" s="2"/>
      <c r="DM210" s="2"/>
      <c r="DN210" s="2"/>
      <c r="DO210" s="2"/>
      <c r="DP210" s="2"/>
      <c r="DQ210" s="2"/>
      <c r="DR210" s="2"/>
      <c r="DS210" s="2"/>
      <c r="DT210" s="2"/>
      <c r="DU210" s="2"/>
      <c r="DV210" s="2"/>
      <c r="DW210" s="2"/>
      <c r="DX210" s="2"/>
      <c r="DY210" s="2"/>
      <c r="DZ210" s="2"/>
    </row>
    <row r="211" spans="1:130" ht="84" hidden="1" customHeight="1" x14ac:dyDescent="0.25">
      <c r="A211" s="49">
        <v>182</v>
      </c>
      <c r="B211" s="62">
        <v>302</v>
      </c>
      <c r="C211" s="56">
        <v>303</v>
      </c>
      <c r="D211" s="8" t="s">
        <v>266</v>
      </c>
      <c r="E211" s="15" t="s">
        <v>11</v>
      </c>
      <c r="F211" s="15" t="s">
        <v>267</v>
      </c>
      <c r="G211" s="64" t="s">
        <v>19</v>
      </c>
      <c r="H211" s="64" t="s">
        <v>756</v>
      </c>
      <c r="I211" s="64" t="s">
        <v>628</v>
      </c>
      <c r="J211" s="64" t="s">
        <v>179</v>
      </c>
      <c r="K211" s="16" t="s">
        <v>6</v>
      </c>
      <c r="L211" s="16" t="s">
        <v>15</v>
      </c>
      <c r="M211" s="11">
        <v>1</v>
      </c>
      <c r="N211" s="305" t="s">
        <v>544</v>
      </c>
      <c r="O211" s="66"/>
      <c r="P211" s="80"/>
      <c r="Q211" s="66"/>
      <c r="R211" s="66"/>
      <c r="S211" s="66" t="s">
        <v>15</v>
      </c>
      <c r="T211" s="66"/>
      <c r="U211" s="66"/>
      <c r="V211" s="66"/>
      <c r="W211" s="66"/>
      <c r="X211" s="66"/>
      <c r="Y211" s="67">
        <f t="shared" si="67"/>
        <v>1</v>
      </c>
      <c r="Z211" s="13"/>
      <c r="AA211" s="12"/>
      <c r="AB211" s="12"/>
      <c r="AC211" s="12"/>
      <c r="AD211" s="12"/>
      <c r="AE211" s="68"/>
      <c r="AF211" s="12"/>
      <c r="AG211" s="12"/>
      <c r="AH211" s="12"/>
      <c r="AI211" s="12"/>
      <c r="AJ211" s="12"/>
      <c r="AK211" s="12"/>
      <c r="AL211" s="12"/>
      <c r="AM211" s="12"/>
      <c r="AN211" s="12"/>
      <c r="AO211" s="12"/>
      <c r="AP211" s="12"/>
      <c r="AQ211" s="12" t="s">
        <v>626</v>
      </c>
      <c r="AR211" s="12" t="s">
        <v>654</v>
      </c>
      <c r="AS211" s="12" t="s">
        <v>654</v>
      </c>
      <c r="AT211" s="12" t="s">
        <v>654</v>
      </c>
      <c r="AU211" s="12"/>
      <c r="AV211" s="12"/>
      <c r="AW211" s="12"/>
      <c r="AX211" s="12"/>
      <c r="AY211" s="12"/>
      <c r="AZ211" s="12"/>
      <c r="BA211" s="12"/>
      <c r="BB211" s="12"/>
      <c r="BC211" s="12"/>
      <c r="BD211" s="12"/>
      <c r="BE211" s="12"/>
      <c r="BF211" s="12"/>
      <c r="BG211" s="12"/>
      <c r="BH211" s="12"/>
      <c r="BI211" s="12"/>
      <c r="BJ211" s="16">
        <v>2</v>
      </c>
      <c r="BK211" s="16">
        <v>2</v>
      </c>
      <c r="BL211" s="16">
        <v>2</v>
      </c>
      <c r="BM211" s="16">
        <v>2</v>
      </c>
      <c r="BN211" s="16">
        <v>2</v>
      </c>
      <c r="BO211" s="16">
        <v>2</v>
      </c>
      <c r="BP211" s="16">
        <v>2</v>
      </c>
      <c r="BQ211" s="16">
        <v>2</v>
      </c>
      <c r="BR211" s="16">
        <v>2</v>
      </c>
      <c r="BS211" s="16">
        <v>2</v>
      </c>
      <c r="BT211" s="16">
        <v>2</v>
      </c>
      <c r="BU211" s="16">
        <v>2</v>
      </c>
      <c r="BV211" s="16">
        <v>2</v>
      </c>
      <c r="BW211" s="16">
        <v>2</v>
      </c>
      <c r="BX211" s="16">
        <v>2</v>
      </c>
      <c r="BY211" s="16">
        <v>2</v>
      </c>
      <c r="BZ211" s="16">
        <v>2</v>
      </c>
      <c r="CA211" s="16">
        <v>2</v>
      </c>
      <c r="CB211" s="16">
        <v>2</v>
      </c>
      <c r="CC211" s="16">
        <v>2</v>
      </c>
      <c r="CD211" s="16">
        <v>2</v>
      </c>
      <c r="CE211" s="16">
        <v>2</v>
      </c>
      <c r="CF211" s="16">
        <v>2</v>
      </c>
      <c r="CG211" s="16">
        <v>2</v>
      </c>
      <c r="CH211" s="16">
        <v>2</v>
      </c>
      <c r="CI211" s="16">
        <v>2</v>
      </c>
      <c r="CJ211" s="16">
        <v>2</v>
      </c>
      <c r="CK211" s="16">
        <v>2</v>
      </c>
      <c r="CL211" s="16">
        <v>2</v>
      </c>
      <c r="CM211" s="16">
        <v>2</v>
      </c>
      <c r="CN211" s="16">
        <v>2</v>
      </c>
      <c r="CO211" s="16">
        <v>2</v>
      </c>
      <c r="CP211" s="16">
        <v>2</v>
      </c>
      <c r="CQ211" s="16">
        <v>2</v>
      </c>
      <c r="CR211" s="16">
        <v>2</v>
      </c>
      <c r="CS211" s="16"/>
      <c r="CT211" s="16">
        <v>2</v>
      </c>
      <c r="CU211" s="16">
        <v>2</v>
      </c>
      <c r="CV211" s="16">
        <v>2</v>
      </c>
      <c r="CW211" s="69">
        <f t="shared" si="68"/>
        <v>38</v>
      </c>
      <c r="CX211" s="352">
        <f t="shared" si="69"/>
        <v>1</v>
      </c>
      <c r="CY211" s="69">
        <f t="shared" si="70"/>
        <v>0</v>
      </c>
      <c r="CZ211" s="70">
        <f t="shared" si="71"/>
        <v>0</v>
      </c>
      <c r="DA211" s="69">
        <f t="shared" si="72"/>
        <v>0</v>
      </c>
      <c r="DB211" s="70">
        <f t="shared" si="73"/>
        <v>0</v>
      </c>
      <c r="DC211" s="69">
        <f t="shared" si="74"/>
        <v>0</v>
      </c>
      <c r="DD211" s="70">
        <f t="shared" si="75"/>
        <v>0</v>
      </c>
      <c r="DE211" s="71">
        <f t="shared" si="76"/>
        <v>2</v>
      </c>
      <c r="DF211" s="71" t="str">
        <f t="shared" si="77"/>
        <v>Đạt mục tiêu</v>
      </c>
      <c r="DG211" s="2"/>
      <c r="DH211" s="2"/>
      <c r="DI211" s="2"/>
      <c r="DJ211" s="2"/>
      <c r="DK211" s="2"/>
      <c r="DL211" s="2"/>
      <c r="DM211" s="2"/>
      <c r="DN211" s="2"/>
      <c r="DO211" s="2"/>
      <c r="DP211" s="2"/>
      <c r="DQ211" s="2"/>
      <c r="DR211" s="2"/>
      <c r="DS211" s="2"/>
      <c r="DT211" s="2"/>
      <c r="DU211" s="2"/>
      <c r="DV211" s="2"/>
      <c r="DW211" s="2"/>
      <c r="DX211" s="2"/>
      <c r="DY211" s="2"/>
      <c r="DZ211" s="2"/>
    </row>
    <row r="212" spans="1:130" ht="87" hidden="1" customHeight="1" x14ac:dyDescent="0.25">
      <c r="A212" s="49">
        <v>183</v>
      </c>
      <c r="B212" s="62">
        <v>303</v>
      </c>
      <c r="C212" s="56">
        <v>304</v>
      </c>
      <c r="D212" s="8" t="s">
        <v>268</v>
      </c>
      <c r="E212" s="15" t="s">
        <v>11</v>
      </c>
      <c r="F212" s="15" t="s">
        <v>269</v>
      </c>
      <c r="G212" s="64" t="s">
        <v>19</v>
      </c>
      <c r="H212" s="64" t="s">
        <v>757</v>
      </c>
      <c r="I212" s="64" t="s">
        <v>628</v>
      </c>
      <c r="J212" s="64" t="s">
        <v>179</v>
      </c>
      <c r="K212" s="16" t="s">
        <v>6</v>
      </c>
      <c r="L212" s="16" t="s">
        <v>15</v>
      </c>
      <c r="M212" s="11">
        <v>1</v>
      </c>
      <c r="N212" s="306" t="s">
        <v>545</v>
      </c>
      <c r="O212" s="66"/>
      <c r="P212" s="66"/>
      <c r="Q212" s="80"/>
      <c r="R212" s="66"/>
      <c r="S212" s="66"/>
      <c r="T212" s="66" t="s">
        <v>15</v>
      </c>
      <c r="U212" s="66"/>
      <c r="V212" s="66"/>
      <c r="W212" s="66"/>
      <c r="X212" s="66"/>
      <c r="Y212" s="67">
        <f t="shared" si="67"/>
        <v>1</v>
      </c>
      <c r="Z212" s="13"/>
      <c r="AA212" s="16"/>
      <c r="AB212" s="16"/>
      <c r="AC212" s="16"/>
      <c r="AD212" s="16"/>
      <c r="AE212" s="68"/>
      <c r="AF212" s="12"/>
      <c r="AG212" s="12"/>
      <c r="AH212" s="12"/>
      <c r="AI212" s="12"/>
      <c r="AJ212" s="12"/>
      <c r="AK212" s="12"/>
      <c r="AL212" s="12"/>
      <c r="AM212" s="12"/>
      <c r="AN212" s="12"/>
      <c r="AO212" s="12"/>
      <c r="AP212" s="12"/>
      <c r="AQ212" s="12"/>
      <c r="AR212" s="12"/>
      <c r="AS212" s="12"/>
      <c r="AT212" s="12"/>
      <c r="AU212" s="12" t="s">
        <v>654</v>
      </c>
      <c r="AV212" s="12" t="s">
        <v>654</v>
      </c>
      <c r="AW212" s="12"/>
      <c r="AX212" s="12" t="s">
        <v>626</v>
      </c>
      <c r="AY212" s="12"/>
      <c r="AZ212" s="12"/>
      <c r="BA212" s="12"/>
      <c r="BB212" s="12"/>
      <c r="BC212" s="12"/>
      <c r="BD212" s="12"/>
      <c r="BE212" s="12"/>
      <c r="BF212" s="12"/>
      <c r="BG212" s="12"/>
      <c r="BH212" s="12"/>
      <c r="BI212" s="12"/>
      <c r="BJ212" s="345">
        <v>2</v>
      </c>
      <c r="BK212" s="345">
        <v>2</v>
      </c>
      <c r="BL212" s="345">
        <v>2</v>
      </c>
      <c r="BM212" s="345">
        <v>2</v>
      </c>
      <c r="BN212" s="345">
        <v>2</v>
      </c>
      <c r="BO212" s="345">
        <v>2</v>
      </c>
      <c r="BP212" s="345">
        <v>2</v>
      </c>
      <c r="BQ212" s="345">
        <v>2</v>
      </c>
      <c r="BR212" s="345">
        <v>2</v>
      </c>
      <c r="BS212" s="345">
        <v>2</v>
      </c>
      <c r="BT212" s="345">
        <v>2</v>
      </c>
      <c r="BU212" s="345">
        <v>2</v>
      </c>
      <c r="BV212" s="345">
        <v>2</v>
      </c>
      <c r="BW212" s="345">
        <v>2</v>
      </c>
      <c r="BX212" s="345">
        <v>2</v>
      </c>
      <c r="BY212" s="345">
        <v>2</v>
      </c>
      <c r="BZ212" s="345">
        <v>2</v>
      </c>
      <c r="CA212" s="345">
        <v>2</v>
      </c>
      <c r="CB212" s="345">
        <v>2</v>
      </c>
      <c r="CC212" s="345">
        <v>2</v>
      </c>
      <c r="CD212" s="345">
        <v>2</v>
      </c>
      <c r="CE212" s="345">
        <v>2</v>
      </c>
      <c r="CF212" s="345">
        <v>2</v>
      </c>
      <c r="CG212" s="345">
        <v>2</v>
      </c>
      <c r="CH212" s="345">
        <v>2</v>
      </c>
      <c r="CI212" s="345">
        <v>2</v>
      </c>
      <c r="CJ212" s="345">
        <v>2</v>
      </c>
      <c r="CK212" s="345">
        <v>2</v>
      </c>
      <c r="CL212" s="345">
        <v>2</v>
      </c>
      <c r="CM212" s="345">
        <v>2</v>
      </c>
      <c r="CN212" s="345">
        <v>2</v>
      </c>
      <c r="CO212" s="345">
        <v>2</v>
      </c>
      <c r="CP212" s="345">
        <v>2</v>
      </c>
      <c r="CQ212" s="345">
        <v>2</v>
      </c>
      <c r="CR212" s="345">
        <v>2</v>
      </c>
      <c r="CS212" s="345">
        <v>2</v>
      </c>
      <c r="CT212" s="345">
        <v>2</v>
      </c>
      <c r="CU212" s="345">
        <v>2</v>
      </c>
      <c r="CV212" s="345">
        <v>2</v>
      </c>
      <c r="CW212" s="335">
        <f t="shared" si="68"/>
        <v>39</v>
      </c>
      <c r="CX212" s="330">
        <f t="shared" si="69"/>
        <v>1</v>
      </c>
      <c r="CY212" s="335">
        <f t="shared" si="70"/>
        <v>0</v>
      </c>
      <c r="CZ212" s="339">
        <f t="shared" si="71"/>
        <v>0</v>
      </c>
      <c r="DA212" s="335">
        <f t="shared" si="72"/>
        <v>0</v>
      </c>
      <c r="DB212" s="339">
        <f t="shared" si="73"/>
        <v>0</v>
      </c>
      <c r="DC212" s="335">
        <f t="shared" si="74"/>
        <v>0</v>
      </c>
      <c r="DD212" s="339">
        <f t="shared" si="75"/>
        <v>0</v>
      </c>
      <c r="DE212" s="71">
        <f t="shared" si="76"/>
        <v>2</v>
      </c>
      <c r="DF212" s="71" t="str">
        <f t="shared" si="77"/>
        <v>Đạt mục tiêu</v>
      </c>
      <c r="DG212" s="2"/>
      <c r="DH212" s="2"/>
      <c r="DI212" s="2"/>
      <c r="DJ212" s="2"/>
      <c r="DK212" s="2"/>
      <c r="DL212" s="2"/>
      <c r="DM212" s="2"/>
      <c r="DN212" s="2"/>
      <c r="DO212" s="2"/>
      <c r="DP212" s="2"/>
      <c r="DQ212" s="2"/>
      <c r="DR212" s="2"/>
      <c r="DS212" s="2"/>
      <c r="DT212" s="2"/>
      <c r="DU212" s="2"/>
      <c r="DV212" s="2"/>
      <c r="DW212" s="2"/>
      <c r="DX212" s="2"/>
      <c r="DY212" s="2"/>
      <c r="DZ212" s="2"/>
    </row>
    <row r="213" spans="1:130" ht="90.75" hidden="1" customHeight="1" x14ac:dyDescent="0.25">
      <c r="A213" s="49">
        <v>184</v>
      </c>
      <c r="B213" s="62">
        <v>304</v>
      </c>
      <c r="C213" s="56">
        <v>305</v>
      </c>
      <c r="D213" s="8" t="s">
        <v>270</v>
      </c>
      <c r="E213" s="15" t="s">
        <v>11</v>
      </c>
      <c r="F213" s="15" t="s">
        <v>271</v>
      </c>
      <c r="G213" s="64" t="s">
        <v>19</v>
      </c>
      <c r="H213" s="64" t="s">
        <v>758</v>
      </c>
      <c r="I213" s="64" t="s">
        <v>628</v>
      </c>
      <c r="J213" s="64" t="s">
        <v>179</v>
      </c>
      <c r="K213" s="16" t="s">
        <v>6</v>
      </c>
      <c r="L213" s="16" t="s">
        <v>15</v>
      </c>
      <c r="M213" s="11">
        <v>1</v>
      </c>
      <c r="N213" s="11" t="s">
        <v>1268</v>
      </c>
      <c r="O213" s="66"/>
      <c r="P213" s="66"/>
      <c r="Q213" s="66"/>
      <c r="R213" s="66"/>
      <c r="S213" s="80"/>
      <c r="T213" s="66"/>
      <c r="U213" s="66"/>
      <c r="V213" s="66" t="s">
        <v>15</v>
      </c>
      <c r="W213" s="66"/>
      <c r="X213" s="66"/>
      <c r="Y213" s="67">
        <f t="shared" si="67"/>
        <v>1</v>
      </c>
      <c r="Z213" s="13"/>
      <c r="AA213" s="16"/>
      <c r="AB213" s="16"/>
      <c r="AC213" s="16"/>
      <c r="AD213" s="16"/>
      <c r="AE213" s="68"/>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6">
        <v>2</v>
      </c>
      <c r="BK213" s="16">
        <v>2</v>
      </c>
      <c r="BL213" s="16">
        <v>2</v>
      </c>
      <c r="BM213" s="16">
        <v>2</v>
      </c>
      <c r="BN213" s="16">
        <v>2</v>
      </c>
      <c r="BO213" s="16">
        <v>2</v>
      </c>
      <c r="BP213" s="16">
        <v>2</v>
      </c>
      <c r="BQ213" s="16">
        <v>2</v>
      </c>
      <c r="BR213" s="16">
        <v>2</v>
      </c>
      <c r="BS213" s="16">
        <v>2</v>
      </c>
      <c r="BT213" s="16">
        <v>2</v>
      </c>
      <c r="BU213" s="16">
        <v>2</v>
      </c>
      <c r="BV213" s="16">
        <v>2</v>
      </c>
      <c r="BW213" s="16">
        <v>2</v>
      </c>
      <c r="BX213" s="16">
        <v>2</v>
      </c>
      <c r="BY213" s="16">
        <v>2</v>
      </c>
      <c r="BZ213" s="16">
        <v>2</v>
      </c>
      <c r="CA213" s="16">
        <v>2</v>
      </c>
      <c r="CB213" s="16">
        <v>2</v>
      </c>
      <c r="CC213" s="16">
        <v>2</v>
      </c>
      <c r="CD213" s="16">
        <v>2</v>
      </c>
      <c r="CE213" s="16">
        <v>2</v>
      </c>
      <c r="CF213" s="16">
        <v>2</v>
      </c>
      <c r="CG213" s="16">
        <v>2</v>
      </c>
      <c r="CH213" s="16">
        <v>2</v>
      </c>
      <c r="CI213" s="16">
        <v>2</v>
      </c>
      <c r="CJ213" s="16">
        <v>2</v>
      </c>
      <c r="CK213" s="16">
        <v>2</v>
      </c>
      <c r="CL213" s="16">
        <v>2</v>
      </c>
      <c r="CM213" s="16">
        <v>2</v>
      </c>
      <c r="CN213" s="16">
        <v>2</v>
      </c>
      <c r="CO213" s="16">
        <v>2</v>
      </c>
      <c r="CP213" s="16">
        <v>2</v>
      </c>
      <c r="CQ213" s="16">
        <v>2</v>
      </c>
      <c r="CR213" s="16">
        <v>2</v>
      </c>
      <c r="CS213" s="16"/>
      <c r="CT213" s="16">
        <v>2</v>
      </c>
      <c r="CU213" s="16">
        <v>2</v>
      </c>
      <c r="CV213" s="16">
        <v>2</v>
      </c>
      <c r="CW213" s="69">
        <f t="shared" si="68"/>
        <v>38</v>
      </c>
      <c r="CX213" s="352">
        <f t="shared" si="69"/>
        <v>1</v>
      </c>
      <c r="CY213" s="69">
        <f t="shared" si="70"/>
        <v>0</v>
      </c>
      <c r="CZ213" s="70">
        <f t="shared" si="71"/>
        <v>0</v>
      </c>
      <c r="DA213" s="69">
        <f t="shared" si="72"/>
        <v>0</v>
      </c>
      <c r="DB213" s="70">
        <f t="shared" si="73"/>
        <v>0</v>
      </c>
      <c r="DC213" s="69">
        <f t="shared" si="74"/>
        <v>0</v>
      </c>
      <c r="DD213" s="70">
        <f t="shared" si="75"/>
        <v>0</v>
      </c>
      <c r="DE213" s="71">
        <f t="shared" si="76"/>
        <v>2</v>
      </c>
      <c r="DF213" s="71" t="str">
        <f t="shared" si="77"/>
        <v>Đạt mục tiêu</v>
      </c>
      <c r="DG213" s="2"/>
      <c r="DH213" s="2"/>
      <c r="DI213" s="2"/>
      <c r="DJ213" s="2"/>
      <c r="DK213" s="2"/>
      <c r="DL213" s="2"/>
      <c r="DM213" s="2"/>
      <c r="DN213" s="2"/>
      <c r="DO213" s="2"/>
      <c r="DP213" s="2"/>
      <c r="DQ213" s="2"/>
      <c r="DR213" s="2"/>
      <c r="DS213" s="2"/>
      <c r="DT213" s="2"/>
      <c r="DU213" s="2"/>
      <c r="DV213" s="2"/>
      <c r="DW213" s="2"/>
      <c r="DX213" s="2"/>
      <c r="DY213" s="2"/>
      <c r="DZ213" s="2"/>
    </row>
    <row r="214" spans="1:130" ht="83.25" hidden="1" customHeight="1" x14ac:dyDescent="0.25">
      <c r="A214" s="49">
        <v>185</v>
      </c>
      <c r="B214" s="62">
        <v>305</v>
      </c>
      <c r="C214" s="56">
        <v>306</v>
      </c>
      <c r="D214" s="8" t="s">
        <v>272</v>
      </c>
      <c r="E214" s="15" t="s">
        <v>11</v>
      </c>
      <c r="F214" s="15" t="s">
        <v>273</v>
      </c>
      <c r="G214" s="64" t="s">
        <v>19</v>
      </c>
      <c r="H214" s="64" t="s">
        <v>759</v>
      </c>
      <c r="I214" s="64" t="s">
        <v>628</v>
      </c>
      <c r="J214" s="64" t="s">
        <v>179</v>
      </c>
      <c r="K214" s="16" t="s">
        <v>6</v>
      </c>
      <c r="L214" s="16" t="s">
        <v>15</v>
      </c>
      <c r="M214" s="11">
        <v>1</v>
      </c>
      <c r="N214" s="11" t="s">
        <v>547</v>
      </c>
      <c r="O214" s="66"/>
      <c r="P214" s="66"/>
      <c r="Q214" s="66"/>
      <c r="R214" s="66"/>
      <c r="S214" s="66"/>
      <c r="T214" s="66"/>
      <c r="U214" s="80"/>
      <c r="V214" s="66"/>
      <c r="W214" s="66" t="s">
        <v>15</v>
      </c>
      <c r="X214" s="66"/>
      <c r="Y214" s="67">
        <f t="shared" si="67"/>
        <v>1</v>
      </c>
      <c r="Z214" s="14"/>
      <c r="AA214" s="16"/>
      <c r="AB214" s="16"/>
      <c r="AC214" s="16"/>
      <c r="AD214" s="16"/>
      <c r="AE214" s="68"/>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t="s">
        <v>654</v>
      </c>
      <c r="BD214" s="12" t="s">
        <v>654</v>
      </c>
      <c r="BE214" s="12" t="s">
        <v>626</v>
      </c>
      <c r="BF214" s="12"/>
      <c r="BG214" s="12"/>
      <c r="BH214" s="12"/>
      <c r="BI214" s="12"/>
      <c r="BJ214" s="16">
        <v>2</v>
      </c>
      <c r="BK214" s="16">
        <v>2</v>
      </c>
      <c r="BL214" s="16">
        <v>2</v>
      </c>
      <c r="BM214" s="16">
        <v>2</v>
      </c>
      <c r="BN214" s="16">
        <v>2</v>
      </c>
      <c r="BO214" s="16">
        <v>2</v>
      </c>
      <c r="BP214" s="16">
        <v>2</v>
      </c>
      <c r="BQ214" s="16">
        <v>2</v>
      </c>
      <c r="BR214" s="16">
        <v>2</v>
      </c>
      <c r="BS214" s="16">
        <v>2</v>
      </c>
      <c r="BT214" s="16">
        <v>2</v>
      </c>
      <c r="BU214" s="16">
        <v>2</v>
      </c>
      <c r="BV214" s="16">
        <v>2</v>
      </c>
      <c r="BW214" s="16">
        <v>2</v>
      </c>
      <c r="BX214" s="16">
        <v>2</v>
      </c>
      <c r="BY214" s="16">
        <v>2</v>
      </c>
      <c r="BZ214" s="16">
        <v>2</v>
      </c>
      <c r="CA214" s="16">
        <v>2</v>
      </c>
      <c r="CB214" s="16">
        <v>2</v>
      </c>
      <c r="CC214" s="16">
        <v>2</v>
      </c>
      <c r="CD214" s="16">
        <v>2</v>
      </c>
      <c r="CE214" s="16">
        <v>2</v>
      </c>
      <c r="CF214" s="16">
        <v>2</v>
      </c>
      <c r="CG214" s="16">
        <v>2</v>
      </c>
      <c r="CH214" s="16">
        <v>2</v>
      </c>
      <c r="CI214" s="16">
        <v>2</v>
      </c>
      <c r="CJ214" s="16">
        <v>2</v>
      </c>
      <c r="CK214" s="16">
        <v>2</v>
      </c>
      <c r="CL214" s="16">
        <v>2</v>
      </c>
      <c r="CM214" s="16">
        <v>2</v>
      </c>
      <c r="CN214" s="16">
        <v>2</v>
      </c>
      <c r="CO214" s="16">
        <v>2</v>
      </c>
      <c r="CP214" s="16">
        <v>2</v>
      </c>
      <c r="CQ214" s="16">
        <v>2</v>
      </c>
      <c r="CR214" s="16">
        <v>2</v>
      </c>
      <c r="CS214" s="16"/>
      <c r="CT214" s="16">
        <v>2</v>
      </c>
      <c r="CU214" s="16">
        <v>2</v>
      </c>
      <c r="CV214" s="16">
        <v>2</v>
      </c>
      <c r="CW214" s="69">
        <f t="shared" si="68"/>
        <v>38</v>
      </c>
      <c r="CX214" s="352">
        <f t="shared" si="69"/>
        <v>1</v>
      </c>
      <c r="CY214" s="69">
        <f t="shared" si="70"/>
        <v>0</v>
      </c>
      <c r="CZ214" s="70">
        <f t="shared" si="71"/>
        <v>0</v>
      </c>
      <c r="DA214" s="69">
        <f t="shared" si="72"/>
        <v>0</v>
      </c>
      <c r="DB214" s="70">
        <f t="shared" si="73"/>
        <v>0</v>
      </c>
      <c r="DC214" s="69">
        <f t="shared" si="74"/>
        <v>0</v>
      </c>
      <c r="DD214" s="70">
        <f t="shared" si="75"/>
        <v>0</v>
      </c>
      <c r="DE214" s="71">
        <f t="shared" si="76"/>
        <v>2</v>
      </c>
      <c r="DF214" s="71" t="str">
        <f t="shared" si="77"/>
        <v>Đạt mục tiêu</v>
      </c>
      <c r="DG214" s="2"/>
      <c r="DH214" s="2"/>
      <c r="DI214" s="2"/>
      <c r="DJ214" s="2"/>
      <c r="DK214" s="2"/>
      <c r="DL214" s="2"/>
      <c r="DM214" s="2"/>
      <c r="DN214" s="2"/>
      <c r="DO214" s="2"/>
      <c r="DP214" s="2"/>
      <c r="DQ214" s="2"/>
      <c r="DR214" s="2"/>
      <c r="DS214" s="2"/>
      <c r="DT214" s="2"/>
      <c r="DU214" s="2"/>
      <c r="DV214" s="2"/>
      <c r="DW214" s="2"/>
      <c r="DX214" s="2"/>
      <c r="DY214" s="2"/>
      <c r="DZ214" s="2"/>
    </row>
    <row r="215" spans="1:130" ht="69" hidden="1" customHeight="1" x14ac:dyDescent="0.25">
      <c r="A215" s="49">
        <v>186</v>
      </c>
      <c r="B215" s="62">
        <v>306</v>
      </c>
      <c r="C215" s="56">
        <v>308</v>
      </c>
      <c r="D215" s="8" t="s">
        <v>274</v>
      </c>
      <c r="E215" s="281" t="s">
        <v>11</v>
      </c>
      <c r="F215" s="15" t="s">
        <v>275</v>
      </c>
      <c r="G215" s="282" t="s">
        <v>19</v>
      </c>
      <c r="H215" s="15" t="s">
        <v>1119</v>
      </c>
      <c r="I215" s="64" t="s">
        <v>628</v>
      </c>
      <c r="J215" s="64" t="s">
        <v>179</v>
      </c>
      <c r="K215" s="16" t="s">
        <v>6</v>
      </c>
      <c r="L215" s="16" t="s">
        <v>15</v>
      </c>
      <c r="M215" s="11">
        <v>1</v>
      </c>
      <c r="N215" s="305" t="s">
        <v>542</v>
      </c>
      <c r="O215" s="66"/>
      <c r="P215" s="66"/>
      <c r="Q215" s="66" t="s">
        <v>15</v>
      </c>
      <c r="R215" s="66"/>
      <c r="S215" s="66"/>
      <c r="T215" s="66"/>
      <c r="U215" s="66"/>
      <c r="V215" s="66"/>
      <c r="W215" s="66" t="s">
        <v>15</v>
      </c>
      <c r="X215" s="66"/>
      <c r="Y215" s="67">
        <f t="shared" si="67"/>
        <v>2</v>
      </c>
      <c r="Z215" s="16"/>
      <c r="AA215" s="16"/>
      <c r="AB215" s="16"/>
      <c r="AC215" s="16"/>
      <c r="AD215" s="16"/>
      <c r="AE215" s="68"/>
      <c r="AF215" s="12"/>
      <c r="AG215" s="12"/>
      <c r="AH215" s="12" t="s">
        <v>623</v>
      </c>
      <c r="AI215" s="12" t="s">
        <v>623</v>
      </c>
      <c r="AJ215" s="12" t="s">
        <v>623</v>
      </c>
      <c r="AK215" s="12" t="s">
        <v>626</v>
      </c>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t="s">
        <v>626</v>
      </c>
      <c r="BH215" s="12"/>
      <c r="BI215" s="12"/>
      <c r="BJ215" s="16">
        <v>2</v>
      </c>
      <c r="BK215" s="16">
        <v>2</v>
      </c>
      <c r="BL215" s="16">
        <v>2</v>
      </c>
      <c r="BM215" s="16">
        <v>2</v>
      </c>
      <c r="BN215" s="16">
        <v>2</v>
      </c>
      <c r="BO215" s="16">
        <v>2</v>
      </c>
      <c r="BP215" s="16">
        <v>2</v>
      </c>
      <c r="BQ215" s="16">
        <v>2</v>
      </c>
      <c r="BR215" s="16">
        <v>2</v>
      </c>
      <c r="BS215" s="16">
        <v>2</v>
      </c>
      <c r="BT215" s="16">
        <v>2</v>
      </c>
      <c r="BU215" s="16">
        <v>2</v>
      </c>
      <c r="BV215" s="16">
        <v>2</v>
      </c>
      <c r="BW215" s="16">
        <v>2</v>
      </c>
      <c r="BX215" s="16">
        <v>2</v>
      </c>
      <c r="BY215" s="16">
        <v>2</v>
      </c>
      <c r="BZ215" s="16">
        <v>2</v>
      </c>
      <c r="CA215" s="16">
        <v>2</v>
      </c>
      <c r="CB215" s="16">
        <v>2</v>
      </c>
      <c r="CC215" s="16">
        <v>2</v>
      </c>
      <c r="CD215" s="16">
        <v>2</v>
      </c>
      <c r="CE215" s="16">
        <v>2</v>
      </c>
      <c r="CF215" s="16">
        <v>2</v>
      </c>
      <c r="CG215" s="16">
        <v>2</v>
      </c>
      <c r="CH215" s="16">
        <v>2</v>
      </c>
      <c r="CI215" s="16">
        <v>2</v>
      </c>
      <c r="CJ215" s="16">
        <v>2</v>
      </c>
      <c r="CK215" s="16">
        <v>2</v>
      </c>
      <c r="CL215" s="16">
        <v>1</v>
      </c>
      <c r="CM215" s="16">
        <v>1</v>
      </c>
      <c r="CN215" s="16">
        <v>1</v>
      </c>
      <c r="CO215" s="16">
        <v>2</v>
      </c>
      <c r="CP215" s="16">
        <v>2</v>
      </c>
      <c r="CQ215" s="16">
        <v>2</v>
      </c>
      <c r="CR215" s="16">
        <v>2</v>
      </c>
      <c r="CS215" s="16">
        <v>2</v>
      </c>
      <c r="CT215" s="16">
        <v>2</v>
      </c>
      <c r="CU215" s="16">
        <v>2</v>
      </c>
      <c r="CV215" s="16">
        <v>2</v>
      </c>
      <c r="CW215" s="69">
        <f t="shared" si="68"/>
        <v>36</v>
      </c>
      <c r="CX215" s="352">
        <f t="shared" si="69"/>
        <v>0.92307692307692313</v>
      </c>
      <c r="CY215" s="69">
        <f t="shared" si="70"/>
        <v>3</v>
      </c>
      <c r="CZ215" s="70">
        <f t="shared" si="71"/>
        <v>7.6923076923076927E-2</v>
      </c>
      <c r="DA215" s="69">
        <f t="shared" si="72"/>
        <v>0</v>
      </c>
      <c r="DB215" s="70">
        <f t="shared" si="73"/>
        <v>0</v>
      </c>
      <c r="DC215" s="69">
        <f t="shared" si="74"/>
        <v>0</v>
      </c>
      <c r="DD215" s="70">
        <f t="shared" si="75"/>
        <v>0</v>
      </c>
      <c r="DE215" s="71">
        <f t="shared" si="76"/>
        <v>1.9230769230769231</v>
      </c>
      <c r="DF215" s="71" t="str">
        <f t="shared" si="77"/>
        <v>Đạt mục tiêu</v>
      </c>
      <c r="DG215" s="2"/>
      <c r="DH215" s="2"/>
      <c r="DI215" s="2"/>
      <c r="DJ215" s="2"/>
      <c r="DK215" s="2"/>
      <c r="DL215" s="2"/>
      <c r="DM215" s="2"/>
      <c r="DN215" s="2"/>
      <c r="DO215" s="2"/>
      <c r="DP215" s="2"/>
      <c r="DQ215" s="2"/>
      <c r="DR215" s="2"/>
      <c r="DS215" s="2"/>
      <c r="DT215" s="2"/>
      <c r="DU215" s="2"/>
      <c r="DV215" s="2"/>
      <c r="DW215" s="2"/>
      <c r="DX215" s="2"/>
      <c r="DY215" s="2"/>
      <c r="DZ215" s="2"/>
    </row>
    <row r="216" spans="1:130" ht="45" hidden="1" customHeight="1" x14ac:dyDescent="0.25">
      <c r="A216" s="49">
        <v>187</v>
      </c>
      <c r="B216" s="62">
        <v>308</v>
      </c>
      <c r="C216" s="56">
        <v>309</v>
      </c>
      <c r="D216" s="8" t="s">
        <v>276</v>
      </c>
      <c r="E216" s="15" t="s">
        <v>38</v>
      </c>
      <c r="F216" s="15" t="s">
        <v>277</v>
      </c>
      <c r="G216" s="64" t="s">
        <v>38</v>
      </c>
      <c r="H216" s="8" t="s">
        <v>760</v>
      </c>
      <c r="I216" s="64" t="s">
        <v>628</v>
      </c>
      <c r="J216" s="64" t="s">
        <v>179</v>
      </c>
      <c r="K216" s="16" t="s">
        <v>6</v>
      </c>
      <c r="L216" s="16" t="s">
        <v>15</v>
      </c>
      <c r="M216" s="11"/>
      <c r="N216" s="11" t="s">
        <v>547</v>
      </c>
      <c r="O216" s="66"/>
      <c r="P216" s="66"/>
      <c r="Q216" s="66"/>
      <c r="R216" s="66"/>
      <c r="S216" s="66"/>
      <c r="T216" s="66"/>
      <c r="U216" s="66"/>
      <c r="V216" s="66"/>
      <c r="W216" s="66" t="s">
        <v>15</v>
      </c>
      <c r="X216" s="66"/>
      <c r="Y216" s="67">
        <f t="shared" si="67"/>
        <v>1</v>
      </c>
      <c r="Z216" s="16"/>
      <c r="AA216" s="16"/>
      <c r="AB216" s="16"/>
      <c r="AC216" s="16"/>
      <c r="AD216" s="16"/>
      <c r="AE216" s="7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t="s">
        <v>654</v>
      </c>
      <c r="BI216" s="16"/>
      <c r="BJ216" s="16">
        <v>2</v>
      </c>
      <c r="BK216" s="16">
        <v>2</v>
      </c>
      <c r="BL216" s="16">
        <v>2</v>
      </c>
      <c r="BM216" s="16">
        <v>2</v>
      </c>
      <c r="BN216" s="16">
        <v>2</v>
      </c>
      <c r="BO216" s="16">
        <v>2</v>
      </c>
      <c r="BP216" s="16">
        <v>2</v>
      </c>
      <c r="BQ216" s="16">
        <v>2</v>
      </c>
      <c r="BR216" s="16">
        <v>2</v>
      </c>
      <c r="BS216" s="16">
        <v>2</v>
      </c>
      <c r="BT216" s="16">
        <v>2</v>
      </c>
      <c r="BU216" s="16">
        <v>2</v>
      </c>
      <c r="BV216" s="16">
        <v>2</v>
      </c>
      <c r="BW216" s="16">
        <v>2</v>
      </c>
      <c r="BX216" s="16">
        <v>2</v>
      </c>
      <c r="BY216" s="16">
        <v>2</v>
      </c>
      <c r="BZ216" s="16">
        <v>2</v>
      </c>
      <c r="CA216" s="16">
        <v>2</v>
      </c>
      <c r="CB216" s="16">
        <v>2</v>
      </c>
      <c r="CC216" s="16">
        <v>2</v>
      </c>
      <c r="CD216" s="16">
        <v>2</v>
      </c>
      <c r="CE216" s="16">
        <v>2</v>
      </c>
      <c r="CF216" s="16">
        <v>2</v>
      </c>
      <c r="CG216" s="16">
        <v>2</v>
      </c>
      <c r="CH216" s="16">
        <v>2</v>
      </c>
      <c r="CI216" s="16">
        <v>2</v>
      </c>
      <c r="CJ216" s="16">
        <v>2</v>
      </c>
      <c r="CK216" s="16">
        <v>2</v>
      </c>
      <c r="CL216" s="16">
        <v>2</v>
      </c>
      <c r="CM216" s="16">
        <v>2</v>
      </c>
      <c r="CN216" s="16">
        <v>2</v>
      </c>
      <c r="CO216" s="16">
        <v>2</v>
      </c>
      <c r="CP216" s="16">
        <v>2</v>
      </c>
      <c r="CQ216" s="16">
        <v>2</v>
      </c>
      <c r="CR216" s="16">
        <v>2</v>
      </c>
      <c r="CS216" s="16"/>
      <c r="CT216" s="16">
        <v>2</v>
      </c>
      <c r="CU216" s="16">
        <v>2</v>
      </c>
      <c r="CV216" s="16">
        <v>2</v>
      </c>
      <c r="CW216" s="69">
        <f t="shared" si="68"/>
        <v>38</v>
      </c>
      <c r="CX216" s="352">
        <f t="shared" si="69"/>
        <v>1</v>
      </c>
      <c r="CY216" s="69">
        <f t="shared" si="70"/>
        <v>0</v>
      </c>
      <c r="CZ216" s="70">
        <f t="shared" si="71"/>
        <v>0</v>
      </c>
      <c r="DA216" s="69">
        <f t="shared" si="72"/>
        <v>0</v>
      </c>
      <c r="DB216" s="70">
        <f t="shared" si="73"/>
        <v>0</v>
      </c>
      <c r="DC216" s="69">
        <f t="shared" si="74"/>
        <v>0</v>
      </c>
      <c r="DD216" s="70">
        <f t="shared" si="75"/>
        <v>0</v>
      </c>
      <c r="DE216" s="71">
        <f t="shared" si="76"/>
        <v>2</v>
      </c>
      <c r="DF216" s="71" t="str">
        <f t="shared" si="77"/>
        <v>Đạt mục tiêu</v>
      </c>
      <c r="DG216" s="2"/>
      <c r="DH216" s="2"/>
      <c r="DI216" s="2"/>
      <c r="DJ216" s="2"/>
      <c r="DK216" s="2"/>
      <c r="DL216" s="2"/>
      <c r="DM216" s="2"/>
      <c r="DN216" s="2"/>
      <c r="DO216" s="2"/>
      <c r="DP216" s="2"/>
      <c r="DQ216" s="2"/>
      <c r="DR216" s="2"/>
      <c r="DS216" s="2"/>
      <c r="DT216" s="2"/>
      <c r="DU216" s="2"/>
      <c r="DV216" s="2"/>
      <c r="DW216" s="2"/>
      <c r="DX216" s="2"/>
      <c r="DY216" s="2"/>
      <c r="DZ216" s="2"/>
    </row>
    <row r="217" spans="1:130" ht="15.75" hidden="1" customHeight="1" x14ac:dyDescent="0.25">
      <c r="A217" s="49">
        <v>188</v>
      </c>
      <c r="B217" s="55">
        <v>309</v>
      </c>
      <c r="C217" s="56">
        <v>310</v>
      </c>
      <c r="D217" s="85" t="s">
        <v>278</v>
      </c>
      <c r="E217" s="86"/>
      <c r="F217" s="87"/>
      <c r="G217" s="57"/>
      <c r="H217" s="57"/>
      <c r="I217" s="64"/>
      <c r="J217" s="57"/>
      <c r="K217" s="57" t="s">
        <v>8</v>
      </c>
      <c r="L217" s="57" t="s">
        <v>8</v>
      </c>
      <c r="M217" s="57" t="s">
        <v>8</v>
      </c>
      <c r="N217" s="296"/>
      <c r="O217" s="58" t="s">
        <v>609</v>
      </c>
      <c r="P217" s="58" t="s">
        <v>609</v>
      </c>
      <c r="Q217" s="58" t="s">
        <v>609</v>
      </c>
      <c r="R217" s="58" t="s">
        <v>609</v>
      </c>
      <c r="S217" s="58" t="s">
        <v>609</v>
      </c>
      <c r="T217" s="58" t="s">
        <v>609</v>
      </c>
      <c r="U217" s="58" t="s">
        <v>609</v>
      </c>
      <c r="V217" s="58" t="s">
        <v>609</v>
      </c>
      <c r="W217" s="58" t="s">
        <v>609</v>
      </c>
      <c r="X217" s="58" t="s">
        <v>609</v>
      </c>
      <c r="Y217" s="67">
        <f t="shared" si="67"/>
        <v>0</v>
      </c>
      <c r="Z217" s="57"/>
      <c r="AA217" s="57"/>
      <c r="AB217" s="57"/>
      <c r="AC217" s="57"/>
      <c r="AD217" s="57"/>
      <c r="AE217" s="57"/>
      <c r="AF217" s="57"/>
      <c r="AG217" s="57"/>
      <c r="AH217" s="57"/>
      <c r="AI217" s="57"/>
      <c r="AJ217" s="57"/>
      <c r="AK217" s="57"/>
      <c r="AL217" s="78"/>
      <c r="AM217" s="78"/>
      <c r="AN217" s="78"/>
      <c r="AO217" s="78"/>
      <c r="AP217" s="78"/>
      <c r="AQ217" s="78"/>
      <c r="AR217" s="78"/>
      <c r="AS217" s="78"/>
      <c r="AT217" s="78"/>
      <c r="AU217" s="57"/>
      <c r="AV217" s="57"/>
      <c r="AW217" s="57"/>
      <c r="AX217" s="57"/>
      <c r="AY217" s="57"/>
      <c r="AZ217" s="57"/>
      <c r="BA217" s="57"/>
      <c r="BB217" s="57"/>
      <c r="BC217" s="78"/>
      <c r="BD217" s="78"/>
      <c r="BE217" s="78"/>
      <c r="BF217" s="78"/>
      <c r="BG217" s="78"/>
      <c r="BH217" s="78"/>
      <c r="BI217" s="78"/>
      <c r="BJ217" s="336" t="s">
        <v>8</v>
      </c>
      <c r="BK217" s="336" t="s">
        <v>8</v>
      </c>
      <c r="BL217" s="336" t="s">
        <v>8</v>
      </c>
      <c r="BM217" s="336" t="s">
        <v>8</v>
      </c>
      <c r="BN217" s="336" t="s">
        <v>8</v>
      </c>
      <c r="BO217" s="336" t="s">
        <v>8</v>
      </c>
      <c r="BP217" s="336" t="s">
        <v>8</v>
      </c>
      <c r="BQ217" s="336" t="s">
        <v>8</v>
      </c>
      <c r="BR217" s="336" t="s">
        <v>8</v>
      </c>
      <c r="BS217" s="336" t="s">
        <v>8</v>
      </c>
      <c r="BT217" s="336" t="s">
        <v>8</v>
      </c>
      <c r="BU217" s="336" t="s">
        <v>8</v>
      </c>
      <c r="BV217" s="336" t="s">
        <v>8</v>
      </c>
      <c r="BW217" s="336" t="s">
        <v>8</v>
      </c>
      <c r="BX217" s="336" t="s">
        <v>8</v>
      </c>
      <c r="BY217" s="336" t="s">
        <v>8</v>
      </c>
      <c r="BZ217" s="336" t="s">
        <v>8</v>
      </c>
      <c r="CA217" s="336" t="s">
        <v>8</v>
      </c>
      <c r="CB217" s="336" t="s">
        <v>8</v>
      </c>
      <c r="CC217" s="336" t="s">
        <v>8</v>
      </c>
      <c r="CD217" s="336" t="s">
        <v>8</v>
      </c>
      <c r="CE217" s="336" t="s">
        <v>8</v>
      </c>
      <c r="CF217" s="336" t="s">
        <v>8</v>
      </c>
      <c r="CG217" s="336" t="s">
        <v>8</v>
      </c>
      <c r="CH217" s="336" t="s">
        <v>8</v>
      </c>
      <c r="CI217" s="336" t="s">
        <v>8</v>
      </c>
      <c r="CJ217" s="336" t="s">
        <v>8</v>
      </c>
      <c r="CK217" s="336" t="s">
        <v>8</v>
      </c>
      <c r="CL217" s="336" t="s">
        <v>8</v>
      </c>
      <c r="CM217" s="336" t="s">
        <v>8</v>
      </c>
      <c r="CN217" s="336" t="s">
        <v>8</v>
      </c>
      <c r="CO217" s="336" t="s">
        <v>8</v>
      </c>
      <c r="CP217" s="336" t="s">
        <v>8</v>
      </c>
      <c r="CQ217" s="336" t="s">
        <v>8</v>
      </c>
      <c r="CR217" s="336" t="s">
        <v>8</v>
      </c>
      <c r="CS217" s="336"/>
      <c r="CT217" s="336" t="s">
        <v>8</v>
      </c>
      <c r="CU217" s="336" t="s">
        <v>8</v>
      </c>
      <c r="CV217" s="336" t="s">
        <v>8</v>
      </c>
      <c r="CW217" s="336" t="s">
        <v>8</v>
      </c>
      <c r="CX217" s="331" t="s">
        <v>8</v>
      </c>
      <c r="CY217" s="336" t="s">
        <v>8</v>
      </c>
      <c r="CZ217" s="336" t="s">
        <v>8</v>
      </c>
      <c r="DA217" s="336" t="s">
        <v>8</v>
      </c>
      <c r="DB217" s="336" t="s">
        <v>8</v>
      </c>
      <c r="DC217" s="336" t="s">
        <v>8</v>
      </c>
      <c r="DD217" s="336" t="s">
        <v>8</v>
      </c>
      <c r="DE217" s="57" t="s">
        <v>8</v>
      </c>
      <c r="DF217" s="57" t="s">
        <v>8</v>
      </c>
      <c r="DG217" s="2"/>
      <c r="DH217" s="2"/>
      <c r="DI217" s="2"/>
      <c r="DJ217" s="2"/>
      <c r="DK217" s="2"/>
      <c r="DL217" s="2"/>
      <c r="DM217" s="2"/>
      <c r="DN217" s="2"/>
      <c r="DO217" s="2"/>
      <c r="DP217" s="2"/>
      <c r="DQ217" s="2"/>
      <c r="DR217" s="2"/>
      <c r="DS217" s="2"/>
      <c r="DT217" s="2"/>
      <c r="DU217" s="2"/>
      <c r="DV217" s="2"/>
      <c r="DW217" s="2"/>
      <c r="DX217" s="2"/>
      <c r="DY217" s="2"/>
      <c r="DZ217" s="2"/>
    </row>
    <row r="218" spans="1:130" ht="38.25" hidden="1" customHeight="1" x14ac:dyDescent="0.25">
      <c r="A218" s="49">
        <v>189</v>
      </c>
      <c r="B218" s="62">
        <v>310</v>
      </c>
      <c r="C218" s="56">
        <v>313</v>
      </c>
      <c r="D218" s="8" t="s">
        <v>279</v>
      </c>
      <c r="E218" s="15" t="s">
        <v>19</v>
      </c>
      <c r="F218" s="15" t="s">
        <v>280</v>
      </c>
      <c r="G218" s="64" t="s">
        <v>19</v>
      </c>
      <c r="H218" s="15" t="s">
        <v>761</v>
      </c>
      <c r="I218" s="64" t="s">
        <v>628</v>
      </c>
      <c r="J218" s="64" t="s">
        <v>179</v>
      </c>
      <c r="K218" s="16" t="s">
        <v>6</v>
      </c>
      <c r="L218" s="16" t="s">
        <v>15</v>
      </c>
      <c r="M218" s="11">
        <v>1</v>
      </c>
      <c r="N218" s="11" t="s">
        <v>546</v>
      </c>
      <c r="O218" s="66"/>
      <c r="P218" s="66"/>
      <c r="Q218" s="66"/>
      <c r="R218" s="66"/>
      <c r="S218" s="66"/>
      <c r="T218" s="66"/>
      <c r="U218" s="66" t="s">
        <v>15</v>
      </c>
      <c r="V218" s="66"/>
      <c r="W218" s="66"/>
      <c r="X218" s="66"/>
      <c r="Y218" s="67">
        <f t="shared" si="67"/>
        <v>1</v>
      </c>
      <c r="Z218" s="16"/>
      <c r="AA218" s="16"/>
      <c r="AB218" s="16"/>
      <c r="AC218" s="16"/>
      <c r="AD218" s="16"/>
      <c r="AE218" s="7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t="s">
        <v>645</v>
      </c>
      <c r="BB218" s="16"/>
      <c r="BC218" s="16"/>
      <c r="BD218" s="16"/>
      <c r="BE218" s="16"/>
      <c r="BF218" s="16"/>
      <c r="BG218" s="16"/>
      <c r="BH218" s="16"/>
      <c r="BI218" s="16"/>
      <c r="BJ218" s="16">
        <v>2</v>
      </c>
      <c r="BK218" s="16">
        <v>2</v>
      </c>
      <c r="BL218" s="16">
        <v>2</v>
      </c>
      <c r="BM218" s="16">
        <v>2</v>
      </c>
      <c r="BN218" s="16">
        <v>2</v>
      </c>
      <c r="BO218" s="16">
        <v>2</v>
      </c>
      <c r="BP218" s="16">
        <v>2</v>
      </c>
      <c r="BQ218" s="16">
        <v>2</v>
      </c>
      <c r="BR218" s="16">
        <v>2</v>
      </c>
      <c r="BS218" s="16">
        <v>2</v>
      </c>
      <c r="BT218" s="16">
        <v>2</v>
      </c>
      <c r="BU218" s="16">
        <v>2</v>
      </c>
      <c r="BV218" s="16">
        <v>2</v>
      </c>
      <c r="BW218" s="16">
        <v>2</v>
      </c>
      <c r="BX218" s="16">
        <v>2</v>
      </c>
      <c r="BY218" s="16">
        <v>2</v>
      </c>
      <c r="BZ218" s="16">
        <v>2</v>
      </c>
      <c r="CA218" s="16">
        <v>2</v>
      </c>
      <c r="CB218" s="16">
        <v>2</v>
      </c>
      <c r="CC218" s="16">
        <v>2</v>
      </c>
      <c r="CD218" s="16">
        <v>2</v>
      </c>
      <c r="CE218" s="16">
        <v>2</v>
      </c>
      <c r="CF218" s="16">
        <v>2</v>
      </c>
      <c r="CG218" s="16">
        <v>2</v>
      </c>
      <c r="CH218" s="16">
        <v>2</v>
      </c>
      <c r="CI218" s="16">
        <v>2</v>
      </c>
      <c r="CJ218" s="16">
        <v>2</v>
      </c>
      <c r="CK218" s="16">
        <v>2</v>
      </c>
      <c r="CL218" s="16">
        <v>2</v>
      </c>
      <c r="CM218" s="16">
        <v>2</v>
      </c>
      <c r="CN218" s="16">
        <v>2</v>
      </c>
      <c r="CO218" s="16">
        <v>2</v>
      </c>
      <c r="CP218" s="16">
        <v>2</v>
      </c>
      <c r="CQ218" s="16">
        <v>2</v>
      </c>
      <c r="CR218" s="16">
        <v>2</v>
      </c>
      <c r="CS218" s="16"/>
      <c r="CT218" s="16">
        <v>2</v>
      </c>
      <c r="CU218" s="16">
        <v>2</v>
      </c>
      <c r="CV218" s="16">
        <v>2</v>
      </c>
      <c r="CW218" s="69">
        <f>COUNTIF(BJ218:CV218,"2")</f>
        <v>38</v>
      </c>
      <c r="CX218" s="352">
        <f>CW218/(CW218+CY218+DA218+DC218)</f>
        <v>1</v>
      </c>
      <c r="CY218" s="69">
        <f>COUNTIF(BJ218:CV218,"1")</f>
        <v>0</v>
      </c>
      <c r="CZ218" s="70">
        <f>CY218/(CW218+CY218+DA218+DC218)</f>
        <v>0</v>
      </c>
      <c r="DA218" s="69">
        <f>COUNTIF(BJ218:CV218,"0")</f>
        <v>0</v>
      </c>
      <c r="DB218" s="70">
        <f>DA218/(CW218+CY218+DA218+DC218)</f>
        <v>0</v>
      </c>
      <c r="DC218" s="69">
        <f>COUNTIF(BJ218:CV218,"KĐG")</f>
        <v>0</v>
      </c>
      <c r="DD218" s="70">
        <f>DC218/(CW218+CY218+DA218+DC218)</f>
        <v>0</v>
      </c>
      <c r="DE218" s="71">
        <f>(((CW218*2)+(CY218*1)+(DA218*0)))/(CW218+CY218+DA218)</f>
        <v>2</v>
      </c>
      <c r="DF218" s="71" t="str">
        <f>IF(DD218&gt;=50%,"KĐG",IF(DE218&gt;=1.6,"Đạt mục tiêu",IF(DE218&gt;=1,"Cần cố gắng","Chưa đạt")))</f>
        <v>Đạt mục tiêu</v>
      </c>
      <c r="DG218" s="2"/>
      <c r="DH218" s="2"/>
      <c r="DI218" s="2"/>
      <c r="DJ218" s="2"/>
      <c r="DK218" s="2"/>
      <c r="DL218" s="2"/>
      <c r="DM218" s="2"/>
      <c r="DN218" s="2"/>
      <c r="DO218" s="2"/>
      <c r="DP218" s="2"/>
      <c r="DQ218" s="2"/>
      <c r="DR218" s="2"/>
      <c r="DS218" s="2"/>
      <c r="DT218" s="2"/>
      <c r="DU218" s="2"/>
      <c r="DV218" s="2"/>
      <c r="DW218" s="2"/>
      <c r="DX218" s="2"/>
      <c r="DY218" s="2"/>
      <c r="DZ218" s="2"/>
    </row>
    <row r="219" spans="1:130" ht="15.75" hidden="1" customHeight="1" x14ac:dyDescent="0.25">
      <c r="A219" s="49">
        <v>190</v>
      </c>
      <c r="B219" s="55">
        <v>313</v>
      </c>
      <c r="C219" s="56">
        <v>314</v>
      </c>
      <c r="D219" s="706" t="s">
        <v>281</v>
      </c>
      <c r="E219" s="707"/>
      <c r="F219" s="707"/>
      <c r="G219" s="707"/>
      <c r="H219" s="705"/>
      <c r="I219" s="64"/>
      <c r="J219" s="57"/>
      <c r="K219" s="57" t="s">
        <v>8</v>
      </c>
      <c r="L219" s="57" t="s">
        <v>8</v>
      </c>
      <c r="M219" s="57" t="s">
        <v>8</v>
      </c>
      <c r="N219" s="296"/>
      <c r="O219" s="58" t="s">
        <v>609</v>
      </c>
      <c r="P219" s="58" t="s">
        <v>609</v>
      </c>
      <c r="Q219" s="58" t="s">
        <v>609</v>
      </c>
      <c r="R219" s="58" t="s">
        <v>609</v>
      </c>
      <c r="S219" s="58" t="s">
        <v>609</v>
      </c>
      <c r="T219" s="58" t="s">
        <v>609</v>
      </c>
      <c r="U219" s="58" t="s">
        <v>609</v>
      </c>
      <c r="V219" s="58" t="s">
        <v>609</v>
      </c>
      <c r="W219" s="58" t="s">
        <v>609</v>
      </c>
      <c r="X219" s="58" t="s">
        <v>609</v>
      </c>
      <c r="Y219" s="67">
        <f t="shared" si="67"/>
        <v>0</v>
      </c>
      <c r="Z219" s="57"/>
      <c r="AA219" s="57"/>
      <c r="AB219" s="57"/>
      <c r="AC219" s="57"/>
      <c r="AD219" s="57"/>
      <c r="AE219" s="77"/>
      <c r="AF219" s="78"/>
      <c r="AG219" s="78"/>
      <c r="AH219" s="78"/>
      <c r="AI219" s="78"/>
      <c r="AJ219" s="78"/>
      <c r="AK219" s="78"/>
      <c r="AL219" s="78"/>
      <c r="AM219" s="78"/>
      <c r="AN219" s="78"/>
      <c r="AO219" s="78"/>
      <c r="AP219" s="78"/>
      <c r="AQ219" s="78"/>
      <c r="AR219" s="78"/>
      <c r="AS219" s="78"/>
      <c r="AT219" s="78"/>
      <c r="AU219" s="78"/>
      <c r="AV219" s="78"/>
      <c r="AW219" s="78"/>
      <c r="AX219" s="78"/>
      <c r="AY219" s="78"/>
      <c r="AZ219" s="78"/>
      <c r="BA219" s="78"/>
      <c r="BB219" s="78"/>
      <c r="BC219" s="78"/>
      <c r="BD219" s="78"/>
      <c r="BE219" s="78"/>
      <c r="BF219" s="78"/>
      <c r="BG219" s="78"/>
      <c r="BH219" s="78"/>
      <c r="BI219" s="78"/>
      <c r="BJ219" s="336" t="s">
        <v>8</v>
      </c>
      <c r="BK219" s="336" t="s">
        <v>8</v>
      </c>
      <c r="BL219" s="336" t="s">
        <v>8</v>
      </c>
      <c r="BM219" s="336" t="s">
        <v>8</v>
      </c>
      <c r="BN219" s="336" t="s">
        <v>8</v>
      </c>
      <c r="BO219" s="336" t="s">
        <v>8</v>
      </c>
      <c r="BP219" s="336" t="s">
        <v>8</v>
      </c>
      <c r="BQ219" s="336" t="s">
        <v>8</v>
      </c>
      <c r="BR219" s="336" t="s">
        <v>8</v>
      </c>
      <c r="BS219" s="336" t="s">
        <v>8</v>
      </c>
      <c r="BT219" s="336" t="s">
        <v>8</v>
      </c>
      <c r="BU219" s="336" t="s">
        <v>8</v>
      </c>
      <c r="BV219" s="336" t="s">
        <v>8</v>
      </c>
      <c r="BW219" s="336" t="s">
        <v>8</v>
      </c>
      <c r="BX219" s="336" t="s">
        <v>8</v>
      </c>
      <c r="BY219" s="336" t="s">
        <v>8</v>
      </c>
      <c r="BZ219" s="336" t="s">
        <v>8</v>
      </c>
      <c r="CA219" s="336" t="s">
        <v>8</v>
      </c>
      <c r="CB219" s="336" t="s">
        <v>8</v>
      </c>
      <c r="CC219" s="336" t="s">
        <v>8</v>
      </c>
      <c r="CD219" s="336" t="s">
        <v>8</v>
      </c>
      <c r="CE219" s="336" t="s">
        <v>8</v>
      </c>
      <c r="CF219" s="336" t="s">
        <v>8</v>
      </c>
      <c r="CG219" s="336" t="s">
        <v>8</v>
      </c>
      <c r="CH219" s="336" t="s">
        <v>8</v>
      </c>
      <c r="CI219" s="336" t="s">
        <v>8</v>
      </c>
      <c r="CJ219" s="336" t="s">
        <v>8</v>
      </c>
      <c r="CK219" s="336" t="s">
        <v>8</v>
      </c>
      <c r="CL219" s="336" t="s">
        <v>8</v>
      </c>
      <c r="CM219" s="336" t="s">
        <v>8</v>
      </c>
      <c r="CN219" s="336" t="s">
        <v>8</v>
      </c>
      <c r="CO219" s="336" t="s">
        <v>8</v>
      </c>
      <c r="CP219" s="336" t="s">
        <v>8</v>
      </c>
      <c r="CQ219" s="336" t="s">
        <v>8</v>
      </c>
      <c r="CR219" s="336" t="s">
        <v>8</v>
      </c>
      <c r="CS219" s="336"/>
      <c r="CT219" s="336" t="s">
        <v>8</v>
      </c>
      <c r="CU219" s="336" t="s">
        <v>8</v>
      </c>
      <c r="CV219" s="336" t="s">
        <v>8</v>
      </c>
      <c r="CW219" s="336" t="s">
        <v>8</v>
      </c>
      <c r="CX219" s="331" t="s">
        <v>8</v>
      </c>
      <c r="CY219" s="336" t="s">
        <v>8</v>
      </c>
      <c r="CZ219" s="336" t="s">
        <v>8</v>
      </c>
      <c r="DA219" s="336" t="s">
        <v>8</v>
      </c>
      <c r="DB219" s="336" t="s">
        <v>8</v>
      </c>
      <c r="DC219" s="336" t="s">
        <v>8</v>
      </c>
      <c r="DD219" s="336" t="s">
        <v>8</v>
      </c>
      <c r="DE219" s="57" t="s">
        <v>8</v>
      </c>
      <c r="DF219" s="57" t="s">
        <v>8</v>
      </c>
      <c r="DG219" s="2"/>
      <c r="DH219" s="2"/>
      <c r="DI219" s="2"/>
      <c r="DJ219" s="2"/>
      <c r="DK219" s="2"/>
      <c r="DL219" s="2"/>
      <c r="DM219" s="2"/>
      <c r="DN219" s="2"/>
      <c r="DO219" s="2"/>
      <c r="DP219" s="2"/>
      <c r="DQ219" s="2"/>
      <c r="DR219" s="2"/>
      <c r="DS219" s="2"/>
      <c r="DT219" s="2"/>
      <c r="DU219" s="2"/>
      <c r="DV219" s="2"/>
      <c r="DW219" s="2"/>
      <c r="DX219" s="2"/>
      <c r="DY219" s="2"/>
      <c r="DZ219" s="2"/>
    </row>
    <row r="220" spans="1:130" ht="60.75" hidden="1" customHeight="1" x14ac:dyDescent="0.25">
      <c r="A220" s="49">
        <v>191</v>
      </c>
      <c r="B220" s="62">
        <v>314</v>
      </c>
      <c r="C220" s="56">
        <v>317</v>
      </c>
      <c r="D220" s="8" t="s">
        <v>282</v>
      </c>
      <c r="E220" s="15" t="s">
        <v>11</v>
      </c>
      <c r="F220" s="15" t="s">
        <v>283</v>
      </c>
      <c r="G220" s="64" t="s">
        <v>19</v>
      </c>
      <c r="H220" s="15" t="s">
        <v>762</v>
      </c>
      <c r="I220" s="64" t="s">
        <v>628</v>
      </c>
      <c r="J220" s="8" t="s">
        <v>179</v>
      </c>
      <c r="K220" s="12" t="s">
        <v>6</v>
      </c>
      <c r="L220" s="12" t="s">
        <v>15</v>
      </c>
      <c r="M220" s="11">
        <v>1</v>
      </c>
      <c r="N220" s="11" t="s">
        <v>546</v>
      </c>
      <c r="O220" s="66"/>
      <c r="P220" s="66"/>
      <c r="Q220" s="66"/>
      <c r="R220" s="66"/>
      <c r="S220" s="66"/>
      <c r="T220" s="66"/>
      <c r="U220" s="66" t="s">
        <v>15</v>
      </c>
      <c r="V220" s="66"/>
      <c r="W220" s="66"/>
      <c r="X220" s="66"/>
      <c r="Y220" s="67">
        <f t="shared" si="67"/>
        <v>1</v>
      </c>
      <c r="Z220" s="16"/>
      <c r="AA220" s="16"/>
      <c r="AB220" s="16"/>
      <c r="AC220" s="16"/>
      <c r="AD220" s="16"/>
      <c r="AE220" s="68"/>
      <c r="AF220" s="12"/>
      <c r="AG220" s="12"/>
      <c r="AH220" s="12"/>
      <c r="AI220" s="12"/>
      <c r="AJ220" s="12"/>
      <c r="AK220" s="12"/>
      <c r="AL220" s="12"/>
      <c r="AM220" s="12"/>
      <c r="AN220" s="12"/>
      <c r="AO220" s="12"/>
      <c r="AP220" s="12"/>
      <c r="AQ220" s="12"/>
      <c r="AR220" s="12"/>
      <c r="AS220" s="12"/>
      <c r="AT220" s="12"/>
      <c r="AU220" s="12"/>
      <c r="AV220" s="12"/>
      <c r="AW220" s="12"/>
      <c r="AX220" s="12"/>
      <c r="AY220" s="12" t="s">
        <v>710</v>
      </c>
      <c r="AZ220" s="12"/>
      <c r="BA220" s="12" t="s">
        <v>623</v>
      </c>
      <c r="BB220" s="12" t="s">
        <v>626</v>
      </c>
      <c r="BC220" s="12"/>
      <c r="BD220" s="12"/>
      <c r="BE220" s="12"/>
      <c r="BF220" s="12"/>
      <c r="BG220" s="12"/>
      <c r="BH220" s="12"/>
      <c r="BI220" s="12"/>
      <c r="BJ220" s="16">
        <v>2</v>
      </c>
      <c r="BK220" s="16">
        <v>2</v>
      </c>
      <c r="BL220" s="16">
        <v>2</v>
      </c>
      <c r="BM220" s="16">
        <v>2</v>
      </c>
      <c r="BN220" s="16">
        <v>2</v>
      </c>
      <c r="BO220" s="16">
        <v>2</v>
      </c>
      <c r="BP220" s="16">
        <v>2</v>
      </c>
      <c r="BQ220" s="16">
        <v>2</v>
      </c>
      <c r="BR220" s="16">
        <v>2</v>
      </c>
      <c r="BS220" s="16">
        <v>2</v>
      </c>
      <c r="BT220" s="16">
        <v>2</v>
      </c>
      <c r="BU220" s="16">
        <v>2</v>
      </c>
      <c r="BV220" s="16">
        <v>2</v>
      </c>
      <c r="BW220" s="16">
        <v>2</v>
      </c>
      <c r="BX220" s="16">
        <v>2</v>
      </c>
      <c r="BY220" s="16">
        <v>2</v>
      </c>
      <c r="BZ220" s="16">
        <v>2</v>
      </c>
      <c r="CA220" s="16">
        <v>2</v>
      </c>
      <c r="CB220" s="16">
        <v>2</v>
      </c>
      <c r="CC220" s="16">
        <v>2</v>
      </c>
      <c r="CD220" s="16">
        <v>2</v>
      </c>
      <c r="CE220" s="16">
        <v>2</v>
      </c>
      <c r="CF220" s="16">
        <v>2</v>
      </c>
      <c r="CG220" s="16">
        <v>2</v>
      </c>
      <c r="CH220" s="16">
        <v>2</v>
      </c>
      <c r="CI220" s="16">
        <v>2</v>
      </c>
      <c r="CJ220" s="16">
        <v>2</v>
      </c>
      <c r="CK220" s="16">
        <v>2</v>
      </c>
      <c r="CL220" s="16">
        <v>2</v>
      </c>
      <c r="CM220" s="16">
        <v>2</v>
      </c>
      <c r="CN220" s="16">
        <v>2</v>
      </c>
      <c r="CO220" s="16">
        <v>2</v>
      </c>
      <c r="CP220" s="16">
        <v>2</v>
      </c>
      <c r="CQ220" s="16">
        <v>2</v>
      </c>
      <c r="CR220" s="16">
        <v>2</v>
      </c>
      <c r="CS220" s="16"/>
      <c r="CT220" s="16">
        <v>2</v>
      </c>
      <c r="CU220" s="16">
        <v>2</v>
      </c>
      <c r="CV220" s="16">
        <v>2</v>
      </c>
      <c r="CW220" s="69">
        <f t="shared" ref="CW220:CW225" si="78">COUNTIF(BJ220:CV220,"2")</f>
        <v>38</v>
      </c>
      <c r="CX220" s="352">
        <f t="shared" ref="CX220:CX225" si="79">CW220/(CW220+CY220+DA220+DC220)</f>
        <v>1</v>
      </c>
      <c r="CY220" s="69">
        <f t="shared" ref="CY220:CY225" si="80">COUNTIF(BJ220:CV220,"1")</f>
        <v>0</v>
      </c>
      <c r="CZ220" s="70">
        <f t="shared" ref="CZ220:CZ225" si="81">CY220/(CW220+CY220+DA220+DC220)</f>
        <v>0</v>
      </c>
      <c r="DA220" s="69">
        <f t="shared" ref="DA220:DA225" si="82">COUNTIF(BJ220:CV220,"0")</f>
        <v>0</v>
      </c>
      <c r="DB220" s="70">
        <f t="shared" ref="DB220:DB225" si="83">DA220/(CW220+CY220+DA220+DC220)</f>
        <v>0</v>
      </c>
      <c r="DC220" s="69">
        <f t="shared" ref="DC220:DC225" si="84">COUNTIF(BJ220:CV220,"KĐG")</f>
        <v>0</v>
      </c>
      <c r="DD220" s="70">
        <f t="shared" ref="DD220:DD225" si="85">DC220/(CW220+CY220+DA220+DC220)</f>
        <v>0</v>
      </c>
      <c r="DE220" s="71">
        <f t="shared" ref="DE220:DE225" si="86">(((CW220*2)+(CY220*1)+(DA220*0)))/(CW220+CY220+DA220)</f>
        <v>2</v>
      </c>
      <c r="DF220" s="71" t="str">
        <f t="shared" ref="DF220:DF225" si="87">IF(DD220&gt;=50%,"KĐG",IF(DE220&gt;=1.6,"Đạt mục tiêu",IF(DE220&gt;=1,"Cần cố gắng","Chưa đạt")))</f>
        <v>Đạt mục tiêu</v>
      </c>
      <c r="DG220" s="2"/>
      <c r="DH220" s="2"/>
      <c r="DI220" s="2"/>
      <c r="DJ220" s="2"/>
      <c r="DK220" s="2"/>
      <c r="DL220" s="2"/>
      <c r="DM220" s="2"/>
      <c r="DN220" s="2"/>
      <c r="DO220" s="2"/>
      <c r="DP220" s="2"/>
      <c r="DQ220" s="2"/>
      <c r="DR220" s="2"/>
      <c r="DS220" s="2"/>
      <c r="DT220" s="2"/>
      <c r="DU220" s="2"/>
      <c r="DV220" s="2"/>
      <c r="DW220" s="2"/>
      <c r="DX220" s="2"/>
      <c r="DY220" s="2"/>
      <c r="DZ220" s="2"/>
    </row>
    <row r="221" spans="1:130" ht="63.75" hidden="1" customHeight="1" x14ac:dyDescent="0.25">
      <c r="A221" s="49">
        <v>192</v>
      </c>
      <c r="B221" s="62">
        <v>317</v>
      </c>
      <c r="C221" s="56">
        <v>317</v>
      </c>
      <c r="D221" s="8" t="s">
        <v>282</v>
      </c>
      <c r="E221" s="15" t="s">
        <v>11</v>
      </c>
      <c r="F221" s="15" t="s">
        <v>283</v>
      </c>
      <c r="G221" s="64" t="s">
        <v>19</v>
      </c>
      <c r="H221" s="15" t="s">
        <v>763</v>
      </c>
      <c r="I221" s="64" t="s">
        <v>628</v>
      </c>
      <c r="J221" s="8"/>
      <c r="K221" s="13"/>
      <c r="L221" s="13"/>
      <c r="M221" s="11"/>
      <c r="N221" s="306" t="s">
        <v>545</v>
      </c>
      <c r="O221" s="66"/>
      <c r="P221" s="66"/>
      <c r="Q221" s="66"/>
      <c r="R221" s="66"/>
      <c r="S221" s="66"/>
      <c r="T221" s="66" t="s">
        <v>15</v>
      </c>
      <c r="U221" s="66"/>
      <c r="V221" s="66"/>
      <c r="W221" s="66"/>
      <c r="X221" s="66"/>
      <c r="Y221" s="67">
        <f t="shared" si="67"/>
        <v>1</v>
      </c>
      <c r="Z221" s="16"/>
      <c r="AA221" s="16"/>
      <c r="AB221" s="16"/>
      <c r="AC221" s="16"/>
      <c r="AD221" s="16"/>
      <c r="AE221" s="68"/>
      <c r="AF221" s="12"/>
      <c r="AG221" s="12"/>
      <c r="AH221" s="12"/>
      <c r="AI221" s="12"/>
      <c r="AJ221" s="12"/>
      <c r="AK221" s="12"/>
      <c r="AL221" s="12"/>
      <c r="AM221" s="12"/>
      <c r="AN221" s="12"/>
      <c r="AO221" s="12"/>
      <c r="AP221" s="12"/>
      <c r="AQ221" s="12"/>
      <c r="AR221" s="12"/>
      <c r="AS221" s="12"/>
      <c r="AT221" s="12"/>
      <c r="AU221" s="12"/>
      <c r="AV221" s="12" t="s">
        <v>654</v>
      </c>
      <c r="AW221" s="12" t="s">
        <v>654</v>
      </c>
      <c r="AX221" s="12"/>
      <c r="AY221" s="12"/>
      <c r="AZ221" s="12"/>
      <c r="BA221" s="12"/>
      <c r="BB221" s="12"/>
      <c r="BC221" s="12"/>
      <c r="BD221" s="12"/>
      <c r="BE221" s="12"/>
      <c r="BF221" s="12"/>
      <c r="BG221" s="12"/>
      <c r="BH221" s="12"/>
      <c r="BI221" s="12"/>
      <c r="BJ221" s="345">
        <v>2</v>
      </c>
      <c r="BK221" s="345">
        <v>2</v>
      </c>
      <c r="BL221" s="345">
        <v>2</v>
      </c>
      <c r="BM221" s="345">
        <v>2</v>
      </c>
      <c r="BN221" s="345">
        <v>2</v>
      </c>
      <c r="BO221" s="345">
        <v>2</v>
      </c>
      <c r="BP221" s="345">
        <v>2</v>
      </c>
      <c r="BQ221" s="345">
        <v>2</v>
      </c>
      <c r="BR221" s="345">
        <v>2</v>
      </c>
      <c r="BS221" s="345">
        <v>2</v>
      </c>
      <c r="BT221" s="345">
        <v>2</v>
      </c>
      <c r="BU221" s="345">
        <v>2</v>
      </c>
      <c r="BV221" s="345">
        <v>2</v>
      </c>
      <c r="BW221" s="345">
        <v>2</v>
      </c>
      <c r="BX221" s="345">
        <v>2</v>
      </c>
      <c r="BY221" s="345">
        <v>2</v>
      </c>
      <c r="BZ221" s="345">
        <v>2</v>
      </c>
      <c r="CA221" s="345">
        <v>2</v>
      </c>
      <c r="CB221" s="345">
        <v>2</v>
      </c>
      <c r="CC221" s="345">
        <v>2</v>
      </c>
      <c r="CD221" s="345">
        <v>2</v>
      </c>
      <c r="CE221" s="345">
        <v>2</v>
      </c>
      <c r="CF221" s="345">
        <v>2</v>
      </c>
      <c r="CG221" s="345">
        <v>2</v>
      </c>
      <c r="CH221" s="345">
        <v>2</v>
      </c>
      <c r="CI221" s="345">
        <v>2</v>
      </c>
      <c r="CJ221" s="345">
        <v>2</v>
      </c>
      <c r="CK221" s="345">
        <v>2</v>
      </c>
      <c r="CL221" s="345">
        <v>2</v>
      </c>
      <c r="CM221" s="345">
        <v>2</v>
      </c>
      <c r="CN221" s="345">
        <v>2</v>
      </c>
      <c r="CO221" s="345">
        <v>2</v>
      </c>
      <c r="CP221" s="345">
        <v>2</v>
      </c>
      <c r="CQ221" s="345">
        <v>2</v>
      </c>
      <c r="CR221" s="345">
        <v>2</v>
      </c>
      <c r="CS221" s="345">
        <v>2</v>
      </c>
      <c r="CT221" s="345">
        <v>2</v>
      </c>
      <c r="CU221" s="345">
        <v>2</v>
      </c>
      <c r="CV221" s="345">
        <v>2</v>
      </c>
      <c r="CW221" s="335">
        <f t="shared" si="78"/>
        <v>39</v>
      </c>
      <c r="CX221" s="330">
        <f t="shared" si="79"/>
        <v>1</v>
      </c>
      <c r="CY221" s="335">
        <f t="shared" si="80"/>
        <v>0</v>
      </c>
      <c r="CZ221" s="339">
        <f t="shared" si="81"/>
        <v>0</v>
      </c>
      <c r="DA221" s="335">
        <f t="shared" si="82"/>
        <v>0</v>
      </c>
      <c r="DB221" s="339">
        <f t="shared" si="83"/>
        <v>0</v>
      </c>
      <c r="DC221" s="335">
        <f t="shared" si="84"/>
        <v>0</v>
      </c>
      <c r="DD221" s="339">
        <f t="shared" si="85"/>
        <v>0</v>
      </c>
      <c r="DE221" s="71">
        <f t="shared" si="86"/>
        <v>2</v>
      </c>
      <c r="DF221" s="71" t="str">
        <f t="shared" si="87"/>
        <v>Đạt mục tiêu</v>
      </c>
      <c r="DG221" s="2"/>
      <c r="DH221" s="2"/>
      <c r="DI221" s="2"/>
      <c r="DJ221" s="2"/>
      <c r="DK221" s="2"/>
      <c r="DL221" s="2"/>
      <c r="DM221" s="2"/>
      <c r="DN221" s="2"/>
      <c r="DO221" s="2"/>
      <c r="DP221" s="2"/>
      <c r="DQ221" s="2"/>
      <c r="DR221" s="2"/>
      <c r="DS221" s="2"/>
      <c r="DT221" s="2"/>
      <c r="DU221" s="2"/>
      <c r="DV221" s="2"/>
      <c r="DW221" s="2"/>
      <c r="DX221" s="2"/>
      <c r="DY221" s="2"/>
      <c r="DZ221" s="2"/>
    </row>
    <row r="222" spans="1:130" ht="65.25" hidden="1" customHeight="1" x14ac:dyDescent="0.25">
      <c r="A222" s="49">
        <v>193</v>
      </c>
      <c r="B222" s="62">
        <v>317</v>
      </c>
      <c r="C222" s="56">
        <v>317</v>
      </c>
      <c r="D222" s="8" t="s">
        <v>282</v>
      </c>
      <c r="E222" s="15" t="s">
        <v>11</v>
      </c>
      <c r="F222" s="15" t="s">
        <v>283</v>
      </c>
      <c r="G222" s="64" t="s">
        <v>19</v>
      </c>
      <c r="H222" s="15" t="s">
        <v>283</v>
      </c>
      <c r="I222" s="64" t="s">
        <v>628</v>
      </c>
      <c r="J222" s="8"/>
      <c r="K222" s="13"/>
      <c r="L222" s="13"/>
      <c r="M222" s="11"/>
      <c r="N222" s="305" t="s">
        <v>544</v>
      </c>
      <c r="O222" s="66"/>
      <c r="P222" s="66"/>
      <c r="Q222" s="66"/>
      <c r="R222" s="66"/>
      <c r="S222" s="66" t="s">
        <v>15</v>
      </c>
      <c r="T222" s="66"/>
      <c r="U222" s="66"/>
      <c r="V222" s="66"/>
      <c r="W222" s="66"/>
      <c r="X222" s="66"/>
      <c r="Y222" s="67">
        <f t="shared" si="67"/>
        <v>1</v>
      </c>
      <c r="Z222" s="16"/>
      <c r="AA222" s="16"/>
      <c r="AB222" s="16"/>
      <c r="AC222" s="16"/>
      <c r="AD222" s="16"/>
      <c r="AE222" s="68"/>
      <c r="AF222" s="12"/>
      <c r="AG222" s="12"/>
      <c r="AH222" s="12"/>
      <c r="AI222" s="12"/>
      <c r="AJ222" s="12"/>
      <c r="AK222" s="12"/>
      <c r="AL222" s="12"/>
      <c r="AM222" s="12"/>
      <c r="AN222" s="12"/>
      <c r="AO222" s="12"/>
      <c r="AP222" s="12"/>
      <c r="AQ222" s="12" t="s">
        <v>654</v>
      </c>
      <c r="AR222" s="12" t="s">
        <v>654</v>
      </c>
      <c r="AS222" s="12" t="s">
        <v>654</v>
      </c>
      <c r="AT222" s="12" t="s">
        <v>654</v>
      </c>
      <c r="AU222" s="16"/>
      <c r="AV222" s="16"/>
      <c r="AW222" s="16"/>
      <c r="AX222" s="16"/>
      <c r="AY222" s="12"/>
      <c r="AZ222" s="12"/>
      <c r="BA222" s="12"/>
      <c r="BB222" s="12"/>
      <c r="BC222" s="12"/>
      <c r="BD222" s="12"/>
      <c r="BE222" s="12"/>
      <c r="BF222" s="12"/>
      <c r="BG222" s="12"/>
      <c r="BH222" s="12"/>
      <c r="BI222" s="12"/>
      <c r="BJ222" s="16">
        <v>2</v>
      </c>
      <c r="BK222" s="16">
        <v>2</v>
      </c>
      <c r="BL222" s="16">
        <v>2</v>
      </c>
      <c r="BM222" s="16">
        <v>2</v>
      </c>
      <c r="BN222" s="16">
        <v>2</v>
      </c>
      <c r="BO222" s="16">
        <v>2</v>
      </c>
      <c r="BP222" s="16">
        <v>2</v>
      </c>
      <c r="BQ222" s="16">
        <v>2</v>
      </c>
      <c r="BR222" s="16">
        <v>2</v>
      </c>
      <c r="BS222" s="16">
        <v>2</v>
      </c>
      <c r="BT222" s="16">
        <v>2</v>
      </c>
      <c r="BU222" s="16">
        <v>2</v>
      </c>
      <c r="BV222" s="16">
        <v>2</v>
      </c>
      <c r="BW222" s="16">
        <v>2</v>
      </c>
      <c r="BX222" s="16">
        <v>2</v>
      </c>
      <c r="BY222" s="16">
        <v>2</v>
      </c>
      <c r="BZ222" s="16">
        <v>2</v>
      </c>
      <c r="CA222" s="16">
        <v>2</v>
      </c>
      <c r="CB222" s="16">
        <v>2</v>
      </c>
      <c r="CC222" s="16">
        <v>2</v>
      </c>
      <c r="CD222" s="16">
        <v>2</v>
      </c>
      <c r="CE222" s="16">
        <v>2</v>
      </c>
      <c r="CF222" s="16">
        <v>2</v>
      </c>
      <c r="CG222" s="16">
        <v>2</v>
      </c>
      <c r="CH222" s="16">
        <v>2</v>
      </c>
      <c r="CI222" s="16">
        <v>2</v>
      </c>
      <c r="CJ222" s="16">
        <v>2</v>
      </c>
      <c r="CK222" s="16">
        <v>2</v>
      </c>
      <c r="CL222" s="16">
        <v>2</v>
      </c>
      <c r="CM222" s="16">
        <v>2</v>
      </c>
      <c r="CN222" s="16">
        <v>2</v>
      </c>
      <c r="CO222" s="16">
        <v>2</v>
      </c>
      <c r="CP222" s="16">
        <v>2</v>
      </c>
      <c r="CQ222" s="16">
        <v>2</v>
      </c>
      <c r="CR222" s="16">
        <v>2</v>
      </c>
      <c r="CS222" s="16"/>
      <c r="CT222" s="16">
        <v>2</v>
      </c>
      <c r="CU222" s="16">
        <v>2</v>
      </c>
      <c r="CV222" s="16">
        <v>2</v>
      </c>
      <c r="CW222" s="69">
        <f t="shared" si="78"/>
        <v>38</v>
      </c>
      <c r="CX222" s="352">
        <f t="shared" si="79"/>
        <v>1</v>
      </c>
      <c r="CY222" s="69">
        <f t="shared" si="80"/>
        <v>0</v>
      </c>
      <c r="CZ222" s="70">
        <f t="shared" si="81"/>
        <v>0</v>
      </c>
      <c r="DA222" s="69">
        <f t="shared" si="82"/>
        <v>0</v>
      </c>
      <c r="DB222" s="70">
        <f t="shared" si="83"/>
        <v>0</v>
      </c>
      <c r="DC222" s="69">
        <f t="shared" si="84"/>
        <v>0</v>
      </c>
      <c r="DD222" s="70">
        <f t="shared" si="85"/>
        <v>0</v>
      </c>
      <c r="DE222" s="71">
        <f t="shared" si="86"/>
        <v>2</v>
      </c>
      <c r="DF222" s="71" t="str">
        <f t="shared" si="87"/>
        <v>Đạt mục tiêu</v>
      </c>
      <c r="DG222" s="2"/>
      <c r="DH222" s="2"/>
      <c r="DI222" s="2"/>
      <c r="DJ222" s="2"/>
      <c r="DK222" s="2"/>
      <c r="DL222" s="2"/>
      <c r="DM222" s="2"/>
      <c r="DN222" s="2"/>
      <c r="DO222" s="2"/>
      <c r="DP222" s="2"/>
      <c r="DQ222" s="2"/>
      <c r="DR222" s="2"/>
      <c r="DS222" s="2"/>
      <c r="DT222" s="2"/>
      <c r="DU222" s="2"/>
      <c r="DV222" s="2"/>
      <c r="DW222" s="2"/>
      <c r="DX222" s="2"/>
      <c r="DY222" s="2"/>
      <c r="DZ222" s="2"/>
    </row>
    <row r="223" spans="1:130" ht="51" hidden="1" customHeight="1" x14ac:dyDescent="0.25">
      <c r="A223" s="49">
        <v>194</v>
      </c>
      <c r="B223" s="62">
        <v>317</v>
      </c>
      <c r="C223" s="56">
        <v>317</v>
      </c>
      <c r="D223" s="8" t="s">
        <v>282</v>
      </c>
      <c r="E223" s="15" t="s">
        <v>11</v>
      </c>
      <c r="F223" s="15" t="s">
        <v>283</v>
      </c>
      <c r="G223" s="64" t="s">
        <v>19</v>
      </c>
      <c r="H223" s="15" t="s">
        <v>283</v>
      </c>
      <c r="I223" s="64" t="s">
        <v>628</v>
      </c>
      <c r="J223" s="8"/>
      <c r="K223" s="13"/>
      <c r="L223" s="13"/>
      <c r="M223" s="11"/>
      <c r="N223" s="11" t="s">
        <v>1268</v>
      </c>
      <c r="O223" s="66"/>
      <c r="P223" s="66"/>
      <c r="Q223" s="66"/>
      <c r="R223" s="66"/>
      <c r="S223" s="66"/>
      <c r="T223" s="66"/>
      <c r="U223" s="66"/>
      <c r="V223" s="66" t="s">
        <v>15</v>
      </c>
      <c r="W223" s="66"/>
      <c r="X223" s="66"/>
      <c r="Y223" s="67">
        <f t="shared" si="67"/>
        <v>1</v>
      </c>
      <c r="Z223" s="16"/>
      <c r="AA223" s="16"/>
      <c r="AB223" s="16"/>
      <c r="AC223" s="16"/>
      <c r="AD223" s="16"/>
      <c r="AE223" s="68"/>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6" t="s">
        <v>654</v>
      </c>
      <c r="BD223" s="16" t="s">
        <v>654</v>
      </c>
      <c r="BE223" s="16" t="s">
        <v>654</v>
      </c>
      <c r="BF223" s="12"/>
      <c r="BG223" s="12"/>
      <c r="BH223" s="12"/>
      <c r="BI223" s="12"/>
      <c r="BJ223" s="16">
        <v>2</v>
      </c>
      <c r="BK223" s="16">
        <v>2</v>
      </c>
      <c r="BL223" s="16">
        <v>2</v>
      </c>
      <c r="BM223" s="16">
        <v>2</v>
      </c>
      <c r="BN223" s="16">
        <v>2</v>
      </c>
      <c r="BO223" s="16">
        <v>2</v>
      </c>
      <c r="BP223" s="16">
        <v>2</v>
      </c>
      <c r="BQ223" s="16">
        <v>2</v>
      </c>
      <c r="BR223" s="16">
        <v>2</v>
      </c>
      <c r="BS223" s="16">
        <v>2</v>
      </c>
      <c r="BT223" s="16">
        <v>2</v>
      </c>
      <c r="BU223" s="16">
        <v>2</v>
      </c>
      <c r="BV223" s="16">
        <v>2</v>
      </c>
      <c r="BW223" s="16">
        <v>2</v>
      </c>
      <c r="BX223" s="16">
        <v>2</v>
      </c>
      <c r="BY223" s="16">
        <v>2</v>
      </c>
      <c r="BZ223" s="16">
        <v>2</v>
      </c>
      <c r="CA223" s="16">
        <v>2</v>
      </c>
      <c r="CB223" s="16">
        <v>2</v>
      </c>
      <c r="CC223" s="16">
        <v>2</v>
      </c>
      <c r="CD223" s="16">
        <v>2</v>
      </c>
      <c r="CE223" s="16">
        <v>2</v>
      </c>
      <c r="CF223" s="16">
        <v>2</v>
      </c>
      <c r="CG223" s="16">
        <v>2</v>
      </c>
      <c r="CH223" s="16">
        <v>2</v>
      </c>
      <c r="CI223" s="16">
        <v>2</v>
      </c>
      <c r="CJ223" s="16">
        <v>2</v>
      </c>
      <c r="CK223" s="16">
        <v>2</v>
      </c>
      <c r="CL223" s="16">
        <v>2</v>
      </c>
      <c r="CM223" s="16">
        <v>2</v>
      </c>
      <c r="CN223" s="16">
        <v>2</v>
      </c>
      <c r="CO223" s="16">
        <v>2</v>
      </c>
      <c r="CP223" s="16">
        <v>2</v>
      </c>
      <c r="CQ223" s="16">
        <v>2</v>
      </c>
      <c r="CR223" s="16">
        <v>2</v>
      </c>
      <c r="CS223" s="16"/>
      <c r="CT223" s="16">
        <v>2</v>
      </c>
      <c r="CU223" s="16">
        <v>2</v>
      </c>
      <c r="CV223" s="16">
        <v>2</v>
      </c>
      <c r="CW223" s="69">
        <f t="shared" si="78"/>
        <v>38</v>
      </c>
      <c r="CX223" s="352">
        <f t="shared" si="79"/>
        <v>1</v>
      </c>
      <c r="CY223" s="69">
        <f t="shared" si="80"/>
        <v>0</v>
      </c>
      <c r="CZ223" s="70">
        <f t="shared" si="81"/>
        <v>0</v>
      </c>
      <c r="DA223" s="69">
        <f t="shared" si="82"/>
        <v>0</v>
      </c>
      <c r="DB223" s="70">
        <f t="shared" si="83"/>
        <v>0</v>
      </c>
      <c r="DC223" s="69">
        <f t="shared" si="84"/>
        <v>0</v>
      </c>
      <c r="DD223" s="70">
        <f t="shared" si="85"/>
        <v>0</v>
      </c>
      <c r="DE223" s="71">
        <f t="shared" si="86"/>
        <v>2</v>
      </c>
      <c r="DF223" s="71" t="str">
        <f t="shared" si="87"/>
        <v>Đạt mục tiêu</v>
      </c>
      <c r="DG223" s="2"/>
      <c r="DH223" s="2"/>
      <c r="DI223" s="2"/>
      <c r="DJ223" s="2"/>
      <c r="DK223" s="2"/>
      <c r="DL223" s="2"/>
      <c r="DM223" s="2"/>
      <c r="DN223" s="2"/>
      <c r="DO223" s="2"/>
      <c r="DP223" s="2"/>
      <c r="DQ223" s="2"/>
      <c r="DR223" s="2"/>
      <c r="DS223" s="2"/>
      <c r="DT223" s="2"/>
      <c r="DU223" s="2"/>
      <c r="DV223" s="2"/>
      <c r="DW223" s="2"/>
      <c r="DX223" s="2"/>
      <c r="DY223" s="2"/>
      <c r="DZ223" s="2"/>
    </row>
    <row r="224" spans="1:130" ht="59.25" hidden="1" customHeight="1" x14ac:dyDescent="0.25">
      <c r="A224" s="49">
        <v>195</v>
      </c>
      <c r="B224" s="62">
        <v>317</v>
      </c>
      <c r="C224" s="56">
        <v>317</v>
      </c>
      <c r="D224" s="8" t="s">
        <v>282</v>
      </c>
      <c r="E224" s="15" t="s">
        <v>11</v>
      </c>
      <c r="F224" s="15" t="s">
        <v>283</v>
      </c>
      <c r="G224" s="64" t="s">
        <v>19</v>
      </c>
      <c r="H224" s="15" t="s">
        <v>763</v>
      </c>
      <c r="I224" s="64" t="s">
        <v>628</v>
      </c>
      <c r="J224" s="8"/>
      <c r="K224" s="14"/>
      <c r="L224" s="14"/>
      <c r="M224" s="11"/>
      <c r="N224" s="11" t="s">
        <v>547</v>
      </c>
      <c r="O224" s="66"/>
      <c r="P224" s="66"/>
      <c r="Q224" s="66"/>
      <c r="R224" s="66"/>
      <c r="S224" s="66"/>
      <c r="T224" s="66"/>
      <c r="U224" s="66"/>
      <c r="V224" s="66"/>
      <c r="W224" s="66" t="s">
        <v>15</v>
      </c>
      <c r="X224" s="66"/>
      <c r="Y224" s="67">
        <f t="shared" si="67"/>
        <v>1</v>
      </c>
      <c r="Z224" s="16"/>
      <c r="AA224" s="16"/>
      <c r="AB224" s="16"/>
      <c r="AC224" s="16"/>
      <c r="AD224" s="16"/>
      <c r="AE224" s="68"/>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6" t="s">
        <v>654</v>
      </c>
      <c r="BG224" s="16" t="s">
        <v>654</v>
      </c>
      <c r="BH224" s="16"/>
      <c r="BI224" s="12"/>
      <c r="BJ224" s="16">
        <v>2</v>
      </c>
      <c r="BK224" s="16">
        <v>2</v>
      </c>
      <c r="BL224" s="16">
        <v>2</v>
      </c>
      <c r="BM224" s="16">
        <v>2</v>
      </c>
      <c r="BN224" s="16">
        <v>2</v>
      </c>
      <c r="BO224" s="16">
        <v>2</v>
      </c>
      <c r="BP224" s="16">
        <v>2</v>
      </c>
      <c r="BQ224" s="16">
        <v>2</v>
      </c>
      <c r="BR224" s="16">
        <v>2</v>
      </c>
      <c r="BS224" s="16">
        <v>2</v>
      </c>
      <c r="BT224" s="16">
        <v>2</v>
      </c>
      <c r="BU224" s="16">
        <v>2</v>
      </c>
      <c r="BV224" s="16">
        <v>2</v>
      </c>
      <c r="BW224" s="16">
        <v>2</v>
      </c>
      <c r="BX224" s="16">
        <v>2</v>
      </c>
      <c r="BY224" s="16">
        <v>2</v>
      </c>
      <c r="BZ224" s="16">
        <v>2</v>
      </c>
      <c r="CA224" s="16">
        <v>2</v>
      </c>
      <c r="CB224" s="16">
        <v>2</v>
      </c>
      <c r="CC224" s="16">
        <v>2</v>
      </c>
      <c r="CD224" s="16">
        <v>2</v>
      </c>
      <c r="CE224" s="16">
        <v>2</v>
      </c>
      <c r="CF224" s="16">
        <v>2</v>
      </c>
      <c r="CG224" s="16">
        <v>2</v>
      </c>
      <c r="CH224" s="16">
        <v>2</v>
      </c>
      <c r="CI224" s="16">
        <v>2</v>
      </c>
      <c r="CJ224" s="16">
        <v>2</v>
      </c>
      <c r="CK224" s="16">
        <v>2</v>
      </c>
      <c r="CL224" s="16">
        <v>2</v>
      </c>
      <c r="CM224" s="16">
        <v>2</v>
      </c>
      <c r="CN224" s="16">
        <v>2</v>
      </c>
      <c r="CO224" s="16">
        <v>2</v>
      </c>
      <c r="CP224" s="16">
        <v>2</v>
      </c>
      <c r="CQ224" s="16">
        <v>2</v>
      </c>
      <c r="CR224" s="16">
        <v>2</v>
      </c>
      <c r="CS224" s="16"/>
      <c r="CT224" s="16">
        <v>2</v>
      </c>
      <c r="CU224" s="16">
        <v>2</v>
      </c>
      <c r="CV224" s="16">
        <v>2</v>
      </c>
      <c r="CW224" s="69">
        <f t="shared" si="78"/>
        <v>38</v>
      </c>
      <c r="CX224" s="352">
        <f t="shared" si="79"/>
        <v>1</v>
      </c>
      <c r="CY224" s="69">
        <f t="shared" si="80"/>
        <v>0</v>
      </c>
      <c r="CZ224" s="70">
        <f t="shared" si="81"/>
        <v>0</v>
      </c>
      <c r="DA224" s="69">
        <f t="shared" si="82"/>
        <v>0</v>
      </c>
      <c r="DB224" s="70">
        <f t="shared" si="83"/>
        <v>0</v>
      </c>
      <c r="DC224" s="69">
        <f t="shared" si="84"/>
        <v>0</v>
      </c>
      <c r="DD224" s="70">
        <f t="shared" si="85"/>
        <v>0</v>
      </c>
      <c r="DE224" s="71">
        <f t="shared" si="86"/>
        <v>2</v>
      </c>
      <c r="DF224" s="71" t="str">
        <f t="shared" si="87"/>
        <v>Đạt mục tiêu</v>
      </c>
      <c r="DG224" s="2"/>
      <c r="DH224" s="2"/>
      <c r="DI224" s="2"/>
      <c r="DJ224" s="2"/>
      <c r="DK224" s="2"/>
      <c r="DL224" s="2"/>
      <c r="DM224" s="2"/>
      <c r="DN224" s="2"/>
      <c r="DO224" s="2"/>
      <c r="DP224" s="2"/>
      <c r="DQ224" s="2"/>
      <c r="DR224" s="2"/>
      <c r="DS224" s="2"/>
      <c r="DT224" s="2"/>
      <c r="DU224" s="2"/>
      <c r="DV224" s="2"/>
      <c r="DW224" s="2"/>
      <c r="DX224" s="2"/>
      <c r="DY224" s="2"/>
      <c r="DZ224" s="2"/>
    </row>
    <row r="225" spans="1:130" ht="39.75" hidden="1" customHeight="1" x14ac:dyDescent="0.25">
      <c r="A225" s="49">
        <v>196</v>
      </c>
      <c r="B225" s="62">
        <v>318</v>
      </c>
      <c r="C225" s="56">
        <v>318</v>
      </c>
      <c r="D225" s="8" t="s">
        <v>284</v>
      </c>
      <c r="E225" s="15" t="s">
        <v>11</v>
      </c>
      <c r="F225" s="15" t="s">
        <v>285</v>
      </c>
      <c r="G225" s="64" t="s">
        <v>19</v>
      </c>
      <c r="H225" s="131" t="s">
        <v>764</v>
      </c>
      <c r="I225" s="64" t="s">
        <v>628</v>
      </c>
      <c r="J225" s="64" t="s">
        <v>179</v>
      </c>
      <c r="K225" s="16" t="s">
        <v>6</v>
      </c>
      <c r="L225" s="16" t="s">
        <v>15</v>
      </c>
      <c r="M225" s="11"/>
      <c r="N225" s="306" t="s">
        <v>545</v>
      </c>
      <c r="O225" s="66"/>
      <c r="P225" s="66"/>
      <c r="Q225" s="66"/>
      <c r="R225" s="80"/>
      <c r="S225" s="66"/>
      <c r="T225" s="80" t="s">
        <v>15</v>
      </c>
      <c r="U225" s="66"/>
      <c r="V225" s="66"/>
      <c r="W225" s="66"/>
      <c r="X225" s="66"/>
      <c r="Y225" s="67">
        <f t="shared" si="67"/>
        <v>1</v>
      </c>
      <c r="Z225" s="16"/>
      <c r="AA225" s="16"/>
      <c r="AB225" s="16"/>
      <c r="AC225" s="16"/>
      <c r="AD225" s="16"/>
      <c r="AE225" s="76"/>
      <c r="AF225" s="16"/>
      <c r="AG225" s="16"/>
      <c r="AH225" s="16"/>
      <c r="AI225" s="16"/>
      <c r="AJ225" s="16"/>
      <c r="AK225" s="16"/>
      <c r="AL225" s="16"/>
      <c r="AM225" s="16"/>
      <c r="AN225" s="16"/>
      <c r="AO225" s="16"/>
      <c r="AP225" s="16"/>
      <c r="AQ225" s="16"/>
      <c r="AR225" s="16"/>
      <c r="AS225" s="16"/>
      <c r="AT225" s="16"/>
      <c r="AU225" s="16" t="s">
        <v>654</v>
      </c>
      <c r="AV225" s="16"/>
      <c r="AW225" s="16" t="s">
        <v>645</v>
      </c>
      <c r="AX225" s="16" t="s">
        <v>645</v>
      </c>
      <c r="AY225" s="16"/>
      <c r="AZ225" s="16"/>
      <c r="BA225" s="16"/>
      <c r="BB225" s="16"/>
      <c r="BC225" s="16"/>
      <c r="BD225" s="16"/>
      <c r="BE225" s="16"/>
      <c r="BF225" s="16"/>
      <c r="BG225" s="16"/>
      <c r="BH225" s="16"/>
      <c r="BI225" s="16"/>
      <c r="BJ225" s="345">
        <v>2</v>
      </c>
      <c r="BK225" s="345">
        <v>2</v>
      </c>
      <c r="BL225" s="345">
        <v>2</v>
      </c>
      <c r="BM225" s="345">
        <v>2</v>
      </c>
      <c r="BN225" s="345">
        <v>2</v>
      </c>
      <c r="BO225" s="345">
        <v>2</v>
      </c>
      <c r="BP225" s="345">
        <v>2</v>
      </c>
      <c r="BQ225" s="345">
        <v>2</v>
      </c>
      <c r="BR225" s="345">
        <v>2</v>
      </c>
      <c r="BS225" s="345">
        <v>2</v>
      </c>
      <c r="BT225" s="345">
        <v>2</v>
      </c>
      <c r="BU225" s="345">
        <v>2</v>
      </c>
      <c r="BV225" s="345">
        <v>2</v>
      </c>
      <c r="BW225" s="345">
        <v>2</v>
      </c>
      <c r="BX225" s="345">
        <v>2</v>
      </c>
      <c r="BY225" s="345">
        <v>2</v>
      </c>
      <c r="BZ225" s="345">
        <v>2</v>
      </c>
      <c r="CA225" s="345">
        <v>2</v>
      </c>
      <c r="CB225" s="345">
        <v>2</v>
      </c>
      <c r="CC225" s="345">
        <v>2</v>
      </c>
      <c r="CD225" s="345">
        <v>2</v>
      </c>
      <c r="CE225" s="345">
        <v>2</v>
      </c>
      <c r="CF225" s="345">
        <v>2</v>
      </c>
      <c r="CG225" s="345">
        <v>2</v>
      </c>
      <c r="CH225" s="345">
        <v>2</v>
      </c>
      <c r="CI225" s="345">
        <v>2</v>
      </c>
      <c r="CJ225" s="345">
        <v>2</v>
      </c>
      <c r="CK225" s="345">
        <v>2</v>
      </c>
      <c r="CL225" s="345">
        <v>2</v>
      </c>
      <c r="CM225" s="345">
        <v>2</v>
      </c>
      <c r="CN225" s="345">
        <v>2</v>
      </c>
      <c r="CO225" s="345">
        <v>2</v>
      </c>
      <c r="CP225" s="345">
        <v>2</v>
      </c>
      <c r="CQ225" s="345">
        <v>2</v>
      </c>
      <c r="CR225" s="345">
        <v>2</v>
      </c>
      <c r="CS225" s="345">
        <v>2</v>
      </c>
      <c r="CT225" s="345">
        <v>2</v>
      </c>
      <c r="CU225" s="345">
        <v>2</v>
      </c>
      <c r="CV225" s="345">
        <v>2</v>
      </c>
      <c r="CW225" s="335">
        <f t="shared" si="78"/>
        <v>39</v>
      </c>
      <c r="CX225" s="330">
        <f t="shared" si="79"/>
        <v>1</v>
      </c>
      <c r="CY225" s="335">
        <f t="shared" si="80"/>
        <v>0</v>
      </c>
      <c r="CZ225" s="339">
        <f t="shared" si="81"/>
        <v>0</v>
      </c>
      <c r="DA225" s="335">
        <f t="shared" si="82"/>
        <v>0</v>
      </c>
      <c r="DB225" s="339">
        <f t="shared" si="83"/>
        <v>0</v>
      </c>
      <c r="DC225" s="335">
        <f t="shared" si="84"/>
        <v>0</v>
      </c>
      <c r="DD225" s="339">
        <f t="shared" si="85"/>
        <v>0</v>
      </c>
      <c r="DE225" s="71">
        <f t="shared" si="86"/>
        <v>2</v>
      </c>
      <c r="DF225" s="71" t="str">
        <f t="shared" si="87"/>
        <v>Đạt mục tiêu</v>
      </c>
      <c r="DG225" s="2"/>
      <c r="DH225" s="2"/>
      <c r="DI225" s="2"/>
      <c r="DJ225" s="2"/>
      <c r="DK225" s="2"/>
      <c r="DL225" s="2"/>
      <c r="DM225" s="2"/>
      <c r="DN225" s="2"/>
      <c r="DO225" s="2"/>
      <c r="DP225" s="2"/>
      <c r="DQ225" s="2"/>
      <c r="DR225" s="2"/>
      <c r="DS225" s="2"/>
      <c r="DT225" s="2"/>
      <c r="DU225" s="2"/>
      <c r="DV225" s="2"/>
      <c r="DW225" s="2"/>
      <c r="DX225" s="2"/>
      <c r="DY225" s="2"/>
      <c r="DZ225" s="2"/>
    </row>
    <row r="226" spans="1:130" ht="21.75" hidden="1" customHeight="1" x14ac:dyDescent="0.25">
      <c r="A226" s="49">
        <v>197</v>
      </c>
      <c r="B226" s="55">
        <v>319</v>
      </c>
      <c r="C226" s="56">
        <v>319</v>
      </c>
      <c r="D226" s="85" t="s">
        <v>286</v>
      </c>
      <c r="E226" s="86"/>
      <c r="F226" s="87"/>
      <c r="G226" s="57"/>
      <c r="H226" s="57"/>
      <c r="I226" s="64"/>
      <c r="J226" s="57"/>
      <c r="K226" s="57" t="s">
        <v>8</v>
      </c>
      <c r="L226" s="57" t="s">
        <v>8</v>
      </c>
      <c r="M226" s="57" t="s">
        <v>8</v>
      </c>
      <c r="N226" s="296"/>
      <c r="O226" s="58" t="s">
        <v>609</v>
      </c>
      <c r="P226" s="58" t="s">
        <v>609</v>
      </c>
      <c r="Q226" s="58" t="s">
        <v>609</v>
      </c>
      <c r="R226" s="58" t="s">
        <v>609</v>
      </c>
      <c r="S226" s="58" t="s">
        <v>609</v>
      </c>
      <c r="T226" s="58" t="s">
        <v>609</v>
      </c>
      <c r="U226" s="58" t="s">
        <v>609</v>
      </c>
      <c r="V226" s="58" t="s">
        <v>609</v>
      </c>
      <c r="W226" s="58" t="s">
        <v>609</v>
      </c>
      <c r="X226" s="58" t="s">
        <v>609</v>
      </c>
      <c r="Y226" s="67">
        <f t="shared" si="67"/>
        <v>0</v>
      </c>
      <c r="Z226" s="57"/>
      <c r="AA226" s="57"/>
      <c r="AB226" s="57"/>
      <c r="AC226" s="57"/>
      <c r="AD226" s="57"/>
      <c r="AE226" s="77"/>
      <c r="AF226" s="78"/>
      <c r="AG226" s="78"/>
      <c r="AH226" s="78"/>
      <c r="AI226" s="78"/>
      <c r="AJ226" s="78"/>
      <c r="AK226" s="78"/>
      <c r="AL226" s="78"/>
      <c r="AM226" s="78"/>
      <c r="AN226" s="78"/>
      <c r="AO226" s="78"/>
      <c r="AP226" s="78"/>
      <c r="AQ226" s="78"/>
      <c r="AR226" s="78"/>
      <c r="AS226" s="78"/>
      <c r="AT226" s="78"/>
      <c r="AU226" s="78"/>
      <c r="AV226" s="78"/>
      <c r="AW226" s="78"/>
      <c r="AX226" s="78"/>
      <c r="AY226" s="57"/>
      <c r="AZ226" s="57"/>
      <c r="BA226" s="57"/>
      <c r="BB226" s="57"/>
      <c r="BC226" s="78"/>
      <c r="BD226" s="78"/>
      <c r="BE226" s="78"/>
      <c r="BF226" s="78"/>
      <c r="BG226" s="78"/>
      <c r="BH226" s="78"/>
      <c r="BI226" s="78"/>
      <c r="BJ226" s="336" t="s">
        <v>8</v>
      </c>
      <c r="BK226" s="336" t="s">
        <v>8</v>
      </c>
      <c r="BL226" s="336" t="s">
        <v>8</v>
      </c>
      <c r="BM226" s="336" t="s">
        <v>8</v>
      </c>
      <c r="BN226" s="336" t="s">
        <v>8</v>
      </c>
      <c r="BO226" s="336" t="s">
        <v>8</v>
      </c>
      <c r="BP226" s="336" t="s">
        <v>8</v>
      </c>
      <c r="BQ226" s="336" t="s">
        <v>8</v>
      </c>
      <c r="BR226" s="336" t="s">
        <v>8</v>
      </c>
      <c r="BS226" s="336" t="s">
        <v>8</v>
      </c>
      <c r="BT226" s="336" t="s">
        <v>8</v>
      </c>
      <c r="BU226" s="336" t="s">
        <v>8</v>
      </c>
      <c r="BV226" s="336" t="s">
        <v>8</v>
      </c>
      <c r="BW226" s="336" t="s">
        <v>8</v>
      </c>
      <c r="BX226" s="336" t="s">
        <v>8</v>
      </c>
      <c r="BY226" s="336" t="s">
        <v>8</v>
      </c>
      <c r="BZ226" s="336" t="s">
        <v>8</v>
      </c>
      <c r="CA226" s="336" t="s">
        <v>8</v>
      </c>
      <c r="CB226" s="336" t="s">
        <v>8</v>
      </c>
      <c r="CC226" s="336" t="s">
        <v>8</v>
      </c>
      <c r="CD226" s="336" t="s">
        <v>8</v>
      </c>
      <c r="CE226" s="336" t="s">
        <v>8</v>
      </c>
      <c r="CF226" s="336" t="s">
        <v>8</v>
      </c>
      <c r="CG226" s="336" t="s">
        <v>8</v>
      </c>
      <c r="CH226" s="336" t="s">
        <v>8</v>
      </c>
      <c r="CI226" s="336" t="s">
        <v>8</v>
      </c>
      <c r="CJ226" s="336" t="s">
        <v>8</v>
      </c>
      <c r="CK226" s="336" t="s">
        <v>8</v>
      </c>
      <c r="CL226" s="336" t="s">
        <v>8</v>
      </c>
      <c r="CM226" s="336" t="s">
        <v>8</v>
      </c>
      <c r="CN226" s="336" t="s">
        <v>8</v>
      </c>
      <c r="CO226" s="336" t="s">
        <v>8</v>
      </c>
      <c r="CP226" s="336" t="s">
        <v>8</v>
      </c>
      <c r="CQ226" s="336" t="s">
        <v>8</v>
      </c>
      <c r="CR226" s="336" t="s">
        <v>8</v>
      </c>
      <c r="CS226" s="336"/>
      <c r="CT226" s="336" t="s">
        <v>8</v>
      </c>
      <c r="CU226" s="336" t="s">
        <v>8</v>
      </c>
      <c r="CV226" s="336" t="s">
        <v>8</v>
      </c>
      <c r="CW226" s="336" t="s">
        <v>8</v>
      </c>
      <c r="CX226" s="331" t="s">
        <v>8</v>
      </c>
      <c r="CY226" s="336" t="s">
        <v>8</v>
      </c>
      <c r="CZ226" s="336" t="s">
        <v>8</v>
      </c>
      <c r="DA226" s="336" t="s">
        <v>8</v>
      </c>
      <c r="DB226" s="336" t="s">
        <v>8</v>
      </c>
      <c r="DC226" s="336" t="s">
        <v>8</v>
      </c>
      <c r="DD226" s="336" t="s">
        <v>8</v>
      </c>
      <c r="DE226" s="57" t="s">
        <v>8</v>
      </c>
      <c r="DF226" s="57" t="s">
        <v>8</v>
      </c>
      <c r="DG226" s="2"/>
      <c r="DH226" s="2"/>
      <c r="DI226" s="2"/>
      <c r="DJ226" s="2"/>
      <c r="DK226" s="2"/>
      <c r="DL226" s="2"/>
      <c r="DM226" s="2"/>
      <c r="DN226" s="2"/>
      <c r="DO226" s="2"/>
      <c r="DP226" s="2"/>
      <c r="DQ226" s="2"/>
      <c r="DR226" s="2"/>
      <c r="DS226" s="2"/>
      <c r="DT226" s="2"/>
      <c r="DU226" s="2"/>
      <c r="DV226" s="2"/>
      <c r="DW226" s="2"/>
      <c r="DX226" s="2"/>
      <c r="DY226" s="2"/>
      <c r="DZ226" s="2"/>
    </row>
    <row r="227" spans="1:130" ht="49.5" hidden="1" customHeight="1" x14ac:dyDescent="0.25">
      <c r="A227" s="49">
        <v>198</v>
      </c>
      <c r="B227" s="62">
        <v>323</v>
      </c>
      <c r="C227" s="108">
        <v>323</v>
      </c>
      <c r="D227" s="8" t="s">
        <v>287</v>
      </c>
      <c r="E227" s="28" t="s">
        <v>36</v>
      </c>
      <c r="F227" s="15" t="s">
        <v>288</v>
      </c>
      <c r="G227" s="64" t="s">
        <v>19</v>
      </c>
      <c r="H227" s="131" t="s">
        <v>765</v>
      </c>
      <c r="I227" s="64" t="s">
        <v>628</v>
      </c>
      <c r="J227" s="64" t="s">
        <v>179</v>
      </c>
      <c r="K227" s="16" t="s">
        <v>6</v>
      </c>
      <c r="L227" s="16" t="s">
        <v>15</v>
      </c>
      <c r="M227" s="11">
        <v>1</v>
      </c>
      <c r="N227" s="305" t="s">
        <v>543</v>
      </c>
      <c r="O227" s="66"/>
      <c r="P227" s="66"/>
      <c r="Q227" s="66"/>
      <c r="R227" s="80" t="s">
        <v>15</v>
      </c>
      <c r="S227" s="66"/>
      <c r="T227" s="66"/>
      <c r="U227" s="66"/>
      <c r="V227" s="66"/>
      <c r="W227" s="66"/>
      <c r="X227" s="66"/>
      <c r="Y227" s="67">
        <f t="shared" si="67"/>
        <v>1</v>
      </c>
      <c r="Z227" s="16"/>
      <c r="AA227" s="16"/>
      <c r="AB227" s="16"/>
      <c r="AC227" s="16"/>
      <c r="AD227" s="16"/>
      <c r="AE227" s="68"/>
      <c r="AF227" s="12"/>
      <c r="AG227" s="12"/>
      <c r="AH227" s="12"/>
      <c r="AI227" s="12"/>
      <c r="AJ227" s="12"/>
      <c r="AK227" s="12"/>
      <c r="AL227" s="12"/>
      <c r="AM227" s="12"/>
      <c r="AN227" s="12"/>
      <c r="AO227" s="12" t="s">
        <v>626</v>
      </c>
      <c r="AP227" s="12" t="s">
        <v>645</v>
      </c>
      <c r="AQ227" s="12"/>
      <c r="AR227" s="12"/>
      <c r="AS227" s="12"/>
      <c r="AT227" s="12"/>
      <c r="AU227" s="12"/>
      <c r="AV227" s="12"/>
      <c r="AW227" s="12"/>
      <c r="AX227" s="12"/>
      <c r="AY227" s="12"/>
      <c r="AZ227" s="12"/>
      <c r="BA227" s="12"/>
      <c r="BB227" s="12"/>
      <c r="BC227" s="12"/>
      <c r="BD227" s="12"/>
      <c r="BE227" s="12"/>
      <c r="BF227" s="12"/>
      <c r="BG227" s="12"/>
      <c r="BH227" s="12"/>
      <c r="BI227" s="12"/>
      <c r="BJ227" s="16">
        <v>2</v>
      </c>
      <c r="BK227" s="16">
        <v>2</v>
      </c>
      <c r="BL227" s="16">
        <v>2</v>
      </c>
      <c r="BM227" s="16">
        <v>2</v>
      </c>
      <c r="BN227" s="16">
        <v>2</v>
      </c>
      <c r="BO227" s="16">
        <v>2</v>
      </c>
      <c r="BP227" s="16">
        <v>2</v>
      </c>
      <c r="BQ227" s="16">
        <v>2</v>
      </c>
      <c r="BR227" s="16">
        <v>2</v>
      </c>
      <c r="BS227" s="16">
        <v>2</v>
      </c>
      <c r="BT227" s="16">
        <v>2</v>
      </c>
      <c r="BU227" s="16">
        <v>2</v>
      </c>
      <c r="BV227" s="16">
        <v>2</v>
      </c>
      <c r="BW227" s="16">
        <v>2</v>
      </c>
      <c r="BX227" s="16">
        <v>2</v>
      </c>
      <c r="BY227" s="16">
        <v>2</v>
      </c>
      <c r="BZ227" s="16">
        <v>2</v>
      </c>
      <c r="CA227" s="16">
        <v>2</v>
      </c>
      <c r="CB227" s="16">
        <v>2</v>
      </c>
      <c r="CC227" s="16">
        <v>2</v>
      </c>
      <c r="CD227" s="16">
        <v>2</v>
      </c>
      <c r="CE227" s="16">
        <v>2</v>
      </c>
      <c r="CF227" s="16">
        <v>2</v>
      </c>
      <c r="CG227" s="16">
        <v>2</v>
      </c>
      <c r="CH227" s="16">
        <v>2</v>
      </c>
      <c r="CI227" s="16">
        <v>2</v>
      </c>
      <c r="CJ227" s="16">
        <v>2</v>
      </c>
      <c r="CK227" s="16">
        <v>2</v>
      </c>
      <c r="CL227" s="16">
        <v>2</v>
      </c>
      <c r="CM227" s="16">
        <v>2</v>
      </c>
      <c r="CN227" s="16">
        <v>2</v>
      </c>
      <c r="CO227" s="16">
        <v>2</v>
      </c>
      <c r="CP227" s="16">
        <v>2</v>
      </c>
      <c r="CQ227" s="16">
        <v>2</v>
      </c>
      <c r="CR227" s="16">
        <v>2</v>
      </c>
      <c r="CS227" s="16">
        <v>2</v>
      </c>
      <c r="CT227" s="16">
        <v>2</v>
      </c>
      <c r="CU227" s="16">
        <v>2</v>
      </c>
      <c r="CV227" s="16">
        <v>2</v>
      </c>
      <c r="CW227" s="69">
        <f>COUNTIF(BJ227:CV227,"2")</f>
        <v>39</v>
      </c>
      <c r="CX227" s="352">
        <f>CW227/(CW227+CY227+DA227+DC227)</f>
        <v>1</v>
      </c>
      <c r="CY227" s="69">
        <f>COUNTIF(BJ227:CV227,"1")</f>
        <v>0</v>
      </c>
      <c r="CZ227" s="70">
        <f>CY227/(CW227+CY227+DA227+DC227)</f>
        <v>0</v>
      </c>
      <c r="DA227" s="69">
        <f>COUNTIF(BJ227:CV227,"0")</f>
        <v>0</v>
      </c>
      <c r="DB227" s="70">
        <f>DA227/(CW227+CY227+DA227+DC227)</f>
        <v>0</v>
      </c>
      <c r="DC227" s="69">
        <f>COUNTIF(BJ227:CV227,"KĐG")</f>
        <v>0</v>
      </c>
      <c r="DD227" s="70">
        <f>DC227/(CW227+CY227+DA227+DC227)</f>
        <v>0</v>
      </c>
      <c r="DE227" s="71">
        <f>(((CW227*2)+(CY227*1)+(DA227*0)))/(CW227+CY227+DA227)</f>
        <v>2</v>
      </c>
      <c r="DF227" s="71" t="str">
        <f>IF(DD227&gt;=50%,"KĐG",IF(DE227&gt;=1.6,"Đạt mục tiêu",IF(DE227&gt;=1,"Cần cố gắng","Chưa đạt")))</f>
        <v>Đạt mục tiêu</v>
      </c>
      <c r="DG227" s="2"/>
      <c r="DH227" s="2"/>
      <c r="DI227" s="2"/>
      <c r="DJ227" s="2"/>
      <c r="DK227" s="2"/>
      <c r="DL227" s="2"/>
      <c r="DM227" s="2"/>
      <c r="DN227" s="2"/>
      <c r="DO227" s="2"/>
      <c r="DP227" s="2"/>
      <c r="DQ227" s="2"/>
      <c r="DR227" s="2"/>
      <c r="DS227" s="2"/>
      <c r="DT227" s="2"/>
      <c r="DU227" s="2"/>
      <c r="DV227" s="2"/>
      <c r="DW227" s="2"/>
      <c r="DX227" s="2"/>
      <c r="DY227" s="2"/>
      <c r="DZ227" s="2"/>
    </row>
    <row r="228" spans="1:130" ht="36" hidden="1" customHeight="1" x14ac:dyDescent="0.25">
      <c r="A228" s="49">
        <v>199</v>
      </c>
      <c r="B228" s="112">
        <v>323</v>
      </c>
      <c r="C228" s="113"/>
      <c r="D228" s="8" t="s">
        <v>287</v>
      </c>
      <c r="E228" s="28" t="s">
        <v>36</v>
      </c>
      <c r="F228" s="15" t="s">
        <v>289</v>
      </c>
      <c r="G228" s="64" t="s">
        <v>19</v>
      </c>
      <c r="H228" s="131" t="s">
        <v>766</v>
      </c>
      <c r="I228" s="64" t="s">
        <v>628</v>
      </c>
      <c r="J228" s="64" t="s">
        <v>179</v>
      </c>
      <c r="K228" s="16" t="s">
        <v>6</v>
      </c>
      <c r="L228" s="16" t="s">
        <v>15</v>
      </c>
      <c r="M228" s="11">
        <v>1</v>
      </c>
      <c r="N228" s="305" t="s">
        <v>544</v>
      </c>
      <c r="O228" s="66"/>
      <c r="P228" s="66"/>
      <c r="Q228" s="66"/>
      <c r="R228" s="80"/>
      <c r="S228" s="80" t="s">
        <v>15</v>
      </c>
      <c r="T228" s="80"/>
      <c r="U228" s="66"/>
      <c r="V228" s="66"/>
      <c r="W228" s="66"/>
      <c r="X228" s="66"/>
      <c r="Y228" s="67">
        <f t="shared" si="67"/>
        <v>1</v>
      </c>
      <c r="Z228" s="16"/>
      <c r="AA228" s="16"/>
      <c r="AB228" s="16"/>
      <c r="AC228" s="16"/>
      <c r="AD228" s="16"/>
      <c r="AE228" s="68"/>
      <c r="AF228" s="12"/>
      <c r="AG228" s="12"/>
      <c r="AH228" s="12"/>
      <c r="AI228" s="12"/>
      <c r="AJ228" s="12"/>
      <c r="AK228" s="12"/>
      <c r="AL228" s="12"/>
      <c r="AM228" s="12"/>
      <c r="AN228" s="12"/>
      <c r="AO228" s="12"/>
      <c r="AP228" s="12"/>
      <c r="AQ228" s="12"/>
      <c r="AR228" s="12"/>
      <c r="AS228" s="12" t="s">
        <v>626</v>
      </c>
      <c r="AT228" s="12"/>
      <c r="AU228" s="12"/>
      <c r="AV228" s="12"/>
      <c r="AW228" s="12"/>
      <c r="AX228" s="12"/>
      <c r="AY228" s="12"/>
      <c r="AZ228" s="12"/>
      <c r="BA228" s="12"/>
      <c r="BB228" s="12"/>
      <c r="BC228" s="12"/>
      <c r="BD228" s="12"/>
      <c r="BE228" s="12"/>
      <c r="BF228" s="12"/>
      <c r="BG228" s="12"/>
      <c r="BH228" s="12"/>
      <c r="BI228" s="12"/>
      <c r="BJ228" s="16">
        <v>2</v>
      </c>
      <c r="BK228" s="16">
        <v>2</v>
      </c>
      <c r="BL228" s="16">
        <v>2</v>
      </c>
      <c r="BM228" s="16">
        <v>2</v>
      </c>
      <c r="BN228" s="16">
        <v>2</v>
      </c>
      <c r="BO228" s="16">
        <v>2</v>
      </c>
      <c r="BP228" s="16">
        <v>2</v>
      </c>
      <c r="BQ228" s="16">
        <v>2</v>
      </c>
      <c r="BR228" s="16">
        <v>2</v>
      </c>
      <c r="BS228" s="16">
        <v>2</v>
      </c>
      <c r="BT228" s="16">
        <v>2</v>
      </c>
      <c r="BU228" s="16">
        <v>2</v>
      </c>
      <c r="BV228" s="16">
        <v>2</v>
      </c>
      <c r="BW228" s="16">
        <v>2</v>
      </c>
      <c r="BX228" s="16">
        <v>2</v>
      </c>
      <c r="BY228" s="16">
        <v>2</v>
      </c>
      <c r="BZ228" s="16">
        <v>2</v>
      </c>
      <c r="CA228" s="16">
        <v>2</v>
      </c>
      <c r="CB228" s="16">
        <v>2</v>
      </c>
      <c r="CC228" s="16">
        <v>2</v>
      </c>
      <c r="CD228" s="16">
        <v>2</v>
      </c>
      <c r="CE228" s="16">
        <v>2</v>
      </c>
      <c r="CF228" s="16">
        <v>2</v>
      </c>
      <c r="CG228" s="16">
        <v>2</v>
      </c>
      <c r="CH228" s="16">
        <v>2</v>
      </c>
      <c r="CI228" s="16">
        <v>2</v>
      </c>
      <c r="CJ228" s="16">
        <v>2</v>
      </c>
      <c r="CK228" s="16">
        <v>2</v>
      </c>
      <c r="CL228" s="16">
        <v>2</v>
      </c>
      <c r="CM228" s="16">
        <v>2</v>
      </c>
      <c r="CN228" s="16">
        <v>2</v>
      </c>
      <c r="CO228" s="16">
        <v>2</v>
      </c>
      <c r="CP228" s="16">
        <v>2</v>
      </c>
      <c r="CQ228" s="16">
        <v>2</v>
      </c>
      <c r="CR228" s="16">
        <v>2</v>
      </c>
      <c r="CS228" s="16"/>
      <c r="CT228" s="16">
        <v>2</v>
      </c>
      <c r="CU228" s="16">
        <v>2</v>
      </c>
      <c r="CV228" s="16">
        <v>2</v>
      </c>
      <c r="CW228" s="69">
        <f>COUNTIF(BJ228:CV228,"2")</f>
        <v>38</v>
      </c>
      <c r="CX228" s="352">
        <f>CW228/(CW228+CY228+DA228+DC228)</f>
        <v>1</v>
      </c>
      <c r="CY228" s="69">
        <f>COUNTIF(BJ228:CV228,"1")</f>
        <v>0</v>
      </c>
      <c r="CZ228" s="70">
        <f>CY228/(CW228+CY228+DA228+DC228)</f>
        <v>0</v>
      </c>
      <c r="DA228" s="69">
        <f>COUNTIF(BJ228:CV228,"0")</f>
        <v>0</v>
      </c>
      <c r="DB228" s="70">
        <f>DA228/(CW228+CY228+DA228+DC228)</f>
        <v>0</v>
      </c>
      <c r="DC228" s="69">
        <f>COUNTIF(BJ228:CV228,"KĐG")</f>
        <v>0</v>
      </c>
      <c r="DD228" s="70">
        <f>DC228/(CW228+CY228+DA228+DC228)</f>
        <v>0</v>
      </c>
      <c r="DE228" s="71">
        <f>(((CW228*2)+(CY228*1)+(DA228*0)))/(CW228+CY228+DA228)</f>
        <v>2</v>
      </c>
      <c r="DF228" s="71" t="str">
        <f>IF(DD228&gt;=50%,"KĐG",IF(DE228&gt;=1.6,"Đạt mục tiêu",IF(DE228&gt;=1,"Cần cố gắng","Chưa đạt")))</f>
        <v>Đạt mục tiêu</v>
      </c>
      <c r="DG228" s="2"/>
      <c r="DH228" s="2"/>
      <c r="DI228" s="2"/>
      <c r="DJ228" s="2"/>
      <c r="DK228" s="2"/>
      <c r="DL228" s="2"/>
      <c r="DM228" s="2"/>
      <c r="DN228" s="2"/>
      <c r="DO228" s="2"/>
      <c r="DP228" s="2"/>
      <c r="DQ228" s="2"/>
      <c r="DR228" s="2"/>
      <c r="DS228" s="2"/>
      <c r="DT228" s="2"/>
      <c r="DU228" s="2"/>
      <c r="DV228" s="2"/>
      <c r="DW228" s="2"/>
      <c r="DX228" s="2"/>
      <c r="DY228" s="2"/>
      <c r="DZ228" s="2"/>
    </row>
    <row r="229" spans="1:130" ht="43.5" hidden="1" customHeight="1" x14ac:dyDescent="0.25">
      <c r="A229" s="49">
        <v>200</v>
      </c>
      <c r="B229" s="112">
        <v>323</v>
      </c>
      <c r="C229" s="115"/>
      <c r="D229" s="8" t="s">
        <v>287</v>
      </c>
      <c r="E229" s="28" t="s">
        <v>36</v>
      </c>
      <c r="F229" s="15" t="s">
        <v>290</v>
      </c>
      <c r="G229" s="64" t="s">
        <v>19</v>
      </c>
      <c r="H229" s="131" t="s">
        <v>767</v>
      </c>
      <c r="I229" s="64" t="s">
        <v>628</v>
      </c>
      <c r="J229" s="64" t="s">
        <v>179</v>
      </c>
      <c r="K229" s="16" t="s">
        <v>6</v>
      </c>
      <c r="L229" s="16" t="s">
        <v>15</v>
      </c>
      <c r="M229" s="11"/>
      <c r="N229" s="11" t="s">
        <v>547</v>
      </c>
      <c r="O229" s="66"/>
      <c r="P229" s="66"/>
      <c r="Q229" s="66"/>
      <c r="R229" s="66"/>
      <c r="S229" s="66"/>
      <c r="T229" s="66"/>
      <c r="U229" s="66"/>
      <c r="V229" s="80"/>
      <c r="W229" s="80" t="s">
        <v>15</v>
      </c>
      <c r="X229" s="66"/>
      <c r="Y229" s="67">
        <f t="shared" si="67"/>
        <v>1</v>
      </c>
      <c r="Z229" s="16"/>
      <c r="AA229" s="16"/>
      <c r="AB229" s="16"/>
      <c r="AC229" s="16"/>
      <c r="AD229" s="16"/>
      <c r="AE229" s="68"/>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t="s">
        <v>654</v>
      </c>
      <c r="BH229" s="12" t="s">
        <v>623</v>
      </c>
      <c r="BI229" s="12"/>
      <c r="BJ229" s="16">
        <v>2</v>
      </c>
      <c r="BK229" s="16">
        <v>2</v>
      </c>
      <c r="BL229" s="16">
        <v>2</v>
      </c>
      <c r="BM229" s="16">
        <v>2</v>
      </c>
      <c r="BN229" s="16">
        <v>2</v>
      </c>
      <c r="BO229" s="16">
        <v>2</v>
      </c>
      <c r="BP229" s="16">
        <v>2</v>
      </c>
      <c r="BQ229" s="16">
        <v>2</v>
      </c>
      <c r="BR229" s="16">
        <v>2</v>
      </c>
      <c r="BS229" s="16">
        <v>2</v>
      </c>
      <c r="BT229" s="16">
        <v>2</v>
      </c>
      <c r="BU229" s="16">
        <v>2</v>
      </c>
      <c r="BV229" s="16">
        <v>2</v>
      </c>
      <c r="BW229" s="16">
        <v>2</v>
      </c>
      <c r="BX229" s="16">
        <v>2</v>
      </c>
      <c r="BY229" s="16">
        <v>2</v>
      </c>
      <c r="BZ229" s="16">
        <v>2</v>
      </c>
      <c r="CA229" s="16">
        <v>2</v>
      </c>
      <c r="CB229" s="16">
        <v>2</v>
      </c>
      <c r="CC229" s="16">
        <v>2</v>
      </c>
      <c r="CD229" s="16">
        <v>2</v>
      </c>
      <c r="CE229" s="16">
        <v>2</v>
      </c>
      <c r="CF229" s="16">
        <v>2</v>
      </c>
      <c r="CG229" s="16">
        <v>2</v>
      </c>
      <c r="CH229" s="16">
        <v>2</v>
      </c>
      <c r="CI229" s="16">
        <v>2</v>
      </c>
      <c r="CJ229" s="16">
        <v>2</v>
      </c>
      <c r="CK229" s="16">
        <v>2</v>
      </c>
      <c r="CL229" s="16">
        <v>2</v>
      </c>
      <c r="CM229" s="16">
        <v>2</v>
      </c>
      <c r="CN229" s="16">
        <v>2</v>
      </c>
      <c r="CO229" s="16">
        <v>2</v>
      </c>
      <c r="CP229" s="16">
        <v>2</v>
      </c>
      <c r="CQ229" s="16">
        <v>2</v>
      </c>
      <c r="CR229" s="16">
        <v>2</v>
      </c>
      <c r="CS229" s="16"/>
      <c r="CT229" s="16">
        <v>2</v>
      </c>
      <c r="CU229" s="16">
        <v>2</v>
      </c>
      <c r="CV229" s="16">
        <v>2</v>
      </c>
      <c r="CW229" s="69">
        <f>COUNTIF(BJ229:CV229,"2")</f>
        <v>38</v>
      </c>
      <c r="CX229" s="352">
        <f>CW229/(CW229+CY229+DA229+DC229)</f>
        <v>1</v>
      </c>
      <c r="CY229" s="69">
        <f>COUNTIF(BJ229:CV229,"1")</f>
        <v>0</v>
      </c>
      <c r="CZ229" s="70">
        <f>CY229/(CW229+CY229+DA229+DC229)</f>
        <v>0</v>
      </c>
      <c r="DA229" s="69">
        <f>COUNTIF(BJ229:CV229,"0")</f>
        <v>0</v>
      </c>
      <c r="DB229" s="70">
        <f>DA229/(CW229+CY229+DA229+DC229)</f>
        <v>0</v>
      </c>
      <c r="DC229" s="69">
        <f>COUNTIF(BJ229:CV229,"KĐG")</f>
        <v>0</v>
      </c>
      <c r="DD229" s="70">
        <f>DC229/(CW229+CY229+DA229+DC229)</f>
        <v>0</v>
      </c>
      <c r="DE229" s="71">
        <f>(((CW229*2)+(CY229*1)+(DA229*0)))/(CW229+CY229+DA229)</f>
        <v>2</v>
      </c>
      <c r="DF229" s="71" t="str">
        <f>IF(DD229&gt;=50%,"KĐG",IF(DE229&gt;=1.6,"Đạt mục tiêu",IF(DE229&gt;=1,"Cần cố gắng","Chưa đạt")))</f>
        <v>Đạt mục tiêu</v>
      </c>
      <c r="DG229" s="2"/>
      <c r="DH229" s="2"/>
      <c r="DI229" s="2"/>
      <c r="DJ229" s="2"/>
      <c r="DK229" s="2"/>
      <c r="DL229" s="2"/>
      <c r="DM229" s="2"/>
      <c r="DN229" s="2"/>
      <c r="DO229" s="2"/>
      <c r="DP229" s="2"/>
      <c r="DQ229" s="2"/>
      <c r="DR229" s="2"/>
      <c r="DS229" s="2"/>
      <c r="DT229" s="2"/>
      <c r="DU229" s="2"/>
      <c r="DV229" s="2"/>
      <c r="DW229" s="2"/>
      <c r="DX229" s="2"/>
      <c r="DY229" s="2"/>
      <c r="DZ229" s="2"/>
    </row>
    <row r="230" spans="1:130" ht="46.5" hidden="1" customHeight="1" x14ac:dyDescent="0.25">
      <c r="A230" s="49">
        <v>201</v>
      </c>
      <c r="B230" s="112">
        <v>323</v>
      </c>
      <c r="C230" s="56">
        <v>324</v>
      </c>
      <c r="D230" s="8" t="s">
        <v>291</v>
      </c>
      <c r="E230" s="15" t="s">
        <v>38</v>
      </c>
      <c r="F230" s="15" t="s">
        <v>292</v>
      </c>
      <c r="G230" s="64" t="s">
        <v>38</v>
      </c>
      <c r="H230" s="15" t="s">
        <v>768</v>
      </c>
      <c r="I230" s="64" t="s">
        <v>628</v>
      </c>
      <c r="J230" s="388" t="s">
        <v>179</v>
      </c>
      <c r="K230" s="12" t="s">
        <v>6</v>
      </c>
      <c r="L230" s="12" t="s">
        <v>15</v>
      </c>
      <c r="M230" s="11"/>
      <c r="N230" s="11" t="s">
        <v>547</v>
      </c>
      <c r="O230" s="66"/>
      <c r="P230" s="66"/>
      <c r="Q230" s="66"/>
      <c r="R230" s="66"/>
      <c r="S230" s="66"/>
      <c r="T230" s="66"/>
      <c r="U230" s="66"/>
      <c r="V230" s="66"/>
      <c r="W230" s="66" t="s">
        <v>15</v>
      </c>
      <c r="X230" s="66"/>
      <c r="Y230" s="67">
        <f t="shared" si="67"/>
        <v>1</v>
      </c>
      <c r="Z230" s="16"/>
      <c r="AA230" s="16"/>
      <c r="AB230" s="16"/>
      <c r="AC230" s="16"/>
      <c r="AD230" s="16"/>
      <c r="AE230" s="68"/>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t="s">
        <v>623</v>
      </c>
      <c r="BG230" s="12" t="s">
        <v>623</v>
      </c>
      <c r="BH230" s="12" t="s">
        <v>623</v>
      </c>
      <c r="BI230" s="12"/>
      <c r="BJ230" s="16">
        <v>2</v>
      </c>
      <c r="BK230" s="16">
        <v>2</v>
      </c>
      <c r="BL230" s="16">
        <v>2</v>
      </c>
      <c r="BM230" s="16">
        <v>2</v>
      </c>
      <c r="BN230" s="16">
        <v>2</v>
      </c>
      <c r="BO230" s="16">
        <v>2</v>
      </c>
      <c r="BP230" s="16">
        <v>2</v>
      </c>
      <c r="BQ230" s="16">
        <v>2</v>
      </c>
      <c r="BR230" s="16">
        <v>2</v>
      </c>
      <c r="BS230" s="16">
        <v>2</v>
      </c>
      <c r="BT230" s="16">
        <v>2</v>
      </c>
      <c r="BU230" s="16">
        <v>2</v>
      </c>
      <c r="BV230" s="16">
        <v>2</v>
      </c>
      <c r="BW230" s="16">
        <v>2</v>
      </c>
      <c r="BX230" s="16">
        <v>2</v>
      </c>
      <c r="BY230" s="16">
        <v>2</v>
      </c>
      <c r="BZ230" s="16">
        <v>2</v>
      </c>
      <c r="CA230" s="16">
        <v>2</v>
      </c>
      <c r="CB230" s="16">
        <v>2</v>
      </c>
      <c r="CC230" s="16">
        <v>2</v>
      </c>
      <c r="CD230" s="16">
        <v>2</v>
      </c>
      <c r="CE230" s="16">
        <v>2</v>
      </c>
      <c r="CF230" s="16">
        <v>2</v>
      </c>
      <c r="CG230" s="16">
        <v>2</v>
      </c>
      <c r="CH230" s="16">
        <v>2</v>
      </c>
      <c r="CI230" s="16">
        <v>2</v>
      </c>
      <c r="CJ230" s="16">
        <v>2</v>
      </c>
      <c r="CK230" s="16">
        <v>2</v>
      </c>
      <c r="CL230" s="16">
        <v>2</v>
      </c>
      <c r="CM230" s="16">
        <v>2</v>
      </c>
      <c r="CN230" s="16">
        <v>2</v>
      </c>
      <c r="CO230" s="16">
        <v>2</v>
      </c>
      <c r="CP230" s="16">
        <v>2</v>
      </c>
      <c r="CQ230" s="16">
        <v>2</v>
      </c>
      <c r="CR230" s="16">
        <v>2</v>
      </c>
      <c r="CS230" s="16"/>
      <c r="CT230" s="16">
        <v>2</v>
      </c>
      <c r="CU230" s="16">
        <v>2</v>
      </c>
      <c r="CV230" s="16">
        <v>2</v>
      </c>
      <c r="CW230" s="69">
        <f>COUNTIF(BJ230:CV230,"2")</f>
        <v>38</v>
      </c>
      <c r="CX230" s="352">
        <f>CW230/(CW230+CY230+DA230+DC230)</f>
        <v>1</v>
      </c>
      <c r="CY230" s="69">
        <f>COUNTIF(BJ230:CV230,"1")</f>
        <v>0</v>
      </c>
      <c r="CZ230" s="70">
        <f>CY230/(CW230+CY230+DA230+DC230)</f>
        <v>0</v>
      </c>
      <c r="DA230" s="69">
        <f>COUNTIF(BJ230:CV230,"0")</f>
        <v>0</v>
      </c>
      <c r="DB230" s="70">
        <f>DA230/(CW230+CY230+DA230+DC230)</f>
        <v>0</v>
      </c>
      <c r="DC230" s="69">
        <f>COUNTIF(BJ230:CV230,"KĐG")</f>
        <v>0</v>
      </c>
      <c r="DD230" s="70">
        <f>DC230/(CW230+CY230+DA230+DC230)</f>
        <v>0</v>
      </c>
      <c r="DE230" s="71">
        <f>(((CW230*2)+(CY230*1)+(DA230*0)))/(CW230+CY230+DA230)</f>
        <v>2</v>
      </c>
      <c r="DF230" s="71" t="str">
        <f>IF(DD230&gt;=50%,"KĐG",IF(DE230&gt;=1.6,"Đạt mục tiêu",IF(DE230&gt;=1,"Cần cố gắng","Chưa đạt")))</f>
        <v>Đạt mục tiêu</v>
      </c>
      <c r="DG230" s="2"/>
      <c r="DH230" s="2"/>
      <c r="DI230" s="2"/>
      <c r="DJ230" s="2"/>
      <c r="DK230" s="2"/>
      <c r="DL230" s="2"/>
      <c r="DM230" s="2"/>
      <c r="DN230" s="2"/>
      <c r="DO230" s="2"/>
      <c r="DP230" s="2"/>
      <c r="DQ230" s="2"/>
      <c r="DR230" s="2"/>
      <c r="DS230" s="2"/>
      <c r="DT230" s="2"/>
      <c r="DU230" s="2"/>
      <c r="DV230" s="2"/>
      <c r="DW230" s="2"/>
      <c r="DX230" s="2"/>
      <c r="DY230" s="2"/>
      <c r="DZ230" s="2"/>
    </row>
    <row r="231" spans="1:130" ht="58.5" hidden="1" customHeight="1" x14ac:dyDescent="0.25">
      <c r="A231" s="49">
        <v>202</v>
      </c>
      <c r="B231" s="62">
        <v>324</v>
      </c>
      <c r="C231" s="56">
        <v>324</v>
      </c>
      <c r="D231" s="8" t="s">
        <v>291</v>
      </c>
      <c r="E231" s="15" t="s">
        <v>38</v>
      </c>
      <c r="F231" s="15" t="s">
        <v>292</v>
      </c>
      <c r="G231" s="64" t="s">
        <v>38</v>
      </c>
      <c r="H231" s="15" t="s">
        <v>768</v>
      </c>
      <c r="I231" s="64" t="s">
        <v>628</v>
      </c>
      <c r="J231" s="389"/>
      <c r="K231" s="14"/>
      <c r="L231" s="14"/>
      <c r="M231" s="11"/>
      <c r="N231" s="11" t="s">
        <v>1268</v>
      </c>
      <c r="O231" s="66"/>
      <c r="P231" s="66"/>
      <c r="Q231" s="66"/>
      <c r="R231" s="66"/>
      <c r="S231" s="66"/>
      <c r="T231" s="66"/>
      <c r="U231" s="66"/>
      <c r="V231" s="66" t="s">
        <v>15</v>
      </c>
      <c r="W231" s="66"/>
      <c r="X231" s="66"/>
      <c r="Y231" s="67">
        <f t="shared" si="67"/>
        <v>1</v>
      </c>
      <c r="Z231" s="16"/>
      <c r="AA231" s="16"/>
      <c r="AB231" s="16"/>
      <c r="AC231" s="16"/>
      <c r="AD231" s="16"/>
      <c r="AE231" s="7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t="s">
        <v>623</v>
      </c>
      <c r="BD231" s="16" t="s">
        <v>623</v>
      </c>
      <c r="BE231" s="16"/>
      <c r="BF231" s="16"/>
      <c r="BG231" s="16"/>
      <c r="BH231" s="16"/>
      <c r="BI231" s="16"/>
      <c r="BJ231" s="16">
        <v>2</v>
      </c>
      <c r="BK231" s="16">
        <v>2</v>
      </c>
      <c r="BL231" s="16">
        <v>2</v>
      </c>
      <c r="BM231" s="16">
        <v>2</v>
      </c>
      <c r="BN231" s="16">
        <v>2</v>
      </c>
      <c r="BO231" s="16">
        <v>2</v>
      </c>
      <c r="BP231" s="16">
        <v>2</v>
      </c>
      <c r="BQ231" s="16">
        <v>2</v>
      </c>
      <c r="BR231" s="16">
        <v>2</v>
      </c>
      <c r="BS231" s="16">
        <v>2</v>
      </c>
      <c r="BT231" s="16">
        <v>2</v>
      </c>
      <c r="BU231" s="16">
        <v>2</v>
      </c>
      <c r="BV231" s="16">
        <v>2</v>
      </c>
      <c r="BW231" s="16">
        <v>2</v>
      </c>
      <c r="BX231" s="16">
        <v>2</v>
      </c>
      <c r="BY231" s="16">
        <v>2</v>
      </c>
      <c r="BZ231" s="16">
        <v>2</v>
      </c>
      <c r="CA231" s="16">
        <v>2</v>
      </c>
      <c r="CB231" s="16">
        <v>2</v>
      </c>
      <c r="CC231" s="16">
        <v>2</v>
      </c>
      <c r="CD231" s="16">
        <v>2</v>
      </c>
      <c r="CE231" s="16">
        <v>2</v>
      </c>
      <c r="CF231" s="16">
        <v>2</v>
      </c>
      <c r="CG231" s="16">
        <v>2</v>
      </c>
      <c r="CH231" s="16">
        <v>2</v>
      </c>
      <c r="CI231" s="16">
        <v>2</v>
      </c>
      <c r="CJ231" s="16">
        <v>2</v>
      </c>
      <c r="CK231" s="16">
        <v>2</v>
      </c>
      <c r="CL231" s="16">
        <v>2</v>
      </c>
      <c r="CM231" s="16">
        <v>2</v>
      </c>
      <c r="CN231" s="16">
        <v>2</v>
      </c>
      <c r="CO231" s="16">
        <v>2</v>
      </c>
      <c r="CP231" s="16">
        <v>2</v>
      </c>
      <c r="CQ231" s="16">
        <v>2</v>
      </c>
      <c r="CR231" s="16">
        <v>2</v>
      </c>
      <c r="CS231" s="16"/>
      <c r="CT231" s="16">
        <v>2</v>
      </c>
      <c r="CU231" s="16">
        <v>2</v>
      </c>
      <c r="CV231" s="16">
        <v>2</v>
      </c>
      <c r="CW231" s="69">
        <f>COUNTIF(BJ231:CV231,"2")</f>
        <v>38</v>
      </c>
      <c r="CX231" s="352">
        <f>CW231/(CW231+CY231+DA231+DC231)</f>
        <v>1</v>
      </c>
      <c r="CY231" s="69">
        <f>COUNTIF(BJ231:CV231,"1")</f>
        <v>0</v>
      </c>
      <c r="CZ231" s="70">
        <f>CY231/(CW231+CY231+DA231+DC231)</f>
        <v>0</v>
      </c>
      <c r="DA231" s="69">
        <f>COUNTIF(BJ231:CV231,"0")</f>
        <v>0</v>
      </c>
      <c r="DB231" s="70">
        <f>DA231/(CW231+CY231+DA231+DC231)</f>
        <v>0</v>
      </c>
      <c r="DC231" s="69">
        <f>COUNTIF(BJ231:CV231,"KĐG")</f>
        <v>0</v>
      </c>
      <c r="DD231" s="70">
        <f>DC231/(CW231+CY231+DA231+DC231)</f>
        <v>0</v>
      </c>
      <c r="DE231" s="71">
        <f>(((CW231*2)+(CY231*1)+(DA231*0)))/(CW231+CY231+DA231)</f>
        <v>2</v>
      </c>
      <c r="DF231" s="71" t="str">
        <f>IF(DD231&gt;=50%,"KĐG",IF(DE231&gt;=1.6,"Đạt mục tiêu",IF(DE231&gt;=1,"Cần cố gắng","Chưa đạt")))</f>
        <v>Đạt mục tiêu</v>
      </c>
      <c r="DG231" s="2"/>
      <c r="DH231" s="2"/>
      <c r="DI231" s="2"/>
      <c r="DJ231" s="2"/>
      <c r="DK231" s="2"/>
      <c r="DL231" s="2"/>
      <c r="DM231" s="2"/>
      <c r="DN231" s="2"/>
      <c r="DO231" s="2"/>
      <c r="DP231" s="2"/>
      <c r="DQ231" s="2"/>
      <c r="DR231" s="2"/>
      <c r="DS231" s="2"/>
      <c r="DT231" s="2"/>
      <c r="DU231" s="2"/>
      <c r="DV231" s="2"/>
      <c r="DW231" s="2"/>
      <c r="DX231" s="2"/>
      <c r="DY231" s="2"/>
      <c r="DZ231" s="2"/>
    </row>
    <row r="232" spans="1:130" ht="15.75" hidden="1" customHeight="1" x14ac:dyDescent="0.25">
      <c r="A232" s="49">
        <v>203</v>
      </c>
      <c r="B232" s="62">
        <v>324</v>
      </c>
      <c r="C232" s="56">
        <v>325</v>
      </c>
      <c r="D232" s="85" t="s">
        <v>293</v>
      </c>
      <c r="E232" s="86"/>
      <c r="F232" s="87"/>
      <c r="G232" s="57" t="s">
        <v>8</v>
      </c>
      <c r="H232" s="57" t="s">
        <v>8</v>
      </c>
      <c r="I232" s="57" t="s">
        <v>8</v>
      </c>
      <c r="J232" s="57" t="s">
        <v>8</v>
      </c>
      <c r="K232" s="57" t="s">
        <v>8</v>
      </c>
      <c r="L232" s="57" t="s">
        <v>8</v>
      </c>
      <c r="M232" s="57" t="s">
        <v>8</v>
      </c>
      <c r="N232" s="57" t="s">
        <v>8</v>
      </c>
      <c r="O232" s="57" t="s">
        <v>8</v>
      </c>
      <c r="P232" s="57" t="s">
        <v>8</v>
      </c>
      <c r="Q232" s="57" t="s">
        <v>8</v>
      </c>
      <c r="R232" s="57" t="s">
        <v>8</v>
      </c>
      <c r="S232" s="57" t="s">
        <v>8</v>
      </c>
      <c r="T232" s="57" t="s">
        <v>8</v>
      </c>
      <c r="U232" s="57" t="s">
        <v>8</v>
      </c>
      <c r="V232" s="57" t="s">
        <v>8</v>
      </c>
      <c r="W232" s="57" t="s">
        <v>8</v>
      </c>
      <c r="X232" s="57" t="s">
        <v>8</v>
      </c>
      <c r="Y232" s="57" t="s">
        <v>8</v>
      </c>
      <c r="Z232" s="57" t="s">
        <v>8</v>
      </c>
      <c r="AA232" s="57" t="s">
        <v>8</v>
      </c>
      <c r="AB232" s="57" t="s">
        <v>8</v>
      </c>
      <c r="AC232" s="57" t="s">
        <v>8</v>
      </c>
      <c r="AD232" s="57" t="s">
        <v>8</v>
      </c>
      <c r="AE232" s="57" t="s">
        <v>8</v>
      </c>
      <c r="AF232" s="57" t="s">
        <v>8</v>
      </c>
      <c r="AG232" s="57" t="s">
        <v>8</v>
      </c>
      <c r="AH232" s="57" t="s">
        <v>8</v>
      </c>
      <c r="AI232" s="57" t="s">
        <v>8</v>
      </c>
      <c r="AJ232" s="57" t="s">
        <v>8</v>
      </c>
      <c r="AK232" s="57" t="s">
        <v>8</v>
      </c>
      <c r="AL232" s="57" t="s">
        <v>8</v>
      </c>
      <c r="AM232" s="57" t="s">
        <v>8</v>
      </c>
      <c r="AN232" s="57" t="s">
        <v>8</v>
      </c>
      <c r="AO232" s="57" t="s">
        <v>8</v>
      </c>
      <c r="AP232" s="57" t="s">
        <v>8</v>
      </c>
      <c r="AQ232" s="57" t="s">
        <v>8</v>
      </c>
      <c r="AR232" s="57" t="s">
        <v>8</v>
      </c>
      <c r="AS232" s="57" t="s">
        <v>8</v>
      </c>
      <c r="AT232" s="57" t="s">
        <v>8</v>
      </c>
      <c r="AU232" s="57" t="s">
        <v>8</v>
      </c>
      <c r="AV232" s="57" t="s">
        <v>8</v>
      </c>
      <c r="AW232" s="57" t="s">
        <v>8</v>
      </c>
      <c r="AX232" s="57" t="s">
        <v>8</v>
      </c>
      <c r="AY232" s="57" t="s">
        <v>8</v>
      </c>
      <c r="AZ232" s="57" t="s">
        <v>8</v>
      </c>
      <c r="BA232" s="57" t="s">
        <v>8</v>
      </c>
      <c r="BB232" s="57" t="s">
        <v>8</v>
      </c>
      <c r="BC232" s="57" t="s">
        <v>8</v>
      </c>
      <c r="BD232" s="57" t="s">
        <v>8</v>
      </c>
      <c r="BE232" s="57" t="s">
        <v>8</v>
      </c>
      <c r="BF232" s="57" t="s">
        <v>8</v>
      </c>
      <c r="BG232" s="57" t="s">
        <v>8</v>
      </c>
      <c r="BH232" s="57" t="s">
        <v>8</v>
      </c>
      <c r="BI232" s="57" t="s">
        <v>8</v>
      </c>
      <c r="BJ232" s="336" t="s">
        <v>8</v>
      </c>
      <c r="BK232" s="336" t="s">
        <v>8</v>
      </c>
      <c r="BL232" s="336" t="s">
        <v>8</v>
      </c>
      <c r="BM232" s="336" t="s">
        <v>8</v>
      </c>
      <c r="BN232" s="336" t="s">
        <v>8</v>
      </c>
      <c r="BO232" s="336" t="s">
        <v>8</v>
      </c>
      <c r="BP232" s="336" t="s">
        <v>8</v>
      </c>
      <c r="BQ232" s="336" t="s">
        <v>8</v>
      </c>
      <c r="BR232" s="336" t="s">
        <v>8</v>
      </c>
      <c r="BS232" s="336" t="s">
        <v>8</v>
      </c>
      <c r="BT232" s="336" t="s">
        <v>8</v>
      </c>
      <c r="BU232" s="336" t="s">
        <v>8</v>
      </c>
      <c r="BV232" s="336" t="s">
        <v>8</v>
      </c>
      <c r="BW232" s="336" t="s">
        <v>8</v>
      </c>
      <c r="BX232" s="336" t="s">
        <v>8</v>
      </c>
      <c r="BY232" s="336" t="s">
        <v>8</v>
      </c>
      <c r="BZ232" s="336" t="s">
        <v>8</v>
      </c>
      <c r="CA232" s="336" t="s">
        <v>8</v>
      </c>
      <c r="CB232" s="336" t="s">
        <v>8</v>
      </c>
      <c r="CC232" s="336" t="s">
        <v>8</v>
      </c>
      <c r="CD232" s="336" t="s">
        <v>8</v>
      </c>
      <c r="CE232" s="336" t="s">
        <v>8</v>
      </c>
      <c r="CF232" s="336" t="s">
        <v>8</v>
      </c>
      <c r="CG232" s="336" t="s">
        <v>8</v>
      </c>
      <c r="CH232" s="336" t="s">
        <v>8</v>
      </c>
      <c r="CI232" s="336" t="s">
        <v>8</v>
      </c>
      <c r="CJ232" s="336" t="s">
        <v>8</v>
      </c>
      <c r="CK232" s="336" t="s">
        <v>8</v>
      </c>
      <c r="CL232" s="336" t="s">
        <v>8</v>
      </c>
      <c r="CM232" s="336" t="s">
        <v>8</v>
      </c>
      <c r="CN232" s="336" t="s">
        <v>8</v>
      </c>
      <c r="CO232" s="336" t="s">
        <v>8</v>
      </c>
      <c r="CP232" s="336" t="s">
        <v>8</v>
      </c>
      <c r="CQ232" s="336" t="s">
        <v>8</v>
      </c>
      <c r="CR232" s="336" t="s">
        <v>8</v>
      </c>
      <c r="CS232" s="336" t="s">
        <v>8</v>
      </c>
      <c r="CT232" s="336" t="s">
        <v>8</v>
      </c>
      <c r="CU232" s="336" t="s">
        <v>8</v>
      </c>
      <c r="CV232" s="336" t="s">
        <v>8</v>
      </c>
      <c r="CW232" s="336" t="s">
        <v>8</v>
      </c>
      <c r="CX232" s="331" t="s">
        <v>8</v>
      </c>
      <c r="CY232" s="336" t="s">
        <v>8</v>
      </c>
      <c r="CZ232" s="336" t="s">
        <v>8</v>
      </c>
      <c r="DA232" s="336" t="s">
        <v>8</v>
      </c>
      <c r="DB232" s="336" t="s">
        <v>8</v>
      </c>
      <c r="DC232" s="336" t="s">
        <v>8</v>
      </c>
      <c r="DD232" s="336" t="s">
        <v>8</v>
      </c>
      <c r="DE232" s="57" t="s">
        <v>8</v>
      </c>
      <c r="DF232" s="57" t="s">
        <v>8</v>
      </c>
      <c r="DG232" s="2"/>
      <c r="DH232" s="2"/>
      <c r="DI232" s="2"/>
      <c r="DJ232" s="2"/>
      <c r="DK232" s="2"/>
      <c r="DL232" s="2"/>
      <c r="DM232" s="2"/>
      <c r="DN232" s="2"/>
      <c r="DO232" s="2"/>
      <c r="DP232" s="2"/>
      <c r="DQ232" s="2"/>
      <c r="DR232" s="2"/>
      <c r="DS232" s="2"/>
      <c r="DT232" s="2"/>
      <c r="DU232" s="2"/>
      <c r="DV232" s="2"/>
      <c r="DW232" s="2"/>
      <c r="DX232" s="2"/>
      <c r="DY232" s="2"/>
      <c r="DZ232" s="2"/>
    </row>
    <row r="233" spans="1:130" ht="53.25" hidden="1" customHeight="1" x14ac:dyDescent="0.25">
      <c r="A233" s="49">
        <v>204</v>
      </c>
      <c r="B233" s="62">
        <v>325</v>
      </c>
      <c r="C233" s="56">
        <v>330</v>
      </c>
      <c r="D233" s="8" t="s">
        <v>294</v>
      </c>
      <c r="E233" s="15" t="s">
        <v>11</v>
      </c>
      <c r="F233" s="15" t="s">
        <v>295</v>
      </c>
      <c r="G233" s="64" t="s">
        <v>19</v>
      </c>
      <c r="H233" s="132" t="s">
        <v>769</v>
      </c>
      <c r="I233" s="64" t="s">
        <v>628</v>
      </c>
      <c r="J233" s="64" t="s">
        <v>179</v>
      </c>
      <c r="K233" s="16" t="s">
        <v>6</v>
      </c>
      <c r="L233" s="16" t="s">
        <v>15</v>
      </c>
      <c r="M233" s="11">
        <v>1</v>
      </c>
      <c r="N233" s="11" t="s">
        <v>546</v>
      </c>
      <c r="O233" s="66"/>
      <c r="P233" s="66"/>
      <c r="Q233" s="66"/>
      <c r="R233" s="66"/>
      <c r="S233" s="66"/>
      <c r="T233" s="66"/>
      <c r="U233" s="66" t="s">
        <v>15</v>
      </c>
      <c r="V233" s="66"/>
      <c r="W233" s="66"/>
      <c r="X233" s="80"/>
      <c r="Y233" s="67">
        <f t="shared" ref="Y233:Y296" si="88">COUNTIF(O233:X233,"x")</f>
        <v>1</v>
      </c>
      <c r="Z233" s="16"/>
      <c r="AA233" s="16"/>
      <c r="AB233" s="16"/>
      <c r="AC233" s="16"/>
      <c r="AD233" s="16"/>
      <c r="AE233" s="68"/>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6">
        <v>2</v>
      </c>
      <c r="BK233" s="16">
        <v>2</v>
      </c>
      <c r="BL233" s="16">
        <v>2</v>
      </c>
      <c r="BM233" s="16">
        <v>2</v>
      </c>
      <c r="BN233" s="16">
        <v>2</v>
      </c>
      <c r="BO233" s="16">
        <v>2</v>
      </c>
      <c r="BP233" s="16">
        <v>2</v>
      </c>
      <c r="BQ233" s="16">
        <v>2</v>
      </c>
      <c r="BR233" s="16">
        <v>2</v>
      </c>
      <c r="BS233" s="16">
        <v>2</v>
      </c>
      <c r="BT233" s="16">
        <v>2</v>
      </c>
      <c r="BU233" s="16">
        <v>2</v>
      </c>
      <c r="BV233" s="16">
        <v>2</v>
      </c>
      <c r="BW233" s="16">
        <v>2</v>
      </c>
      <c r="BX233" s="16">
        <v>2</v>
      </c>
      <c r="BY233" s="16">
        <v>2</v>
      </c>
      <c r="BZ233" s="16">
        <v>2</v>
      </c>
      <c r="CA233" s="16">
        <v>2</v>
      </c>
      <c r="CB233" s="16">
        <v>2</v>
      </c>
      <c r="CC233" s="16">
        <v>2</v>
      </c>
      <c r="CD233" s="16">
        <v>2</v>
      </c>
      <c r="CE233" s="16">
        <v>2</v>
      </c>
      <c r="CF233" s="16">
        <v>2</v>
      </c>
      <c r="CG233" s="16">
        <v>2</v>
      </c>
      <c r="CH233" s="16">
        <v>2</v>
      </c>
      <c r="CI233" s="16">
        <v>2</v>
      </c>
      <c r="CJ233" s="16">
        <v>2</v>
      </c>
      <c r="CK233" s="16">
        <v>2</v>
      </c>
      <c r="CL233" s="16">
        <v>2</v>
      </c>
      <c r="CM233" s="16">
        <v>2</v>
      </c>
      <c r="CN233" s="16">
        <v>2</v>
      </c>
      <c r="CO233" s="16">
        <v>2</v>
      </c>
      <c r="CP233" s="16">
        <v>2</v>
      </c>
      <c r="CQ233" s="16">
        <v>2</v>
      </c>
      <c r="CR233" s="16">
        <v>2</v>
      </c>
      <c r="CS233" s="16"/>
      <c r="CT233" s="16">
        <v>2</v>
      </c>
      <c r="CU233" s="16">
        <v>2</v>
      </c>
      <c r="CV233" s="16">
        <v>2</v>
      </c>
      <c r="CW233" s="69">
        <f>COUNTIF(BJ233:CV233,"2")</f>
        <v>38</v>
      </c>
      <c r="CX233" s="352">
        <f>CW233/(CW233+CY233+DA233+DC233)</f>
        <v>1</v>
      </c>
      <c r="CY233" s="69">
        <f>COUNTIF(BJ233:CV233,"1")</f>
        <v>0</v>
      </c>
      <c r="CZ233" s="70">
        <f>CY233/(CW233+CY233+DA233+DC233)</f>
        <v>0</v>
      </c>
      <c r="DA233" s="69">
        <f>COUNTIF(BJ233:CV233,"0")</f>
        <v>0</v>
      </c>
      <c r="DB233" s="70">
        <f>DA233/(CW233+CY233+DA233+DC233)</f>
        <v>0</v>
      </c>
      <c r="DC233" s="69">
        <f>COUNTIF(BJ233:CV233,"KĐG")</f>
        <v>0</v>
      </c>
      <c r="DD233" s="70">
        <f>DC233/(CW233+CY233+DA233+DC233)</f>
        <v>0</v>
      </c>
      <c r="DE233" s="71">
        <f>(((CW233*2)+(CY233*1)+(DA233*0)))/(CW233+CY233+DA233)</f>
        <v>2</v>
      </c>
      <c r="DF233" s="71" t="str">
        <f>IF(DD233&gt;=50%,"KĐG",IF(DE233&gt;=1.6,"Đạt mục tiêu",IF(DE233&gt;=1,"Cần cố gắng","Chưa đạt")))</f>
        <v>Đạt mục tiêu</v>
      </c>
      <c r="DG233" s="2"/>
      <c r="DH233" s="2"/>
      <c r="DI233" s="2"/>
      <c r="DJ233" s="2"/>
      <c r="DK233" s="2"/>
      <c r="DL233" s="2"/>
      <c r="DM233" s="2"/>
      <c r="DN233" s="2"/>
      <c r="DO233" s="2"/>
      <c r="DP233" s="2"/>
      <c r="DQ233" s="2"/>
      <c r="DR233" s="2"/>
      <c r="DS233" s="2"/>
      <c r="DT233" s="2"/>
      <c r="DU233" s="2"/>
      <c r="DV233" s="2"/>
      <c r="DW233" s="2"/>
      <c r="DX233" s="2"/>
      <c r="DY233" s="2"/>
      <c r="DZ233" s="2"/>
    </row>
    <row r="234" spans="1:130" ht="60" hidden="1" customHeight="1" x14ac:dyDescent="0.25">
      <c r="A234" s="49">
        <v>205</v>
      </c>
      <c r="B234" s="62">
        <v>330</v>
      </c>
      <c r="C234" s="56">
        <v>331</v>
      </c>
      <c r="D234" s="8" t="s">
        <v>296</v>
      </c>
      <c r="E234" s="15" t="s">
        <v>11</v>
      </c>
      <c r="F234" s="15" t="s">
        <v>297</v>
      </c>
      <c r="G234" s="64" t="s">
        <v>19</v>
      </c>
      <c r="H234" s="133" t="s">
        <v>770</v>
      </c>
      <c r="I234" s="64" t="s">
        <v>628</v>
      </c>
      <c r="J234" s="64" t="s">
        <v>179</v>
      </c>
      <c r="K234" s="16" t="s">
        <v>6</v>
      </c>
      <c r="L234" s="16" t="s">
        <v>15</v>
      </c>
      <c r="M234" s="11">
        <v>1</v>
      </c>
      <c r="N234" s="305" t="s">
        <v>544</v>
      </c>
      <c r="O234" s="66"/>
      <c r="P234" s="66"/>
      <c r="Q234" s="66"/>
      <c r="R234" s="66"/>
      <c r="S234" s="80" t="s">
        <v>15</v>
      </c>
      <c r="T234" s="66"/>
      <c r="U234" s="66"/>
      <c r="V234" s="66"/>
      <c r="W234" s="66"/>
      <c r="X234" s="80"/>
      <c r="Y234" s="67">
        <f t="shared" si="88"/>
        <v>1</v>
      </c>
      <c r="Z234" s="16"/>
      <c r="AA234" s="16"/>
      <c r="AB234" s="16"/>
      <c r="AC234" s="16"/>
      <c r="AD234" s="16"/>
      <c r="AE234" s="68"/>
      <c r="AF234" s="12"/>
      <c r="AG234" s="12"/>
      <c r="AH234" s="12"/>
      <c r="AI234" s="12"/>
      <c r="AJ234" s="12"/>
      <c r="AK234" s="12"/>
      <c r="AL234" s="12"/>
      <c r="AM234" s="12"/>
      <c r="AN234" s="12"/>
      <c r="AO234" s="12"/>
      <c r="AP234" s="12"/>
      <c r="AQ234" s="12" t="s">
        <v>654</v>
      </c>
      <c r="AR234" s="12" t="s">
        <v>654</v>
      </c>
      <c r="AS234" s="12" t="s">
        <v>654</v>
      </c>
      <c r="AT234" s="12" t="s">
        <v>654</v>
      </c>
      <c r="AU234" s="12"/>
      <c r="AV234" s="12"/>
      <c r="AW234" s="12"/>
      <c r="AX234" s="12"/>
      <c r="AY234" s="12"/>
      <c r="AZ234" s="12"/>
      <c r="BA234" s="12"/>
      <c r="BB234" s="12"/>
      <c r="BC234" s="12"/>
      <c r="BD234" s="12"/>
      <c r="BE234" s="12"/>
      <c r="BF234" s="12"/>
      <c r="BG234" s="12"/>
      <c r="BH234" s="12"/>
      <c r="BI234" s="12"/>
      <c r="BJ234" s="16">
        <v>2</v>
      </c>
      <c r="BK234" s="16">
        <v>2</v>
      </c>
      <c r="BL234" s="16">
        <v>2</v>
      </c>
      <c r="BM234" s="16">
        <v>2</v>
      </c>
      <c r="BN234" s="16">
        <v>2</v>
      </c>
      <c r="BO234" s="16">
        <v>2</v>
      </c>
      <c r="BP234" s="16">
        <v>2</v>
      </c>
      <c r="BQ234" s="16">
        <v>2</v>
      </c>
      <c r="BR234" s="16">
        <v>2</v>
      </c>
      <c r="BS234" s="16">
        <v>2</v>
      </c>
      <c r="BT234" s="16">
        <v>2</v>
      </c>
      <c r="BU234" s="16">
        <v>2</v>
      </c>
      <c r="BV234" s="16">
        <v>2</v>
      </c>
      <c r="BW234" s="16">
        <v>2</v>
      </c>
      <c r="BX234" s="16">
        <v>2</v>
      </c>
      <c r="BY234" s="16">
        <v>2</v>
      </c>
      <c r="BZ234" s="16">
        <v>2</v>
      </c>
      <c r="CA234" s="16">
        <v>2</v>
      </c>
      <c r="CB234" s="16">
        <v>2</v>
      </c>
      <c r="CC234" s="16">
        <v>2</v>
      </c>
      <c r="CD234" s="16">
        <v>2</v>
      </c>
      <c r="CE234" s="16">
        <v>2</v>
      </c>
      <c r="CF234" s="16">
        <v>2</v>
      </c>
      <c r="CG234" s="16">
        <v>2</v>
      </c>
      <c r="CH234" s="16">
        <v>2</v>
      </c>
      <c r="CI234" s="16">
        <v>2</v>
      </c>
      <c r="CJ234" s="16">
        <v>2</v>
      </c>
      <c r="CK234" s="16">
        <v>2</v>
      </c>
      <c r="CL234" s="16">
        <v>2</v>
      </c>
      <c r="CM234" s="16">
        <v>2</v>
      </c>
      <c r="CN234" s="16">
        <v>2</v>
      </c>
      <c r="CO234" s="16">
        <v>2</v>
      </c>
      <c r="CP234" s="16">
        <v>2</v>
      </c>
      <c r="CQ234" s="16">
        <v>2</v>
      </c>
      <c r="CR234" s="16">
        <v>2</v>
      </c>
      <c r="CS234" s="16"/>
      <c r="CT234" s="16">
        <v>2</v>
      </c>
      <c r="CU234" s="16">
        <v>2</v>
      </c>
      <c r="CV234" s="16">
        <v>2</v>
      </c>
      <c r="CW234" s="69">
        <f>COUNTIF(BJ234:CV234,"2")</f>
        <v>38</v>
      </c>
      <c r="CX234" s="352">
        <f>CW234/(CW234+CY234+DA234+DC234)</f>
        <v>1</v>
      </c>
      <c r="CY234" s="69">
        <f>COUNTIF(BJ234:CV234,"1")</f>
        <v>0</v>
      </c>
      <c r="CZ234" s="70">
        <f>CY234/(CW234+CY234+DA234+DC234)</f>
        <v>0</v>
      </c>
      <c r="DA234" s="69">
        <f>COUNTIF(BJ234:CV234,"0")</f>
        <v>0</v>
      </c>
      <c r="DB234" s="70">
        <f>DA234/(CW234+CY234+DA234+DC234)</f>
        <v>0</v>
      </c>
      <c r="DC234" s="69">
        <f>COUNTIF(BJ234:CV234,"KĐG")</f>
        <v>0</v>
      </c>
      <c r="DD234" s="70">
        <f>DC234/(CW234+CY234+DA234+DC234)</f>
        <v>0</v>
      </c>
      <c r="DE234" s="71">
        <f>(((CW234*2)+(CY234*1)+(DA234*0)))/(CW234+CY234+DA234)</f>
        <v>2</v>
      </c>
      <c r="DF234" s="71" t="str">
        <f>IF(DD234&gt;=50%,"KĐG",IF(DE234&gt;=1.6,"Đạt mục tiêu",IF(DE234&gt;=1,"Cần cố gắng","Chưa đạt")))</f>
        <v>Đạt mục tiêu</v>
      </c>
      <c r="DG234" s="2"/>
      <c r="DH234" s="2"/>
      <c r="DI234" s="2"/>
      <c r="DJ234" s="2"/>
      <c r="DK234" s="2"/>
      <c r="DL234" s="2"/>
      <c r="DM234" s="2"/>
      <c r="DN234" s="2"/>
      <c r="DO234" s="2"/>
      <c r="DP234" s="2"/>
      <c r="DQ234" s="2"/>
      <c r="DR234" s="2"/>
      <c r="DS234" s="2"/>
      <c r="DT234" s="2"/>
      <c r="DU234" s="2"/>
      <c r="DV234" s="2"/>
      <c r="DW234" s="2"/>
      <c r="DX234" s="2"/>
      <c r="DY234" s="2"/>
      <c r="DZ234" s="2"/>
    </row>
    <row r="235" spans="1:130" ht="45.75" hidden="1" customHeight="1" x14ac:dyDescent="0.25">
      <c r="A235" s="614">
        <v>206</v>
      </c>
      <c r="B235" s="617">
        <v>331</v>
      </c>
      <c r="C235" s="56"/>
      <c r="D235" s="612" t="s">
        <v>298</v>
      </c>
      <c r="E235" s="612" t="s">
        <v>19</v>
      </c>
      <c r="F235" s="612" t="s">
        <v>299</v>
      </c>
      <c r="G235" s="612" t="s">
        <v>19</v>
      </c>
      <c r="H235" s="133" t="s">
        <v>1339</v>
      </c>
      <c r="I235" s="64" t="s">
        <v>628</v>
      </c>
      <c r="J235" s="64"/>
      <c r="K235" s="16"/>
      <c r="L235" s="16"/>
      <c r="M235" s="11"/>
      <c r="N235" s="306" t="s">
        <v>1200</v>
      </c>
      <c r="O235" s="66" t="s">
        <v>15</v>
      </c>
      <c r="P235" s="66"/>
      <c r="Q235" s="66"/>
      <c r="R235" s="66"/>
      <c r="S235" s="80"/>
      <c r="T235" s="66"/>
      <c r="U235" s="66"/>
      <c r="V235" s="66"/>
      <c r="W235" s="66"/>
      <c r="X235" s="80"/>
      <c r="Y235" s="67"/>
      <c r="Z235" s="16"/>
      <c r="AA235" s="16"/>
      <c r="AB235" s="16"/>
      <c r="AC235" s="16"/>
      <c r="AD235" s="16"/>
      <c r="AE235" s="68"/>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69"/>
      <c r="CX235" s="352"/>
      <c r="CY235" s="69"/>
      <c r="CZ235" s="70"/>
      <c r="DA235" s="69"/>
      <c r="DB235" s="70"/>
      <c r="DC235" s="69"/>
      <c r="DD235" s="70"/>
      <c r="DE235" s="71"/>
      <c r="DF235" s="71"/>
      <c r="DG235" s="387"/>
      <c r="DH235" s="387"/>
      <c r="DI235" s="387"/>
      <c r="DJ235" s="387"/>
      <c r="DK235" s="387"/>
      <c r="DL235" s="387"/>
      <c r="DM235" s="387"/>
      <c r="DN235" s="387"/>
      <c r="DO235" s="387"/>
      <c r="DP235" s="387"/>
      <c r="DQ235" s="387"/>
      <c r="DR235" s="387"/>
      <c r="DS235" s="387"/>
      <c r="DT235" s="387"/>
      <c r="DU235" s="387"/>
      <c r="DV235" s="387"/>
      <c r="DW235" s="387"/>
      <c r="DX235" s="387"/>
      <c r="DY235" s="387"/>
      <c r="DZ235" s="387"/>
    </row>
    <row r="236" spans="1:130" ht="53.25" hidden="1" customHeight="1" x14ac:dyDescent="0.25">
      <c r="A236" s="616"/>
      <c r="B236" s="619"/>
      <c r="C236" s="56">
        <v>336</v>
      </c>
      <c r="D236" s="613"/>
      <c r="E236" s="613"/>
      <c r="F236" s="613"/>
      <c r="G236" s="613"/>
      <c r="H236" s="15" t="s">
        <v>771</v>
      </c>
      <c r="I236" s="64" t="s">
        <v>628</v>
      </c>
      <c r="J236" s="64" t="s">
        <v>179</v>
      </c>
      <c r="K236" s="16" t="s">
        <v>6</v>
      </c>
      <c r="L236" s="16" t="s">
        <v>15</v>
      </c>
      <c r="M236" s="11"/>
      <c r="N236" s="306" t="s">
        <v>545</v>
      </c>
      <c r="O236" s="66"/>
      <c r="P236" s="66"/>
      <c r="Q236" s="66"/>
      <c r="R236" s="66"/>
      <c r="S236" s="66"/>
      <c r="T236" s="66" t="s">
        <v>15</v>
      </c>
      <c r="U236" s="66"/>
      <c r="V236" s="66"/>
      <c r="W236" s="66"/>
      <c r="X236" s="66"/>
      <c r="Y236" s="67">
        <f t="shared" si="88"/>
        <v>1</v>
      </c>
      <c r="Z236" s="16"/>
      <c r="AA236" s="16"/>
      <c r="AB236" s="16"/>
      <c r="AC236" s="16"/>
      <c r="AD236" s="16"/>
      <c r="AE236" s="68"/>
      <c r="AF236" s="12"/>
      <c r="AG236" s="12"/>
      <c r="AH236" s="12"/>
      <c r="AI236" s="12"/>
      <c r="AJ236" s="12"/>
      <c r="AK236" s="12"/>
      <c r="AL236" s="12"/>
      <c r="AM236" s="12"/>
      <c r="AN236" s="12"/>
      <c r="AO236" s="12"/>
      <c r="AP236" s="12"/>
      <c r="AQ236" s="12"/>
      <c r="AR236" s="12"/>
      <c r="AS236" s="12"/>
      <c r="AT236" s="12"/>
      <c r="AU236" s="12"/>
      <c r="AV236" s="12"/>
      <c r="AW236" s="12" t="s">
        <v>654</v>
      </c>
      <c r="AX236" s="12"/>
      <c r="AY236" s="12"/>
      <c r="AZ236" s="12"/>
      <c r="BA236" s="12"/>
      <c r="BB236" s="12"/>
      <c r="BC236" s="12"/>
      <c r="BD236" s="12"/>
      <c r="BE236" s="12"/>
      <c r="BF236" s="12"/>
      <c r="BG236" s="12"/>
      <c r="BH236" s="12"/>
      <c r="BI236" s="12"/>
      <c r="BJ236" s="345">
        <v>2</v>
      </c>
      <c r="BK236" s="345">
        <v>2</v>
      </c>
      <c r="BL236" s="345">
        <v>2</v>
      </c>
      <c r="BM236" s="345">
        <v>2</v>
      </c>
      <c r="BN236" s="345">
        <v>2</v>
      </c>
      <c r="BO236" s="345">
        <v>2</v>
      </c>
      <c r="BP236" s="345">
        <v>2</v>
      </c>
      <c r="BQ236" s="345">
        <v>2</v>
      </c>
      <c r="BR236" s="345">
        <v>2</v>
      </c>
      <c r="BS236" s="345">
        <v>2</v>
      </c>
      <c r="BT236" s="345">
        <v>2</v>
      </c>
      <c r="BU236" s="345">
        <v>2</v>
      </c>
      <c r="BV236" s="345">
        <v>2</v>
      </c>
      <c r="BW236" s="345">
        <v>2</v>
      </c>
      <c r="BX236" s="345">
        <v>2</v>
      </c>
      <c r="BY236" s="345">
        <v>2</v>
      </c>
      <c r="BZ236" s="345">
        <v>2</v>
      </c>
      <c r="CA236" s="345">
        <v>2</v>
      </c>
      <c r="CB236" s="345">
        <v>2</v>
      </c>
      <c r="CC236" s="345">
        <v>2</v>
      </c>
      <c r="CD236" s="345">
        <v>2</v>
      </c>
      <c r="CE236" s="345">
        <v>2</v>
      </c>
      <c r="CF236" s="345">
        <v>2</v>
      </c>
      <c r="CG236" s="345">
        <v>2</v>
      </c>
      <c r="CH236" s="345">
        <v>2</v>
      </c>
      <c r="CI236" s="345">
        <v>2</v>
      </c>
      <c r="CJ236" s="345">
        <v>2</v>
      </c>
      <c r="CK236" s="345">
        <v>2</v>
      </c>
      <c r="CL236" s="345">
        <v>2</v>
      </c>
      <c r="CM236" s="345">
        <v>2</v>
      </c>
      <c r="CN236" s="345">
        <v>2</v>
      </c>
      <c r="CO236" s="345">
        <v>2</v>
      </c>
      <c r="CP236" s="345">
        <v>2</v>
      </c>
      <c r="CQ236" s="345">
        <v>2</v>
      </c>
      <c r="CR236" s="345">
        <v>2</v>
      </c>
      <c r="CS236" s="345">
        <v>2</v>
      </c>
      <c r="CT236" s="345">
        <v>2</v>
      </c>
      <c r="CU236" s="345">
        <v>2</v>
      </c>
      <c r="CV236" s="345">
        <v>2</v>
      </c>
      <c r="CW236" s="335">
        <f>COUNTIF(BJ236:CV236,"2")</f>
        <v>39</v>
      </c>
      <c r="CX236" s="330">
        <f>CW236/(CW236+CY236+DA236+DC236)</f>
        <v>1</v>
      </c>
      <c r="CY236" s="335">
        <f>COUNTIF(BJ236:CV236,"1")</f>
        <v>0</v>
      </c>
      <c r="CZ236" s="339">
        <f>CY236/(CW236+CY236+DA236+DC236)</f>
        <v>0</v>
      </c>
      <c r="DA236" s="335">
        <f>COUNTIF(BJ236:CV236,"0")</f>
        <v>0</v>
      </c>
      <c r="DB236" s="339">
        <f>DA236/(CW236+CY236+DA236+DC236)</f>
        <v>0</v>
      </c>
      <c r="DC236" s="335">
        <f>COUNTIF(BJ236:CV236,"KĐG")</f>
        <v>0</v>
      </c>
      <c r="DD236" s="339">
        <f>DC236/(CW236+CY236+DA236+DC236)</f>
        <v>0</v>
      </c>
      <c r="DE236" s="71">
        <f>(((CW236*2)+(CY236*1)+(DA236*0)))/(CW236+CY236+DA236)</f>
        <v>2</v>
      </c>
      <c r="DF236" s="71" t="str">
        <f>IF(DD236&gt;=50%,"KĐG",IF(DE236&gt;=1.6,"Đạt mục tiêu",IF(DE236&gt;=1,"Cần cố gắng","Chưa đạt")))</f>
        <v>Đạt mục tiêu</v>
      </c>
      <c r="DG236" s="2"/>
      <c r="DH236" s="2"/>
      <c r="DI236" s="2"/>
      <c r="DJ236" s="2"/>
      <c r="DK236" s="2"/>
      <c r="DL236" s="2"/>
      <c r="DM236" s="2"/>
      <c r="DN236" s="2"/>
      <c r="DO236" s="2"/>
      <c r="DP236" s="2"/>
      <c r="DQ236" s="2"/>
      <c r="DR236" s="2"/>
      <c r="DS236" s="2"/>
      <c r="DT236" s="2"/>
      <c r="DU236" s="2"/>
      <c r="DV236" s="2"/>
      <c r="DW236" s="2"/>
      <c r="DX236" s="2"/>
      <c r="DY236" s="2"/>
      <c r="DZ236" s="2"/>
    </row>
    <row r="237" spans="1:130" ht="48" hidden="1" customHeight="1" x14ac:dyDescent="0.25">
      <c r="A237" s="49">
        <v>207</v>
      </c>
      <c r="B237" s="62">
        <v>336</v>
      </c>
      <c r="C237" s="56">
        <v>337</v>
      </c>
      <c r="D237" s="8" t="s">
        <v>300</v>
      </c>
      <c r="E237" s="15" t="s">
        <v>19</v>
      </c>
      <c r="F237" s="15" t="s">
        <v>301</v>
      </c>
      <c r="G237" s="64" t="s">
        <v>19</v>
      </c>
      <c r="H237" s="8" t="s">
        <v>772</v>
      </c>
      <c r="I237" s="64" t="s">
        <v>628</v>
      </c>
      <c r="J237" s="64" t="s">
        <v>179</v>
      </c>
      <c r="K237" s="16" t="s">
        <v>6</v>
      </c>
      <c r="L237" s="16" t="s">
        <v>15</v>
      </c>
      <c r="M237" s="11"/>
      <c r="N237" s="305" t="s">
        <v>544</v>
      </c>
      <c r="O237" s="66"/>
      <c r="P237" s="66"/>
      <c r="Q237" s="66"/>
      <c r="R237" s="66"/>
      <c r="S237" s="66" t="s">
        <v>15</v>
      </c>
      <c r="T237" s="66"/>
      <c r="U237" s="66"/>
      <c r="V237" s="66"/>
      <c r="W237" s="66"/>
      <c r="X237" s="66"/>
      <c r="Y237" s="67">
        <f t="shared" si="88"/>
        <v>1</v>
      </c>
      <c r="Z237" s="16"/>
      <c r="AA237" s="16"/>
      <c r="AB237" s="16"/>
      <c r="AC237" s="16"/>
      <c r="AD237" s="16"/>
      <c r="AE237" s="76"/>
      <c r="AF237" s="16"/>
      <c r="AG237" s="16"/>
      <c r="AH237" s="16"/>
      <c r="AI237" s="16"/>
      <c r="AJ237" s="16"/>
      <c r="AK237" s="16"/>
      <c r="AL237" s="16"/>
      <c r="AM237" s="16"/>
      <c r="AN237" s="16"/>
      <c r="AO237" s="16"/>
      <c r="AP237" s="16"/>
      <c r="AQ237" s="16" t="s">
        <v>645</v>
      </c>
      <c r="AR237" s="16" t="s">
        <v>645</v>
      </c>
      <c r="AS237" s="16" t="s">
        <v>645</v>
      </c>
      <c r="AT237" s="16" t="s">
        <v>645</v>
      </c>
      <c r="AU237" s="16"/>
      <c r="AV237" s="16"/>
      <c r="AW237" s="16"/>
      <c r="AX237" s="16"/>
      <c r="AY237" s="16"/>
      <c r="AZ237" s="16"/>
      <c r="BA237" s="16"/>
      <c r="BB237" s="16"/>
      <c r="BC237" s="16"/>
      <c r="BD237" s="16"/>
      <c r="BE237" s="16"/>
      <c r="BF237" s="16"/>
      <c r="BG237" s="16"/>
      <c r="BH237" s="16"/>
      <c r="BI237" s="16"/>
      <c r="BJ237" s="16">
        <v>2</v>
      </c>
      <c r="BK237" s="16">
        <v>2</v>
      </c>
      <c r="BL237" s="16">
        <v>2</v>
      </c>
      <c r="BM237" s="16">
        <v>2</v>
      </c>
      <c r="BN237" s="16">
        <v>2</v>
      </c>
      <c r="BO237" s="16">
        <v>2</v>
      </c>
      <c r="BP237" s="16">
        <v>2</v>
      </c>
      <c r="BQ237" s="16">
        <v>2</v>
      </c>
      <c r="BR237" s="16">
        <v>2</v>
      </c>
      <c r="BS237" s="16">
        <v>2</v>
      </c>
      <c r="BT237" s="16">
        <v>2</v>
      </c>
      <c r="BU237" s="16">
        <v>2</v>
      </c>
      <c r="BV237" s="16">
        <v>2</v>
      </c>
      <c r="BW237" s="16">
        <v>2</v>
      </c>
      <c r="BX237" s="16">
        <v>2</v>
      </c>
      <c r="BY237" s="16">
        <v>2</v>
      </c>
      <c r="BZ237" s="16">
        <v>2</v>
      </c>
      <c r="CA237" s="16">
        <v>2</v>
      </c>
      <c r="CB237" s="16">
        <v>2</v>
      </c>
      <c r="CC237" s="16">
        <v>2</v>
      </c>
      <c r="CD237" s="16">
        <v>2</v>
      </c>
      <c r="CE237" s="16">
        <v>2</v>
      </c>
      <c r="CF237" s="16">
        <v>2</v>
      </c>
      <c r="CG237" s="16">
        <v>2</v>
      </c>
      <c r="CH237" s="16">
        <v>2</v>
      </c>
      <c r="CI237" s="16">
        <v>2</v>
      </c>
      <c r="CJ237" s="16">
        <v>2</v>
      </c>
      <c r="CK237" s="16">
        <v>2</v>
      </c>
      <c r="CL237" s="16">
        <v>2</v>
      </c>
      <c r="CM237" s="16">
        <v>2</v>
      </c>
      <c r="CN237" s="16">
        <v>2</v>
      </c>
      <c r="CO237" s="16">
        <v>2</v>
      </c>
      <c r="CP237" s="16">
        <v>2</v>
      </c>
      <c r="CQ237" s="16">
        <v>2</v>
      </c>
      <c r="CR237" s="16">
        <v>2</v>
      </c>
      <c r="CS237" s="16"/>
      <c r="CT237" s="16">
        <v>2</v>
      </c>
      <c r="CU237" s="16">
        <v>2</v>
      </c>
      <c r="CV237" s="16">
        <v>2</v>
      </c>
      <c r="CW237" s="69">
        <f>COUNTIF(BJ237:CV237,"2")</f>
        <v>38</v>
      </c>
      <c r="CX237" s="352">
        <f>CW237/(CW237+CY237+DA237+DC237)</f>
        <v>1</v>
      </c>
      <c r="CY237" s="69">
        <f>COUNTIF(BJ237:CV237,"1")</f>
        <v>0</v>
      </c>
      <c r="CZ237" s="70">
        <f>CY237/(CW237+CY237+DA237+DC237)</f>
        <v>0</v>
      </c>
      <c r="DA237" s="69">
        <f>COUNTIF(BJ237:CV237,"0")</f>
        <v>0</v>
      </c>
      <c r="DB237" s="70">
        <f>DA237/(CW237+CY237+DA237+DC237)</f>
        <v>0</v>
      </c>
      <c r="DC237" s="69">
        <f>COUNTIF(BJ237:CV237,"KĐG")</f>
        <v>0</v>
      </c>
      <c r="DD237" s="70">
        <f>DC237/(CW237+CY237+DA237+DC237)</f>
        <v>0</v>
      </c>
      <c r="DE237" s="71">
        <f>(((CW237*2)+(CY237*1)+(DA237*0)))/(CW237+CY237+DA237)</f>
        <v>2</v>
      </c>
      <c r="DF237" s="71" t="str">
        <f>IF(DD237&gt;=50%,"KĐG",IF(DE237&gt;=1.6,"Đạt mục tiêu",IF(DE237&gt;=1,"Cần cố gắng","Chưa đạt")))</f>
        <v>Đạt mục tiêu</v>
      </c>
      <c r="DG237" s="2"/>
      <c r="DH237" s="2"/>
      <c r="DI237" s="2"/>
      <c r="DJ237" s="2"/>
      <c r="DK237" s="2"/>
      <c r="DL237" s="2"/>
      <c r="DM237" s="2"/>
      <c r="DN237" s="2"/>
      <c r="DO237" s="2"/>
      <c r="DP237" s="2"/>
      <c r="DQ237" s="2"/>
      <c r="DR237" s="2"/>
      <c r="DS237" s="2"/>
      <c r="DT237" s="2"/>
      <c r="DU237" s="2"/>
      <c r="DV237" s="2"/>
      <c r="DW237" s="2"/>
      <c r="DX237" s="2"/>
      <c r="DY237" s="2"/>
      <c r="DZ237" s="2"/>
    </row>
    <row r="238" spans="1:130" ht="15.75" hidden="1" customHeight="1" x14ac:dyDescent="0.25">
      <c r="A238" s="49">
        <v>208</v>
      </c>
      <c r="B238" s="55">
        <v>337</v>
      </c>
      <c r="C238" s="56">
        <v>338</v>
      </c>
      <c r="D238" s="623" t="s">
        <v>302</v>
      </c>
      <c r="E238" s="624"/>
      <c r="F238" s="624"/>
      <c r="G238" s="624"/>
      <c r="H238" s="625"/>
      <c r="I238" s="64"/>
      <c r="J238" s="57"/>
      <c r="K238" s="57" t="s">
        <v>8</v>
      </c>
      <c r="L238" s="57" t="s">
        <v>8</v>
      </c>
      <c r="M238" s="57" t="s">
        <v>8</v>
      </c>
      <c r="N238" s="296"/>
      <c r="O238" s="58" t="s">
        <v>609</v>
      </c>
      <c r="P238" s="58" t="s">
        <v>609</v>
      </c>
      <c r="Q238" s="58" t="s">
        <v>609</v>
      </c>
      <c r="R238" s="58" t="s">
        <v>609</v>
      </c>
      <c r="S238" s="58" t="s">
        <v>609</v>
      </c>
      <c r="T238" s="58" t="s">
        <v>609</v>
      </c>
      <c r="U238" s="58" t="s">
        <v>609</v>
      </c>
      <c r="V238" s="58" t="s">
        <v>609</v>
      </c>
      <c r="W238" s="58" t="s">
        <v>609</v>
      </c>
      <c r="X238" s="58" t="s">
        <v>609</v>
      </c>
      <c r="Y238" s="67">
        <f t="shared" si="88"/>
        <v>0</v>
      </c>
      <c r="Z238" s="57"/>
      <c r="AA238" s="57" t="s">
        <v>8</v>
      </c>
      <c r="AB238" s="57" t="s">
        <v>8</v>
      </c>
      <c r="AC238" s="57" t="s">
        <v>8</v>
      </c>
      <c r="AD238" s="57" t="s">
        <v>8</v>
      </c>
      <c r="AE238" s="57" t="s">
        <v>8</v>
      </c>
      <c r="AF238" s="57" t="s">
        <v>8</v>
      </c>
      <c r="AG238" s="57" t="s">
        <v>8</v>
      </c>
      <c r="AH238" s="57" t="s">
        <v>8</v>
      </c>
      <c r="AI238" s="57" t="s">
        <v>8</v>
      </c>
      <c r="AJ238" s="57" t="s">
        <v>8</v>
      </c>
      <c r="AK238" s="57" t="s">
        <v>8</v>
      </c>
      <c r="AL238" s="57" t="s">
        <v>8</v>
      </c>
      <c r="AM238" s="57" t="s">
        <v>8</v>
      </c>
      <c r="AN238" s="57"/>
      <c r="AO238" s="57" t="s">
        <v>8</v>
      </c>
      <c r="AP238" s="57" t="s">
        <v>8</v>
      </c>
      <c r="AQ238" s="57" t="s">
        <v>8</v>
      </c>
      <c r="AR238" s="57" t="s">
        <v>8</v>
      </c>
      <c r="AS238" s="57" t="s">
        <v>8</v>
      </c>
      <c r="AT238" s="57" t="s">
        <v>8</v>
      </c>
      <c r="AU238" s="57" t="s">
        <v>8</v>
      </c>
      <c r="AV238" s="57" t="s">
        <v>8</v>
      </c>
      <c r="AW238" s="57" t="s">
        <v>8</v>
      </c>
      <c r="AX238" s="57" t="s">
        <v>8</v>
      </c>
      <c r="AY238" s="57" t="s">
        <v>8</v>
      </c>
      <c r="AZ238" s="57"/>
      <c r="BA238" s="57" t="s">
        <v>8</v>
      </c>
      <c r="BB238" s="57" t="s">
        <v>8</v>
      </c>
      <c r="BC238" s="57" t="s">
        <v>8</v>
      </c>
      <c r="BD238" s="57" t="s">
        <v>8</v>
      </c>
      <c r="BE238" s="57" t="s">
        <v>8</v>
      </c>
      <c r="BF238" s="57" t="s">
        <v>8</v>
      </c>
      <c r="BG238" s="57" t="s">
        <v>8</v>
      </c>
      <c r="BH238" s="57" t="s">
        <v>8</v>
      </c>
      <c r="BI238" s="57"/>
      <c r="BJ238" s="336" t="s">
        <v>8</v>
      </c>
      <c r="BK238" s="336" t="s">
        <v>8</v>
      </c>
      <c r="BL238" s="336" t="s">
        <v>8</v>
      </c>
      <c r="BM238" s="336" t="s">
        <v>8</v>
      </c>
      <c r="BN238" s="336" t="s">
        <v>8</v>
      </c>
      <c r="BO238" s="336" t="s">
        <v>8</v>
      </c>
      <c r="BP238" s="336" t="s">
        <v>8</v>
      </c>
      <c r="BQ238" s="336" t="s">
        <v>8</v>
      </c>
      <c r="BR238" s="336" t="s">
        <v>8</v>
      </c>
      <c r="BS238" s="336" t="s">
        <v>8</v>
      </c>
      <c r="BT238" s="336" t="s">
        <v>8</v>
      </c>
      <c r="BU238" s="336" t="s">
        <v>8</v>
      </c>
      <c r="BV238" s="336" t="s">
        <v>8</v>
      </c>
      <c r="BW238" s="336" t="s">
        <v>8</v>
      </c>
      <c r="BX238" s="336" t="s">
        <v>8</v>
      </c>
      <c r="BY238" s="336" t="s">
        <v>8</v>
      </c>
      <c r="BZ238" s="336" t="s">
        <v>8</v>
      </c>
      <c r="CA238" s="336" t="s">
        <v>8</v>
      </c>
      <c r="CB238" s="336" t="s">
        <v>8</v>
      </c>
      <c r="CC238" s="336" t="s">
        <v>8</v>
      </c>
      <c r="CD238" s="336" t="s">
        <v>8</v>
      </c>
      <c r="CE238" s="336" t="s">
        <v>8</v>
      </c>
      <c r="CF238" s="336" t="s">
        <v>8</v>
      </c>
      <c r="CG238" s="336" t="s">
        <v>8</v>
      </c>
      <c r="CH238" s="336" t="s">
        <v>8</v>
      </c>
      <c r="CI238" s="336" t="s">
        <v>8</v>
      </c>
      <c r="CJ238" s="336" t="s">
        <v>8</v>
      </c>
      <c r="CK238" s="336" t="s">
        <v>8</v>
      </c>
      <c r="CL238" s="336" t="s">
        <v>8</v>
      </c>
      <c r="CM238" s="336" t="s">
        <v>8</v>
      </c>
      <c r="CN238" s="336" t="s">
        <v>8</v>
      </c>
      <c r="CO238" s="336" t="s">
        <v>8</v>
      </c>
      <c r="CP238" s="336" t="s">
        <v>8</v>
      </c>
      <c r="CQ238" s="336" t="s">
        <v>8</v>
      </c>
      <c r="CR238" s="336" t="s">
        <v>8</v>
      </c>
      <c r="CS238" s="336"/>
      <c r="CT238" s="336" t="s">
        <v>8</v>
      </c>
      <c r="CU238" s="336" t="s">
        <v>8</v>
      </c>
      <c r="CV238" s="336" t="s">
        <v>8</v>
      </c>
      <c r="CW238" s="336" t="s">
        <v>8</v>
      </c>
      <c r="CX238" s="331" t="s">
        <v>8</v>
      </c>
      <c r="CY238" s="336" t="s">
        <v>8</v>
      </c>
      <c r="CZ238" s="336" t="s">
        <v>8</v>
      </c>
      <c r="DA238" s="336" t="s">
        <v>8</v>
      </c>
      <c r="DB238" s="336" t="s">
        <v>8</v>
      </c>
      <c r="DC238" s="336" t="s">
        <v>8</v>
      </c>
      <c r="DD238" s="336" t="s">
        <v>8</v>
      </c>
      <c r="DE238" s="57" t="s">
        <v>8</v>
      </c>
      <c r="DF238" s="57" t="s">
        <v>8</v>
      </c>
      <c r="DG238" s="2"/>
      <c r="DH238" s="2"/>
      <c r="DI238" s="2"/>
      <c r="DJ238" s="2"/>
      <c r="DK238" s="2"/>
      <c r="DL238" s="2"/>
      <c r="DM238" s="2"/>
      <c r="DN238" s="2"/>
      <c r="DO238" s="2"/>
      <c r="DP238" s="2"/>
      <c r="DQ238" s="2"/>
      <c r="DR238" s="2"/>
      <c r="DS238" s="2"/>
      <c r="DT238" s="2"/>
      <c r="DU238" s="2"/>
      <c r="DV238" s="2"/>
      <c r="DW238" s="2"/>
      <c r="DX238" s="2"/>
      <c r="DY238" s="2"/>
      <c r="DZ238" s="2"/>
    </row>
    <row r="239" spans="1:130" ht="70.5" customHeight="1" x14ac:dyDescent="0.25">
      <c r="A239" s="49">
        <v>209</v>
      </c>
      <c r="B239" s="55">
        <v>338</v>
      </c>
      <c r="C239" s="56">
        <v>341</v>
      </c>
      <c r="D239" s="8" t="s">
        <v>303</v>
      </c>
      <c r="E239" s="15" t="s">
        <v>19</v>
      </c>
      <c r="F239" s="15" t="s">
        <v>304</v>
      </c>
      <c r="G239" s="64" t="s">
        <v>19</v>
      </c>
      <c r="H239" s="131" t="s">
        <v>1394</v>
      </c>
      <c r="I239" s="64" t="s">
        <v>628</v>
      </c>
      <c r="J239" s="388" t="s">
        <v>179</v>
      </c>
      <c r="K239" s="16" t="s">
        <v>6</v>
      </c>
      <c r="L239" s="12" t="s">
        <v>15</v>
      </c>
      <c r="M239" s="11">
        <v>1</v>
      </c>
      <c r="N239" s="305" t="s">
        <v>541</v>
      </c>
      <c r="O239" s="66"/>
      <c r="P239" s="80" t="s">
        <v>15</v>
      </c>
      <c r="Q239" s="66"/>
      <c r="R239" s="66"/>
      <c r="S239" s="66"/>
      <c r="T239" s="80"/>
      <c r="U239" s="66"/>
      <c r="V239" s="66"/>
      <c r="W239" s="66"/>
      <c r="X239" s="66"/>
      <c r="Y239" s="67">
        <f t="shared" si="88"/>
        <v>1</v>
      </c>
      <c r="Z239" s="16"/>
      <c r="AA239" s="12"/>
      <c r="AB239" s="12"/>
      <c r="AC239" s="12"/>
      <c r="AD239" s="12"/>
      <c r="AE239" s="16" t="s">
        <v>623</v>
      </c>
      <c r="AF239" s="16"/>
      <c r="AG239" s="16" t="s">
        <v>626</v>
      </c>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6">
        <v>2</v>
      </c>
      <c r="BK239" s="16">
        <v>2</v>
      </c>
      <c r="BL239" s="16">
        <v>2</v>
      </c>
      <c r="BM239" s="16">
        <v>2</v>
      </c>
      <c r="BN239" s="16">
        <v>2</v>
      </c>
      <c r="BO239" s="16">
        <v>2</v>
      </c>
      <c r="BP239" s="16">
        <v>1</v>
      </c>
      <c r="BQ239" s="16">
        <v>2</v>
      </c>
      <c r="BR239" s="16">
        <v>2</v>
      </c>
      <c r="BS239" s="16">
        <v>2</v>
      </c>
      <c r="BT239" s="16">
        <v>2</v>
      </c>
      <c r="BU239" s="16">
        <v>2</v>
      </c>
      <c r="BV239" s="16">
        <v>2</v>
      </c>
      <c r="BW239" s="16">
        <v>2</v>
      </c>
      <c r="BX239" s="16">
        <v>2</v>
      </c>
      <c r="BY239" s="16">
        <v>2</v>
      </c>
      <c r="BZ239" s="16">
        <v>2</v>
      </c>
      <c r="CA239" s="16">
        <v>2</v>
      </c>
      <c r="CB239" s="16">
        <v>2</v>
      </c>
      <c r="CC239" s="16">
        <v>2</v>
      </c>
      <c r="CD239" s="16">
        <v>2</v>
      </c>
      <c r="CE239" s="16">
        <v>2</v>
      </c>
      <c r="CF239" s="16">
        <v>2</v>
      </c>
      <c r="CG239" s="16">
        <v>2</v>
      </c>
      <c r="CH239" s="16">
        <v>2</v>
      </c>
      <c r="CI239" s="16">
        <v>2</v>
      </c>
      <c r="CJ239" s="16">
        <v>2</v>
      </c>
      <c r="CK239" s="16">
        <v>2</v>
      </c>
      <c r="CL239" s="16">
        <v>1</v>
      </c>
      <c r="CM239" s="16">
        <v>2</v>
      </c>
      <c r="CN239" s="16">
        <v>2</v>
      </c>
      <c r="CO239" s="16">
        <v>2</v>
      </c>
      <c r="CP239" s="16">
        <v>1</v>
      </c>
      <c r="CQ239" s="16">
        <v>2</v>
      </c>
      <c r="CR239" s="16">
        <v>2</v>
      </c>
      <c r="CS239" s="16">
        <v>2</v>
      </c>
      <c r="CT239" s="16">
        <v>2</v>
      </c>
      <c r="CU239" s="16">
        <v>2</v>
      </c>
      <c r="CV239" s="16">
        <v>2</v>
      </c>
      <c r="CW239" s="69">
        <f t="shared" ref="CW239:CW246" si="89">COUNTIF(BJ239:CV239,"2")</f>
        <v>36</v>
      </c>
      <c r="CX239" s="352">
        <f t="shared" ref="CX239:CX246" si="90">CW239/(CW239+CY239+DA239+DC239)</f>
        <v>0.92307692307692313</v>
      </c>
      <c r="CY239" s="69">
        <f t="shared" ref="CY239:CY246" si="91">COUNTIF(BJ239:CV239,"1")</f>
        <v>3</v>
      </c>
      <c r="CZ239" s="70">
        <f t="shared" ref="CZ239:CZ246" si="92">CY239/(CW239+CY239+DA239+DC239)</f>
        <v>7.6923076923076927E-2</v>
      </c>
      <c r="DA239" s="69">
        <f t="shared" ref="DA239:DA246" si="93">COUNTIF(BJ239:CV239,"0")</f>
        <v>0</v>
      </c>
      <c r="DB239" s="70">
        <f t="shared" ref="DB239:DB246" si="94">DA239/(CW239+CY239+DA239+DC239)</f>
        <v>0</v>
      </c>
      <c r="DC239" s="69">
        <f t="shared" ref="DC239:DC246" si="95">COUNTIF(BJ239:CV239,"KĐG")</f>
        <v>0</v>
      </c>
      <c r="DD239" s="70">
        <f t="shared" ref="DD239:DD246" si="96">DC239/(CW239+CY239+DA239+DC239)</f>
        <v>0</v>
      </c>
      <c r="DE239" s="71">
        <f t="shared" ref="DE239:DE246" si="97">(((CW239*2)+(CY239*1)+(DA239*0)))/(CW239+CY239+DA239)</f>
        <v>1.9230769230769231</v>
      </c>
      <c r="DF239" s="71" t="str">
        <f t="shared" ref="DF239:DF246" si="98">IF(DD239&gt;=50%,"KĐG",IF(DE239&gt;=1.6,"Đạt mục tiêu",IF(DE239&gt;=1,"Cần cố gắng","Chưa đạt")))</f>
        <v>Đạt mục tiêu</v>
      </c>
      <c r="DG239" s="2"/>
      <c r="DH239" s="2"/>
      <c r="DI239" s="2"/>
      <c r="DJ239" s="2"/>
      <c r="DK239" s="2"/>
      <c r="DL239" s="2"/>
      <c r="DM239" s="2"/>
      <c r="DN239" s="2"/>
      <c r="DO239" s="2"/>
      <c r="DP239" s="2"/>
      <c r="DQ239" s="2"/>
      <c r="DR239" s="2"/>
      <c r="DS239" s="2"/>
      <c r="DT239" s="2"/>
      <c r="DU239" s="2"/>
      <c r="DV239" s="2"/>
      <c r="DW239" s="2"/>
      <c r="DX239" s="2"/>
      <c r="DY239" s="2"/>
      <c r="DZ239" s="2"/>
    </row>
    <row r="240" spans="1:130" ht="79.5" hidden="1" customHeight="1" x14ac:dyDescent="0.25">
      <c r="A240" s="49">
        <v>210</v>
      </c>
      <c r="B240" s="62">
        <v>341</v>
      </c>
      <c r="C240" s="56">
        <v>341</v>
      </c>
      <c r="D240" s="8" t="s">
        <v>303</v>
      </c>
      <c r="E240" s="15" t="s">
        <v>19</v>
      </c>
      <c r="F240" s="15" t="s">
        <v>304</v>
      </c>
      <c r="G240" s="64" t="s">
        <v>19</v>
      </c>
      <c r="H240" s="133" t="s">
        <v>773</v>
      </c>
      <c r="I240" s="64" t="s">
        <v>628</v>
      </c>
      <c r="J240" s="389"/>
      <c r="K240" s="16"/>
      <c r="L240" s="14"/>
      <c r="M240" s="11"/>
      <c r="N240" s="11" t="s">
        <v>546</v>
      </c>
      <c r="O240" s="66"/>
      <c r="P240" s="80"/>
      <c r="Q240" s="66"/>
      <c r="R240" s="66"/>
      <c r="S240" s="66"/>
      <c r="T240" s="80"/>
      <c r="U240" s="66" t="s">
        <v>15</v>
      </c>
      <c r="V240" s="66"/>
      <c r="W240" s="66"/>
      <c r="X240" s="66"/>
      <c r="Y240" s="67">
        <f t="shared" si="88"/>
        <v>1</v>
      </c>
      <c r="Z240" s="16"/>
      <c r="AA240" s="16"/>
      <c r="AB240" s="16"/>
      <c r="AC240" s="16"/>
      <c r="AD240" s="16"/>
      <c r="AE240" s="68"/>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t="s">
        <v>626</v>
      </c>
      <c r="BB240" s="12" t="s">
        <v>645</v>
      </c>
      <c r="BC240" s="12"/>
      <c r="BD240" s="12"/>
      <c r="BE240" s="12"/>
      <c r="BF240" s="12"/>
      <c r="BG240" s="12"/>
      <c r="BH240" s="12"/>
      <c r="BI240" s="12"/>
      <c r="BJ240" s="16">
        <v>2</v>
      </c>
      <c r="BK240" s="16">
        <v>2</v>
      </c>
      <c r="BL240" s="16">
        <v>2</v>
      </c>
      <c r="BM240" s="16">
        <v>2</v>
      </c>
      <c r="BN240" s="16">
        <v>2</v>
      </c>
      <c r="BO240" s="16">
        <v>2</v>
      </c>
      <c r="BP240" s="16">
        <v>2</v>
      </c>
      <c r="BQ240" s="16">
        <v>2</v>
      </c>
      <c r="BR240" s="16">
        <v>2</v>
      </c>
      <c r="BS240" s="16">
        <v>2</v>
      </c>
      <c r="BT240" s="16">
        <v>2</v>
      </c>
      <c r="BU240" s="16">
        <v>2</v>
      </c>
      <c r="BV240" s="16">
        <v>2</v>
      </c>
      <c r="BW240" s="16">
        <v>2</v>
      </c>
      <c r="BX240" s="16">
        <v>2</v>
      </c>
      <c r="BY240" s="16">
        <v>2</v>
      </c>
      <c r="BZ240" s="16">
        <v>2</v>
      </c>
      <c r="CA240" s="16">
        <v>2</v>
      </c>
      <c r="CB240" s="16">
        <v>2</v>
      </c>
      <c r="CC240" s="16">
        <v>2</v>
      </c>
      <c r="CD240" s="16">
        <v>2</v>
      </c>
      <c r="CE240" s="16">
        <v>2</v>
      </c>
      <c r="CF240" s="16">
        <v>2</v>
      </c>
      <c r="CG240" s="16">
        <v>2</v>
      </c>
      <c r="CH240" s="16">
        <v>2</v>
      </c>
      <c r="CI240" s="16">
        <v>2</v>
      </c>
      <c r="CJ240" s="16">
        <v>2</v>
      </c>
      <c r="CK240" s="16">
        <v>2</v>
      </c>
      <c r="CL240" s="16">
        <v>2</v>
      </c>
      <c r="CM240" s="16">
        <v>2</v>
      </c>
      <c r="CN240" s="16">
        <v>2</v>
      </c>
      <c r="CO240" s="16">
        <v>2</v>
      </c>
      <c r="CP240" s="16">
        <v>2</v>
      </c>
      <c r="CQ240" s="16">
        <v>2</v>
      </c>
      <c r="CR240" s="16">
        <v>2</v>
      </c>
      <c r="CS240" s="16"/>
      <c r="CT240" s="16">
        <v>2</v>
      </c>
      <c r="CU240" s="16">
        <v>2</v>
      </c>
      <c r="CV240" s="16">
        <v>2</v>
      </c>
      <c r="CW240" s="69">
        <f t="shared" si="89"/>
        <v>38</v>
      </c>
      <c r="CX240" s="352">
        <f t="shared" si="90"/>
        <v>1</v>
      </c>
      <c r="CY240" s="69">
        <f t="shared" si="91"/>
        <v>0</v>
      </c>
      <c r="CZ240" s="70">
        <f t="shared" si="92"/>
        <v>0</v>
      </c>
      <c r="DA240" s="69">
        <f t="shared" si="93"/>
        <v>0</v>
      </c>
      <c r="DB240" s="70">
        <f t="shared" si="94"/>
        <v>0</v>
      </c>
      <c r="DC240" s="69">
        <f t="shared" si="95"/>
        <v>0</v>
      </c>
      <c r="DD240" s="70">
        <f t="shared" si="96"/>
        <v>0</v>
      </c>
      <c r="DE240" s="71">
        <f t="shared" si="97"/>
        <v>2</v>
      </c>
      <c r="DF240" s="71" t="str">
        <f t="shared" si="98"/>
        <v>Đạt mục tiêu</v>
      </c>
      <c r="DG240" s="2"/>
      <c r="DH240" s="2"/>
      <c r="DI240" s="2"/>
      <c r="DJ240" s="2"/>
      <c r="DK240" s="2"/>
      <c r="DL240" s="2"/>
      <c r="DM240" s="2"/>
      <c r="DN240" s="2"/>
      <c r="DO240" s="2"/>
      <c r="DP240" s="2"/>
      <c r="DQ240" s="2"/>
      <c r="DR240" s="2"/>
      <c r="DS240" s="2"/>
      <c r="DT240" s="2"/>
      <c r="DU240" s="2"/>
      <c r="DV240" s="2"/>
      <c r="DW240" s="2"/>
      <c r="DX240" s="2"/>
      <c r="DY240" s="2"/>
      <c r="DZ240" s="2"/>
    </row>
    <row r="241" spans="1:130" ht="39" hidden="1" customHeight="1" x14ac:dyDescent="0.25">
      <c r="A241" s="49">
        <v>211</v>
      </c>
      <c r="B241" s="62">
        <v>341</v>
      </c>
      <c r="C241" s="56">
        <v>343</v>
      </c>
      <c r="D241" s="8" t="s">
        <v>305</v>
      </c>
      <c r="E241" s="281" t="s">
        <v>36</v>
      </c>
      <c r="F241" s="15" t="s">
        <v>306</v>
      </c>
      <c r="G241" s="282" t="s">
        <v>19</v>
      </c>
      <c r="H241" s="8" t="s">
        <v>774</v>
      </c>
      <c r="I241" s="64" t="s">
        <v>628</v>
      </c>
      <c r="J241" s="64" t="s">
        <v>179</v>
      </c>
      <c r="K241" s="16" t="s">
        <v>6</v>
      </c>
      <c r="L241" s="16" t="s">
        <v>15</v>
      </c>
      <c r="M241" s="11">
        <v>1</v>
      </c>
      <c r="N241" s="305" t="s">
        <v>542</v>
      </c>
      <c r="O241" s="66"/>
      <c r="P241" s="66"/>
      <c r="Q241" s="66" t="s">
        <v>15</v>
      </c>
      <c r="R241" s="66"/>
      <c r="S241" s="66"/>
      <c r="T241" s="66"/>
      <c r="U241" s="66"/>
      <c r="V241" s="66"/>
      <c r="W241" s="66"/>
      <c r="X241" s="66"/>
      <c r="Y241" s="67">
        <f t="shared" si="88"/>
        <v>1</v>
      </c>
      <c r="Z241" s="16"/>
      <c r="AA241" s="16"/>
      <c r="AB241" s="16"/>
      <c r="AC241" s="16"/>
      <c r="AD241" s="16"/>
      <c r="AE241" s="68"/>
      <c r="AF241" s="12"/>
      <c r="AG241" s="12"/>
      <c r="AH241" s="16" t="s">
        <v>710</v>
      </c>
      <c r="AI241" s="16" t="s">
        <v>710</v>
      </c>
      <c r="AJ241" s="16" t="s">
        <v>710</v>
      </c>
      <c r="AK241" s="16" t="s">
        <v>710</v>
      </c>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6">
        <v>2</v>
      </c>
      <c r="BK241" s="16">
        <v>2</v>
      </c>
      <c r="BL241" s="16">
        <v>2</v>
      </c>
      <c r="BM241" s="16">
        <v>2</v>
      </c>
      <c r="BN241" s="16">
        <v>2</v>
      </c>
      <c r="BO241" s="16">
        <v>2</v>
      </c>
      <c r="BP241" s="16">
        <v>2</v>
      </c>
      <c r="BQ241" s="16">
        <v>2</v>
      </c>
      <c r="BR241" s="16">
        <v>2</v>
      </c>
      <c r="BS241" s="16">
        <v>2</v>
      </c>
      <c r="BT241" s="16">
        <v>2</v>
      </c>
      <c r="BU241" s="16">
        <v>2</v>
      </c>
      <c r="BV241" s="16">
        <v>2</v>
      </c>
      <c r="BW241" s="16">
        <v>2</v>
      </c>
      <c r="BX241" s="16">
        <v>2</v>
      </c>
      <c r="BY241" s="16">
        <v>2</v>
      </c>
      <c r="BZ241" s="16">
        <v>2</v>
      </c>
      <c r="CA241" s="16">
        <v>2</v>
      </c>
      <c r="CB241" s="16">
        <v>2</v>
      </c>
      <c r="CC241" s="16">
        <v>2</v>
      </c>
      <c r="CD241" s="16">
        <v>2</v>
      </c>
      <c r="CE241" s="16">
        <v>2</v>
      </c>
      <c r="CF241" s="16">
        <v>2</v>
      </c>
      <c r="CG241" s="16">
        <v>2</v>
      </c>
      <c r="CH241" s="16">
        <v>1</v>
      </c>
      <c r="CI241" s="16">
        <v>1</v>
      </c>
      <c r="CJ241" s="16">
        <v>1</v>
      </c>
      <c r="CK241" s="16">
        <v>1</v>
      </c>
      <c r="CL241" s="16">
        <v>2</v>
      </c>
      <c r="CM241" s="16">
        <v>2</v>
      </c>
      <c r="CN241" s="16">
        <v>2</v>
      </c>
      <c r="CO241" s="16">
        <v>2</v>
      </c>
      <c r="CP241" s="16">
        <v>2</v>
      </c>
      <c r="CQ241" s="16">
        <v>2</v>
      </c>
      <c r="CR241" s="16">
        <v>2</v>
      </c>
      <c r="CS241" s="16">
        <v>2</v>
      </c>
      <c r="CT241" s="16">
        <v>2</v>
      </c>
      <c r="CU241" s="16">
        <v>2</v>
      </c>
      <c r="CV241" s="16">
        <v>2</v>
      </c>
      <c r="CW241" s="69">
        <f t="shared" si="89"/>
        <v>35</v>
      </c>
      <c r="CX241" s="352">
        <f t="shared" si="90"/>
        <v>0.89743589743589747</v>
      </c>
      <c r="CY241" s="69">
        <f t="shared" si="91"/>
        <v>4</v>
      </c>
      <c r="CZ241" s="70">
        <f t="shared" si="92"/>
        <v>0.10256410256410256</v>
      </c>
      <c r="DA241" s="69">
        <f t="shared" si="93"/>
        <v>0</v>
      </c>
      <c r="DB241" s="70">
        <f t="shared" si="94"/>
        <v>0</v>
      </c>
      <c r="DC241" s="69">
        <f t="shared" si="95"/>
        <v>0</v>
      </c>
      <c r="DD241" s="70">
        <f t="shared" si="96"/>
        <v>0</v>
      </c>
      <c r="DE241" s="71">
        <f t="shared" si="97"/>
        <v>1.8974358974358974</v>
      </c>
      <c r="DF241" s="71" t="str">
        <f t="shared" si="98"/>
        <v>Đạt mục tiêu</v>
      </c>
      <c r="DG241" s="2"/>
      <c r="DH241" s="2"/>
      <c r="DI241" s="2"/>
      <c r="DJ241" s="2"/>
      <c r="DK241" s="2"/>
      <c r="DL241" s="2"/>
      <c r="DM241" s="2"/>
      <c r="DN241" s="2"/>
      <c r="DO241" s="2"/>
      <c r="DP241" s="2"/>
      <c r="DQ241" s="2"/>
      <c r="DR241" s="2"/>
      <c r="DS241" s="2"/>
      <c r="DT241" s="2"/>
      <c r="DU241" s="2"/>
      <c r="DV241" s="2"/>
      <c r="DW241" s="2"/>
      <c r="DX241" s="2"/>
      <c r="DY241" s="2"/>
      <c r="DZ241" s="2"/>
    </row>
    <row r="242" spans="1:130" ht="31.5" hidden="1" customHeight="1" x14ac:dyDescent="0.25">
      <c r="A242" s="49">
        <v>212</v>
      </c>
      <c r="B242" s="62">
        <v>343</v>
      </c>
      <c r="C242" s="56">
        <v>344</v>
      </c>
      <c r="D242" s="8" t="s">
        <v>307</v>
      </c>
      <c r="E242" s="15" t="s">
        <v>36</v>
      </c>
      <c r="F242" s="15" t="s">
        <v>308</v>
      </c>
      <c r="G242" s="64" t="s">
        <v>19</v>
      </c>
      <c r="H242" s="8" t="s">
        <v>775</v>
      </c>
      <c r="I242" s="64" t="s">
        <v>628</v>
      </c>
      <c r="J242" s="64" t="s">
        <v>179</v>
      </c>
      <c r="K242" s="16" t="s">
        <v>6</v>
      </c>
      <c r="L242" s="16" t="s">
        <v>15</v>
      </c>
      <c r="M242" s="11">
        <v>1</v>
      </c>
      <c r="N242" s="297" t="s">
        <v>1200</v>
      </c>
      <c r="O242" s="66" t="s">
        <v>15</v>
      </c>
      <c r="P242" s="66"/>
      <c r="Q242" s="66"/>
      <c r="R242" s="66"/>
      <c r="S242" s="66"/>
      <c r="T242" s="66"/>
      <c r="U242" s="66"/>
      <c r="V242" s="66"/>
      <c r="W242" s="66"/>
      <c r="X242" s="66"/>
      <c r="Y242" s="67">
        <f t="shared" si="88"/>
        <v>1</v>
      </c>
      <c r="Z242" s="16"/>
      <c r="AA242" s="16"/>
      <c r="AB242" s="16"/>
      <c r="AC242" s="16" t="s">
        <v>654</v>
      </c>
      <c r="AD242" s="16" t="s">
        <v>626</v>
      </c>
      <c r="AE242" s="68"/>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6">
        <v>2</v>
      </c>
      <c r="BK242" s="16">
        <v>2</v>
      </c>
      <c r="BL242" s="16">
        <v>2</v>
      </c>
      <c r="BM242" s="16">
        <v>2</v>
      </c>
      <c r="BN242" s="16">
        <v>2</v>
      </c>
      <c r="BO242" s="16">
        <v>2</v>
      </c>
      <c r="BP242" s="16">
        <v>2</v>
      </c>
      <c r="BQ242" s="16">
        <v>2</v>
      </c>
      <c r="BR242" s="16">
        <v>2</v>
      </c>
      <c r="BS242" s="16">
        <v>2</v>
      </c>
      <c r="BT242" s="16">
        <v>2</v>
      </c>
      <c r="BU242" s="16">
        <v>2</v>
      </c>
      <c r="BV242" s="16">
        <v>2</v>
      </c>
      <c r="BW242" s="16">
        <v>2</v>
      </c>
      <c r="BX242" s="16">
        <v>2</v>
      </c>
      <c r="BY242" s="16">
        <v>2</v>
      </c>
      <c r="BZ242" s="16">
        <v>2</v>
      </c>
      <c r="CA242" s="16">
        <v>2</v>
      </c>
      <c r="CB242" s="16">
        <v>2</v>
      </c>
      <c r="CC242" s="16">
        <v>2</v>
      </c>
      <c r="CD242" s="16">
        <v>2</v>
      </c>
      <c r="CE242" s="16">
        <v>2</v>
      </c>
      <c r="CF242" s="16">
        <v>2</v>
      </c>
      <c r="CG242" s="16">
        <v>2</v>
      </c>
      <c r="CH242" s="16">
        <v>2</v>
      </c>
      <c r="CI242" s="16">
        <v>2</v>
      </c>
      <c r="CJ242" s="16">
        <v>2</v>
      </c>
      <c r="CK242" s="16">
        <v>2</v>
      </c>
      <c r="CL242" s="16">
        <v>2</v>
      </c>
      <c r="CM242" s="16">
        <v>2</v>
      </c>
      <c r="CN242" s="16">
        <v>2</v>
      </c>
      <c r="CO242" s="16">
        <v>2</v>
      </c>
      <c r="CP242" s="16">
        <v>2</v>
      </c>
      <c r="CQ242" s="16">
        <v>2</v>
      </c>
      <c r="CR242" s="16">
        <v>2</v>
      </c>
      <c r="CS242" s="16">
        <v>2</v>
      </c>
      <c r="CT242" s="16">
        <v>2</v>
      </c>
      <c r="CU242" s="16">
        <v>2</v>
      </c>
      <c r="CV242" s="16">
        <v>2</v>
      </c>
      <c r="CW242" s="69">
        <f t="shared" si="89"/>
        <v>39</v>
      </c>
      <c r="CX242" s="352">
        <f t="shared" si="90"/>
        <v>1</v>
      </c>
      <c r="CY242" s="69">
        <f t="shared" si="91"/>
        <v>0</v>
      </c>
      <c r="CZ242" s="70">
        <f t="shared" si="92"/>
        <v>0</v>
      </c>
      <c r="DA242" s="69">
        <f t="shared" si="93"/>
        <v>0</v>
      </c>
      <c r="DB242" s="70">
        <f t="shared" si="94"/>
        <v>0</v>
      </c>
      <c r="DC242" s="69">
        <f t="shared" si="95"/>
        <v>0</v>
      </c>
      <c r="DD242" s="70">
        <f t="shared" si="96"/>
        <v>0</v>
      </c>
      <c r="DE242" s="71">
        <f t="shared" si="97"/>
        <v>2</v>
      </c>
      <c r="DF242" s="71" t="str">
        <f t="shared" si="98"/>
        <v>Đạt mục tiêu</v>
      </c>
      <c r="DG242" s="2"/>
      <c r="DH242" s="2"/>
      <c r="DI242" s="2"/>
      <c r="DJ242" s="2"/>
      <c r="DK242" s="2"/>
      <c r="DL242" s="2"/>
      <c r="DM242" s="2"/>
      <c r="DN242" s="2"/>
      <c r="DO242" s="2"/>
      <c r="DP242" s="2"/>
      <c r="DQ242" s="2"/>
      <c r="DR242" s="2"/>
      <c r="DS242" s="2"/>
      <c r="DT242" s="2"/>
      <c r="DU242" s="2"/>
      <c r="DV242" s="2"/>
      <c r="DW242" s="2"/>
      <c r="DX242" s="2"/>
      <c r="DY242" s="2"/>
      <c r="DZ242" s="2"/>
    </row>
    <row r="243" spans="1:130" ht="40.5" hidden="1" customHeight="1" x14ac:dyDescent="0.25">
      <c r="A243" s="49">
        <v>213</v>
      </c>
      <c r="B243" s="62">
        <v>344</v>
      </c>
      <c r="C243" s="56">
        <v>345</v>
      </c>
      <c r="D243" s="8" t="s">
        <v>309</v>
      </c>
      <c r="E243" s="15" t="s">
        <v>36</v>
      </c>
      <c r="F243" s="15" t="s">
        <v>310</v>
      </c>
      <c r="G243" s="64" t="s">
        <v>36</v>
      </c>
      <c r="H243" s="15" t="s">
        <v>310</v>
      </c>
      <c r="I243" s="64" t="s">
        <v>628</v>
      </c>
      <c r="J243" s="388" t="s">
        <v>179</v>
      </c>
      <c r="K243" s="12" t="s">
        <v>6</v>
      </c>
      <c r="L243" s="12" t="s">
        <v>15</v>
      </c>
      <c r="M243" s="11">
        <v>1</v>
      </c>
      <c r="N243" s="11" t="s">
        <v>547</v>
      </c>
      <c r="O243" s="66"/>
      <c r="P243" s="66"/>
      <c r="Q243" s="66"/>
      <c r="R243" s="66"/>
      <c r="S243" s="66"/>
      <c r="T243" s="66"/>
      <c r="U243" s="66"/>
      <c r="V243" s="66"/>
      <c r="W243" s="66" t="s">
        <v>15</v>
      </c>
      <c r="X243" s="80"/>
      <c r="Y243" s="67">
        <f t="shared" si="88"/>
        <v>1</v>
      </c>
      <c r="Z243" s="16"/>
      <c r="AA243" s="16"/>
      <c r="AB243" s="16"/>
      <c r="AC243" s="16"/>
      <c r="AD243" s="16"/>
      <c r="AE243" s="68"/>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t="s">
        <v>710</v>
      </c>
      <c r="BG243" s="12" t="s">
        <v>710</v>
      </c>
      <c r="BH243" s="12" t="s">
        <v>710</v>
      </c>
      <c r="BI243" s="12"/>
      <c r="BJ243" s="16">
        <v>2</v>
      </c>
      <c r="BK243" s="16">
        <v>2</v>
      </c>
      <c r="BL243" s="16">
        <v>2</v>
      </c>
      <c r="BM243" s="16">
        <v>2</v>
      </c>
      <c r="BN243" s="16">
        <v>2</v>
      </c>
      <c r="BO243" s="16">
        <v>2</v>
      </c>
      <c r="BP243" s="16">
        <v>2</v>
      </c>
      <c r="BQ243" s="16">
        <v>2</v>
      </c>
      <c r="BR243" s="16">
        <v>2</v>
      </c>
      <c r="BS243" s="16">
        <v>2</v>
      </c>
      <c r="BT243" s="16">
        <v>2</v>
      </c>
      <c r="BU243" s="16">
        <v>2</v>
      </c>
      <c r="BV243" s="16">
        <v>2</v>
      </c>
      <c r="BW243" s="16">
        <v>2</v>
      </c>
      <c r="BX243" s="16">
        <v>2</v>
      </c>
      <c r="BY243" s="16">
        <v>2</v>
      </c>
      <c r="BZ243" s="16">
        <v>2</v>
      </c>
      <c r="CA243" s="16">
        <v>2</v>
      </c>
      <c r="CB243" s="16">
        <v>2</v>
      </c>
      <c r="CC243" s="16">
        <v>2</v>
      </c>
      <c r="CD243" s="16">
        <v>2</v>
      </c>
      <c r="CE243" s="16">
        <v>2</v>
      </c>
      <c r="CF243" s="16">
        <v>2</v>
      </c>
      <c r="CG243" s="16">
        <v>2</v>
      </c>
      <c r="CH243" s="16">
        <v>2</v>
      </c>
      <c r="CI243" s="16">
        <v>2</v>
      </c>
      <c r="CJ243" s="16">
        <v>2</v>
      </c>
      <c r="CK243" s="16">
        <v>2</v>
      </c>
      <c r="CL243" s="16">
        <v>2</v>
      </c>
      <c r="CM243" s="16">
        <v>2</v>
      </c>
      <c r="CN243" s="16">
        <v>2</v>
      </c>
      <c r="CO243" s="16">
        <v>2</v>
      </c>
      <c r="CP243" s="16">
        <v>2</v>
      </c>
      <c r="CQ243" s="16">
        <v>2</v>
      </c>
      <c r="CR243" s="16">
        <v>2</v>
      </c>
      <c r="CS243" s="16"/>
      <c r="CT243" s="16">
        <v>2</v>
      </c>
      <c r="CU243" s="16">
        <v>2</v>
      </c>
      <c r="CV243" s="16">
        <v>2</v>
      </c>
      <c r="CW243" s="69">
        <f t="shared" si="89"/>
        <v>38</v>
      </c>
      <c r="CX243" s="352">
        <f t="shared" si="90"/>
        <v>1</v>
      </c>
      <c r="CY243" s="69">
        <f t="shared" si="91"/>
        <v>0</v>
      </c>
      <c r="CZ243" s="70">
        <f t="shared" si="92"/>
        <v>0</v>
      </c>
      <c r="DA243" s="69">
        <f t="shared" si="93"/>
        <v>0</v>
      </c>
      <c r="DB243" s="70">
        <f t="shared" si="94"/>
        <v>0</v>
      </c>
      <c r="DC243" s="69">
        <f t="shared" si="95"/>
        <v>0</v>
      </c>
      <c r="DD243" s="70">
        <f t="shared" si="96"/>
        <v>0</v>
      </c>
      <c r="DE243" s="71">
        <f t="shared" si="97"/>
        <v>2</v>
      </c>
      <c r="DF243" s="71" t="str">
        <f t="shared" si="98"/>
        <v>Đạt mục tiêu</v>
      </c>
      <c r="DG243" s="2"/>
      <c r="DH243" s="2"/>
      <c r="DI243" s="2"/>
      <c r="DJ243" s="2"/>
      <c r="DK243" s="2"/>
      <c r="DL243" s="2"/>
      <c r="DM243" s="2"/>
      <c r="DN243" s="2"/>
      <c r="DO243" s="2"/>
      <c r="DP243" s="2"/>
      <c r="DQ243" s="2"/>
      <c r="DR243" s="2"/>
      <c r="DS243" s="2"/>
      <c r="DT243" s="2"/>
      <c r="DU243" s="2"/>
      <c r="DV243" s="2"/>
      <c r="DW243" s="2"/>
      <c r="DX243" s="2"/>
      <c r="DY243" s="2"/>
      <c r="DZ243" s="2"/>
    </row>
    <row r="244" spans="1:130" ht="46.5" hidden="1" customHeight="1" x14ac:dyDescent="0.25">
      <c r="A244" s="49">
        <v>214</v>
      </c>
      <c r="B244" s="62">
        <v>345</v>
      </c>
      <c r="C244" s="56">
        <v>345</v>
      </c>
      <c r="D244" s="8" t="s">
        <v>309</v>
      </c>
      <c r="E244" s="15" t="s">
        <v>36</v>
      </c>
      <c r="F244" s="15" t="s">
        <v>310</v>
      </c>
      <c r="G244" s="64" t="s">
        <v>36</v>
      </c>
      <c r="H244" s="8" t="s">
        <v>776</v>
      </c>
      <c r="I244" s="64" t="s">
        <v>628</v>
      </c>
      <c r="J244" s="389"/>
      <c r="K244" s="14"/>
      <c r="L244" s="14"/>
      <c r="M244" s="11"/>
      <c r="N244" s="11" t="s">
        <v>548</v>
      </c>
      <c r="O244" s="66"/>
      <c r="P244" s="66"/>
      <c r="Q244" s="66"/>
      <c r="R244" s="66"/>
      <c r="S244" s="66"/>
      <c r="T244" s="66"/>
      <c r="U244" s="66"/>
      <c r="V244" s="66"/>
      <c r="W244" s="66"/>
      <c r="X244" s="80" t="s">
        <v>15</v>
      </c>
      <c r="Y244" s="67">
        <f t="shared" si="88"/>
        <v>1</v>
      </c>
      <c r="Z244" s="16"/>
      <c r="AA244" s="16"/>
      <c r="AB244" s="16"/>
      <c r="AC244" s="16"/>
      <c r="AD244" s="16"/>
      <c r="AE244" s="68"/>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t="s">
        <v>645</v>
      </c>
      <c r="BJ244" s="16">
        <v>2</v>
      </c>
      <c r="BK244" s="16">
        <v>2</v>
      </c>
      <c r="BL244" s="16">
        <v>2</v>
      </c>
      <c r="BM244" s="16">
        <v>2</v>
      </c>
      <c r="BN244" s="16">
        <v>2</v>
      </c>
      <c r="BO244" s="16">
        <v>2</v>
      </c>
      <c r="BP244" s="16">
        <v>2</v>
      </c>
      <c r="BQ244" s="16">
        <v>2</v>
      </c>
      <c r="BR244" s="16">
        <v>2</v>
      </c>
      <c r="BS244" s="16">
        <v>2</v>
      </c>
      <c r="BT244" s="16">
        <v>2</v>
      </c>
      <c r="BU244" s="16">
        <v>2</v>
      </c>
      <c r="BV244" s="16">
        <v>2</v>
      </c>
      <c r="BW244" s="16">
        <v>2</v>
      </c>
      <c r="BX244" s="16">
        <v>2</v>
      </c>
      <c r="BY244" s="16">
        <v>2</v>
      </c>
      <c r="BZ244" s="16">
        <v>2</v>
      </c>
      <c r="CA244" s="16">
        <v>2</v>
      </c>
      <c r="CB244" s="16">
        <v>2</v>
      </c>
      <c r="CC244" s="16">
        <v>2</v>
      </c>
      <c r="CD244" s="16">
        <v>2</v>
      </c>
      <c r="CE244" s="16">
        <v>2</v>
      </c>
      <c r="CF244" s="16">
        <v>2</v>
      </c>
      <c r="CG244" s="16">
        <v>2</v>
      </c>
      <c r="CH244" s="16">
        <v>2</v>
      </c>
      <c r="CI244" s="16">
        <v>2</v>
      </c>
      <c r="CJ244" s="16">
        <v>2</v>
      </c>
      <c r="CK244" s="16">
        <v>2</v>
      </c>
      <c r="CL244" s="16">
        <v>2</v>
      </c>
      <c r="CM244" s="16">
        <v>2</v>
      </c>
      <c r="CN244" s="16">
        <v>2</v>
      </c>
      <c r="CO244" s="16">
        <v>2</v>
      </c>
      <c r="CP244" s="16">
        <v>2</v>
      </c>
      <c r="CQ244" s="16">
        <v>2</v>
      </c>
      <c r="CR244" s="16">
        <v>2</v>
      </c>
      <c r="CS244" s="16"/>
      <c r="CT244" s="16">
        <v>2</v>
      </c>
      <c r="CU244" s="16">
        <v>2</v>
      </c>
      <c r="CV244" s="16">
        <v>2</v>
      </c>
      <c r="CW244" s="69">
        <f t="shared" si="89"/>
        <v>38</v>
      </c>
      <c r="CX244" s="352">
        <f t="shared" si="90"/>
        <v>1</v>
      </c>
      <c r="CY244" s="69">
        <f t="shared" si="91"/>
        <v>0</v>
      </c>
      <c r="CZ244" s="70">
        <f t="shared" si="92"/>
        <v>0</v>
      </c>
      <c r="DA244" s="69">
        <f t="shared" si="93"/>
        <v>0</v>
      </c>
      <c r="DB244" s="70">
        <f t="shared" si="94"/>
        <v>0</v>
      </c>
      <c r="DC244" s="69">
        <f t="shared" si="95"/>
        <v>0</v>
      </c>
      <c r="DD244" s="70">
        <f t="shared" si="96"/>
        <v>0</v>
      </c>
      <c r="DE244" s="71">
        <f t="shared" si="97"/>
        <v>2</v>
      </c>
      <c r="DF244" s="71" t="str">
        <f t="shared" si="98"/>
        <v>Đạt mục tiêu</v>
      </c>
      <c r="DG244" s="2"/>
      <c r="DH244" s="2"/>
      <c r="DI244" s="2"/>
      <c r="DJ244" s="2"/>
      <c r="DK244" s="2"/>
      <c r="DL244" s="2"/>
      <c r="DM244" s="2"/>
      <c r="DN244" s="2"/>
      <c r="DO244" s="2"/>
      <c r="DP244" s="2"/>
      <c r="DQ244" s="2"/>
      <c r="DR244" s="2"/>
      <c r="DS244" s="2"/>
      <c r="DT244" s="2"/>
      <c r="DU244" s="2"/>
      <c r="DV244" s="2"/>
      <c r="DW244" s="2"/>
      <c r="DX244" s="2"/>
      <c r="DY244" s="2"/>
      <c r="DZ244" s="2"/>
    </row>
    <row r="245" spans="1:130" ht="36" hidden="1" customHeight="1" x14ac:dyDescent="0.25">
      <c r="A245" s="49">
        <v>215</v>
      </c>
      <c r="B245" s="62">
        <v>345</v>
      </c>
      <c r="C245" s="56">
        <v>346</v>
      </c>
      <c r="D245" s="8" t="s">
        <v>311</v>
      </c>
      <c r="E245" s="15" t="s">
        <v>36</v>
      </c>
      <c r="F245" s="102" t="s">
        <v>312</v>
      </c>
      <c r="G245" s="64" t="s">
        <v>36</v>
      </c>
      <c r="H245" s="8" t="s">
        <v>777</v>
      </c>
      <c r="I245" s="64" t="s">
        <v>628</v>
      </c>
      <c r="J245" s="64" t="s">
        <v>179</v>
      </c>
      <c r="K245" s="16" t="s">
        <v>6</v>
      </c>
      <c r="L245" s="16" t="s">
        <v>15</v>
      </c>
      <c r="M245" s="11">
        <v>1</v>
      </c>
      <c r="N245" s="11" t="s">
        <v>1268</v>
      </c>
      <c r="O245" s="66"/>
      <c r="P245" s="66"/>
      <c r="Q245" s="66"/>
      <c r="R245" s="66"/>
      <c r="S245" s="66"/>
      <c r="T245" s="66"/>
      <c r="U245" s="66"/>
      <c r="V245" s="66" t="s">
        <v>15</v>
      </c>
      <c r="W245" s="66"/>
      <c r="X245" s="66"/>
      <c r="Y245" s="67">
        <f t="shared" si="88"/>
        <v>1</v>
      </c>
      <c r="Z245" s="16"/>
      <c r="AA245" s="16"/>
      <c r="AB245" s="16"/>
      <c r="AC245" s="16"/>
      <c r="AD245" s="16"/>
      <c r="AE245" s="68"/>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t="s">
        <v>645</v>
      </c>
      <c r="BD245" s="12"/>
      <c r="BE245" s="12"/>
      <c r="BF245" s="12"/>
      <c r="BG245" s="12"/>
      <c r="BH245" s="12"/>
      <c r="BI245" s="12"/>
      <c r="BJ245" s="16">
        <v>2</v>
      </c>
      <c r="BK245" s="16">
        <v>2</v>
      </c>
      <c r="BL245" s="16">
        <v>2</v>
      </c>
      <c r="BM245" s="16">
        <v>2</v>
      </c>
      <c r="BN245" s="16">
        <v>2</v>
      </c>
      <c r="BO245" s="16">
        <v>2</v>
      </c>
      <c r="BP245" s="16">
        <v>2</v>
      </c>
      <c r="BQ245" s="16">
        <v>2</v>
      </c>
      <c r="BR245" s="16">
        <v>2</v>
      </c>
      <c r="BS245" s="16">
        <v>2</v>
      </c>
      <c r="BT245" s="16">
        <v>2</v>
      </c>
      <c r="BU245" s="16">
        <v>2</v>
      </c>
      <c r="BV245" s="16">
        <v>2</v>
      </c>
      <c r="BW245" s="16">
        <v>2</v>
      </c>
      <c r="BX245" s="16">
        <v>2</v>
      </c>
      <c r="BY245" s="16">
        <v>2</v>
      </c>
      <c r="BZ245" s="16">
        <v>2</v>
      </c>
      <c r="CA245" s="16">
        <v>2</v>
      </c>
      <c r="CB245" s="16">
        <v>2</v>
      </c>
      <c r="CC245" s="16">
        <v>2</v>
      </c>
      <c r="CD245" s="16">
        <v>2</v>
      </c>
      <c r="CE245" s="16">
        <v>2</v>
      </c>
      <c r="CF245" s="16">
        <v>2</v>
      </c>
      <c r="CG245" s="16">
        <v>2</v>
      </c>
      <c r="CH245" s="16">
        <v>2</v>
      </c>
      <c r="CI245" s="16">
        <v>2</v>
      </c>
      <c r="CJ245" s="16">
        <v>2</v>
      </c>
      <c r="CK245" s="16">
        <v>2</v>
      </c>
      <c r="CL245" s="16">
        <v>2</v>
      </c>
      <c r="CM245" s="16">
        <v>2</v>
      </c>
      <c r="CN245" s="16">
        <v>2</v>
      </c>
      <c r="CO245" s="16">
        <v>2</v>
      </c>
      <c r="CP245" s="16">
        <v>2</v>
      </c>
      <c r="CQ245" s="16">
        <v>2</v>
      </c>
      <c r="CR245" s="16">
        <v>2</v>
      </c>
      <c r="CS245" s="16"/>
      <c r="CT245" s="16">
        <v>2</v>
      </c>
      <c r="CU245" s="16">
        <v>2</v>
      </c>
      <c r="CV245" s="16">
        <v>2</v>
      </c>
      <c r="CW245" s="69">
        <f t="shared" si="89"/>
        <v>38</v>
      </c>
      <c r="CX245" s="352">
        <f t="shared" si="90"/>
        <v>1</v>
      </c>
      <c r="CY245" s="69">
        <f t="shared" si="91"/>
        <v>0</v>
      </c>
      <c r="CZ245" s="70">
        <f t="shared" si="92"/>
        <v>0</v>
      </c>
      <c r="DA245" s="69">
        <f t="shared" si="93"/>
        <v>0</v>
      </c>
      <c r="DB245" s="70">
        <f t="shared" si="94"/>
        <v>0</v>
      </c>
      <c r="DC245" s="69">
        <f t="shared" si="95"/>
        <v>0</v>
      </c>
      <c r="DD245" s="70">
        <f t="shared" si="96"/>
        <v>0</v>
      </c>
      <c r="DE245" s="71">
        <f t="shared" si="97"/>
        <v>2</v>
      </c>
      <c r="DF245" s="71" t="str">
        <f t="shared" si="98"/>
        <v>Đạt mục tiêu</v>
      </c>
      <c r="DG245" s="2"/>
      <c r="DH245" s="2"/>
      <c r="DI245" s="2"/>
      <c r="DJ245" s="2"/>
      <c r="DK245" s="2"/>
      <c r="DL245" s="2"/>
      <c r="DM245" s="2"/>
      <c r="DN245" s="2"/>
      <c r="DO245" s="2"/>
      <c r="DP245" s="2"/>
      <c r="DQ245" s="2"/>
      <c r="DR245" s="2"/>
      <c r="DS245" s="2"/>
      <c r="DT245" s="2"/>
      <c r="DU245" s="2"/>
      <c r="DV245" s="2"/>
      <c r="DW245" s="2"/>
      <c r="DX245" s="2"/>
      <c r="DY245" s="2"/>
      <c r="DZ245" s="2"/>
    </row>
    <row r="246" spans="1:130" ht="30.75" hidden="1" customHeight="1" x14ac:dyDescent="0.25">
      <c r="A246" s="49">
        <v>216</v>
      </c>
      <c r="B246" s="62">
        <v>346</v>
      </c>
      <c r="C246" s="56">
        <v>347</v>
      </c>
      <c r="D246" s="8" t="s">
        <v>313</v>
      </c>
      <c r="E246" s="15" t="s">
        <v>36</v>
      </c>
      <c r="F246" s="15" t="s">
        <v>314</v>
      </c>
      <c r="G246" s="64" t="s">
        <v>36</v>
      </c>
      <c r="H246" s="15" t="s">
        <v>314</v>
      </c>
      <c r="I246" s="64" t="s">
        <v>628</v>
      </c>
      <c r="J246" s="64" t="s">
        <v>179</v>
      </c>
      <c r="K246" s="16" t="s">
        <v>6</v>
      </c>
      <c r="L246" s="16" t="s">
        <v>15</v>
      </c>
      <c r="M246" s="11">
        <v>1</v>
      </c>
      <c r="N246" s="11" t="s">
        <v>547</v>
      </c>
      <c r="O246" s="66"/>
      <c r="P246" s="66"/>
      <c r="Q246" s="66"/>
      <c r="R246" s="66"/>
      <c r="S246" s="66"/>
      <c r="T246" s="66"/>
      <c r="U246" s="66"/>
      <c r="V246" s="66"/>
      <c r="W246" s="66" t="s">
        <v>15</v>
      </c>
      <c r="X246" s="66"/>
      <c r="Y246" s="67">
        <f t="shared" si="88"/>
        <v>1</v>
      </c>
      <c r="Z246" s="16"/>
      <c r="AA246" s="16"/>
      <c r="AB246" s="16"/>
      <c r="AC246" s="16"/>
      <c r="AD246" s="16"/>
      <c r="AE246" s="7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t="s">
        <v>710</v>
      </c>
      <c r="BG246" s="16" t="s">
        <v>710</v>
      </c>
      <c r="BH246" s="16" t="s">
        <v>710</v>
      </c>
      <c r="BI246" s="16"/>
      <c r="BJ246" s="16">
        <v>2</v>
      </c>
      <c r="BK246" s="16">
        <v>2</v>
      </c>
      <c r="BL246" s="16">
        <v>2</v>
      </c>
      <c r="BM246" s="16">
        <v>2</v>
      </c>
      <c r="BN246" s="16">
        <v>2</v>
      </c>
      <c r="BO246" s="16">
        <v>2</v>
      </c>
      <c r="BP246" s="16">
        <v>2</v>
      </c>
      <c r="BQ246" s="16">
        <v>2</v>
      </c>
      <c r="BR246" s="16">
        <v>2</v>
      </c>
      <c r="BS246" s="16">
        <v>2</v>
      </c>
      <c r="BT246" s="16">
        <v>2</v>
      </c>
      <c r="BU246" s="16">
        <v>2</v>
      </c>
      <c r="BV246" s="16">
        <v>2</v>
      </c>
      <c r="BW246" s="16">
        <v>2</v>
      </c>
      <c r="BX246" s="16">
        <v>2</v>
      </c>
      <c r="BY246" s="16">
        <v>2</v>
      </c>
      <c r="BZ246" s="16">
        <v>2</v>
      </c>
      <c r="CA246" s="16">
        <v>2</v>
      </c>
      <c r="CB246" s="16">
        <v>2</v>
      </c>
      <c r="CC246" s="16">
        <v>2</v>
      </c>
      <c r="CD246" s="16">
        <v>2</v>
      </c>
      <c r="CE246" s="16">
        <v>2</v>
      </c>
      <c r="CF246" s="16">
        <v>2</v>
      </c>
      <c r="CG246" s="16">
        <v>2</v>
      </c>
      <c r="CH246" s="16">
        <v>2</v>
      </c>
      <c r="CI246" s="16">
        <v>2</v>
      </c>
      <c r="CJ246" s="16">
        <v>2</v>
      </c>
      <c r="CK246" s="16">
        <v>2</v>
      </c>
      <c r="CL246" s="16">
        <v>2</v>
      </c>
      <c r="CM246" s="16">
        <v>2</v>
      </c>
      <c r="CN246" s="16">
        <v>2</v>
      </c>
      <c r="CO246" s="16">
        <v>2</v>
      </c>
      <c r="CP246" s="16">
        <v>2</v>
      </c>
      <c r="CQ246" s="16">
        <v>2</v>
      </c>
      <c r="CR246" s="16">
        <v>2</v>
      </c>
      <c r="CS246" s="16"/>
      <c r="CT246" s="16">
        <v>2</v>
      </c>
      <c r="CU246" s="16">
        <v>2</v>
      </c>
      <c r="CV246" s="16">
        <v>2</v>
      </c>
      <c r="CW246" s="69">
        <f t="shared" si="89"/>
        <v>38</v>
      </c>
      <c r="CX246" s="352">
        <f t="shared" si="90"/>
        <v>1</v>
      </c>
      <c r="CY246" s="69">
        <f t="shared" si="91"/>
        <v>0</v>
      </c>
      <c r="CZ246" s="70">
        <f t="shared" si="92"/>
        <v>0</v>
      </c>
      <c r="DA246" s="69">
        <f t="shared" si="93"/>
        <v>0</v>
      </c>
      <c r="DB246" s="70">
        <f t="shared" si="94"/>
        <v>0</v>
      </c>
      <c r="DC246" s="69">
        <f t="shared" si="95"/>
        <v>0</v>
      </c>
      <c r="DD246" s="70">
        <f t="shared" si="96"/>
        <v>0</v>
      </c>
      <c r="DE246" s="71">
        <f t="shared" si="97"/>
        <v>2</v>
      </c>
      <c r="DF246" s="71" t="str">
        <f t="shared" si="98"/>
        <v>Đạt mục tiêu</v>
      </c>
      <c r="DG246" s="2"/>
      <c r="DH246" s="2"/>
      <c r="DI246" s="2"/>
      <c r="DJ246" s="2"/>
      <c r="DK246" s="2"/>
      <c r="DL246" s="2"/>
      <c r="DM246" s="2"/>
      <c r="DN246" s="2"/>
      <c r="DO246" s="2"/>
      <c r="DP246" s="2"/>
      <c r="DQ246" s="2"/>
      <c r="DR246" s="2"/>
      <c r="DS246" s="2"/>
      <c r="DT246" s="2"/>
      <c r="DU246" s="2"/>
      <c r="DV246" s="2"/>
      <c r="DW246" s="2"/>
      <c r="DX246" s="2"/>
      <c r="DY246" s="2"/>
      <c r="DZ246" s="2"/>
    </row>
    <row r="247" spans="1:130" ht="17.25" hidden="1" customHeight="1" x14ac:dyDescent="0.25">
      <c r="A247" s="49">
        <v>217</v>
      </c>
      <c r="B247" s="55">
        <v>347</v>
      </c>
      <c r="C247" s="56">
        <v>348</v>
      </c>
      <c r="D247" s="85" t="s">
        <v>315</v>
      </c>
      <c r="E247" s="285"/>
      <c r="F247" s="87"/>
      <c r="G247" s="280"/>
      <c r="H247" s="57"/>
      <c r="I247" s="64"/>
      <c r="J247" s="57"/>
      <c r="K247" s="57" t="s">
        <v>8</v>
      </c>
      <c r="L247" s="57" t="s">
        <v>8</v>
      </c>
      <c r="M247" s="57" t="s">
        <v>8</v>
      </c>
      <c r="N247" s="296"/>
      <c r="O247" s="58" t="s">
        <v>609</v>
      </c>
      <c r="P247" s="58" t="s">
        <v>609</v>
      </c>
      <c r="Q247" s="58" t="s">
        <v>609</v>
      </c>
      <c r="R247" s="58" t="s">
        <v>609</v>
      </c>
      <c r="S247" s="58" t="s">
        <v>609</v>
      </c>
      <c r="T247" s="58" t="s">
        <v>609</v>
      </c>
      <c r="U247" s="58" t="s">
        <v>609</v>
      </c>
      <c r="V247" s="58" t="s">
        <v>609</v>
      </c>
      <c r="W247" s="58" t="s">
        <v>609</v>
      </c>
      <c r="X247" s="58" t="s">
        <v>609</v>
      </c>
      <c r="Y247" s="67">
        <f t="shared" si="88"/>
        <v>0</v>
      </c>
      <c r="Z247" s="57"/>
      <c r="AA247" s="57"/>
      <c r="AB247" s="57"/>
      <c r="AC247" s="57"/>
      <c r="AD247" s="57"/>
      <c r="AE247" s="77"/>
      <c r="AF247" s="78"/>
      <c r="AG247" s="78"/>
      <c r="AH247" s="78"/>
      <c r="AI247" s="78"/>
      <c r="AJ247" s="78"/>
      <c r="AK247" s="78"/>
      <c r="AL247" s="78"/>
      <c r="AM247" s="78"/>
      <c r="AN247" s="78"/>
      <c r="AO247" s="78"/>
      <c r="AP247" s="78"/>
      <c r="AQ247" s="78"/>
      <c r="AR247" s="78"/>
      <c r="AS247" s="78"/>
      <c r="AT247" s="78"/>
      <c r="AU247" s="57"/>
      <c r="AV247" s="57"/>
      <c r="AW247" s="57"/>
      <c r="AX247" s="57"/>
      <c r="AY247" s="57"/>
      <c r="AZ247" s="57"/>
      <c r="BA247" s="57"/>
      <c r="BB247" s="57"/>
      <c r="BC247" s="78"/>
      <c r="BD247" s="78"/>
      <c r="BE247" s="78"/>
      <c r="BF247" s="78"/>
      <c r="BG247" s="78"/>
      <c r="BH247" s="78"/>
      <c r="BI247" s="78"/>
      <c r="BJ247" s="336" t="s">
        <v>8</v>
      </c>
      <c r="BK247" s="336" t="s">
        <v>8</v>
      </c>
      <c r="BL247" s="336" t="s">
        <v>8</v>
      </c>
      <c r="BM247" s="336" t="s">
        <v>8</v>
      </c>
      <c r="BN247" s="336" t="s">
        <v>8</v>
      </c>
      <c r="BO247" s="336" t="s">
        <v>8</v>
      </c>
      <c r="BP247" s="336" t="s">
        <v>8</v>
      </c>
      <c r="BQ247" s="336" t="s">
        <v>8</v>
      </c>
      <c r="BR247" s="336" t="s">
        <v>8</v>
      </c>
      <c r="BS247" s="336" t="s">
        <v>8</v>
      </c>
      <c r="BT247" s="336" t="s">
        <v>8</v>
      </c>
      <c r="BU247" s="336" t="s">
        <v>8</v>
      </c>
      <c r="BV247" s="336" t="s">
        <v>8</v>
      </c>
      <c r="BW247" s="336" t="s">
        <v>8</v>
      </c>
      <c r="BX247" s="336" t="s">
        <v>8</v>
      </c>
      <c r="BY247" s="336" t="s">
        <v>8</v>
      </c>
      <c r="BZ247" s="336" t="s">
        <v>8</v>
      </c>
      <c r="CA247" s="336" t="s">
        <v>8</v>
      </c>
      <c r="CB247" s="336" t="s">
        <v>8</v>
      </c>
      <c r="CC247" s="336" t="s">
        <v>8</v>
      </c>
      <c r="CD247" s="336" t="s">
        <v>8</v>
      </c>
      <c r="CE247" s="336" t="s">
        <v>8</v>
      </c>
      <c r="CF247" s="336" t="s">
        <v>8</v>
      </c>
      <c r="CG247" s="336" t="s">
        <v>8</v>
      </c>
      <c r="CH247" s="336" t="s">
        <v>8</v>
      </c>
      <c r="CI247" s="336" t="s">
        <v>8</v>
      </c>
      <c r="CJ247" s="336" t="s">
        <v>8</v>
      </c>
      <c r="CK247" s="336" t="s">
        <v>8</v>
      </c>
      <c r="CL247" s="336" t="s">
        <v>8</v>
      </c>
      <c r="CM247" s="336" t="s">
        <v>8</v>
      </c>
      <c r="CN247" s="336" t="s">
        <v>8</v>
      </c>
      <c r="CO247" s="336" t="s">
        <v>8</v>
      </c>
      <c r="CP247" s="336" t="s">
        <v>8</v>
      </c>
      <c r="CQ247" s="336" t="s">
        <v>8</v>
      </c>
      <c r="CR247" s="336" t="s">
        <v>8</v>
      </c>
      <c r="CS247" s="336"/>
      <c r="CT247" s="336" t="s">
        <v>8</v>
      </c>
      <c r="CU247" s="336" t="s">
        <v>8</v>
      </c>
      <c r="CV247" s="336" t="s">
        <v>8</v>
      </c>
      <c r="CW247" s="336" t="s">
        <v>8</v>
      </c>
      <c r="CX247" s="331" t="s">
        <v>8</v>
      </c>
      <c r="CY247" s="336" t="s">
        <v>8</v>
      </c>
      <c r="CZ247" s="336" t="s">
        <v>8</v>
      </c>
      <c r="DA247" s="336" t="s">
        <v>8</v>
      </c>
      <c r="DB247" s="336" t="s">
        <v>8</v>
      </c>
      <c r="DC247" s="336" t="s">
        <v>8</v>
      </c>
      <c r="DD247" s="336" t="s">
        <v>8</v>
      </c>
      <c r="DE247" s="57" t="s">
        <v>8</v>
      </c>
      <c r="DF247" s="57" t="s">
        <v>8</v>
      </c>
      <c r="DG247" s="2"/>
      <c r="DH247" s="2"/>
      <c r="DI247" s="2"/>
      <c r="DJ247" s="2"/>
      <c r="DK247" s="2"/>
      <c r="DL247" s="2"/>
      <c r="DM247" s="2"/>
      <c r="DN247" s="2"/>
      <c r="DO247" s="2"/>
      <c r="DP247" s="2"/>
      <c r="DQ247" s="2"/>
      <c r="DR247" s="2"/>
      <c r="DS247" s="2"/>
      <c r="DT247" s="2"/>
      <c r="DU247" s="2"/>
      <c r="DV247" s="2"/>
      <c r="DW247" s="2"/>
      <c r="DX247" s="2"/>
      <c r="DY247" s="2"/>
      <c r="DZ247" s="2"/>
    </row>
    <row r="248" spans="1:130" ht="18.75" hidden="1" customHeight="1" x14ac:dyDescent="0.25">
      <c r="A248" s="49">
        <v>218</v>
      </c>
      <c r="B248" s="55">
        <v>348</v>
      </c>
      <c r="C248" s="56">
        <v>349</v>
      </c>
      <c r="D248" s="623" t="s">
        <v>316</v>
      </c>
      <c r="E248" s="624"/>
      <c r="F248" s="624"/>
      <c r="G248" s="624"/>
      <c r="H248" s="625"/>
      <c r="I248" s="78"/>
      <c r="J248" s="57"/>
      <c r="K248" s="57" t="s">
        <v>8</v>
      </c>
      <c r="L248" s="57" t="s">
        <v>8</v>
      </c>
      <c r="M248" s="57" t="s">
        <v>8</v>
      </c>
      <c r="N248" s="296"/>
      <c r="O248" s="58" t="s">
        <v>609</v>
      </c>
      <c r="P248" s="58" t="s">
        <v>609</v>
      </c>
      <c r="Q248" s="58" t="s">
        <v>609</v>
      </c>
      <c r="R248" s="58" t="s">
        <v>609</v>
      </c>
      <c r="S248" s="58" t="s">
        <v>609</v>
      </c>
      <c r="T248" s="58" t="s">
        <v>609</v>
      </c>
      <c r="U248" s="58" t="s">
        <v>609</v>
      </c>
      <c r="V248" s="58" t="s">
        <v>609</v>
      </c>
      <c r="W248" s="58" t="s">
        <v>609</v>
      </c>
      <c r="X248" s="58" t="s">
        <v>609</v>
      </c>
      <c r="Y248" s="67">
        <f t="shared" si="88"/>
        <v>0</v>
      </c>
      <c r="Z248" s="57"/>
      <c r="AA248" s="57"/>
      <c r="AB248" s="57"/>
      <c r="AC248" s="57"/>
      <c r="AD248" s="57"/>
      <c r="AE248" s="79"/>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336" t="s">
        <v>8</v>
      </c>
      <c r="BK248" s="336" t="s">
        <v>8</v>
      </c>
      <c r="BL248" s="336" t="s">
        <v>8</v>
      </c>
      <c r="BM248" s="336" t="s">
        <v>8</v>
      </c>
      <c r="BN248" s="336" t="s">
        <v>8</v>
      </c>
      <c r="BO248" s="336" t="s">
        <v>8</v>
      </c>
      <c r="BP248" s="336" t="s">
        <v>8</v>
      </c>
      <c r="BQ248" s="336" t="s">
        <v>8</v>
      </c>
      <c r="BR248" s="336" t="s">
        <v>8</v>
      </c>
      <c r="BS248" s="336" t="s">
        <v>8</v>
      </c>
      <c r="BT248" s="336" t="s">
        <v>8</v>
      </c>
      <c r="BU248" s="336" t="s">
        <v>8</v>
      </c>
      <c r="BV248" s="336" t="s">
        <v>8</v>
      </c>
      <c r="BW248" s="336" t="s">
        <v>8</v>
      </c>
      <c r="BX248" s="336" t="s">
        <v>8</v>
      </c>
      <c r="BY248" s="336" t="s">
        <v>8</v>
      </c>
      <c r="BZ248" s="336" t="s">
        <v>8</v>
      </c>
      <c r="CA248" s="336" t="s">
        <v>8</v>
      </c>
      <c r="CB248" s="336" t="s">
        <v>8</v>
      </c>
      <c r="CC248" s="336" t="s">
        <v>8</v>
      </c>
      <c r="CD248" s="336" t="s">
        <v>8</v>
      </c>
      <c r="CE248" s="336" t="s">
        <v>8</v>
      </c>
      <c r="CF248" s="336" t="s">
        <v>8</v>
      </c>
      <c r="CG248" s="336" t="s">
        <v>8</v>
      </c>
      <c r="CH248" s="336" t="s">
        <v>8</v>
      </c>
      <c r="CI248" s="336" t="s">
        <v>8</v>
      </c>
      <c r="CJ248" s="336" t="s">
        <v>8</v>
      </c>
      <c r="CK248" s="336" t="s">
        <v>8</v>
      </c>
      <c r="CL248" s="336" t="s">
        <v>8</v>
      </c>
      <c r="CM248" s="336" t="s">
        <v>8</v>
      </c>
      <c r="CN248" s="336" t="s">
        <v>8</v>
      </c>
      <c r="CO248" s="336" t="s">
        <v>8</v>
      </c>
      <c r="CP248" s="336" t="s">
        <v>8</v>
      </c>
      <c r="CQ248" s="336" t="s">
        <v>8</v>
      </c>
      <c r="CR248" s="336" t="s">
        <v>8</v>
      </c>
      <c r="CS248" s="336"/>
      <c r="CT248" s="336" t="s">
        <v>8</v>
      </c>
      <c r="CU248" s="336" t="s">
        <v>8</v>
      </c>
      <c r="CV248" s="336" t="s">
        <v>8</v>
      </c>
      <c r="CW248" s="336" t="s">
        <v>8</v>
      </c>
      <c r="CX248" s="331" t="s">
        <v>8</v>
      </c>
      <c r="CY248" s="336" t="s">
        <v>8</v>
      </c>
      <c r="CZ248" s="336" t="s">
        <v>8</v>
      </c>
      <c r="DA248" s="336" t="s">
        <v>8</v>
      </c>
      <c r="DB248" s="336" t="s">
        <v>8</v>
      </c>
      <c r="DC248" s="336" t="s">
        <v>8</v>
      </c>
      <c r="DD248" s="336" t="s">
        <v>8</v>
      </c>
      <c r="DE248" s="57" t="s">
        <v>8</v>
      </c>
      <c r="DF248" s="57" t="s">
        <v>8</v>
      </c>
      <c r="DG248" s="2"/>
      <c r="DH248" s="2"/>
      <c r="DI248" s="2"/>
      <c r="DJ248" s="2"/>
      <c r="DK248" s="2"/>
      <c r="DL248" s="2"/>
      <c r="DM248" s="2"/>
      <c r="DN248" s="2"/>
      <c r="DO248" s="2"/>
      <c r="DP248" s="2"/>
      <c r="DQ248" s="2"/>
      <c r="DR248" s="2"/>
      <c r="DS248" s="2"/>
      <c r="DT248" s="2"/>
      <c r="DU248" s="2"/>
      <c r="DV248" s="2"/>
      <c r="DW248" s="2"/>
      <c r="DX248" s="2"/>
      <c r="DY248" s="2"/>
      <c r="DZ248" s="2"/>
    </row>
    <row r="249" spans="1:130" ht="45" customHeight="1" x14ac:dyDescent="0.25">
      <c r="A249" s="49">
        <v>219</v>
      </c>
      <c r="B249" s="55">
        <v>349</v>
      </c>
      <c r="C249" s="56">
        <v>352</v>
      </c>
      <c r="D249" s="8" t="s">
        <v>317</v>
      </c>
      <c r="E249" s="15" t="s">
        <v>11</v>
      </c>
      <c r="F249" s="15" t="s">
        <v>318</v>
      </c>
      <c r="G249" s="64" t="s">
        <v>19</v>
      </c>
      <c r="H249" s="8" t="s">
        <v>778</v>
      </c>
      <c r="I249" s="64" t="s">
        <v>628</v>
      </c>
      <c r="J249" s="64" t="s">
        <v>179</v>
      </c>
      <c r="K249" s="16" t="s">
        <v>6</v>
      </c>
      <c r="L249" s="16" t="s">
        <v>15</v>
      </c>
      <c r="M249" s="11"/>
      <c r="N249" s="305" t="s">
        <v>541</v>
      </c>
      <c r="O249" s="66"/>
      <c r="P249" s="66" t="s">
        <v>15</v>
      </c>
      <c r="Q249" s="66"/>
      <c r="R249" s="66"/>
      <c r="S249" s="66"/>
      <c r="T249" s="66"/>
      <c r="U249" s="66"/>
      <c r="V249" s="66"/>
      <c r="W249" s="66"/>
      <c r="X249" s="66"/>
      <c r="Y249" s="67">
        <f t="shared" si="88"/>
        <v>1</v>
      </c>
      <c r="Z249" s="16"/>
      <c r="AA249" s="12"/>
      <c r="AB249" s="12"/>
      <c r="AC249" s="12"/>
      <c r="AD249" s="12"/>
      <c r="AE249" s="16" t="s">
        <v>710</v>
      </c>
      <c r="AF249" s="16" t="s">
        <v>710</v>
      </c>
      <c r="AG249" s="16" t="s">
        <v>710</v>
      </c>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6">
        <v>2</v>
      </c>
      <c r="BK249" s="16">
        <v>1</v>
      </c>
      <c r="BL249" s="16">
        <v>1</v>
      </c>
      <c r="BM249" s="16">
        <v>1</v>
      </c>
      <c r="BN249" s="16">
        <v>2</v>
      </c>
      <c r="BO249" s="16">
        <v>2</v>
      </c>
      <c r="BP249" s="16">
        <v>2</v>
      </c>
      <c r="BQ249" s="16">
        <v>2</v>
      </c>
      <c r="BR249" s="16">
        <v>2</v>
      </c>
      <c r="BS249" s="16">
        <v>2</v>
      </c>
      <c r="BT249" s="16">
        <v>2</v>
      </c>
      <c r="BU249" s="16">
        <v>2</v>
      </c>
      <c r="BV249" s="16">
        <v>2</v>
      </c>
      <c r="BW249" s="16">
        <v>2</v>
      </c>
      <c r="BX249" s="16">
        <v>2</v>
      </c>
      <c r="BY249" s="16">
        <v>2</v>
      </c>
      <c r="BZ249" s="16">
        <v>2</v>
      </c>
      <c r="CA249" s="16">
        <v>2</v>
      </c>
      <c r="CB249" s="16">
        <v>2</v>
      </c>
      <c r="CC249" s="16">
        <v>2</v>
      </c>
      <c r="CD249" s="16">
        <v>2</v>
      </c>
      <c r="CE249" s="16">
        <v>2</v>
      </c>
      <c r="CF249" s="16">
        <v>2</v>
      </c>
      <c r="CG249" s="16">
        <v>2</v>
      </c>
      <c r="CH249" s="16">
        <v>2</v>
      </c>
      <c r="CI249" s="16">
        <v>2</v>
      </c>
      <c r="CJ249" s="16">
        <v>2</v>
      </c>
      <c r="CK249" s="16">
        <v>2</v>
      </c>
      <c r="CL249" s="16">
        <v>2</v>
      </c>
      <c r="CM249" s="16">
        <v>2</v>
      </c>
      <c r="CN249" s="16">
        <v>2</v>
      </c>
      <c r="CO249" s="16">
        <v>1</v>
      </c>
      <c r="CP249" s="16">
        <v>2</v>
      </c>
      <c r="CQ249" s="16">
        <v>2</v>
      </c>
      <c r="CR249" s="16">
        <v>2</v>
      </c>
      <c r="CS249" s="16">
        <v>1</v>
      </c>
      <c r="CT249" s="16">
        <v>2</v>
      </c>
      <c r="CU249" s="16">
        <v>2</v>
      </c>
      <c r="CV249" s="16">
        <v>2</v>
      </c>
      <c r="CW249" s="69">
        <f>COUNTIF(BJ249:CV249,"2")</f>
        <v>34</v>
      </c>
      <c r="CX249" s="352">
        <f>CW249/(CW249+CY249+DA249+DC249)</f>
        <v>0.87179487179487181</v>
      </c>
      <c r="CY249" s="69">
        <f>COUNTIF(BJ249:CV249,"1")</f>
        <v>5</v>
      </c>
      <c r="CZ249" s="70">
        <f>CY249/(CW249+CY249+DA249+DC249)</f>
        <v>0.12820512820512819</v>
      </c>
      <c r="DA249" s="69">
        <f>COUNTIF(BJ249:CV249,"0")</f>
        <v>0</v>
      </c>
      <c r="DB249" s="70">
        <f>DA249/(CW249+CY249+DA249+DC249)</f>
        <v>0</v>
      </c>
      <c r="DC249" s="69">
        <f>COUNTIF(BJ249:CV249,"KĐG")</f>
        <v>0</v>
      </c>
      <c r="DD249" s="70">
        <f>DC249/(CW249+CY249+DA249+DC249)</f>
        <v>0</v>
      </c>
      <c r="DE249" s="71">
        <f>(((CW249*2)+(CY249*1)+(DA249*0)))/(CW249+CY249+DA249)</f>
        <v>1.8717948717948718</v>
      </c>
      <c r="DF249" s="71" t="str">
        <f>IF(DD249&gt;=50%,"KĐG",IF(DE249&gt;=1.6,"Đạt mục tiêu",IF(DE249&gt;=1,"Cần cố gắng","Chưa đạt")))</f>
        <v>Đạt mục tiêu</v>
      </c>
      <c r="DG249" s="2"/>
      <c r="DH249" s="2"/>
      <c r="DI249" s="2"/>
      <c r="DJ249" s="2"/>
      <c r="DK249" s="2"/>
      <c r="DL249" s="2"/>
      <c r="DM249" s="2"/>
      <c r="DN249" s="2"/>
      <c r="DO249" s="2"/>
      <c r="DP249" s="2"/>
      <c r="DQ249" s="2"/>
      <c r="DR249" s="2"/>
      <c r="DS249" s="2"/>
      <c r="DT249" s="2"/>
      <c r="DU249" s="2"/>
      <c r="DV249" s="2"/>
      <c r="DW249" s="2"/>
      <c r="DX249" s="2"/>
      <c r="DY249" s="2"/>
      <c r="DZ249" s="2"/>
    </row>
    <row r="250" spans="1:130" ht="69.75" hidden="1" customHeight="1" x14ac:dyDescent="0.25">
      <c r="A250" s="49">
        <v>220</v>
      </c>
      <c r="B250" s="62">
        <v>352</v>
      </c>
      <c r="C250" s="56">
        <v>355</v>
      </c>
      <c r="D250" s="8" t="s">
        <v>319</v>
      </c>
      <c r="E250" s="281" t="s">
        <v>11</v>
      </c>
      <c r="F250" s="15" t="s">
        <v>320</v>
      </c>
      <c r="G250" s="282" t="s">
        <v>19</v>
      </c>
      <c r="H250" s="117" t="s">
        <v>779</v>
      </c>
      <c r="I250" s="64" t="s">
        <v>628</v>
      </c>
      <c r="J250" s="64" t="s">
        <v>179</v>
      </c>
      <c r="K250" s="16" t="s">
        <v>6</v>
      </c>
      <c r="L250" s="16" t="s">
        <v>15</v>
      </c>
      <c r="M250" s="11">
        <v>1</v>
      </c>
      <c r="N250" s="305" t="s">
        <v>542</v>
      </c>
      <c r="O250" s="66"/>
      <c r="P250" s="66"/>
      <c r="Q250" s="81" t="s">
        <v>15</v>
      </c>
      <c r="R250" s="66"/>
      <c r="S250" s="66"/>
      <c r="T250" s="66"/>
      <c r="U250" s="66"/>
      <c r="V250" s="66"/>
      <c r="W250" s="66"/>
      <c r="X250" s="66"/>
      <c r="Y250" s="67">
        <f t="shared" si="88"/>
        <v>1</v>
      </c>
      <c r="Z250" s="16"/>
      <c r="AA250" s="16"/>
      <c r="AB250" s="16"/>
      <c r="AC250" s="16"/>
      <c r="AD250" s="16"/>
      <c r="AE250" s="68"/>
      <c r="AF250" s="12"/>
      <c r="AG250" s="12"/>
      <c r="AH250" s="16" t="s">
        <v>710</v>
      </c>
      <c r="AI250" s="16" t="s">
        <v>710</v>
      </c>
      <c r="AJ250" s="16" t="s">
        <v>710</v>
      </c>
      <c r="AK250" s="16" t="s">
        <v>710</v>
      </c>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6">
        <v>2</v>
      </c>
      <c r="BK250" s="16">
        <v>2</v>
      </c>
      <c r="BL250" s="16">
        <v>2</v>
      </c>
      <c r="BM250" s="16">
        <v>2</v>
      </c>
      <c r="BN250" s="16">
        <v>2</v>
      </c>
      <c r="BO250" s="16">
        <v>2</v>
      </c>
      <c r="BP250" s="16">
        <v>2</v>
      </c>
      <c r="BQ250" s="16">
        <v>2</v>
      </c>
      <c r="BR250" s="16">
        <v>2</v>
      </c>
      <c r="BS250" s="16">
        <v>2</v>
      </c>
      <c r="BT250" s="16">
        <v>2</v>
      </c>
      <c r="BU250" s="16">
        <v>2</v>
      </c>
      <c r="BV250" s="16">
        <v>2</v>
      </c>
      <c r="BW250" s="16">
        <v>2</v>
      </c>
      <c r="BX250" s="16">
        <v>2</v>
      </c>
      <c r="BY250" s="16">
        <v>2</v>
      </c>
      <c r="BZ250" s="16">
        <v>2</v>
      </c>
      <c r="CA250" s="16">
        <v>2</v>
      </c>
      <c r="CB250" s="16">
        <v>2</v>
      </c>
      <c r="CC250" s="16">
        <v>2</v>
      </c>
      <c r="CD250" s="16">
        <v>2</v>
      </c>
      <c r="CE250" s="16">
        <v>2</v>
      </c>
      <c r="CF250" s="16">
        <v>2</v>
      </c>
      <c r="CG250" s="16">
        <v>2</v>
      </c>
      <c r="CH250" s="16">
        <v>2</v>
      </c>
      <c r="CI250" s="16">
        <v>2</v>
      </c>
      <c r="CJ250" s="16">
        <v>2</v>
      </c>
      <c r="CK250" s="16">
        <v>1</v>
      </c>
      <c r="CL250" s="16">
        <v>1</v>
      </c>
      <c r="CM250" s="16">
        <v>1</v>
      </c>
      <c r="CN250" s="16">
        <v>2</v>
      </c>
      <c r="CO250" s="16">
        <v>2</v>
      </c>
      <c r="CP250" s="16">
        <v>2</v>
      </c>
      <c r="CQ250" s="16">
        <v>2</v>
      </c>
      <c r="CR250" s="16">
        <v>2</v>
      </c>
      <c r="CS250" s="16">
        <v>2</v>
      </c>
      <c r="CT250" s="16">
        <v>2</v>
      </c>
      <c r="CU250" s="16">
        <v>2</v>
      </c>
      <c r="CV250" s="16">
        <v>2</v>
      </c>
      <c r="CW250" s="69">
        <f>COUNTIF(BJ250:CV250,"2")</f>
        <v>36</v>
      </c>
      <c r="CX250" s="352">
        <f>CW250/(CW250+CY250+DA250+DC250)</f>
        <v>0.92307692307692313</v>
      </c>
      <c r="CY250" s="69">
        <f>COUNTIF(BJ250:CV250,"1")</f>
        <v>3</v>
      </c>
      <c r="CZ250" s="70">
        <f>CY250/(CW250+CY250+DA250+DC250)</f>
        <v>7.6923076923076927E-2</v>
      </c>
      <c r="DA250" s="69">
        <f>COUNTIF(BJ250:CV250,"0")</f>
        <v>0</v>
      </c>
      <c r="DB250" s="70">
        <f>DA250/(CW250+CY250+DA250+DC250)</f>
        <v>0</v>
      </c>
      <c r="DC250" s="69">
        <f>COUNTIF(BJ250:CV250,"KĐG")</f>
        <v>0</v>
      </c>
      <c r="DD250" s="70">
        <f>DC250/(CW250+CY250+DA250+DC250)</f>
        <v>0</v>
      </c>
      <c r="DE250" s="71">
        <f>(((CW250*2)+(CY250*1)+(DA250*0)))/(CW250+CY250+DA250)</f>
        <v>1.9230769230769231</v>
      </c>
      <c r="DF250" s="71" t="str">
        <f>IF(DD250&gt;=50%,"KĐG",IF(DE250&gt;=1.6,"Đạt mục tiêu",IF(DE250&gt;=1,"Cần cố gắng","Chưa đạt")))</f>
        <v>Đạt mục tiêu</v>
      </c>
      <c r="DG250" s="2"/>
      <c r="DH250" s="2"/>
      <c r="DI250" s="2"/>
      <c r="DJ250" s="2"/>
      <c r="DK250" s="2"/>
      <c r="DL250" s="2"/>
      <c r="DM250" s="2"/>
      <c r="DN250" s="2"/>
      <c r="DO250" s="2"/>
      <c r="DP250" s="2"/>
      <c r="DQ250" s="2"/>
      <c r="DR250" s="2"/>
      <c r="DS250" s="2"/>
      <c r="DT250" s="2"/>
      <c r="DU250" s="2"/>
      <c r="DV250" s="2"/>
      <c r="DW250" s="2"/>
      <c r="DX250" s="2"/>
      <c r="DY250" s="2"/>
      <c r="DZ250" s="2"/>
    </row>
    <row r="251" spans="1:130" ht="105" hidden="1" customHeight="1" x14ac:dyDescent="0.25">
      <c r="A251" s="614">
        <v>221</v>
      </c>
      <c r="B251" s="617">
        <v>355</v>
      </c>
      <c r="C251" s="56"/>
      <c r="D251" s="612" t="s">
        <v>321</v>
      </c>
      <c r="E251" s="612" t="s">
        <v>19</v>
      </c>
      <c r="F251" s="612" t="s">
        <v>322</v>
      </c>
      <c r="G251" s="719" t="s">
        <v>19</v>
      </c>
      <c r="H251" s="496" t="s">
        <v>1340</v>
      </c>
      <c r="I251" s="64" t="s">
        <v>611</v>
      </c>
      <c r="J251" s="64" t="s">
        <v>179</v>
      </c>
      <c r="K251" s="16" t="s">
        <v>6</v>
      </c>
      <c r="L251" s="16"/>
      <c r="M251" s="11"/>
      <c r="N251" s="297" t="s">
        <v>1200</v>
      </c>
      <c r="O251" s="66" t="s">
        <v>15</v>
      </c>
      <c r="P251" s="66"/>
      <c r="Q251" s="81"/>
      <c r="R251" s="66"/>
      <c r="S251" s="66"/>
      <c r="T251" s="66"/>
      <c r="U251" s="66"/>
      <c r="V251" s="66"/>
      <c r="W251" s="66"/>
      <c r="X251" s="66"/>
      <c r="Y251" s="67"/>
      <c r="Z251" s="16"/>
      <c r="AA251" s="16"/>
      <c r="AB251" s="16"/>
      <c r="AC251" s="16"/>
      <c r="AD251" s="16"/>
      <c r="AE251" s="68"/>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69"/>
      <c r="CX251" s="352"/>
      <c r="CY251" s="69"/>
      <c r="CZ251" s="70"/>
      <c r="DA251" s="69"/>
      <c r="DB251" s="70"/>
      <c r="DC251" s="69"/>
      <c r="DD251" s="70"/>
      <c r="DE251" s="71"/>
      <c r="DF251" s="71"/>
      <c r="DG251" s="387"/>
      <c r="DH251" s="387"/>
      <c r="DI251" s="387"/>
      <c r="DJ251" s="387"/>
      <c r="DK251" s="387"/>
      <c r="DL251" s="387"/>
      <c r="DM251" s="387"/>
      <c r="DN251" s="387"/>
      <c r="DO251" s="387"/>
      <c r="DP251" s="387"/>
      <c r="DQ251" s="387"/>
      <c r="DR251" s="387"/>
      <c r="DS251" s="387"/>
      <c r="DT251" s="387"/>
      <c r="DU251" s="387"/>
      <c r="DV251" s="387"/>
      <c r="DW251" s="387"/>
      <c r="DX251" s="387"/>
      <c r="DY251" s="387"/>
      <c r="DZ251" s="387"/>
    </row>
    <row r="252" spans="1:130" ht="69.75" hidden="1" customHeight="1" x14ac:dyDescent="0.25">
      <c r="A252" s="615"/>
      <c r="B252" s="618"/>
      <c r="C252" s="56"/>
      <c r="D252" s="620"/>
      <c r="E252" s="620"/>
      <c r="F252" s="620"/>
      <c r="G252" s="720"/>
      <c r="H252" s="497" t="s">
        <v>1341</v>
      </c>
      <c r="I252" s="64" t="s">
        <v>611</v>
      </c>
      <c r="J252" s="64"/>
      <c r="K252" s="16"/>
      <c r="L252" s="16"/>
      <c r="M252" s="11"/>
      <c r="N252" s="297" t="s">
        <v>1200</v>
      </c>
      <c r="O252" s="66" t="s">
        <v>15</v>
      </c>
      <c r="P252" s="66"/>
      <c r="Q252" s="81"/>
      <c r="R252" s="66"/>
      <c r="S252" s="66"/>
      <c r="T252" s="66"/>
      <c r="U252" s="66"/>
      <c r="V252" s="66"/>
      <c r="W252" s="66"/>
      <c r="X252" s="66"/>
      <c r="Y252" s="67"/>
      <c r="Z252" s="16"/>
      <c r="AA252" s="16"/>
      <c r="AB252" s="16"/>
      <c r="AC252" s="16"/>
      <c r="AD252" s="16"/>
      <c r="AE252" s="68"/>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69"/>
      <c r="CX252" s="352"/>
      <c r="CY252" s="69"/>
      <c r="CZ252" s="70"/>
      <c r="DA252" s="69"/>
      <c r="DB252" s="70"/>
      <c r="DC252" s="69"/>
      <c r="DD252" s="70"/>
      <c r="DE252" s="71"/>
      <c r="DF252" s="71"/>
      <c r="DG252" s="387"/>
      <c r="DH252" s="387"/>
      <c r="DI252" s="387"/>
      <c r="DJ252" s="387"/>
      <c r="DK252" s="387"/>
      <c r="DL252" s="387"/>
      <c r="DM252" s="387"/>
      <c r="DN252" s="387"/>
      <c r="DO252" s="387"/>
      <c r="DP252" s="387"/>
      <c r="DQ252" s="387"/>
      <c r="DR252" s="387"/>
      <c r="DS252" s="387"/>
      <c r="DT252" s="387"/>
      <c r="DU252" s="387"/>
      <c r="DV252" s="387"/>
      <c r="DW252" s="387"/>
      <c r="DX252" s="387"/>
      <c r="DY252" s="387"/>
      <c r="DZ252" s="387"/>
    </row>
    <row r="253" spans="1:130" ht="69.75" hidden="1" customHeight="1" x14ac:dyDescent="0.25">
      <c r="A253" s="615"/>
      <c r="B253" s="618"/>
      <c r="C253" s="56"/>
      <c r="D253" s="620"/>
      <c r="E253" s="620"/>
      <c r="F253" s="620"/>
      <c r="G253" s="720"/>
      <c r="H253" s="498" t="s">
        <v>1342</v>
      </c>
      <c r="I253" s="64" t="s">
        <v>611</v>
      </c>
      <c r="J253" s="64"/>
      <c r="K253" s="16"/>
      <c r="L253" s="16"/>
      <c r="M253" s="11"/>
      <c r="N253" s="297" t="s">
        <v>1200</v>
      </c>
      <c r="O253" s="66" t="s">
        <v>15</v>
      </c>
      <c r="P253" s="66"/>
      <c r="Q253" s="81"/>
      <c r="R253" s="66"/>
      <c r="S253" s="66"/>
      <c r="T253" s="66"/>
      <c r="U253" s="66"/>
      <c r="V253" s="66"/>
      <c r="W253" s="66"/>
      <c r="X253" s="66"/>
      <c r="Y253" s="67"/>
      <c r="Z253" s="16"/>
      <c r="AA253" s="16"/>
      <c r="AB253" s="16"/>
      <c r="AC253" s="16"/>
      <c r="AD253" s="16"/>
      <c r="AE253" s="68"/>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69"/>
      <c r="CX253" s="352"/>
      <c r="CY253" s="69"/>
      <c r="CZ253" s="70"/>
      <c r="DA253" s="69"/>
      <c r="DB253" s="70"/>
      <c r="DC253" s="69"/>
      <c r="DD253" s="70"/>
      <c r="DE253" s="71"/>
      <c r="DF253" s="71"/>
      <c r="DG253" s="387"/>
      <c r="DH253" s="387"/>
      <c r="DI253" s="387"/>
      <c r="DJ253" s="387"/>
      <c r="DK253" s="387"/>
      <c r="DL253" s="387"/>
      <c r="DM253" s="387"/>
      <c r="DN253" s="387"/>
      <c r="DO253" s="387"/>
      <c r="DP253" s="387"/>
      <c r="DQ253" s="387"/>
      <c r="DR253" s="387"/>
      <c r="DS253" s="387"/>
      <c r="DT253" s="387"/>
      <c r="DU253" s="387"/>
      <c r="DV253" s="387"/>
      <c r="DW253" s="387"/>
      <c r="DX253" s="387"/>
      <c r="DY253" s="387"/>
      <c r="DZ253" s="387"/>
    </row>
    <row r="254" spans="1:130" ht="69.75" hidden="1" customHeight="1" x14ac:dyDescent="0.25">
      <c r="A254" s="615"/>
      <c r="B254" s="618"/>
      <c r="C254" s="56"/>
      <c r="D254" s="620"/>
      <c r="E254" s="620"/>
      <c r="F254" s="620"/>
      <c r="G254" s="721"/>
      <c r="H254" s="497" t="s">
        <v>1343</v>
      </c>
      <c r="I254" s="64" t="s">
        <v>611</v>
      </c>
      <c r="J254" s="64"/>
      <c r="K254" s="16"/>
      <c r="L254" s="16"/>
      <c r="M254" s="11"/>
      <c r="N254" s="297" t="s">
        <v>1200</v>
      </c>
      <c r="O254" s="66" t="s">
        <v>15</v>
      </c>
      <c r="P254" s="66"/>
      <c r="Q254" s="81"/>
      <c r="R254" s="66"/>
      <c r="S254" s="66"/>
      <c r="T254" s="66"/>
      <c r="U254" s="66"/>
      <c r="V254" s="66"/>
      <c r="W254" s="66"/>
      <c r="X254" s="66"/>
      <c r="Y254" s="67"/>
      <c r="Z254" s="16"/>
      <c r="AA254" s="16"/>
      <c r="AB254" s="16"/>
      <c r="AC254" s="16"/>
      <c r="AD254" s="16"/>
      <c r="AE254" s="68"/>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69"/>
      <c r="CX254" s="352"/>
      <c r="CY254" s="69"/>
      <c r="CZ254" s="70"/>
      <c r="DA254" s="69"/>
      <c r="DB254" s="70"/>
      <c r="DC254" s="69"/>
      <c r="DD254" s="70"/>
      <c r="DE254" s="71"/>
      <c r="DF254" s="71"/>
      <c r="DG254" s="387"/>
      <c r="DH254" s="387"/>
      <c r="DI254" s="387"/>
      <c r="DJ254" s="387"/>
      <c r="DK254" s="387"/>
      <c r="DL254" s="387"/>
      <c r="DM254" s="387"/>
      <c r="DN254" s="387"/>
      <c r="DO254" s="387"/>
      <c r="DP254" s="387"/>
      <c r="DQ254" s="387"/>
      <c r="DR254" s="387"/>
      <c r="DS254" s="387"/>
      <c r="DT254" s="387"/>
      <c r="DU254" s="387"/>
      <c r="DV254" s="387"/>
      <c r="DW254" s="387"/>
      <c r="DX254" s="387"/>
      <c r="DY254" s="387"/>
      <c r="DZ254" s="387"/>
    </row>
    <row r="255" spans="1:130" ht="50.25" hidden="1" customHeight="1" x14ac:dyDescent="0.25">
      <c r="A255" s="616"/>
      <c r="B255" s="619"/>
      <c r="C255" s="56">
        <v>358</v>
      </c>
      <c r="D255" s="613"/>
      <c r="E255" s="613"/>
      <c r="F255" s="613"/>
      <c r="G255" s="64" t="s">
        <v>19</v>
      </c>
      <c r="H255" s="29" t="s">
        <v>1344</v>
      </c>
      <c r="I255" s="64" t="s">
        <v>628</v>
      </c>
      <c r="J255" s="64" t="s">
        <v>179</v>
      </c>
      <c r="K255" s="16" t="s">
        <v>6</v>
      </c>
      <c r="L255" s="16" t="s">
        <v>15</v>
      </c>
      <c r="M255" s="11"/>
      <c r="N255" s="297" t="s">
        <v>1200</v>
      </c>
      <c r="O255" s="80" t="s">
        <v>15</v>
      </c>
      <c r="P255" s="66"/>
      <c r="Q255" s="66"/>
      <c r="R255" s="66"/>
      <c r="S255" s="66"/>
      <c r="T255" s="66"/>
      <c r="U255" s="66"/>
      <c r="V255" s="66"/>
      <c r="W255" s="66"/>
      <c r="X255" s="66"/>
      <c r="Y255" s="67">
        <f t="shared" si="88"/>
        <v>1</v>
      </c>
      <c r="Z255" s="16"/>
      <c r="AA255" s="16"/>
      <c r="AB255" s="16" t="s">
        <v>626</v>
      </c>
      <c r="AC255" s="16" t="s">
        <v>645</v>
      </c>
      <c r="AD255" s="16"/>
      <c r="AE255" s="68"/>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6">
        <v>2</v>
      </c>
      <c r="BK255" s="16">
        <v>2</v>
      </c>
      <c r="BL255" s="16">
        <v>2</v>
      </c>
      <c r="BM255" s="16">
        <v>2</v>
      </c>
      <c r="BN255" s="16">
        <v>2</v>
      </c>
      <c r="BO255" s="16">
        <v>2</v>
      </c>
      <c r="BP255" s="16">
        <v>2</v>
      </c>
      <c r="BQ255" s="16">
        <v>2</v>
      </c>
      <c r="BR255" s="16">
        <v>2</v>
      </c>
      <c r="BS255" s="16">
        <v>2</v>
      </c>
      <c r="BT255" s="16">
        <v>2</v>
      </c>
      <c r="BU255" s="16">
        <v>2</v>
      </c>
      <c r="BV255" s="16">
        <v>2</v>
      </c>
      <c r="BW255" s="16">
        <v>2</v>
      </c>
      <c r="BX255" s="16">
        <v>2</v>
      </c>
      <c r="BY255" s="16">
        <v>2</v>
      </c>
      <c r="BZ255" s="16">
        <v>2</v>
      </c>
      <c r="CA255" s="16">
        <v>2</v>
      </c>
      <c r="CB255" s="16">
        <v>2</v>
      </c>
      <c r="CC255" s="16">
        <v>2</v>
      </c>
      <c r="CD255" s="16">
        <v>2</v>
      </c>
      <c r="CE255" s="16">
        <v>2</v>
      </c>
      <c r="CF255" s="16">
        <v>2</v>
      </c>
      <c r="CG255" s="16">
        <v>2</v>
      </c>
      <c r="CH255" s="16">
        <v>2</v>
      </c>
      <c r="CI255" s="16">
        <v>2</v>
      </c>
      <c r="CJ255" s="16">
        <v>2</v>
      </c>
      <c r="CK255" s="16">
        <v>2</v>
      </c>
      <c r="CL255" s="16">
        <v>2</v>
      </c>
      <c r="CM255" s="16">
        <v>2</v>
      </c>
      <c r="CN255" s="16">
        <v>2</v>
      </c>
      <c r="CO255" s="16">
        <v>2</v>
      </c>
      <c r="CP255" s="16">
        <v>2</v>
      </c>
      <c r="CQ255" s="16">
        <v>2</v>
      </c>
      <c r="CR255" s="16">
        <v>2</v>
      </c>
      <c r="CS255" s="16">
        <v>2</v>
      </c>
      <c r="CT255" s="16">
        <v>2</v>
      </c>
      <c r="CU255" s="16">
        <v>2</v>
      </c>
      <c r="CV255" s="16">
        <v>2</v>
      </c>
      <c r="CW255" s="69">
        <f>COUNTIF(BJ255:CV255,"2")</f>
        <v>39</v>
      </c>
      <c r="CX255" s="352">
        <f>CW255/(CW255+CY255+DA255+DC255)</f>
        <v>1</v>
      </c>
      <c r="CY255" s="69">
        <f>COUNTIF(BJ255:CV255,"1")</f>
        <v>0</v>
      </c>
      <c r="CZ255" s="70">
        <f>CY255/(CW255+CY255+DA255+DC255)</f>
        <v>0</v>
      </c>
      <c r="DA255" s="69">
        <f>COUNTIF(BJ255:CV255,"0")</f>
        <v>0</v>
      </c>
      <c r="DB255" s="70">
        <f>DA255/(CW255+CY255+DA255+DC255)</f>
        <v>0</v>
      </c>
      <c r="DC255" s="69">
        <f>COUNTIF(BJ255:CV255,"KĐG")</f>
        <v>0</v>
      </c>
      <c r="DD255" s="70">
        <f>DC255/(CW255+CY255+DA255+DC255)</f>
        <v>0</v>
      </c>
      <c r="DE255" s="71">
        <f>(((CW255*2)+(CY255*1)+(DA255*0)))/(CW255+CY255+DA255)</f>
        <v>2</v>
      </c>
      <c r="DF255" s="71" t="str">
        <f>IF(DD255&gt;=50%,"KĐG",IF(DE255&gt;=1.6,"Đạt mục tiêu",IF(DE255&gt;=1,"Cần cố gắng","Chưa đạt")))</f>
        <v>Đạt mục tiêu</v>
      </c>
      <c r="DG255" s="2"/>
      <c r="DH255" s="2"/>
      <c r="DI255" s="2"/>
      <c r="DJ255" s="2"/>
      <c r="DK255" s="2"/>
      <c r="DL255" s="2"/>
      <c r="DM255" s="2"/>
      <c r="DN255" s="2"/>
      <c r="DO255" s="2"/>
      <c r="DP255" s="2"/>
      <c r="DQ255" s="2"/>
      <c r="DR255" s="2"/>
      <c r="DS255" s="2"/>
      <c r="DT255" s="2"/>
      <c r="DU255" s="2"/>
      <c r="DV255" s="2"/>
      <c r="DW255" s="2"/>
      <c r="DX255" s="2"/>
      <c r="DY255" s="2"/>
      <c r="DZ255" s="2"/>
    </row>
    <row r="256" spans="1:130" ht="50.25" customHeight="1" x14ac:dyDescent="0.25">
      <c r="A256" s="614">
        <v>222</v>
      </c>
      <c r="B256" s="617">
        <v>358</v>
      </c>
      <c r="C256" s="56"/>
      <c r="D256" s="612" t="s">
        <v>323</v>
      </c>
      <c r="E256" s="389"/>
      <c r="F256" s="612" t="s">
        <v>324</v>
      </c>
      <c r="G256" s="64"/>
      <c r="H256" s="29" t="s">
        <v>1413</v>
      </c>
      <c r="I256" s="64" t="s">
        <v>628</v>
      </c>
      <c r="J256" s="64"/>
      <c r="K256" s="12"/>
      <c r="L256" s="12"/>
      <c r="M256" s="11"/>
      <c r="N256" s="408" t="s">
        <v>541</v>
      </c>
      <c r="O256" s="80"/>
      <c r="P256" s="66"/>
      <c r="Q256" s="66"/>
      <c r="R256" s="66"/>
      <c r="S256" s="66"/>
      <c r="T256" s="66"/>
      <c r="U256" s="66"/>
      <c r="V256" s="66"/>
      <c r="W256" s="66"/>
      <c r="X256" s="66"/>
      <c r="Y256" s="67"/>
      <c r="Z256" s="16"/>
      <c r="AA256" s="16"/>
      <c r="AB256" s="16"/>
      <c r="AC256" s="16"/>
      <c r="AD256" s="16"/>
      <c r="AE256" s="68" t="s">
        <v>645</v>
      </c>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69"/>
      <c r="CX256" s="352"/>
      <c r="CY256" s="69"/>
      <c r="CZ256" s="70"/>
      <c r="DA256" s="69"/>
      <c r="DB256" s="70"/>
      <c r="DC256" s="69"/>
      <c r="DD256" s="70"/>
      <c r="DE256" s="71"/>
      <c r="DF256" s="71"/>
      <c r="DG256" s="387"/>
      <c r="DH256" s="387"/>
      <c r="DI256" s="387"/>
      <c r="DJ256" s="387"/>
      <c r="DK256" s="387"/>
      <c r="DL256" s="387"/>
      <c r="DM256" s="387"/>
      <c r="DN256" s="387"/>
      <c r="DO256" s="387"/>
      <c r="DP256" s="387"/>
      <c r="DQ256" s="387"/>
      <c r="DR256" s="387"/>
      <c r="DS256" s="387"/>
      <c r="DT256" s="387"/>
      <c r="DU256" s="387"/>
      <c r="DV256" s="387"/>
      <c r="DW256" s="387"/>
      <c r="DX256" s="387"/>
      <c r="DY256" s="387"/>
      <c r="DZ256" s="387"/>
    </row>
    <row r="257" spans="1:130" ht="57" hidden="1" customHeight="1" x14ac:dyDescent="0.25">
      <c r="A257" s="616"/>
      <c r="B257" s="619"/>
      <c r="C257" s="56">
        <v>361</v>
      </c>
      <c r="D257" s="613"/>
      <c r="E257" s="15" t="s">
        <v>11</v>
      </c>
      <c r="F257" s="613"/>
      <c r="G257" s="64" t="s">
        <v>19</v>
      </c>
      <c r="H257" s="8" t="s">
        <v>323</v>
      </c>
      <c r="I257" s="64" t="s">
        <v>628</v>
      </c>
      <c r="J257" s="8" t="s">
        <v>179</v>
      </c>
      <c r="K257" s="12" t="s">
        <v>6</v>
      </c>
      <c r="L257" s="12" t="s">
        <v>15</v>
      </c>
      <c r="M257" s="11"/>
      <c r="N257" s="297" t="s">
        <v>1200</v>
      </c>
      <c r="O257" s="66" t="s">
        <v>15</v>
      </c>
      <c r="P257" s="66"/>
      <c r="Q257" s="66"/>
      <c r="R257" s="66"/>
      <c r="S257" s="66"/>
      <c r="T257" s="66"/>
      <c r="U257" s="66"/>
      <c r="V257" s="66"/>
      <c r="W257" s="66"/>
      <c r="X257" s="66"/>
      <c r="Y257" s="67">
        <f t="shared" si="88"/>
        <v>1</v>
      </c>
      <c r="Z257" s="16"/>
      <c r="AA257" s="16" t="s">
        <v>710</v>
      </c>
      <c r="AB257" s="16" t="s">
        <v>645</v>
      </c>
      <c r="AC257" s="16"/>
      <c r="AD257" s="16" t="s">
        <v>710</v>
      </c>
      <c r="AE257" s="68"/>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6">
        <v>2</v>
      </c>
      <c r="BK257" s="16">
        <v>2</v>
      </c>
      <c r="BL257" s="16">
        <v>2</v>
      </c>
      <c r="BM257" s="16">
        <v>2</v>
      </c>
      <c r="BN257" s="16">
        <v>2</v>
      </c>
      <c r="BO257" s="16">
        <v>2</v>
      </c>
      <c r="BP257" s="16">
        <v>2</v>
      </c>
      <c r="BQ257" s="16">
        <v>2</v>
      </c>
      <c r="BR257" s="16">
        <v>2</v>
      </c>
      <c r="BS257" s="16">
        <v>2</v>
      </c>
      <c r="BT257" s="16">
        <v>2</v>
      </c>
      <c r="BU257" s="16">
        <v>2</v>
      </c>
      <c r="BV257" s="16">
        <v>2</v>
      </c>
      <c r="BW257" s="16">
        <v>2</v>
      </c>
      <c r="BX257" s="16">
        <v>2</v>
      </c>
      <c r="BY257" s="16">
        <v>2</v>
      </c>
      <c r="BZ257" s="16">
        <v>2</v>
      </c>
      <c r="CA257" s="16">
        <v>2</v>
      </c>
      <c r="CB257" s="16">
        <v>2</v>
      </c>
      <c r="CC257" s="16">
        <v>2</v>
      </c>
      <c r="CD257" s="16">
        <v>2</v>
      </c>
      <c r="CE257" s="16">
        <v>2</v>
      </c>
      <c r="CF257" s="16">
        <v>2</v>
      </c>
      <c r="CG257" s="16">
        <v>2</v>
      </c>
      <c r="CH257" s="16">
        <v>2</v>
      </c>
      <c r="CI257" s="16">
        <v>2</v>
      </c>
      <c r="CJ257" s="16">
        <v>2</v>
      </c>
      <c r="CK257" s="16">
        <v>2</v>
      </c>
      <c r="CL257" s="16">
        <v>2</v>
      </c>
      <c r="CM257" s="16">
        <v>2</v>
      </c>
      <c r="CN257" s="16">
        <v>2</v>
      </c>
      <c r="CO257" s="16">
        <v>2</v>
      </c>
      <c r="CP257" s="16">
        <v>2</v>
      </c>
      <c r="CQ257" s="16">
        <v>2</v>
      </c>
      <c r="CR257" s="16">
        <v>2</v>
      </c>
      <c r="CS257" s="16">
        <v>2</v>
      </c>
      <c r="CT257" s="16">
        <v>2</v>
      </c>
      <c r="CU257" s="16">
        <v>2</v>
      </c>
      <c r="CV257" s="16">
        <v>2</v>
      </c>
      <c r="CW257" s="69">
        <f>COUNTIF(BJ257:CV257,"2")</f>
        <v>39</v>
      </c>
      <c r="CX257" s="352">
        <f>CW257/(CW257+CY257+DA257+DC257)</f>
        <v>1</v>
      </c>
      <c r="CY257" s="69">
        <f>COUNTIF(BJ257:CV257,"1")</f>
        <v>0</v>
      </c>
      <c r="CZ257" s="70">
        <f>CY257/(CW257+CY257+DA257+DC257)</f>
        <v>0</v>
      </c>
      <c r="DA257" s="69">
        <f>COUNTIF(BJ257:CV257,"0")</f>
        <v>0</v>
      </c>
      <c r="DB257" s="70">
        <f>DA257/(CW257+CY257+DA257+DC257)</f>
        <v>0</v>
      </c>
      <c r="DC257" s="69">
        <f>COUNTIF(BJ257:CV257,"KĐG")</f>
        <v>0</v>
      </c>
      <c r="DD257" s="70">
        <f>DC257/(CW257+CY257+DA257+DC257)</f>
        <v>0</v>
      </c>
      <c r="DE257" s="71">
        <f>(((CW257*2)+(CY257*1)+(DA257*0)))/(CW257+CY257+DA257)</f>
        <v>2</v>
      </c>
      <c r="DF257" s="71" t="str">
        <f>IF(DD257&gt;=50%,"KĐG",IF(DE257&gt;=1.6,"Đạt mục tiêu",IF(DE257&gt;=1,"Cần cố gắng","Chưa đạt")))</f>
        <v>Đạt mục tiêu</v>
      </c>
      <c r="DG257" s="2"/>
      <c r="DH257" s="2"/>
      <c r="DI257" s="2"/>
      <c r="DJ257" s="2"/>
      <c r="DK257" s="2"/>
      <c r="DL257" s="2"/>
      <c r="DM257" s="2"/>
      <c r="DN257" s="2"/>
      <c r="DO257" s="2"/>
      <c r="DP257" s="2"/>
      <c r="DQ257" s="2"/>
      <c r="DR257" s="2"/>
      <c r="DS257" s="2"/>
      <c r="DT257" s="2"/>
      <c r="DU257" s="2"/>
      <c r="DV257" s="2"/>
      <c r="DW257" s="2"/>
      <c r="DX257" s="2"/>
      <c r="DY257" s="2"/>
      <c r="DZ257" s="2"/>
    </row>
    <row r="258" spans="1:130" ht="35.25" hidden="1" customHeight="1" x14ac:dyDescent="0.25">
      <c r="A258" s="49">
        <v>223</v>
      </c>
      <c r="B258" s="62">
        <v>361</v>
      </c>
      <c r="C258" s="56">
        <v>362</v>
      </c>
      <c r="D258" s="8" t="s">
        <v>325</v>
      </c>
      <c r="E258" s="15" t="s">
        <v>36</v>
      </c>
      <c r="F258" s="15" t="s">
        <v>326</v>
      </c>
      <c r="G258" s="64" t="s">
        <v>36</v>
      </c>
      <c r="H258" s="8" t="s">
        <v>780</v>
      </c>
      <c r="I258" s="64" t="s">
        <v>628</v>
      </c>
      <c r="J258" s="64" t="s">
        <v>179</v>
      </c>
      <c r="K258" s="16" t="s">
        <v>6</v>
      </c>
      <c r="L258" s="16" t="s">
        <v>15</v>
      </c>
      <c r="M258" s="11"/>
      <c r="N258" s="11" t="s">
        <v>548</v>
      </c>
      <c r="O258" s="66"/>
      <c r="P258" s="66"/>
      <c r="Q258" s="66"/>
      <c r="R258" s="66"/>
      <c r="S258" s="66"/>
      <c r="T258" s="66"/>
      <c r="U258" s="66"/>
      <c r="V258" s="66"/>
      <c r="W258" s="66"/>
      <c r="X258" s="66" t="s">
        <v>15</v>
      </c>
      <c r="Y258" s="67">
        <f t="shared" si="88"/>
        <v>1</v>
      </c>
      <c r="Z258" s="16"/>
      <c r="AA258" s="16"/>
      <c r="AB258" s="16"/>
      <c r="AC258" s="16"/>
      <c r="AD258" s="16"/>
      <c r="AE258" s="7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t="s">
        <v>623</v>
      </c>
      <c r="BJ258" s="16">
        <v>2</v>
      </c>
      <c r="BK258" s="16">
        <v>2</v>
      </c>
      <c r="BL258" s="16">
        <v>2</v>
      </c>
      <c r="BM258" s="16">
        <v>2</v>
      </c>
      <c r="BN258" s="16">
        <v>2</v>
      </c>
      <c r="BO258" s="16">
        <v>2</v>
      </c>
      <c r="BP258" s="16">
        <v>2</v>
      </c>
      <c r="BQ258" s="16">
        <v>2</v>
      </c>
      <c r="BR258" s="16">
        <v>2</v>
      </c>
      <c r="BS258" s="16">
        <v>2</v>
      </c>
      <c r="BT258" s="16">
        <v>2</v>
      </c>
      <c r="BU258" s="16">
        <v>2</v>
      </c>
      <c r="BV258" s="16">
        <v>2</v>
      </c>
      <c r="BW258" s="16">
        <v>2</v>
      </c>
      <c r="BX258" s="16">
        <v>2</v>
      </c>
      <c r="BY258" s="16">
        <v>2</v>
      </c>
      <c r="BZ258" s="16">
        <v>2</v>
      </c>
      <c r="CA258" s="16">
        <v>2</v>
      </c>
      <c r="CB258" s="16">
        <v>2</v>
      </c>
      <c r="CC258" s="16">
        <v>2</v>
      </c>
      <c r="CD258" s="16">
        <v>2</v>
      </c>
      <c r="CE258" s="16">
        <v>2</v>
      </c>
      <c r="CF258" s="16">
        <v>2</v>
      </c>
      <c r="CG258" s="16">
        <v>2</v>
      </c>
      <c r="CH258" s="16">
        <v>2</v>
      </c>
      <c r="CI258" s="16">
        <v>2</v>
      </c>
      <c r="CJ258" s="16">
        <v>2</v>
      </c>
      <c r="CK258" s="16">
        <v>2</v>
      </c>
      <c r="CL258" s="16">
        <v>2</v>
      </c>
      <c r="CM258" s="16">
        <v>2</v>
      </c>
      <c r="CN258" s="16">
        <v>2</v>
      </c>
      <c r="CO258" s="16">
        <v>2</v>
      </c>
      <c r="CP258" s="16">
        <v>2</v>
      </c>
      <c r="CQ258" s="16">
        <v>2</v>
      </c>
      <c r="CR258" s="16">
        <v>2</v>
      </c>
      <c r="CS258" s="16"/>
      <c r="CT258" s="16">
        <v>2</v>
      </c>
      <c r="CU258" s="16">
        <v>2</v>
      </c>
      <c r="CV258" s="16">
        <v>2</v>
      </c>
      <c r="CW258" s="69">
        <f>COUNTIF(BJ258:CV258,"2")</f>
        <v>38</v>
      </c>
      <c r="CX258" s="352">
        <f>CW258/(CW258+CY258+DA258+DC258)</f>
        <v>1</v>
      </c>
      <c r="CY258" s="69">
        <f>COUNTIF(BJ258:CV258,"1")</f>
        <v>0</v>
      </c>
      <c r="CZ258" s="70">
        <f>CY258/(CW258+CY258+DA258+DC258)</f>
        <v>0</v>
      </c>
      <c r="DA258" s="69">
        <f>COUNTIF(BJ258:CV258,"0")</f>
        <v>0</v>
      </c>
      <c r="DB258" s="70">
        <f>DA258/(CW258+CY258+DA258+DC258)</f>
        <v>0</v>
      </c>
      <c r="DC258" s="69">
        <f>COUNTIF(BJ258:CV258,"KĐG")</f>
        <v>0</v>
      </c>
      <c r="DD258" s="70">
        <f>DC258/(CW258+CY258+DA258+DC258)</f>
        <v>0</v>
      </c>
      <c r="DE258" s="71">
        <f>(((CW258*2)+(CY258*1)+(DA258*0)))/(CW258+CY258+DA258)</f>
        <v>2</v>
      </c>
      <c r="DF258" s="71" t="str">
        <f>IF(DD258&gt;=50%,"KĐG",IF(DE258&gt;=1.6,"Đạt mục tiêu",IF(DE258&gt;=1,"Cần cố gắng","Chưa đạt")))</f>
        <v>Đạt mục tiêu</v>
      </c>
      <c r="DG258" s="2"/>
      <c r="DH258" s="2"/>
      <c r="DI258" s="2"/>
      <c r="DJ258" s="2"/>
      <c r="DK258" s="2"/>
      <c r="DL258" s="2"/>
      <c r="DM258" s="2"/>
      <c r="DN258" s="2"/>
      <c r="DO258" s="2"/>
      <c r="DP258" s="2"/>
      <c r="DQ258" s="2"/>
      <c r="DR258" s="2"/>
      <c r="DS258" s="2"/>
      <c r="DT258" s="2"/>
      <c r="DU258" s="2"/>
      <c r="DV258" s="2"/>
      <c r="DW258" s="2"/>
      <c r="DX258" s="2"/>
      <c r="DY258" s="2"/>
      <c r="DZ258" s="2"/>
    </row>
    <row r="259" spans="1:130" ht="21" hidden="1" customHeight="1" x14ac:dyDescent="0.25">
      <c r="A259" s="49">
        <v>224</v>
      </c>
      <c r="B259" s="55">
        <v>362</v>
      </c>
      <c r="C259" s="56">
        <v>363</v>
      </c>
      <c r="D259" s="623" t="s">
        <v>327</v>
      </c>
      <c r="E259" s="624"/>
      <c r="F259" s="624"/>
      <c r="G259" s="624"/>
      <c r="H259" s="625"/>
      <c r="I259" s="64"/>
      <c r="J259" s="57"/>
      <c r="K259" s="57" t="s">
        <v>8</v>
      </c>
      <c r="L259" s="57" t="s">
        <v>8</v>
      </c>
      <c r="M259" s="57" t="s">
        <v>8</v>
      </c>
      <c r="N259" s="296"/>
      <c r="O259" s="58" t="s">
        <v>609</v>
      </c>
      <c r="P259" s="58" t="s">
        <v>609</v>
      </c>
      <c r="Q259" s="58" t="s">
        <v>609</v>
      </c>
      <c r="R259" s="58" t="s">
        <v>609</v>
      </c>
      <c r="S259" s="58" t="s">
        <v>609</v>
      </c>
      <c r="T259" s="58" t="s">
        <v>609</v>
      </c>
      <c r="U259" s="58" t="s">
        <v>609</v>
      </c>
      <c r="V259" s="58" t="s">
        <v>609</v>
      </c>
      <c r="W259" s="58" t="s">
        <v>609</v>
      </c>
      <c r="X259" s="58" t="s">
        <v>609</v>
      </c>
      <c r="Y259" s="67">
        <f t="shared" si="88"/>
        <v>0</v>
      </c>
      <c r="Z259" s="57"/>
      <c r="AA259" s="57"/>
      <c r="AB259" s="57"/>
      <c r="AC259" s="57"/>
      <c r="AD259" s="57"/>
      <c r="AE259" s="77"/>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336" t="s">
        <v>8</v>
      </c>
      <c r="BK259" s="336" t="s">
        <v>8</v>
      </c>
      <c r="BL259" s="336" t="s">
        <v>8</v>
      </c>
      <c r="BM259" s="336" t="s">
        <v>8</v>
      </c>
      <c r="BN259" s="336" t="s">
        <v>8</v>
      </c>
      <c r="BO259" s="336" t="s">
        <v>8</v>
      </c>
      <c r="BP259" s="336" t="s">
        <v>8</v>
      </c>
      <c r="BQ259" s="336" t="s">
        <v>8</v>
      </c>
      <c r="BR259" s="336" t="s">
        <v>8</v>
      </c>
      <c r="BS259" s="336" t="s">
        <v>8</v>
      </c>
      <c r="BT259" s="336" t="s">
        <v>8</v>
      </c>
      <c r="BU259" s="336" t="s">
        <v>8</v>
      </c>
      <c r="BV259" s="336" t="s">
        <v>8</v>
      </c>
      <c r="BW259" s="336" t="s">
        <v>8</v>
      </c>
      <c r="BX259" s="336" t="s">
        <v>8</v>
      </c>
      <c r="BY259" s="336" t="s">
        <v>8</v>
      </c>
      <c r="BZ259" s="336" t="s">
        <v>8</v>
      </c>
      <c r="CA259" s="336" t="s">
        <v>8</v>
      </c>
      <c r="CB259" s="336" t="s">
        <v>8</v>
      </c>
      <c r="CC259" s="336" t="s">
        <v>8</v>
      </c>
      <c r="CD259" s="336" t="s">
        <v>8</v>
      </c>
      <c r="CE259" s="336" t="s">
        <v>8</v>
      </c>
      <c r="CF259" s="336" t="s">
        <v>8</v>
      </c>
      <c r="CG259" s="336" t="s">
        <v>8</v>
      </c>
      <c r="CH259" s="336" t="s">
        <v>8</v>
      </c>
      <c r="CI259" s="336" t="s">
        <v>8</v>
      </c>
      <c r="CJ259" s="336" t="s">
        <v>8</v>
      </c>
      <c r="CK259" s="336" t="s">
        <v>8</v>
      </c>
      <c r="CL259" s="336" t="s">
        <v>8</v>
      </c>
      <c r="CM259" s="336" t="s">
        <v>8</v>
      </c>
      <c r="CN259" s="336" t="s">
        <v>8</v>
      </c>
      <c r="CO259" s="336" t="s">
        <v>8</v>
      </c>
      <c r="CP259" s="336" t="s">
        <v>8</v>
      </c>
      <c r="CQ259" s="336" t="s">
        <v>8</v>
      </c>
      <c r="CR259" s="336" t="s">
        <v>8</v>
      </c>
      <c r="CS259" s="336"/>
      <c r="CT259" s="336" t="s">
        <v>8</v>
      </c>
      <c r="CU259" s="336" t="s">
        <v>8</v>
      </c>
      <c r="CV259" s="336" t="s">
        <v>8</v>
      </c>
      <c r="CW259" s="336" t="s">
        <v>8</v>
      </c>
      <c r="CX259" s="331" t="s">
        <v>8</v>
      </c>
      <c r="CY259" s="336" t="s">
        <v>8</v>
      </c>
      <c r="CZ259" s="336" t="s">
        <v>8</v>
      </c>
      <c r="DA259" s="336" t="s">
        <v>8</v>
      </c>
      <c r="DB259" s="336" t="s">
        <v>8</v>
      </c>
      <c r="DC259" s="336" t="s">
        <v>8</v>
      </c>
      <c r="DD259" s="336" t="s">
        <v>8</v>
      </c>
      <c r="DE259" s="57" t="s">
        <v>8</v>
      </c>
      <c r="DF259" s="57" t="s">
        <v>8</v>
      </c>
      <c r="DG259" s="2"/>
      <c r="DH259" s="2"/>
      <c r="DI259" s="2"/>
      <c r="DJ259" s="2"/>
      <c r="DK259" s="2"/>
      <c r="DL259" s="2"/>
      <c r="DM259" s="2"/>
      <c r="DN259" s="2"/>
      <c r="DO259" s="2"/>
      <c r="DP259" s="2"/>
      <c r="DQ259" s="2"/>
      <c r="DR259" s="2"/>
      <c r="DS259" s="2"/>
      <c r="DT259" s="2"/>
      <c r="DU259" s="2"/>
      <c r="DV259" s="2"/>
      <c r="DW259" s="2"/>
      <c r="DX259" s="2"/>
      <c r="DY259" s="2"/>
      <c r="DZ259" s="2"/>
    </row>
    <row r="260" spans="1:130" ht="57.75" hidden="1" customHeight="1" x14ac:dyDescent="0.25">
      <c r="A260" s="49">
        <v>225</v>
      </c>
      <c r="B260" s="62">
        <v>363</v>
      </c>
      <c r="C260" s="56">
        <v>366</v>
      </c>
      <c r="D260" s="8" t="s">
        <v>328</v>
      </c>
      <c r="E260" s="15" t="s">
        <v>19</v>
      </c>
      <c r="F260" s="15" t="s">
        <v>329</v>
      </c>
      <c r="G260" s="64" t="s">
        <v>19</v>
      </c>
      <c r="H260" s="134" t="s">
        <v>781</v>
      </c>
      <c r="I260" s="64" t="s">
        <v>628</v>
      </c>
      <c r="J260" s="64" t="s">
        <v>179</v>
      </c>
      <c r="K260" s="16" t="s">
        <v>6</v>
      </c>
      <c r="L260" s="16" t="s">
        <v>15</v>
      </c>
      <c r="M260" s="11">
        <v>2</v>
      </c>
      <c r="N260" s="305" t="s">
        <v>543</v>
      </c>
      <c r="O260" s="66"/>
      <c r="P260" s="66"/>
      <c r="Q260" s="66"/>
      <c r="R260" s="80" t="s">
        <v>15</v>
      </c>
      <c r="S260" s="66"/>
      <c r="T260" s="66"/>
      <c r="U260" s="66"/>
      <c r="V260" s="66"/>
      <c r="W260" s="66"/>
      <c r="X260" s="66"/>
      <c r="Y260" s="67">
        <f t="shared" si="88"/>
        <v>1</v>
      </c>
      <c r="Z260" s="16"/>
      <c r="AA260" s="16"/>
      <c r="AB260" s="16"/>
      <c r="AC260" s="16"/>
      <c r="AD260" s="16"/>
      <c r="AE260" s="76"/>
      <c r="AF260" s="16"/>
      <c r="AG260" s="16"/>
      <c r="AH260" s="16"/>
      <c r="AI260" s="16"/>
      <c r="AJ260" s="16"/>
      <c r="AK260" s="16"/>
      <c r="AL260" s="16" t="s">
        <v>710</v>
      </c>
      <c r="AM260" s="16" t="s">
        <v>710</v>
      </c>
      <c r="AN260" s="16" t="s">
        <v>710</v>
      </c>
      <c r="AO260" s="16" t="s">
        <v>710</v>
      </c>
      <c r="AP260" s="16" t="s">
        <v>710</v>
      </c>
      <c r="AQ260" s="16"/>
      <c r="AR260" s="16"/>
      <c r="AS260" s="16"/>
      <c r="AT260" s="16"/>
      <c r="AU260" s="16"/>
      <c r="AV260" s="16"/>
      <c r="AW260" s="16"/>
      <c r="AX260" s="16"/>
      <c r="AY260" s="16"/>
      <c r="AZ260" s="16"/>
      <c r="BA260" s="16"/>
      <c r="BB260" s="16"/>
      <c r="BC260" s="16"/>
      <c r="BD260" s="16"/>
      <c r="BE260" s="16"/>
      <c r="BF260" s="16"/>
      <c r="BG260" s="16"/>
      <c r="BH260" s="16"/>
      <c r="BI260" s="16"/>
      <c r="BJ260" s="16">
        <v>2</v>
      </c>
      <c r="BK260" s="16">
        <v>2</v>
      </c>
      <c r="BL260" s="16">
        <v>2</v>
      </c>
      <c r="BM260" s="16">
        <v>2</v>
      </c>
      <c r="BN260" s="16">
        <v>2</v>
      </c>
      <c r="BO260" s="16">
        <v>2</v>
      </c>
      <c r="BP260" s="16">
        <v>2</v>
      </c>
      <c r="BQ260" s="16">
        <v>2</v>
      </c>
      <c r="BR260" s="16">
        <v>2</v>
      </c>
      <c r="BS260" s="16">
        <v>2</v>
      </c>
      <c r="BT260" s="16">
        <v>2</v>
      </c>
      <c r="BU260" s="16">
        <v>2</v>
      </c>
      <c r="BV260" s="16">
        <v>2</v>
      </c>
      <c r="BW260" s="16">
        <v>2</v>
      </c>
      <c r="BX260" s="16">
        <v>2</v>
      </c>
      <c r="BY260" s="16">
        <v>2</v>
      </c>
      <c r="BZ260" s="16">
        <v>2</v>
      </c>
      <c r="CA260" s="16">
        <v>2</v>
      </c>
      <c r="CB260" s="16">
        <v>2</v>
      </c>
      <c r="CC260" s="16">
        <v>2</v>
      </c>
      <c r="CD260" s="16">
        <v>2</v>
      </c>
      <c r="CE260" s="16">
        <v>2</v>
      </c>
      <c r="CF260" s="16">
        <v>2</v>
      </c>
      <c r="CG260" s="16">
        <v>2</v>
      </c>
      <c r="CH260" s="16">
        <v>2</v>
      </c>
      <c r="CI260" s="16">
        <v>2</v>
      </c>
      <c r="CJ260" s="16">
        <v>2</v>
      </c>
      <c r="CK260" s="16">
        <v>2</v>
      </c>
      <c r="CL260" s="16">
        <v>2</v>
      </c>
      <c r="CM260" s="16">
        <v>2</v>
      </c>
      <c r="CN260" s="16">
        <v>2</v>
      </c>
      <c r="CO260" s="16">
        <v>2</v>
      </c>
      <c r="CP260" s="16">
        <v>2</v>
      </c>
      <c r="CQ260" s="16">
        <v>2</v>
      </c>
      <c r="CR260" s="16">
        <v>2</v>
      </c>
      <c r="CS260" s="16">
        <v>2</v>
      </c>
      <c r="CT260" s="16">
        <v>2</v>
      </c>
      <c r="CU260" s="16">
        <v>2</v>
      </c>
      <c r="CV260" s="16">
        <v>2</v>
      </c>
      <c r="CW260" s="69">
        <f>COUNTIF(BJ260:CV260,"2")</f>
        <v>39</v>
      </c>
      <c r="CX260" s="352">
        <f>CW260/(CW260+CY260+DA260+DC260)</f>
        <v>1</v>
      </c>
      <c r="CY260" s="69">
        <f>COUNTIF(BJ260:CV260,"1")</f>
        <v>0</v>
      </c>
      <c r="CZ260" s="70">
        <f>CY260/(CW260+CY260+DA260+DC260)</f>
        <v>0</v>
      </c>
      <c r="DA260" s="69">
        <f>COUNTIF(BJ260:CV260,"0")</f>
        <v>0</v>
      </c>
      <c r="DB260" s="70">
        <f>DA260/(CW260+CY260+DA260+DC260)</f>
        <v>0</v>
      </c>
      <c r="DC260" s="69">
        <f>COUNTIF(BJ260:CV260,"KĐG")</f>
        <v>0</v>
      </c>
      <c r="DD260" s="70">
        <f>DC260/(CW260+CY260+DA260+DC260)</f>
        <v>0</v>
      </c>
      <c r="DE260" s="71">
        <f>(((CW260*2)+(CY260*1)+(DA260*0)))/(CW260+CY260+DA260)</f>
        <v>2</v>
      </c>
      <c r="DF260" s="71" t="str">
        <f>IF(DD260&gt;=50%,"KĐG",IF(DE260&gt;=1.6,"Đạt mục tiêu",IF(DE260&gt;=1,"Cần cố gắng","Chưa đạt")))</f>
        <v>Đạt mục tiêu</v>
      </c>
      <c r="DG260" s="2"/>
      <c r="DH260" s="2"/>
      <c r="DI260" s="2"/>
      <c r="DJ260" s="2"/>
      <c r="DK260" s="2"/>
      <c r="DL260" s="2"/>
      <c r="DM260" s="2"/>
      <c r="DN260" s="2"/>
      <c r="DO260" s="2"/>
      <c r="DP260" s="2"/>
      <c r="DQ260" s="2"/>
      <c r="DR260" s="2"/>
      <c r="DS260" s="2"/>
      <c r="DT260" s="2"/>
      <c r="DU260" s="2"/>
      <c r="DV260" s="2"/>
      <c r="DW260" s="2"/>
      <c r="DX260" s="2"/>
      <c r="DY260" s="2"/>
      <c r="DZ260" s="2"/>
    </row>
    <row r="261" spans="1:130" ht="21" hidden="1" customHeight="1" x14ac:dyDescent="0.25">
      <c r="A261" s="49">
        <v>226</v>
      </c>
      <c r="B261" s="55">
        <v>366</v>
      </c>
      <c r="C261" s="56">
        <v>367</v>
      </c>
      <c r="D261" s="623" t="s">
        <v>330</v>
      </c>
      <c r="E261" s="715"/>
      <c r="F261" s="624"/>
      <c r="G261" s="715"/>
      <c r="H261" s="625"/>
      <c r="I261" s="64"/>
      <c r="J261" s="57"/>
      <c r="K261" s="57" t="s">
        <v>8</v>
      </c>
      <c r="L261" s="57" t="s">
        <v>8</v>
      </c>
      <c r="M261" s="57" t="s">
        <v>8</v>
      </c>
      <c r="N261" s="296"/>
      <c r="O261" s="58" t="s">
        <v>609</v>
      </c>
      <c r="P261" s="58" t="s">
        <v>609</v>
      </c>
      <c r="Q261" s="58" t="s">
        <v>609</v>
      </c>
      <c r="R261" s="58" t="s">
        <v>609</v>
      </c>
      <c r="S261" s="58" t="s">
        <v>609</v>
      </c>
      <c r="T261" s="58" t="s">
        <v>609</v>
      </c>
      <c r="U261" s="58" t="s">
        <v>609</v>
      </c>
      <c r="V261" s="58" t="s">
        <v>609</v>
      </c>
      <c r="W261" s="58" t="s">
        <v>609</v>
      </c>
      <c r="X261" s="58" t="s">
        <v>609</v>
      </c>
      <c r="Y261" s="67">
        <f t="shared" si="88"/>
        <v>0</v>
      </c>
      <c r="Z261" s="57" t="s">
        <v>8</v>
      </c>
      <c r="AA261" s="57" t="s">
        <v>8</v>
      </c>
      <c r="AB261" s="57" t="s">
        <v>8</v>
      </c>
      <c r="AC261" s="57" t="s">
        <v>8</v>
      </c>
      <c r="AD261" s="57" t="s">
        <v>8</v>
      </c>
      <c r="AE261" s="57" t="s">
        <v>8</v>
      </c>
      <c r="AF261" s="57" t="s">
        <v>8</v>
      </c>
      <c r="AG261" s="57" t="s">
        <v>8</v>
      </c>
      <c r="AH261" s="57" t="s">
        <v>8</v>
      </c>
      <c r="AI261" s="57" t="s">
        <v>8</v>
      </c>
      <c r="AJ261" s="57" t="s">
        <v>8</v>
      </c>
      <c r="AK261" s="57" t="s">
        <v>8</v>
      </c>
      <c r="AL261" s="57" t="s">
        <v>8</v>
      </c>
      <c r="AM261" s="57" t="s">
        <v>8</v>
      </c>
      <c r="AN261" s="57"/>
      <c r="AO261" s="57" t="s">
        <v>8</v>
      </c>
      <c r="AP261" s="57" t="s">
        <v>8</v>
      </c>
      <c r="AQ261" s="57" t="s">
        <v>8</v>
      </c>
      <c r="AR261" s="57" t="s">
        <v>8</v>
      </c>
      <c r="AS261" s="57" t="s">
        <v>8</v>
      </c>
      <c r="AT261" s="57" t="s">
        <v>8</v>
      </c>
      <c r="AU261" s="57" t="s">
        <v>8</v>
      </c>
      <c r="AV261" s="57" t="s">
        <v>8</v>
      </c>
      <c r="AW261" s="57" t="s">
        <v>8</v>
      </c>
      <c r="AX261" s="57" t="s">
        <v>8</v>
      </c>
      <c r="AY261" s="57" t="s">
        <v>8</v>
      </c>
      <c r="AZ261" s="57"/>
      <c r="BA261" s="57" t="s">
        <v>8</v>
      </c>
      <c r="BB261" s="57" t="s">
        <v>8</v>
      </c>
      <c r="BC261" s="57" t="s">
        <v>8</v>
      </c>
      <c r="BD261" s="57" t="s">
        <v>8</v>
      </c>
      <c r="BE261" s="57" t="s">
        <v>8</v>
      </c>
      <c r="BF261" s="57" t="s">
        <v>8</v>
      </c>
      <c r="BG261" s="57" t="s">
        <v>8</v>
      </c>
      <c r="BH261" s="57" t="s">
        <v>8</v>
      </c>
      <c r="BI261" s="57"/>
      <c r="BJ261" s="336" t="s">
        <v>8</v>
      </c>
      <c r="BK261" s="336" t="s">
        <v>8</v>
      </c>
      <c r="BL261" s="336" t="s">
        <v>8</v>
      </c>
      <c r="BM261" s="336" t="s">
        <v>8</v>
      </c>
      <c r="BN261" s="336" t="s">
        <v>8</v>
      </c>
      <c r="BO261" s="336" t="s">
        <v>8</v>
      </c>
      <c r="BP261" s="336" t="s">
        <v>8</v>
      </c>
      <c r="BQ261" s="336" t="s">
        <v>8</v>
      </c>
      <c r="BR261" s="336" t="s">
        <v>8</v>
      </c>
      <c r="BS261" s="336" t="s">
        <v>8</v>
      </c>
      <c r="BT261" s="336" t="s">
        <v>8</v>
      </c>
      <c r="BU261" s="336" t="s">
        <v>8</v>
      </c>
      <c r="BV261" s="336" t="s">
        <v>8</v>
      </c>
      <c r="BW261" s="336" t="s">
        <v>8</v>
      </c>
      <c r="BX261" s="336" t="s">
        <v>8</v>
      </c>
      <c r="BY261" s="336" t="s">
        <v>8</v>
      </c>
      <c r="BZ261" s="336" t="s">
        <v>8</v>
      </c>
      <c r="CA261" s="336" t="s">
        <v>8</v>
      </c>
      <c r="CB261" s="336" t="s">
        <v>8</v>
      </c>
      <c r="CC261" s="336" t="s">
        <v>8</v>
      </c>
      <c r="CD261" s="336" t="s">
        <v>8</v>
      </c>
      <c r="CE261" s="336" t="s">
        <v>8</v>
      </c>
      <c r="CF261" s="336" t="s">
        <v>8</v>
      </c>
      <c r="CG261" s="336" t="s">
        <v>8</v>
      </c>
      <c r="CH261" s="336" t="s">
        <v>8</v>
      </c>
      <c r="CI261" s="336" t="s">
        <v>8</v>
      </c>
      <c r="CJ261" s="336" t="s">
        <v>8</v>
      </c>
      <c r="CK261" s="336" t="s">
        <v>8</v>
      </c>
      <c r="CL261" s="336" t="s">
        <v>8</v>
      </c>
      <c r="CM261" s="336" t="s">
        <v>8</v>
      </c>
      <c r="CN261" s="336" t="s">
        <v>8</v>
      </c>
      <c r="CO261" s="336" t="s">
        <v>8</v>
      </c>
      <c r="CP261" s="336" t="s">
        <v>8</v>
      </c>
      <c r="CQ261" s="336" t="s">
        <v>8</v>
      </c>
      <c r="CR261" s="336" t="s">
        <v>8</v>
      </c>
      <c r="CS261" s="336"/>
      <c r="CT261" s="336" t="s">
        <v>8</v>
      </c>
      <c r="CU261" s="336" t="s">
        <v>8</v>
      </c>
      <c r="CV261" s="336" t="s">
        <v>8</v>
      </c>
      <c r="CW261" s="336" t="s">
        <v>8</v>
      </c>
      <c r="CX261" s="331" t="s">
        <v>8</v>
      </c>
      <c r="CY261" s="336" t="s">
        <v>8</v>
      </c>
      <c r="CZ261" s="336" t="s">
        <v>8</v>
      </c>
      <c r="DA261" s="336" t="s">
        <v>8</v>
      </c>
      <c r="DB261" s="336" t="s">
        <v>8</v>
      </c>
      <c r="DC261" s="336" t="s">
        <v>8</v>
      </c>
      <c r="DD261" s="336" t="s">
        <v>8</v>
      </c>
      <c r="DE261" s="57" t="s">
        <v>8</v>
      </c>
      <c r="DF261" s="57" t="s">
        <v>8</v>
      </c>
      <c r="DG261" s="2"/>
      <c r="DH261" s="2"/>
      <c r="DI261" s="2"/>
      <c r="DJ261" s="2"/>
      <c r="DK261" s="2"/>
      <c r="DL261" s="2"/>
      <c r="DM261" s="2"/>
      <c r="DN261" s="2"/>
      <c r="DO261" s="2"/>
      <c r="DP261" s="2"/>
      <c r="DQ261" s="2"/>
      <c r="DR261" s="2"/>
      <c r="DS261" s="2"/>
      <c r="DT261" s="2"/>
      <c r="DU261" s="2"/>
      <c r="DV261" s="2"/>
      <c r="DW261" s="2"/>
      <c r="DX261" s="2"/>
      <c r="DY261" s="2"/>
      <c r="DZ261" s="2"/>
    </row>
    <row r="262" spans="1:130" ht="45" hidden="1" customHeight="1" x14ac:dyDescent="0.3">
      <c r="A262" s="614">
        <v>227</v>
      </c>
      <c r="B262" s="617">
        <v>367</v>
      </c>
      <c r="C262" s="108"/>
      <c r="D262" s="709" t="s">
        <v>331</v>
      </c>
      <c r="E262" s="631" t="s">
        <v>19</v>
      </c>
      <c r="F262" s="711" t="s">
        <v>332</v>
      </c>
      <c r="G262" s="713"/>
      <c r="H262" s="502" t="s">
        <v>1345</v>
      </c>
      <c r="I262" s="64" t="s">
        <v>611</v>
      </c>
      <c r="J262" s="8" t="s">
        <v>179</v>
      </c>
      <c r="K262" s="12" t="s">
        <v>6</v>
      </c>
      <c r="L262" s="61" t="s">
        <v>15</v>
      </c>
      <c r="M262" s="57"/>
      <c r="N262" s="297" t="s">
        <v>1200</v>
      </c>
      <c r="O262" s="66" t="s">
        <v>15</v>
      </c>
      <c r="P262" s="58"/>
      <c r="Q262" s="58"/>
      <c r="R262" s="58"/>
      <c r="S262" s="58"/>
      <c r="T262" s="58"/>
      <c r="U262" s="499"/>
      <c r="V262" s="58"/>
      <c r="W262" s="58"/>
      <c r="X262" s="58"/>
      <c r="Y262" s="67"/>
      <c r="Z262" s="78"/>
      <c r="AA262" s="57"/>
      <c r="AB262" s="57"/>
      <c r="AC262" s="57"/>
      <c r="AD262" s="57"/>
      <c r="AE262" s="79"/>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336"/>
      <c r="BK262" s="336"/>
      <c r="BL262" s="336"/>
      <c r="BM262" s="336"/>
      <c r="BN262" s="336"/>
      <c r="BO262" s="336"/>
      <c r="BP262" s="336"/>
      <c r="BQ262" s="336"/>
      <c r="BR262" s="336"/>
      <c r="BS262" s="336"/>
      <c r="BT262" s="336"/>
      <c r="BU262" s="336"/>
      <c r="BV262" s="336"/>
      <c r="BW262" s="336"/>
      <c r="BX262" s="336"/>
      <c r="BY262" s="336"/>
      <c r="BZ262" s="336"/>
      <c r="CA262" s="336"/>
      <c r="CB262" s="336"/>
      <c r="CC262" s="336"/>
      <c r="CD262" s="336"/>
      <c r="CE262" s="336"/>
      <c r="CF262" s="336"/>
      <c r="CG262" s="336"/>
      <c r="CH262" s="336"/>
      <c r="CI262" s="336"/>
      <c r="CJ262" s="336"/>
      <c r="CK262" s="336"/>
      <c r="CL262" s="336"/>
      <c r="CM262" s="336"/>
      <c r="CN262" s="336"/>
      <c r="CO262" s="336"/>
      <c r="CP262" s="336"/>
      <c r="CQ262" s="336"/>
      <c r="CR262" s="336"/>
      <c r="CS262" s="336"/>
      <c r="CT262" s="336"/>
      <c r="CU262" s="336"/>
      <c r="CV262" s="336"/>
      <c r="CW262" s="336"/>
      <c r="CX262" s="331"/>
      <c r="CY262" s="336"/>
      <c r="CZ262" s="336"/>
      <c r="DA262" s="336"/>
      <c r="DB262" s="336"/>
      <c r="DC262" s="336"/>
      <c r="DD262" s="336"/>
      <c r="DE262" s="57"/>
      <c r="DF262" s="57"/>
      <c r="DG262" s="387"/>
      <c r="DH262" s="387"/>
      <c r="DI262" s="387"/>
      <c r="DJ262" s="387"/>
      <c r="DK262" s="387"/>
      <c r="DL262" s="387"/>
      <c r="DM262" s="387"/>
      <c r="DN262" s="387"/>
      <c r="DO262" s="387"/>
      <c r="DP262" s="387"/>
      <c r="DQ262" s="387"/>
      <c r="DR262" s="387"/>
      <c r="DS262" s="387"/>
      <c r="DT262" s="387"/>
      <c r="DU262" s="387"/>
      <c r="DV262" s="387"/>
      <c r="DW262" s="387"/>
      <c r="DX262" s="387"/>
      <c r="DY262" s="387"/>
      <c r="DZ262" s="387"/>
    </row>
    <row r="263" spans="1:130" ht="39.75" hidden="1" customHeight="1" x14ac:dyDescent="0.25">
      <c r="A263" s="616"/>
      <c r="B263" s="619"/>
      <c r="C263" s="108">
        <v>370</v>
      </c>
      <c r="D263" s="710"/>
      <c r="E263" s="631"/>
      <c r="F263" s="712"/>
      <c r="G263" s="713"/>
      <c r="H263" s="135" t="s">
        <v>1346</v>
      </c>
      <c r="I263" s="64" t="s">
        <v>628</v>
      </c>
      <c r="J263" s="388" t="s">
        <v>179</v>
      </c>
      <c r="K263" s="12" t="s">
        <v>6</v>
      </c>
      <c r="L263" s="12" t="s">
        <v>15</v>
      </c>
      <c r="M263" s="103"/>
      <c r="N263" s="300" t="s">
        <v>1200</v>
      </c>
      <c r="O263" s="136" t="s">
        <v>15</v>
      </c>
      <c r="P263" s="82"/>
      <c r="Q263" s="82"/>
      <c r="R263" s="82"/>
      <c r="S263" s="82"/>
      <c r="T263" s="82"/>
      <c r="U263" s="137"/>
      <c r="V263" s="82"/>
      <c r="W263" s="82"/>
      <c r="X263" s="82"/>
      <c r="Y263" s="67">
        <f t="shared" si="88"/>
        <v>1</v>
      </c>
      <c r="Z263" s="78"/>
      <c r="AA263" s="16" t="s">
        <v>623</v>
      </c>
      <c r="AB263" s="16"/>
      <c r="AC263" s="16" t="s">
        <v>710</v>
      </c>
      <c r="AD263" s="16"/>
      <c r="AE263" s="7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v>2</v>
      </c>
      <c r="BK263" s="16">
        <v>2</v>
      </c>
      <c r="BL263" s="16">
        <v>2</v>
      </c>
      <c r="BM263" s="16">
        <v>2</v>
      </c>
      <c r="BN263" s="16">
        <v>2</v>
      </c>
      <c r="BO263" s="16">
        <v>2</v>
      </c>
      <c r="BP263" s="16">
        <v>2</v>
      </c>
      <c r="BQ263" s="16">
        <v>2</v>
      </c>
      <c r="BR263" s="16">
        <v>2</v>
      </c>
      <c r="BS263" s="16">
        <v>2</v>
      </c>
      <c r="BT263" s="16">
        <v>2</v>
      </c>
      <c r="BU263" s="16">
        <v>2</v>
      </c>
      <c r="BV263" s="16">
        <v>2</v>
      </c>
      <c r="BW263" s="16">
        <v>2</v>
      </c>
      <c r="BX263" s="16">
        <v>2</v>
      </c>
      <c r="BY263" s="16">
        <v>2</v>
      </c>
      <c r="BZ263" s="16">
        <v>2</v>
      </c>
      <c r="CA263" s="16">
        <v>2</v>
      </c>
      <c r="CB263" s="16">
        <v>2</v>
      </c>
      <c r="CC263" s="16">
        <v>2</v>
      </c>
      <c r="CD263" s="16">
        <v>2</v>
      </c>
      <c r="CE263" s="16">
        <v>2</v>
      </c>
      <c r="CF263" s="16">
        <v>2</v>
      </c>
      <c r="CG263" s="16">
        <v>2</v>
      </c>
      <c r="CH263" s="16">
        <v>2</v>
      </c>
      <c r="CI263" s="16">
        <v>2</v>
      </c>
      <c r="CJ263" s="16">
        <v>2</v>
      </c>
      <c r="CK263" s="16">
        <v>2</v>
      </c>
      <c r="CL263" s="16">
        <v>2</v>
      </c>
      <c r="CM263" s="16">
        <v>2</v>
      </c>
      <c r="CN263" s="16">
        <v>2</v>
      </c>
      <c r="CO263" s="16">
        <v>2</v>
      </c>
      <c r="CP263" s="16">
        <v>2</v>
      </c>
      <c r="CQ263" s="16">
        <v>2</v>
      </c>
      <c r="CR263" s="16">
        <v>2</v>
      </c>
      <c r="CS263" s="16">
        <v>2</v>
      </c>
      <c r="CT263" s="16">
        <v>2</v>
      </c>
      <c r="CU263" s="16">
        <v>2</v>
      </c>
      <c r="CV263" s="16">
        <v>2</v>
      </c>
      <c r="CW263" s="69">
        <f t="shared" ref="CW263:CW272" si="99">COUNTIF(BJ263:CV263,"2")</f>
        <v>39</v>
      </c>
      <c r="CX263" s="352">
        <f t="shared" ref="CX263:CX272" si="100">CW263/(CW263+CY263+DA263+DC263)</f>
        <v>1</v>
      </c>
      <c r="CY263" s="69">
        <f t="shared" ref="CY263:CY272" si="101">COUNTIF(BJ263:CV263,"1")</f>
        <v>0</v>
      </c>
      <c r="CZ263" s="70">
        <f t="shared" ref="CZ263:CZ272" si="102">CY263/(CW263+CY263+DA263+DC263)</f>
        <v>0</v>
      </c>
      <c r="DA263" s="69">
        <f t="shared" ref="DA263:DA272" si="103">COUNTIF(BJ263:CV263,"0")</f>
        <v>0</v>
      </c>
      <c r="DB263" s="70">
        <f t="shared" ref="DB263:DB272" si="104">DA263/(CW263+CY263+DA263+DC263)</f>
        <v>0</v>
      </c>
      <c r="DC263" s="69">
        <f t="shared" ref="DC263:DC272" si="105">COUNTIF(BJ263:CV263,"KĐG")</f>
        <v>0</v>
      </c>
      <c r="DD263" s="70">
        <f t="shared" ref="DD263:DD272" si="106">DC263/(CW263+CY263+DA263+DC263)</f>
        <v>0</v>
      </c>
      <c r="DE263" s="71">
        <f t="shared" ref="DE263:DE272" si="107">(((CW263*2)+(CY263*1)+(DA263*0)))/(CW263+CY263+DA263)</f>
        <v>2</v>
      </c>
      <c r="DF263" s="71" t="str">
        <f t="shared" ref="DF263:DF272" si="108">IF(DD263&gt;=50%,"KĐG",IF(DE263&gt;=1.6,"Đạt mục tiêu",IF(DE263&gt;=1,"Cần cố gắng","Chưa đạt")))</f>
        <v>Đạt mục tiêu</v>
      </c>
      <c r="DG263" s="2"/>
      <c r="DH263" s="2"/>
      <c r="DI263" s="2"/>
      <c r="DJ263" s="2"/>
      <c r="DK263" s="2"/>
      <c r="DL263" s="2"/>
      <c r="DM263" s="2"/>
      <c r="DN263" s="2"/>
      <c r="DO263" s="2"/>
      <c r="DP263" s="2"/>
      <c r="DQ263" s="2"/>
      <c r="DR263" s="2"/>
      <c r="DS263" s="2"/>
      <c r="DT263" s="2"/>
      <c r="DU263" s="2"/>
      <c r="DV263" s="2"/>
      <c r="DW263" s="2"/>
      <c r="DX263" s="2"/>
      <c r="DY263" s="2"/>
      <c r="DZ263" s="2"/>
    </row>
    <row r="264" spans="1:130" ht="41.25" hidden="1" customHeight="1" x14ac:dyDescent="0.25">
      <c r="A264" s="49"/>
      <c r="B264" s="62"/>
      <c r="C264" s="108"/>
      <c r="D264" s="500"/>
      <c r="E264" s="29"/>
      <c r="F264" s="135"/>
      <c r="G264" s="495" t="s">
        <v>19</v>
      </c>
      <c r="H264" s="135"/>
      <c r="I264" s="64"/>
      <c r="J264" s="495"/>
      <c r="K264" s="272"/>
      <c r="L264" s="272"/>
      <c r="M264" s="103"/>
      <c r="N264" s="300"/>
      <c r="O264" s="136"/>
      <c r="P264" s="82"/>
      <c r="Q264" s="82"/>
      <c r="R264" s="82"/>
      <c r="S264" s="82"/>
      <c r="T264" s="82"/>
      <c r="U264" s="501"/>
      <c r="V264" s="82"/>
      <c r="W264" s="82"/>
      <c r="X264" s="82"/>
      <c r="Y264" s="67"/>
      <c r="Z264" s="78"/>
      <c r="AA264" s="12"/>
      <c r="AB264" s="12"/>
      <c r="AC264" s="12"/>
      <c r="AD264" s="12"/>
      <c r="AE264" s="76"/>
      <c r="AF264" s="16"/>
      <c r="AG264" s="16"/>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69"/>
      <c r="CX264" s="352"/>
      <c r="CY264" s="69"/>
      <c r="CZ264" s="70"/>
      <c r="DA264" s="69"/>
      <c r="DB264" s="70"/>
      <c r="DC264" s="69"/>
      <c r="DD264" s="70"/>
      <c r="DE264" s="71"/>
      <c r="DF264" s="71"/>
      <c r="DG264" s="387"/>
      <c r="DH264" s="387"/>
      <c r="DI264" s="387"/>
      <c r="DJ264" s="387"/>
      <c r="DK264" s="387"/>
      <c r="DL264" s="387"/>
      <c r="DM264" s="387"/>
      <c r="DN264" s="387"/>
      <c r="DO264" s="387"/>
      <c r="DP264" s="387"/>
      <c r="DQ264" s="387"/>
      <c r="DR264" s="387"/>
      <c r="DS264" s="387"/>
      <c r="DT264" s="387"/>
      <c r="DU264" s="387"/>
      <c r="DV264" s="387"/>
      <c r="DW264" s="387"/>
      <c r="DX264" s="387"/>
      <c r="DY264" s="387"/>
      <c r="DZ264" s="387"/>
    </row>
    <row r="265" spans="1:130" ht="49.5" customHeight="1" x14ac:dyDescent="0.25">
      <c r="A265" s="49">
        <v>228</v>
      </c>
      <c r="B265" s="55">
        <v>370</v>
      </c>
      <c r="C265" s="56">
        <v>370</v>
      </c>
      <c r="D265" s="8" t="s">
        <v>331</v>
      </c>
      <c r="E265" s="15" t="s">
        <v>19</v>
      </c>
      <c r="F265" s="15" t="s">
        <v>332</v>
      </c>
      <c r="G265" s="64" t="s">
        <v>19</v>
      </c>
      <c r="H265" s="138" t="s">
        <v>1430</v>
      </c>
      <c r="I265" s="64" t="s">
        <v>628</v>
      </c>
      <c r="J265" s="105"/>
      <c r="K265" s="73"/>
      <c r="L265" s="13"/>
      <c r="M265" s="11"/>
      <c r="N265" s="305" t="s">
        <v>541</v>
      </c>
      <c r="O265" s="66"/>
      <c r="P265" s="80" t="s">
        <v>15</v>
      </c>
      <c r="Q265" s="80"/>
      <c r="R265" s="80"/>
      <c r="S265" s="80"/>
      <c r="T265" s="66"/>
      <c r="U265" s="80"/>
      <c r="V265" s="66"/>
      <c r="W265" s="66"/>
      <c r="X265" s="80"/>
      <c r="Y265" s="67">
        <f t="shared" si="88"/>
        <v>1</v>
      </c>
      <c r="Z265" s="14"/>
      <c r="AA265" s="12"/>
      <c r="AB265" s="12"/>
      <c r="AC265" s="12"/>
      <c r="AD265" s="12"/>
      <c r="AE265" s="16"/>
      <c r="AF265" s="16" t="s">
        <v>547</v>
      </c>
      <c r="AG265" s="16"/>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6">
        <v>2</v>
      </c>
      <c r="BK265" s="16">
        <v>2</v>
      </c>
      <c r="BL265" s="16">
        <v>2</v>
      </c>
      <c r="BM265" s="16">
        <v>2</v>
      </c>
      <c r="BN265" s="16">
        <v>2</v>
      </c>
      <c r="BO265" s="16">
        <v>2</v>
      </c>
      <c r="BP265" s="16">
        <v>2</v>
      </c>
      <c r="BQ265" s="16">
        <v>2</v>
      </c>
      <c r="BR265" s="16">
        <v>2</v>
      </c>
      <c r="BS265" s="16">
        <v>2</v>
      </c>
      <c r="BT265" s="16">
        <v>2</v>
      </c>
      <c r="BU265" s="16">
        <v>2</v>
      </c>
      <c r="BV265" s="16">
        <v>2</v>
      </c>
      <c r="BW265" s="16">
        <v>2</v>
      </c>
      <c r="BX265" s="16">
        <v>2</v>
      </c>
      <c r="BY265" s="16">
        <v>2</v>
      </c>
      <c r="BZ265" s="16">
        <v>2</v>
      </c>
      <c r="CA265" s="16">
        <v>2</v>
      </c>
      <c r="CB265" s="16">
        <v>2</v>
      </c>
      <c r="CC265" s="16">
        <v>2</v>
      </c>
      <c r="CD265" s="16">
        <v>2</v>
      </c>
      <c r="CE265" s="16">
        <v>2</v>
      </c>
      <c r="CF265" s="16">
        <v>2</v>
      </c>
      <c r="CG265" s="16">
        <v>2</v>
      </c>
      <c r="CH265" s="16">
        <v>2</v>
      </c>
      <c r="CI265" s="16">
        <v>2</v>
      </c>
      <c r="CJ265" s="16">
        <v>2</v>
      </c>
      <c r="CK265" s="16">
        <v>2</v>
      </c>
      <c r="CL265" s="16">
        <v>2</v>
      </c>
      <c r="CM265" s="16">
        <v>2</v>
      </c>
      <c r="CN265" s="16">
        <v>2</v>
      </c>
      <c r="CO265" s="16">
        <v>2</v>
      </c>
      <c r="CP265" s="16">
        <v>2</v>
      </c>
      <c r="CQ265" s="16">
        <v>2</v>
      </c>
      <c r="CR265" s="16">
        <v>2</v>
      </c>
      <c r="CS265" s="16"/>
      <c r="CT265" s="16">
        <v>2</v>
      </c>
      <c r="CU265" s="16">
        <v>1</v>
      </c>
      <c r="CV265" s="16">
        <v>2</v>
      </c>
      <c r="CW265" s="69">
        <f t="shared" si="99"/>
        <v>37</v>
      </c>
      <c r="CX265" s="352">
        <f t="shared" si="100"/>
        <v>0.97368421052631582</v>
      </c>
      <c r="CY265" s="69">
        <f t="shared" si="101"/>
        <v>1</v>
      </c>
      <c r="CZ265" s="70">
        <f t="shared" si="102"/>
        <v>2.6315789473684209E-2</v>
      </c>
      <c r="DA265" s="69">
        <f t="shared" si="103"/>
        <v>0</v>
      </c>
      <c r="DB265" s="70">
        <f t="shared" si="104"/>
        <v>0</v>
      </c>
      <c r="DC265" s="69">
        <f t="shared" si="105"/>
        <v>0</v>
      </c>
      <c r="DD265" s="70">
        <f t="shared" si="106"/>
        <v>0</v>
      </c>
      <c r="DE265" s="71">
        <f t="shared" si="107"/>
        <v>1.9736842105263157</v>
      </c>
      <c r="DF265" s="71" t="str">
        <f t="shared" si="108"/>
        <v>Đạt mục tiêu</v>
      </c>
      <c r="DG265" s="2"/>
      <c r="DH265" s="2"/>
      <c r="DI265" s="2"/>
      <c r="DJ265" s="2"/>
      <c r="DK265" s="2"/>
      <c r="DL265" s="2"/>
      <c r="DM265" s="2"/>
      <c r="DN265" s="2"/>
      <c r="DO265" s="2"/>
      <c r="DP265" s="2"/>
      <c r="DQ265" s="2"/>
      <c r="DR265" s="2"/>
      <c r="DS265" s="2"/>
      <c r="DT265" s="2"/>
      <c r="DU265" s="2"/>
      <c r="DV265" s="2"/>
      <c r="DW265" s="2"/>
      <c r="DX265" s="2"/>
      <c r="DY265" s="2"/>
      <c r="DZ265" s="2"/>
    </row>
    <row r="266" spans="1:130" ht="48.75" hidden="1" customHeight="1" x14ac:dyDescent="0.25">
      <c r="A266" s="49">
        <v>229</v>
      </c>
      <c r="B266" s="62">
        <v>370</v>
      </c>
      <c r="C266" s="56">
        <v>370</v>
      </c>
      <c r="D266" s="8" t="s">
        <v>331</v>
      </c>
      <c r="E266" s="281" t="s">
        <v>19</v>
      </c>
      <c r="F266" s="15" t="s">
        <v>332</v>
      </c>
      <c r="G266" s="282" t="s">
        <v>19</v>
      </c>
      <c r="H266" s="138" t="s">
        <v>782</v>
      </c>
      <c r="I266" s="64" t="s">
        <v>628</v>
      </c>
      <c r="J266" s="22"/>
      <c r="K266" s="73"/>
      <c r="L266" s="13"/>
      <c r="M266" s="11"/>
      <c r="N266" s="305" t="s">
        <v>542</v>
      </c>
      <c r="O266" s="66"/>
      <c r="P266" s="80"/>
      <c r="Q266" s="80" t="s">
        <v>15</v>
      </c>
      <c r="R266" s="80"/>
      <c r="S266" s="80"/>
      <c r="T266" s="66"/>
      <c r="U266" s="80"/>
      <c r="V266" s="66"/>
      <c r="W266" s="66"/>
      <c r="X266" s="80"/>
      <c r="Y266" s="67">
        <f t="shared" si="88"/>
        <v>1</v>
      </c>
      <c r="Z266" s="14"/>
      <c r="AA266" s="16"/>
      <c r="AB266" s="16"/>
      <c r="AC266" s="16"/>
      <c r="AD266" s="16"/>
      <c r="AE266" s="68"/>
      <c r="AF266" s="12"/>
      <c r="AG266" s="12"/>
      <c r="AH266" s="16" t="s">
        <v>623</v>
      </c>
      <c r="AI266" s="16" t="s">
        <v>623</v>
      </c>
      <c r="AJ266" s="16" t="s">
        <v>623</v>
      </c>
      <c r="AK266" s="16" t="s">
        <v>645</v>
      </c>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6">
        <v>2</v>
      </c>
      <c r="BK266" s="16">
        <v>2</v>
      </c>
      <c r="BL266" s="16">
        <v>2</v>
      </c>
      <c r="BM266" s="16">
        <v>2</v>
      </c>
      <c r="BN266" s="16">
        <v>1</v>
      </c>
      <c r="BO266" s="16">
        <v>1</v>
      </c>
      <c r="BP266" s="16">
        <v>1</v>
      </c>
      <c r="BQ266" s="16">
        <v>2</v>
      </c>
      <c r="BR266" s="16">
        <v>2</v>
      </c>
      <c r="BS266" s="16">
        <v>2</v>
      </c>
      <c r="BT266" s="16">
        <v>2</v>
      </c>
      <c r="BU266" s="16">
        <v>2</v>
      </c>
      <c r="BV266" s="16">
        <v>2</v>
      </c>
      <c r="BW266" s="16">
        <v>2</v>
      </c>
      <c r="BX266" s="16">
        <v>2</v>
      </c>
      <c r="BY266" s="16">
        <v>2</v>
      </c>
      <c r="BZ266" s="16">
        <v>2</v>
      </c>
      <c r="CA266" s="16">
        <v>2</v>
      </c>
      <c r="CB266" s="16">
        <v>2</v>
      </c>
      <c r="CC266" s="16">
        <v>2</v>
      </c>
      <c r="CD266" s="16">
        <v>2</v>
      </c>
      <c r="CE266" s="16">
        <v>2</v>
      </c>
      <c r="CF266" s="16">
        <v>2</v>
      </c>
      <c r="CG266" s="16">
        <v>2</v>
      </c>
      <c r="CH266" s="16">
        <v>2</v>
      </c>
      <c r="CI266" s="16">
        <v>2</v>
      </c>
      <c r="CJ266" s="16">
        <v>2</v>
      </c>
      <c r="CK266" s="16">
        <v>2</v>
      </c>
      <c r="CL266" s="16">
        <v>2</v>
      </c>
      <c r="CM266" s="16">
        <v>2</v>
      </c>
      <c r="CN266" s="16">
        <v>2</v>
      </c>
      <c r="CO266" s="16">
        <v>2</v>
      </c>
      <c r="CP266" s="16">
        <v>2</v>
      </c>
      <c r="CQ266" s="16">
        <v>2</v>
      </c>
      <c r="CR266" s="16">
        <v>2</v>
      </c>
      <c r="CS266" s="16">
        <v>2</v>
      </c>
      <c r="CT266" s="16">
        <v>2</v>
      </c>
      <c r="CU266" s="16">
        <v>2</v>
      </c>
      <c r="CV266" s="16">
        <v>2</v>
      </c>
      <c r="CW266" s="69">
        <f t="shared" si="99"/>
        <v>36</v>
      </c>
      <c r="CX266" s="352">
        <f t="shared" si="100"/>
        <v>0.92307692307692313</v>
      </c>
      <c r="CY266" s="69">
        <f t="shared" si="101"/>
        <v>3</v>
      </c>
      <c r="CZ266" s="70">
        <f t="shared" si="102"/>
        <v>7.6923076923076927E-2</v>
      </c>
      <c r="DA266" s="69">
        <f t="shared" si="103"/>
        <v>0</v>
      </c>
      <c r="DB266" s="70">
        <f t="shared" si="104"/>
        <v>0</v>
      </c>
      <c r="DC266" s="69">
        <f t="shared" si="105"/>
        <v>0</v>
      </c>
      <c r="DD266" s="70">
        <f t="shared" si="106"/>
        <v>0</v>
      </c>
      <c r="DE266" s="71">
        <f t="shared" si="107"/>
        <v>1.9230769230769231</v>
      </c>
      <c r="DF266" s="71" t="str">
        <f t="shared" si="108"/>
        <v>Đạt mục tiêu</v>
      </c>
      <c r="DG266" s="2"/>
      <c r="DH266" s="2"/>
      <c r="DI266" s="2"/>
      <c r="DJ266" s="2"/>
      <c r="DK266" s="2"/>
      <c r="DL266" s="2"/>
      <c r="DM266" s="2"/>
      <c r="DN266" s="2"/>
      <c r="DO266" s="2"/>
      <c r="DP266" s="2"/>
      <c r="DQ266" s="2"/>
      <c r="DR266" s="2"/>
      <c r="DS266" s="2"/>
      <c r="DT266" s="2"/>
      <c r="DU266" s="2"/>
      <c r="DV266" s="2"/>
      <c r="DW266" s="2"/>
      <c r="DX266" s="2"/>
      <c r="DY266" s="2"/>
      <c r="DZ266" s="2"/>
    </row>
    <row r="267" spans="1:130" ht="73.5" hidden="1" customHeight="1" x14ac:dyDescent="0.25">
      <c r="A267" s="49">
        <v>230</v>
      </c>
      <c r="B267" s="62">
        <v>370</v>
      </c>
      <c r="C267" s="56">
        <v>370</v>
      </c>
      <c r="D267" s="8" t="s">
        <v>331</v>
      </c>
      <c r="E267" s="15" t="s">
        <v>19</v>
      </c>
      <c r="F267" s="15" t="s">
        <v>332</v>
      </c>
      <c r="G267" s="64" t="s">
        <v>19</v>
      </c>
      <c r="H267" s="247" t="s">
        <v>1202</v>
      </c>
      <c r="I267" s="64" t="s">
        <v>628</v>
      </c>
      <c r="J267" s="22"/>
      <c r="K267" s="73"/>
      <c r="L267" s="13"/>
      <c r="M267" s="11"/>
      <c r="N267" s="305" t="s">
        <v>543</v>
      </c>
      <c r="O267" s="66"/>
      <c r="P267" s="80"/>
      <c r="Q267" s="80"/>
      <c r="R267" s="80" t="s">
        <v>15</v>
      </c>
      <c r="S267" s="80"/>
      <c r="T267" s="66"/>
      <c r="U267" s="80"/>
      <c r="V267" s="66"/>
      <c r="W267" s="66"/>
      <c r="X267" s="80"/>
      <c r="Y267" s="67">
        <f t="shared" si="88"/>
        <v>1</v>
      </c>
      <c r="Z267" s="14"/>
      <c r="AA267" s="16"/>
      <c r="AB267" s="16"/>
      <c r="AC267" s="16"/>
      <c r="AD267" s="16"/>
      <c r="AE267" s="68"/>
      <c r="AF267" s="12"/>
      <c r="AG267" s="12"/>
      <c r="AH267" s="12"/>
      <c r="AI267" s="12"/>
      <c r="AJ267" s="12"/>
      <c r="AK267" s="12"/>
      <c r="AL267" s="12"/>
      <c r="AM267" s="12" t="s">
        <v>626</v>
      </c>
      <c r="AN267" s="12" t="s">
        <v>687</v>
      </c>
      <c r="AO267" s="12" t="s">
        <v>645</v>
      </c>
      <c r="AP267" s="12" t="s">
        <v>645</v>
      </c>
      <c r="AQ267" s="12"/>
      <c r="AR267" s="12"/>
      <c r="AS267" s="12"/>
      <c r="AT267" s="12"/>
      <c r="AU267" s="12"/>
      <c r="AV267" s="12"/>
      <c r="AW267" s="12"/>
      <c r="AX267" s="12"/>
      <c r="AY267" s="12"/>
      <c r="AZ267" s="12"/>
      <c r="BA267" s="12"/>
      <c r="BB267" s="12"/>
      <c r="BC267" s="12"/>
      <c r="BD267" s="12"/>
      <c r="BE267" s="12"/>
      <c r="BF267" s="12"/>
      <c r="BG267" s="12"/>
      <c r="BH267" s="12"/>
      <c r="BI267" s="12"/>
      <c r="BJ267" s="16">
        <v>2</v>
      </c>
      <c r="BK267" s="16">
        <v>2</v>
      </c>
      <c r="BL267" s="16">
        <v>2</v>
      </c>
      <c r="BM267" s="16">
        <v>2</v>
      </c>
      <c r="BN267" s="16">
        <v>2</v>
      </c>
      <c r="BO267" s="16">
        <v>2</v>
      </c>
      <c r="BP267" s="16">
        <v>2</v>
      </c>
      <c r="BQ267" s="16">
        <v>2</v>
      </c>
      <c r="BR267" s="16">
        <v>2</v>
      </c>
      <c r="BS267" s="16">
        <v>2</v>
      </c>
      <c r="BT267" s="16">
        <v>2</v>
      </c>
      <c r="BU267" s="16">
        <v>2</v>
      </c>
      <c r="BV267" s="16">
        <v>2</v>
      </c>
      <c r="BW267" s="16">
        <v>2</v>
      </c>
      <c r="BX267" s="16">
        <v>2</v>
      </c>
      <c r="BY267" s="16">
        <v>2</v>
      </c>
      <c r="BZ267" s="16">
        <v>2</v>
      </c>
      <c r="CA267" s="16">
        <v>2</v>
      </c>
      <c r="CB267" s="16">
        <v>2</v>
      </c>
      <c r="CC267" s="16">
        <v>2</v>
      </c>
      <c r="CD267" s="16">
        <v>2</v>
      </c>
      <c r="CE267" s="16">
        <v>2</v>
      </c>
      <c r="CF267" s="16">
        <v>2</v>
      </c>
      <c r="CG267" s="16">
        <v>2</v>
      </c>
      <c r="CH267" s="16">
        <v>2</v>
      </c>
      <c r="CI267" s="16">
        <v>2</v>
      </c>
      <c r="CJ267" s="16">
        <v>2</v>
      </c>
      <c r="CK267" s="16">
        <v>2</v>
      </c>
      <c r="CL267" s="16">
        <v>2</v>
      </c>
      <c r="CM267" s="16">
        <v>2</v>
      </c>
      <c r="CN267" s="16">
        <v>2</v>
      </c>
      <c r="CO267" s="16">
        <v>2</v>
      </c>
      <c r="CP267" s="16">
        <v>2</v>
      </c>
      <c r="CQ267" s="16">
        <v>2</v>
      </c>
      <c r="CR267" s="16">
        <v>2</v>
      </c>
      <c r="CS267" s="16">
        <v>2</v>
      </c>
      <c r="CT267" s="16">
        <v>2</v>
      </c>
      <c r="CU267" s="16">
        <v>2</v>
      </c>
      <c r="CV267" s="16">
        <v>2</v>
      </c>
      <c r="CW267" s="69">
        <f t="shared" si="99"/>
        <v>39</v>
      </c>
      <c r="CX267" s="352">
        <f t="shared" si="100"/>
        <v>1</v>
      </c>
      <c r="CY267" s="69">
        <f t="shared" si="101"/>
        <v>0</v>
      </c>
      <c r="CZ267" s="70">
        <f t="shared" si="102"/>
        <v>0</v>
      </c>
      <c r="DA267" s="69">
        <f t="shared" si="103"/>
        <v>0</v>
      </c>
      <c r="DB267" s="70">
        <f t="shared" si="104"/>
        <v>0</v>
      </c>
      <c r="DC267" s="69">
        <f t="shared" si="105"/>
        <v>0</v>
      </c>
      <c r="DD267" s="70">
        <f t="shared" si="106"/>
        <v>0</v>
      </c>
      <c r="DE267" s="71">
        <f t="shared" si="107"/>
        <v>2</v>
      </c>
      <c r="DF267" s="71" t="str">
        <f t="shared" si="108"/>
        <v>Đạt mục tiêu</v>
      </c>
      <c r="DG267" s="2"/>
      <c r="DH267" s="2"/>
      <c r="DI267" s="2"/>
      <c r="DJ267" s="2"/>
      <c r="DK267" s="2"/>
      <c r="DL267" s="2"/>
      <c r="DM267" s="2"/>
      <c r="DN267" s="2"/>
      <c r="DO267" s="2"/>
      <c r="DP267" s="2"/>
      <c r="DQ267" s="2"/>
      <c r="DR267" s="2"/>
      <c r="DS267" s="2"/>
      <c r="DT267" s="2"/>
      <c r="DU267" s="2"/>
      <c r="DV267" s="2"/>
      <c r="DW267" s="2"/>
      <c r="DX267" s="2"/>
      <c r="DY267" s="2"/>
      <c r="DZ267" s="2"/>
    </row>
    <row r="268" spans="1:130" ht="41.25" hidden="1" customHeight="1" x14ac:dyDescent="0.25">
      <c r="A268" s="49">
        <v>231</v>
      </c>
      <c r="B268" s="62">
        <v>370</v>
      </c>
      <c r="C268" s="56">
        <v>370</v>
      </c>
      <c r="D268" s="8" t="s">
        <v>331</v>
      </c>
      <c r="E268" s="15" t="s">
        <v>19</v>
      </c>
      <c r="F268" s="15" t="s">
        <v>332</v>
      </c>
      <c r="G268" s="64" t="s">
        <v>19</v>
      </c>
      <c r="H268" s="228" t="s">
        <v>1182</v>
      </c>
      <c r="I268" s="64" t="s">
        <v>628</v>
      </c>
      <c r="J268" s="22"/>
      <c r="K268" s="73"/>
      <c r="L268" s="13"/>
      <c r="M268" s="11"/>
      <c r="N268" s="305" t="s">
        <v>544</v>
      </c>
      <c r="O268" s="66"/>
      <c r="P268" s="80"/>
      <c r="Q268" s="80"/>
      <c r="R268" s="80"/>
      <c r="S268" s="80" t="s">
        <v>15</v>
      </c>
      <c r="T268" s="66"/>
      <c r="U268" s="80"/>
      <c r="V268" s="66"/>
      <c r="W268" s="66"/>
      <c r="X268" s="80"/>
      <c r="Y268" s="67">
        <f t="shared" si="88"/>
        <v>1</v>
      </c>
      <c r="Z268" s="14"/>
      <c r="AA268" s="16"/>
      <c r="AB268" s="16"/>
      <c r="AC268" s="16"/>
      <c r="AD268" s="16"/>
      <c r="AE268" s="68"/>
      <c r="AF268" s="12"/>
      <c r="AG268" s="12"/>
      <c r="AH268" s="12"/>
      <c r="AI268" s="12"/>
      <c r="AJ268" s="12"/>
      <c r="AK268" s="12"/>
      <c r="AL268" s="12"/>
      <c r="AM268" s="12"/>
      <c r="AN268" s="12"/>
      <c r="AO268" s="12"/>
      <c r="AP268" s="12"/>
      <c r="AQ268" s="12"/>
      <c r="AR268" s="12"/>
      <c r="AS268" s="12"/>
      <c r="AT268" s="12" t="s">
        <v>626</v>
      </c>
      <c r="AU268" s="12"/>
      <c r="AV268" s="12"/>
      <c r="AW268" s="12"/>
      <c r="AX268" s="12"/>
      <c r="AY268" s="12"/>
      <c r="AZ268" s="12"/>
      <c r="BA268" s="12"/>
      <c r="BB268" s="12"/>
      <c r="BC268" s="12"/>
      <c r="BD268" s="12"/>
      <c r="BE268" s="12"/>
      <c r="BF268" s="12"/>
      <c r="BG268" s="12"/>
      <c r="BH268" s="12"/>
      <c r="BI268" s="12"/>
      <c r="BJ268" s="16">
        <v>2</v>
      </c>
      <c r="BK268" s="16">
        <v>2</v>
      </c>
      <c r="BL268" s="16">
        <v>2</v>
      </c>
      <c r="BM268" s="16">
        <v>2</v>
      </c>
      <c r="BN268" s="16">
        <v>2</v>
      </c>
      <c r="BO268" s="16">
        <v>2</v>
      </c>
      <c r="BP268" s="16">
        <v>2</v>
      </c>
      <c r="BQ268" s="16">
        <v>2</v>
      </c>
      <c r="BR268" s="16">
        <v>2</v>
      </c>
      <c r="BS268" s="16">
        <v>2</v>
      </c>
      <c r="BT268" s="16">
        <v>2</v>
      </c>
      <c r="BU268" s="16">
        <v>2</v>
      </c>
      <c r="BV268" s="16">
        <v>2</v>
      </c>
      <c r="BW268" s="16">
        <v>2</v>
      </c>
      <c r="BX268" s="16">
        <v>2</v>
      </c>
      <c r="BY268" s="16">
        <v>2</v>
      </c>
      <c r="BZ268" s="16">
        <v>2</v>
      </c>
      <c r="CA268" s="16">
        <v>2</v>
      </c>
      <c r="CB268" s="16">
        <v>2</v>
      </c>
      <c r="CC268" s="16">
        <v>2</v>
      </c>
      <c r="CD268" s="16">
        <v>2</v>
      </c>
      <c r="CE268" s="16">
        <v>2</v>
      </c>
      <c r="CF268" s="16">
        <v>2</v>
      </c>
      <c r="CG268" s="16">
        <v>2</v>
      </c>
      <c r="CH268" s="16">
        <v>2</v>
      </c>
      <c r="CI268" s="16">
        <v>2</v>
      </c>
      <c r="CJ268" s="16">
        <v>2</v>
      </c>
      <c r="CK268" s="16">
        <v>2</v>
      </c>
      <c r="CL268" s="16">
        <v>2</v>
      </c>
      <c r="CM268" s="16">
        <v>2</v>
      </c>
      <c r="CN268" s="16">
        <v>2</v>
      </c>
      <c r="CO268" s="16">
        <v>2</v>
      </c>
      <c r="CP268" s="16">
        <v>2</v>
      </c>
      <c r="CQ268" s="16">
        <v>2</v>
      </c>
      <c r="CR268" s="16">
        <v>2</v>
      </c>
      <c r="CS268" s="16"/>
      <c r="CT268" s="16">
        <v>2</v>
      </c>
      <c r="CU268" s="16">
        <v>2</v>
      </c>
      <c r="CV268" s="16">
        <v>2</v>
      </c>
      <c r="CW268" s="69">
        <f t="shared" si="99"/>
        <v>38</v>
      </c>
      <c r="CX268" s="352">
        <f t="shared" si="100"/>
        <v>1</v>
      </c>
      <c r="CY268" s="69">
        <f t="shared" si="101"/>
        <v>0</v>
      </c>
      <c r="CZ268" s="70">
        <f t="shared" si="102"/>
        <v>0</v>
      </c>
      <c r="DA268" s="69">
        <f t="shared" si="103"/>
        <v>0</v>
      </c>
      <c r="DB268" s="70">
        <f t="shared" si="104"/>
        <v>0</v>
      </c>
      <c r="DC268" s="69">
        <f t="shared" si="105"/>
        <v>0</v>
      </c>
      <c r="DD268" s="70">
        <f t="shared" si="106"/>
        <v>0</v>
      </c>
      <c r="DE268" s="71">
        <f t="shared" si="107"/>
        <v>2</v>
      </c>
      <c r="DF268" s="71" t="str">
        <f t="shared" si="108"/>
        <v>Đạt mục tiêu</v>
      </c>
      <c r="DG268" s="2"/>
      <c r="DH268" s="2"/>
      <c r="DI268" s="2"/>
      <c r="DJ268" s="2"/>
      <c r="DK268" s="2"/>
      <c r="DL268" s="2"/>
      <c r="DM268" s="2"/>
      <c r="DN268" s="2"/>
      <c r="DO268" s="2"/>
      <c r="DP268" s="2"/>
      <c r="DQ268" s="2"/>
      <c r="DR268" s="2"/>
      <c r="DS268" s="2"/>
      <c r="DT268" s="2"/>
      <c r="DU268" s="2"/>
      <c r="DV268" s="2"/>
      <c r="DW268" s="2"/>
      <c r="DX268" s="2"/>
      <c r="DY268" s="2"/>
      <c r="DZ268" s="2"/>
    </row>
    <row r="269" spans="1:130" ht="53.25" hidden="1" customHeight="1" x14ac:dyDescent="0.25">
      <c r="A269" s="49">
        <v>232</v>
      </c>
      <c r="B269" s="62">
        <v>370</v>
      </c>
      <c r="C269" s="56">
        <v>370</v>
      </c>
      <c r="D269" s="8" t="s">
        <v>331</v>
      </c>
      <c r="E269" s="15" t="s">
        <v>19</v>
      </c>
      <c r="F269" s="15" t="s">
        <v>332</v>
      </c>
      <c r="G269" s="64" t="s">
        <v>19</v>
      </c>
      <c r="H269" s="131" t="s">
        <v>783</v>
      </c>
      <c r="I269" s="64" t="s">
        <v>628</v>
      </c>
      <c r="J269" s="18"/>
      <c r="K269" s="75"/>
      <c r="L269" s="14"/>
      <c r="M269" s="11"/>
      <c r="N269" s="11" t="s">
        <v>546</v>
      </c>
      <c r="O269" s="66"/>
      <c r="P269" s="80"/>
      <c r="Q269" s="80"/>
      <c r="R269" s="80"/>
      <c r="S269" s="80"/>
      <c r="T269" s="66"/>
      <c r="U269" s="80" t="s">
        <v>15</v>
      </c>
      <c r="V269" s="66"/>
      <c r="W269" s="66"/>
      <c r="X269" s="80"/>
      <c r="Y269" s="67">
        <f t="shared" si="88"/>
        <v>1</v>
      </c>
      <c r="Z269" s="14"/>
      <c r="AA269" s="16"/>
      <c r="AB269" s="16"/>
      <c r="AC269" s="16"/>
      <c r="AD269" s="16"/>
      <c r="AE269" s="68"/>
      <c r="AF269" s="12"/>
      <c r="AG269" s="12"/>
      <c r="AH269" s="12"/>
      <c r="AI269" s="12"/>
      <c r="AJ269" s="12"/>
      <c r="AK269" s="12"/>
      <c r="AL269" s="12"/>
      <c r="AM269" s="12"/>
      <c r="AN269" s="12"/>
      <c r="AO269" s="12"/>
      <c r="AP269" s="12"/>
      <c r="AQ269" s="12"/>
      <c r="AR269" s="12"/>
      <c r="AS269" s="12"/>
      <c r="AT269" s="12"/>
      <c r="AU269" s="12"/>
      <c r="AV269" s="12"/>
      <c r="AW269" s="12"/>
      <c r="AX269" s="12"/>
      <c r="AY269" s="16" t="s">
        <v>710</v>
      </c>
      <c r="AZ269" s="16"/>
      <c r="BA269" s="16"/>
      <c r="BB269" s="16"/>
      <c r="BC269" s="12"/>
      <c r="BD269" s="12"/>
      <c r="BE269" s="12"/>
      <c r="BF269" s="12"/>
      <c r="BG269" s="12"/>
      <c r="BH269" s="12"/>
      <c r="BI269" s="12"/>
      <c r="BJ269" s="16">
        <v>2</v>
      </c>
      <c r="BK269" s="16">
        <v>2</v>
      </c>
      <c r="BL269" s="16">
        <v>2</v>
      </c>
      <c r="BM269" s="16">
        <v>2</v>
      </c>
      <c r="BN269" s="16">
        <v>2</v>
      </c>
      <c r="BO269" s="16">
        <v>2</v>
      </c>
      <c r="BP269" s="16">
        <v>2</v>
      </c>
      <c r="BQ269" s="16">
        <v>2</v>
      </c>
      <c r="BR269" s="16">
        <v>2</v>
      </c>
      <c r="BS269" s="16">
        <v>2</v>
      </c>
      <c r="BT269" s="16">
        <v>2</v>
      </c>
      <c r="BU269" s="16">
        <v>2</v>
      </c>
      <c r="BV269" s="16">
        <v>2</v>
      </c>
      <c r="BW269" s="16">
        <v>2</v>
      </c>
      <c r="BX269" s="16">
        <v>2</v>
      </c>
      <c r="BY269" s="16">
        <v>2</v>
      </c>
      <c r="BZ269" s="16">
        <v>2</v>
      </c>
      <c r="CA269" s="16">
        <v>2</v>
      </c>
      <c r="CB269" s="16">
        <v>2</v>
      </c>
      <c r="CC269" s="16">
        <v>2</v>
      </c>
      <c r="CD269" s="16">
        <v>2</v>
      </c>
      <c r="CE269" s="16">
        <v>2</v>
      </c>
      <c r="CF269" s="16">
        <v>2</v>
      </c>
      <c r="CG269" s="16">
        <v>2</v>
      </c>
      <c r="CH269" s="16">
        <v>2</v>
      </c>
      <c r="CI269" s="16">
        <v>2</v>
      </c>
      <c r="CJ269" s="16">
        <v>2</v>
      </c>
      <c r="CK269" s="16">
        <v>2</v>
      </c>
      <c r="CL269" s="16">
        <v>2</v>
      </c>
      <c r="CM269" s="16">
        <v>2</v>
      </c>
      <c r="CN269" s="16">
        <v>2</v>
      </c>
      <c r="CO269" s="16">
        <v>2</v>
      </c>
      <c r="CP269" s="16">
        <v>2</v>
      </c>
      <c r="CQ269" s="16">
        <v>2</v>
      </c>
      <c r="CR269" s="16">
        <v>2</v>
      </c>
      <c r="CS269" s="16"/>
      <c r="CT269" s="16">
        <v>2</v>
      </c>
      <c r="CU269" s="16">
        <v>2</v>
      </c>
      <c r="CV269" s="16">
        <v>2</v>
      </c>
      <c r="CW269" s="69">
        <f t="shared" si="99"/>
        <v>38</v>
      </c>
      <c r="CX269" s="352">
        <f t="shared" si="100"/>
        <v>1</v>
      </c>
      <c r="CY269" s="69">
        <f t="shared" si="101"/>
        <v>0</v>
      </c>
      <c r="CZ269" s="70">
        <f t="shared" si="102"/>
        <v>0</v>
      </c>
      <c r="DA269" s="69">
        <f t="shared" si="103"/>
        <v>0</v>
      </c>
      <c r="DB269" s="70">
        <f t="shared" si="104"/>
        <v>0</v>
      </c>
      <c r="DC269" s="69">
        <f t="shared" si="105"/>
        <v>0</v>
      </c>
      <c r="DD269" s="70">
        <f t="shared" si="106"/>
        <v>0</v>
      </c>
      <c r="DE269" s="71">
        <f t="shared" si="107"/>
        <v>2</v>
      </c>
      <c r="DF269" s="71" t="str">
        <f t="shared" si="108"/>
        <v>Đạt mục tiêu</v>
      </c>
      <c r="DG269" s="2"/>
      <c r="DH269" s="2"/>
      <c r="DI269" s="2"/>
      <c r="DJ269" s="2"/>
      <c r="DK269" s="2"/>
      <c r="DL269" s="2"/>
      <c r="DM269" s="2"/>
      <c r="DN269" s="2"/>
      <c r="DO269" s="2"/>
      <c r="DP269" s="2"/>
      <c r="DQ269" s="2"/>
      <c r="DR269" s="2"/>
      <c r="DS269" s="2"/>
      <c r="DT269" s="2"/>
      <c r="DU269" s="2"/>
      <c r="DV269" s="2"/>
      <c r="DW269" s="2"/>
      <c r="DX269" s="2"/>
      <c r="DY269" s="2"/>
      <c r="DZ269" s="2"/>
    </row>
    <row r="270" spans="1:130" ht="54" hidden="1" customHeight="1" x14ac:dyDescent="0.25">
      <c r="A270" s="49">
        <v>233</v>
      </c>
      <c r="B270" s="62">
        <v>370</v>
      </c>
      <c r="C270" s="56">
        <v>373</v>
      </c>
      <c r="D270" s="8" t="s">
        <v>333</v>
      </c>
      <c r="E270" s="15" t="s">
        <v>19</v>
      </c>
      <c r="F270" s="15" t="s">
        <v>334</v>
      </c>
      <c r="G270" s="64" t="s">
        <v>19</v>
      </c>
      <c r="H270" s="139" t="s">
        <v>784</v>
      </c>
      <c r="I270" s="64" t="s">
        <v>628</v>
      </c>
      <c r="J270" s="388" t="s">
        <v>179</v>
      </c>
      <c r="K270" s="12" t="s">
        <v>6</v>
      </c>
      <c r="L270" s="12" t="s">
        <v>15</v>
      </c>
      <c r="M270" s="11"/>
      <c r="N270" s="11" t="s">
        <v>547</v>
      </c>
      <c r="O270" s="66"/>
      <c r="P270" s="66"/>
      <c r="Q270" s="66"/>
      <c r="R270" s="66"/>
      <c r="S270" s="66"/>
      <c r="T270" s="66"/>
      <c r="U270" s="66"/>
      <c r="V270" s="66"/>
      <c r="W270" s="66" t="s">
        <v>15</v>
      </c>
      <c r="X270" s="66"/>
      <c r="Y270" s="67">
        <f t="shared" si="88"/>
        <v>1</v>
      </c>
      <c r="Z270" s="16"/>
      <c r="AA270" s="16"/>
      <c r="AB270" s="16"/>
      <c r="AC270" s="16"/>
      <c r="AD270" s="16"/>
      <c r="AE270" s="68"/>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t="s">
        <v>626</v>
      </c>
      <c r="BG270" s="12"/>
      <c r="BH270" s="12" t="s">
        <v>626</v>
      </c>
      <c r="BI270" s="12"/>
      <c r="BJ270" s="16">
        <v>2</v>
      </c>
      <c r="BK270" s="16">
        <v>2</v>
      </c>
      <c r="BL270" s="16">
        <v>2</v>
      </c>
      <c r="BM270" s="16">
        <v>2</v>
      </c>
      <c r="BN270" s="16">
        <v>2</v>
      </c>
      <c r="BO270" s="16">
        <v>2</v>
      </c>
      <c r="BP270" s="16">
        <v>2</v>
      </c>
      <c r="BQ270" s="16">
        <v>2</v>
      </c>
      <c r="BR270" s="16">
        <v>2</v>
      </c>
      <c r="BS270" s="16">
        <v>2</v>
      </c>
      <c r="BT270" s="16">
        <v>2</v>
      </c>
      <c r="BU270" s="16">
        <v>2</v>
      </c>
      <c r="BV270" s="16">
        <v>2</v>
      </c>
      <c r="BW270" s="16">
        <v>2</v>
      </c>
      <c r="BX270" s="16">
        <v>2</v>
      </c>
      <c r="BY270" s="16">
        <v>2</v>
      </c>
      <c r="BZ270" s="16">
        <v>2</v>
      </c>
      <c r="CA270" s="16">
        <v>2</v>
      </c>
      <c r="CB270" s="16">
        <v>2</v>
      </c>
      <c r="CC270" s="16">
        <v>2</v>
      </c>
      <c r="CD270" s="16">
        <v>2</v>
      </c>
      <c r="CE270" s="16">
        <v>2</v>
      </c>
      <c r="CF270" s="16">
        <v>2</v>
      </c>
      <c r="CG270" s="16">
        <v>2</v>
      </c>
      <c r="CH270" s="16">
        <v>2</v>
      </c>
      <c r="CI270" s="16">
        <v>2</v>
      </c>
      <c r="CJ270" s="16">
        <v>2</v>
      </c>
      <c r="CK270" s="16">
        <v>2</v>
      </c>
      <c r="CL270" s="16">
        <v>2</v>
      </c>
      <c r="CM270" s="16">
        <v>2</v>
      </c>
      <c r="CN270" s="16">
        <v>2</v>
      </c>
      <c r="CO270" s="16">
        <v>2</v>
      </c>
      <c r="CP270" s="16">
        <v>2</v>
      </c>
      <c r="CQ270" s="16">
        <v>2</v>
      </c>
      <c r="CR270" s="16">
        <v>2</v>
      </c>
      <c r="CS270" s="16"/>
      <c r="CT270" s="16">
        <v>2</v>
      </c>
      <c r="CU270" s="16">
        <v>2</v>
      </c>
      <c r="CV270" s="16">
        <v>2</v>
      </c>
      <c r="CW270" s="69">
        <f t="shared" si="99"/>
        <v>38</v>
      </c>
      <c r="CX270" s="352">
        <f t="shared" si="100"/>
        <v>1</v>
      </c>
      <c r="CY270" s="69">
        <f t="shared" si="101"/>
        <v>0</v>
      </c>
      <c r="CZ270" s="70">
        <f t="shared" si="102"/>
        <v>0</v>
      </c>
      <c r="DA270" s="69">
        <f t="shared" si="103"/>
        <v>0</v>
      </c>
      <c r="DB270" s="70">
        <f t="shared" si="104"/>
        <v>0</v>
      </c>
      <c r="DC270" s="69">
        <f t="shared" si="105"/>
        <v>0</v>
      </c>
      <c r="DD270" s="70">
        <f t="shared" si="106"/>
        <v>0</v>
      </c>
      <c r="DE270" s="71">
        <f t="shared" si="107"/>
        <v>2</v>
      </c>
      <c r="DF270" s="71" t="str">
        <f t="shared" si="108"/>
        <v>Đạt mục tiêu</v>
      </c>
      <c r="DG270" s="2"/>
      <c r="DH270" s="2"/>
      <c r="DI270" s="2"/>
      <c r="DJ270" s="2"/>
      <c r="DK270" s="2"/>
      <c r="DL270" s="2"/>
      <c r="DM270" s="2"/>
      <c r="DN270" s="2"/>
      <c r="DO270" s="2"/>
      <c r="DP270" s="2"/>
      <c r="DQ270" s="2"/>
      <c r="DR270" s="2"/>
      <c r="DS270" s="2"/>
      <c r="DT270" s="2"/>
      <c r="DU270" s="2"/>
      <c r="DV270" s="2"/>
      <c r="DW270" s="2"/>
      <c r="DX270" s="2"/>
      <c r="DY270" s="2"/>
      <c r="DZ270" s="2"/>
    </row>
    <row r="271" spans="1:130" ht="60.75" hidden="1" customHeight="1" x14ac:dyDescent="0.25">
      <c r="A271" s="49">
        <v>234</v>
      </c>
      <c r="B271" s="62">
        <v>373</v>
      </c>
      <c r="C271" s="56">
        <v>373</v>
      </c>
      <c r="D271" s="8" t="s">
        <v>333</v>
      </c>
      <c r="E271" s="15" t="s">
        <v>19</v>
      </c>
      <c r="F271" s="15" t="s">
        <v>334</v>
      </c>
      <c r="G271" s="64" t="s">
        <v>19</v>
      </c>
      <c r="H271" s="225" t="s">
        <v>1181</v>
      </c>
      <c r="I271" s="64" t="s">
        <v>628</v>
      </c>
      <c r="J271" s="389"/>
      <c r="K271" s="14"/>
      <c r="L271" s="14"/>
      <c r="M271" s="11"/>
      <c r="N271" s="11" t="s">
        <v>548</v>
      </c>
      <c r="O271" s="66"/>
      <c r="P271" s="66"/>
      <c r="Q271" s="66"/>
      <c r="R271" s="66"/>
      <c r="S271" s="66"/>
      <c r="T271" s="66"/>
      <c r="U271" s="66"/>
      <c r="V271" s="66"/>
      <c r="W271" s="66"/>
      <c r="X271" s="66" t="s">
        <v>15</v>
      </c>
      <c r="Y271" s="67">
        <f t="shared" si="88"/>
        <v>1</v>
      </c>
      <c r="Z271" s="16"/>
      <c r="AA271" s="16"/>
      <c r="AB271" s="16"/>
      <c r="AC271" s="16"/>
      <c r="AD271" s="16"/>
      <c r="AE271" s="68"/>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t="s">
        <v>645</v>
      </c>
      <c r="BJ271" s="16">
        <v>2</v>
      </c>
      <c r="BK271" s="16">
        <v>2</v>
      </c>
      <c r="BL271" s="16">
        <v>2</v>
      </c>
      <c r="BM271" s="16">
        <v>2</v>
      </c>
      <c r="BN271" s="16">
        <v>2</v>
      </c>
      <c r="BO271" s="16">
        <v>2</v>
      </c>
      <c r="BP271" s="16">
        <v>2</v>
      </c>
      <c r="BQ271" s="16">
        <v>2</v>
      </c>
      <c r="BR271" s="16">
        <v>2</v>
      </c>
      <c r="BS271" s="16">
        <v>2</v>
      </c>
      <c r="BT271" s="16">
        <v>2</v>
      </c>
      <c r="BU271" s="16">
        <v>2</v>
      </c>
      <c r="BV271" s="16">
        <v>2</v>
      </c>
      <c r="BW271" s="16">
        <v>2</v>
      </c>
      <c r="BX271" s="16">
        <v>2</v>
      </c>
      <c r="BY271" s="16">
        <v>2</v>
      </c>
      <c r="BZ271" s="16">
        <v>2</v>
      </c>
      <c r="CA271" s="16">
        <v>2</v>
      </c>
      <c r="CB271" s="16">
        <v>2</v>
      </c>
      <c r="CC271" s="16">
        <v>2</v>
      </c>
      <c r="CD271" s="16">
        <v>2</v>
      </c>
      <c r="CE271" s="16">
        <v>2</v>
      </c>
      <c r="CF271" s="16">
        <v>2</v>
      </c>
      <c r="CG271" s="16">
        <v>2</v>
      </c>
      <c r="CH271" s="16">
        <v>2</v>
      </c>
      <c r="CI271" s="16">
        <v>2</v>
      </c>
      <c r="CJ271" s="16">
        <v>2</v>
      </c>
      <c r="CK271" s="16">
        <v>2</v>
      </c>
      <c r="CL271" s="16">
        <v>2</v>
      </c>
      <c r="CM271" s="16">
        <v>2</v>
      </c>
      <c r="CN271" s="16">
        <v>2</v>
      </c>
      <c r="CO271" s="16">
        <v>2</v>
      </c>
      <c r="CP271" s="16">
        <v>2</v>
      </c>
      <c r="CQ271" s="16">
        <v>2</v>
      </c>
      <c r="CR271" s="16">
        <v>2</v>
      </c>
      <c r="CS271" s="16"/>
      <c r="CT271" s="16">
        <v>2</v>
      </c>
      <c r="CU271" s="16">
        <v>2</v>
      </c>
      <c r="CV271" s="16">
        <v>2</v>
      </c>
      <c r="CW271" s="69">
        <f t="shared" si="99"/>
        <v>38</v>
      </c>
      <c r="CX271" s="352">
        <f t="shared" si="100"/>
        <v>1</v>
      </c>
      <c r="CY271" s="69">
        <f t="shared" si="101"/>
        <v>0</v>
      </c>
      <c r="CZ271" s="70">
        <f t="shared" si="102"/>
        <v>0</v>
      </c>
      <c r="DA271" s="69">
        <f t="shared" si="103"/>
        <v>0</v>
      </c>
      <c r="DB271" s="70">
        <f t="shared" si="104"/>
        <v>0</v>
      </c>
      <c r="DC271" s="69">
        <f t="shared" si="105"/>
        <v>0</v>
      </c>
      <c r="DD271" s="70">
        <f t="shared" si="106"/>
        <v>0</v>
      </c>
      <c r="DE271" s="71">
        <f t="shared" si="107"/>
        <v>2</v>
      </c>
      <c r="DF271" s="71" t="str">
        <f t="shared" si="108"/>
        <v>Đạt mục tiêu</v>
      </c>
      <c r="DG271" s="2"/>
      <c r="DH271" s="2"/>
      <c r="DI271" s="2"/>
      <c r="DJ271" s="2"/>
      <c r="DK271" s="2"/>
      <c r="DL271" s="2"/>
      <c r="DM271" s="2"/>
      <c r="DN271" s="2"/>
      <c r="DO271" s="2"/>
      <c r="DP271" s="2"/>
      <c r="DQ271" s="2"/>
      <c r="DR271" s="2"/>
      <c r="DS271" s="2"/>
      <c r="DT271" s="2"/>
      <c r="DU271" s="2"/>
      <c r="DV271" s="2"/>
      <c r="DW271" s="2"/>
      <c r="DX271" s="2"/>
      <c r="DY271" s="2"/>
      <c r="DZ271" s="2"/>
    </row>
    <row r="272" spans="1:130" ht="33" hidden="1" customHeight="1" x14ac:dyDescent="0.25">
      <c r="A272" s="49">
        <v>235</v>
      </c>
      <c r="B272" s="62">
        <v>373</v>
      </c>
      <c r="C272" s="56">
        <v>376</v>
      </c>
      <c r="D272" s="8" t="s">
        <v>335</v>
      </c>
      <c r="E272" s="15" t="s">
        <v>38</v>
      </c>
      <c r="F272" s="15" t="s">
        <v>336</v>
      </c>
      <c r="G272" s="64" t="s">
        <v>38</v>
      </c>
      <c r="H272" s="391" t="s">
        <v>785</v>
      </c>
      <c r="I272" s="64" t="s">
        <v>628</v>
      </c>
      <c r="J272" s="64" t="s">
        <v>179</v>
      </c>
      <c r="K272" s="16" t="s">
        <v>6</v>
      </c>
      <c r="L272" s="16" t="s">
        <v>15</v>
      </c>
      <c r="M272" s="11"/>
      <c r="N272" s="11"/>
      <c r="O272" s="66"/>
      <c r="P272" s="66"/>
      <c r="Q272" s="66"/>
      <c r="R272" s="66"/>
      <c r="S272" s="66"/>
      <c r="T272" s="66"/>
      <c r="U272" s="66"/>
      <c r="V272" s="66"/>
      <c r="W272" s="66"/>
      <c r="X272" s="80" t="s">
        <v>15</v>
      </c>
      <c r="Y272" s="67">
        <f t="shared" si="88"/>
        <v>1</v>
      </c>
      <c r="Z272" s="16"/>
      <c r="AA272" s="16"/>
      <c r="AB272" s="16"/>
      <c r="AC272" s="16"/>
      <c r="AD272" s="16"/>
      <c r="AE272" s="7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t="s">
        <v>710</v>
      </c>
      <c r="BJ272" s="16">
        <v>2</v>
      </c>
      <c r="BK272" s="16">
        <v>2</v>
      </c>
      <c r="BL272" s="16">
        <v>2</v>
      </c>
      <c r="BM272" s="16">
        <v>2</v>
      </c>
      <c r="BN272" s="16">
        <v>2</v>
      </c>
      <c r="BO272" s="16">
        <v>2</v>
      </c>
      <c r="BP272" s="16">
        <v>2</v>
      </c>
      <c r="BQ272" s="16">
        <v>2</v>
      </c>
      <c r="BR272" s="16">
        <v>2</v>
      </c>
      <c r="BS272" s="16">
        <v>2</v>
      </c>
      <c r="BT272" s="16">
        <v>2</v>
      </c>
      <c r="BU272" s="16">
        <v>2</v>
      </c>
      <c r="BV272" s="16">
        <v>2</v>
      </c>
      <c r="BW272" s="16">
        <v>2</v>
      </c>
      <c r="BX272" s="16">
        <v>2</v>
      </c>
      <c r="BY272" s="16">
        <v>2</v>
      </c>
      <c r="BZ272" s="16">
        <v>2</v>
      </c>
      <c r="CA272" s="16">
        <v>2</v>
      </c>
      <c r="CB272" s="16">
        <v>2</v>
      </c>
      <c r="CC272" s="16">
        <v>2</v>
      </c>
      <c r="CD272" s="16">
        <v>2</v>
      </c>
      <c r="CE272" s="16">
        <v>2</v>
      </c>
      <c r="CF272" s="16">
        <v>2</v>
      </c>
      <c r="CG272" s="16">
        <v>2</v>
      </c>
      <c r="CH272" s="16">
        <v>2</v>
      </c>
      <c r="CI272" s="16">
        <v>2</v>
      </c>
      <c r="CJ272" s="16">
        <v>2</v>
      </c>
      <c r="CK272" s="16">
        <v>2</v>
      </c>
      <c r="CL272" s="16">
        <v>2</v>
      </c>
      <c r="CM272" s="16">
        <v>2</v>
      </c>
      <c r="CN272" s="16">
        <v>2</v>
      </c>
      <c r="CO272" s="16">
        <v>2</v>
      </c>
      <c r="CP272" s="16">
        <v>2</v>
      </c>
      <c r="CQ272" s="16">
        <v>2</v>
      </c>
      <c r="CR272" s="16">
        <v>2</v>
      </c>
      <c r="CS272" s="16"/>
      <c r="CT272" s="16">
        <v>2</v>
      </c>
      <c r="CU272" s="16">
        <v>2</v>
      </c>
      <c r="CV272" s="16">
        <v>2</v>
      </c>
      <c r="CW272" s="69">
        <f t="shared" si="99"/>
        <v>38</v>
      </c>
      <c r="CX272" s="352">
        <f t="shared" si="100"/>
        <v>1</v>
      </c>
      <c r="CY272" s="69">
        <f t="shared" si="101"/>
        <v>0</v>
      </c>
      <c r="CZ272" s="70">
        <f t="shared" si="102"/>
        <v>0</v>
      </c>
      <c r="DA272" s="69">
        <f t="shared" si="103"/>
        <v>0</v>
      </c>
      <c r="DB272" s="70">
        <f t="shared" si="104"/>
        <v>0</v>
      </c>
      <c r="DC272" s="69">
        <f t="shared" si="105"/>
        <v>0</v>
      </c>
      <c r="DD272" s="70">
        <f t="shared" si="106"/>
        <v>0</v>
      </c>
      <c r="DE272" s="71">
        <f t="shared" si="107"/>
        <v>2</v>
      </c>
      <c r="DF272" s="71" t="str">
        <f t="shared" si="108"/>
        <v>Đạt mục tiêu</v>
      </c>
      <c r="DG272" s="2"/>
      <c r="DH272" s="2"/>
      <c r="DI272" s="2"/>
      <c r="DJ272" s="2"/>
      <c r="DK272" s="2"/>
      <c r="DL272" s="2"/>
      <c r="DM272" s="2"/>
      <c r="DN272" s="2"/>
      <c r="DO272" s="2"/>
      <c r="DP272" s="2"/>
      <c r="DQ272" s="2"/>
      <c r="DR272" s="2"/>
      <c r="DS272" s="2"/>
      <c r="DT272" s="2"/>
      <c r="DU272" s="2"/>
      <c r="DV272" s="2"/>
      <c r="DW272" s="2"/>
      <c r="DX272" s="2"/>
      <c r="DY272" s="2"/>
      <c r="DZ272" s="2"/>
    </row>
    <row r="273" spans="1:130" ht="17.25" hidden="1" customHeight="1" x14ac:dyDescent="0.25">
      <c r="A273" s="49">
        <v>236</v>
      </c>
      <c r="B273" s="55">
        <v>376</v>
      </c>
      <c r="C273" s="56">
        <v>377</v>
      </c>
      <c r="D273" s="623" t="s">
        <v>337</v>
      </c>
      <c r="E273" s="624"/>
      <c r="F273" s="624"/>
      <c r="G273" s="624"/>
      <c r="H273" s="625"/>
      <c r="I273" s="64"/>
      <c r="J273" s="57"/>
      <c r="K273" s="57" t="s">
        <v>8</v>
      </c>
      <c r="L273" s="57" t="s">
        <v>8</v>
      </c>
      <c r="M273" s="57" t="s">
        <v>8</v>
      </c>
      <c r="N273" s="296"/>
      <c r="O273" s="58" t="s">
        <v>609</v>
      </c>
      <c r="P273" s="58" t="s">
        <v>609</v>
      </c>
      <c r="Q273" s="58" t="s">
        <v>609</v>
      </c>
      <c r="R273" s="58" t="s">
        <v>609</v>
      </c>
      <c r="S273" s="58" t="s">
        <v>609</v>
      </c>
      <c r="T273" s="58" t="s">
        <v>609</v>
      </c>
      <c r="U273" s="58" t="s">
        <v>609</v>
      </c>
      <c r="V273" s="58" t="s">
        <v>609</v>
      </c>
      <c r="W273" s="58" t="s">
        <v>609</v>
      </c>
      <c r="X273" s="58" t="s">
        <v>609</v>
      </c>
      <c r="Y273" s="67">
        <f t="shared" si="88"/>
        <v>0</v>
      </c>
      <c r="Z273" s="57"/>
      <c r="AA273" s="57"/>
      <c r="AB273" s="57"/>
      <c r="AC273" s="57"/>
      <c r="AD273" s="57"/>
      <c r="AE273" s="77"/>
      <c r="AF273" s="78"/>
      <c r="AG273" s="78"/>
      <c r="AH273" s="78"/>
      <c r="AI273" s="78"/>
      <c r="AJ273" s="78"/>
      <c r="AK273" s="78"/>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336" t="s">
        <v>8</v>
      </c>
      <c r="BK273" s="336" t="s">
        <v>8</v>
      </c>
      <c r="BL273" s="336" t="s">
        <v>8</v>
      </c>
      <c r="BM273" s="336" t="s">
        <v>8</v>
      </c>
      <c r="BN273" s="336" t="s">
        <v>8</v>
      </c>
      <c r="BO273" s="336" t="s">
        <v>8</v>
      </c>
      <c r="BP273" s="336" t="s">
        <v>8</v>
      </c>
      <c r="BQ273" s="336" t="s">
        <v>8</v>
      </c>
      <c r="BR273" s="336" t="s">
        <v>8</v>
      </c>
      <c r="BS273" s="336" t="s">
        <v>8</v>
      </c>
      <c r="BT273" s="336" t="s">
        <v>8</v>
      </c>
      <c r="BU273" s="336" t="s">
        <v>8</v>
      </c>
      <c r="BV273" s="336" t="s">
        <v>8</v>
      </c>
      <c r="BW273" s="336" t="s">
        <v>8</v>
      </c>
      <c r="BX273" s="336" t="s">
        <v>8</v>
      </c>
      <c r="BY273" s="336" t="s">
        <v>8</v>
      </c>
      <c r="BZ273" s="336" t="s">
        <v>8</v>
      </c>
      <c r="CA273" s="336" t="s">
        <v>8</v>
      </c>
      <c r="CB273" s="336" t="s">
        <v>8</v>
      </c>
      <c r="CC273" s="336" t="s">
        <v>8</v>
      </c>
      <c r="CD273" s="336" t="s">
        <v>8</v>
      </c>
      <c r="CE273" s="336" t="s">
        <v>8</v>
      </c>
      <c r="CF273" s="336" t="s">
        <v>8</v>
      </c>
      <c r="CG273" s="336" t="s">
        <v>8</v>
      </c>
      <c r="CH273" s="336" t="s">
        <v>8</v>
      </c>
      <c r="CI273" s="336" t="s">
        <v>8</v>
      </c>
      <c r="CJ273" s="336" t="s">
        <v>8</v>
      </c>
      <c r="CK273" s="336" t="s">
        <v>8</v>
      </c>
      <c r="CL273" s="336" t="s">
        <v>8</v>
      </c>
      <c r="CM273" s="336" t="s">
        <v>8</v>
      </c>
      <c r="CN273" s="336" t="s">
        <v>8</v>
      </c>
      <c r="CO273" s="336" t="s">
        <v>8</v>
      </c>
      <c r="CP273" s="336" t="s">
        <v>8</v>
      </c>
      <c r="CQ273" s="336" t="s">
        <v>8</v>
      </c>
      <c r="CR273" s="336" t="s">
        <v>8</v>
      </c>
      <c r="CS273" s="336"/>
      <c r="CT273" s="336" t="s">
        <v>8</v>
      </c>
      <c r="CU273" s="336" t="s">
        <v>8</v>
      </c>
      <c r="CV273" s="336" t="s">
        <v>8</v>
      </c>
      <c r="CW273" s="336" t="s">
        <v>8</v>
      </c>
      <c r="CX273" s="331" t="s">
        <v>8</v>
      </c>
      <c r="CY273" s="336" t="s">
        <v>8</v>
      </c>
      <c r="CZ273" s="336" t="s">
        <v>8</v>
      </c>
      <c r="DA273" s="336" t="s">
        <v>8</v>
      </c>
      <c r="DB273" s="336" t="s">
        <v>8</v>
      </c>
      <c r="DC273" s="336" t="s">
        <v>8</v>
      </c>
      <c r="DD273" s="336" t="s">
        <v>8</v>
      </c>
      <c r="DE273" s="57" t="s">
        <v>8</v>
      </c>
      <c r="DF273" s="57" t="s">
        <v>8</v>
      </c>
      <c r="DG273" s="2"/>
      <c r="DH273" s="2"/>
      <c r="DI273" s="2"/>
      <c r="DJ273" s="2"/>
      <c r="DK273" s="2"/>
      <c r="DL273" s="2"/>
      <c r="DM273" s="2"/>
      <c r="DN273" s="2"/>
      <c r="DO273" s="2"/>
      <c r="DP273" s="2"/>
      <c r="DQ273" s="2"/>
      <c r="DR273" s="2"/>
      <c r="DS273" s="2"/>
      <c r="DT273" s="2"/>
      <c r="DU273" s="2"/>
      <c r="DV273" s="2"/>
      <c r="DW273" s="2"/>
      <c r="DX273" s="2"/>
      <c r="DY273" s="2"/>
      <c r="DZ273" s="2"/>
    </row>
    <row r="274" spans="1:130" ht="19.5" hidden="1" customHeight="1" x14ac:dyDescent="0.25">
      <c r="A274" s="49">
        <v>237</v>
      </c>
      <c r="B274" s="55">
        <v>377</v>
      </c>
      <c r="C274" s="56">
        <v>378</v>
      </c>
      <c r="D274" s="85" t="s">
        <v>338</v>
      </c>
      <c r="E274" s="285"/>
      <c r="F274" s="87"/>
      <c r="G274" s="280"/>
      <c r="H274" s="57"/>
      <c r="I274" s="78"/>
      <c r="J274" s="57"/>
      <c r="K274" s="57" t="s">
        <v>8</v>
      </c>
      <c r="L274" s="57" t="s">
        <v>8</v>
      </c>
      <c r="M274" s="57" t="s">
        <v>8</v>
      </c>
      <c r="N274" s="296"/>
      <c r="O274" s="58" t="s">
        <v>609</v>
      </c>
      <c r="P274" s="58" t="s">
        <v>609</v>
      </c>
      <c r="Q274" s="58" t="s">
        <v>609</v>
      </c>
      <c r="R274" s="58" t="s">
        <v>609</v>
      </c>
      <c r="S274" s="58" t="s">
        <v>609</v>
      </c>
      <c r="T274" s="58" t="s">
        <v>609</v>
      </c>
      <c r="U274" s="58" t="s">
        <v>609</v>
      </c>
      <c r="V274" s="58" t="s">
        <v>609</v>
      </c>
      <c r="W274" s="58" t="s">
        <v>609</v>
      </c>
      <c r="X274" s="58" t="s">
        <v>609</v>
      </c>
      <c r="Y274" s="67">
        <f t="shared" si="88"/>
        <v>0</v>
      </c>
      <c r="Z274" s="57"/>
      <c r="AA274" s="57"/>
      <c r="AB274" s="57"/>
      <c r="AC274" s="57"/>
      <c r="AD274" s="57"/>
      <c r="AE274" s="79"/>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336" t="s">
        <v>8</v>
      </c>
      <c r="BK274" s="336" t="s">
        <v>8</v>
      </c>
      <c r="BL274" s="336" t="s">
        <v>8</v>
      </c>
      <c r="BM274" s="336" t="s">
        <v>8</v>
      </c>
      <c r="BN274" s="336" t="s">
        <v>8</v>
      </c>
      <c r="BO274" s="336" t="s">
        <v>8</v>
      </c>
      <c r="BP274" s="336" t="s">
        <v>8</v>
      </c>
      <c r="BQ274" s="336" t="s">
        <v>8</v>
      </c>
      <c r="BR274" s="336" t="s">
        <v>8</v>
      </c>
      <c r="BS274" s="336" t="s">
        <v>8</v>
      </c>
      <c r="BT274" s="336" t="s">
        <v>8</v>
      </c>
      <c r="BU274" s="336" t="s">
        <v>8</v>
      </c>
      <c r="BV274" s="336" t="s">
        <v>8</v>
      </c>
      <c r="BW274" s="336" t="s">
        <v>8</v>
      </c>
      <c r="BX274" s="336" t="s">
        <v>8</v>
      </c>
      <c r="BY274" s="336" t="s">
        <v>8</v>
      </c>
      <c r="BZ274" s="336" t="s">
        <v>8</v>
      </c>
      <c r="CA274" s="336" t="s">
        <v>8</v>
      </c>
      <c r="CB274" s="336" t="s">
        <v>8</v>
      </c>
      <c r="CC274" s="336" t="s">
        <v>8</v>
      </c>
      <c r="CD274" s="336" t="s">
        <v>8</v>
      </c>
      <c r="CE274" s="336" t="s">
        <v>8</v>
      </c>
      <c r="CF274" s="336" t="s">
        <v>8</v>
      </c>
      <c r="CG274" s="336" t="s">
        <v>8</v>
      </c>
      <c r="CH274" s="336" t="s">
        <v>8</v>
      </c>
      <c r="CI274" s="336" t="s">
        <v>8</v>
      </c>
      <c r="CJ274" s="336" t="s">
        <v>8</v>
      </c>
      <c r="CK274" s="336" t="s">
        <v>8</v>
      </c>
      <c r="CL274" s="336" t="s">
        <v>8</v>
      </c>
      <c r="CM274" s="336" t="s">
        <v>8</v>
      </c>
      <c r="CN274" s="336" t="s">
        <v>8</v>
      </c>
      <c r="CO274" s="336" t="s">
        <v>8</v>
      </c>
      <c r="CP274" s="336" t="s">
        <v>8</v>
      </c>
      <c r="CQ274" s="336" t="s">
        <v>8</v>
      </c>
      <c r="CR274" s="336" t="s">
        <v>8</v>
      </c>
      <c r="CS274" s="336"/>
      <c r="CT274" s="336" t="s">
        <v>8</v>
      </c>
      <c r="CU274" s="336" t="s">
        <v>8</v>
      </c>
      <c r="CV274" s="336" t="s">
        <v>8</v>
      </c>
      <c r="CW274" s="336" t="s">
        <v>8</v>
      </c>
      <c r="CX274" s="331" t="s">
        <v>8</v>
      </c>
      <c r="CY274" s="336" t="s">
        <v>8</v>
      </c>
      <c r="CZ274" s="336" t="s">
        <v>8</v>
      </c>
      <c r="DA274" s="336" t="s">
        <v>8</v>
      </c>
      <c r="DB274" s="336" t="s">
        <v>8</v>
      </c>
      <c r="DC274" s="336" t="s">
        <v>8</v>
      </c>
      <c r="DD274" s="336" t="s">
        <v>8</v>
      </c>
      <c r="DE274" s="57" t="s">
        <v>8</v>
      </c>
      <c r="DF274" s="57" t="s">
        <v>8</v>
      </c>
      <c r="DG274" s="2"/>
      <c r="DH274" s="2"/>
      <c r="DI274" s="2"/>
      <c r="DJ274" s="2"/>
      <c r="DK274" s="2"/>
      <c r="DL274" s="2"/>
      <c r="DM274" s="2"/>
      <c r="DN274" s="2"/>
      <c r="DO274" s="2"/>
      <c r="DP274" s="2"/>
      <c r="DQ274" s="2"/>
      <c r="DR274" s="2"/>
      <c r="DS274" s="2"/>
      <c r="DT274" s="2"/>
      <c r="DU274" s="2"/>
      <c r="DV274" s="2"/>
      <c r="DW274" s="2"/>
      <c r="DX274" s="2"/>
      <c r="DY274" s="2"/>
      <c r="DZ274" s="2"/>
    </row>
    <row r="275" spans="1:130" ht="51" hidden="1" customHeight="1" x14ac:dyDescent="0.25">
      <c r="A275" s="49">
        <v>238</v>
      </c>
      <c r="B275" s="62">
        <v>378</v>
      </c>
      <c r="C275" s="56">
        <v>381</v>
      </c>
      <c r="D275" s="8" t="s">
        <v>340</v>
      </c>
      <c r="E275" s="15" t="s">
        <v>19</v>
      </c>
      <c r="F275" s="15" t="s">
        <v>341</v>
      </c>
      <c r="G275" s="64" t="s">
        <v>19</v>
      </c>
      <c r="H275" s="8" t="s">
        <v>786</v>
      </c>
      <c r="I275" s="64" t="s">
        <v>628</v>
      </c>
      <c r="J275" s="64" t="s">
        <v>339</v>
      </c>
      <c r="K275" s="16" t="s">
        <v>6</v>
      </c>
      <c r="L275" s="16" t="s">
        <v>15</v>
      </c>
      <c r="M275" s="11"/>
      <c r="N275" s="306" t="s">
        <v>545</v>
      </c>
      <c r="O275" s="66"/>
      <c r="P275" s="66"/>
      <c r="Q275" s="66"/>
      <c r="R275" s="66"/>
      <c r="S275" s="66"/>
      <c r="T275" s="66" t="s">
        <v>15</v>
      </c>
      <c r="U275" s="66"/>
      <c r="V275" s="66"/>
      <c r="W275" s="66"/>
      <c r="X275" s="66"/>
      <c r="Y275" s="67">
        <f t="shared" si="88"/>
        <v>1</v>
      </c>
      <c r="Z275" s="16"/>
      <c r="AA275" s="12"/>
      <c r="AB275" s="12"/>
      <c r="AC275" s="12"/>
      <c r="AD275" s="12"/>
      <c r="AE275" s="68"/>
      <c r="AF275" s="12"/>
      <c r="AG275" s="12"/>
      <c r="AH275" s="12"/>
      <c r="AI275" s="12"/>
      <c r="AJ275" s="12"/>
      <c r="AK275" s="12"/>
      <c r="AL275" s="12"/>
      <c r="AM275" s="12"/>
      <c r="AN275" s="12"/>
      <c r="AO275" s="12"/>
      <c r="AP275" s="12"/>
      <c r="AQ275" s="12"/>
      <c r="AR275" s="12"/>
      <c r="AS275" s="12"/>
      <c r="AT275" s="12"/>
      <c r="AU275" s="12"/>
      <c r="AV275" s="12" t="s">
        <v>710</v>
      </c>
      <c r="AW275" s="12"/>
      <c r="AX275" s="12"/>
      <c r="AY275" s="12"/>
      <c r="AZ275" s="12"/>
      <c r="BA275" s="12"/>
      <c r="BB275" s="12"/>
      <c r="BC275" s="12"/>
      <c r="BD275" s="12"/>
      <c r="BE275" s="12"/>
      <c r="BF275" s="12"/>
      <c r="BG275" s="12"/>
      <c r="BH275" s="12"/>
      <c r="BI275" s="12"/>
      <c r="BJ275" s="345">
        <v>2</v>
      </c>
      <c r="BK275" s="345">
        <v>2</v>
      </c>
      <c r="BL275" s="345">
        <v>2</v>
      </c>
      <c r="BM275" s="345">
        <v>2</v>
      </c>
      <c r="BN275" s="345">
        <v>2</v>
      </c>
      <c r="BO275" s="345">
        <v>2</v>
      </c>
      <c r="BP275" s="345">
        <v>2</v>
      </c>
      <c r="BQ275" s="345">
        <v>2</v>
      </c>
      <c r="BR275" s="345">
        <v>2</v>
      </c>
      <c r="BS275" s="345">
        <v>1</v>
      </c>
      <c r="BT275" s="345">
        <v>1</v>
      </c>
      <c r="BU275" s="345">
        <v>1</v>
      </c>
      <c r="BV275" s="345">
        <v>1</v>
      </c>
      <c r="BW275" s="345">
        <v>1</v>
      </c>
      <c r="BX275" s="345">
        <v>1</v>
      </c>
      <c r="BY275" s="345">
        <v>1</v>
      </c>
      <c r="BZ275" s="345">
        <v>1</v>
      </c>
      <c r="CA275" s="345">
        <v>1</v>
      </c>
      <c r="CB275" s="345">
        <v>1</v>
      </c>
      <c r="CC275" s="345">
        <v>1</v>
      </c>
      <c r="CD275" s="345">
        <v>1</v>
      </c>
      <c r="CE275" s="345">
        <v>1</v>
      </c>
      <c r="CF275" s="345">
        <v>2</v>
      </c>
      <c r="CG275" s="345">
        <v>2</v>
      </c>
      <c r="CH275" s="345">
        <v>2</v>
      </c>
      <c r="CI275" s="345">
        <v>2</v>
      </c>
      <c r="CJ275" s="345">
        <v>2</v>
      </c>
      <c r="CK275" s="345">
        <v>2</v>
      </c>
      <c r="CL275" s="345">
        <v>2</v>
      </c>
      <c r="CM275" s="345">
        <v>2</v>
      </c>
      <c r="CN275" s="345">
        <v>2</v>
      </c>
      <c r="CO275" s="345">
        <v>2</v>
      </c>
      <c r="CP275" s="345">
        <v>2</v>
      </c>
      <c r="CQ275" s="345">
        <v>2</v>
      </c>
      <c r="CR275" s="345">
        <v>2</v>
      </c>
      <c r="CS275" s="345">
        <v>2</v>
      </c>
      <c r="CT275" s="345">
        <v>2</v>
      </c>
      <c r="CU275" s="345">
        <v>2</v>
      </c>
      <c r="CV275" s="345">
        <v>2</v>
      </c>
      <c r="CW275" s="335">
        <f t="shared" ref="CW275:CW282" si="109">COUNTIF(BJ275:CV275,"2")</f>
        <v>26</v>
      </c>
      <c r="CX275" s="330">
        <f t="shared" ref="CX275:CX282" si="110">CW275/(CW275+CY275+DA275+DC275)</f>
        <v>0.66666666666666663</v>
      </c>
      <c r="CY275" s="335">
        <f t="shared" ref="CY275:CY282" si="111">COUNTIF(BJ275:CV275,"1")</f>
        <v>13</v>
      </c>
      <c r="CZ275" s="339">
        <f t="shared" ref="CZ275:CZ282" si="112">CY275/(CW275+CY275+DA275+DC275)</f>
        <v>0.33333333333333331</v>
      </c>
      <c r="DA275" s="335">
        <f t="shared" ref="DA275:DA282" si="113">COUNTIF(BJ275:CV275,"0")</f>
        <v>0</v>
      </c>
      <c r="DB275" s="339">
        <f t="shared" ref="DB275:DB282" si="114">DA275/(CW275+CY275+DA275+DC275)</f>
        <v>0</v>
      </c>
      <c r="DC275" s="335">
        <f t="shared" ref="DC275:DC282" si="115">COUNTIF(BJ275:CV275,"KĐG")</f>
        <v>0</v>
      </c>
      <c r="DD275" s="339">
        <f t="shared" ref="DD275:DD282" si="116">DC275/(CW275+CY275+DA275+DC275)</f>
        <v>0</v>
      </c>
      <c r="DE275" s="71">
        <f t="shared" ref="DE275:DE282" si="117">(((CW275*2)+(CY275*1)+(DA275*0)))/(CW275+CY275+DA275)</f>
        <v>1.6666666666666667</v>
      </c>
      <c r="DF275" s="71" t="str">
        <f t="shared" ref="DF275:DF282" si="118">IF(DD275&gt;=50%,"KĐG",IF(DE275&gt;=1.6,"Đạt mục tiêu",IF(DE275&gt;=1,"Cần cố gắng","Chưa đạt")))</f>
        <v>Đạt mục tiêu</v>
      </c>
      <c r="DG275" s="2"/>
      <c r="DH275" s="2"/>
      <c r="DI275" s="2"/>
      <c r="DJ275" s="2"/>
      <c r="DK275" s="2"/>
      <c r="DL275" s="2"/>
      <c r="DM275" s="2"/>
      <c r="DN275" s="2"/>
      <c r="DO275" s="2"/>
      <c r="DP275" s="2"/>
      <c r="DQ275" s="2"/>
      <c r="DR275" s="2"/>
      <c r="DS275" s="2"/>
      <c r="DT275" s="2"/>
      <c r="DU275" s="2"/>
      <c r="DV275" s="2"/>
      <c r="DW275" s="2"/>
      <c r="DX275" s="2"/>
      <c r="DY275" s="2"/>
      <c r="DZ275" s="2"/>
    </row>
    <row r="276" spans="1:130" ht="69" hidden="1" customHeight="1" x14ac:dyDescent="0.25">
      <c r="A276" s="49">
        <v>239</v>
      </c>
      <c r="B276" s="62">
        <v>381</v>
      </c>
      <c r="C276" s="56">
        <v>384</v>
      </c>
      <c r="D276" s="8" t="s">
        <v>342</v>
      </c>
      <c r="E276" s="15" t="s">
        <v>36</v>
      </c>
      <c r="F276" s="15" t="s">
        <v>343</v>
      </c>
      <c r="G276" s="64" t="s">
        <v>19</v>
      </c>
      <c r="H276" s="117" t="s">
        <v>787</v>
      </c>
      <c r="I276" s="64" t="s">
        <v>628</v>
      </c>
      <c r="J276" s="64" t="s">
        <v>339</v>
      </c>
      <c r="K276" s="16" t="s">
        <v>6</v>
      </c>
      <c r="L276" s="16" t="s">
        <v>15</v>
      </c>
      <c r="M276" s="11"/>
      <c r="N276" s="305" t="s">
        <v>543</v>
      </c>
      <c r="O276" s="66"/>
      <c r="P276" s="66"/>
      <c r="Q276" s="66"/>
      <c r="R276" s="66" t="s">
        <v>15</v>
      </c>
      <c r="S276" s="66"/>
      <c r="T276" s="66"/>
      <c r="U276" s="66"/>
      <c r="V276" s="66"/>
      <c r="W276" s="66"/>
      <c r="X276" s="66"/>
      <c r="Y276" s="67">
        <f t="shared" si="88"/>
        <v>1</v>
      </c>
      <c r="Z276" s="16"/>
      <c r="AA276" s="16"/>
      <c r="AB276" s="16"/>
      <c r="AC276" s="16"/>
      <c r="AD276" s="16"/>
      <c r="AE276" s="68"/>
      <c r="AF276" s="12"/>
      <c r="AG276" s="12"/>
      <c r="AH276" s="12"/>
      <c r="AI276" s="12"/>
      <c r="AJ276" s="12"/>
      <c r="AK276" s="12"/>
      <c r="AL276" s="12"/>
      <c r="AM276" s="12" t="s">
        <v>710</v>
      </c>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6">
        <v>2</v>
      </c>
      <c r="BK276" s="16">
        <v>2</v>
      </c>
      <c r="BL276" s="16">
        <v>2</v>
      </c>
      <c r="BM276" s="16">
        <v>2</v>
      </c>
      <c r="BN276" s="16">
        <v>2</v>
      </c>
      <c r="BO276" s="16">
        <v>2</v>
      </c>
      <c r="BP276" s="16">
        <v>2</v>
      </c>
      <c r="BQ276" s="16">
        <v>2</v>
      </c>
      <c r="BR276" s="16">
        <v>2</v>
      </c>
      <c r="BS276" s="16">
        <v>2</v>
      </c>
      <c r="BT276" s="16">
        <v>2</v>
      </c>
      <c r="BU276" s="16">
        <v>2</v>
      </c>
      <c r="BV276" s="16">
        <v>2</v>
      </c>
      <c r="BW276" s="16">
        <v>2</v>
      </c>
      <c r="BX276" s="16">
        <v>2</v>
      </c>
      <c r="BY276" s="16">
        <v>2</v>
      </c>
      <c r="BZ276" s="16">
        <v>2</v>
      </c>
      <c r="CA276" s="16">
        <v>2</v>
      </c>
      <c r="CB276" s="16">
        <v>2</v>
      </c>
      <c r="CC276" s="16">
        <v>2</v>
      </c>
      <c r="CD276" s="16">
        <v>2</v>
      </c>
      <c r="CE276" s="16">
        <v>2</v>
      </c>
      <c r="CF276" s="16">
        <v>2</v>
      </c>
      <c r="CG276" s="16">
        <v>2</v>
      </c>
      <c r="CH276" s="16">
        <v>2</v>
      </c>
      <c r="CI276" s="16">
        <v>2</v>
      </c>
      <c r="CJ276" s="16">
        <v>2</v>
      </c>
      <c r="CK276" s="16">
        <v>2</v>
      </c>
      <c r="CL276" s="16">
        <v>2</v>
      </c>
      <c r="CM276" s="16">
        <v>2</v>
      </c>
      <c r="CN276" s="16">
        <v>2</v>
      </c>
      <c r="CO276" s="16">
        <v>2</v>
      </c>
      <c r="CP276" s="16">
        <v>2</v>
      </c>
      <c r="CQ276" s="16">
        <v>2</v>
      </c>
      <c r="CR276" s="16">
        <v>2</v>
      </c>
      <c r="CS276" s="16">
        <v>2</v>
      </c>
      <c r="CT276" s="16">
        <v>2</v>
      </c>
      <c r="CU276" s="16">
        <v>2</v>
      </c>
      <c r="CV276" s="16">
        <v>2</v>
      </c>
      <c r="CW276" s="69">
        <f t="shared" si="109"/>
        <v>39</v>
      </c>
      <c r="CX276" s="352">
        <f t="shared" si="110"/>
        <v>1</v>
      </c>
      <c r="CY276" s="69">
        <f t="shared" si="111"/>
        <v>0</v>
      </c>
      <c r="CZ276" s="70">
        <f t="shared" si="112"/>
        <v>0</v>
      </c>
      <c r="DA276" s="69">
        <f t="shared" si="113"/>
        <v>0</v>
      </c>
      <c r="DB276" s="70">
        <f t="shared" si="114"/>
        <v>0</v>
      </c>
      <c r="DC276" s="69">
        <f t="shared" si="115"/>
        <v>0</v>
      </c>
      <c r="DD276" s="70">
        <f t="shared" si="116"/>
        <v>0</v>
      </c>
      <c r="DE276" s="71">
        <f t="shared" si="117"/>
        <v>2</v>
      </c>
      <c r="DF276" s="71" t="str">
        <f t="shared" si="118"/>
        <v>Đạt mục tiêu</v>
      </c>
      <c r="DG276" s="2"/>
      <c r="DH276" s="2"/>
      <c r="DI276" s="2"/>
      <c r="DJ276" s="2"/>
      <c r="DK276" s="2"/>
      <c r="DL276" s="2"/>
      <c r="DM276" s="2"/>
      <c r="DN276" s="2"/>
      <c r="DO276" s="2"/>
      <c r="DP276" s="2"/>
      <c r="DQ276" s="2"/>
      <c r="DR276" s="2"/>
      <c r="DS276" s="2"/>
      <c r="DT276" s="2"/>
      <c r="DU276" s="2"/>
      <c r="DV276" s="2"/>
      <c r="DW276" s="2"/>
      <c r="DX276" s="2"/>
      <c r="DY276" s="2"/>
      <c r="DZ276" s="2"/>
    </row>
    <row r="277" spans="1:130" ht="57" hidden="1" customHeight="1" x14ac:dyDescent="0.25">
      <c r="A277" s="49">
        <v>240</v>
      </c>
      <c r="B277" s="62">
        <v>384</v>
      </c>
      <c r="C277" s="56">
        <v>386</v>
      </c>
      <c r="D277" s="9" t="s">
        <v>344</v>
      </c>
      <c r="E277" s="28" t="s">
        <v>19</v>
      </c>
      <c r="F277" s="15" t="s">
        <v>345</v>
      </c>
      <c r="G277" s="64" t="s">
        <v>19</v>
      </c>
      <c r="H277" s="117" t="s">
        <v>788</v>
      </c>
      <c r="I277" s="64" t="s">
        <v>628</v>
      </c>
      <c r="J277" s="64" t="s">
        <v>339</v>
      </c>
      <c r="K277" s="16" t="s">
        <v>145</v>
      </c>
      <c r="L277" s="16" t="s">
        <v>15</v>
      </c>
      <c r="M277" s="11"/>
      <c r="N277" s="11"/>
      <c r="O277" s="66"/>
      <c r="P277" s="66"/>
      <c r="Q277" s="66"/>
      <c r="R277" s="66"/>
      <c r="S277" s="66"/>
      <c r="T277" s="66"/>
      <c r="U277" s="66"/>
      <c r="V277" s="66" t="s">
        <v>15</v>
      </c>
      <c r="W277" s="66"/>
      <c r="X277" s="66"/>
      <c r="Y277" s="67">
        <f t="shared" si="88"/>
        <v>1</v>
      </c>
      <c r="Z277" s="16"/>
      <c r="AA277" s="16"/>
      <c r="AB277" s="16"/>
      <c r="AC277" s="16"/>
      <c r="AD277" s="16"/>
      <c r="AE277" s="68"/>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t="s">
        <v>710</v>
      </c>
      <c r="BE277" s="12"/>
      <c r="BF277" s="12"/>
      <c r="BG277" s="12"/>
      <c r="BH277" s="12"/>
      <c r="BI277" s="12"/>
      <c r="BJ277" s="16">
        <v>2</v>
      </c>
      <c r="BK277" s="16">
        <v>2</v>
      </c>
      <c r="BL277" s="16">
        <v>2</v>
      </c>
      <c r="BM277" s="16">
        <v>2</v>
      </c>
      <c r="BN277" s="16">
        <v>2</v>
      </c>
      <c r="BO277" s="16">
        <v>2</v>
      </c>
      <c r="BP277" s="16">
        <v>2</v>
      </c>
      <c r="BQ277" s="16">
        <v>2</v>
      </c>
      <c r="BR277" s="16">
        <v>2</v>
      </c>
      <c r="BS277" s="16">
        <v>2</v>
      </c>
      <c r="BT277" s="16">
        <v>2</v>
      </c>
      <c r="BU277" s="16">
        <v>2</v>
      </c>
      <c r="BV277" s="16">
        <v>2</v>
      </c>
      <c r="BW277" s="16">
        <v>2</v>
      </c>
      <c r="BX277" s="16">
        <v>2</v>
      </c>
      <c r="BY277" s="16">
        <v>2</v>
      </c>
      <c r="BZ277" s="16">
        <v>2</v>
      </c>
      <c r="CA277" s="16">
        <v>2</v>
      </c>
      <c r="CB277" s="16">
        <v>2</v>
      </c>
      <c r="CC277" s="16">
        <v>2</v>
      </c>
      <c r="CD277" s="16">
        <v>2</v>
      </c>
      <c r="CE277" s="16">
        <v>2</v>
      </c>
      <c r="CF277" s="16">
        <v>2</v>
      </c>
      <c r="CG277" s="16">
        <v>2</v>
      </c>
      <c r="CH277" s="16">
        <v>2</v>
      </c>
      <c r="CI277" s="16">
        <v>2</v>
      </c>
      <c r="CJ277" s="16">
        <v>2</v>
      </c>
      <c r="CK277" s="16">
        <v>2</v>
      </c>
      <c r="CL277" s="16">
        <v>2</v>
      </c>
      <c r="CM277" s="16">
        <v>2</v>
      </c>
      <c r="CN277" s="16">
        <v>2</v>
      </c>
      <c r="CO277" s="16">
        <v>2</v>
      </c>
      <c r="CP277" s="16">
        <v>2</v>
      </c>
      <c r="CQ277" s="16">
        <v>2</v>
      </c>
      <c r="CR277" s="16">
        <v>2</v>
      </c>
      <c r="CS277" s="16"/>
      <c r="CT277" s="16">
        <v>2</v>
      </c>
      <c r="CU277" s="16">
        <v>2</v>
      </c>
      <c r="CV277" s="16">
        <v>2</v>
      </c>
      <c r="CW277" s="69">
        <f t="shared" si="109"/>
        <v>38</v>
      </c>
      <c r="CX277" s="352">
        <f t="shared" si="110"/>
        <v>1</v>
      </c>
      <c r="CY277" s="69">
        <f t="shared" si="111"/>
        <v>0</v>
      </c>
      <c r="CZ277" s="70">
        <f t="shared" si="112"/>
        <v>0</v>
      </c>
      <c r="DA277" s="69">
        <f t="shared" si="113"/>
        <v>0</v>
      </c>
      <c r="DB277" s="70">
        <f t="shared" si="114"/>
        <v>0</v>
      </c>
      <c r="DC277" s="69">
        <f t="shared" si="115"/>
        <v>0</v>
      </c>
      <c r="DD277" s="70">
        <f t="shared" si="116"/>
        <v>0</v>
      </c>
      <c r="DE277" s="71">
        <f t="shared" si="117"/>
        <v>2</v>
      </c>
      <c r="DF277" s="71" t="str">
        <f t="shared" si="118"/>
        <v>Đạt mục tiêu</v>
      </c>
      <c r="DG277" s="2"/>
      <c r="DH277" s="2"/>
      <c r="DI277" s="2"/>
      <c r="DJ277" s="2"/>
      <c r="DK277" s="2"/>
      <c r="DL277" s="2"/>
      <c r="DM277" s="2"/>
      <c r="DN277" s="2"/>
      <c r="DO277" s="2"/>
      <c r="DP277" s="2"/>
      <c r="DQ277" s="2"/>
      <c r="DR277" s="2"/>
      <c r="DS277" s="2"/>
      <c r="DT277" s="2"/>
      <c r="DU277" s="2"/>
      <c r="DV277" s="2"/>
      <c r="DW277" s="2"/>
      <c r="DX277" s="2"/>
      <c r="DY277" s="2"/>
      <c r="DZ277" s="2"/>
    </row>
    <row r="278" spans="1:130" ht="48.75" hidden="1" customHeight="1" x14ac:dyDescent="0.25">
      <c r="A278" s="49">
        <v>241</v>
      </c>
      <c r="B278" s="62">
        <v>386</v>
      </c>
      <c r="C278" s="56">
        <v>387</v>
      </c>
      <c r="D278" s="9" t="s">
        <v>346</v>
      </c>
      <c r="E278" s="15" t="s">
        <v>19</v>
      </c>
      <c r="F278" s="15" t="s">
        <v>347</v>
      </c>
      <c r="G278" s="64" t="s">
        <v>19</v>
      </c>
      <c r="H278" s="140" t="s">
        <v>789</v>
      </c>
      <c r="I278" s="64" t="s">
        <v>628</v>
      </c>
      <c r="J278" s="8" t="s">
        <v>339</v>
      </c>
      <c r="K278" s="12" t="s">
        <v>120</v>
      </c>
      <c r="L278" s="12" t="s">
        <v>15</v>
      </c>
      <c r="M278" s="11">
        <v>9</v>
      </c>
      <c r="N278" s="297" t="s">
        <v>1200</v>
      </c>
      <c r="O278" s="80" t="s">
        <v>15</v>
      </c>
      <c r="P278" s="80"/>
      <c r="Q278" s="80"/>
      <c r="R278" s="80"/>
      <c r="S278" s="80"/>
      <c r="T278" s="80"/>
      <c r="U278" s="80"/>
      <c r="V278" s="80"/>
      <c r="W278" s="80"/>
      <c r="X278" s="80"/>
      <c r="Y278" s="67">
        <f t="shared" si="88"/>
        <v>1</v>
      </c>
      <c r="Z278" s="16"/>
      <c r="AA278" s="16"/>
      <c r="AB278" s="16" t="s">
        <v>1189</v>
      </c>
      <c r="AC278" s="16" t="s">
        <v>654</v>
      </c>
      <c r="AD278" s="16"/>
      <c r="AE278" s="68"/>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6">
        <v>2</v>
      </c>
      <c r="BK278" s="16">
        <v>2</v>
      </c>
      <c r="BL278" s="16">
        <v>2</v>
      </c>
      <c r="BM278" s="16">
        <v>2</v>
      </c>
      <c r="BN278" s="16">
        <v>2</v>
      </c>
      <c r="BO278" s="16">
        <v>2</v>
      </c>
      <c r="BP278" s="16">
        <v>2</v>
      </c>
      <c r="BQ278" s="16">
        <v>2</v>
      </c>
      <c r="BR278" s="16">
        <v>2</v>
      </c>
      <c r="BS278" s="16">
        <v>2</v>
      </c>
      <c r="BT278" s="16">
        <v>2</v>
      </c>
      <c r="BU278" s="16">
        <v>2</v>
      </c>
      <c r="BV278" s="16">
        <v>2</v>
      </c>
      <c r="BW278" s="16">
        <v>2</v>
      </c>
      <c r="BX278" s="16">
        <v>2</v>
      </c>
      <c r="BY278" s="16">
        <v>2</v>
      </c>
      <c r="BZ278" s="16">
        <v>2</v>
      </c>
      <c r="CA278" s="16">
        <v>2</v>
      </c>
      <c r="CB278" s="16">
        <v>2</v>
      </c>
      <c r="CC278" s="16">
        <v>2</v>
      </c>
      <c r="CD278" s="16">
        <v>2</v>
      </c>
      <c r="CE278" s="16">
        <v>2</v>
      </c>
      <c r="CF278" s="16">
        <v>2</v>
      </c>
      <c r="CG278" s="16">
        <v>2</v>
      </c>
      <c r="CH278" s="16">
        <v>2</v>
      </c>
      <c r="CI278" s="16">
        <v>2</v>
      </c>
      <c r="CJ278" s="16">
        <v>2</v>
      </c>
      <c r="CK278" s="16">
        <v>2</v>
      </c>
      <c r="CL278" s="16">
        <v>2</v>
      </c>
      <c r="CM278" s="16">
        <v>2</v>
      </c>
      <c r="CN278" s="16">
        <v>2</v>
      </c>
      <c r="CO278" s="16">
        <v>2</v>
      </c>
      <c r="CP278" s="16">
        <v>2</v>
      </c>
      <c r="CQ278" s="16">
        <v>2</v>
      </c>
      <c r="CR278" s="16">
        <v>2</v>
      </c>
      <c r="CS278" s="16">
        <v>2</v>
      </c>
      <c r="CT278" s="16">
        <v>2</v>
      </c>
      <c r="CU278" s="16">
        <v>2</v>
      </c>
      <c r="CV278" s="16">
        <v>2</v>
      </c>
      <c r="CW278" s="69">
        <f t="shared" si="109"/>
        <v>39</v>
      </c>
      <c r="CX278" s="352">
        <f t="shared" si="110"/>
        <v>1</v>
      </c>
      <c r="CY278" s="69">
        <f t="shared" si="111"/>
        <v>0</v>
      </c>
      <c r="CZ278" s="70">
        <f t="shared" si="112"/>
        <v>0</v>
      </c>
      <c r="DA278" s="69">
        <f t="shared" si="113"/>
        <v>0</v>
      </c>
      <c r="DB278" s="70">
        <f t="shared" si="114"/>
        <v>0</v>
      </c>
      <c r="DC278" s="69">
        <f t="shared" si="115"/>
        <v>0</v>
      </c>
      <c r="DD278" s="70">
        <f t="shared" si="116"/>
        <v>0</v>
      </c>
      <c r="DE278" s="71">
        <f t="shared" si="117"/>
        <v>2</v>
      </c>
      <c r="DF278" s="71" t="str">
        <f t="shared" si="118"/>
        <v>Đạt mục tiêu</v>
      </c>
      <c r="DG278" s="2"/>
      <c r="DH278" s="2"/>
      <c r="DI278" s="2"/>
      <c r="DJ278" s="2"/>
      <c r="DK278" s="2"/>
      <c r="DL278" s="2"/>
      <c r="DM278" s="2"/>
      <c r="DN278" s="2"/>
      <c r="DO278" s="2"/>
      <c r="DP278" s="2"/>
      <c r="DQ278" s="2"/>
      <c r="DR278" s="2"/>
      <c r="DS278" s="2"/>
      <c r="DT278" s="2"/>
      <c r="DU278" s="2"/>
      <c r="DV278" s="2"/>
      <c r="DW278" s="2"/>
      <c r="DX278" s="2"/>
      <c r="DY278" s="2"/>
      <c r="DZ278" s="2"/>
    </row>
    <row r="279" spans="1:130" ht="51.75" customHeight="1" x14ac:dyDescent="0.25">
      <c r="A279" s="49">
        <v>242</v>
      </c>
      <c r="B279" s="55">
        <v>387</v>
      </c>
      <c r="C279" s="56">
        <v>387</v>
      </c>
      <c r="D279" s="9" t="s">
        <v>346</v>
      </c>
      <c r="E279" s="15" t="s">
        <v>19</v>
      </c>
      <c r="F279" s="15" t="s">
        <v>347</v>
      </c>
      <c r="G279" s="64" t="s">
        <v>19</v>
      </c>
      <c r="H279" s="141" t="s">
        <v>1389</v>
      </c>
      <c r="I279" s="64" t="s">
        <v>628</v>
      </c>
      <c r="J279" s="8"/>
      <c r="K279" s="13"/>
      <c r="L279" s="13"/>
      <c r="M279" s="11"/>
      <c r="N279" s="305" t="s">
        <v>541</v>
      </c>
      <c r="O279" s="80"/>
      <c r="P279" s="80" t="s">
        <v>15</v>
      </c>
      <c r="Q279" s="80"/>
      <c r="R279" s="80"/>
      <c r="S279" s="80"/>
      <c r="T279" s="80"/>
      <c r="U279" s="80"/>
      <c r="V279" s="80"/>
      <c r="W279" s="80"/>
      <c r="X279" s="80"/>
      <c r="Y279" s="67">
        <f t="shared" si="88"/>
        <v>1</v>
      </c>
      <c r="Z279" s="16"/>
      <c r="AA279" s="12"/>
      <c r="AB279" s="12"/>
      <c r="AC279" s="12"/>
      <c r="AD279" s="12"/>
      <c r="AE279" s="68"/>
      <c r="AF279" s="12" t="s">
        <v>626</v>
      </c>
      <c r="AG279" s="12" t="s">
        <v>645</v>
      </c>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6">
        <v>2</v>
      </c>
      <c r="BK279" s="16">
        <v>2</v>
      </c>
      <c r="BL279" s="16">
        <v>2</v>
      </c>
      <c r="BM279" s="16">
        <v>1</v>
      </c>
      <c r="BN279" s="16">
        <v>2</v>
      </c>
      <c r="BO279" s="16">
        <v>2</v>
      </c>
      <c r="BP279" s="16">
        <v>2</v>
      </c>
      <c r="BQ279" s="16">
        <v>2</v>
      </c>
      <c r="BR279" s="16">
        <v>2</v>
      </c>
      <c r="BS279" s="16">
        <v>2</v>
      </c>
      <c r="BT279" s="16">
        <v>2</v>
      </c>
      <c r="BU279" s="16">
        <v>2</v>
      </c>
      <c r="BV279" s="16">
        <v>2</v>
      </c>
      <c r="BW279" s="16">
        <v>2</v>
      </c>
      <c r="BX279" s="16">
        <v>2</v>
      </c>
      <c r="BY279" s="16">
        <v>2</v>
      </c>
      <c r="BZ279" s="16">
        <v>2</v>
      </c>
      <c r="CA279" s="16">
        <v>2</v>
      </c>
      <c r="CB279" s="16">
        <v>2</v>
      </c>
      <c r="CC279" s="16">
        <v>2</v>
      </c>
      <c r="CD279" s="16">
        <v>2</v>
      </c>
      <c r="CE279" s="16">
        <v>2</v>
      </c>
      <c r="CF279" s="16">
        <v>2</v>
      </c>
      <c r="CG279" s="16">
        <v>1</v>
      </c>
      <c r="CH279" s="16">
        <v>2</v>
      </c>
      <c r="CI279" s="16">
        <v>2</v>
      </c>
      <c r="CJ279" s="16">
        <v>2</v>
      </c>
      <c r="CK279" s="16">
        <v>1</v>
      </c>
      <c r="CL279" s="16">
        <v>2</v>
      </c>
      <c r="CM279" s="16">
        <v>2</v>
      </c>
      <c r="CN279" s="16">
        <v>2</v>
      </c>
      <c r="CO279" s="16">
        <v>2</v>
      </c>
      <c r="CP279" s="16">
        <v>2</v>
      </c>
      <c r="CQ279" s="16">
        <v>2</v>
      </c>
      <c r="CR279" s="16">
        <v>2</v>
      </c>
      <c r="CS279" s="16">
        <v>1</v>
      </c>
      <c r="CT279" s="16">
        <v>2</v>
      </c>
      <c r="CU279" s="16">
        <v>2</v>
      </c>
      <c r="CV279" s="16">
        <v>2</v>
      </c>
      <c r="CW279" s="69">
        <f t="shared" si="109"/>
        <v>35</v>
      </c>
      <c r="CX279" s="352">
        <f t="shared" si="110"/>
        <v>0.89743589743589747</v>
      </c>
      <c r="CY279" s="69">
        <f t="shared" si="111"/>
        <v>4</v>
      </c>
      <c r="CZ279" s="70">
        <f t="shared" si="112"/>
        <v>0.10256410256410256</v>
      </c>
      <c r="DA279" s="69">
        <f t="shared" si="113"/>
        <v>0</v>
      </c>
      <c r="DB279" s="70">
        <f t="shared" si="114"/>
        <v>0</v>
      </c>
      <c r="DC279" s="69">
        <f t="shared" si="115"/>
        <v>0</v>
      </c>
      <c r="DD279" s="70">
        <f t="shared" si="116"/>
        <v>0</v>
      </c>
      <c r="DE279" s="71">
        <f t="shared" si="117"/>
        <v>1.8974358974358974</v>
      </c>
      <c r="DF279" s="71" t="str">
        <f t="shared" si="118"/>
        <v>Đạt mục tiêu</v>
      </c>
      <c r="DG279" s="2"/>
      <c r="DH279" s="2"/>
      <c r="DI279" s="2"/>
      <c r="DJ279" s="2"/>
      <c r="DK279" s="2"/>
      <c r="DL279" s="2"/>
      <c r="DM279" s="2"/>
      <c r="DN279" s="2"/>
      <c r="DO279" s="2"/>
      <c r="DP279" s="2"/>
      <c r="DQ279" s="2"/>
      <c r="DR279" s="2"/>
      <c r="DS279" s="2"/>
      <c r="DT279" s="2"/>
      <c r="DU279" s="2"/>
      <c r="DV279" s="2"/>
      <c r="DW279" s="2"/>
      <c r="DX279" s="2"/>
      <c r="DY279" s="2"/>
      <c r="DZ279" s="2"/>
    </row>
    <row r="280" spans="1:130" ht="51.75" hidden="1" customHeight="1" x14ac:dyDescent="0.25">
      <c r="A280" s="49">
        <v>243</v>
      </c>
      <c r="B280" s="62">
        <v>387</v>
      </c>
      <c r="C280" s="56">
        <v>387</v>
      </c>
      <c r="D280" s="9" t="s">
        <v>346</v>
      </c>
      <c r="E280" s="281" t="s">
        <v>19</v>
      </c>
      <c r="F280" s="15" t="s">
        <v>347</v>
      </c>
      <c r="G280" s="282" t="s">
        <v>19</v>
      </c>
      <c r="H280" s="142" t="s">
        <v>1192</v>
      </c>
      <c r="I280" s="64" t="s">
        <v>628</v>
      </c>
      <c r="J280" s="8"/>
      <c r="K280" s="13"/>
      <c r="L280" s="13"/>
      <c r="M280" s="11"/>
      <c r="N280" s="305" t="s">
        <v>542</v>
      </c>
      <c r="O280" s="80"/>
      <c r="P280" s="80"/>
      <c r="Q280" s="80" t="s">
        <v>15</v>
      </c>
      <c r="R280" s="80"/>
      <c r="S280" s="80"/>
      <c r="T280" s="80"/>
      <c r="U280" s="80"/>
      <c r="V280" s="80"/>
      <c r="W280" s="80"/>
      <c r="X280" s="80"/>
      <c r="Y280" s="67">
        <f t="shared" si="88"/>
        <v>1</v>
      </c>
      <c r="Z280" s="16"/>
      <c r="AA280" s="16"/>
      <c r="AB280" s="16"/>
      <c r="AC280" s="16"/>
      <c r="AD280" s="16"/>
      <c r="AE280" s="68"/>
      <c r="AF280" s="12"/>
      <c r="AG280" s="12"/>
      <c r="AH280" s="16" t="s">
        <v>626</v>
      </c>
      <c r="AI280" s="16" t="s">
        <v>645</v>
      </c>
      <c r="AJ280" s="16"/>
      <c r="AK280" s="16" t="s">
        <v>645</v>
      </c>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6">
        <v>2</v>
      </c>
      <c r="BK280" s="16">
        <v>2</v>
      </c>
      <c r="BL280" s="16">
        <v>2</v>
      </c>
      <c r="BM280" s="16">
        <v>2</v>
      </c>
      <c r="BN280" s="16">
        <v>2</v>
      </c>
      <c r="BO280" s="16">
        <v>2</v>
      </c>
      <c r="BP280" s="16">
        <v>2</v>
      </c>
      <c r="BQ280" s="16">
        <v>2</v>
      </c>
      <c r="BR280" s="16">
        <v>2</v>
      </c>
      <c r="BS280" s="16">
        <v>2</v>
      </c>
      <c r="BT280" s="16">
        <v>2</v>
      </c>
      <c r="BU280" s="16">
        <v>2</v>
      </c>
      <c r="BV280" s="16">
        <v>2</v>
      </c>
      <c r="BW280" s="16">
        <v>2</v>
      </c>
      <c r="BX280" s="16">
        <v>2</v>
      </c>
      <c r="BY280" s="16">
        <v>2</v>
      </c>
      <c r="BZ280" s="16">
        <v>2</v>
      </c>
      <c r="CA280" s="16">
        <v>2</v>
      </c>
      <c r="CB280" s="16">
        <v>2</v>
      </c>
      <c r="CC280" s="16">
        <v>2</v>
      </c>
      <c r="CD280" s="16">
        <v>2</v>
      </c>
      <c r="CE280" s="16">
        <v>1</v>
      </c>
      <c r="CF280" s="16">
        <v>1</v>
      </c>
      <c r="CG280" s="16">
        <v>1</v>
      </c>
      <c r="CH280" s="16">
        <v>2</v>
      </c>
      <c r="CI280" s="16">
        <v>2</v>
      </c>
      <c r="CJ280" s="16">
        <v>2</v>
      </c>
      <c r="CK280" s="16">
        <v>2</v>
      </c>
      <c r="CL280" s="16">
        <v>2</v>
      </c>
      <c r="CM280" s="16">
        <v>2</v>
      </c>
      <c r="CN280" s="16">
        <v>2</v>
      </c>
      <c r="CO280" s="16">
        <v>2</v>
      </c>
      <c r="CP280" s="16">
        <v>2</v>
      </c>
      <c r="CQ280" s="16">
        <v>2</v>
      </c>
      <c r="CR280" s="16">
        <v>2</v>
      </c>
      <c r="CS280" s="16">
        <v>2</v>
      </c>
      <c r="CT280" s="16">
        <v>2</v>
      </c>
      <c r="CU280" s="16">
        <v>2</v>
      </c>
      <c r="CV280" s="16">
        <v>2</v>
      </c>
      <c r="CW280" s="69">
        <f t="shared" si="109"/>
        <v>36</v>
      </c>
      <c r="CX280" s="352">
        <f t="shared" si="110"/>
        <v>0.92307692307692313</v>
      </c>
      <c r="CY280" s="69">
        <f t="shared" si="111"/>
        <v>3</v>
      </c>
      <c r="CZ280" s="70">
        <f t="shared" si="112"/>
        <v>7.6923076923076927E-2</v>
      </c>
      <c r="DA280" s="69">
        <f t="shared" si="113"/>
        <v>0</v>
      </c>
      <c r="DB280" s="70">
        <f t="shared" si="114"/>
        <v>0</v>
      </c>
      <c r="DC280" s="69">
        <f t="shared" si="115"/>
        <v>0</v>
      </c>
      <c r="DD280" s="70">
        <f t="shared" si="116"/>
        <v>0</v>
      </c>
      <c r="DE280" s="71">
        <f t="shared" si="117"/>
        <v>1.9230769230769231</v>
      </c>
      <c r="DF280" s="71" t="str">
        <f t="shared" si="118"/>
        <v>Đạt mục tiêu</v>
      </c>
      <c r="DG280" s="2"/>
      <c r="DH280" s="2"/>
      <c r="DI280" s="2"/>
      <c r="DJ280" s="2"/>
      <c r="DK280" s="2"/>
      <c r="DL280" s="2"/>
      <c r="DM280" s="2"/>
      <c r="DN280" s="2"/>
      <c r="DO280" s="2"/>
      <c r="DP280" s="2"/>
      <c r="DQ280" s="2"/>
      <c r="DR280" s="2"/>
      <c r="DS280" s="2"/>
      <c r="DT280" s="2"/>
      <c r="DU280" s="2"/>
      <c r="DV280" s="2"/>
      <c r="DW280" s="2"/>
      <c r="DX280" s="2"/>
      <c r="DY280" s="2"/>
      <c r="DZ280" s="2"/>
    </row>
    <row r="281" spans="1:130" ht="49.5" hidden="1" customHeight="1" x14ac:dyDescent="0.25">
      <c r="A281" s="49">
        <v>244</v>
      </c>
      <c r="B281" s="62">
        <v>387</v>
      </c>
      <c r="C281" s="56">
        <v>387</v>
      </c>
      <c r="D281" s="9" t="s">
        <v>346</v>
      </c>
      <c r="E281" s="15" t="s">
        <v>19</v>
      </c>
      <c r="F281" s="15" t="s">
        <v>347</v>
      </c>
      <c r="G281" s="64" t="s">
        <v>19</v>
      </c>
      <c r="H281" s="141" t="s">
        <v>790</v>
      </c>
      <c r="I281" s="64" t="s">
        <v>628</v>
      </c>
      <c r="J281" s="8"/>
      <c r="K281" s="13"/>
      <c r="L281" s="13"/>
      <c r="M281" s="11"/>
      <c r="N281" s="305" t="s">
        <v>543</v>
      </c>
      <c r="O281" s="80"/>
      <c r="P281" s="80"/>
      <c r="Q281" s="80"/>
      <c r="R281" s="80" t="s">
        <v>15</v>
      </c>
      <c r="S281" s="80"/>
      <c r="T281" s="80"/>
      <c r="U281" s="80"/>
      <c r="V281" s="80"/>
      <c r="W281" s="80"/>
      <c r="X281" s="80"/>
      <c r="Y281" s="67">
        <f t="shared" si="88"/>
        <v>1</v>
      </c>
      <c r="Z281" s="16"/>
      <c r="AA281" s="16"/>
      <c r="AB281" s="16"/>
      <c r="AC281" s="16"/>
      <c r="AD281" s="16"/>
      <c r="AE281" s="68"/>
      <c r="AF281" s="12"/>
      <c r="AG281" s="12"/>
      <c r="AH281" s="12"/>
      <c r="AI281" s="12"/>
      <c r="AJ281" s="12"/>
      <c r="AK281" s="12"/>
      <c r="AL281" s="12"/>
      <c r="AM281" s="12" t="s">
        <v>626</v>
      </c>
      <c r="AN281" s="12" t="s">
        <v>645</v>
      </c>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6">
        <v>2</v>
      </c>
      <c r="BK281" s="16">
        <v>2</v>
      </c>
      <c r="BL281" s="16">
        <v>2</v>
      </c>
      <c r="BM281" s="16">
        <v>2</v>
      </c>
      <c r="BN281" s="16">
        <v>2</v>
      </c>
      <c r="BO281" s="16">
        <v>2</v>
      </c>
      <c r="BP281" s="16">
        <v>2</v>
      </c>
      <c r="BQ281" s="16">
        <v>2</v>
      </c>
      <c r="BR281" s="16">
        <v>2</v>
      </c>
      <c r="BS281" s="16">
        <v>2</v>
      </c>
      <c r="BT281" s="16">
        <v>2</v>
      </c>
      <c r="BU281" s="16">
        <v>2</v>
      </c>
      <c r="BV281" s="16">
        <v>2</v>
      </c>
      <c r="BW281" s="16">
        <v>2</v>
      </c>
      <c r="BX281" s="16">
        <v>2</v>
      </c>
      <c r="BY281" s="16">
        <v>2</v>
      </c>
      <c r="BZ281" s="16">
        <v>2</v>
      </c>
      <c r="CA281" s="16">
        <v>2</v>
      </c>
      <c r="CB281" s="16">
        <v>2</v>
      </c>
      <c r="CC281" s="16">
        <v>2</v>
      </c>
      <c r="CD281" s="16">
        <v>2</v>
      </c>
      <c r="CE281" s="16">
        <v>2</v>
      </c>
      <c r="CF281" s="16">
        <v>2</v>
      </c>
      <c r="CG281" s="16">
        <v>2</v>
      </c>
      <c r="CH281" s="16">
        <v>2</v>
      </c>
      <c r="CI281" s="16">
        <v>2</v>
      </c>
      <c r="CJ281" s="16">
        <v>2</v>
      </c>
      <c r="CK281" s="16">
        <v>2</v>
      </c>
      <c r="CL281" s="16">
        <v>2</v>
      </c>
      <c r="CM281" s="16">
        <v>2</v>
      </c>
      <c r="CN281" s="16">
        <v>2</v>
      </c>
      <c r="CO281" s="16">
        <v>2</v>
      </c>
      <c r="CP281" s="16">
        <v>2</v>
      </c>
      <c r="CQ281" s="16">
        <v>2</v>
      </c>
      <c r="CR281" s="16">
        <v>2</v>
      </c>
      <c r="CS281" s="16">
        <v>2</v>
      </c>
      <c r="CT281" s="16">
        <v>2</v>
      </c>
      <c r="CU281" s="16">
        <v>2</v>
      </c>
      <c r="CV281" s="16">
        <v>2</v>
      </c>
      <c r="CW281" s="69">
        <f t="shared" si="109"/>
        <v>39</v>
      </c>
      <c r="CX281" s="352">
        <f t="shared" si="110"/>
        <v>1</v>
      </c>
      <c r="CY281" s="69">
        <f t="shared" si="111"/>
        <v>0</v>
      </c>
      <c r="CZ281" s="70">
        <f t="shared" si="112"/>
        <v>0</v>
      </c>
      <c r="DA281" s="69">
        <f t="shared" si="113"/>
        <v>0</v>
      </c>
      <c r="DB281" s="70">
        <f t="shared" si="114"/>
        <v>0</v>
      </c>
      <c r="DC281" s="69">
        <f t="shared" si="115"/>
        <v>0</v>
      </c>
      <c r="DD281" s="70">
        <f t="shared" si="116"/>
        <v>0</v>
      </c>
      <c r="DE281" s="71">
        <f t="shared" si="117"/>
        <v>2</v>
      </c>
      <c r="DF281" s="71" t="str">
        <f t="shared" si="118"/>
        <v>Đạt mục tiêu</v>
      </c>
      <c r="DG281" s="2"/>
      <c r="DH281" s="2"/>
      <c r="DI281" s="2"/>
      <c r="DJ281" s="2"/>
      <c r="DK281" s="2"/>
      <c r="DL281" s="2"/>
      <c r="DM281" s="2"/>
      <c r="DN281" s="2"/>
      <c r="DO281" s="2"/>
      <c r="DP281" s="2"/>
      <c r="DQ281" s="2"/>
      <c r="DR281" s="2"/>
      <c r="DS281" s="2"/>
      <c r="DT281" s="2"/>
      <c r="DU281" s="2"/>
      <c r="DV281" s="2"/>
      <c r="DW281" s="2"/>
      <c r="DX281" s="2"/>
      <c r="DY281" s="2"/>
      <c r="DZ281" s="2"/>
    </row>
    <row r="282" spans="1:130" ht="50.25" hidden="1" customHeight="1" x14ac:dyDescent="0.25">
      <c r="A282" s="49">
        <v>245</v>
      </c>
      <c r="B282" s="62">
        <v>387</v>
      </c>
      <c r="C282" s="56">
        <v>387</v>
      </c>
      <c r="D282" s="9" t="s">
        <v>346</v>
      </c>
      <c r="E282" s="15" t="s">
        <v>19</v>
      </c>
      <c r="F282" s="15" t="s">
        <v>347</v>
      </c>
      <c r="G282" s="64" t="s">
        <v>19</v>
      </c>
      <c r="H282" s="141" t="s">
        <v>791</v>
      </c>
      <c r="I282" s="64" t="s">
        <v>628</v>
      </c>
      <c r="J282" s="8"/>
      <c r="K282" s="13"/>
      <c r="L282" s="13"/>
      <c r="M282" s="11"/>
      <c r="N282" s="306" t="s">
        <v>545</v>
      </c>
      <c r="O282" s="80"/>
      <c r="P282" s="80"/>
      <c r="Q282" s="80"/>
      <c r="R282" s="80"/>
      <c r="S282" s="80"/>
      <c r="T282" s="80" t="s">
        <v>15</v>
      </c>
      <c r="U282" s="80"/>
      <c r="V282" s="80"/>
      <c r="W282" s="80"/>
      <c r="X282" s="80"/>
      <c r="Y282" s="67">
        <f t="shared" si="88"/>
        <v>1</v>
      </c>
      <c r="Z282" s="16"/>
      <c r="AA282" s="16"/>
      <c r="AB282" s="16"/>
      <c r="AC282" s="16"/>
      <c r="AD282" s="16"/>
      <c r="AE282" s="68"/>
      <c r="AF282" s="12"/>
      <c r="AG282" s="12"/>
      <c r="AH282" s="12"/>
      <c r="AI282" s="12"/>
      <c r="AJ282" s="12"/>
      <c r="AK282" s="12"/>
      <c r="AL282" s="12"/>
      <c r="AM282" s="12"/>
      <c r="AN282" s="12"/>
      <c r="AO282" s="12"/>
      <c r="AP282" s="12"/>
      <c r="AQ282" s="12"/>
      <c r="AR282" s="12"/>
      <c r="AS282" s="12"/>
      <c r="AT282" s="12"/>
      <c r="AU282" s="12"/>
      <c r="AV282" s="12"/>
      <c r="AW282" s="12" t="s">
        <v>645</v>
      </c>
      <c r="AX282" s="12"/>
      <c r="AY282" s="12"/>
      <c r="AZ282" s="12"/>
      <c r="BA282" s="12"/>
      <c r="BB282" s="12"/>
      <c r="BC282" s="12"/>
      <c r="BD282" s="12"/>
      <c r="BE282" s="12"/>
      <c r="BF282" s="12"/>
      <c r="BG282" s="12"/>
      <c r="BH282" s="12"/>
      <c r="BI282" s="12"/>
      <c r="BJ282" s="345">
        <v>2</v>
      </c>
      <c r="BK282" s="345">
        <v>2</v>
      </c>
      <c r="BL282" s="345">
        <v>2</v>
      </c>
      <c r="BM282" s="345">
        <v>2</v>
      </c>
      <c r="BN282" s="345">
        <v>2</v>
      </c>
      <c r="BO282" s="345">
        <v>2</v>
      </c>
      <c r="BP282" s="345">
        <v>2</v>
      </c>
      <c r="BQ282" s="345">
        <v>2</v>
      </c>
      <c r="BR282" s="345">
        <v>2</v>
      </c>
      <c r="BS282" s="345">
        <v>2</v>
      </c>
      <c r="BT282" s="345">
        <v>2</v>
      </c>
      <c r="BU282" s="345">
        <v>1</v>
      </c>
      <c r="BV282" s="345">
        <v>2</v>
      </c>
      <c r="BW282" s="345">
        <v>2</v>
      </c>
      <c r="BX282" s="345">
        <v>2</v>
      </c>
      <c r="BY282" s="345">
        <v>2</v>
      </c>
      <c r="BZ282" s="345">
        <v>2</v>
      </c>
      <c r="CA282" s="345">
        <v>2</v>
      </c>
      <c r="CB282" s="345">
        <v>2</v>
      </c>
      <c r="CC282" s="345">
        <v>2</v>
      </c>
      <c r="CD282" s="345">
        <v>1</v>
      </c>
      <c r="CE282" s="345">
        <v>2</v>
      </c>
      <c r="CF282" s="345">
        <v>2</v>
      </c>
      <c r="CG282" s="345">
        <v>2</v>
      </c>
      <c r="CH282" s="345">
        <v>2</v>
      </c>
      <c r="CI282" s="345">
        <v>2</v>
      </c>
      <c r="CJ282" s="345">
        <v>2</v>
      </c>
      <c r="CK282" s="345">
        <v>2</v>
      </c>
      <c r="CL282" s="345">
        <v>2</v>
      </c>
      <c r="CM282" s="345">
        <v>2</v>
      </c>
      <c r="CN282" s="345">
        <v>2</v>
      </c>
      <c r="CO282" s="345">
        <v>2</v>
      </c>
      <c r="CP282" s="345">
        <v>2</v>
      </c>
      <c r="CQ282" s="345">
        <v>2</v>
      </c>
      <c r="CR282" s="345">
        <v>2</v>
      </c>
      <c r="CS282" s="345">
        <v>2</v>
      </c>
      <c r="CT282" s="345">
        <v>2</v>
      </c>
      <c r="CU282" s="345">
        <v>2</v>
      </c>
      <c r="CV282" s="345">
        <v>2</v>
      </c>
      <c r="CW282" s="335">
        <f t="shared" si="109"/>
        <v>37</v>
      </c>
      <c r="CX282" s="330">
        <f t="shared" si="110"/>
        <v>0.94871794871794868</v>
      </c>
      <c r="CY282" s="335">
        <f t="shared" si="111"/>
        <v>2</v>
      </c>
      <c r="CZ282" s="339">
        <f t="shared" si="112"/>
        <v>5.128205128205128E-2</v>
      </c>
      <c r="DA282" s="335">
        <f t="shared" si="113"/>
        <v>0</v>
      </c>
      <c r="DB282" s="339">
        <f t="shared" si="114"/>
        <v>0</v>
      </c>
      <c r="DC282" s="335">
        <f t="shared" si="115"/>
        <v>0</v>
      </c>
      <c r="DD282" s="339">
        <f t="shared" si="116"/>
        <v>0</v>
      </c>
      <c r="DE282" s="71">
        <f t="shared" si="117"/>
        <v>1.9487179487179487</v>
      </c>
      <c r="DF282" s="71" t="str">
        <f t="shared" si="118"/>
        <v>Đạt mục tiêu</v>
      </c>
      <c r="DG282" s="2"/>
      <c r="DH282" s="2"/>
      <c r="DI282" s="2"/>
      <c r="DJ282" s="2"/>
      <c r="DK282" s="2"/>
      <c r="DL282" s="2"/>
      <c r="DM282" s="2"/>
      <c r="DN282" s="2"/>
      <c r="DO282" s="2"/>
      <c r="DP282" s="2"/>
      <c r="DQ282" s="2"/>
      <c r="DR282" s="2"/>
      <c r="DS282" s="2"/>
      <c r="DT282" s="2"/>
      <c r="DU282" s="2"/>
      <c r="DV282" s="2"/>
      <c r="DW282" s="2"/>
      <c r="DX282" s="2"/>
      <c r="DY282" s="2"/>
      <c r="DZ282" s="2"/>
    </row>
    <row r="283" spans="1:130" ht="47.25" hidden="1" customHeight="1" x14ac:dyDescent="0.25">
      <c r="A283" s="49">
        <v>246</v>
      </c>
      <c r="B283" s="62">
        <v>387</v>
      </c>
      <c r="C283" s="56"/>
      <c r="D283" s="8" t="s">
        <v>346</v>
      </c>
      <c r="E283" s="15" t="s">
        <v>19</v>
      </c>
      <c r="F283" s="8" t="s">
        <v>347</v>
      </c>
      <c r="G283" s="64" t="s">
        <v>19</v>
      </c>
      <c r="H283" s="141" t="s">
        <v>1211</v>
      </c>
      <c r="I283" s="64" t="s">
        <v>628</v>
      </c>
      <c r="J283" s="8"/>
      <c r="K283" s="13"/>
      <c r="L283" s="13"/>
      <c r="M283" s="11"/>
      <c r="N283" s="305" t="s">
        <v>544</v>
      </c>
      <c r="O283" s="80"/>
      <c r="P283" s="80"/>
      <c r="Q283" s="80"/>
      <c r="R283" s="80"/>
      <c r="S283" s="80" t="s">
        <v>15</v>
      </c>
      <c r="T283" s="80"/>
      <c r="U283" s="80"/>
      <c r="V283" s="80"/>
      <c r="W283" s="80"/>
      <c r="X283" s="80"/>
      <c r="Y283" s="67">
        <f t="shared" si="88"/>
        <v>1</v>
      </c>
      <c r="Z283" s="16"/>
      <c r="AA283" s="16"/>
      <c r="AB283" s="16"/>
      <c r="AC283" s="16"/>
      <c r="AD283" s="16"/>
      <c r="AE283" s="68"/>
      <c r="AF283" s="12"/>
      <c r="AG283" s="12"/>
      <c r="AH283" s="12"/>
      <c r="AI283" s="12"/>
      <c r="AJ283" s="12"/>
      <c r="AK283" s="12"/>
      <c r="AL283" s="12"/>
      <c r="AM283" s="12"/>
      <c r="AN283" s="12"/>
      <c r="AO283" s="12"/>
      <c r="AP283" s="12"/>
      <c r="AQ283" s="12" t="s">
        <v>626</v>
      </c>
      <c r="AR283" s="12"/>
      <c r="AS283" s="12" t="s">
        <v>626</v>
      </c>
      <c r="AT283" s="12"/>
      <c r="AU283" s="12"/>
      <c r="AV283" s="12"/>
      <c r="AW283" s="12"/>
      <c r="AX283" s="12"/>
      <c r="AY283" s="12"/>
      <c r="AZ283" s="12"/>
      <c r="BA283" s="12"/>
      <c r="BB283" s="12"/>
      <c r="BC283" s="12"/>
      <c r="BD283" s="12"/>
      <c r="BE283" s="12"/>
      <c r="BF283" s="12"/>
      <c r="BG283" s="12"/>
      <c r="BH283" s="12"/>
      <c r="BI283" s="12"/>
      <c r="BJ283" s="16">
        <v>2</v>
      </c>
      <c r="BK283" s="16">
        <v>2</v>
      </c>
      <c r="BL283" s="16">
        <v>2</v>
      </c>
      <c r="BM283" s="16">
        <v>2</v>
      </c>
      <c r="BN283" s="16">
        <v>2</v>
      </c>
      <c r="BO283" s="16">
        <v>2</v>
      </c>
      <c r="BP283" s="16">
        <v>2</v>
      </c>
      <c r="BQ283" s="16">
        <v>2</v>
      </c>
      <c r="BR283" s="16">
        <v>2</v>
      </c>
      <c r="BS283" s="16">
        <v>2</v>
      </c>
      <c r="BT283" s="16">
        <v>2</v>
      </c>
      <c r="BU283" s="16">
        <v>2</v>
      </c>
      <c r="BV283" s="16">
        <v>2</v>
      </c>
      <c r="BW283" s="16">
        <v>2</v>
      </c>
      <c r="BX283" s="16">
        <v>2</v>
      </c>
      <c r="BY283" s="16">
        <v>2</v>
      </c>
      <c r="BZ283" s="16">
        <v>2</v>
      </c>
      <c r="CA283" s="16">
        <v>2</v>
      </c>
      <c r="CB283" s="16">
        <v>2</v>
      </c>
      <c r="CC283" s="16">
        <v>2</v>
      </c>
      <c r="CD283" s="16">
        <v>2</v>
      </c>
      <c r="CE283" s="16">
        <v>2</v>
      </c>
      <c r="CF283" s="16">
        <v>2</v>
      </c>
      <c r="CG283" s="16">
        <v>2</v>
      </c>
      <c r="CH283" s="16">
        <v>2</v>
      </c>
      <c r="CI283" s="16">
        <v>2</v>
      </c>
      <c r="CJ283" s="16">
        <v>2</v>
      </c>
      <c r="CK283" s="16">
        <v>2</v>
      </c>
      <c r="CL283" s="16">
        <v>2</v>
      </c>
      <c r="CM283" s="16">
        <v>2</v>
      </c>
      <c r="CN283" s="16">
        <v>2</v>
      </c>
      <c r="CO283" s="16">
        <v>2</v>
      </c>
      <c r="CP283" s="16">
        <v>2</v>
      </c>
      <c r="CQ283" s="16">
        <v>2</v>
      </c>
      <c r="CR283" s="16">
        <v>2</v>
      </c>
      <c r="CS283" s="16"/>
      <c r="CT283" s="16">
        <v>2</v>
      </c>
      <c r="CU283" s="16">
        <v>2</v>
      </c>
      <c r="CV283" s="16">
        <v>2</v>
      </c>
      <c r="CW283" s="69"/>
      <c r="CX283" s="352"/>
      <c r="CY283" s="69"/>
      <c r="CZ283" s="70"/>
      <c r="DA283" s="69"/>
      <c r="DB283" s="70"/>
      <c r="DC283" s="69"/>
      <c r="DD283" s="70"/>
      <c r="DE283" s="71"/>
      <c r="DF283" s="71"/>
      <c r="DG283" s="2"/>
      <c r="DH283" s="2"/>
      <c r="DI283" s="2"/>
      <c r="DJ283" s="2"/>
      <c r="DK283" s="2"/>
      <c r="DL283" s="2"/>
      <c r="DM283" s="2"/>
      <c r="DN283" s="2"/>
      <c r="DO283" s="2"/>
      <c r="DP283" s="2"/>
      <c r="DQ283" s="2"/>
      <c r="DR283" s="2"/>
      <c r="DS283" s="2"/>
      <c r="DT283" s="2"/>
      <c r="DU283" s="2"/>
      <c r="DV283" s="2"/>
      <c r="DW283" s="2"/>
      <c r="DX283" s="2"/>
      <c r="DY283" s="2"/>
      <c r="DZ283" s="2"/>
    </row>
    <row r="284" spans="1:130" ht="44.25" hidden="1" customHeight="1" x14ac:dyDescent="0.25">
      <c r="A284" s="49">
        <v>247</v>
      </c>
      <c r="B284" s="62">
        <v>387</v>
      </c>
      <c r="C284" s="56">
        <v>387</v>
      </c>
      <c r="D284" s="8" t="s">
        <v>346</v>
      </c>
      <c r="E284" s="15" t="s">
        <v>19</v>
      </c>
      <c r="F284" s="8" t="s">
        <v>347</v>
      </c>
      <c r="G284" s="64" t="s">
        <v>19</v>
      </c>
      <c r="H284" s="130" t="s">
        <v>792</v>
      </c>
      <c r="I284" s="64" t="s">
        <v>628</v>
      </c>
      <c r="J284" s="8"/>
      <c r="K284" s="13"/>
      <c r="L284" s="13"/>
      <c r="M284" s="11"/>
      <c r="N284" s="305" t="s">
        <v>544</v>
      </c>
      <c r="O284" s="80"/>
      <c r="P284" s="80"/>
      <c r="Q284" s="80"/>
      <c r="R284" s="80"/>
      <c r="S284" s="80" t="s">
        <v>15</v>
      </c>
      <c r="T284" s="80"/>
      <c r="U284" s="80"/>
      <c r="V284" s="80"/>
      <c r="W284" s="80"/>
      <c r="X284" s="80"/>
      <c r="Y284" s="67">
        <f t="shared" si="88"/>
        <v>1</v>
      </c>
      <c r="Z284" s="16"/>
      <c r="AA284" s="16"/>
      <c r="AB284" s="16"/>
      <c r="AC284" s="16"/>
      <c r="AD284" s="16"/>
      <c r="AE284" s="68"/>
      <c r="AF284" s="12"/>
      <c r="AG284" s="12"/>
      <c r="AH284" s="12"/>
      <c r="AI284" s="12"/>
      <c r="AJ284" s="12"/>
      <c r="AK284" s="12"/>
      <c r="AL284" s="12"/>
      <c r="AM284" s="12"/>
      <c r="AN284" s="12"/>
      <c r="AO284" s="12"/>
      <c r="AP284" s="12"/>
      <c r="AQ284" s="12" t="s">
        <v>645</v>
      </c>
      <c r="AR284" s="12"/>
      <c r="AS284" s="12"/>
      <c r="AT284" s="12"/>
      <c r="AU284" s="12"/>
      <c r="AV284" s="12"/>
      <c r="AW284" s="12"/>
      <c r="AX284" s="12"/>
      <c r="AY284" s="12"/>
      <c r="AZ284" s="12"/>
      <c r="BA284" s="12"/>
      <c r="BB284" s="12"/>
      <c r="BC284" s="12"/>
      <c r="BD284" s="12"/>
      <c r="BE284" s="12"/>
      <c r="BF284" s="12"/>
      <c r="BG284" s="12"/>
      <c r="BH284" s="12"/>
      <c r="BI284" s="12"/>
      <c r="BJ284" s="16">
        <v>2</v>
      </c>
      <c r="BK284" s="16">
        <v>2</v>
      </c>
      <c r="BL284" s="16">
        <v>2</v>
      </c>
      <c r="BM284" s="16">
        <v>2</v>
      </c>
      <c r="BN284" s="16">
        <v>2</v>
      </c>
      <c r="BO284" s="16">
        <v>2</v>
      </c>
      <c r="BP284" s="16">
        <v>2</v>
      </c>
      <c r="BQ284" s="16">
        <v>2</v>
      </c>
      <c r="BR284" s="16">
        <v>2</v>
      </c>
      <c r="BS284" s="16">
        <v>2</v>
      </c>
      <c r="BT284" s="16">
        <v>2</v>
      </c>
      <c r="BU284" s="16">
        <v>2</v>
      </c>
      <c r="BV284" s="16">
        <v>2</v>
      </c>
      <c r="BW284" s="16">
        <v>2</v>
      </c>
      <c r="BX284" s="16">
        <v>2</v>
      </c>
      <c r="BY284" s="16">
        <v>2</v>
      </c>
      <c r="BZ284" s="16">
        <v>2</v>
      </c>
      <c r="CA284" s="16">
        <v>2</v>
      </c>
      <c r="CB284" s="16">
        <v>2</v>
      </c>
      <c r="CC284" s="16">
        <v>2</v>
      </c>
      <c r="CD284" s="16">
        <v>2</v>
      </c>
      <c r="CE284" s="16">
        <v>2</v>
      </c>
      <c r="CF284" s="16">
        <v>2</v>
      </c>
      <c r="CG284" s="16">
        <v>2</v>
      </c>
      <c r="CH284" s="16">
        <v>2</v>
      </c>
      <c r="CI284" s="16">
        <v>2</v>
      </c>
      <c r="CJ284" s="16">
        <v>2</v>
      </c>
      <c r="CK284" s="16">
        <v>2</v>
      </c>
      <c r="CL284" s="16">
        <v>2</v>
      </c>
      <c r="CM284" s="16">
        <v>2</v>
      </c>
      <c r="CN284" s="16">
        <v>2</v>
      </c>
      <c r="CO284" s="16">
        <v>2</v>
      </c>
      <c r="CP284" s="16">
        <v>2</v>
      </c>
      <c r="CQ284" s="16">
        <v>2</v>
      </c>
      <c r="CR284" s="16">
        <v>2</v>
      </c>
      <c r="CS284" s="16"/>
      <c r="CT284" s="16">
        <v>2</v>
      </c>
      <c r="CU284" s="16">
        <v>2</v>
      </c>
      <c r="CV284" s="16">
        <v>2</v>
      </c>
      <c r="CW284" s="69">
        <f t="shared" ref="CW284:CW298" si="119">COUNTIF(BJ284:CV284,"2")</f>
        <v>38</v>
      </c>
      <c r="CX284" s="352">
        <f t="shared" ref="CX284:CX298" si="120">CW284/(CW284+CY284+DA284+DC284)</f>
        <v>1</v>
      </c>
      <c r="CY284" s="69">
        <f t="shared" ref="CY284:CY298" si="121">COUNTIF(BJ284:CV284,"1")</f>
        <v>0</v>
      </c>
      <c r="CZ284" s="70">
        <f t="shared" ref="CZ284:CZ298" si="122">CY284/(CW284+CY284+DA284+DC284)</f>
        <v>0</v>
      </c>
      <c r="DA284" s="69">
        <f t="shared" ref="DA284:DA298" si="123">COUNTIF(BJ284:CV284,"0")</f>
        <v>0</v>
      </c>
      <c r="DB284" s="70">
        <f t="shared" ref="DB284:DB298" si="124">DA284/(CW284+CY284+DA284+DC284)</f>
        <v>0</v>
      </c>
      <c r="DC284" s="69">
        <f t="shared" ref="DC284:DC298" si="125">COUNTIF(BJ284:CV284,"KĐG")</f>
        <v>0</v>
      </c>
      <c r="DD284" s="70">
        <f t="shared" ref="DD284:DD298" si="126">DC284/(CW284+CY284+DA284+DC284)</f>
        <v>0</v>
      </c>
      <c r="DE284" s="71">
        <f t="shared" ref="DE284:DE298" si="127">(((CW284*2)+(CY284*1)+(DA284*0)))/(CW284+CY284+DA284)</f>
        <v>2</v>
      </c>
      <c r="DF284" s="71" t="str">
        <f t="shared" ref="DF284:DF298" si="128">IF(DD284&gt;=50%,"KĐG",IF(DE284&gt;=1.6,"Đạt mục tiêu",IF(DE284&gt;=1,"Cần cố gắng","Chưa đạt")))</f>
        <v>Đạt mục tiêu</v>
      </c>
      <c r="DG284" s="2"/>
      <c r="DH284" s="2"/>
      <c r="DI284" s="2"/>
      <c r="DJ284" s="2"/>
      <c r="DK284" s="2"/>
      <c r="DL284" s="2"/>
      <c r="DM284" s="2"/>
      <c r="DN284" s="2"/>
      <c r="DO284" s="2"/>
      <c r="DP284" s="2"/>
      <c r="DQ284" s="2"/>
      <c r="DR284" s="2"/>
      <c r="DS284" s="2"/>
      <c r="DT284" s="2"/>
      <c r="DU284" s="2"/>
      <c r="DV284" s="2"/>
      <c r="DW284" s="2"/>
      <c r="DX284" s="2"/>
      <c r="DY284" s="2"/>
      <c r="DZ284" s="2"/>
    </row>
    <row r="285" spans="1:130" ht="15.75" hidden="1" customHeight="1" x14ac:dyDescent="0.25">
      <c r="A285" s="49">
        <v>248</v>
      </c>
      <c r="B285" s="62">
        <v>387</v>
      </c>
      <c r="C285" s="56">
        <v>387</v>
      </c>
      <c r="D285" s="9" t="s">
        <v>346</v>
      </c>
      <c r="E285" s="15" t="s">
        <v>19</v>
      </c>
      <c r="F285" s="15" t="s">
        <v>347</v>
      </c>
      <c r="G285" s="64" t="s">
        <v>19</v>
      </c>
      <c r="H285" s="141" t="s">
        <v>793</v>
      </c>
      <c r="I285" s="64" t="s">
        <v>628</v>
      </c>
      <c r="J285" s="8"/>
      <c r="K285" s="13"/>
      <c r="L285" s="13"/>
      <c r="M285" s="11"/>
      <c r="N285" s="11"/>
      <c r="O285" s="80"/>
      <c r="P285" s="80"/>
      <c r="Q285" s="80"/>
      <c r="R285" s="80"/>
      <c r="S285" s="80"/>
      <c r="T285" s="80"/>
      <c r="U285" s="80" t="s">
        <v>15</v>
      </c>
      <c r="V285" s="80"/>
      <c r="W285" s="80"/>
      <c r="X285" s="80"/>
      <c r="Y285" s="67">
        <f t="shared" si="88"/>
        <v>1</v>
      </c>
      <c r="Z285" s="16"/>
      <c r="AA285" s="16"/>
      <c r="AB285" s="16"/>
      <c r="AC285" s="16"/>
      <c r="AD285" s="16"/>
      <c r="AE285" s="68"/>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t="s">
        <v>626</v>
      </c>
      <c r="BB285" s="12" t="s">
        <v>645</v>
      </c>
      <c r="BC285" s="12"/>
      <c r="BD285" s="12"/>
      <c r="BE285" s="12"/>
      <c r="BF285" s="12"/>
      <c r="BG285" s="12"/>
      <c r="BH285" s="12"/>
      <c r="BI285" s="12"/>
      <c r="BJ285" s="16">
        <v>2</v>
      </c>
      <c r="BK285" s="16">
        <v>2</v>
      </c>
      <c r="BL285" s="16">
        <v>2</v>
      </c>
      <c r="BM285" s="16">
        <v>2</v>
      </c>
      <c r="BN285" s="16">
        <v>2</v>
      </c>
      <c r="BO285" s="16">
        <v>2</v>
      </c>
      <c r="BP285" s="16">
        <v>2</v>
      </c>
      <c r="BQ285" s="16">
        <v>2</v>
      </c>
      <c r="BR285" s="16">
        <v>2</v>
      </c>
      <c r="BS285" s="16">
        <v>2</v>
      </c>
      <c r="BT285" s="16">
        <v>2</v>
      </c>
      <c r="BU285" s="16">
        <v>2</v>
      </c>
      <c r="BV285" s="16">
        <v>2</v>
      </c>
      <c r="BW285" s="16">
        <v>2</v>
      </c>
      <c r="BX285" s="16">
        <v>2</v>
      </c>
      <c r="BY285" s="16">
        <v>2</v>
      </c>
      <c r="BZ285" s="16">
        <v>2</v>
      </c>
      <c r="CA285" s="16">
        <v>2</v>
      </c>
      <c r="CB285" s="16">
        <v>2</v>
      </c>
      <c r="CC285" s="16">
        <v>2</v>
      </c>
      <c r="CD285" s="16">
        <v>2</v>
      </c>
      <c r="CE285" s="16">
        <v>2</v>
      </c>
      <c r="CF285" s="16">
        <v>2</v>
      </c>
      <c r="CG285" s="16">
        <v>2</v>
      </c>
      <c r="CH285" s="16">
        <v>2</v>
      </c>
      <c r="CI285" s="16">
        <v>2</v>
      </c>
      <c r="CJ285" s="16">
        <v>2</v>
      </c>
      <c r="CK285" s="16">
        <v>2</v>
      </c>
      <c r="CL285" s="16">
        <v>2</v>
      </c>
      <c r="CM285" s="16">
        <v>2</v>
      </c>
      <c r="CN285" s="16">
        <v>2</v>
      </c>
      <c r="CO285" s="16">
        <v>2</v>
      </c>
      <c r="CP285" s="16">
        <v>2</v>
      </c>
      <c r="CQ285" s="16">
        <v>2</v>
      </c>
      <c r="CR285" s="16">
        <v>2</v>
      </c>
      <c r="CS285" s="16"/>
      <c r="CT285" s="16">
        <v>2</v>
      </c>
      <c r="CU285" s="16">
        <v>2</v>
      </c>
      <c r="CV285" s="16">
        <v>2</v>
      </c>
      <c r="CW285" s="69">
        <f t="shared" si="119"/>
        <v>38</v>
      </c>
      <c r="CX285" s="352">
        <f t="shared" si="120"/>
        <v>1</v>
      </c>
      <c r="CY285" s="69">
        <f t="shared" si="121"/>
        <v>0</v>
      </c>
      <c r="CZ285" s="70">
        <f t="shared" si="122"/>
        <v>0</v>
      </c>
      <c r="DA285" s="69">
        <f t="shared" si="123"/>
        <v>0</v>
      </c>
      <c r="DB285" s="70">
        <f t="shared" si="124"/>
        <v>0</v>
      </c>
      <c r="DC285" s="69">
        <f t="shared" si="125"/>
        <v>0</v>
      </c>
      <c r="DD285" s="70">
        <f t="shared" si="126"/>
        <v>0</v>
      </c>
      <c r="DE285" s="71">
        <f t="shared" si="127"/>
        <v>2</v>
      </c>
      <c r="DF285" s="71" t="str">
        <f t="shared" si="128"/>
        <v>Đạt mục tiêu</v>
      </c>
      <c r="DG285" s="2"/>
      <c r="DH285" s="2"/>
      <c r="DI285" s="2"/>
      <c r="DJ285" s="2"/>
      <c r="DK285" s="2"/>
      <c r="DL285" s="2"/>
      <c r="DM285" s="2"/>
      <c r="DN285" s="2"/>
      <c r="DO285" s="2"/>
      <c r="DP285" s="2"/>
      <c r="DQ285" s="2"/>
      <c r="DR285" s="2"/>
      <c r="DS285" s="2"/>
      <c r="DT285" s="2"/>
      <c r="DU285" s="2"/>
      <c r="DV285" s="2"/>
      <c r="DW285" s="2"/>
      <c r="DX285" s="2"/>
      <c r="DY285" s="2"/>
      <c r="DZ285" s="2"/>
    </row>
    <row r="286" spans="1:130" ht="46.5" hidden="1" customHeight="1" x14ac:dyDescent="0.25">
      <c r="A286" s="49">
        <v>249</v>
      </c>
      <c r="B286" s="62">
        <v>387</v>
      </c>
      <c r="C286" s="56">
        <v>387</v>
      </c>
      <c r="D286" s="9" t="s">
        <v>346</v>
      </c>
      <c r="E286" s="15" t="s">
        <v>19</v>
      </c>
      <c r="F286" s="15" t="s">
        <v>347</v>
      </c>
      <c r="G286" s="64" t="s">
        <v>19</v>
      </c>
      <c r="H286" s="141" t="s">
        <v>794</v>
      </c>
      <c r="I286" s="64" t="s">
        <v>628</v>
      </c>
      <c r="J286" s="8"/>
      <c r="K286" s="13"/>
      <c r="L286" s="13"/>
      <c r="M286" s="11"/>
      <c r="N286" s="11" t="s">
        <v>1268</v>
      </c>
      <c r="O286" s="80"/>
      <c r="P286" s="80"/>
      <c r="Q286" s="80"/>
      <c r="R286" s="80"/>
      <c r="S286" s="80"/>
      <c r="T286" s="80"/>
      <c r="U286" s="80"/>
      <c r="V286" s="80" t="s">
        <v>15</v>
      </c>
      <c r="W286" s="80"/>
      <c r="X286" s="80"/>
      <c r="Y286" s="67">
        <f t="shared" si="88"/>
        <v>1</v>
      </c>
      <c r="Z286" s="16"/>
      <c r="AA286" s="16"/>
      <c r="AB286" s="16"/>
      <c r="AC286" s="16"/>
      <c r="AD286" s="16"/>
      <c r="AE286" s="68"/>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t="s">
        <v>626</v>
      </c>
      <c r="BD286" s="12" t="s">
        <v>645</v>
      </c>
      <c r="BE286" s="12"/>
      <c r="BF286" s="12"/>
      <c r="BG286" s="12"/>
      <c r="BH286" s="12"/>
      <c r="BI286" s="12"/>
      <c r="BJ286" s="16">
        <v>2</v>
      </c>
      <c r="BK286" s="16">
        <v>2</v>
      </c>
      <c r="BL286" s="16">
        <v>2</v>
      </c>
      <c r="BM286" s="16">
        <v>2</v>
      </c>
      <c r="BN286" s="16">
        <v>2</v>
      </c>
      <c r="BO286" s="16">
        <v>2</v>
      </c>
      <c r="BP286" s="16">
        <v>2</v>
      </c>
      <c r="BQ286" s="16">
        <v>2</v>
      </c>
      <c r="BR286" s="16">
        <v>2</v>
      </c>
      <c r="BS286" s="16">
        <v>2</v>
      </c>
      <c r="BT286" s="16">
        <v>2</v>
      </c>
      <c r="BU286" s="16">
        <v>2</v>
      </c>
      <c r="BV286" s="16">
        <v>2</v>
      </c>
      <c r="BW286" s="16">
        <v>2</v>
      </c>
      <c r="BX286" s="16">
        <v>2</v>
      </c>
      <c r="BY286" s="16">
        <v>2</v>
      </c>
      <c r="BZ286" s="16">
        <v>2</v>
      </c>
      <c r="CA286" s="16">
        <v>2</v>
      </c>
      <c r="CB286" s="16">
        <v>2</v>
      </c>
      <c r="CC286" s="16">
        <v>2</v>
      </c>
      <c r="CD286" s="16">
        <v>2</v>
      </c>
      <c r="CE286" s="16">
        <v>2</v>
      </c>
      <c r="CF286" s="16">
        <v>2</v>
      </c>
      <c r="CG286" s="16">
        <v>2</v>
      </c>
      <c r="CH286" s="16">
        <v>2</v>
      </c>
      <c r="CI286" s="16">
        <v>2</v>
      </c>
      <c r="CJ286" s="16">
        <v>2</v>
      </c>
      <c r="CK286" s="16">
        <v>2</v>
      </c>
      <c r="CL286" s="16">
        <v>2</v>
      </c>
      <c r="CM286" s="16">
        <v>2</v>
      </c>
      <c r="CN286" s="16">
        <v>2</v>
      </c>
      <c r="CO286" s="16">
        <v>2</v>
      </c>
      <c r="CP286" s="16">
        <v>2</v>
      </c>
      <c r="CQ286" s="16">
        <v>2</v>
      </c>
      <c r="CR286" s="16">
        <v>2</v>
      </c>
      <c r="CS286" s="16"/>
      <c r="CT286" s="16">
        <v>2</v>
      </c>
      <c r="CU286" s="16">
        <v>2</v>
      </c>
      <c r="CV286" s="16">
        <v>2</v>
      </c>
      <c r="CW286" s="69">
        <f t="shared" si="119"/>
        <v>38</v>
      </c>
      <c r="CX286" s="352">
        <f t="shared" si="120"/>
        <v>1</v>
      </c>
      <c r="CY286" s="69">
        <f t="shared" si="121"/>
        <v>0</v>
      </c>
      <c r="CZ286" s="70">
        <f t="shared" si="122"/>
        <v>0</v>
      </c>
      <c r="DA286" s="69">
        <f t="shared" si="123"/>
        <v>0</v>
      </c>
      <c r="DB286" s="70">
        <f t="shared" si="124"/>
        <v>0</v>
      </c>
      <c r="DC286" s="69">
        <f t="shared" si="125"/>
        <v>0</v>
      </c>
      <c r="DD286" s="70">
        <f t="shared" si="126"/>
        <v>0</v>
      </c>
      <c r="DE286" s="71">
        <f t="shared" si="127"/>
        <v>2</v>
      </c>
      <c r="DF286" s="71" t="str">
        <f t="shared" si="128"/>
        <v>Đạt mục tiêu</v>
      </c>
      <c r="DG286" s="2"/>
      <c r="DH286" s="2"/>
      <c r="DI286" s="2"/>
      <c r="DJ286" s="2"/>
      <c r="DK286" s="2"/>
      <c r="DL286" s="2"/>
      <c r="DM286" s="2"/>
      <c r="DN286" s="2"/>
      <c r="DO286" s="2"/>
      <c r="DP286" s="2"/>
      <c r="DQ286" s="2"/>
      <c r="DR286" s="2"/>
      <c r="DS286" s="2"/>
      <c r="DT286" s="2"/>
      <c r="DU286" s="2"/>
      <c r="DV286" s="2"/>
      <c r="DW286" s="2"/>
      <c r="DX286" s="2"/>
      <c r="DY286" s="2"/>
      <c r="DZ286" s="2"/>
    </row>
    <row r="287" spans="1:130" ht="45.75" hidden="1" customHeight="1" x14ac:dyDescent="0.25">
      <c r="A287" s="49">
        <v>250</v>
      </c>
      <c r="B287" s="62">
        <v>387</v>
      </c>
      <c r="C287" s="56">
        <v>387</v>
      </c>
      <c r="D287" s="9" t="s">
        <v>346</v>
      </c>
      <c r="E287" s="15" t="s">
        <v>19</v>
      </c>
      <c r="F287" s="15" t="s">
        <v>347</v>
      </c>
      <c r="G287" s="64" t="s">
        <v>19</v>
      </c>
      <c r="H287" s="141" t="s">
        <v>795</v>
      </c>
      <c r="I287" s="64" t="s">
        <v>628</v>
      </c>
      <c r="J287" s="8"/>
      <c r="K287" s="14"/>
      <c r="L287" s="14"/>
      <c r="M287" s="11"/>
      <c r="N287" s="11" t="s">
        <v>547</v>
      </c>
      <c r="O287" s="80"/>
      <c r="P287" s="80"/>
      <c r="Q287" s="80"/>
      <c r="R287" s="80"/>
      <c r="S287" s="80"/>
      <c r="T287" s="80"/>
      <c r="U287" s="80"/>
      <c r="V287" s="80"/>
      <c r="W287" s="80" t="s">
        <v>15</v>
      </c>
      <c r="X287" s="80"/>
      <c r="Y287" s="67">
        <f t="shared" si="88"/>
        <v>1</v>
      </c>
      <c r="Z287" s="16"/>
      <c r="AA287" s="16"/>
      <c r="AB287" s="16"/>
      <c r="AC287" s="16"/>
      <c r="AD287" s="16"/>
      <c r="AE287" s="68"/>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t="s">
        <v>626</v>
      </c>
      <c r="BG287" s="12"/>
      <c r="BH287" s="12"/>
      <c r="BI287" s="12"/>
      <c r="BJ287" s="16">
        <v>2</v>
      </c>
      <c r="BK287" s="16">
        <v>2</v>
      </c>
      <c r="BL287" s="16">
        <v>2</v>
      </c>
      <c r="BM287" s="16">
        <v>2</v>
      </c>
      <c r="BN287" s="16">
        <v>2</v>
      </c>
      <c r="BO287" s="16">
        <v>2</v>
      </c>
      <c r="BP287" s="16">
        <v>2</v>
      </c>
      <c r="BQ287" s="16">
        <v>2</v>
      </c>
      <c r="BR287" s="16">
        <v>2</v>
      </c>
      <c r="BS287" s="16">
        <v>2</v>
      </c>
      <c r="BT287" s="16">
        <v>2</v>
      </c>
      <c r="BU287" s="16">
        <v>2</v>
      </c>
      <c r="BV287" s="16">
        <v>2</v>
      </c>
      <c r="BW287" s="16">
        <v>2</v>
      </c>
      <c r="BX287" s="16">
        <v>2</v>
      </c>
      <c r="BY287" s="16">
        <v>2</v>
      </c>
      <c r="BZ287" s="16">
        <v>2</v>
      </c>
      <c r="CA287" s="16">
        <v>2</v>
      </c>
      <c r="CB287" s="16">
        <v>2</v>
      </c>
      <c r="CC287" s="16">
        <v>2</v>
      </c>
      <c r="CD287" s="16">
        <v>2</v>
      </c>
      <c r="CE287" s="16">
        <v>2</v>
      </c>
      <c r="CF287" s="16">
        <v>2</v>
      </c>
      <c r="CG287" s="16">
        <v>2</v>
      </c>
      <c r="CH287" s="16">
        <v>2</v>
      </c>
      <c r="CI287" s="16">
        <v>2</v>
      </c>
      <c r="CJ287" s="16">
        <v>2</v>
      </c>
      <c r="CK287" s="16">
        <v>2</v>
      </c>
      <c r="CL287" s="16">
        <v>2</v>
      </c>
      <c r="CM287" s="16">
        <v>2</v>
      </c>
      <c r="CN287" s="16">
        <v>2</v>
      </c>
      <c r="CO287" s="16">
        <v>2</v>
      </c>
      <c r="CP287" s="16">
        <v>2</v>
      </c>
      <c r="CQ287" s="16">
        <v>2</v>
      </c>
      <c r="CR287" s="16">
        <v>2</v>
      </c>
      <c r="CS287" s="16"/>
      <c r="CT287" s="16">
        <v>2</v>
      </c>
      <c r="CU287" s="16">
        <v>2</v>
      </c>
      <c r="CV287" s="16">
        <v>2</v>
      </c>
      <c r="CW287" s="69">
        <f t="shared" si="119"/>
        <v>38</v>
      </c>
      <c r="CX287" s="352">
        <f t="shared" si="120"/>
        <v>1</v>
      </c>
      <c r="CY287" s="69">
        <f t="shared" si="121"/>
        <v>0</v>
      </c>
      <c r="CZ287" s="70">
        <f t="shared" si="122"/>
        <v>0</v>
      </c>
      <c r="DA287" s="69">
        <f t="shared" si="123"/>
        <v>0</v>
      </c>
      <c r="DB287" s="70">
        <f t="shared" si="124"/>
        <v>0</v>
      </c>
      <c r="DC287" s="69">
        <f t="shared" si="125"/>
        <v>0</v>
      </c>
      <c r="DD287" s="70">
        <f t="shared" si="126"/>
        <v>0</v>
      </c>
      <c r="DE287" s="71">
        <f t="shared" si="127"/>
        <v>2</v>
      </c>
      <c r="DF287" s="71" t="str">
        <f t="shared" si="128"/>
        <v>Đạt mục tiêu</v>
      </c>
      <c r="DG287" s="2"/>
      <c r="DH287" s="2"/>
      <c r="DI287" s="2"/>
      <c r="DJ287" s="2"/>
      <c r="DK287" s="2"/>
      <c r="DL287" s="2"/>
      <c r="DM287" s="2"/>
      <c r="DN287" s="2"/>
      <c r="DO287" s="2"/>
      <c r="DP287" s="2"/>
      <c r="DQ287" s="2"/>
      <c r="DR287" s="2"/>
      <c r="DS287" s="2"/>
      <c r="DT287" s="2"/>
      <c r="DU287" s="2"/>
      <c r="DV287" s="2"/>
      <c r="DW287" s="2"/>
      <c r="DX287" s="2"/>
      <c r="DY287" s="2"/>
      <c r="DZ287" s="2"/>
    </row>
    <row r="288" spans="1:130" ht="78" hidden="1" customHeight="1" x14ac:dyDescent="0.25">
      <c r="A288" s="49">
        <v>251</v>
      </c>
      <c r="B288" s="62">
        <v>387</v>
      </c>
      <c r="C288" s="56">
        <v>388</v>
      </c>
      <c r="D288" s="8" t="s">
        <v>348</v>
      </c>
      <c r="E288" s="15" t="s">
        <v>19</v>
      </c>
      <c r="F288" s="15" t="s">
        <v>349</v>
      </c>
      <c r="G288" s="64" t="s">
        <v>19</v>
      </c>
      <c r="H288" s="64" t="s">
        <v>796</v>
      </c>
      <c r="I288" s="64" t="s">
        <v>628</v>
      </c>
      <c r="J288" s="8" t="s">
        <v>339</v>
      </c>
      <c r="K288" s="12" t="s">
        <v>120</v>
      </c>
      <c r="L288" s="12" t="s">
        <v>15</v>
      </c>
      <c r="M288" s="11"/>
      <c r="N288" s="297" t="s">
        <v>1200</v>
      </c>
      <c r="O288" s="66" t="s">
        <v>15</v>
      </c>
      <c r="P288" s="81"/>
      <c r="Q288" s="81"/>
      <c r="R288" s="81"/>
      <c r="S288" s="81"/>
      <c r="T288" s="81"/>
      <c r="U288" s="81"/>
      <c r="V288" s="81"/>
      <c r="W288" s="81"/>
      <c r="X288" s="81"/>
      <c r="Y288" s="67">
        <f t="shared" si="88"/>
        <v>1</v>
      </c>
      <c r="Z288" s="16"/>
      <c r="AA288" s="16" t="s">
        <v>710</v>
      </c>
      <c r="AB288" s="16" t="s">
        <v>645</v>
      </c>
      <c r="AC288" s="16" t="s">
        <v>710</v>
      </c>
      <c r="AD288" s="16"/>
      <c r="AE288" s="68"/>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6">
        <v>2</v>
      </c>
      <c r="BK288" s="16">
        <v>2</v>
      </c>
      <c r="BL288" s="16">
        <v>2</v>
      </c>
      <c r="BM288" s="16">
        <v>2</v>
      </c>
      <c r="BN288" s="16">
        <v>2</v>
      </c>
      <c r="BO288" s="16">
        <v>2</v>
      </c>
      <c r="BP288" s="16">
        <v>2</v>
      </c>
      <c r="BQ288" s="16">
        <v>2</v>
      </c>
      <c r="BR288" s="16">
        <v>2</v>
      </c>
      <c r="BS288" s="16">
        <v>2</v>
      </c>
      <c r="BT288" s="16">
        <v>2</v>
      </c>
      <c r="BU288" s="16">
        <v>2</v>
      </c>
      <c r="BV288" s="16">
        <v>2</v>
      </c>
      <c r="BW288" s="16">
        <v>2</v>
      </c>
      <c r="BX288" s="16">
        <v>2</v>
      </c>
      <c r="BY288" s="16">
        <v>2</v>
      </c>
      <c r="BZ288" s="16">
        <v>2</v>
      </c>
      <c r="CA288" s="16">
        <v>2</v>
      </c>
      <c r="CB288" s="16">
        <v>2</v>
      </c>
      <c r="CC288" s="16">
        <v>2</v>
      </c>
      <c r="CD288" s="16">
        <v>2</v>
      </c>
      <c r="CE288" s="16">
        <v>2</v>
      </c>
      <c r="CF288" s="16">
        <v>2</v>
      </c>
      <c r="CG288" s="16">
        <v>2</v>
      </c>
      <c r="CH288" s="16">
        <v>2</v>
      </c>
      <c r="CI288" s="16">
        <v>2</v>
      </c>
      <c r="CJ288" s="16">
        <v>2</v>
      </c>
      <c r="CK288" s="16">
        <v>2</v>
      </c>
      <c r="CL288" s="16">
        <v>2</v>
      </c>
      <c r="CM288" s="16">
        <v>2</v>
      </c>
      <c r="CN288" s="16">
        <v>2</v>
      </c>
      <c r="CO288" s="16">
        <v>2</v>
      </c>
      <c r="CP288" s="16">
        <v>2</v>
      </c>
      <c r="CQ288" s="16">
        <v>2</v>
      </c>
      <c r="CR288" s="16">
        <v>2</v>
      </c>
      <c r="CS288" s="16">
        <v>2</v>
      </c>
      <c r="CT288" s="16">
        <v>2</v>
      </c>
      <c r="CU288" s="16">
        <v>2</v>
      </c>
      <c r="CV288" s="16">
        <v>2</v>
      </c>
      <c r="CW288" s="69">
        <f t="shared" si="119"/>
        <v>39</v>
      </c>
      <c r="CX288" s="352">
        <f t="shared" si="120"/>
        <v>1</v>
      </c>
      <c r="CY288" s="69">
        <f t="shared" si="121"/>
        <v>0</v>
      </c>
      <c r="CZ288" s="70">
        <f t="shared" si="122"/>
        <v>0</v>
      </c>
      <c r="DA288" s="69">
        <f t="shared" si="123"/>
        <v>0</v>
      </c>
      <c r="DB288" s="70">
        <f t="shared" si="124"/>
        <v>0</v>
      </c>
      <c r="DC288" s="69">
        <f t="shared" si="125"/>
        <v>0</v>
      </c>
      <c r="DD288" s="70">
        <f t="shared" si="126"/>
        <v>0</v>
      </c>
      <c r="DE288" s="71">
        <f t="shared" si="127"/>
        <v>2</v>
      </c>
      <c r="DF288" s="71" t="str">
        <f t="shared" si="128"/>
        <v>Đạt mục tiêu</v>
      </c>
      <c r="DG288" s="2"/>
      <c r="DH288" s="2"/>
      <c r="DI288" s="2"/>
      <c r="DJ288" s="2"/>
      <c r="DK288" s="2"/>
      <c r="DL288" s="2"/>
      <c r="DM288" s="2"/>
      <c r="DN288" s="2"/>
      <c r="DO288" s="2"/>
      <c r="DP288" s="2"/>
      <c r="DQ288" s="2"/>
      <c r="DR288" s="2"/>
      <c r="DS288" s="2"/>
      <c r="DT288" s="2"/>
      <c r="DU288" s="2"/>
      <c r="DV288" s="2"/>
      <c r="DW288" s="2"/>
      <c r="DX288" s="2"/>
      <c r="DY288" s="2"/>
      <c r="DZ288" s="2"/>
    </row>
    <row r="289" spans="1:130" ht="66" customHeight="1" x14ac:dyDescent="0.25">
      <c r="A289" s="49">
        <v>252</v>
      </c>
      <c r="B289" s="55">
        <v>388</v>
      </c>
      <c r="C289" s="56">
        <v>388</v>
      </c>
      <c r="D289" s="8" t="s">
        <v>348</v>
      </c>
      <c r="E289" s="15" t="s">
        <v>19</v>
      </c>
      <c r="F289" s="15" t="s">
        <v>349</v>
      </c>
      <c r="G289" s="64" t="s">
        <v>19</v>
      </c>
      <c r="H289" s="141" t="s">
        <v>797</v>
      </c>
      <c r="I289" s="64" t="s">
        <v>628</v>
      </c>
      <c r="J289" s="8"/>
      <c r="K289" s="13"/>
      <c r="L289" s="13"/>
      <c r="M289" s="11"/>
      <c r="N289" s="305" t="s">
        <v>541</v>
      </c>
      <c r="O289" s="66"/>
      <c r="P289" s="66" t="s">
        <v>15</v>
      </c>
      <c r="Q289" s="81"/>
      <c r="R289" s="81"/>
      <c r="S289" s="81"/>
      <c r="T289" s="81"/>
      <c r="U289" s="81"/>
      <c r="V289" s="81"/>
      <c r="W289" s="81"/>
      <c r="X289" s="81"/>
      <c r="Y289" s="67">
        <f t="shared" si="88"/>
        <v>1</v>
      </c>
      <c r="Z289" s="16"/>
      <c r="AA289" s="12"/>
      <c r="AB289" s="12"/>
      <c r="AC289" s="12"/>
      <c r="AD289" s="12"/>
      <c r="AE289" s="16" t="s">
        <v>710</v>
      </c>
      <c r="AF289" s="16" t="s">
        <v>645</v>
      </c>
      <c r="AG289" s="16" t="s">
        <v>645</v>
      </c>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6">
        <v>2</v>
      </c>
      <c r="BK289" s="16">
        <v>2</v>
      </c>
      <c r="BL289" s="16">
        <v>2</v>
      </c>
      <c r="BM289" s="16">
        <v>1</v>
      </c>
      <c r="BN289" s="16">
        <v>2</v>
      </c>
      <c r="BO289" s="16">
        <v>2</v>
      </c>
      <c r="BP289" s="16">
        <v>2</v>
      </c>
      <c r="BQ289" s="16">
        <v>1</v>
      </c>
      <c r="BR289" s="16">
        <v>2</v>
      </c>
      <c r="BS289" s="16">
        <v>2</v>
      </c>
      <c r="BT289" s="16">
        <v>2</v>
      </c>
      <c r="BU289" s="16">
        <v>2</v>
      </c>
      <c r="BV289" s="16">
        <v>2</v>
      </c>
      <c r="BW289" s="16">
        <v>2</v>
      </c>
      <c r="BX289" s="16">
        <v>2</v>
      </c>
      <c r="BY289" s="16">
        <v>2</v>
      </c>
      <c r="BZ289" s="16">
        <v>2</v>
      </c>
      <c r="CA289" s="16">
        <v>2</v>
      </c>
      <c r="CB289" s="16">
        <v>2</v>
      </c>
      <c r="CC289" s="16">
        <v>2</v>
      </c>
      <c r="CD289" s="16">
        <v>2</v>
      </c>
      <c r="CE289" s="16">
        <v>2</v>
      </c>
      <c r="CF289" s="16">
        <v>2</v>
      </c>
      <c r="CG289" s="16">
        <v>2</v>
      </c>
      <c r="CH289" s="16">
        <v>2</v>
      </c>
      <c r="CI289" s="16">
        <v>2</v>
      </c>
      <c r="CJ289" s="16">
        <v>2</v>
      </c>
      <c r="CK289" s="16">
        <v>2</v>
      </c>
      <c r="CL289" s="16">
        <v>1</v>
      </c>
      <c r="CM289" s="16">
        <v>2</v>
      </c>
      <c r="CN289" s="16">
        <v>1</v>
      </c>
      <c r="CO289" s="16">
        <v>2</v>
      </c>
      <c r="CP289" s="16">
        <v>1</v>
      </c>
      <c r="CQ289" s="16">
        <v>2</v>
      </c>
      <c r="CR289" s="16">
        <v>2</v>
      </c>
      <c r="CS289" s="16">
        <v>1</v>
      </c>
      <c r="CT289" s="16">
        <v>2</v>
      </c>
      <c r="CU289" s="16">
        <v>2</v>
      </c>
      <c r="CV289" s="16">
        <v>2</v>
      </c>
      <c r="CW289" s="69">
        <f t="shared" si="119"/>
        <v>33</v>
      </c>
      <c r="CX289" s="352">
        <f t="shared" si="120"/>
        <v>0.84615384615384615</v>
      </c>
      <c r="CY289" s="69">
        <f t="shared" si="121"/>
        <v>6</v>
      </c>
      <c r="CZ289" s="70">
        <f t="shared" si="122"/>
        <v>0.15384615384615385</v>
      </c>
      <c r="DA289" s="69">
        <f t="shared" si="123"/>
        <v>0</v>
      </c>
      <c r="DB289" s="70">
        <f t="shared" si="124"/>
        <v>0</v>
      </c>
      <c r="DC289" s="69">
        <f t="shared" si="125"/>
        <v>0</v>
      </c>
      <c r="DD289" s="70">
        <f t="shared" si="126"/>
        <v>0</v>
      </c>
      <c r="DE289" s="71">
        <f t="shared" si="127"/>
        <v>1.8461538461538463</v>
      </c>
      <c r="DF289" s="71" t="str">
        <f t="shared" si="128"/>
        <v>Đạt mục tiêu</v>
      </c>
      <c r="DG289" s="2"/>
      <c r="DH289" s="2"/>
      <c r="DI289" s="2"/>
      <c r="DJ289" s="2"/>
      <c r="DK289" s="2"/>
      <c r="DL289" s="2"/>
      <c r="DM289" s="2"/>
      <c r="DN289" s="2"/>
      <c r="DO289" s="2"/>
      <c r="DP289" s="2"/>
      <c r="DQ289" s="2"/>
      <c r="DR289" s="2"/>
      <c r="DS289" s="2"/>
      <c r="DT289" s="2"/>
      <c r="DU289" s="2"/>
      <c r="DV289" s="2"/>
      <c r="DW289" s="2"/>
      <c r="DX289" s="2"/>
      <c r="DY289" s="2"/>
      <c r="DZ289" s="2"/>
    </row>
    <row r="290" spans="1:130" ht="112.5" hidden="1" customHeight="1" x14ac:dyDescent="0.25">
      <c r="A290" s="49">
        <v>253</v>
      </c>
      <c r="B290" s="62">
        <v>388</v>
      </c>
      <c r="C290" s="56">
        <v>388</v>
      </c>
      <c r="D290" s="8" t="s">
        <v>348</v>
      </c>
      <c r="E290" s="15" t="s">
        <v>19</v>
      </c>
      <c r="F290" s="15" t="s">
        <v>349</v>
      </c>
      <c r="G290" s="64" t="s">
        <v>19</v>
      </c>
      <c r="H290" s="141" t="s">
        <v>798</v>
      </c>
      <c r="I290" s="64" t="s">
        <v>628</v>
      </c>
      <c r="J290" s="8"/>
      <c r="K290" s="13"/>
      <c r="L290" s="13"/>
      <c r="M290" s="11"/>
      <c r="N290" s="305" t="s">
        <v>543</v>
      </c>
      <c r="O290" s="66"/>
      <c r="P290" s="81"/>
      <c r="Q290" s="66"/>
      <c r="R290" s="81" t="s">
        <v>15</v>
      </c>
      <c r="S290" s="81"/>
      <c r="T290" s="81"/>
      <c r="U290" s="81"/>
      <c r="V290" s="81"/>
      <c r="W290" s="81"/>
      <c r="X290" s="81"/>
      <c r="Y290" s="67">
        <f t="shared" si="88"/>
        <v>1</v>
      </c>
      <c r="Z290" s="16"/>
      <c r="AA290" s="16"/>
      <c r="AB290" s="16"/>
      <c r="AC290" s="16"/>
      <c r="AD290" s="16"/>
      <c r="AE290" s="68"/>
      <c r="AF290" s="12"/>
      <c r="AG290" s="12"/>
      <c r="AH290" s="12"/>
      <c r="AI290" s="12"/>
      <c r="AJ290" s="12"/>
      <c r="AK290" s="12"/>
      <c r="AL290" s="12" t="s">
        <v>710</v>
      </c>
      <c r="AM290" s="12"/>
      <c r="AN290" s="12"/>
      <c r="AO290" s="12" t="s">
        <v>710</v>
      </c>
      <c r="AP290" s="12"/>
      <c r="AQ290" s="12"/>
      <c r="AR290" s="12"/>
      <c r="AS290" s="12"/>
      <c r="AT290" s="12"/>
      <c r="AU290" s="12"/>
      <c r="AV290" s="12"/>
      <c r="AW290" s="12"/>
      <c r="AX290" s="12"/>
      <c r="AY290" s="12"/>
      <c r="AZ290" s="12"/>
      <c r="BA290" s="12"/>
      <c r="BB290" s="12"/>
      <c r="BC290" s="12"/>
      <c r="BD290" s="12"/>
      <c r="BE290" s="12"/>
      <c r="BF290" s="12"/>
      <c r="BG290" s="12"/>
      <c r="BH290" s="12"/>
      <c r="BI290" s="12"/>
      <c r="BJ290" s="16">
        <v>2</v>
      </c>
      <c r="BK290" s="16">
        <v>2</v>
      </c>
      <c r="BL290" s="16">
        <v>2</v>
      </c>
      <c r="BM290" s="16">
        <v>2</v>
      </c>
      <c r="BN290" s="16">
        <v>2</v>
      </c>
      <c r="BO290" s="16">
        <v>2</v>
      </c>
      <c r="BP290" s="16">
        <v>2</v>
      </c>
      <c r="BQ290" s="16">
        <v>2</v>
      </c>
      <c r="BR290" s="16">
        <v>2</v>
      </c>
      <c r="BS290" s="16">
        <v>2</v>
      </c>
      <c r="BT290" s="16">
        <v>2</v>
      </c>
      <c r="BU290" s="16">
        <v>2</v>
      </c>
      <c r="BV290" s="16">
        <v>2</v>
      </c>
      <c r="BW290" s="16">
        <v>2</v>
      </c>
      <c r="BX290" s="16">
        <v>2</v>
      </c>
      <c r="BY290" s="16">
        <v>2</v>
      </c>
      <c r="BZ290" s="16">
        <v>2</v>
      </c>
      <c r="CA290" s="16">
        <v>2</v>
      </c>
      <c r="CB290" s="16">
        <v>2</v>
      </c>
      <c r="CC290" s="16">
        <v>2</v>
      </c>
      <c r="CD290" s="16">
        <v>2</v>
      </c>
      <c r="CE290" s="16">
        <v>2</v>
      </c>
      <c r="CF290" s="16">
        <v>2</v>
      </c>
      <c r="CG290" s="16">
        <v>2</v>
      </c>
      <c r="CH290" s="16">
        <v>2</v>
      </c>
      <c r="CI290" s="16">
        <v>2</v>
      </c>
      <c r="CJ290" s="16">
        <v>2</v>
      </c>
      <c r="CK290" s="16">
        <v>2</v>
      </c>
      <c r="CL290" s="16">
        <v>2</v>
      </c>
      <c r="CM290" s="16">
        <v>2</v>
      </c>
      <c r="CN290" s="16">
        <v>2</v>
      </c>
      <c r="CO290" s="16">
        <v>2</v>
      </c>
      <c r="CP290" s="16">
        <v>2</v>
      </c>
      <c r="CQ290" s="16">
        <v>2</v>
      </c>
      <c r="CR290" s="16">
        <v>2</v>
      </c>
      <c r="CS290" s="16">
        <v>2</v>
      </c>
      <c r="CT290" s="16">
        <v>2</v>
      </c>
      <c r="CU290" s="16">
        <v>2</v>
      </c>
      <c r="CV290" s="16">
        <v>2</v>
      </c>
      <c r="CW290" s="69">
        <f t="shared" si="119"/>
        <v>39</v>
      </c>
      <c r="CX290" s="352">
        <f t="shared" si="120"/>
        <v>1</v>
      </c>
      <c r="CY290" s="69">
        <f t="shared" si="121"/>
        <v>0</v>
      </c>
      <c r="CZ290" s="70">
        <f t="shared" si="122"/>
        <v>0</v>
      </c>
      <c r="DA290" s="69">
        <f t="shared" si="123"/>
        <v>0</v>
      </c>
      <c r="DB290" s="70">
        <f t="shared" si="124"/>
        <v>0</v>
      </c>
      <c r="DC290" s="69">
        <f t="shared" si="125"/>
        <v>0</v>
      </c>
      <c r="DD290" s="70">
        <f t="shared" si="126"/>
        <v>0</v>
      </c>
      <c r="DE290" s="71">
        <f t="shared" si="127"/>
        <v>2</v>
      </c>
      <c r="DF290" s="71" t="str">
        <f t="shared" si="128"/>
        <v>Đạt mục tiêu</v>
      </c>
      <c r="DG290" s="2"/>
      <c r="DH290" s="2"/>
      <c r="DI290" s="2"/>
      <c r="DJ290" s="2"/>
      <c r="DK290" s="2"/>
      <c r="DL290" s="2"/>
      <c r="DM290" s="2"/>
      <c r="DN290" s="2"/>
      <c r="DO290" s="2"/>
      <c r="DP290" s="2"/>
      <c r="DQ290" s="2"/>
      <c r="DR290" s="2"/>
      <c r="DS290" s="2"/>
      <c r="DT290" s="2"/>
      <c r="DU290" s="2"/>
      <c r="DV290" s="2"/>
      <c r="DW290" s="2"/>
      <c r="DX290" s="2"/>
      <c r="DY290" s="2"/>
      <c r="DZ290" s="2"/>
    </row>
    <row r="291" spans="1:130" ht="123.75" hidden="1" customHeight="1" x14ac:dyDescent="0.25">
      <c r="A291" s="49">
        <v>254</v>
      </c>
      <c r="B291" s="62">
        <v>388</v>
      </c>
      <c r="C291" s="56">
        <v>388</v>
      </c>
      <c r="D291" s="8" t="s">
        <v>348</v>
      </c>
      <c r="E291" s="15" t="s">
        <v>19</v>
      </c>
      <c r="F291" s="15" t="s">
        <v>349</v>
      </c>
      <c r="G291" s="64" t="s">
        <v>19</v>
      </c>
      <c r="H291" s="143" t="s">
        <v>799</v>
      </c>
      <c r="I291" s="64" t="s">
        <v>628</v>
      </c>
      <c r="J291" s="8"/>
      <c r="K291" s="13"/>
      <c r="L291" s="13"/>
      <c r="M291" s="11"/>
      <c r="N291" s="305" t="s">
        <v>543</v>
      </c>
      <c r="O291" s="66"/>
      <c r="P291" s="81"/>
      <c r="Q291" s="81"/>
      <c r="R291" s="66" t="s">
        <v>15</v>
      </c>
      <c r="S291" s="81"/>
      <c r="T291" s="81"/>
      <c r="U291" s="81"/>
      <c r="V291" s="81"/>
      <c r="W291" s="81"/>
      <c r="X291" s="81"/>
      <c r="Y291" s="67">
        <f t="shared" si="88"/>
        <v>1</v>
      </c>
      <c r="Z291" s="16"/>
      <c r="AA291" s="16"/>
      <c r="AB291" s="16"/>
      <c r="AC291" s="16"/>
      <c r="AD291" s="16"/>
      <c r="AE291" s="68"/>
      <c r="AF291" s="12"/>
      <c r="AG291" s="12"/>
      <c r="AH291" s="12"/>
      <c r="AI291" s="12"/>
      <c r="AJ291" s="12"/>
      <c r="AK291" s="12"/>
      <c r="AL291" s="12"/>
      <c r="AM291" s="12"/>
      <c r="AN291" s="12" t="s">
        <v>710</v>
      </c>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6">
        <v>2</v>
      </c>
      <c r="BK291" s="16">
        <v>2</v>
      </c>
      <c r="BL291" s="16">
        <v>2</v>
      </c>
      <c r="BM291" s="16">
        <v>2</v>
      </c>
      <c r="BN291" s="16">
        <v>2</v>
      </c>
      <c r="BO291" s="16">
        <v>2</v>
      </c>
      <c r="BP291" s="16">
        <v>2</v>
      </c>
      <c r="BQ291" s="16">
        <v>2</v>
      </c>
      <c r="BR291" s="16">
        <v>2</v>
      </c>
      <c r="BS291" s="16">
        <v>2</v>
      </c>
      <c r="BT291" s="16">
        <v>2</v>
      </c>
      <c r="BU291" s="16">
        <v>2</v>
      </c>
      <c r="BV291" s="16">
        <v>2</v>
      </c>
      <c r="BW291" s="16">
        <v>2</v>
      </c>
      <c r="BX291" s="16">
        <v>2</v>
      </c>
      <c r="BY291" s="16">
        <v>2</v>
      </c>
      <c r="BZ291" s="16">
        <v>2</v>
      </c>
      <c r="CA291" s="16">
        <v>2</v>
      </c>
      <c r="CB291" s="16">
        <v>2</v>
      </c>
      <c r="CC291" s="16">
        <v>2</v>
      </c>
      <c r="CD291" s="16">
        <v>2</v>
      </c>
      <c r="CE291" s="16">
        <v>2</v>
      </c>
      <c r="CF291" s="16">
        <v>2</v>
      </c>
      <c r="CG291" s="16">
        <v>2</v>
      </c>
      <c r="CH291" s="16">
        <v>2</v>
      </c>
      <c r="CI291" s="16">
        <v>2</v>
      </c>
      <c r="CJ291" s="16">
        <v>2</v>
      </c>
      <c r="CK291" s="16">
        <v>2</v>
      </c>
      <c r="CL291" s="16">
        <v>2</v>
      </c>
      <c r="CM291" s="16">
        <v>2</v>
      </c>
      <c r="CN291" s="16">
        <v>2</v>
      </c>
      <c r="CO291" s="16">
        <v>2</v>
      </c>
      <c r="CP291" s="16">
        <v>2</v>
      </c>
      <c r="CQ291" s="16">
        <v>2</v>
      </c>
      <c r="CR291" s="16">
        <v>2</v>
      </c>
      <c r="CS291" s="16">
        <v>2</v>
      </c>
      <c r="CT291" s="16">
        <v>2</v>
      </c>
      <c r="CU291" s="16">
        <v>2</v>
      </c>
      <c r="CV291" s="16">
        <v>2</v>
      </c>
      <c r="CW291" s="69">
        <f t="shared" si="119"/>
        <v>39</v>
      </c>
      <c r="CX291" s="352">
        <f t="shared" si="120"/>
        <v>1</v>
      </c>
      <c r="CY291" s="69">
        <f t="shared" si="121"/>
        <v>0</v>
      </c>
      <c r="CZ291" s="70">
        <f t="shared" si="122"/>
        <v>0</v>
      </c>
      <c r="DA291" s="69">
        <f t="shared" si="123"/>
        <v>0</v>
      </c>
      <c r="DB291" s="70">
        <f t="shared" si="124"/>
        <v>0</v>
      </c>
      <c r="DC291" s="69">
        <f t="shared" si="125"/>
        <v>0</v>
      </c>
      <c r="DD291" s="70">
        <f t="shared" si="126"/>
        <v>0</v>
      </c>
      <c r="DE291" s="71">
        <f t="shared" si="127"/>
        <v>2</v>
      </c>
      <c r="DF291" s="71" t="str">
        <f t="shared" si="128"/>
        <v>Đạt mục tiêu</v>
      </c>
      <c r="DG291" s="2"/>
      <c r="DH291" s="2"/>
      <c r="DI291" s="2"/>
      <c r="DJ291" s="2"/>
      <c r="DK291" s="2"/>
      <c r="DL291" s="2"/>
      <c r="DM291" s="2"/>
      <c r="DN291" s="2"/>
      <c r="DO291" s="2"/>
      <c r="DP291" s="2"/>
      <c r="DQ291" s="2"/>
      <c r="DR291" s="2"/>
      <c r="DS291" s="2"/>
      <c r="DT291" s="2"/>
      <c r="DU291" s="2"/>
      <c r="DV291" s="2"/>
      <c r="DW291" s="2"/>
      <c r="DX291" s="2"/>
      <c r="DY291" s="2"/>
      <c r="DZ291" s="2"/>
    </row>
    <row r="292" spans="1:130" ht="63.75" hidden="1" customHeight="1" x14ac:dyDescent="0.25">
      <c r="A292" s="49">
        <v>255</v>
      </c>
      <c r="B292" s="62">
        <v>388</v>
      </c>
      <c r="C292" s="56">
        <v>388</v>
      </c>
      <c r="D292" s="8" t="s">
        <v>348</v>
      </c>
      <c r="E292" s="15" t="s">
        <v>19</v>
      </c>
      <c r="F292" s="15" t="s">
        <v>349</v>
      </c>
      <c r="G292" s="64" t="s">
        <v>19</v>
      </c>
      <c r="H292" s="143" t="s">
        <v>800</v>
      </c>
      <c r="I292" s="64" t="s">
        <v>628</v>
      </c>
      <c r="J292" s="8"/>
      <c r="K292" s="13"/>
      <c r="L292" s="13"/>
      <c r="M292" s="11"/>
      <c r="N292" s="305" t="s">
        <v>544</v>
      </c>
      <c r="O292" s="66"/>
      <c r="P292" s="81"/>
      <c r="Q292" s="81"/>
      <c r="R292" s="81"/>
      <c r="S292" s="66" t="s">
        <v>15</v>
      </c>
      <c r="T292" s="81"/>
      <c r="U292" s="81"/>
      <c r="V292" s="81"/>
      <c r="W292" s="81"/>
      <c r="X292" s="81"/>
      <c r="Y292" s="67">
        <f t="shared" si="88"/>
        <v>1</v>
      </c>
      <c r="Z292" s="16"/>
      <c r="AA292" s="16"/>
      <c r="AB292" s="16"/>
      <c r="AC292" s="16"/>
      <c r="AD292" s="16"/>
      <c r="AE292" s="68"/>
      <c r="AF292" s="12"/>
      <c r="AG292" s="12"/>
      <c r="AH292" s="12"/>
      <c r="AI292" s="12"/>
      <c r="AJ292" s="12"/>
      <c r="AK292" s="12"/>
      <c r="AL292" s="12"/>
      <c r="AM292" s="12"/>
      <c r="AN292" s="12"/>
      <c r="AO292" s="12"/>
      <c r="AP292" s="12"/>
      <c r="AQ292" s="12"/>
      <c r="AR292" s="12" t="s">
        <v>645</v>
      </c>
      <c r="AS292" s="12" t="s">
        <v>645</v>
      </c>
      <c r="AT292" s="12" t="s">
        <v>710</v>
      </c>
      <c r="AU292" s="12"/>
      <c r="AV292" s="12"/>
      <c r="AW292" s="12"/>
      <c r="AX292" s="12"/>
      <c r="AY292" s="12"/>
      <c r="AZ292" s="12"/>
      <c r="BA292" s="12"/>
      <c r="BB292" s="12"/>
      <c r="BC292" s="12"/>
      <c r="BD292" s="12"/>
      <c r="BE292" s="12"/>
      <c r="BF292" s="12"/>
      <c r="BG292" s="12"/>
      <c r="BH292" s="12"/>
      <c r="BI292" s="12"/>
      <c r="BJ292" s="16">
        <v>2</v>
      </c>
      <c r="BK292" s="16">
        <v>2</v>
      </c>
      <c r="BL292" s="16">
        <v>2</v>
      </c>
      <c r="BM292" s="16">
        <v>2</v>
      </c>
      <c r="BN292" s="16">
        <v>2</v>
      </c>
      <c r="BO292" s="16">
        <v>2</v>
      </c>
      <c r="BP292" s="16">
        <v>2</v>
      </c>
      <c r="BQ292" s="16">
        <v>2</v>
      </c>
      <c r="BR292" s="16">
        <v>2</v>
      </c>
      <c r="BS292" s="16">
        <v>2</v>
      </c>
      <c r="BT292" s="16">
        <v>2</v>
      </c>
      <c r="BU292" s="16">
        <v>2</v>
      </c>
      <c r="BV292" s="16">
        <v>2</v>
      </c>
      <c r="BW292" s="16">
        <v>2</v>
      </c>
      <c r="BX292" s="16">
        <v>2</v>
      </c>
      <c r="BY292" s="16">
        <v>2</v>
      </c>
      <c r="BZ292" s="16">
        <v>2</v>
      </c>
      <c r="CA292" s="16">
        <v>2</v>
      </c>
      <c r="CB292" s="16">
        <v>2</v>
      </c>
      <c r="CC292" s="16">
        <v>2</v>
      </c>
      <c r="CD292" s="16">
        <v>2</v>
      </c>
      <c r="CE292" s="16">
        <v>2</v>
      </c>
      <c r="CF292" s="16">
        <v>2</v>
      </c>
      <c r="CG292" s="16">
        <v>2</v>
      </c>
      <c r="CH292" s="16">
        <v>2</v>
      </c>
      <c r="CI292" s="16">
        <v>2</v>
      </c>
      <c r="CJ292" s="16">
        <v>2</v>
      </c>
      <c r="CK292" s="16">
        <v>2</v>
      </c>
      <c r="CL292" s="16">
        <v>2</v>
      </c>
      <c r="CM292" s="16">
        <v>2</v>
      </c>
      <c r="CN292" s="16">
        <v>2</v>
      </c>
      <c r="CO292" s="16">
        <v>2</v>
      </c>
      <c r="CP292" s="16">
        <v>2</v>
      </c>
      <c r="CQ292" s="16">
        <v>2</v>
      </c>
      <c r="CR292" s="16">
        <v>2</v>
      </c>
      <c r="CS292" s="16"/>
      <c r="CT292" s="16">
        <v>2</v>
      </c>
      <c r="CU292" s="16">
        <v>2</v>
      </c>
      <c r="CV292" s="16">
        <v>2</v>
      </c>
      <c r="CW292" s="69">
        <f t="shared" si="119"/>
        <v>38</v>
      </c>
      <c r="CX292" s="352">
        <f t="shared" si="120"/>
        <v>1</v>
      </c>
      <c r="CY292" s="69">
        <f t="shared" si="121"/>
        <v>0</v>
      </c>
      <c r="CZ292" s="70">
        <f t="shared" si="122"/>
        <v>0</v>
      </c>
      <c r="DA292" s="69">
        <f t="shared" si="123"/>
        <v>0</v>
      </c>
      <c r="DB292" s="70">
        <f t="shared" si="124"/>
        <v>0</v>
      </c>
      <c r="DC292" s="69">
        <f t="shared" si="125"/>
        <v>0</v>
      </c>
      <c r="DD292" s="70">
        <f t="shared" si="126"/>
        <v>0</v>
      </c>
      <c r="DE292" s="71">
        <f t="shared" si="127"/>
        <v>2</v>
      </c>
      <c r="DF292" s="71" t="str">
        <f t="shared" si="128"/>
        <v>Đạt mục tiêu</v>
      </c>
      <c r="DG292" s="2"/>
      <c r="DH292" s="2"/>
      <c r="DI292" s="2"/>
      <c r="DJ292" s="2"/>
      <c r="DK292" s="2"/>
      <c r="DL292" s="2"/>
      <c r="DM292" s="2"/>
      <c r="DN292" s="2"/>
      <c r="DO292" s="2"/>
      <c r="DP292" s="2"/>
      <c r="DQ292" s="2"/>
      <c r="DR292" s="2"/>
      <c r="DS292" s="2"/>
      <c r="DT292" s="2"/>
      <c r="DU292" s="2"/>
      <c r="DV292" s="2"/>
      <c r="DW292" s="2"/>
      <c r="DX292" s="2"/>
      <c r="DY292" s="2"/>
      <c r="DZ292" s="2"/>
    </row>
    <row r="293" spans="1:130" ht="54" hidden="1" customHeight="1" x14ac:dyDescent="0.25">
      <c r="A293" s="49">
        <v>256</v>
      </c>
      <c r="B293" s="62">
        <v>388</v>
      </c>
      <c r="C293" s="56">
        <v>388</v>
      </c>
      <c r="D293" s="8" t="s">
        <v>348</v>
      </c>
      <c r="E293" s="15" t="s">
        <v>19</v>
      </c>
      <c r="F293" s="15" t="s">
        <v>349</v>
      </c>
      <c r="G293" s="64" t="s">
        <v>19</v>
      </c>
      <c r="H293" s="143" t="s">
        <v>801</v>
      </c>
      <c r="I293" s="64" t="s">
        <v>628</v>
      </c>
      <c r="J293" s="8"/>
      <c r="K293" s="13"/>
      <c r="L293" s="13"/>
      <c r="M293" s="11"/>
      <c r="N293" s="11"/>
      <c r="O293" s="66"/>
      <c r="P293" s="81"/>
      <c r="Q293" s="81"/>
      <c r="R293" s="81"/>
      <c r="S293" s="81"/>
      <c r="T293" s="66"/>
      <c r="U293" s="81" t="s">
        <v>15</v>
      </c>
      <c r="V293" s="81"/>
      <c r="W293" s="81"/>
      <c r="X293" s="81"/>
      <c r="Y293" s="67">
        <f t="shared" si="88"/>
        <v>1</v>
      </c>
      <c r="Z293" s="16"/>
      <c r="AA293" s="16"/>
      <c r="AB293" s="16"/>
      <c r="AC293" s="16"/>
      <c r="AD293" s="16"/>
      <c r="AE293" s="68"/>
      <c r="AF293" s="12"/>
      <c r="AG293" s="12"/>
      <c r="AH293" s="12"/>
      <c r="AI293" s="12"/>
      <c r="AJ293" s="12"/>
      <c r="AK293" s="12"/>
      <c r="AL293" s="12"/>
      <c r="AM293" s="12"/>
      <c r="AN293" s="12"/>
      <c r="AO293" s="12"/>
      <c r="AP293" s="12"/>
      <c r="AQ293" s="12"/>
      <c r="AR293" s="12"/>
      <c r="AS293" s="12"/>
      <c r="AT293" s="12"/>
      <c r="AU293" s="12"/>
      <c r="AV293" s="12"/>
      <c r="AW293" s="12"/>
      <c r="AX293" s="12"/>
      <c r="AY293" s="12" t="s">
        <v>710</v>
      </c>
      <c r="AZ293" s="12"/>
      <c r="BA293" s="12" t="s">
        <v>645</v>
      </c>
      <c r="BB293" s="12" t="s">
        <v>623</v>
      </c>
      <c r="BC293" s="12"/>
      <c r="BD293" s="12"/>
      <c r="BE293" s="12"/>
      <c r="BF293" s="12"/>
      <c r="BG293" s="12"/>
      <c r="BH293" s="12"/>
      <c r="BI293" s="12"/>
      <c r="BJ293" s="16">
        <v>2</v>
      </c>
      <c r="BK293" s="16">
        <v>2</v>
      </c>
      <c r="BL293" s="16">
        <v>2</v>
      </c>
      <c r="BM293" s="16">
        <v>2</v>
      </c>
      <c r="BN293" s="16">
        <v>2</v>
      </c>
      <c r="BO293" s="16">
        <v>2</v>
      </c>
      <c r="BP293" s="16">
        <v>2</v>
      </c>
      <c r="BQ293" s="16">
        <v>2</v>
      </c>
      <c r="BR293" s="16">
        <v>2</v>
      </c>
      <c r="BS293" s="16">
        <v>2</v>
      </c>
      <c r="BT293" s="16">
        <v>2</v>
      </c>
      <c r="BU293" s="16">
        <v>2</v>
      </c>
      <c r="BV293" s="16">
        <v>2</v>
      </c>
      <c r="BW293" s="16">
        <v>2</v>
      </c>
      <c r="BX293" s="16">
        <v>2</v>
      </c>
      <c r="BY293" s="16">
        <v>2</v>
      </c>
      <c r="BZ293" s="16">
        <v>2</v>
      </c>
      <c r="CA293" s="16">
        <v>2</v>
      </c>
      <c r="CB293" s="16">
        <v>2</v>
      </c>
      <c r="CC293" s="16">
        <v>2</v>
      </c>
      <c r="CD293" s="16">
        <v>2</v>
      </c>
      <c r="CE293" s="16">
        <v>2</v>
      </c>
      <c r="CF293" s="16">
        <v>2</v>
      </c>
      <c r="CG293" s="16">
        <v>2</v>
      </c>
      <c r="CH293" s="16">
        <v>2</v>
      </c>
      <c r="CI293" s="16">
        <v>2</v>
      </c>
      <c r="CJ293" s="16">
        <v>2</v>
      </c>
      <c r="CK293" s="16">
        <v>2</v>
      </c>
      <c r="CL293" s="16">
        <v>2</v>
      </c>
      <c r="CM293" s="16">
        <v>2</v>
      </c>
      <c r="CN293" s="16">
        <v>2</v>
      </c>
      <c r="CO293" s="16">
        <v>2</v>
      </c>
      <c r="CP293" s="16">
        <v>2</v>
      </c>
      <c r="CQ293" s="16">
        <v>2</v>
      </c>
      <c r="CR293" s="16">
        <v>2</v>
      </c>
      <c r="CS293" s="16"/>
      <c r="CT293" s="16">
        <v>2</v>
      </c>
      <c r="CU293" s="16">
        <v>2</v>
      </c>
      <c r="CV293" s="16">
        <v>2</v>
      </c>
      <c r="CW293" s="69">
        <f t="shared" si="119"/>
        <v>38</v>
      </c>
      <c r="CX293" s="352">
        <f t="shared" si="120"/>
        <v>1</v>
      </c>
      <c r="CY293" s="69">
        <f t="shared" si="121"/>
        <v>0</v>
      </c>
      <c r="CZ293" s="70">
        <f t="shared" si="122"/>
        <v>0</v>
      </c>
      <c r="DA293" s="69">
        <f t="shared" si="123"/>
        <v>0</v>
      </c>
      <c r="DB293" s="70">
        <f t="shared" si="124"/>
        <v>0</v>
      </c>
      <c r="DC293" s="69">
        <f t="shared" si="125"/>
        <v>0</v>
      </c>
      <c r="DD293" s="70">
        <f t="shared" si="126"/>
        <v>0</v>
      </c>
      <c r="DE293" s="71">
        <f t="shared" si="127"/>
        <v>2</v>
      </c>
      <c r="DF293" s="71" t="str">
        <f t="shared" si="128"/>
        <v>Đạt mục tiêu</v>
      </c>
      <c r="DG293" s="2"/>
      <c r="DH293" s="2"/>
      <c r="DI293" s="2"/>
      <c r="DJ293" s="2"/>
      <c r="DK293" s="2"/>
      <c r="DL293" s="2"/>
      <c r="DM293" s="2"/>
      <c r="DN293" s="2"/>
      <c r="DO293" s="2"/>
      <c r="DP293" s="2"/>
      <c r="DQ293" s="2"/>
      <c r="DR293" s="2"/>
      <c r="DS293" s="2"/>
      <c r="DT293" s="2"/>
      <c r="DU293" s="2"/>
      <c r="DV293" s="2"/>
      <c r="DW293" s="2"/>
      <c r="DX293" s="2"/>
      <c r="DY293" s="2"/>
      <c r="DZ293" s="2"/>
    </row>
    <row r="294" spans="1:130" ht="60" hidden="1" customHeight="1" x14ac:dyDescent="0.25">
      <c r="A294" s="49">
        <v>257</v>
      </c>
      <c r="B294" s="62">
        <v>388</v>
      </c>
      <c r="C294" s="56">
        <v>388</v>
      </c>
      <c r="D294" s="8" t="s">
        <v>348</v>
      </c>
      <c r="E294" s="15" t="s">
        <v>19</v>
      </c>
      <c r="F294" s="15" t="s">
        <v>349</v>
      </c>
      <c r="G294" s="64" t="s">
        <v>19</v>
      </c>
      <c r="H294" s="143" t="s">
        <v>1214</v>
      </c>
      <c r="I294" s="64" t="s">
        <v>628</v>
      </c>
      <c r="J294" s="8"/>
      <c r="K294" s="13"/>
      <c r="L294" s="13"/>
      <c r="M294" s="11"/>
      <c r="N294" s="305" t="s">
        <v>544</v>
      </c>
      <c r="O294" s="66"/>
      <c r="P294" s="81"/>
      <c r="Q294" s="81"/>
      <c r="R294" s="81"/>
      <c r="S294" s="81" t="s">
        <v>15</v>
      </c>
      <c r="T294" s="81"/>
      <c r="U294" s="66"/>
      <c r="V294" s="81"/>
      <c r="W294" s="81"/>
      <c r="X294" s="81"/>
      <c r="Y294" s="67">
        <f t="shared" si="88"/>
        <v>1</v>
      </c>
      <c r="Z294" s="16"/>
      <c r="AA294" s="16"/>
      <c r="AB294" s="16"/>
      <c r="AC294" s="16"/>
      <c r="AD294" s="16"/>
      <c r="AE294" s="68"/>
      <c r="AF294" s="12"/>
      <c r="AG294" s="12"/>
      <c r="AH294" s="12"/>
      <c r="AI294" s="12"/>
      <c r="AJ294" s="12"/>
      <c r="AK294" s="12"/>
      <c r="AL294" s="12"/>
      <c r="AM294" s="12"/>
      <c r="AN294" s="12"/>
      <c r="AO294" s="12"/>
      <c r="AP294" s="12"/>
      <c r="AQ294" s="12" t="s">
        <v>710</v>
      </c>
      <c r="AR294" s="12" t="s">
        <v>710</v>
      </c>
      <c r="AS294" s="12" t="s">
        <v>710</v>
      </c>
      <c r="AT294" s="12" t="s">
        <v>710</v>
      </c>
      <c r="AU294" s="12"/>
      <c r="AV294" s="12"/>
      <c r="AW294" s="12"/>
      <c r="AX294" s="12"/>
      <c r="AY294" s="12"/>
      <c r="AZ294" s="12"/>
      <c r="BA294" s="12"/>
      <c r="BB294" s="12"/>
      <c r="BC294" s="12"/>
      <c r="BD294" s="12"/>
      <c r="BE294" s="12"/>
      <c r="BF294" s="12"/>
      <c r="BG294" s="12"/>
      <c r="BH294" s="12"/>
      <c r="BI294" s="12"/>
      <c r="BJ294" s="16">
        <v>2</v>
      </c>
      <c r="BK294" s="16">
        <v>2</v>
      </c>
      <c r="BL294" s="16">
        <v>2</v>
      </c>
      <c r="BM294" s="16">
        <v>2</v>
      </c>
      <c r="BN294" s="16">
        <v>2</v>
      </c>
      <c r="BO294" s="16">
        <v>2</v>
      </c>
      <c r="BP294" s="16">
        <v>2</v>
      </c>
      <c r="BQ294" s="16">
        <v>2</v>
      </c>
      <c r="BR294" s="16">
        <v>2</v>
      </c>
      <c r="BS294" s="16">
        <v>2</v>
      </c>
      <c r="BT294" s="16">
        <v>2</v>
      </c>
      <c r="BU294" s="16">
        <v>2</v>
      </c>
      <c r="BV294" s="16">
        <v>2</v>
      </c>
      <c r="BW294" s="16">
        <v>2</v>
      </c>
      <c r="BX294" s="16">
        <v>2</v>
      </c>
      <c r="BY294" s="16">
        <v>2</v>
      </c>
      <c r="BZ294" s="16">
        <v>2</v>
      </c>
      <c r="CA294" s="16">
        <v>2</v>
      </c>
      <c r="CB294" s="16">
        <v>2</v>
      </c>
      <c r="CC294" s="16">
        <v>2</v>
      </c>
      <c r="CD294" s="16">
        <v>2</v>
      </c>
      <c r="CE294" s="16">
        <v>2</v>
      </c>
      <c r="CF294" s="16">
        <v>2</v>
      </c>
      <c r="CG294" s="16">
        <v>2</v>
      </c>
      <c r="CH294" s="16">
        <v>2</v>
      </c>
      <c r="CI294" s="16">
        <v>2</v>
      </c>
      <c r="CJ294" s="16">
        <v>2</v>
      </c>
      <c r="CK294" s="16">
        <v>2</v>
      </c>
      <c r="CL294" s="16">
        <v>2</v>
      </c>
      <c r="CM294" s="16">
        <v>2</v>
      </c>
      <c r="CN294" s="16">
        <v>2</v>
      </c>
      <c r="CO294" s="16">
        <v>2</v>
      </c>
      <c r="CP294" s="16">
        <v>2</v>
      </c>
      <c r="CQ294" s="16">
        <v>2</v>
      </c>
      <c r="CR294" s="16">
        <v>2</v>
      </c>
      <c r="CS294" s="16"/>
      <c r="CT294" s="16">
        <v>2</v>
      </c>
      <c r="CU294" s="16">
        <v>2</v>
      </c>
      <c r="CV294" s="16">
        <v>2</v>
      </c>
      <c r="CW294" s="69">
        <f t="shared" si="119"/>
        <v>38</v>
      </c>
      <c r="CX294" s="352">
        <f t="shared" si="120"/>
        <v>1</v>
      </c>
      <c r="CY294" s="69">
        <f t="shared" si="121"/>
        <v>0</v>
      </c>
      <c r="CZ294" s="70">
        <f t="shared" si="122"/>
        <v>0</v>
      </c>
      <c r="DA294" s="69">
        <f t="shared" si="123"/>
        <v>0</v>
      </c>
      <c r="DB294" s="70">
        <f t="shared" si="124"/>
        <v>0</v>
      </c>
      <c r="DC294" s="69">
        <f t="shared" si="125"/>
        <v>0</v>
      </c>
      <c r="DD294" s="70">
        <f t="shared" si="126"/>
        <v>0</v>
      </c>
      <c r="DE294" s="71">
        <f t="shared" si="127"/>
        <v>2</v>
      </c>
      <c r="DF294" s="71" t="str">
        <f t="shared" si="128"/>
        <v>Đạt mục tiêu</v>
      </c>
      <c r="DG294" s="2"/>
      <c r="DH294" s="2"/>
      <c r="DI294" s="2"/>
      <c r="DJ294" s="2"/>
      <c r="DK294" s="2"/>
      <c r="DL294" s="2"/>
      <c r="DM294" s="2"/>
      <c r="DN294" s="2"/>
      <c r="DO294" s="2"/>
      <c r="DP294" s="2"/>
      <c r="DQ294" s="2"/>
      <c r="DR294" s="2"/>
      <c r="DS294" s="2"/>
      <c r="DT294" s="2"/>
      <c r="DU294" s="2"/>
      <c r="DV294" s="2"/>
      <c r="DW294" s="2"/>
      <c r="DX294" s="2"/>
      <c r="DY294" s="2"/>
      <c r="DZ294" s="2"/>
    </row>
    <row r="295" spans="1:130" ht="59.25" hidden="1" customHeight="1" x14ac:dyDescent="0.25">
      <c r="A295" s="49">
        <v>258</v>
      </c>
      <c r="B295" s="62">
        <v>388</v>
      </c>
      <c r="C295" s="56">
        <v>388</v>
      </c>
      <c r="D295" s="8" t="s">
        <v>348</v>
      </c>
      <c r="E295" s="15" t="s">
        <v>19</v>
      </c>
      <c r="F295" s="15" t="s">
        <v>349</v>
      </c>
      <c r="G295" s="64" t="s">
        <v>19</v>
      </c>
      <c r="H295" s="143" t="s">
        <v>802</v>
      </c>
      <c r="I295" s="64" t="s">
        <v>628</v>
      </c>
      <c r="J295" s="8"/>
      <c r="K295" s="13"/>
      <c r="L295" s="13"/>
      <c r="M295" s="11"/>
      <c r="N295" s="11" t="s">
        <v>1268</v>
      </c>
      <c r="O295" s="66"/>
      <c r="P295" s="81"/>
      <c r="Q295" s="81"/>
      <c r="R295" s="81"/>
      <c r="S295" s="81"/>
      <c r="T295" s="81"/>
      <c r="U295" s="81"/>
      <c r="V295" s="66" t="s">
        <v>15</v>
      </c>
      <c r="W295" s="66"/>
      <c r="X295" s="81"/>
      <c r="Y295" s="67">
        <f t="shared" si="88"/>
        <v>1</v>
      </c>
      <c r="Z295" s="16"/>
      <c r="AA295" s="16"/>
      <c r="AB295" s="16"/>
      <c r="AC295" s="16"/>
      <c r="AD295" s="16"/>
      <c r="AE295" s="68"/>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t="s">
        <v>623</v>
      </c>
      <c r="BE295" s="12" t="s">
        <v>710</v>
      </c>
      <c r="BF295" s="12"/>
      <c r="BG295" s="12"/>
      <c r="BH295" s="12"/>
      <c r="BI295" s="12"/>
      <c r="BJ295" s="16">
        <v>2</v>
      </c>
      <c r="BK295" s="16">
        <v>2</v>
      </c>
      <c r="BL295" s="16">
        <v>2</v>
      </c>
      <c r="BM295" s="16">
        <v>2</v>
      </c>
      <c r="BN295" s="16">
        <v>2</v>
      </c>
      <c r="BO295" s="16">
        <v>2</v>
      </c>
      <c r="BP295" s="16">
        <v>2</v>
      </c>
      <c r="BQ295" s="16">
        <v>2</v>
      </c>
      <c r="BR295" s="16">
        <v>2</v>
      </c>
      <c r="BS295" s="16">
        <v>2</v>
      </c>
      <c r="BT295" s="16">
        <v>2</v>
      </c>
      <c r="BU295" s="16">
        <v>2</v>
      </c>
      <c r="BV295" s="16">
        <v>2</v>
      </c>
      <c r="BW295" s="16">
        <v>2</v>
      </c>
      <c r="BX295" s="16">
        <v>2</v>
      </c>
      <c r="BY295" s="16">
        <v>2</v>
      </c>
      <c r="BZ295" s="16">
        <v>2</v>
      </c>
      <c r="CA295" s="16">
        <v>2</v>
      </c>
      <c r="CB295" s="16">
        <v>2</v>
      </c>
      <c r="CC295" s="16">
        <v>2</v>
      </c>
      <c r="CD295" s="16">
        <v>2</v>
      </c>
      <c r="CE295" s="16">
        <v>2</v>
      </c>
      <c r="CF295" s="16">
        <v>2</v>
      </c>
      <c r="CG295" s="16">
        <v>2</v>
      </c>
      <c r="CH295" s="16">
        <v>2</v>
      </c>
      <c r="CI295" s="16">
        <v>2</v>
      </c>
      <c r="CJ295" s="16">
        <v>2</v>
      </c>
      <c r="CK295" s="16">
        <v>2</v>
      </c>
      <c r="CL295" s="16">
        <v>2</v>
      </c>
      <c r="CM295" s="16">
        <v>2</v>
      </c>
      <c r="CN295" s="16">
        <v>2</v>
      </c>
      <c r="CO295" s="16">
        <v>2</v>
      </c>
      <c r="CP295" s="16">
        <v>2</v>
      </c>
      <c r="CQ295" s="16">
        <v>2</v>
      </c>
      <c r="CR295" s="16">
        <v>2</v>
      </c>
      <c r="CS295" s="16"/>
      <c r="CT295" s="16">
        <v>2</v>
      </c>
      <c r="CU295" s="16">
        <v>2</v>
      </c>
      <c r="CV295" s="16">
        <v>2</v>
      </c>
      <c r="CW295" s="69">
        <f t="shared" si="119"/>
        <v>38</v>
      </c>
      <c r="CX295" s="352">
        <f t="shared" si="120"/>
        <v>1</v>
      </c>
      <c r="CY295" s="69">
        <f t="shared" si="121"/>
        <v>0</v>
      </c>
      <c r="CZ295" s="70">
        <f t="shared" si="122"/>
        <v>0</v>
      </c>
      <c r="DA295" s="69">
        <f t="shared" si="123"/>
        <v>0</v>
      </c>
      <c r="DB295" s="70">
        <f t="shared" si="124"/>
        <v>0</v>
      </c>
      <c r="DC295" s="69">
        <f t="shared" si="125"/>
        <v>0</v>
      </c>
      <c r="DD295" s="70">
        <f t="shared" si="126"/>
        <v>0</v>
      </c>
      <c r="DE295" s="71">
        <f t="shared" si="127"/>
        <v>2</v>
      </c>
      <c r="DF295" s="71" t="str">
        <f t="shared" si="128"/>
        <v>Đạt mục tiêu</v>
      </c>
      <c r="DG295" s="2"/>
      <c r="DH295" s="2"/>
      <c r="DI295" s="2"/>
      <c r="DJ295" s="2"/>
      <c r="DK295" s="2"/>
      <c r="DL295" s="2"/>
      <c r="DM295" s="2"/>
      <c r="DN295" s="2"/>
      <c r="DO295" s="2"/>
      <c r="DP295" s="2"/>
      <c r="DQ295" s="2"/>
      <c r="DR295" s="2"/>
      <c r="DS295" s="2"/>
      <c r="DT295" s="2"/>
      <c r="DU295" s="2"/>
      <c r="DV295" s="2"/>
      <c r="DW295" s="2"/>
      <c r="DX295" s="2"/>
      <c r="DY295" s="2"/>
      <c r="DZ295" s="2"/>
    </row>
    <row r="296" spans="1:130" ht="57.75" hidden="1" customHeight="1" x14ac:dyDescent="0.25">
      <c r="A296" s="49">
        <v>259</v>
      </c>
      <c r="B296" s="62">
        <v>388</v>
      </c>
      <c r="C296" s="56">
        <v>388</v>
      </c>
      <c r="D296" s="8" t="s">
        <v>348</v>
      </c>
      <c r="E296" s="15" t="s">
        <v>19</v>
      </c>
      <c r="F296" s="15" t="s">
        <v>349</v>
      </c>
      <c r="G296" s="64" t="s">
        <v>19</v>
      </c>
      <c r="H296" s="143" t="s">
        <v>803</v>
      </c>
      <c r="I296" s="64" t="s">
        <v>628</v>
      </c>
      <c r="J296" s="8"/>
      <c r="K296" s="14"/>
      <c r="L296" s="14"/>
      <c r="M296" s="11"/>
      <c r="N296" s="11" t="s">
        <v>547</v>
      </c>
      <c r="O296" s="66"/>
      <c r="P296" s="81"/>
      <c r="Q296" s="81"/>
      <c r="R296" s="81"/>
      <c r="S296" s="81"/>
      <c r="T296" s="81"/>
      <c r="U296" s="81"/>
      <c r="V296" s="81"/>
      <c r="W296" s="81" t="s">
        <v>15</v>
      </c>
      <c r="X296" s="66"/>
      <c r="Y296" s="67">
        <f t="shared" si="88"/>
        <v>1</v>
      </c>
      <c r="Z296" s="16"/>
      <c r="AA296" s="16"/>
      <c r="AB296" s="16"/>
      <c r="AC296" s="16"/>
      <c r="AD296" s="16"/>
      <c r="AE296" s="68"/>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t="s">
        <v>645</v>
      </c>
      <c r="BH296" s="12"/>
      <c r="BI296" s="12"/>
      <c r="BJ296" s="16">
        <v>2</v>
      </c>
      <c r="BK296" s="16">
        <v>2</v>
      </c>
      <c r="BL296" s="16">
        <v>2</v>
      </c>
      <c r="BM296" s="16">
        <v>2</v>
      </c>
      <c r="BN296" s="16">
        <v>2</v>
      </c>
      <c r="BO296" s="16">
        <v>2</v>
      </c>
      <c r="BP296" s="16">
        <v>2</v>
      </c>
      <c r="BQ296" s="16">
        <v>2</v>
      </c>
      <c r="BR296" s="16">
        <v>2</v>
      </c>
      <c r="BS296" s="16">
        <v>2</v>
      </c>
      <c r="BT296" s="16">
        <v>2</v>
      </c>
      <c r="BU296" s="16">
        <v>2</v>
      </c>
      <c r="BV296" s="16">
        <v>2</v>
      </c>
      <c r="BW296" s="16">
        <v>2</v>
      </c>
      <c r="BX296" s="16">
        <v>2</v>
      </c>
      <c r="BY296" s="16">
        <v>2</v>
      </c>
      <c r="BZ296" s="16">
        <v>2</v>
      </c>
      <c r="CA296" s="16">
        <v>2</v>
      </c>
      <c r="CB296" s="16">
        <v>2</v>
      </c>
      <c r="CC296" s="16">
        <v>2</v>
      </c>
      <c r="CD296" s="16">
        <v>2</v>
      </c>
      <c r="CE296" s="16">
        <v>2</v>
      </c>
      <c r="CF296" s="16">
        <v>2</v>
      </c>
      <c r="CG296" s="16">
        <v>2</v>
      </c>
      <c r="CH296" s="16">
        <v>2</v>
      </c>
      <c r="CI296" s="16">
        <v>2</v>
      </c>
      <c r="CJ296" s="16">
        <v>2</v>
      </c>
      <c r="CK296" s="16">
        <v>2</v>
      </c>
      <c r="CL296" s="16">
        <v>2</v>
      </c>
      <c r="CM296" s="16">
        <v>2</v>
      </c>
      <c r="CN296" s="16">
        <v>2</v>
      </c>
      <c r="CO296" s="16">
        <v>2</v>
      </c>
      <c r="CP296" s="16">
        <v>2</v>
      </c>
      <c r="CQ296" s="16">
        <v>2</v>
      </c>
      <c r="CR296" s="16">
        <v>2</v>
      </c>
      <c r="CS296" s="16"/>
      <c r="CT296" s="16">
        <v>2</v>
      </c>
      <c r="CU296" s="16">
        <v>2</v>
      </c>
      <c r="CV296" s="16">
        <v>2</v>
      </c>
      <c r="CW296" s="69">
        <f t="shared" si="119"/>
        <v>38</v>
      </c>
      <c r="CX296" s="352">
        <f t="shared" si="120"/>
        <v>1</v>
      </c>
      <c r="CY296" s="69">
        <f t="shared" si="121"/>
        <v>0</v>
      </c>
      <c r="CZ296" s="70">
        <f t="shared" si="122"/>
        <v>0</v>
      </c>
      <c r="DA296" s="69">
        <f t="shared" si="123"/>
        <v>0</v>
      </c>
      <c r="DB296" s="70">
        <f t="shared" si="124"/>
        <v>0</v>
      </c>
      <c r="DC296" s="69">
        <f t="shared" si="125"/>
        <v>0</v>
      </c>
      <c r="DD296" s="70">
        <f t="shared" si="126"/>
        <v>0</v>
      </c>
      <c r="DE296" s="71">
        <f t="shared" si="127"/>
        <v>2</v>
      </c>
      <c r="DF296" s="71" t="str">
        <f t="shared" si="128"/>
        <v>Đạt mục tiêu</v>
      </c>
      <c r="DG296" s="2"/>
      <c r="DH296" s="2"/>
      <c r="DI296" s="2"/>
      <c r="DJ296" s="2"/>
      <c r="DK296" s="2"/>
      <c r="DL296" s="2"/>
      <c r="DM296" s="2"/>
      <c r="DN296" s="2"/>
      <c r="DO296" s="2"/>
      <c r="DP296" s="2"/>
      <c r="DQ296" s="2"/>
      <c r="DR296" s="2"/>
      <c r="DS296" s="2"/>
      <c r="DT296" s="2"/>
      <c r="DU296" s="2"/>
      <c r="DV296" s="2"/>
      <c r="DW296" s="2"/>
      <c r="DX296" s="2"/>
      <c r="DY296" s="2"/>
      <c r="DZ296" s="2"/>
    </row>
    <row r="297" spans="1:130" ht="65.25" hidden="1" customHeight="1" x14ac:dyDescent="0.25">
      <c r="A297" s="49">
        <v>260</v>
      </c>
      <c r="B297" s="62">
        <v>388</v>
      </c>
      <c r="C297" s="56">
        <v>390</v>
      </c>
      <c r="D297" s="8" t="s">
        <v>350</v>
      </c>
      <c r="E297" s="15" t="s">
        <v>38</v>
      </c>
      <c r="F297" s="15" t="s">
        <v>351</v>
      </c>
      <c r="G297" s="64" t="s">
        <v>38</v>
      </c>
      <c r="H297" s="142" t="s">
        <v>804</v>
      </c>
      <c r="I297" s="64" t="s">
        <v>628</v>
      </c>
      <c r="J297" s="64" t="s">
        <v>339</v>
      </c>
      <c r="K297" s="16" t="s">
        <v>6</v>
      </c>
      <c r="L297" s="16" t="s">
        <v>15</v>
      </c>
      <c r="M297" s="11"/>
      <c r="N297" s="297" t="s">
        <v>1200</v>
      </c>
      <c r="O297" s="66" t="s">
        <v>15</v>
      </c>
      <c r="P297" s="66"/>
      <c r="Q297" s="66"/>
      <c r="R297" s="66"/>
      <c r="S297" s="66"/>
      <c r="T297" s="66"/>
      <c r="U297" s="66"/>
      <c r="V297" s="66"/>
      <c r="W297" s="66"/>
      <c r="X297" s="66"/>
      <c r="Y297" s="67">
        <f t="shared" ref="Y297:Y336" si="129">COUNTIF(O297:X297,"x")</f>
        <v>1</v>
      </c>
      <c r="Z297" s="16"/>
      <c r="AA297" s="16" t="s">
        <v>645</v>
      </c>
      <c r="AB297" s="16" t="s">
        <v>654</v>
      </c>
      <c r="AC297" s="16" t="s">
        <v>645</v>
      </c>
      <c r="AD297" s="16" t="s">
        <v>623</v>
      </c>
      <c r="AE297" s="68"/>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6">
        <v>1</v>
      </c>
      <c r="BK297" s="16">
        <v>1</v>
      </c>
      <c r="BL297" s="16">
        <v>1</v>
      </c>
      <c r="BM297" s="16">
        <v>1</v>
      </c>
      <c r="BN297" s="16">
        <v>1</v>
      </c>
      <c r="BO297" s="16">
        <v>2</v>
      </c>
      <c r="BP297" s="16">
        <v>2</v>
      </c>
      <c r="BQ297" s="16">
        <v>2</v>
      </c>
      <c r="BR297" s="16">
        <v>2</v>
      </c>
      <c r="BS297" s="16">
        <v>2</v>
      </c>
      <c r="BT297" s="16">
        <v>2</v>
      </c>
      <c r="BU297" s="16">
        <v>2</v>
      </c>
      <c r="BV297" s="16">
        <v>2</v>
      </c>
      <c r="BW297" s="16">
        <v>2</v>
      </c>
      <c r="BX297" s="16">
        <v>2</v>
      </c>
      <c r="BY297" s="16">
        <v>2</v>
      </c>
      <c r="BZ297" s="16">
        <v>2</v>
      </c>
      <c r="CA297" s="16">
        <v>2</v>
      </c>
      <c r="CB297" s="16">
        <v>2</v>
      </c>
      <c r="CC297" s="16">
        <v>2</v>
      </c>
      <c r="CD297" s="16">
        <v>2</v>
      </c>
      <c r="CE297" s="16">
        <v>2</v>
      </c>
      <c r="CF297" s="16">
        <v>2</v>
      </c>
      <c r="CG297" s="16">
        <v>2</v>
      </c>
      <c r="CH297" s="16">
        <v>2</v>
      </c>
      <c r="CI297" s="16">
        <v>2</v>
      </c>
      <c r="CJ297" s="16">
        <v>2</v>
      </c>
      <c r="CK297" s="16">
        <v>2</v>
      </c>
      <c r="CL297" s="16">
        <v>2</v>
      </c>
      <c r="CM297" s="16">
        <v>2</v>
      </c>
      <c r="CN297" s="16">
        <v>2</v>
      </c>
      <c r="CO297" s="16">
        <v>2</v>
      </c>
      <c r="CP297" s="16">
        <v>2</v>
      </c>
      <c r="CQ297" s="16">
        <v>2</v>
      </c>
      <c r="CR297" s="16">
        <v>2</v>
      </c>
      <c r="CS297" s="16">
        <v>2</v>
      </c>
      <c r="CT297" s="16">
        <v>2</v>
      </c>
      <c r="CU297" s="16">
        <v>2</v>
      </c>
      <c r="CV297" s="16">
        <v>2</v>
      </c>
      <c r="CW297" s="69">
        <f t="shared" si="119"/>
        <v>34</v>
      </c>
      <c r="CX297" s="352">
        <f t="shared" si="120"/>
        <v>0.87179487179487181</v>
      </c>
      <c r="CY297" s="69">
        <f t="shared" si="121"/>
        <v>5</v>
      </c>
      <c r="CZ297" s="70">
        <f t="shared" si="122"/>
        <v>0.12820512820512819</v>
      </c>
      <c r="DA297" s="69">
        <f t="shared" si="123"/>
        <v>0</v>
      </c>
      <c r="DB297" s="70">
        <f t="shared" si="124"/>
        <v>0</v>
      </c>
      <c r="DC297" s="69">
        <f t="shared" si="125"/>
        <v>0</v>
      </c>
      <c r="DD297" s="70">
        <f t="shared" si="126"/>
        <v>0</v>
      </c>
      <c r="DE297" s="71">
        <f t="shared" si="127"/>
        <v>1.8717948717948718</v>
      </c>
      <c r="DF297" s="71" t="str">
        <f t="shared" si="128"/>
        <v>Đạt mục tiêu</v>
      </c>
      <c r="DG297" s="2"/>
      <c r="DH297" s="2"/>
      <c r="DI297" s="2"/>
      <c r="DJ297" s="2"/>
      <c r="DK297" s="2"/>
      <c r="DL297" s="2"/>
      <c r="DM297" s="2"/>
      <c r="DN297" s="2"/>
      <c r="DO297" s="2"/>
      <c r="DP297" s="2"/>
      <c r="DQ297" s="2"/>
      <c r="DR297" s="2"/>
      <c r="DS297" s="2"/>
      <c r="DT297" s="2"/>
      <c r="DU297" s="2"/>
      <c r="DV297" s="2"/>
      <c r="DW297" s="2"/>
      <c r="DX297" s="2"/>
      <c r="DY297" s="2"/>
      <c r="DZ297" s="2"/>
    </row>
    <row r="298" spans="1:130" ht="33" hidden="1" customHeight="1" x14ac:dyDescent="0.25">
      <c r="A298" s="49">
        <v>261</v>
      </c>
      <c r="B298" s="62">
        <v>390</v>
      </c>
      <c r="C298" s="56">
        <v>392</v>
      </c>
      <c r="D298" s="8" t="s">
        <v>352</v>
      </c>
      <c r="E298" s="15" t="s">
        <v>11</v>
      </c>
      <c r="F298" s="15" t="s">
        <v>353</v>
      </c>
      <c r="G298" s="64" t="s">
        <v>11</v>
      </c>
      <c r="H298" s="8" t="s">
        <v>805</v>
      </c>
      <c r="I298" s="64" t="s">
        <v>628</v>
      </c>
      <c r="J298" s="64" t="s">
        <v>339</v>
      </c>
      <c r="K298" s="16" t="s">
        <v>145</v>
      </c>
      <c r="L298" s="16" t="s">
        <v>15</v>
      </c>
      <c r="M298" s="11"/>
      <c r="N298" s="11"/>
      <c r="O298" s="66"/>
      <c r="P298" s="66"/>
      <c r="Q298" s="66"/>
      <c r="R298" s="66"/>
      <c r="S298" s="66"/>
      <c r="T298" s="66"/>
      <c r="U298" s="66" t="s">
        <v>15</v>
      </c>
      <c r="V298" s="66"/>
      <c r="W298" s="66"/>
      <c r="X298" s="66"/>
      <c r="Y298" s="67">
        <f t="shared" si="129"/>
        <v>1</v>
      </c>
      <c r="Z298" s="16"/>
      <c r="AA298" s="16"/>
      <c r="AB298" s="16"/>
      <c r="AC298" s="16"/>
      <c r="AD298" s="16"/>
      <c r="AE298" s="76"/>
      <c r="AF298" s="16"/>
      <c r="AG298" s="16"/>
      <c r="AH298" s="16"/>
      <c r="AI298" s="16"/>
      <c r="AJ298" s="16"/>
      <c r="AK298" s="16"/>
      <c r="AL298" s="16"/>
      <c r="AM298" s="16"/>
      <c r="AN298" s="16"/>
      <c r="AO298" s="16"/>
      <c r="AP298" s="16"/>
      <c r="AQ298" s="16"/>
      <c r="AR298" s="16"/>
      <c r="AS298" s="16"/>
      <c r="AT298" s="16"/>
      <c r="AU298" s="16"/>
      <c r="AV298" s="16"/>
      <c r="AW298" s="16"/>
      <c r="AX298" s="16"/>
      <c r="AY298" s="16" t="s">
        <v>623</v>
      </c>
      <c r="AZ298" s="16"/>
      <c r="BA298" s="16"/>
      <c r="BB298" s="16" t="s">
        <v>645</v>
      </c>
      <c r="BC298" s="16"/>
      <c r="BD298" s="16"/>
      <c r="BE298" s="16"/>
      <c r="BF298" s="16"/>
      <c r="BG298" s="16"/>
      <c r="BH298" s="16"/>
      <c r="BI298" s="16"/>
      <c r="BJ298" s="16">
        <v>2</v>
      </c>
      <c r="BK298" s="16">
        <v>2</v>
      </c>
      <c r="BL298" s="16">
        <v>2</v>
      </c>
      <c r="BM298" s="16">
        <v>2</v>
      </c>
      <c r="BN298" s="16">
        <v>2</v>
      </c>
      <c r="BO298" s="16">
        <v>2</v>
      </c>
      <c r="BP298" s="16">
        <v>2</v>
      </c>
      <c r="BQ298" s="16">
        <v>2</v>
      </c>
      <c r="BR298" s="16">
        <v>2</v>
      </c>
      <c r="BS298" s="16">
        <v>2</v>
      </c>
      <c r="BT298" s="16">
        <v>2</v>
      </c>
      <c r="BU298" s="16">
        <v>2</v>
      </c>
      <c r="BV298" s="16">
        <v>2</v>
      </c>
      <c r="BW298" s="16">
        <v>2</v>
      </c>
      <c r="BX298" s="16">
        <v>2</v>
      </c>
      <c r="BY298" s="16">
        <v>2</v>
      </c>
      <c r="BZ298" s="16">
        <v>2</v>
      </c>
      <c r="CA298" s="16">
        <v>2</v>
      </c>
      <c r="CB298" s="16">
        <v>2</v>
      </c>
      <c r="CC298" s="16">
        <v>2</v>
      </c>
      <c r="CD298" s="16">
        <v>2</v>
      </c>
      <c r="CE298" s="16">
        <v>2</v>
      </c>
      <c r="CF298" s="16">
        <v>2</v>
      </c>
      <c r="CG298" s="16">
        <v>2</v>
      </c>
      <c r="CH298" s="16">
        <v>2</v>
      </c>
      <c r="CI298" s="16">
        <v>2</v>
      </c>
      <c r="CJ298" s="16">
        <v>2</v>
      </c>
      <c r="CK298" s="16">
        <v>2</v>
      </c>
      <c r="CL298" s="16">
        <v>2</v>
      </c>
      <c r="CM298" s="16">
        <v>2</v>
      </c>
      <c r="CN298" s="16">
        <v>2</v>
      </c>
      <c r="CO298" s="16">
        <v>2</v>
      </c>
      <c r="CP298" s="16">
        <v>2</v>
      </c>
      <c r="CQ298" s="16">
        <v>2</v>
      </c>
      <c r="CR298" s="16">
        <v>2</v>
      </c>
      <c r="CS298" s="16"/>
      <c r="CT298" s="16">
        <v>2</v>
      </c>
      <c r="CU298" s="16">
        <v>2</v>
      </c>
      <c r="CV298" s="16">
        <v>2</v>
      </c>
      <c r="CW298" s="69">
        <f t="shared" si="119"/>
        <v>38</v>
      </c>
      <c r="CX298" s="352">
        <f t="shared" si="120"/>
        <v>1</v>
      </c>
      <c r="CY298" s="69">
        <f t="shared" si="121"/>
        <v>0</v>
      </c>
      <c r="CZ298" s="70">
        <f t="shared" si="122"/>
        <v>0</v>
      </c>
      <c r="DA298" s="69">
        <f t="shared" si="123"/>
        <v>0</v>
      </c>
      <c r="DB298" s="70">
        <f t="shared" si="124"/>
        <v>0</v>
      </c>
      <c r="DC298" s="69">
        <f t="shared" si="125"/>
        <v>0</v>
      </c>
      <c r="DD298" s="70">
        <f t="shared" si="126"/>
        <v>0</v>
      </c>
      <c r="DE298" s="71">
        <f t="shared" si="127"/>
        <v>2</v>
      </c>
      <c r="DF298" s="71" t="str">
        <f t="shared" si="128"/>
        <v>Đạt mục tiêu</v>
      </c>
      <c r="DG298" s="2"/>
      <c r="DH298" s="2"/>
      <c r="DI298" s="2"/>
      <c r="DJ298" s="2"/>
      <c r="DK298" s="2"/>
      <c r="DL298" s="2"/>
      <c r="DM298" s="2"/>
      <c r="DN298" s="2"/>
      <c r="DO298" s="2"/>
      <c r="DP298" s="2"/>
      <c r="DQ298" s="2"/>
      <c r="DR298" s="2"/>
      <c r="DS298" s="2"/>
      <c r="DT298" s="2"/>
      <c r="DU298" s="2"/>
      <c r="DV298" s="2"/>
      <c r="DW298" s="2"/>
      <c r="DX298" s="2"/>
      <c r="DY298" s="2"/>
      <c r="DZ298" s="2"/>
    </row>
    <row r="299" spans="1:130" ht="21.75" hidden="1" customHeight="1" x14ac:dyDescent="0.25">
      <c r="A299" s="49">
        <v>262</v>
      </c>
      <c r="B299" s="55">
        <v>392</v>
      </c>
      <c r="C299" s="56">
        <v>393</v>
      </c>
      <c r="D299" s="623" t="s">
        <v>354</v>
      </c>
      <c r="E299" s="624"/>
      <c r="F299" s="624"/>
      <c r="G299" s="624"/>
      <c r="H299" s="625"/>
      <c r="I299" s="64"/>
      <c r="J299" s="57" t="s">
        <v>609</v>
      </c>
      <c r="K299" s="57" t="s">
        <v>8</v>
      </c>
      <c r="L299" s="57" t="s">
        <v>8</v>
      </c>
      <c r="M299" s="57" t="s">
        <v>8</v>
      </c>
      <c r="N299" s="296"/>
      <c r="O299" s="58" t="s">
        <v>609</v>
      </c>
      <c r="P299" s="58" t="s">
        <v>609</v>
      </c>
      <c r="Q299" s="58" t="s">
        <v>609</v>
      </c>
      <c r="R299" s="58" t="s">
        <v>609</v>
      </c>
      <c r="S299" s="58" t="s">
        <v>609</v>
      </c>
      <c r="T299" s="58" t="s">
        <v>609</v>
      </c>
      <c r="U299" s="58" t="s">
        <v>609</v>
      </c>
      <c r="V299" s="58" t="s">
        <v>609</v>
      </c>
      <c r="W299" s="58" t="s">
        <v>609</v>
      </c>
      <c r="X299" s="58" t="s">
        <v>609</v>
      </c>
      <c r="Y299" s="67">
        <f t="shared" si="129"/>
        <v>0</v>
      </c>
      <c r="Z299" s="57"/>
      <c r="AA299" s="57"/>
      <c r="AB299" s="57"/>
      <c r="AC299" s="57"/>
      <c r="AD299" s="57"/>
      <c r="AE299" s="77"/>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336" t="s">
        <v>8</v>
      </c>
      <c r="BK299" s="336" t="s">
        <v>8</v>
      </c>
      <c r="BL299" s="336" t="s">
        <v>8</v>
      </c>
      <c r="BM299" s="336" t="s">
        <v>8</v>
      </c>
      <c r="BN299" s="336" t="s">
        <v>8</v>
      </c>
      <c r="BO299" s="336" t="s">
        <v>8</v>
      </c>
      <c r="BP299" s="336" t="s">
        <v>8</v>
      </c>
      <c r="BQ299" s="336" t="s">
        <v>8</v>
      </c>
      <c r="BR299" s="336" t="s">
        <v>8</v>
      </c>
      <c r="BS299" s="336" t="s">
        <v>8</v>
      </c>
      <c r="BT299" s="336" t="s">
        <v>8</v>
      </c>
      <c r="BU299" s="336" t="s">
        <v>8</v>
      </c>
      <c r="BV299" s="336" t="s">
        <v>8</v>
      </c>
      <c r="BW299" s="336" t="s">
        <v>8</v>
      </c>
      <c r="BX299" s="336" t="s">
        <v>8</v>
      </c>
      <c r="BY299" s="336" t="s">
        <v>8</v>
      </c>
      <c r="BZ299" s="336" t="s">
        <v>8</v>
      </c>
      <c r="CA299" s="336" t="s">
        <v>8</v>
      </c>
      <c r="CB299" s="336" t="s">
        <v>8</v>
      </c>
      <c r="CC299" s="336" t="s">
        <v>8</v>
      </c>
      <c r="CD299" s="336" t="s">
        <v>8</v>
      </c>
      <c r="CE299" s="336" t="s">
        <v>8</v>
      </c>
      <c r="CF299" s="336" t="s">
        <v>8</v>
      </c>
      <c r="CG299" s="336" t="s">
        <v>8</v>
      </c>
      <c r="CH299" s="336" t="s">
        <v>8</v>
      </c>
      <c r="CI299" s="336" t="s">
        <v>8</v>
      </c>
      <c r="CJ299" s="336" t="s">
        <v>8</v>
      </c>
      <c r="CK299" s="336" t="s">
        <v>8</v>
      </c>
      <c r="CL299" s="336" t="s">
        <v>8</v>
      </c>
      <c r="CM299" s="336" t="s">
        <v>8</v>
      </c>
      <c r="CN299" s="336" t="s">
        <v>8</v>
      </c>
      <c r="CO299" s="336" t="s">
        <v>8</v>
      </c>
      <c r="CP299" s="336" t="s">
        <v>8</v>
      </c>
      <c r="CQ299" s="336" t="s">
        <v>8</v>
      </c>
      <c r="CR299" s="336" t="s">
        <v>8</v>
      </c>
      <c r="CS299" s="336"/>
      <c r="CT299" s="336" t="s">
        <v>8</v>
      </c>
      <c r="CU299" s="336" t="s">
        <v>8</v>
      </c>
      <c r="CV299" s="336" t="s">
        <v>8</v>
      </c>
      <c r="CW299" s="336" t="s">
        <v>8</v>
      </c>
      <c r="CX299" s="331" t="s">
        <v>8</v>
      </c>
      <c r="CY299" s="336" t="s">
        <v>8</v>
      </c>
      <c r="CZ299" s="336" t="s">
        <v>8</v>
      </c>
      <c r="DA299" s="336" t="s">
        <v>8</v>
      </c>
      <c r="DB299" s="336" t="s">
        <v>8</v>
      </c>
      <c r="DC299" s="336" t="s">
        <v>8</v>
      </c>
      <c r="DD299" s="336" t="s">
        <v>8</v>
      </c>
      <c r="DE299" s="57" t="s">
        <v>8</v>
      </c>
      <c r="DF299" s="57" t="s">
        <v>8</v>
      </c>
      <c r="DG299" s="2"/>
      <c r="DH299" s="2"/>
      <c r="DI299" s="2"/>
      <c r="DJ299" s="2"/>
      <c r="DK299" s="2"/>
      <c r="DL299" s="2"/>
      <c r="DM299" s="2"/>
      <c r="DN299" s="2"/>
      <c r="DO299" s="2"/>
      <c r="DP299" s="2"/>
      <c r="DQ299" s="2"/>
      <c r="DR299" s="2"/>
      <c r="DS299" s="2"/>
      <c r="DT299" s="2"/>
      <c r="DU299" s="2"/>
      <c r="DV299" s="2"/>
      <c r="DW299" s="2"/>
      <c r="DX299" s="2"/>
      <c r="DY299" s="2"/>
      <c r="DZ299" s="2"/>
    </row>
    <row r="300" spans="1:130" ht="58.5" hidden="1" customHeight="1" x14ac:dyDescent="0.25">
      <c r="A300" s="49">
        <v>263</v>
      </c>
      <c r="B300" s="62">
        <v>393</v>
      </c>
      <c r="C300" s="56">
        <v>396</v>
      </c>
      <c r="D300" s="8" t="s">
        <v>355</v>
      </c>
      <c r="E300" s="15" t="s">
        <v>11</v>
      </c>
      <c r="F300" s="15" t="s">
        <v>356</v>
      </c>
      <c r="G300" s="64" t="s">
        <v>19</v>
      </c>
      <c r="H300" s="117" t="s">
        <v>356</v>
      </c>
      <c r="I300" s="64" t="s">
        <v>628</v>
      </c>
      <c r="J300" s="64" t="s">
        <v>339</v>
      </c>
      <c r="K300" s="16" t="s">
        <v>6</v>
      </c>
      <c r="L300" s="16" t="s">
        <v>15</v>
      </c>
      <c r="M300" s="11"/>
      <c r="N300" s="297" t="s">
        <v>1200</v>
      </c>
      <c r="O300" s="66" t="s">
        <v>15</v>
      </c>
      <c r="P300" s="66"/>
      <c r="Q300" s="66"/>
      <c r="R300" s="66"/>
      <c r="S300" s="66"/>
      <c r="T300" s="66"/>
      <c r="U300" s="66"/>
      <c r="V300" s="66"/>
      <c r="W300" s="66"/>
      <c r="X300" s="66"/>
      <c r="Y300" s="67">
        <f t="shared" si="129"/>
        <v>1</v>
      </c>
      <c r="Z300" s="16"/>
      <c r="AA300" s="16"/>
      <c r="AB300" s="16" t="s">
        <v>645</v>
      </c>
      <c r="AC300" s="16" t="s">
        <v>645</v>
      </c>
      <c r="AD300" s="16"/>
      <c r="AE300" s="68"/>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6">
        <v>2</v>
      </c>
      <c r="BK300" s="16">
        <v>2</v>
      </c>
      <c r="BL300" s="16">
        <v>2</v>
      </c>
      <c r="BM300" s="16">
        <v>2</v>
      </c>
      <c r="BN300" s="16">
        <v>2</v>
      </c>
      <c r="BO300" s="16">
        <v>2</v>
      </c>
      <c r="BP300" s="16">
        <v>2</v>
      </c>
      <c r="BQ300" s="16">
        <v>2</v>
      </c>
      <c r="BR300" s="16">
        <v>2</v>
      </c>
      <c r="BS300" s="16">
        <v>2</v>
      </c>
      <c r="BT300" s="16">
        <v>2</v>
      </c>
      <c r="BU300" s="16">
        <v>2</v>
      </c>
      <c r="BV300" s="16">
        <v>2</v>
      </c>
      <c r="BW300" s="16">
        <v>2</v>
      </c>
      <c r="BX300" s="16">
        <v>2</v>
      </c>
      <c r="BY300" s="16">
        <v>2</v>
      </c>
      <c r="BZ300" s="16">
        <v>2</v>
      </c>
      <c r="CA300" s="16">
        <v>2</v>
      </c>
      <c r="CB300" s="16">
        <v>2</v>
      </c>
      <c r="CC300" s="16">
        <v>2</v>
      </c>
      <c r="CD300" s="16">
        <v>2</v>
      </c>
      <c r="CE300" s="16">
        <v>2</v>
      </c>
      <c r="CF300" s="16">
        <v>2</v>
      </c>
      <c r="CG300" s="16">
        <v>2</v>
      </c>
      <c r="CH300" s="16">
        <v>2</v>
      </c>
      <c r="CI300" s="16">
        <v>2</v>
      </c>
      <c r="CJ300" s="16">
        <v>2</v>
      </c>
      <c r="CK300" s="16">
        <v>2</v>
      </c>
      <c r="CL300" s="16">
        <v>2</v>
      </c>
      <c r="CM300" s="16">
        <v>2</v>
      </c>
      <c r="CN300" s="16">
        <v>2</v>
      </c>
      <c r="CO300" s="16">
        <v>2</v>
      </c>
      <c r="CP300" s="16">
        <v>2</v>
      </c>
      <c r="CQ300" s="16">
        <v>2</v>
      </c>
      <c r="CR300" s="16">
        <v>2</v>
      </c>
      <c r="CS300" s="16">
        <v>2</v>
      </c>
      <c r="CT300" s="16">
        <v>2</v>
      </c>
      <c r="CU300" s="16">
        <v>2</v>
      </c>
      <c r="CV300" s="16">
        <v>2</v>
      </c>
      <c r="CW300" s="69">
        <f t="shared" ref="CW300:CW312" si="130">COUNTIF(BJ300:CV300,"2")</f>
        <v>39</v>
      </c>
      <c r="CX300" s="352">
        <f t="shared" ref="CX300:CX312" si="131">CW300/(CW300+CY300+DA300+DC300)</f>
        <v>1</v>
      </c>
      <c r="CY300" s="69">
        <f t="shared" ref="CY300:CY312" si="132">COUNTIF(BJ300:CV300,"1")</f>
        <v>0</v>
      </c>
      <c r="CZ300" s="70">
        <f t="shared" ref="CZ300:CZ312" si="133">CY300/(CW300+CY300+DA300+DC300)</f>
        <v>0</v>
      </c>
      <c r="DA300" s="69">
        <f t="shared" ref="DA300:DA312" si="134">COUNTIF(BJ300:CV300,"0")</f>
        <v>0</v>
      </c>
      <c r="DB300" s="70">
        <f t="shared" ref="DB300:DB312" si="135">DA300/(CW300+CY300+DA300+DC300)</f>
        <v>0</v>
      </c>
      <c r="DC300" s="69">
        <f t="shared" ref="DC300:DC312" si="136">COUNTIF(BJ300:CV300,"KĐG")</f>
        <v>0</v>
      </c>
      <c r="DD300" s="70">
        <f t="shared" ref="DD300:DD312" si="137">DC300/(CW300+CY300+DA300+DC300)</f>
        <v>0</v>
      </c>
      <c r="DE300" s="71">
        <f t="shared" ref="DE300:DE312" si="138">(((CW300*2)+(CY300*1)+(DA300*0)))/(CW300+CY300+DA300)</f>
        <v>2</v>
      </c>
      <c r="DF300" s="71" t="str">
        <f t="shared" ref="DF300:DF312" si="139">IF(DD300&gt;=50%,"KĐG",IF(DE300&gt;=1.6,"Đạt mục tiêu",IF(DE300&gt;=1,"Cần cố gắng","Chưa đạt")))</f>
        <v>Đạt mục tiêu</v>
      </c>
      <c r="DG300" s="2"/>
      <c r="DH300" s="2"/>
      <c r="DI300" s="2"/>
      <c r="DJ300" s="2"/>
      <c r="DK300" s="2"/>
      <c r="DL300" s="2"/>
      <c r="DM300" s="2"/>
      <c r="DN300" s="2"/>
      <c r="DO300" s="2"/>
      <c r="DP300" s="2"/>
      <c r="DQ300" s="2"/>
      <c r="DR300" s="2"/>
      <c r="DS300" s="2"/>
      <c r="DT300" s="2"/>
      <c r="DU300" s="2"/>
      <c r="DV300" s="2"/>
      <c r="DW300" s="2"/>
      <c r="DX300" s="2"/>
      <c r="DY300" s="2"/>
      <c r="DZ300" s="2"/>
    </row>
    <row r="301" spans="1:130" ht="42.75" hidden="1" customHeight="1" x14ac:dyDescent="0.25">
      <c r="A301" s="49">
        <v>264</v>
      </c>
      <c r="B301" s="62">
        <v>396</v>
      </c>
      <c r="C301" s="56">
        <v>399</v>
      </c>
      <c r="D301" s="8" t="s">
        <v>357</v>
      </c>
      <c r="E301" s="15" t="s">
        <v>11</v>
      </c>
      <c r="F301" s="15" t="s">
        <v>358</v>
      </c>
      <c r="G301" s="64" t="s">
        <v>11</v>
      </c>
      <c r="H301" s="8" t="s">
        <v>806</v>
      </c>
      <c r="I301" s="64" t="s">
        <v>628</v>
      </c>
      <c r="J301" s="64" t="s">
        <v>339</v>
      </c>
      <c r="K301" s="16" t="s">
        <v>6</v>
      </c>
      <c r="L301" s="16" t="s">
        <v>15</v>
      </c>
      <c r="M301" s="11"/>
      <c r="N301" s="305" t="s">
        <v>543</v>
      </c>
      <c r="O301" s="66"/>
      <c r="P301" s="66"/>
      <c r="Q301" s="66"/>
      <c r="R301" s="66" t="s">
        <v>15</v>
      </c>
      <c r="S301" s="66"/>
      <c r="T301" s="66"/>
      <c r="U301" s="66"/>
      <c r="V301" s="66"/>
      <c r="W301" s="66"/>
      <c r="X301" s="66"/>
      <c r="Y301" s="67">
        <f t="shared" si="129"/>
        <v>1</v>
      </c>
      <c r="Z301" s="16"/>
      <c r="AA301" s="16"/>
      <c r="AB301" s="16"/>
      <c r="AC301" s="16"/>
      <c r="AD301" s="16"/>
      <c r="AE301" s="68"/>
      <c r="AF301" s="12"/>
      <c r="AG301" s="12"/>
      <c r="AH301" s="12"/>
      <c r="AI301" s="12"/>
      <c r="AJ301" s="12"/>
      <c r="AK301" s="12"/>
      <c r="AL301" s="12"/>
      <c r="AM301" s="12"/>
      <c r="AN301" s="12"/>
      <c r="AO301" s="12" t="s">
        <v>857</v>
      </c>
      <c r="AP301" s="12"/>
      <c r="AQ301" s="12"/>
      <c r="AR301" s="12"/>
      <c r="AS301" s="12"/>
      <c r="AT301" s="12"/>
      <c r="AU301" s="12"/>
      <c r="AV301" s="12"/>
      <c r="AW301" s="12"/>
      <c r="AX301" s="12"/>
      <c r="AY301" s="12"/>
      <c r="AZ301" s="12"/>
      <c r="BA301" s="12"/>
      <c r="BB301" s="12"/>
      <c r="BC301" s="12"/>
      <c r="BD301" s="12"/>
      <c r="BE301" s="12"/>
      <c r="BF301" s="12"/>
      <c r="BG301" s="12"/>
      <c r="BH301" s="12"/>
      <c r="BI301" s="12"/>
      <c r="BJ301" s="16">
        <v>2</v>
      </c>
      <c r="BK301" s="16">
        <v>2</v>
      </c>
      <c r="BL301" s="16">
        <v>2</v>
      </c>
      <c r="BM301" s="16">
        <v>2</v>
      </c>
      <c r="BN301" s="16">
        <v>2</v>
      </c>
      <c r="BO301" s="16">
        <v>2</v>
      </c>
      <c r="BP301" s="16">
        <v>2</v>
      </c>
      <c r="BQ301" s="16">
        <v>2</v>
      </c>
      <c r="BR301" s="16">
        <v>2</v>
      </c>
      <c r="BS301" s="16">
        <v>2</v>
      </c>
      <c r="BT301" s="16">
        <v>2</v>
      </c>
      <c r="BU301" s="16">
        <v>2</v>
      </c>
      <c r="BV301" s="16">
        <v>2</v>
      </c>
      <c r="BW301" s="16">
        <v>2</v>
      </c>
      <c r="BX301" s="16">
        <v>2</v>
      </c>
      <c r="BY301" s="16">
        <v>2</v>
      </c>
      <c r="BZ301" s="16">
        <v>2</v>
      </c>
      <c r="CA301" s="16">
        <v>2</v>
      </c>
      <c r="CB301" s="16">
        <v>2</v>
      </c>
      <c r="CC301" s="16">
        <v>2</v>
      </c>
      <c r="CD301" s="16">
        <v>2</v>
      </c>
      <c r="CE301" s="16">
        <v>2</v>
      </c>
      <c r="CF301" s="16">
        <v>2</v>
      </c>
      <c r="CG301" s="16">
        <v>2</v>
      </c>
      <c r="CH301" s="16">
        <v>2</v>
      </c>
      <c r="CI301" s="16">
        <v>2</v>
      </c>
      <c r="CJ301" s="16">
        <v>2</v>
      </c>
      <c r="CK301" s="16">
        <v>2</v>
      </c>
      <c r="CL301" s="16">
        <v>2</v>
      </c>
      <c r="CM301" s="16">
        <v>2</v>
      </c>
      <c r="CN301" s="16">
        <v>2</v>
      </c>
      <c r="CO301" s="16">
        <v>2</v>
      </c>
      <c r="CP301" s="16">
        <v>2</v>
      </c>
      <c r="CQ301" s="16">
        <v>2</v>
      </c>
      <c r="CR301" s="16">
        <v>2</v>
      </c>
      <c r="CS301" s="16">
        <v>2</v>
      </c>
      <c r="CT301" s="16">
        <v>2</v>
      </c>
      <c r="CU301" s="16">
        <v>2</v>
      </c>
      <c r="CV301" s="16">
        <v>2</v>
      </c>
      <c r="CW301" s="69">
        <f t="shared" si="130"/>
        <v>39</v>
      </c>
      <c r="CX301" s="352">
        <f t="shared" si="131"/>
        <v>1</v>
      </c>
      <c r="CY301" s="69">
        <f t="shared" si="132"/>
        <v>0</v>
      </c>
      <c r="CZ301" s="70">
        <f t="shared" si="133"/>
        <v>0</v>
      </c>
      <c r="DA301" s="69">
        <f t="shared" si="134"/>
        <v>0</v>
      </c>
      <c r="DB301" s="70">
        <f t="shared" si="135"/>
        <v>0</v>
      </c>
      <c r="DC301" s="69">
        <f t="shared" si="136"/>
        <v>0</v>
      </c>
      <c r="DD301" s="70">
        <f t="shared" si="137"/>
        <v>0</v>
      </c>
      <c r="DE301" s="71">
        <f t="shared" si="138"/>
        <v>2</v>
      </c>
      <c r="DF301" s="71" t="str">
        <f t="shared" si="139"/>
        <v>Đạt mục tiêu</v>
      </c>
      <c r="DG301" s="2"/>
      <c r="DH301" s="2"/>
      <c r="DI301" s="2"/>
      <c r="DJ301" s="2"/>
      <c r="DK301" s="2"/>
      <c r="DL301" s="2"/>
      <c r="DM301" s="2"/>
      <c r="DN301" s="2"/>
      <c r="DO301" s="2"/>
      <c r="DP301" s="2"/>
      <c r="DQ301" s="2"/>
      <c r="DR301" s="2"/>
      <c r="DS301" s="2"/>
      <c r="DT301" s="2"/>
      <c r="DU301" s="2"/>
      <c r="DV301" s="2"/>
      <c r="DW301" s="2"/>
      <c r="DX301" s="2"/>
      <c r="DY301" s="2"/>
      <c r="DZ301" s="2"/>
    </row>
    <row r="302" spans="1:130" ht="50.25" hidden="1" customHeight="1" x14ac:dyDescent="0.25">
      <c r="A302" s="49">
        <v>265</v>
      </c>
      <c r="B302" s="62" t="s">
        <v>807</v>
      </c>
      <c r="C302" s="56">
        <v>402</v>
      </c>
      <c r="D302" s="8" t="s">
        <v>359</v>
      </c>
      <c r="E302" s="15" t="s">
        <v>11</v>
      </c>
      <c r="F302" s="15" t="s">
        <v>360</v>
      </c>
      <c r="G302" s="64" t="s">
        <v>19</v>
      </c>
      <c r="H302" s="8" t="s">
        <v>808</v>
      </c>
      <c r="I302" s="64" t="s">
        <v>628</v>
      </c>
      <c r="J302" s="64" t="s">
        <v>339</v>
      </c>
      <c r="K302" s="16" t="s">
        <v>6</v>
      </c>
      <c r="L302" s="16" t="s">
        <v>15</v>
      </c>
      <c r="M302" s="11"/>
      <c r="N302" s="306" t="s">
        <v>545</v>
      </c>
      <c r="O302" s="66"/>
      <c r="P302" s="66"/>
      <c r="Q302" s="66"/>
      <c r="R302" s="66"/>
      <c r="S302" s="66"/>
      <c r="T302" s="66" t="s">
        <v>15</v>
      </c>
      <c r="U302" s="66"/>
      <c r="V302" s="66"/>
      <c r="W302" s="66"/>
      <c r="X302" s="66"/>
      <c r="Y302" s="67">
        <f t="shared" si="129"/>
        <v>1</v>
      </c>
      <c r="Z302" s="16"/>
      <c r="AA302" s="12"/>
      <c r="AB302" s="12"/>
      <c r="AC302" s="12"/>
      <c r="AD302" s="12"/>
      <c r="AE302" s="68"/>
      <c r="AF302" s="12"/>
      <c r="AG302" s="12"/>
      <c r="AH302" s="12"/>
      <c r="AI302" s="12"/>
      <c r="AJ302" s="12"/>
      <c r="AK302" s="12"/>
      <c r="AL302" s="12"/>
      <c r="AM302" s="12"/>
      <c r="AN302" s="12"/>
      <c r="AO302" s="12"/>
      <c r="AP302" s="12"/>
      <c r="AQ302" s="12"/>
      <c r="AR302" s="12"/>
      <c r="AS302" s="12"/>
      <c r="AT302" s="12"/>
      <c r="AU302" s="12" t="s">
        <v>687</v>
      </c>
      <c r="AV302" s="12"/>
      <c r="AW302" s="12"/>
      <c r="AX302" s="12" t="s">
        <v>645</v>
      </c>
      <c r="AY302" s="12"/>
      <c r="AZ302" s="12"/>
      <c r="BA302" s="12"/>
      <c r="BB302" s="12"/>
      <c r="BC302" s="12"/>
      <c r="BD302" s="12"/>
      <c r="BE302" s="12"/>
      <c r="BF302" s="12"/>
      <c r="BG302" s="12"/>
      <c r="BH302" s="12"/>
      <c r="BI302" s="12"/>
      <c r="BJ302" s="345">
        <v>2</v>
      </c>
      <c r="BK302" s="345">
        <v>2</v>
      </c>
      <c r="BL302" s="345">
        <v>2</v>
      </c>
      <c r="BM302" s="345">
        <v>2</v>
      </c>
      <c r="BN302" s="345">
        <v>2</v>
      </c>
      <c r="BO302" s="345">
        <v>2</v>
      </c>
      <c r="BP302" s="345">
        <v>2</v>
      </c>
      <c r="BQ302" s="345">
        <v>2</v>
      </c>
      <c r="BR302" s="345">
        <v>2</v>
      </c>
      <c r="BS302" s="345">
        <v>2</v>
      </c>
      <c r="BT302" s="345">
        <v>2</v>
      </c>
      <c r="BU302" s="345">
        <v>2</v>
      </c>
      <c r="BV302" s="345">
        <v>2</v>
      </c>
      <c r="BW302" s="345">
        <v>2</v>
      </c>
      <c r="BX302" s="345">
        <v>2</v>
      </c>
      <c r="BY302" s="345">
        <v>2</v>
      </c>
      <c r="BZ302" s="345">
        <v>2</v>
      </c>
      <c r="CA302" s="345">
        <v>2</v>
      </c>
      <c r="CB302" s="345">
        <v>2</v>
      </c>
      <c r="CC302" s="345">
        <v>2</v>
      </c>
      <c r="CD302" s="345">
        <v>2</v>
      </c>
      <c r="CE302" s="345">
        <v>2</v>
      </c>
      <c r="CF302" s="345">
        <v>2</v>
      </c>
      <c r="CG302" s="345">
        <v>2</v>
      </c>
      <c r="CH302" s="345">
        <v>2</v>
      </c>
      <c r="CI302" s="345">
        <v>2</v>
      </c>
      <c r="CJ302" s="345">
        <v>2</v>
      </c>
      <c r="CK302" s="345">
        <v>2</v>
      </c>
      <c r="CL302" s="345">
        <v>2</v>
      </c>
      <c r="CM302" s="345">
        <v>2</v>
      </c>
      <c r="CN302" s="345">
        <v>2</v>
      </c>
      <c r="CO302" s="345">
        <v>2</v>
      </c>
      <c r="CP302" s="345">
        <v>2</v>
      </c>
      <c r="CQ302" s="345">
        <v>2</v>
      </c>
      <c r="CR302" s="345">
        <v>2</v>
      </c>
      <c r="CS302" s="345">
        <v>2</v>
      </c>
      <c r="CT302" s="345">
        <v>2</v>
      </c>
      <c r="CU302" s="345">
        <v>2</v>
      </c>
      <c r="CV302" s="345">
        <v>2</v>
      </c>
      <c r="CW302" s="335">
        <f t="shared" si="130"/>
        <v>39</v>
      </c>
      <c r="CX302" s="330">
        <f t="shared" si="131"/>
        <v>1</v>
      </c>
      <c r="CY302" s="335">
        <f t="shared" si="132"/>
        <v>0</v>
      </c>
      <c r="CZ302" s="339">
        <f t="shared" si="133"/>
        <v>0</v>
      </c>
      <c r="DA302" s="335">
        <f t="shared" si="134"/>
        <v>0</v>
      </c>
      <c r="DB302" s="339">
        <f t="shared" si="135"/>
        <v>0</v>
      </c>
      <c r="DC302" s="335">
        <f t="shared" si="136"/>
        <v>0</v>
      </c>
      <c r="DD302" s="339">
        <f t="shared" si="137"/>
        <v>0</v>
      </c>
      <c r="DE302" s="71">
        <f t="shared" si="138"/>
        <v>2</v>
      </c>
      <c r="DF302" s="71" t="str">
        <f t="shared" si="139"/>
        <v>Đạt mục tiêu</v>
      </c>
      <c r="DG302" s="2"/>
      <c r="DH302" s="2"/>
      <c r="DI302" s="2"/>
      <c r="DJ302" s="2"/>
      <c r="DK302" s="2"/>
      <c r="DL302" s="2"/>
      <c r="DM302" s="2"/>
      <c r="DN302" s="2"/>
      <c r="DO302" s="2"/>
      <c r="DP302" s="2"/>
      <c r="DQ302" s="2"/>
      <c r="DR302" s="2"/>
      <c r="DS302" s="2"/>
      <c r="DT302" s="2"/>
      <c r="DU302" s="2"/>
      <c r="DV302" s="2"/>
      <c r="DW302" s="2"/>
      <c r="DX302" s="2"/>
      <c r="DY302" s="2"/>
      <c r="DZ302" s="2"/>
    </row>
    <row r="303" spans="1:130" ht="75.75" hidden="1" customHeight="1" x14ac:dyDescent="0.25">
      <c r="A303" s="49">
        <v>266</v>
      </c>
      <c r="B303" s="62">
        <v>402</v>
      </c>
      <c r="C303" s="56">
        <v>405</v>
      </c>
      <c r="D303" s="8" t="s">
        <v>361</v>
      </c>
      <c r="E303" s="15" t="s">
        <v>11</v>
      </c>
      <c r="F303" s="15" t="s">
        <v>362</v>
      </c>
      <c r="G303" s="64" t="s">
        <v>19</v>
      </c>
      <c r="H303" s="117" t="s">
        <v>809</v>
      </c>
      <c r="I303" s="64" t="s">
        <v>628</v>
      </c>
      <c r="J303" s="64" t="s">
        <v>339</v>
      </c>
      <c r="K303" s="16" t="s">
        <v>6</v>
      </c>
      <c r="L303" s="16" t="s">
        <v>15</v>
      </c>
      <c r="M303" s="11"/>
      <c r="N303" s="11" t="s">
        <v>1274</v>
      </c>
      <c r="O303" s="66"/>
      <c r="P303" s="66"/>
      <c r="Q303" s="66"/>
      <c r="R303" s="66"/>
      <c r="S303" s="66"/>
      <c r="T303" s="66"/>
      <c r="U303" s="66"/>
      <c r="V303" s="66" t="s">
        <v>15</v>
      </c>
      <c r="W303" s="66"/>
      <c r="X303" s="66"/>
      <c r="Y303" s="67">
        <f t="shared" si="129"/>
        <v>1</v>
      </c>
      <c r="Z303" s="16"/>
      <c r="AA303" s="16"/>
      <c r="AB303" s="16"/>
      <c r="AC303" s="16"/>
      <c r="AD303" s="16"/>
      <c r="AE303" s="68"/>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t="s">
        <v>645</v>
      </c>
      <c r="BD303" s="12" t="s">
        <v>645</v>
      </c>
      <c r="BE303" s="12" t="s">
        <v>623</v>
      </c>
      <c r="BF303" s="12"/>
      <c r="BG303" s="12"/>
      <c r="BH303" s="12"/>
      <c r="BI303" s="12"/>
      <c r="BJ303" s="16">
        <v>2</v>
      </c>
      <c r="BK303" s="16">
        <v>2</v>
      </c>
      <c r="BL303" s="16">
        <v>2</v>
      </c>
      <c r="BM303" s="16">
        <v>2</v>
      </c>
      <c r="BN303" s="16">
        <v>2</v>
      </c>
      <c r="BO303" s="16">
        <v>2</v>
      </c>
      <c r="BP303" s="16">
        <v>2</v>
      </c>
      <c r="BQ303" s="16">
        <v>2</v>
      </c>
      <c r="BR303" s="16">
        <v>2</v>
      </c>
      <c r="BS303" s="16">
        <v>2</v>
      </c>
      <c r="BT303" s="16">
        <v>2</v>
      </c>
      <c r="BU303" s="16">
        <v>2</v>
      </c>
      <c r="BV303" s="16">
        <v>2</v>
      </c>
      <c r="BW303" s="16">
        <v>2</v>
      </c>
      <c r="BX303" s="16">
        <v>2</v>
      </c>
      <c r="BY303" s="16">
        <v>2</v>
      </c>
      <c r="BZ303" s="16">
        <v>2</v>
      </c>
      <c r="CA303" s="16">
        <v>2</v>
      </c>
      <c r="CB303" s="16">
        <v>2</v>
      </c>
      <c r="CC303" s="16">
        <v>2</v>
      </c>
      <c r="CD303" s="16">
        <v>2</v>
      </c>
      <c r="CE303" s="16">
        <v>2</v>
      </c>
      <c r="CF303" s="16">
        <v>2</v>
      </c>
      <c r="CG303" s="16">
        <v>2</v>
      </c>
      <c r="CH303" s="16">
        <v>2</v>
      </c>
      <c r="CI303" s="16">
        <v>2</v>
      </c>
      <c r="CJ303" s="16">
        <v>2</v>
      </c>
      <c r="CK303" s="16">
        <v>2</v>
      </c>
      <c r="CL303" s="16">
        <v>2</v>
      </c>
      <c r="CM303" s="16">
        <v>2</v>
      </c>
      <c r="CN303" s="16">
        <v>2</v>
      </c>
      <c r="CO303" s="16">
        <v>2</v>
      </c>
      <c r="CP303" s="16">
        <v>2</v>
      </c>
      <c r="CQ303" s="16">
        <v>2</v>
      </c>
      <c r="CR303" s="16">
        <v>2</v>
      </c>
      <c r="CS303" s="16"/>
      <c r="CT303" s="16">
        <v>2</v>
      </c>
      <c r="CU303" s="16">
        <v>2</v>
      </c>
      <c r="CV303" s="16">
        <v>2</v>
      </c>
      <c r="CW303" s="69">
        <f t="shared" si="130"/>
        <v>38</v>
      </c>
      <c r="CX303" s="352">
        <f t="shared" si="131"/>
        <v>1</v>
      </c>
      <c r="CY303" s="69">
        <f t="shared" si="132"/>
        <v>0</v>
      </c>
      <c r="CZ303" s="70">
        <f t="shared" si="133"/>
        <v>0</v>
      </c>
      <c r="DA303" s="69">
        <f t="shared" si="134"/>
        <v>0</v>
      </c>
      <c r="DB303" s="70">
        <f t="shared" si="135"/>
        <v>0</v>
      </c>
      <c r="DC303" s="69">
        <f t="shared" si="136"/>
        <v>0</v>
      </c>
      <c r="DD303" s="70">
        <f t="shared" si="137"/>
        <v>0</v>
      </c>
      <c r="DE303" s="71">
        <f t="shared" si="138"/>
        <v>2</v>
      </c>
      <c r="DF303" s="71" t="str">
        <f t="shared" si="139"/>
        <v>Đạt mục tiêu</v>
      </c>
      <c r="DG303" s="2"/>
      <c r="DH303" s="2"/>
      <c r="DI303" s="2"/>
      <c r="DJ303" s="2"/>
      <c r="DK303" s="2"/>
      <c r="DL303" s="2"/>
      <c r="DM303" s="2"/>
      <c r="DN303" s="2"/>
      <c r="DO303" s="2"/>
      <c r="DP303" s="2"/>
      <c r="DQ303" s="2"/>
      <c r="DR303" s="2"/>
      <c r="DS303" s="2"/>
      <c r="DT303" s="2"/>
      <c r="DU303" s="2"/>
      <c r="DV303" s="2"/>
      <c r="DW303" s="2"/>
      <c r="DX303" s="2"/>
      <c r="DY303" s="2"/>
      <c r="DZ303" s="2"/>
    </row>
    <row r="304" spans="1:130" ht="60" hidden="1" customHeight="1" x14ac:dyDescent="0.25">
      <c r="A304" s="49">
        <v>267</v>
      </c>
      <c r="B304" s="62">
        <v>405</v>
      </c>
      <c r="C304" s="56">
        <v>406</v>
      </c>
      <c r="D304" s="9" t="s">
        <v>363</v>
      </c>
      <c r="E304" s="15" t="s">
        <v>11</v>
      </c>
      <c r="F304" s="15" t="s">
        <v>364</v>
      </c>
      <c r="G304" s="64" t="s">
        <v>19</v>
      </c>
      <c r="H304" s="227" t="s">
        <v>1180</v>
      </c>
      <c r="I304" s="64" t="s">
        <v>628</v>
      </c>
      <c r="J304" s="8" t="s">
        <v>339</v>
      </c>
      <c r="K304" s="12" t="s">
        <v>120</v>
      </c>
      <c r="L304" s="12" t="s">
        <v>15</v>
      </c>
      <c r="M304" s="11">
        <v>9</v>
      </c>
      <c r="N304" s="297" t="s">
        <v>1200</v>
      </c>
      <c r="O304" s="80" t="s">
        <v>15</v>
      </c>
      <c r="P304" s="80"/>
      <c r="Q304" s="80"/>
      <c r="R304" s="80"/>
      <c r="S304" s="80"/>
      <c r="T304" s="80"/>
      <c r="U304" s="80"/>
      <c r="V304" s="80"/>
      <c r="W304" s="80"/>
      <c r="X304" s="80"/>
      <c r="Y304" s="67">
        <f t="shared" si="129"/>
        <v>1</v>
      </c>
      <c r="Z304" s="16"/>
      <c r="AA304" s="16" t="s">
        <v>1189</v>
      </c>
      <c r="AB304" s="16"/>
      <c r="AC304" s="16"/>
      <c r="AD304" s="16" t="s">
        <v>626</v>
      </c>
      <c r="AE304" s="68"/>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6">
        <v>2</v>
      </c>
      <c r="BK304" s="16">
        <v>2</v>
      </c>
      <c r="BL304" s="16">
        <v>2</v>
      </c>
      <c r="BM304" s="16">
        <v>2</v>
      </c>
      <c r="BN304" s="16">
        <v>2</v>
      </c>
      <c r="BO304" s="16">
        <v>2</v>
      </c>
      <c r="BP304" s="16">
        <v>2</v>
      </c>
      <c r="BQ304" s="16">
        <v>2</v>
      </c>
      <c r="BR304" s="16">
        <v>2</v>
      </c>
      <c r="BS304" s="16">
        <v>2</v>
      </c>
      <c r="BT304" s="16">
        <v>2</v>
      </c>
      <c r="BU304" s="16">
        <v>2</v>
      </c>
      <c r="BV304" s="16">
        <v>2</v>
      </c>
      <c r="BW304" s="16">
        <v>2</v>
      </c>
      <c r="BX304" s="16">
        <v>2</v>
      </c>
      <c r="BY304" s="16">
        <v>2</v>
      </c>
      <c r="BZ304" s="16">
        <v>2</v>
      </c>
      <c r="CA304" s="16">
        <v>2</v>
      </c>
      <c r="CB304" s="16">
        <v>2</v>
      </c>
      <c r="CC304" s="16">
        <v>2</v>
      </c>
      <c r="CD304" s="16">
        <v>2</v>
      </c>
      <c r="CE304" s="16">
        <v>2</v>
      </c>
      <c r="CF304" s="16">
        <v>2</v>
      </c>
      <c r="CG304" s="16">
        <v>2</v>
      </c>
      <c r="CH304" s="16">
        <v>1</v>
      </c>
      <c r="CI304" s="16">
        <v>1</v>
      </c>
      <c r="CJ304" s="16">
        <v>1</v>
      </c>
      <c r="CK304" s="16">
        <v>1</v>
      </c>
      <c r="CL304" s="16">
        <v>2</v>
      </c>
      <c r="CM304" s="16">
        <v>2</v>
      </c>
      <c r="CN304" s="16">
        <v>2</v>
      </c>
      <c r="CO304" s="16">
        <v>2</v>
      </c>
      <c r="CP304" s="16">
        <v>2</v>
      </c>
      <c r="CQ304" s="16">
        <v>2</v>
      </c>
      <c r="CR304" s="16">
        <v>2</v>
      </c>
      <c r="CS304" s="16">
        <v>2</v>
      </c>
      <c r="CT304" s="16">
        <v>2</v>
      </c>
      <c r="CU304" s="16">
        <v>2</v>
      </c>
      <c r="CV304" s="16">
        <v>2</v>
      </c>
      <c r="CW304" s="69">
        <f t="shared" si="130"/>
        <v>35</v>
      </c>
      <c r="CX304" s="352">
        <f t="shared" si="131"/>
        <v>0.89743589743589747</v>
      </c>
      <c r="CY304" s="69">
        <f t="shared" si="132"/>
        <v>4</v>
      </c>
      <c r="CZ304" s="70">
        <f t="shared" si="133"/>
        <v>0.10256410256410256</v>
      </c>
      <c r="DA304" s="69">
        <f t="shared" si="134"/>
        <v>0</v>
      </c>
      <c r="DB304" s="70">
        <f t="shared" si="135"/>
        <v>0</v>
      </c>
      <c r="DC304" s="69">
        <f t="shared" si="136"/>
        <v>0</v>
      </c>
      <c r="DD304" s="70">
        <f t="shared" si="137"/>
        <v>0</v>
      </c>
      <c r="DE304" s="71">
        <f t="shared" si="138"/>
        <v>1.8974358974358974</v>
      </c>
      <c r="DF304" s="71" t="str">
        <f t="shared" si="139"/>
        <v>Đạt mục tiêu</v>
      </c>
      <c r="DG304" s="2"/>
      <c r="DH304" s="2"/>
      <c r="DI304" s="2"/>
      <c r="DJ304" s="2"/>
      <c r="DK304" s="2"/>
      <c r="DL304" s="2"/>
      <c r="DM304" s="2"/>
      <c r="DN304" s="2"/>
      <c r="DO304" s="2"/>
      <c r="DP304" s="2"/>
      <c r="DQ304" s="2"/>
      <c r="DR304" s="2"/>
      <c r="DS304" s="2"/>
      <c r="DT304" s="2"/>
      <c r="DU304" s="2"/>
      <c r="DV304" s="2"/>
      <c r="DW304" s="2"/>
      <c r="DX304" s="2"/>
      <c r="DY304" s="2"/>
      <c r="DZ304" s="2"/>
    </row>
    <row r="305" spans="1:130" ht="66.75" customHeight="1" x14ac:dyDescent="0.25">
      <c r="A305" s="49">
        <v>268</v>
      </c>
      <c r="B305" s="55">
        <v>406</v>
      </c>
      <c r="C305" s="56">
        <v>406</v>
      </c>
      <c r="D305" s="9" t="s">
        <v>363</v>
      </c>
      <c r="E305" s="15" t="s">
        <v>11</v>
      </c>
      <c r="F305" s="15" t="s">
        <v>364</v>
      </c>
      <c r="G305" s="64" t="s">
        <v>19</v>
      </c>
      <c r="H305" s="8" t="s">
        <v>1391</v>
      </c>
      <c r="I305" s="64" t="s">
        <v>628</v>
      </c>
      <c r="J305" s="8" t="s">
        <v>339</v>
      </c>
      <c r="K305" s="13"/>
      <c r="L305" s="13"/>
      <c r="M305" s="11"/>
      <c r="N305" s="305" t="s">
        <v>541</v>
      </c>
      <c r="O305" s="80"/>
      <c r="P305" s="80" t="s">
        <v>15</v>
      </c>
      <c r="Q305" s="80"/>
      <c r="R305" s="80"/>
      <c r="S305" s="80"/>
      <c r="T305" s="80"/>
      <c r="U305" s="80"/>
      <c r="V305" s="80"/>
      <c r="W305" s="80"/>
      <c r="X305" s="80"/>
      <c r="Y305" s="67">
        <f t="shared" si="129"/>
        <v>1</v>
      </c>
      <c r="Z305" s="16"/>
      <c r="AA305" s="12"/>
      <c r="AB305" s="12"/>
      <c r="AC305" s="12"/>
      <c r="AD305" s="12"/>
      <c r="AE305" s="16"/>
      <c r="AF305" s="16"/>
      <c r="AG305" s="16" t="s">
        <v>626</v>
      </c>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6">
        <v>2</v>
      </c>
      <c r="BK305" s="16">
        <v>2</v>
      </c>
      <c r="BL305" s="16">
        <v>1</v>
      </c>
      <c r="BM305" s="16">
        <v>1</v>
      </c>
      <c r="BN305" s="16">
        <v>2</v>
      </c>
      <c r="BO305" s="16">
        <v>2</v>
      </c>
      <c r="BP305" s="16">
        <v>1</v>
      </c>
      <c r="BQ305" s="16">
        <v>2</v>
      </c>
      <c r="BR305" s="16">
        <v>2</v>
      </c>
      <c r="BS305" s="16">
        <v>2</v>
      </c>
      <c r="BT305" s="16">
        <v>2</v>
      </c>
      <c r="BU305" s="16">
        <v>2</v>
      </c>
      <c r="BV305" s="16">
        <v>2</v>
      </c>
      <c r="BW305" s="16">
        <v>2</v>
      </c>
      <c r="BX305" s="16">
        <v>2</v>
      </c>
      <c r="BY305" s="16">
        <v>2</v>
      </c>
      <c r="BZ305" s="16">
        <v>2</v>
      </c>
      <c r="CA305" s="16">
        <v>2</v>
      </c>
      <c r="CB305" s="16">
        <v>2</v>
      </c>
      <c r="CC305" s="16">
        <v>2</v>
      </c>
      <c r="CD305" s="16">
        <v>2</v>
      </c>
      <c r="CE305" s="16">
        <v>2</v>
      </c>
      <c r="CF305" s="16">
        <v>2</v>
      </c>
      <c r="CG305" s="16">
        <v>2</v>
      </c>
      <c r="CH305" s="16">
        <v>2</v>
      </c>
      <c r="CI305" s="16">
        <v>2</v>
      </c>
      <c r="CJ305" s="16">
        <v>2</v>
      </c>
      <c r="CK305" s="16">
        <v>2</v>
      </c>
      <c r="CL305" s="16">
        <v>2</v>
      </c>
      <c r="CM305" s="16">
        <v>1</v>
      </c>
      <c r="CN305" s="16">
        <v>2</v>
      </c>
      <c r="CO305" s="16">
        <v>2</v>
      </c>
      <c r="CP305" s="16">
        <v>2</v>
      </c>
      <c r="CQ305" s="16">
        <v>2</v>
      </c>
      <c r="CR305" s="16">
        <v>2</v>
      </c>
      <c r="CS305" s="16">
        <v>1</v>
      </c>
      <c r="CT305" s="16">
        <v>2</v>
      </c>
      <c r="CU305" s="16">
        <v>1</v>
      </c>
      <c r="CV305" s="16">
        <v>2</v>
      </c>
      <c r="CW305" s="69">
        <f t="shared" si="130"/>
        <v>33</v>
      </c>
      <c r="CX305" s="352">
        <f t="shared" si="131"/>
        <v>0.84615384615384615</v>
      </c>
      <c r="CY305" s="69">
        <f t="shared" si="132"/>
        <v>6</v>
      </c>
      <c r="CZ305" s="70">
        <f t="shared" si="133"/>
        <v>0.15384615384615385</v>
      </c>
      <c r="DA305" s="69">
        <f t="shared" si="134"/>
        <v>0</v>
      </c>
      <c r="DB305" s="70">
        <f t="shared" si="135"/>
        <v>0</v>
      </c>
      <c r="DC305" s="69">
        <f t="shared" si="136"/>
        <v>0</v>
      </c>
      <c r="DD305" s="70">
        <f t="shared" si="137"/>
        <v>0</v>
      </c>
      <c r="DE305" s="71">
        <f t="shared" si="138"/>
        <v>1.8461538461538463</v>
      </c>
      <c r="DF305" s="71" t="str">
        <f t="shared" si="139"/>
        <v>Đạt mục tiêu</v>
      </c>
      <c r="DG305" s="2"/>
      <c r="DH305" s="2"/>
      <c r="DI305" s="2"/>
      <c r="DJ305" s="2"/>
      <c r="DK305" s="2"/>
      <c r="DL305" s="2"/>
      <c r="DM305" s="2"/>
      <c r="DN305" s="2"/>
      <c r="DO305" s="2"/>
      <c r="DP305" s="2"/>
      <c r="DQ305" s="2"/>
      <c r="DR305" s="2"/>
      <c r="DS305" s="2"/>
      <c r="DT305" s="2"/>
      <c r="DU305" s="2"/>
      <c r="DV305" s="2"/>
      <c r="DW305" s="2"/>
      <c r="DX305" s="2"/>
      <c r="DY305" s="2"/>
      <c r="DZ305" s="2"/>
    </row>
    <row r="306" spans="1:130" ht="61.5" hidden="1" customHeight="1" x14ac:dyDescent="0.25">
      <c r="A306" s="49">
        <v>269</v>
      </c>
      <c r="B306" s="62">
        <v>406</v>
      </c>
      <c r="C306" s="56">
        <v>406</v>
      </c>
      <c r="D306" s="9" t="s">
        <v>363</v>
      </c>
      <c r="E306" s="281" t="s">
        <v>11</v>
      </c>
      <c r="F306" s="15" t="s">
        <v>364</v>
      </c>
      <c r="G306" s="282" t="s">
        <v>19</v>
      </c>
      <c r="H306" s="143" t="s">
        <v>1127</v>
      </c>
      <c r="I306" s="64" t="s">
        <v>628</v>
      </c>
      <c r="J306" s="8" t="s">
        <v>339</v>
      </c>
      <c r="K306" s="13"/>
      <c r="L306" s="13"/>
      <c r="M306" s="11"/>
      <c r="N306" s="305" t="s">
        <v>542</v>
      </c>
      <c r="O306" s="80"/>
      <c r="P306" s="80"/>
      <c r="Q306" s="80" t="s">
        <v>15</v>
      </c>
      <c r="R306" s="80"/>
      <c r="S306" s="80"/>
      <c r="T306" s="80"/>
      <c r="U306" s="80"/>
      <c r="V306" s="80"/>
      <c r="W306" s="80"/>
      <c r="X306" s="80"/>
      <c r="Y306" s="67">
        <f t="shared" si="129"/>
        <v>1</v>
      </c>
      <c r="Z306" s="16"/>
      <c r="AA306" s="16"/>
      <c r="AB306" s="16"/>
      <c r="AC306" s="16"/>
      <c r="AD306" s="16"/>
      <c r="AE306" s="68"/>
      <c r="AF306" s="12"/>
      <c r="AG306" s="12"/>
      <c r="AH306" s="12"/>
      <c r="AI306" s="12" t="s">
        <v>626</v>
      </c>
      <c r="AJ306" s="12" t="s">
        <v>645</v>
      </c>
      <c r="AK306" s="12" t="s">
        <v>645</v>
      </c>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6">
        <v>2</v>
      </c>
      <c r="BK306" s="16">
        <v>2</v>
      </c>
      <c r="BL306" s="16">
        <v>2</v>
      </c>
      <c r="BM306" s="16">
        <v>2</v>
      </c>
      <c r="BN306" s="16">
        <v>2</v>
      </c>
      <c r="BO306" s="16">
        <v>2</v>
      </c>
      <c r="BP306" s="16">
        <v>2</v>
      </c>
      <c r="BQ306" s="16">
        <v>2</v>
      </c>
      <c r="BR306" s="16">
        <v>2</v>
      </c>
      <c r="BS306" s="16">
        <v>2</v>
      </c>
      <c r="BT306" s="16">
        <v>2</v>
      </c>
      <c r="BU306" s="16">
        <v>2</v>
      </c>
      <c r="BV306" s="16">
        <v>2</v>
      </c>
      <c r="BW306" s="16">
        <v>2</v>
      </c>
      <c r="BX306" s="16">
        <v>2</v>
      </c>
      <c r="BY306" s="16">
        <v>2</v>
      </c>
      <c r="BZ306" s="16">
        <v>2</v>
      </c>
      <c r="CA306" s="16">
        <v>2</v>
      </c>
      <c r="CB306" s="16">
        <v>2</v>
      </c>
      <c r="CC306" s="16">
        <v>2</v>
      </c>
      <c r="CD306" s="16">
        <v>2</v>
      </c>
      <c r="CE306" s="16">
        <v>2</v>
      </c>
      <c r="CF306" s="16">
        <v>2</v>
      </c>
      <c r="CG306" s="16">
        <v>2</v>
      </c>
      <c r="CH306" s="16">
        <v>2</v>
      </c>
      <c r="CI306" s="16">
        <v>2</v>
      </c>
      <c r="CJ306" s="16">
        <v>2</v>
      </c>
      <c r="CK306" s="16">
        <v>2</v>
      </c>
      <c r="CL306" s="16">
        <v>1</v>
      </c>
      <c r="CM306" s="16">
        <v>1</v>
      </c>
      <c r="CN306" s="16">
        <v>1</v>
      </c>
      <c r="CO306" s="16">
        <v>2</v>
      </c>
      <c r="CP306" s="16">
        <v>2</v>
      </c>
      <c r="CQ306" s="16">
        <v>2</v>
      </c>
      <c r="CR306" s="16">
        <v>2</v>
      </c>
      <c r="CS306" s="16">
        <v>2</v>
      </c>
      <c r="CT306" s="16">
        <v>2</v>
      </c>
      <c r="CU306" s="16">
        <v>2</v>
      </c>
      <c r="CV306" s="16">
        <v>2</v>
      </c>
      <c r="CW306" s="69">
        <f t="shared" si="130"/>
        <v>36</v>
      </c>
      <c r="CX306" s="352">
        <f t="shared" si="131"/>
        <v>0.92307692307692313</v>
      </c>
      <c r="CY306" s="69">
        <f t="shared" si="132"/>
        <v>3</v>
      </c>
      <c r="CZ306" s="70">
        <f t="shared" si="133"/>
        <v>7.6923076923076927E-2</v>
      </c>
      <c r="DA306" s="69">
        <f t="shared" si="134"/>
        <v>0</v>
      </c>
      <c r="DB306" s="70">
        <f t="shared" si="135"/>
        <v>0</v>
      </c>
      <c r="DC306" s="69">
        <f t="shared" si="136"/>
        <v>0</v>
      </c>
      <c r="DD306" s="70">
        <f t="shared" si="137"/>
        <v>0</v>
      </c>
      <c r="DE306" s="71">
        <f t="shared" si="138"/>
        <v>1.9230769230769231</v>
      </c>
      <c r="DF306" s="71" t="str">
        <f t="shared" si="139"/>
        <v>Đạt mục tiêu</v>
      </c>
      <c r="DG306" s="2"/>
      <c r="DH306" s="2"/>
      <c r="DI306" s="2"/>
      <c r="DJ306" s="2"/>
      <c r="DK306" s="2"/>
      <c r="DL306" s="2"/>
      <c r="DM306" s="2"/>
      <c r="DN306" s="2"/>
      <c r="DO306" s="2"/>
      <c r="DP306" s="2"/>
      <c r="DQ306" s="2"/>
      <c r="DR306" s="2"/>
      <c r="DS306" s="2"/>
      <c r="DT306" s="2"/>
      <c r="DU306" s="2"/>
      <c r="DV306" s="2"/>
      <c r="DW306" s="2"/>
      <c r="DX306" s="2"/>
      <c r="DY306" s="2"/>
      <c r="DZ306" s="2"/>
    </row>
    <row r="307" spans="1:130" ht="60.75" hidden="1" customHeight="1" x14ac:dyDescent="0.25">
      <c r="A307" s="49">
        <v>270</v>
      </c>
      <c r="B307" s="62">
        <v>406</v>
      </c>
      <c r="C307" s="56">
        <v>406</v>
      </c>
      <c r="D307" s="9" t="s">
        <v>363</v>
      </c>
      <c r="E307" s="15" t="s">
        <v>11</v>
      </c>
      <c r="F307" s="15" t="s">
        <v>364</v>
      </c>
      <c r="G307" s="64" t="s">
        <v>19</v>
      </c>
      <c r="H307" s="143" t="s">
        <v>810</v>
      </c>
      <c r="I307" s="64" t="s">
        <v>628</v>
      </c>
      <c r="J307" s="8" t="s">
        <v>339</v>
      </c>
      <c r="K307" s="13"/>
      <c r="L307" s="13"/>
      <c r="M307" s="11"/>
      <c r="N307" s="305" t="s">
        <v>543</v>
      </c>
      <c r="O307" s="80"/>
      <c r="P307" s="80"/>
      <c r="Q307" s="80"/>
      <c r="R307" s="80" t="s">
        <v>15</v>
      </c>
      <c r="S307" s="80"/>
      <c r="T307" s="80"/>
      <c r="U307" s="80"/>
      <c r="V307" s="80"/>
      <c r="W307" s="80"/>
      <c r="X307" s="80"/>
      <c r="Y307" s="67">
        <f t="shared" si="129"/>
        <v>1</v>
      </c>
      <c r="Z307" s="16"/>
      <c r="AA307" s="16"/>
      <c r="AB307" s="16"/>
      <c r="AC307" s="16"/>
      <c r="AD307" s="16"/>
      <c r="AE307" s="68"/>
      <c r="AF307" s="12"/>
      <c r="AG307" s="12"/>
      <c r="AH307" s="12"/>
      <c r="AI307" s="12"/>
      <c r="AJ307" s="12"/>
      <c r="AK307" s="12"/>
      <c r="AL307" s="12" t="s">
        <v>645</v>
      </c>
      <c r="AM307" s="12" t="s">
        <v>645</v>
      </c>
      <c r="AN307" s="12"/>
      <c r="AO307" s="12" t="s">
        <v>626</v>
      </c>
      <c r="AP307" s="12" t="s">
        <v>626</v>
      </c>
      <c r="AQ307" s="12"/>
      <c r="AR307" s="12"/>
      <c r="AS307" s="12"/>
      <c r="AT307" s="12"/>
      <c r="AU307" s="12"/>
      <c r="AV307" s="12"/>
      <c r="AW307" s="12"/>
      <c r="AX307" s="12"/>
      <c r="AY307" s="12"/>
      <c r="AZ307" s="12"/>
      <c r="BA307" s="12"/>
      <c r="BB307" s="12"/>
      <c r="BC307" s="12"/>
      <c r="BD307" s="12"/>
      <c r="BE307" s="12"/>
      <c r="BF307" s="12"/>
      <c r="BG307" s="12"/>
      <c r="BH307" s="12"/>
      <c r="BI307" s="12"/>
      <c r="BJ307" s="16">
        <v>2</v>
      </c>
      <c r="BK307" s="16">
        <v>2</v>
      </c>
      <c r="BL307" s="16">
        <v>2</v>
      </c>
      <c r="BM307" s="16">
        <v>2</v>
      </c>
      <c r="BN307" s="16">
        <v>2</v>
      </c>
      <c r="BO307" s="16">
        <v>2</v>
      </c>
      <c r="BP307" s="16">
        <v>2</v>
      </c>
      <c r="BQ307" s="16">
        <v>2</v>
      </c>
      <c r="BR307" s="16">
        <v>2</v>
      </c>
      <c r="BS307" s="16">
        <v>2</v>
      </c>
      <c r="BT307" s="16">
        <v>2</v>
      </c>
      <c r="BU307" s="16">
        <v>2</v>
      </c>
      <c r="BV307" s="16">
        <v>2</v>
      </c>
      <c r="BW307" s="16">
        <v>2</v>
      </c>
      <c r="BX307" s="16">
        <v>2</v>
      </c>
      <c r="BY307" s="16">
        <v>2</v>
      </c>
      <c r="BZ307" s="16">
        <v>2</v>
      </c>
      <c r="CA307" s="16">
        <v>2</v>
      </c>
      <c r="CB307" s="16">
        <v>2</v>
      </c>
      <c r="CC307" s="16">
        <v>2</v>
      </c>
      <c r="CD307" s="16">
        <v>2</v>
      </c>
      <c r="CE307" s="16">
        <v>2</v>
      </c>
      <c r="CF307" s="16">
        <v>2</v>
      </c>
      <c r="CG307" s="16">
        <v>2</v>
      </c>
      <c r="CH307" s="16">
        <v>2</v>
      </c>
      <c r="CI307" s="16">
        <v>2</v>
      </c>
      <c r="CJ307" s="16">
        <v>2</v>
      </c>
      <c r="CK307" s="16">
        <v>2</v>
      </c>
      <c r="CL307" s="16">
        <v>2</v>
      </c>
      <c r="CM307" s="16">
        <v>2</v>
      </c>
      <c r="CN307" s="16">
        <v>2</v>
      </c>
      <c r="CO307" s="16">
        <v>2</v>
      </c>
      <c r="CP307" s="16">
        <v>2</v>
      </c>
      <c r="CQ307" s="16">
        <v>2</v>
      </c>
      <c r="CR307" s="16">
        <v>2</v>
      </c>
      <c r="CS307" s="16">
        <v>2</v>
      </c>
      <c r="CT307" s="16">
        <v>2</v>
      </c>
      <c r="CU307" s="16">
        <v>2</v>
      </c>
      <c r="CV307" s="16">
        <v>2</v>
      </c>
      <c r="CW307" s="69">
        <f t="shared" si="130"/>
        <v>39</v>
      </c>
      <c r="CX307" s="352">
        <f t="shared" si="131"/>
        <v>1</v>
      </c>
      <c r="CY307" s="69">
        <f t="shared" si="132"/>
        <v>0</v>
      </c>
      <c r="CZ307" s="70">
        <f t="shared" si="133"/>
        <v>0</v>
      </c>
      <c r="DA307" s="69">
        <f t="shared" si="134"/>
        <v>0</v>
      </c>
      <c r="DB307" s="70">
        <f t="shared" si="135"/>
        <v>0</v>
      </c>
      <c r="DC307" s="69">
        <f t="shared" si="136"/>
        <v>0</v>
      </c>
      <c r="DD307" s="70">
        <f t="shared" si="137"/>
        <v>0</v>
      </c>
      <c r="DE307" s="71">
        <f t="shared" si="138"/>
        <v>2</v>
      </c>
      <c r="DF307" s="71" t="str">
        <f t="shared" si="139"/>
        <v>Đạt mục tiêu</v>
      </c>
      <c r="DG307" s="2"/>
      <c r="DH307" s="2"/>
      <c r="DI307" s="2"/>
      <c r="DJ307" s="2"/>
      <c r="DK307" s="2"/>
      <c r="DL307" s="2"/>
      <c r="DM307" s="2"/>
      <c r="DN307" s="2"/>
      <c r="DO307" s="2"/>
      <c r="DP307" s="2"/>
      <c r="DQ307" s="2"/>
      <c r="DR307" s="2"/>
      <c r="DS307" s="2"/>
      <c r="DT307" s="2"/>
      <c r="DU307" s="2"/>
      <c r="DV307" s="2"/>
      <c r="DW307" s="2"/>
      <c r="DX307" s="2"/>
      <c r="DY307" s="2"/>
      <c r="DZ307" s="2"/>
    </row>
    <row r="308" spans="1:130" ht="75" hidden="1" customHeight="1" x14ac:dyDescent="0.25">
      <c r="A308" s="49">
        <v>271</v>
      </c>
      <c r="B308" s="62">
        <v>406</v>
      </c>
      <c r="C308" s="56">
        <v>406</v>
      </c>
      <c r="D308" s="9" t="s">
        <v>363</v>
      </c>
      <c r="E308" s="15" t="s">
        <v>11</v>
      </c>
      <c r="F308" s="15" t="s">
        <v>364</v>
      </c>
      <c r="G308" s="64" t="s">
        <v>19</v>
      </c>
      <c r="H308" s="143" t="s">
        <v>811</v>
      </c>
      <c r="I308" s="64" t="s">
        <v>628</v>
      </c>
      <c r="J308" s="8" t="s">
        <v>339</v>
      </c>
      <c r="K308" s="13"/>
      <c r="L308" s="13"/>
      <c r="M308" s="11"/>
      <c r="N308" s="306" t="s">
        <v>545</v>
      </c>
      <c r="O308" s="80"/>
      <c r="P308" s="80"/>
      <c r="Q308" s="80"/>
      <c r="R308" s="80"/>
      <c r="S308" s="80"/>
      <c r="T308" s="80" t="s">
        <v>15</v>
      </c>
      <c r="U308" s="80"/>
      <c r="V308" s="80"/>
      <c r="W308" s="80"/>
      <c r="X308" s="80"/>
      <c r="Y308" s="67">
        <f t="shared" si="129"/>
        <v>1</v>
      </c>
      <c r="Z308" s="16"/>
      <c r="AA308" s="16"/>
      <c r="AB308" s="16"/>
      <c r="AC308" s="16"/>
      <c r="AD308" s="16"/>
      <c r="AE308" s="68"/>
      <c r="AF308" s="12"/>
      <c r="AG308" s="12"/>
      <c r="AH308" s="12"/>
      <c r="AI308" s="12"/>
      <c r="AJ308" s="12"/>
      <c r="AK308" s="12"/>
      <c r="AL308" s="12"/>
      <c r="AM308" s="12"/>
      <c r="AN308" s="12"/>
      <c r="AO308" s="12"/>
      <c r="AP308" s="12"/>
      <c r="AQ308" s="12"/>
      <c r="AR308" s="12"/>
      <c r="AS308" s="12"/>
      <c r="AT308" s="12"/>
      <c r="AU308" s="12" t="s">
        <v>626</v>
      </c>
      <c r="AV308" s="12" t="s">
        <v>626</v>
      </c>
      <c r="AW308" s="12"/>
      <c r="AX308" s="12" t="s">
        <v>645</v>
      </c>
      <c r="AY308" s="12"/>
      <c r="AZ308" s="12"/>
      <c r="BA308" s="12"/>
      <c r="BB308" s="12"/>
      <c r="BC308" s="12"/>
      <c r="BD308" s="12"/>
      <c r="BE308" s="12"/>
      <c r="BF308" s="12"/>
      <c r="BG308" s="12"/>
      <c r="BH308" s="12"/>
      <c r="BI308" s="12"/>
      <c r="BJ308" s="345">
        <v>2</v>
      </c>
      <c r="BK308" s="345">
        <v>2</v>
      </c>
      <c r="BL308" s="345">
        <v>2</v>
      </c>
      <c r="BM308" s="345">
        <v>2</v>
      </c>
      <c r="BN308" s="345">
        <v>2</v>
      </c>
      <c r="BO308" s="345">
        <v>2</v>
      </c>
      <c r="BP308" s="345">
        <v>2</v>
      </c>
      <c r="BQ308" s="345">
        <v>2</v>
      </c>
      <c r="BR308" s="345">
        <v>2</v>
      </c>
      <c r="BS308" s="345">
        <v>2</v>
      </c>
      <c r="BT308" s="345">
        <v>2</v>
      </c>
      <c r="BU308" s="345">
        <v>1</v>
      </c>
      <c r="BV308" s="345">
        <v>2</v>
      </c>
      <c r="BW308" s="345">
        <v>2</v>
      </c>
      <c r="BX308" s="345">
        <v>2</v>
      </c>
      <c r="BY308" s="345">
        <v>2</v>
      </c>
      <c r="BZ308" s="345">
        <v>2</v>
      </c>
      <c r="CA308" s="345">
        <v>2</v>
      </c>
      <c r="CB308" s="345">
        <v>2</v>
      </c>
      <c r="CC308" s="345">
        <v>2</v>
      </c>
      <c r="CD308" s="345">
        <v>2</v>
      </c>
      <c r="CE308" s="345">
        <v>2</v>
      </c>
      <c r="CF308" s="345">
        <v>2</v>
      </c>
      <c r="CG308" s="345">
        <v>2</v>
      </c>
      <c r="CH308" s="345">
        <v>2</v>
      </c>
      <c r="CI308" s="345">
        <v>2</v>
      </c>
      <c r="CJ308" s="345">
        <v>2</v>
      </c>
      <c r="CK308" s="345">
        <v>1</v>
      </c>
      <c r="CL308" s="345">
        <v>2</v>
      </c>
      <c r="CM308" s="345">
        <v>2</v>
      </c>
      <c r="CN308" s="345">
        <v>2</v>
      </c>
      <c r="CO308" s="345">
        <v>2</v>
      </c>
      <c r="CP308" s="345">
        <v>1</v>
      </c>
      <c r="CQ308" s="345">
        <v>2</v>
      </c>
      <c r="CR308" s="345">
        <v>2</v>
      </c>
      <c r="CS308" s="345">
        <v>2</v>
      </c>
      <c r="CT308" s="345">
        <v>1</v>
      </c>
      <c r="CU308" s="345">
        <v>2</v>
      </c>
      <c r="CV308" s="345">
        <v>2</v>
      </c>
      <c r="CW308" s="335">
        <f t="shared" si="130"/>
        <v>35</v>
      </c>
      <c r="CX308" s="330">
        <f t="shared" si="131"/>
        <v>0.89743589743589747</v>
      </c>
      <c r="CY308" s="335">
        <f t="shared" si="132"/>
        <v>4</v>
      </c>
      <c r="CZ308" s="339">
        <f t="shared" si="133"/>
        <v>0.10256410256410256</v>
      </c>
      <c r="DA308" s="335">
        <f t="shared" si="134"/>
        <v>0</v>
      </c>
      <c r="DB308" s="339">
        <f t="shared" si="135"/>
        <v>0</v>
      </c>
      <c r="DC308" s="335">
        <f t="shared" si="136"/>
        <v>0</v>
      </c>
      <c r="DD308" s="339">
        <f t="shared" si="137"/>
        <v>0</v>
      </c>
      <c r="DE308" s="71">
        <f t="shared" si="138"/>
        <v>1.8974358974358974</v>
      </c>
      <c r="DF308" s="71" t="str">
        <f t="shared" si="139"/>
        <v>Đạt mục tiêu</v>
      </c>
      <c r="DG308" s="2"/>
      <c r="DH308" s="2"/>
      <c r="DI308" s="2"/>
      <c r="DJ308" s="2"/>
      <c r="DK308" s="2"/>
      <c r="DL308" s="2"/>
      <c r="DM308" s="2"/>
      <c r="DN308" s="2"/>
      <c r="DO308" s="2"/>
      <c r="DP308" s="2"/>
      <c r="DQ308" s="2"/>
      <c r="DR308" s="2"/>
      <c r="DS308" s="2"/>
      <c r="DT308" s="2"/>
      <c r="DU308" s="2"/>
      <c r="DV308" s="2"/>
      <c r="DW308" s="2"/>
      <c r="DX308" s="2"/>
      <c r="DY308" s="2"/>
      <c r="DZ308" s="2"/>
    </row>
    <row r="309" spans="1:130" ht="75" hidden="1" customHeight="1" x14ac:dyDescent="0.25">
      <c r="A309" s="49">
        <v>272</v>
      </c>
      <c r="B309" s="62">
        <v>406</v>
      </c>
      <c r="C309" s="56">
        <v>406</v>
      </c>
      <c r="D309" s="9" t="s">
        <v>363</v>
      </c>
      <c r="E309" s="15" t="s">
        <v>11</v>
      </c>
      <c r="F309" s="15" t="s">
        <v>364</v>
      </c>
      <c r="G309" s="64" t="s">
        <v>19</v>
      </c>
      <c r="H309" s="143" t="s">
        <v>1212</v>
      </c>
      <c r="I309" s="64" t="s">
        <v>628</v>
      </c>
      <c r="J309" s="8" t="s">
        <v>339</v>
      </c>
      <c r="K309" s="13"/>
      <c r="L309" s="13"/>
      <c r="M309" s="11"/>
      <c r="N309" s="305" t="s">
        <v>544</v>
      </c>
      <c r="O309" s="80"/>
      <c r="P309" s="80"/>
      <c r="Q309" s="80"/>
      <c r="R309" s="80"/>
      <c r="S309" s="80" t="s">
        <v>15</v>
      </c>
      <c r="T309" s="80"/>
      <c r="U309" s="80"/>
      <c r="V309" s="80"/>
      <c r="W309" s="80"/>
      <c r="X309" s="80"/>
      <c r="Y309" s="67">
        <f t="shared" si="129"/>
        <v>1</v>
      </c>
      <c r="Z309" s="16"/>
      <c r="AA309" s="16"/>
      <c r="AB309" s="16"/>
      <c r="AC309" s="16"/>
      <c r="AD309" s="16"/>
      <c r="AE309" s="68"/>
      <c r="AF309" s="12"/>
      <c r="AG309" s="12"/>
      <c r="AH309" s="12"/>
      <c r="AI309" s="12"/>
      <c r="AJ309" s="12"/>
      <c r="AK309" s="12"/>
      <c r="AL309" s="12"/>
      <c r="AM309" s="12"/>
      <c r="AN309" s="12"/>
      <c r="AO309" s="12"/>
      <c r="AP309" s="12"/>
      <c r="AQ309" s="12"/>
      <c r="AR309" s="12"/>
      <c r="AS309" s="12"/>
      <c r="AT309" s="12" t="s">
        <v>626</v>
      </c>
      <c r="AU309" s="12"/>
      <c r="AV309" s="12"/>
      <c r="AW309" s="12"/>
      <c r="AX309" s="12"/>
      <c r="AY309" s="12"/>
      <c r="AZ309" s="12"/>
      <c r="BA309" s="12"/>
      <c r="BB309" s="12"/>
      <c r="BC309" s="12"/>
      <c r="BD309" s="12"/>
      <c r="BE309" s="12"/>
      <c r="BF309" s="12"/>
      <c r="BG309" s="12"/>
      <c r="BH309" s="12"/>
      <c r="BI309" s="12"/>
      <c r="BJ309" s="16">
        <v>2</v>
      </c>
      <c r="BK309" s="16">
        <v>2</v>
      </c>
      <c r="BL309" s="16">
        <v>2</v>
      </c>
      <c r="BM309" s="16">
        <v>2</v>
      </c>
      <c r="BN309" s="16">
        <v>2</v>
      </c>
      <c r="BO309" s="16">
        <v>2</v>
      </c>
      <c r="BP309" s="16">
        <v>2</v>
      </c>
      <c r="BQ309" s="16">
        <v>2</v>
      </c>
      <c r="BR309" s="16">
        <v>2</v>
      </c>
      <c r="BS309" s="16">
        <v>2</v>
      </c>
      <c r="BT309" s="16">
        <v>2</v>
      </c>
      <c r="BU309" s="16">
        <v>2</v>
      </c>
      <c r="BV309" s="16">
        <v>2</v>
      </c>
      <c r="BW309" s="16">
        <v>2</v>
      </c>
      <c r="BX309" s="16">
        <v>2</v>
      </c>
      <c r="BY309" s="16">
        <v>2</v>
      </c>
      <c r="BZ309" s="16">
        <v>2</v>
      </c>
      <c r="CA309" s="16">
        <v>2</v>
      </c>
      <c r="CB309" s="16">
        <v>2</v>
      </c>
      <c r="CC309" s="16">
        <v>2</v>
      </c>
      <c r="CD309" s="16">
        <v>2</v>
      </c>
      <c r="CE309" s="16">
        <v>2</v>
      </c>
      <c r="CF309" s="16">
        <v>2</v>
      </c>
      <c r="CG309" s="16">
        <v>2</v>
      </c>
      <c r="CH309" s="16">
        <v>2</v>
      </c>
      <c r="CI309" s="16">
        <v>2</v>
      </c>
      <c r="CJ309" s="16">
        <v>2</v>
      </c>
      <c r="CK309" s="16">
        <v>2</v>
      </c>
      <c r="CL309" s="16">
        <v>2</v>
      </c>
      <c r="CM309" s="16">
        <v>2</v>
      </c>
      <c r="CN309" s="16">
        <v>2</v>
      </c>
      <c r="CO309" s="16">
        <v>2</v>
      </c>
      <c r="CP309" s="16">
        <v>2</v>
      </c>
      <c r="CQ309" s="16">
        <v>2</v>
      </c>
      <c r="CR309" s="16">
        <v>2</v>
      </c>
      <c r="CS309" s="16"/>
      <c r="CT309" s="16">
        <v>2</v>
      </c>
      <c r="CU309" s="16">
        <v>2</v>
      </c>
      <c r="CV309" s="16">
        <v>2</v>
      </c>
      <c r="CW309" s="69">
        <f t="shared" si="130"/>
        <v>38</v>
      </c>
      <c r="CX309" s="352">
        <f t="shared" si="131"/>
        <v>1</v>
      </c>
      <c r="CY309" s="69">
        <f t="shared" si="132"/>
        <v>0</v>
      </c>
      <c r="CZ309" s="70">
        <f t="shared" si="133"/>
        <v>0</v>
      </c>
      <c r="DA309" s="69">
        <f t="shared" si="134"/>
        <v>0</v>
      </c>
      <c r="DB309" s="70">
        <f t="shared" si="135"/>
        <v>0</v>
      </c>
      <c r="DC309" s="69">
        <f t="shared" si="136"/>
        <v>0</v>
      </c>
      <c r="DD309" s="70">
        <f t="shared" si="137"/>
        <v>0</v>
      </c>
      <c r="DE309" s="71">
        <f t="shared" si="138"/>
        <v>2</v>
      </c>
      <c r="DF309" s="71" t="str">
        <f t="shared" si="139"/>
        <v>Đạt mục tiêu</v>
      </c>
      <c r="DG309" s="2"/>
      <c r="DH309" s="2"/>
      <c r="DI309" s="2"/>
      <c r="DJ309" s="2"/>
      <c r="DK309" s="2"/>
      <c r="DL309" s="2"/>
      <c r="DM309" s="2"/>
      <c r="DN309" s="2"/>
      <c r="DO309" s="2"/>
      <c r="DP309" s="2"/>
      <c r="DQ309" s="2"/>
      <c r="DR309" s="2"/>
      <c r="DS309" s="2"/>
      <c r="DT309" s="2"/>
      <c r="DU309" s="2"/>
      <c r="DV309" s="2"/>
      <c r="DW309" s="2"/>
      <c r="DX309" s="2"/>
      <c r="DY309" s="2"/>
      <c r="DZ309" s="2"/>
    </row>
    <row r="310" spans="1:130" ht="75" hidden="1" customHeight="1" x14ac:dyDescent="0.25">
      <c r="A310" s="49">
        <v>273</v>
      </c>
      <c r="B310" s="62">
        <v>406</v>
      </c>
      <c r="C310" s="56">
        <v>406</v>
      </c>
      <c r="D310" s="9" t="s">
        <v>363</v>
      </c>
      <c r="E310" s="15" t="s">
        <v>11</v>
      </c>
      <c r="F310" s="15" t="s">
        <v>364</v>
      </c>
      <c r="G310" s="64" t="s">
        <v>19</v>
      </c>
      <c r="H310" s="143" t="s">
        <v>812</v>
      </c>
      <c r="I310" s="64" t="s">
        <v>628</v>
      </c>
      <c r="J310" s="8" t="s">
        <v>339</v>
      </c>
      <c r="K310" s="13"/>
      <c r="L310" s="13"/>
      <c r="M310" s="11"/>
      <c r="N310" s="11" t="s">
        <v>1273</v>
      </c>
      <c r="O310" s="80"/>
      <c r="P310" s="80"/>
      <c r="Q310" s="80"/>
      <c r="R310" s="80"/>
      <c r="S310" s="80"/>
      <c r="T310" s="80"/>
      <c r="U310" s="80" t="s">
        <v>15</v>
      </c>
      <c r="V310" s="80"/>
      <c r="W310" s="80"/>
      <c r="X310" s="80"/>
      <c r="Y310" s="67">
        <f t="shared" si="129"/>
        <v>1</v>
      </c>
      <c r="Z310" s="16"/>
      <c r="AA310" s="16"/>
      <c r="AB310" s="16"/>
      <c r="AC310" s="16"/>
      <c r="AD310" s="16"/>
      <c r="AE310" s="68"/>
      <c r="AF310" s="12"/>
      <c r="AG310" s="12"/>
      <c r="AH310" s="12"/>
      <c r="AI310" s="12"/>
      <c r="AJ310" s="12"/>
      <c r="AK310" s="12"/>
      <c r="AL310" s="12"/>
      <c r="AM310" s="12"/>
      <c r="AN310" s="12"/>
      <c r="AO310" s="12"/>
      <c r="AP310" s="12"/>
      <c r="AQ310" s="12"/>
      <c r="AR310" s="12"/>
      <c r="AS310" s="12"/>
      <c r="AT310" s="12"/>
      <c r="AU310" s="12"/>
      <c r="AV310" s="12"/>
      <c r="AW310" s="12"/>
      <c r="AX310" s="12"/>
      <c r="AY310" s="12" t="s">
        <v>626</v>
      </c>
      <c r="AZ310" s="12"/>
      <c r="BA310" s="12"/>
      <c r="BB310" s="12"/>
      <c r="BC310" s="12"/>
      <c r="BD310" s="12"/>
      <c r="BE310" s="12"/>
      <c r="BF310" s="12"/>
      <c r="BG310" s="12"/>
      <c r="BH310" s="12"/>
      <c r="BI310" s="12"/>
      <c r="BJ310" s="16">
        <v>2</v>
      </c>
      <c r="BK310" s="16">
        <v>2</v>
      </c>
      <c r="BL310" s="16">
        <v>2</v>
      </c>
      <c r="BM310" s="16">
        <v>2</v>
      </c>
      <c r="BN310" s="16">
        <v>2</v>
      </c>
      <c r="BO310" s="16">
        <v>2</v>
      </c>
      <c r="BP310" s="16">
        <v>2</v>
      </c>
      <c r="BQ310" s="16">
        <v>2</v>
      </c>
      <c r="BR310" s="16">
        <v>2</v>
      </c>
      <c r="BS310" s="16">
        <v>2</v>
      </c>
      <c r="BT310" s="16">
        <v>2</v>
      </c>
      <c r="BU310" s="16">
        <v>2</v>
      </c>
      <c r="BV310" s="16">
        <v>2</v>
      </c>
      <c r="BW310" s="16">
        <v>2</v>
      </c>
      <c r="BX310" s="16">
        <v>2</v>
      </c>
      <c r="BY310" s="16">
        <v>2</v>
      </c>
      <c r="BZ310" s="16">
        <v>2</v>
      </c>
      <c r="CA310" s="16">
        <v>2</v>
      </c>
      <c r="CB310" s="16">
        <v>2</v>
      </c>
      <c r="CC310" s="16">
        <v>2</v>
      </c>
      <c r="CD310" s="16">
        <v>2</v>
      </c>
      <c r="CE310" s="16">
        <v>2</v>
      </c>
      <c r="CF310" s="16">
        <v>2</v>
      </c>
      <c r="CG310" s="16">
        <v>2</v>
      </c>
      <c r="CH310" s="16">
        <v>2</v>
      </c>
      <c r="CI310" s="16">
        <v>2</v>
      </c>
      <c r="CJ310" s="16">
        <v>2</v>
      </c>
      <c r="CK310" s="16">
        <v>2</v>
      </c>
      <c r="CL310" s="16">
        <v>2</v>
      </c>
      <c r="CM310" s="16">
        <v>2</v>
      </c>
      <c r="CN310" s="16">
        <v>2</v>
      </c>
      <c r="CO310" s="16">
        <v>2</v>
      </c>
      <c r="CP310" s="16">
        <v>2</v>
      </c>
      <c r="CQ310" s="16">
        <v>2</v>
      </c>
      <c r="CR310" s="16">
        <v>2</v>
      </c>
      <c r="CS310" s="16"/>
      <c r="CT310" s="16">
        <v>2</v>
      </c>
      <c r="CU310" s="16">
        <v>2</v>
      </c>
      <c r="CV310" s="16">
        <v>2</v>
      </c>
      <c r="CW310" s="69">
        <f t="shared" si="130"/>
        <v>38</v>
      </c>
      <c r="CX310" s="352">
        <f t="shared" si="131"/>
        <v>1</v>
      </c>
      <c r="CY310" s="69">
        <f t="shared" si="132"/>
        <v>0</v>
      </c>
      <c r="CZ310" s="70">
        <f t="shared" si="133"/>
        <v>0</v>
      </c>
      <c r="DA310" s="69">
        <f t="shared" si="134"/>
        <v>0</v>
      </c>
      <c r="DB310" s="70">
        <f t="shared" si="135"/>
        <v>0</v>
      </c>
      <c r="DC310" s="69">
        <f t="shared" si="136"/>
        <v>0</v>
      </c>
      <c r="DD310" s="70">
        <f t="shared" si="137"/>
        <v>0</v>
      </c>
      <c r="DE310" s="71">
        <f t="shared" si="138"/>
        <v>2</v>
      </c>
      <c r="DF310" s="71" t="str">
        <f t="shared" si="139"/>
        <v>Đạt mục tiêu</v>
      </c>
      <c r="DG310" s="2"/>
      <c r="DH310" s="2"/>
      <c r="DI310" s="2"/>
      <c r="DJ310" s="2"/>
      <c r="DK310" s="2"/>
      <c r="DL310" s="2"/>
      <c r="DM310" s="2"/>
      <c r="DN310" s="2"/>
      <c r="DO310" s="2"/>
      <c r="DP310" s="2"/>
      <c r="DQ310" s="2"/>
      <c r="DR310" s="2"/>
      <c r="DS310" s="2"/>
      <c r="DT310" s="2"/>
      <c r="DU310" s="2"/>
      <c r="DV310" s="2"/>
      <c r="DW310" s="2"/>
      <c r="DX310" s="2"/>
      <c r="DY310" s="2"/>
      <c r="DZ310" s="2"/>
    </row>
    <row r="311" spans="1:130" ht="72.75" hidden="1" customHeight="1" x14ac:dyDescent="0.25">
      <c r="A311" s="49">
        <v>274</v>
      </c>
      <c r="B311" s="62">
        <v>406</v>
      </c>
      <c r="C311" s="56">
        <v>406</v>
      </c>
      <c r="D311" s="9" t="s">
        <v>363</v>
      </c>
      <c r="E311" s="15" t="s">
        <v>11</v>
      </c>
      <c r="F311" s="15" t="s">
        <v>364</v>
      </c>
      <c r="G311" s="64" t="s">
        <v>19</v>
      </c>
      <c r="H311" s="143" t="s">
        <v>813</v>
      </c>
      <c r="I311" s="64" t="s">
        <v>628</v>
      </c>
      <c r="J311" s="8" t="s">
        <v>339</v>
      </c>
      <c r="K311" s="13"/>
      <c r="L311" s="13"/>
      <c r="M311" s="11"/>
      <c r="N311" s="11" t="s">
        <v>1274</v>
      </c>
      <c r="O311" s="80"/>
      <c r="P311" s="80"/>
      <c r="Q311" s="80"/>
      <c r="R311" s="80"/>
      <c r="S311" s="80"/>
      <c r="T311" s="80"/>
      <c r="U311" s="80"/>
      <c r="V311" s="80" t="s">
        <v>15</v>
      </c>
      <c r="W311" s="80"/>
      <c r="X311" s="80"/>
      <c r="Y311" s="67">
        <f t="shared" si="129"/>
        <v>1</v>
      </c>
      <c r="Z311" s="16"/>
      <c r="AA311" s="16"/>
      <c r="AB311" s="16"/>
      <c r="AC311" s="16"/>
      <c r="AD311" s="16"/>
      <c r="AE311" s="68"/>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t="s">
        <v>626</v>
      </c>
      <c r="BE311" s="12" t="s">
        <v>645</v>
      </c>
      <c r="BF311" s="12"/>
      <c r="BG311" s="12"/>
      <c r="BH311" s="12"/>
      <c r="BI311" s="12"/>
      <c r="BJ311" s="16">
        <v>2</v>
      </c>
      <c r="BK311" s="16">
        <v>2</v>
      </c>
      <c r="BL311" s="16">
        <v>2</v>
      </c>
      <c r="BM311" s="16">
        <v>2</v>
      </c>
      <c r="BN311" s="16">
        <v>2</v>
      </c>
      <c r="BO311" s="16">
        <v>2</v>
      </c>
      <c r="BP311" s="16">
        <v>2</v>
      </c>
      <c r="BQ311" s="16">
        <v>2</v>
      </c>
      <c r="BR311" s="16">
        <v>2</v>
      </c>
      <c r="BS311" s="16">
        <v>2</v>
      </c>
      <c r="BT311" s="16">
        <v>2</v>
      </c>
      <c r="BU311" s="16">
        <v>2</v>
      </c>
      <c r="BV311" s="16">
        <v>2</v>
      </c>
      <c r="BW311" s="16">
        <v>2</v>
      </c>
      <c r="BX311" s="16">
        <v>2</v>
      </c>
      <c r="BY311" s="16">
        <v>2</v>
      </c>
      <c r="BZ311" s="16">
        <v>2</v>
      </c>
      <c r="CA311" s="16">
        <v>2</v>
      </c>
      <c r="CB311" s="16">
        <v>2</v>
      </c>
      <c r="CC311" s="16">
        <v>2</v>
      </c>
      <c r="CD311" s="16">
        <v>2</v>
      </c>
      <c r="CE311" s="16">
        <v>2</v>
      </c>
      <c r="CF311" s="16">
        <v>2</v>
      </c>
      <c r="CG311" s="16">
        <v>2</v>
      </c>
      <c r="CH311" s="16">
        <v>2</v>
      </c>
      <c r="CI311" s="16">
        <v>2</v>
      </c>
      <c r="CJ311" s="16">
        <v>2</v>
      </c>
      <c r="CK311" s="16">
        <v>2</v>
      </c>
      <c r="CL311" s="16">
        <v>2</v>
      </c>
      <c r="CM311" s="16">
        <v>2</v>
      </c>
      <c r="CN311" s="16">
        <v>2</v>
      </c>
      <c r="CO311" s="16">
        <v>2</v>
      </c>
      <c r="CP311" s="16">
        <v>2</v>
      </c>
      <c r="CQ311" s="16">
        <v>2</v>
      </c>
      <c r="CR311" s="16">
        <v>2</v>
      </c>
      <c r="CS311" s="16"/>
      <c r="CT311" s="16">
        <v>2</v>
      </c>
      <c r="CU311" s="16">
        <v>2</v>
      </c>
      <c r="CV311" s="16">
        <v>2</v>
      </c>
      <c r="CW311" s="69">
        <f t="shared" si="130"/>
        <v>38</v>
      </c>
      <c r="CX311" s="352">
        <f t="shared" si="131"/>
        <v>1</v>
      </c>
      <c r="CY311" s="69">
        <f t="shared" si="132"/>
        <v>0</v>
      </c>
      <c r="CZ311" s="70">
        <f t="shared" si="133"/>
        <v>0</v>
      </c>
      <c r="DA311" s="69">
        <f t="shared" si="134"/>
        <v>0</v>
      </c>
      <c r="DB311" s="70">
        <f t="shared" si="135"/>
        <v>0</v>
      </c>
      <c r="DC311" s="69">
        <f t="shared" si="136"/>
        <v>0</v>
      </c>
      <c r="DD311" s="70">
        <f t="shared" si="137"/>
        <v>0</v>
      </c>
      <c r="DE311" s="71">
        <f t="shared" si="138"/>
        <v>2</v>
      </c>
      <c r="DF311" s="71" t="str">
        <f t="shared" si="139"/>
        <v>Đạt mục tiêu</v>
      </c>
      <c r="DG311" s="2"/>
      <c r="DH311" s="2"/>
      <c r="DI311" s="2"/>
      <c r="DJ311" s="2"/>
      <c r="DK311" s="2"/>
      <c r="DL311" s="2"/>
      <c r="DM311" s="2"/>
      <c r="DN311" s="2"/>
      <c r="DO311" s="2"/>
      <c r="DP311" s="2"/>
      <c r="DQ311" s="2"/>
      <c r="DR311" s="2"/>
      <c r="DS311" s="2"/>
      <c r="DT311" s="2"/>
      <c r="DU311" s="2"/>
      <c r="DV311" s="2"/>
      <c r="DW311" s="2"/>
      <c r="DX311" s="2"/>
      <c r="DY311" s="2"/>
      <c r="DZ311" s="2"/>
    </row>
    <row r="312" spans="1:130" ht="51" hidden="1" customHeight="1" x14ac:dyDescent="0.25">
      <c r="A312" s="49">
        <v>275</v>
      </c>
      <c r="B312" s="62">
        <v>406</v>
      </c>
      <c r="C312" s="56">
        <v>406</v>
      </c>
      <c r="D312" s="9" t="s">
        <v>363</v>
      </c>
      <c r="E312" s="15" t="s">
        <v>11</v>
      </c>
      <c r="F312" s="15" t="s">
        <v>364</v>
      </c>
      <c r="G312" s="64" t="s">
        <v>19</v>
      </c>
      <c r="H312" s="143" t="s">
        <v>814</v>
      </c>
      <c r="I312" s="64" t="s">
        <v>628</v>
      </c>
      <c r="J312" s="8" t="s">
        <v>339</v>
      </c>
      <c r="K312" s="14"/>
      <c r="L312" s="14"/>
      <c r="M312" s="11"/>
      <c r="N312" s="11" t="s">
        <v>1433</v>
      </c>
      <c r="O312" s="80"/>
      <c r="P312" s="80"/>
      <c r="Q312" s="80"/>
      <c r="R312" s="80"/>
      <c r="S312" s="80"/>
      <c r="T312" s="80"/>
      <c r="U312" s="80"/>
      <c r="V312" s="80"/>
      <c r="W312" s="80" t="s">
        <v>15</v>
      </c>
      <c r="X312" s="80"/>
      <c r="Y312" s="67">
        <f t="shared" si="129"/>
        <v>1</v>
      </c>
      <c r="Z312" s="16"/>
      <c r="AA312" s="16"/>
      <c r="AB312" s="16"/>
      <c r="AC312" s="16"/>
      <c r="AD312" s="16"/>
      <c r="AE312" s="68"/>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t="s">
        <v>626</v>
      </c>
      <c r="BH312" s="12" t="s">
        <v>645</v>
      </c>
      <c r="BI312" s="12"/>
      <c r="BJ312" s="16">
        <v>2</v>
      </c>
      <c r="BK312" s="16">
        <v>2</v>
      </c>
      <c r="BL312" s="16">
        <v>2</v>
      </c>
      <c r="BM312" s="16">
        <v>2</v>
      </c>
      <c r="BN312" s="16">
        <v>2</v>
      </c>
      <c r="BO312" s="16">
        <v>2</v>
      </c>
      <c r="BP312" s="16">
        <v>2</v>
      </c>
      <c r="BQ312" s="16">
        <v>2</v>
      </c>
      <c r="BR312" s="16">
        <v>2</v>
      </c>
      <c r="BS312" s="16">
        <v>2</v>
      </c>
      <c r="BT312" s="16">
        <v>2</v>
      </c>
      <c r="BU312" s="16">
        <v>2</v>
      </c>
      <c r="BV312" s="16">
        <v>2</v>
      </c>
      <c r="BW312" s="16">
        <v>2</v>
      </c>
      <c r="BX312" s="16">
        <v>2</v>
      </c>
      <c r="BY312" s="16">
        <v>2</v>
      </c>
      <c r="BZ312" s="16">
        <v>2</v>
      </c>
      <c r="CA312" s="16">
        <v>2</v>
      </c>
      <c r="CB312" s="16">
        <v>2</v>
      </c>
      <c r="CC312" s="16">
        <v>2</v>
      </c>
      <c r="CD312" s="16">
        <v>2</v>
      </c>
      <c r="CE312" s="16">
        <v>2</v>
      </c>
      <c r="CF312" s="16">
        <v>2</v>
      </c>
      <c r="CG312" s="16">
        <v>2</v>
      </c>
      <c r="CH312" s="16">
        <v>2</v>
      </c>
      <c r="CI312" s="16">
        <v>2</v>
      </c>
      <c r="CJ312" s="16">
        <v>2</v>
      </c>
      <c r="CK312" s="16">
        <v>2</v>
      </c>
      <c r="CL312" s="16">
        <v>2</v>
      </c>
      <c r="CM312" s="16">
        <v>2</v>
      </c>
      <c r="CN312" s="16">
        <v>2</v>
      </c>
      <c r="CO312" s="16">
        <v>2</v>
      </c>
      <c r="CP312" s="16">
        <v>2</v>
      </c>
      <c r="CQ312" s="16">
        <v>2</v>
      </c>
      <c r="CR312" s="16">
        <v>2</v>
      </c>
      <c r="CS312" s="16"/>
      <c r="CT312" s="16">
        <v>2</v>
      </c>
      <c r="CU312" s="16">
        <v>2</v>
      </c>
      <c r="CV312" s="16">
        <v>2</v>
      </c>
      <c r="CW312" s="69">
        <f t="shared" si="130"/>
        <v>38</v>
      </c>
      <c r="CX312" s="352">
        <f t="shared" si="131"/>
        <v>1</v>
      </c>
      <c r="CY312" s="69">
        <f t="shared" si="132"/>
        <v>0</v>
      </c>
      <c r="CZ312" s="70">
        <f t="shared" si="133"/>
        <v>0</v>
      </c>
      <c r="DA312" s="69">
        <f t="shared" si="134"/>
        <v>0</v>
      </c>
      <c r="DB312" s="70">
        <f t="shared" si="135"/>
        <v>0</v>
      </c>
      <c r="DC312" s="69">
        <f t="shared" si="136"/>
        <v>0</v>
      </c>
      <c r="DD312" s="70">
        <f t="shared" si="137"/>
        <v>0</v>
      </c>
      <c r="DE312" s="71">
        <f t="shared" si="138"/>
        <v>2</v>
      </c>
      <c r="DF312" s="71" t="str">
        <f t="shared" si="139"/>
        <v>Đạt mục tiêu</v>
      </c>
      <c r="DG312" s="2"/>
      <c r="DH312" s="2"/>
      <c r="DI312" s="2"/>
      <c r="DJ312" s="2"/>
      <c r="DK312" s="2"/>
      <c r="DL312" s="2"/>
      <c r="DM312" s="2"/>
      <c r="DN312" s="2"/>
      <c r="DO312" s="2"/>
      <c r="DP312" s="2"/>
      <c r="DQ312" s="2"/>
      <c r="DR312" s="2"/>
      <c r="DS312" s="2"/>
      <c r="DT312" s="2"/>
      <c r="DU312" s="2"/>
      <c r="DV312" s="2"/>
      <c r="DW312" s="2"/>
      <c r="DX312" s="2"/>
      <c r="DY312" s="2"/>
      <c r="DZ312" s="2"/>
    </row>
    <row r="313" spans="1:130" ht="65.25" hidden="1" customHeight="1" x14ac:dyDescent="0.25">
      <c r="A313" s="49">
        <v>276</v>
      </c>
      <c r="B313" s="62">
        <v>406</v>
      </c>
      <c r="C313" s="56"/>
      <c r="D313" s="9" t="s">
        <v>363</v>
      </c>
      <c r="E313" s="15" t="s">
        <v>11</v>
      </c>
      <c r="F313" s="15" t="s">
        <v>364</v>
      </c>
      <c r="G313" s="64" t="s">
        <v>19</v>
      </c>
      <c r="H313" s="143" t="s">
        <v>815</v>
      </c>
      <c r="I313" s="64" t="s">
        <v>628</v>
      </c>
      <c r="J313" s="8" t="s">
        <v>339</v>
      </c>
      <c r="K313" s="14"/>
      <c r="L313" s="14"/>
      <c r="M313" s="11"/>
      <c r="N313" s="11" t="s">
        <v>1267</v>
      </c>
      <c r="O313" s="80"/>
      <c r="P313" s="80"/>
      <c r="Q313" s="80"/>
      <c r="R313" s="80"/>
      <c r="S313" s="80"/>
      <c r="T313" s="80"/>
      <c r="U313" s="80"/>
      <c r="V313" s="80"/>
      <c r="W313" s="80"/>
      <c r="X313" s="80" t="s">
        <v>15</v>
      </c>
      <c r="Y313" s="67">
        <f t="shared" si="129"/>
        <v>1</v>
      </c>
      <c r="Z313" s="16"/>
      <c r="AA313" s="16"/>
      <c r="AB313" s="16"/>
      <c r="AC313" s="16"/>
      <c r="AD313" s="16"/>
      <c r="AE313" s="68"/>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t="s">
        <v>626</v>
      </c>
      <c r="BJ313" s="16">
        <v>2</v>
      </c>
      <c r="BK313" s="16">
        <v>2</v>
      </c>
      <c r="BL313" s="16">
        <v>2</v>
      </c>
      <c r="BM313" s="16">
        <v>2</v>
      </c>
      <c r="BN313" s="16">
        <v>2</v>
      </c>
      <c r="BO313" s="16">
        <v>2</v>
      </c>
      <c r="BP313" s="16">
        <v>2</v>
      </c>
      <c r="BQ313" s="16">
        <v>2</v>
      </c>
      <c r="BR313" s="16">
        <v>2</v>
      </c>
      <c r="BS313" s="16">
        <v>2</v>
      </c>
      <c r="BT313" s="16">
        <v>2</v>
      </c>
      <c r="BU313" s="16">
        <v>2</v>
      </c>
      <c r="BV313" s="16">
        <v>2</v>
      </c>
      <c r="BW313" s="16">
        <v>2</v>
      </c>
      <c r="BX313" s="16">
        <v>2</v>
      </c>
      <c r="BY313" s="16">
        <v>2</v>
      </c>
      <c r="BZ313" s="16">
        <v>2</v>
      </c>
      <c r="CA313" s="16">
        <v>2</v>
      </c>
      <c r="CB313" s="16">
        <v>2</v>
      </c>
      <c r="CC313" s="16">
        <v>2</v>
      </c>
      <c r="CD313" s="16">
        <v>2</v>
      </c>
      <c r="CE313" s="16">
        <v>2</v>
      </c>
      <c r="CF313" s="16">
        <v>2</v>
      </c>
      <c r="CG313" s="16">
        <v>2</v>
      </c>
      <c r="CH313" s="16">
        <v>2</v>
      </c>
      <c r="CI313" s="16">
        <v>2</v>
      </c>
      <c r="CJ313" s="16">
        <v>2</v>
      </c>
      <c r="CK313" s="16">
        <v>2</v>
      </c>
      <c r="CL313" s="16">
        <v>2</v>
      </c>
      <c r="CM313" s="16">
        <v>2</v>
      </c>
      <c r="CN313" s="16">
        <v>2</v>
      </c>
      <c r="CO313" s="16">
        <v>2</v>
      </c>
      <c r="CP313" s="16">
        <v>2</v>
      </c>
      <c r="CQ313" s="16">
        <v>2</v>
      </c>
      <c r="CR313" s="16">
        <v>2</v>
      </c>
      <c r="CS313" s="16"/>
      <c r="CT313" s="16">
        <v>2</v>
      </c>
      <c r="CU313" s="16">
        <v>2</v>
      </c>
      <c r="CV313" s="16">
        <v>2</v>
      </c>
      <c r="CW313" s="69"/>
      <c r="CX313" s="352"/>
      <c r="CY313" s="69"/>
      <c r="CZ313" s="70"/>
      <c r="DA313" s="69"/>
      <c r="DB313" s="70"/>
      <c r="DC313" s="69"/>
      <c r="DD313" s="70"/>
      <c r="DE313" s="71"/>
      <c r="DF313" s="71"/>
      <c r="DG313" s="2"/>
      <c r="DH313" s="2"/>
      <c r="DI313" s="2"/>
      <c r="DJ313" s="2"/>
      <c r="DK313" s="2"/>
      <c r="DL313" s="2"/>
      <c r="DM313" s="2"/>
      <c r="DN313" s="2"/>
      <c r="DO313" s="2"/>
      <c r="DP313" s="2"/>
      <c r="DQ313" s="2"/>
      <c r="DR313" s="2"/>
      <c r="DS313" s="2"/>
      <c r="DT313" s="2"/>
      <c r="DU313" s="2"/>
      <c r="DV313" s="2"/>
      <c r="DW313" s="2"/>
      <c r="DX313" s="2"/>
      <c r="DY313" s="2"/>
      <c r="DZ313" s="2"/>
    </row>
    <row r="314" spans="1:130" ht="36.75" hidden="1" customHeight="1" x14ac:dyDescent="0.25">
      <c r="A314" s="49">
        <v>277</v>
      </c>
      <c r="B314" s="62"/>
      <c r="C314" s="56">
        <v>409</v>
      </c>
      <c r="D314" s="8" t="s">
        <v>365</v>
      </c>
      <c r="E314" s="15" t="s">
        <v>36</v>
      </c>
      <c r="F314" s="15" t="s">
        <v>366</v>
      </c>
      <c r="G314" s="64" t="s">
        <v>19</v>
      </c>
      <c r="H314" s="143" t="s">
        <v>816</v>
      </c>
      <c r="I314" s="64" t="s">
        <v>628</v>
      </c>
      <c r="J314" s="64" t="s">
        <v>339</v>
      </c>
      <c r="K314" s="16" t="s">
        <v>6</v>
      </c>
      <c r="L314" s="16" t="s">
        <v>15</v>
      </c>
      <c r="M314" s="11"/>
      <c r="N314" s="305" t="s">
        <v>544</v>
      </c>
      <c r="O314" s="66"/>
      <c r="P314" s="66"/>
      <c r="Q314" s="66"/>
      <c r="R314" s="66"/>
      <c r="S314" s="81" t="s">
        <v>15</v>
      </c>
      <c r="T314" s="66"/>
      <c r="U314" s="66"/>
      <c r="V314" s="66"/>
      <c r="W314" s="66"/>
      <c r="X314" s="66"/>
      <c r="Y314" s="67">
        <f t="shared" si="129"/>
        <v>1</v>
      </c>
      <c r="Z314" s="16"/>
      <c r="AA314" s="16"/>
      <c r="AB314" s="16"/>
      <c r="AC314" s="16"/>
      <c r="AD314" s="16"/>
      <c r="AE314" s="68"/>
      <c r="AF314" s="12"/>
      <c r="AG314" s="12"/>
      <c r="AH314" s="12"/>
      <c r="AI314" s="12"/>
      <c r="AJ314" s="12"/>
      <c r="AK314" s="12"/>
      <c r="AL314" s="12"/>
      <c r="AM314" s="12"/>
      <c r="AN314" s="12"/>
      <c r="AO314" s="12"/>
      <c r="AP314" s="12"/>
      <c r="AQ314" s="12"/>
      <c r="AR314" s="12"/>
      <c r="AS314" s="12"/>
      <c r="AT314" s="12" t="s">
        <v>645</v>
      </c>
      <c r="AU314" s="12"/>
      <c r="AV314" s="12"/>
      <c r="AW314" s="12"/>
      <c r="AX314" s="12"/>
      <c r="AY314" s="12"/>
      <c r="AZ314" s="12"/>
      <c r="BA314" s="12"/>
      <c r="BB314" s="12"/>
      <c r="BC314" s="12"/>
      <c r="BD314" s="12"/>
      <c r="BE314" s="12"/>
      <c r="BF314" s="12"/>
      <c r="BG314" s="12"/>
      <c r="BH314" s="12"/>
      <c r="BI314" s="12"/>
      <c r="BJ314" s="16">
        <v>2</v>
      </c>
      <c r="BK314" s="16">
        <v>2</v>
      </c>
      <c r="BL314" s="16">
        <v>2</v>
      </c>
      <c r="BM314" s="16">
        <v>2</v>
      </c>
      <c r="BN314" s="16">
        <v>2</v>
      </c>
      <c r="BO314" s="16">
        <v>2</v>
      </c>
      <c r="BP314" s="16">
        <v>2</v>
      </c>
      <c r="BQ314" s="16">
        <v>2</v>
      </c>
      <c r="BR314" s="16">
        <v>2</v>
      </c>
      <c r="BS314" s="16">
        <v>2</v>
      </c>
      <c r="BT314" s="16">
        <v>2</v>
      </c>
      <c r="BU314" s="16">
        <v>2</v>
      </c>
      <c r="BV314" s="16">
        <v>2</v>
      </c>
      <c r="BW314" s="16">
        <v>2</v>
      </c>
      <c r="BX314" s="16">
        <v>2</v>
      </c>
      <c r="BY314" s="16">
        <v>2</v>
      </c>
      <c r="BZ314" s="16">
        <v>2</v>
      </c>
      <c r="CA314" s="16">
        <v>2</v>
      </c>
      <c r="CB314" s="16">
        <v>2</v>
      </c>
      <c r="CC314" s="16">
        <v>2</v>
      </c>
      <c r="CD314" s="16">
        <v>2</v>
      </c>
      <c r="CE314" s="16">
        <v>2</v>
      </c>
      <c r="CF314" s="16">
        <v>2</v>
      </c>
      <c r="CG314" s="16">
        <v>2</v>
      </c>
      <c r="CH314" s="16">
        <v>2</v>
      </c>
      <c r="CI314" s="16">
        <v>2</v>
      </c>
      <c r="CJ314" s="16">
        <v>2</v>
      </c>
      <c r="CK314" s="16">
        <v>2</v>
      </c>
      <c r="CL314" s="16">
        <v>2</v>
      </c>
      <c r="CM314" s="16">
        <v>2</v>
      </c>
      <c r="CN314" s="16">
        <v>2</v>
      </c>
      <c r="CO314" s="16">
        <v>2</v>
      </c>
      <c r="CP314" s="16">
        <v>2</v>
      </c>
      <c r="CQ314" s="16">
        <v>2</v>
      </c>
      <c r="CR314" s="16">
        <v>2</v>
      </c>
      <c r="CS314" s="16"/>
      <c r="CT314" s="16">
        <v>2</v>
      </c>
      <c r="CU314" s="16">
        <v>2</v>
      </c>
      <c r="CV314" s="16">
        <v>2</v>
      </c>
      <c r="CW314" s="69">
        <f t="shared" ref="CW314:CW321" si="140">COUNTIF(BJ314:CV314,"2")</f>
        <v>38</v>
      </c>
      <c r="CX314" s="352">
        <f t="shared" ref="CX314:CX321" si="141">CW314/(CW314+CY314+DA314+DC314)</f>
        <v>1</v>
      </c>
      <c r="CY314" s="69">
        <f t="shared" ref="CY314:CY321" si="142">COUNTIF(BJ314:CV314,"1")</f>
        <v>0</v>
      </c>
      <c r="CZ314" s="70">
        <f t="shared" ref="CZ314:CZ321" si="143">CY314/(CW314+CY314+DA314+DC314)</f>
        <v>0</v>
      </c>
      <c r="DA314" s="69">
        <f t="shared" ref="DA314:DA321" si="144">COUNTIF(BJ314:CV314,"0")</f>
        <v>0</v>
      </c>
      <c r="DB314" s="70">
        <f t="shared" ref="DB314:DB321" si="145">DA314/(CW314+CY314+DA314+DC314)</f>
        <v>0</v>
      </c>
      <c r="DC314" s="69">
        <f t="shared" ref="DC314:DC321" si="146">COUNTIF(BJ314:CV314,"KĐG")</f>
        <v>0</v>
      </c>
      <c r="DD314" s="70">
        <f t="shared" ref="DD314:DD321" si="147">DC314/(CW314+CY314+DA314+DC314)</f>
        <v>0</v>
      </c>
      <c r="DE314" s="71">
        <f t="shared" ref="DE314:DE321" si="148">(((CW314*2)+(CY314*1)+(DA314*0)))/(CW314+CY314+DA314)</f>
        <v>2</v>
      </c>
      <c r="DF314" s="71" t="str">
        <f t="shared" ref="DF314:DF321" si="149">IF(DD314&gt;=50%,"KĐG",IF(DE314&gt;=1.6,"Đạt mục tiêu",IF(DE314&gt;=1,"Cần cố gắng","Chưa đạt")))</f>
        <v>Đạt mục tiêu</v>
      </c>
      <c r="DG314" s="2"/>
      <c r="DH314" s="2"/>
      <c r="DI314" s="2"/>
      <c r="DJ314" s="2"/>
      <c r="DK314" s="2"/>
      <c r="DL314" s="2"/>
      <c r="DM314" s="2"/>
      <c r="DN314" s="2"/>
      <c r="DO314" s="2"/>
      <c r="DP314" s="2"/>
      <c r="DQ314" s="2"/>
      <c r="DR314" s="2"/>
      <c r="DS314" s="2"/>
      <c r="DT314" s="2"/>
      <c r="DU314" s="2"/>
      <c r="DV314" s="2"/>
      <c r="DW314" s="2"/>
      <c r="DX314" s="2"/>
      <c r="DY314" s="2"/>
      <c r="DZ314" s="2"/>
    </row>
    <row r="315" spans="1:130" ht="36.75" hidden="1" customHeight="1" x14ac:dyDescent="0.25">
      <c r="A315" s="49">
        <v>278</v>
      </c>
      <c r="B315" s="62">
        <v>409</v>
      </c>
      <c r="C315" s="56">
        <v>412</v>
      </c>
      <c r="D315" s="8" t="s">
        <v>367</v>
      </c>
      <c r="E315" s="281" t="s">
        <v>11</v>
      </c>
      <c r="F315" s="15" t="s">
        <v>368</v>
      </c>
      <c r="G315" s="282" t="s">
        <v>19</v>
      </c>
      <c r="H315" s="143" t="s">
        <v>1193</v>
      </c>
      <c r="I315" s="64" t="s">
        <v>628</v>
      </c>
      <c r="J315" s="388" t="s">
        <v>339</v>
      </c>
      <c r="K315" s="12" t="s">
        <v>6</v>
      </c>
      <c r="L315" s="12" t="s">
        <v>15</v>
      </c>
      <c r="M315" s="11"/>
      <c r="N315" s="305" t="s">
        <v>542</v>
      </c>
      <c r="O315" s="66"/>
      <c r="P315" s="66"/>
      <c r="Q315" s="66" t="s">
        <v>15</v>
      </c>
      <c r="R315" s="80"/>
      <c r="S315" s="66"/>
      <c r="T315" s="80"/>
      <c r="U315" s="66"/>
      <c r="V315" s="66"/>
      <c r="W315" s="66"/>
      <c r="X315" s="66"/>
      <c r="Y315" s="67">
        <f t="shared" si="129"/>
        <v>1</v>
      </c>
      <c r="Z315" s="16"/>
      <c r="AA315" s="16"/>
      <c r="AB315" s="16"/>
      <c r="AC315" s="16"/>
      <c r="AD315" s="16"/>
      <c r="AE315" s="68"/>
      <c r="AF315" s="12"/>
      <c r="AG315" s="12"/>
      <c r="AH315" s="12"/>
      <c r="AI315" s="12"/>
      <c r="AJ315" s="12"/>
      <c r="AK315" s="12" t="s">
        <v>626</v>
      </c>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6">
        <v>2</v>
      </c>
      <c r="BK315" s="16">
        <v>2</v>
      </c>
      <c r="BL315" s="16">
        <v>2</v>
      </c>
      <c r="BM315" s="16">
        <v>2</v>
      </c>
      <c r="BN315" s="16">
        <v>2</v>
      </c>
      <c r="BO315" s="16">
        <v>2</v>
      </c>
      <c r="BP315" s="16">
        <v>2</v>
      </c>
      <c r="BQ315" s="16">
        <v>2</v>
      </c>
      <c r="BR315" s="16">
        <v>2</v>
      </c>
      <c r="BS315" s="16">
        <v>2</v>
      </c>
      <c r="BT315" s="16">
        <v>2</v>
      </c>
      <c r="BU315" s="16">
        <v>2</v>
      </c>
      <c r="BV315" s="16">
        <v>2</v>
      </c>
      <c r="BW315" s="16">
        <v>2</v>
      </c>
      <c r="BX315" s="16">
        <v>2</v>
      </c>
      <c r="BY315" s="16">
        <v>2</v>
      </c>
      <c r="BZ315" s="16">
        <v>2</v>
      </c>
      <c r="CA315" s="16">
        <v>2</v>
      </c>
      <c r="CB315" s="16">
        <v>2</v>
      </c>
      <c r="CC315" s="16">
        <v>2</v>
      </c>
      <c r="CD315" s="16">
        <v>2</v>
      </c>
      <c r="CE315" s="16">
        <v>1</v>
      </c>
      <c r="CF315" s="16">
        <v>1</v>
      </c>
      <c r="CG315" s="16">
        <v>1</v>
      </c>
      <c r="CH315" s="16">
        <v>2</v>
      </c>
      <c r="CI315" s="16">
        <v>2</v>
      </c>
      <c r="CJ315" s="16">
        <v>2</v>
      </c>
      <c r="CK315" s="16">
        <v>2</v>
      </c>
      <c r="CL315" s="16">
        <v>2</v>
      </c>
      <c r="CM315" s="16">
        <v>2</v>
      </c>
      <c r="CN315" s="16">
        <v>2</v>
      </c>
      <c r="CO315" s="16">
        <v>2</v>
      </c>
      <c r="CP315" s="16">
        <v>2</v>
      </c>
      <c r="CQ315" s="16">
        <v>2</v>
      </c>
      <c r="CR315" s="16">
        <v>2</v>
      </c>
      <c r="CS315" s="16">
        <v>2</v>
      </c>
      <c r="CT315" s="16">
        <v>2</v>
      </c>
      <c r="CU315" s="16">
        <v>2</v>
      </c>
      <c r="CV315" s="16">
        <v>2</v>
      </c>
      <c r="CW315" s="69">
        <f t="shared" si="140"/>
        <v>36</v>
      </c>
      <c r="CX315" s="352">
        <f t="shared" si="141"/>
        <v>0.92307692307692313</v>
      </c>
      <c r="CY315" s="69">
        <f t="shared" si="142"/>
        <v>3</v>
      </c>
      <c r="CZ315" s="70">
        <f t="shared" si="143"/>
        <v>7.6923076923076927E-2</v>
      </c>
      <c r="DA315" s="69">
        <f t="shared" si="144"/>
        <v>0</v>
      </c>
      <c r="DB315" s="70">
        <f t="shared" si="145"/>
        <v>0</v>
      </c>
      <c r="DC315" s="69">
        <f t="shared" si="146"/>
        <v>0</v>
      </c>
      <c r="DD315" s="70">
        <f t="shared" si="147"/>
        <v>0</v>
      </c>
      <c r="DE315" s="71">
        <f t="shared" si="148"/>
        <v>1.9230769230769231</v>
      </c>
      <c r="DF315" s="71" t="str">
        <f t="shared" si="149"/>
        <v>Đạt mục tiêu</v>
      </c>
      <c r="DG315" s="2"/>
      <c r="DH315" s="2"/>
      <c r="DI315" s="2"/>
      <c r="DJ315" s="2"/>
      <c r="DK315" s="2"/>
      <c r="DL315" s="2"/>
      <c r="DM315" s="2"/>
      <c r="DN315" s="2"/>
      <c r="DO315" s="2"/>
      <c r="DP315" s="2"/>
      <c r="DQ315" s="2"/>
      <c r="DR315" s="2"/>
      <c r="DS315" s="2"/>
      <c r="DT315" s="2"/>
      <c r="DU315" s="2"/>
      <c r="DV315" s="2"/>
      <c r="DW315" s="2"/>
      <c r="DX315" s="2"/>
      <c r="DY315" s="2"/>
      <c r="DZ315" s="2"/>
    </row>
    <row r="316" spans="1:130" ht="43.5" hidden="1" customHeight="1" x14ac:dyDescent="0.25">
      <c r="A316" s="49">
        <v>279</v>
      </c>
      <c r="B316" s="62">
        <v>412</v>
      </c>
      <c r="C316" s="56">
        <v>412</v>
      </c>
      <c r="D316" s="8" t="s">
        <v>367</v>
      </c>
      <c r="E316" s="15" t="s">
        <v>11</v>
      </c>
      <c r="F316" s="15" t="s">
        <v>817</v>
      </c>
      <c r="G316" s="64" t="s">
        <v>19</v>
      </c>
      <c r="H316" s="226" t="s">
        <v>1179</v>
      </c>
      <c r="I316" s="64" t="s">
        <v>628</v>
      </c>
      <c r="J316" s="105"/>
      <c r="K316" s="13"/>
      <c r="L316" s="13"/>
      <c r="M316" s="11"/>
      <c r="N316" s="305" t="s">
        <v>543</v>
      </c>
      <c r="O316" s="66"/>
      <c r="P316" s="66"/>
      <c r="Q316" s="66"/>
      <c r="R316" s="80" t="s">
        <v>15</v>
      </c>
      <c r="S316" s="66"/>
      <c r="T316" s="80"/>
      <c r="U316" s="66"/>
      <c r="V316" s="66"/>
      <c r="W316" s="66"/>
      <c r="X316" s="66"/>
      <c r="Y316" s="67">
        <f t="shared" si="129"/>
        <v>1</v>
      </c>
      <c r="Z316" s="16"/>
      <c r="AA316" s="16"/>
      <c r="AB316" s="16"/>
      <c r="AC316" s="16"/>
      <c r="AD316" s="16"/>
      <c r="AE316" s="68"/>
      <c r="AF316" s="12"/>
      <c r="AG316" s="12"/>
      <c r="AH316" s="12"/>
      <c r="AI316" s="12"/>
      <c r="AJ316" s="12"/>
      <c r="AK316" s="12"/>
      <c r="AL316" s="12"/>
      <c r="AM316" s="12"/>
      <c r="AN316" s="12" t="s">
        <v>645</v>
      </c>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6">
        <v>2</v>
      </c>
      <c r="BK316" s="16">
        <v>2</v>
      </c>
      <c r="BL316" s="16">
        <v>2</v>
      </c>
      <c r="BM316" s="16">
        <v>2</v>
      </c>
      <c r="BN316" s="16">
        <v>2</v>
      </c>
      <c r="BO316" s="16">
        <v>2</v>
      </c>
      <c r="BP316" s="16">
        <v>2</v>
      </c>
      <c r="BQ316" s="16">
        <v>2</v>
      </c>
      <c r="BR316" s="16">
        <v>2</v>
      </c>
      <c r="BS316" s="16">
        <v>2</v>
      </c>
      <c r="BT316" s="16">
        <v>2</v>
      </c>
      <c r="BU316" s="16">
        <v>2</v>
      </c>
      <c r="BV316" s="16">
        <v>2</v>
      </c>
      <c r="BW316" s="16">
        <v>2</v>
      </c>
      <c r="BX316" s="16">
        <v>2</v>
      </c>
      <c r="BY316" s="16">
        <v>2</v>
      </c>
      <c r="BZ316" s="16">
        <v>2</v>
      </c>
      <c r="CA316" s="16">
        <v>2</v>
      </c>
      <c r="CB316" s="16">
        <v>2</v>
      </c>
      <c r="CC316" s="16">
        <v>2</v>
      </c>
      <c r="CD316" s="16">
        <v>2</v>
      </c>
      <c r="CE316" s="16">
        <v>2</v>
      </c>
      <c r="CF316" s="16">
        <v>2</v>
      </c>
      <c r="CG316" s="16">
        <v>2</v>
      </c>
      <c r="CH316" s="16">
        <v>2</v>
      </c>
      <c r="CI316" s="16">
        <v>2</v>
      </c>
      <c r="CJ316" s="16">
        <v>2</v>
      </c>
      <c r="CK316" s="16">
        <v>2</v>
      </c>
      <c r="CL316" s="16">
        <v>2</v>
      </c>
      <c r="CM316" s="16">
        <v>2</v>
      </c>
      <c r="CN316" s="16">
        <v>2</v>
      </c>
      <c r="CO316" s="16">
        <v>2</v>
      </c>
      <c r="CP316" s="16">
        <v>2</v>
      </c>
      <c r="CQ316" s="16">
        <v>2</v>
      </c>
      <c r="CR316" s="16">
        <v>2</v>
      </c>
      <c r="CS316" s="16">
        <v>2</v>
      </c>
      <c r="CT316" s="16">
        <v>2</v>
      </c>
      <c r="CU316" s="16">
        <v>2</v>
      </c>
      <c r="CV316" s="16">
        <v>2</v>
      </c>
      <c r="CW316" s="69">
        <f t="shared" si="140"/>
        <v>39</v>
      </c>
      <c r="CX316" s="352">
        <f t="shared" si="141"/>
        <v>1</v>
      </c>
      <c r="CY316" s="69">
        <f t="shared" si="142"/>
        <v>0</v>
      </c>
      <c r="CZ316" s="70">
        <f t="shared" si="143"/>
        <v>0</v>
      </c>
      <c r="DA316" s="69">
        <f t="shared" si="144"/>
        <v>0</v>
      </c>
      <c r="DB316" s="70">
        <f t="shared" si="145"/>
        <v>0</v>
      </c>
      <c r="DC316" s="69">
        <f t="shared" si="146"/>
        <v>0</v>
      </c>
      <c r="DD316" s="70">
        <f t="shared" si="147"/>
        <v>0</v>
      </c>
      <c r="DE316" s="71">
        <f t="shared" si="148"/>
        <v>2</v>
      </c>
      <c r="DF316" s="71" t="str">
        <f t="shared" si="149"/>
        <v>Đạt mục tiêu</v>
      </c>
      <c r="DG316" s="2"/>
      <c r="DH316" s="2"/>
      <c r="DI316" s="2"/>
      <c r="DJ316" s="2"/>
      <c r="DK316" s="2"/>
      <c r="DL316" s="2"/>
      <c r="DM316" s="2"/>
      <c r="DN316" s="2"/>
      <c r="DO316" s="2"/>
      <c r="DP316" s="2"/>
      <c r="DQ316" s="2"/>
      <c r="DR316" s="2"/>
      <c r="DS316" s="2"/>
      <c r="DT316" s="2"/>
      <c r="DU316" s="2"/>
      <c r="DV316" s="2"/>
      <c r="DW316" s="2"/>
      <c r="DX316" s="2"/>
      <c r="DY316" s="2"/>
      <c r="DZ316" s="2"/>
    </row>
    <row r="317" spans="1:130" ht="63.75" hidden="1" customHeight="1" x14ac:dyDescent="0.25">
      <c r="A317" s="49">
        <v>280</v>
      </c>
      <c r="B317" s="62">
        <v>412</v>
      </c>
      <c r="C317" s="56">
        <v>413</v>
      </c>
      <c r="D317" s="8" t="s">
        <v>369</v>
      </c>
      <c r="E317" s="28" t="s">
        <v>11</v>
      </c>
      <c r="F317" s="15" t="s">
        <v>370</v>
      </c>
      <c r="G317" s="64" t="s">
        <v>19</v>
      </c>
      <c r="H317" s="15" t="s">
        <v>818</v>
      </c>
      <c r="I317" s="64" t="s">
        <v>628</v>
      </c>
      <c r="J317" s="64" t="s">
        <v>339</v>
      </c>
      <c r="K317" s="16" t="s">
        <v>120</v>
      </c>
      <c r="L317" s="16" t="s">
        <v>15</v>
      </c>
      <c r="M317" s="11"/>
      <c r="N317" s="305" t="s">
        <v>543</v>
      </c>
      <c r="O317" s="66"/>
      <c r="P317" s="66"/>
      <c r="Q317" s="66"/>
      <c r="R317" s="66" t="s">
        <v>15</v>
      </c>
      <c r="S317" s="66"/>
      <c r="T317" s="66"/>
      <c r="U317" s="66"/>
      <c r="V317" s="66"/>
      <c r="W317" s="66"/>
      <c r="X317" s="66"/>
      <c r="Y317" s="67">
        <f t="shared" si="129"/>
        <v>1</v>
      </c>
      <c r="Z317" s="16"/>
      <c r="AA317" s="16"/>
      <c r="AB317" s="16"/>
      <c r="AC317" s="16"/>
      <c r="AD317" s="16"/>
      <c r="AE317" s="68"/>
      <c r="AF317" s="12"/>
      <c r="AG317" s="12"/>
      <c r="AH317" s="12"/>
      <c r="AI317" s="12"/>
      <c r="AJ317" s="12"/>
      <c r="AK317" s="12"/>
      <c r="AL317" s="12"/>
      <c r="AM317" s="12"/>
      <c r="AN317" s="12"/>
      <c r="AO317" s="12" t="s">
        <v>645</v>
      </c>
      <c r="AP317" s="12"/>
      <c r="AQ317" s="12"/>
      <c r="AR317" s="12"/>
      <c r="AS317" s="12"/>
      <c r="AT317" s="12"/>
      <c r="AU317" s="12"/>
      <c r="AV317" s="12"/>
      <c r="AW317" s="12"/>
      <c r="AX317" s="12"/>
      <c r="AY317" s="12"/>
      <c r="AZ317" s="12"/>
      <c r="BA317" s="12"/>
      <c r="BB317" s="12"/>
      <c r="BC317" s="12"/>
      <c r="BD317" s="12"/>
      <c r="BE317" s="12"/>
      <c r="BF317" s="12"/>
      <c r="BG317" s="12"/>
      <c r="BH317" s="12"/>
      <c r="BI317" s="12"/>
      <c r="BJ317" s="16">
        <v>2</v>
      </c>
      <c r="BK317" s="16">
        <v>2</v>
      </c>
      <c r="BL317" s="16">
        <v>2</v>
      </c>
      <c r="BM317" s="16">
        <v>2</v>
      </c>
      <c r="BN317" s="16">
        <v>2</v>
      </c>
      <c r="BO317" s="16">
        <v>2</v>
      </c>
      <c r="BP317" s="16">
        <v>2</v>
      </c>
      <c r="BQ317" s="16">
        <v>2</v>
      </c>
      <c r="BR317" s="16">
        <v>2</v>
      </c>
      <c r="BS317" s="16">
        <v>2</v>
      </c>
      <c r="BT317" s="16">
        <v>2</v>
      </c>
      <c r="BU317" s="16">
        <v>2</v>
      </c>
      <c r="BV317" s="16">
        <v>2</v>
      </c>
      <c r="BW317" s="16">
        <v>2</v>
      </c>
      <c r="BX317" s="16">
        <v>2</v>
      </c>
      <c r="BY317" s="16">
        <v>2</v>
      </c>
      <c r="BZ317" s="16">
        <v>2</v>
      </c>
      <c r="CA317" s="16">
        <v>2</v>
      </c>
      <c r="CB317" s="16">
        <v>2</v>
      </c>
      <c r="CC317" s="16">
        <v>2</v>
      </c>
      <c r="CD317" s="16">
        <v>2</v>
      </c>
      <c r="CE317" s="16">
        <v>2</v>
      </c>
      <c r="CF317" s="16">
        <v>2</v>
      </c>
      <c r="CG317" s="16">
        <v>2</v>
      </c>
      <c r="CH317" s="16">
        <v>2</v>
      </c>
      <c r="CI317" s="16">
        <v>2</v>
      </c>
      <c r="CJ317" s="16">
        <v>2</v>
      </c>
      <c r="CK317" s="16">
        <v>2</v>
      </c>
      <c r="CL317" s="16">
        <v>2</v>
      </c>
      <c r="CM317" s="16">
        <v>2</v>
      </c>
      <c r="CN317" s="16">
        <v>2</v>
      </c>
      <c r="CO317" s="16">
        <v>2</v>
      </c>
      <c r="CP317" s="16">
        <v>2</v>
      </c>
      <c r="CQ317" s="16">
        <v>2</v>
      </c>
      <c r="CR317" s="16">
        <v>2</v>
      </c>
      <c r="CS317" s="16">
        <v>2</v>
      </c>
      <c r="CT317" s="16">
        <v>2</v>
      </c>
      <c r="CU317" s="16">
        <v>2</v>
      </c>
      <c r="CV317" s="16">
        <v>2</v>
      </c>
      <c r="CW317" s="69">
        <f t="shared" si="140"/>
        <v>39</v>
      </c>
      <c r="CX317" s="352">
        <f t="shared" si="141"/>
        <v>1</v>
      </c>
      <c r="CY317" s="69">
        <f t="shared" si="142"/>
        <v>0</v>
      </c>
      <c r="CZ317" s="70">
        <f t="shared" si="143"/>
        <v>0</v>
      </c>
      <c r="DA317" s="69">
        <f t="shared" si="144"/>
        <v>0</v>
      </c>
      <c r="DB317" s="70">
        <f t="shared" si="145"/>
        <v>0</v>
      </c>
      <c r="DC317" s="69">
        <f t="shared" si="146"/>
        <v>0</v>
      </c>
      <c r="DD317" s="70">
        <f t="shared" si="147"/>
        <v>0</v>
      </c>
      <c r="DE317" s="71">
        <f t="shared" si="148"/>
        <v>2</v>
      </c>
      <c r="DF317" s="71" t="str">
        <f t="shared" si="149"/>
        <v>Đạt mục tiêu</v>
      </c>
      <c r="DG317" s="2"/>
      <c r="DH317" s="2"/>
      <c r="DI317" s="2"/>
      <c r="DJ317" s="2"/>
      <c r="DK317" s="2"/>
      <c r="DL317" s="2"/>
      <c r="DM317" s="2"/>
      <c r="DN317" s="2"/>
      <c r="DO317" s="2"/>
      <c r="DP317" s="2"/>
      <c r="DQ317" s="2"/>
      <c r="DR317" s="2"/>
      <c r="DS317" s="2"/>
      <c r="DT317" s="2"/>
      <c r="DU317" s="2"/>
      <c r="DV317" s="2"/>
      <c r="DW317" s="2"/>
      <c r="DX317" s="2"/>
      <c r="DY317" s="2"/>
      <c r="DZ317" s="2"/>
    </row>
    <row r="318" spans="1:130" ht="72" hidden="1" customHeight="1" x14ac:dyDescent="0.25">
      <c r="A318" s="49">
        <v>281</v>
      </c>
      <c r="B318" s="62">
        <v>413</v>
      </c>
      <c r="C318" s="56">
        <v>415</v>
      </c>
      <c r="D318" s="8" t="s">
        <v>371</v>
      </c>
      <c r="E318" s="28" t="s">
        <v>11</v>
      </c>
      <c r="F318" s="15" t="s">
        <v>372</v>
      </c>
      <c r="G318" s="64" t="s">
        <v>19</v>
      </c>
      <c r="H318" s="29" t="s">
        <v>819</v>
      </c>
      <c r="I318" s="64" t="s">
        <v>628</v>
      </c>
      <c r="J318" s="64" t="s">
        <v>339</v>
      </c>
      <c r="K318" s="16" t="s">
        <v>6</v>
      </c>
      <c r="L318" s="16" t="s">
        <v>15</v>
      </c>
      <c r="M318" s="11"/>
      <c r="N318" s="306" t="s">
        <v>545</v>
      </c>
      <c r="O318" s="66"/>
      <c r="P318" s="66"/>
      <c r="Q318" s="66"/>
      <c r="R318" s="66"/>
      <c r="S318" s="66"/>
      <c r="T318" s="66" t="s">
        <v>15</v>
      </c>
      <c r="U318" s="66"/>
      <c r="V318" s="66"/>
      <c r="W318" s="66"/>
      <c r="X318" s="66"/>
      <c r="Y318" s="67">
        <f t="shared" si="129"/>
        <v>1</v>
      </c>
      <c r="Z318" s="16"/>
      <c r="AA318" s="16"/>
      <c r="AB318" s="16"/>
      <c r="AC318" s="16"/>
      <c r="AD318" s="16"/>
      <c r="AE318" s="68"/>
      <c r="AF318" s="12"/>
      <c r="AG318" s="12"/>
      <c r="AH318" s="12"/>
      <c r="AI318" s="12"/>
      <c r="AJ318" s="12"/>
      <c r="AK318" s="12"/>
      <c r="AL318" s="12"/>
      <c r="AM318" s="12"/>
      <c r="AN318" s="12"/>
      <c r="AO318" s="12"/>
      <c r="AP318" s="12"/>
      <c r="AQ318" s="12"/>
      <c r="AR318" s="12"/>
      <c r="AS318" s="12"/>
      <c r="AT318" s="12"/>
      <c r="AU318" s="12"/>
      <c r="AV318" s="12" t="s">
        <v>623</v>
      </c>
      <c r="AW318" s="12" t="s">
        <v>710</v>
      </c>
      <c r="AX318" s="12"/>
      <c r="AY318" s="12"/>
      <c r="AZ318" s="12"/>
      <c r="BA318" s="12"/>
      <c r="BB318" s="12"/>
      <c r="BC318" s="12"/>
      <c r="BD318" s="12"/>
      <c r="BE318" s="12"/>
      <c r="BF318" s="12"/>
      <c r="BG318" s="12"/>
      <c r="BH318" s="12"/>
      <c r="BI318" s="12"/>
      <c r="BJ318" s="345">
        <v>2</v>
      </c>
      <c r="BK318" s="345">
        <v>2</v>
      </c>
      <c r="BL318" s="345">
        <v>2</v>
      </c>
      <c r="BM318" s="345">
        <v>2</v>
      </c>
      <c r="BN318" s="345">
        <v>2</v>
      </c>
      <c r="BO318" s="345">
        <v>2</v>
      </c>
      <c r="BP318" s="345">
        <v>2</v>
      </c>
      <c r="BQ318" s="345">
        <v>2</v>
      </c>
      <c r="BR318" s="345">
        <v>2</v>
      </c>
      <c r="BS318" s="345">
        <v>2</v>
      </c>
      <c r="BT318" s="345">
        <v>2</v>
      </c>
      <c r="BU318" s="345">
        <v>2</v>
      </c>
      <c r="BV318" s="345">
        <v>2</v>
      </c>
      <c r="BW318" s="345">
        <v>2</v>
      </c>
      <c r="BX318" s="345">
        <v>2</v>
      </c>
      <c r="BY318" s="345">
        <v>1</v>
      </c>
      <c r="BZ318" s="345">
        <v>2</v>
      </c>
      <c r="CA318" s="345">
        <v>2</v>
      </c>
      <c r="CB318" s="345">
        <v>2</v>
      </c>
      <c r="CC318" s="345">
        <v>1</v>
      </c>
      <c r="CD318" s="345">
        <v>2</v>
      </c>
      <c r="CE318" s="345">
        <v>2</v>
      </c>
      <c r="CF318" s="345">
        <v>2</v>
      </c>
      <c r="CG318" s="345">
        <v>2</v>
      </c>
      <c r="CH318" s="345">
        <v>2</v>
      </c>
      <c r="CI318" s="345">
        <v>1</v>
      </c>
      <c r="CJ318" s="345">
        <v>2</v>
      </c>
      <c r="CK318" s="345">
        <v>2</v>
      </c>
      <c r="CL318" s="345">
        <v>2</v>
      </c>
      <c r="CM318" s="345">
        <v>2</v>
      </c>
      <c r="CN318" s="345">
        <v>1</v>
      </c>
      <c r="CO318" s="345">
        <v>2</v>
      </c>
      <c r="CP318" s="345">
        <v>2</v>
      </c>
      <c r="CQ318" s="345">
        <v>2</v>
      </c>
      <c r="CR318" s="345">
        <v>2</v>
      </c>
      <c r="CS318" s="345">
        <v>2</v>
      </c>
      <c r="CT318" s="345">
        <v>2</v>
      </c>
      <c r="CU318" s="345">
        <v>2</v>
      </c>
      <c r="CV318" s="345">
        <v>2</v>
      </c>
      <c r="CW318" s="335">
        <f t="shared" si="140"/>
        <v>35</v>
      </c>
      <c r="CX318" s="330">
        <f t="shared" si="141"/>
        <v>0.89743589743589747</v>
      </c>
      <c r="CY318" s="335">
        <f t="shared" si="142"/>
        <v>4</v>
      </c>
      <c r="CZ318" s="339">
        <f t="shared" si="143"/>
        <v>0.10256410256410256</v>
      </c>
      <c r="DA318" s="335">
        <f t="shared" si="144"/>
        <v>0</v>
      </c>
      <c r="DB318" s="339">
        <f t="shared" si="145"/>
        <v>0</v>
      </c>
      <c r="DC318" s="335">
        <f t="shared" si="146"/>
        <v>0</v>
      </c>
      <c r="DD318" s="339">
        <f t="shared" si="147"/>
        <v>0</v>
      </c>
      <c r="DE318" s="71">
        <f t="shared" si="148"/>
        <v>1.8974358974358974</v>
      </c>
      <c r="DF318" s="71" t="str">
        <f t="shared" si="149"/>
        <v>Đạt mục tiêu</v>
      </c>
      <c r="DG318" s="2"/>
      <c r="DH318" s="2"/>
      <c r="DI318" s="2"/>
      <c r="DJ318" s="2"/>
      <c r="DK318" s="2"/>
      <c r="DL318" s="2"/>
      <c r="DM318" s="2"/>
      <c r="DN318" s="2"/>
      <c r="DO318" s="2"/>
      <c r="DP318" s="2"/>
      <c r="DQ318" s="2"/>
      <c r="DR318" s="2"/>
      <c r="DS318" s="2"/>
      <c r="DT318" s="2"/>
      <c r="DU318" s="2"/>
      <c r="DV318" s="2"/>
      <c r="DW318" s="2"/>
      <c r="DX318" s="2"/>
      <c r="DY318" s="2"/>
      <c r="DZ318" s="2"/>
    </row>
    <row r="319" spans="1:130" ht="57.75" hidden="1" customHeight="1" x14ac:dyDescent="0.25">
      <c r="A319" s="49">
        <v>282</v>
      </c>
      <c r="B319" s="62">
        <v>415</v>
      </c>
      <c r="C319" s="56">
        <v>419</v>
      </c>
      <c r="D319" s="8" t="s">
        <v>373</v>
      </c>
      <c r="E319" s="15" t="s">
        <v>11</v>
      </c>
      <c r="F319" s="15" t="s">
        <v>374</v>
      </c>
      <c r="G319" s="64" t="s">
        <v>11</v>
      </c>
      <c r="H319" s="8" t="s">
        <v>374</v>
      </c>
      <c r="I319" s="64" t="s">
        <v>628</v>
      </c>
      <c r="J319" s="64" t="s">
        <v>339</v>
      </c>
      <c r="K319" s="16" t="s">
        <v>6</v>
      </c>
      <c r="L319" s="16" t="s">
        <v>15</v>
      </c>
      <c r="M319" s="11"/>
      <c r="N319" s="11" t="s">
        <v>547</v>
      </c>
      <c r="O319" s="66"/>
      <c r="P319" s="66"/>
      <c r="Q319" s="66"/>
      <c r="R319" s="66"/>
      <c r="S319" s="66"/>
      <c r="T319" s="66"/>
      <c r="U319" s="66"/>
      <c r="V319" s="66"/>
      <c r="W319" s="66" t="s">
        <v>15</v>
      </c>
      <c r="X319" s="66"/>
      <c r="Y319" s="67">
        <f t="shared" si="129"/>
        <v>1</v>
      </c>
      <c r="Z319" s="16"/>
      <c r="AA319" s="16"/>
      <c r="AB319" s="16"/>
      <c r="AC319" s="16"/>
      <c r="AD319" s="16"/>
      <c r="AE319" s="68"/>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t="s">
        <v>623</v>
      </c>
      <c r="BG319" s="12"/>
      <c r="BH319" s="12" t="s">
        <v>654</v>
      </c>
      <c r="BI319" s="12"/>
      <c r="BJ319" s="16">
        <v>2</v>
      </c>
      <c r="BK319" s="16">
        <v>2</v>
      </c>
      <c r="BL319" s="16">
        <v>2</v>
      </c>
      <c r="BM319" s="16">
        <v>2</v>
      </c>
      <c r="BN319" s="16">
        <v>2</v>
      </c>
      <c r="BO319" s="16">
        <v>2</v>
      </c>
      <c r="BP319" s="16">
        <v>2</v>
      </c>
      <c r="BQ319" s="16">
        <v>2</v>
      </c>
      <c r="BR319" s="16">
        <v>2</v>
      </c>
      <c r="BS319" s="16">
        <v>2</v>
      </c>
      <c r="BT319" s="16">
        <v>2</v>
      </c>
      <c r="BU319" s="16">
        <v>2</v>
      </c>
      <c r="BV319" s="16">
        <v>2</v>
      </c>
      <c r="BW319" s="16">
        <v>2</v>
      </c>
      <c r="BX319" s="16">
        <v>2</v>
      </c>
      <c r="BY319" s="16">
        <v>2</v>
      </c>
      <c r="BZ319" s="16">
        <v>2</v>
      </c>
      <c r="CA319" s="16">
        <v>2</v>
      </c>
      <c r="CB319" s="16">
        <v>2</v>
      </c>
      <c r="CC319" s="16">
        <v>2</v>
      </c>
      <c r="CD319" s="16">
        <v>2</v>
      </c>
      <c r="CE319" s="16">
        <v>2</v>
      </c>
      <c r="CF319" s="16">
        <v>2</v>
      </c>
      <c r="CG319" s="16">
        <v>2</v>
      </c>
      <c r="CH319" s="16">
        <v>2</v>
      </c>
      <c r="CI319" s="16">
        <v>2</v>
      </c>
      <c r="CJ319" s="16">
        <v>2</v>
      </c>
      <c r="CK319" s="16">
        <v>2</v>
      </c>
      <c r="CL319" s="16">
        <v>2</v>
      </c>
      <c r="CM319" s="16">
        <v>2</v>
      </c>
      <c r="CN319" s="16">
        <v>2</v>
      </c>
      <c r="CO319" s="16">
        <v>2</v>
      </c>
      <c r="CP319" s="16">
        <v>2</v>
      </c>
      <c r="CQ319" s="16">
        <v>2</v>
      </c>
      <c r="CR319" s="16">
        <v>2</v>
      </c>
      <c r="CS319" s="16"/>
      <c r="CT319" s="16">
        <v>2</v>
      </c>
      <c r="CU319" s="16">
        <v>2</v>
      </c>
      <c r="CV319" s="16">
        <v>2</v>
      </c>
      <c r="CW319" s="69">
        <f t="shared" si="140"/>
        <v>38</v>
      </c>
      <c r="CX319" s="352">
        <f t="shared" si="141"/>
        <v>1</v>
      </c>
      <c r="CY319" s="69">
        <f t="shared" si="142"/>
        <v>0</v>
      </c>
      <c r="CZ319" s="70">
        <f t="shared" si="143"/>
        <v>0</v>
      </c>
      <c r="DA319" s="69">
        <f t="shared" si="144"/>
        <v>0</v>
      </c>
      <c r="DB319" s="70">
        <f t="shared" si="145"/>
        <v>0</v>
      </c>
      <c r="DC319" s="69">
        <f t="shared" si="146"/>
        <v>0</v>
      </c>
      <c r="DD319" s="70">
        <f t="shared" si="147"/>
        <v>0</v>
      </c>
      <c r="DE319" s="71">
        <f t="shared" si="148"/>
        <v>2</v>
      </c>
      <c r="DF319" s="71" t="str">
        <f t="shared" si="149"/>
        <v>Đạt mục tiêu</v>
      </c>
      <c r="DG319" s="2"/>
      <c r="DH319" s="2"/>
      <c r="DI319" s="2"/>
      <c r="DJ319" s="2"/>
      <c r="DK319" s="2"/>
      <c r="DL319" s="2"/>
      <c r="DM319" s="2"/>
      <c r="DN319" s="2"/>
      <c r="DO319" s="2"/>
      <c r="DP319" s="2"/>
      <c r="DQ319" s="2"/>
      <c r="DR319" s="2"/>
      <c r="DS319" s="2"/>
      <c r="DT319" s="2"/>
      <c r="DU319" s="2"/>
      <c r="DV319" s="2"/>
      <c r="DW319" s="2"/>
      <c r="DX319" s="2"/>
      <c r="DY319" s="2"/>
      <c r="DZ319" s="2"/>
    </row>
    <row r="320" spans="1:130" ht="83.25" hidden="1" customHeight="1" x14ac:dyDescent="0.25">
      <c r="A320" s="49">
        <v>283</v>
      </c>
      <c r="B320" s="62">
        <v>419</v>
      </c>
      <c r="C320" s="56">
        <v>422</v>
      </c>
      <c r="D320" s="8" t="s">
        <v>375</v>
      </c>
      <c r="E320" s="15" t="s">
        <v>19</v>
      </c>
      <c r="F320" s="15" t="s">
        <v>376</v>
      </c>
      <c r="G320" s="9" t="s">
        <v>19</v>
      </c>
      <c r="H320" s="8" t="s">
        <v>820</v>
      </c>
      <c r="I320" s="64" t="s">
        <v>628</v>
      </c>
      <c r="J320" s="388" t="s">
        <v>339</v>
      </c>
      <c r="K320" s="16" t="s">
        <v>6</v>
      </c>
      <c r="L320" s="12" t="s">
        <v>15</v>
      </c>
      <c r="M320" s="11"/>
      <c r="N320" s="11" t="s">
        <v>546</v>
      </c>
      <c r="O320" s="66"/>
      <c r="P320" s="66"/>
      <c r="Q320" s="66"/>
      <c r="R320" s="66"/>
      <c r="S320" s="66"/>
      <c r="T320" s="66"/>
      <c r="U320" s="66" t="s">
        <v>15</v>
      </c>
      <c r="V320" s="66"/>
      <c r="W320" s="66"/>
      <c r="X320" s="66"/>
      <c r="Y320" s="67">
        <f t="shared" si="129"/>
        <v>1</v>
      </c>
      <c r="Z320" s="16"/>
      <c r="AA320" s="16"/>
      <c r="AB320" s="16"/>
      <c r="AC320" s="16"/>
      <c r="AD320" s="16"/>
      <c r="AE320" s="68"/>
      <c r="AF320" s="12"/>
      <c r="AG320" s="12"/>
      <c r="AH320" s="12"/>
      <c r="AI320" s="12"/>
      <c r="AJ320" s="12"/>
      <c r="AK320" s="12"/>
      <c r="AL320" s="12"/>
      <c r="AM320" s="12"/>
      <c r="AN320" s="12"/>
      <c r="AO320" s="12"/>
      <c r="AP320" s="12"/>
      <c r="AQ320" s="12"/>
      <c r="AR320" s="12"/>
      <c r="AS320" s="12"/>
      <c r="AT320" s="12"/>
      <c r="AU320" s="12"/>
      <c r="AV320" s="12"/>
      <c r="AW320" s="12"/>
      <c r="AX320" s="12"/>
      <c r="AY320" s="12" t="s">
        <v>623</v>
      </c>
      <c r="AZ320" s="12"/>
      <c r="BA320" s="12"/>
      <c r="BB320" s="12" t="s">
        <v>654</v>
      </c>
      <c r="BC320" s="12"/>
      <c r="BD320" s="12"/>
      <c r="BE320" s="12"/>
      <c r="BF320" s="12"/>
      <c r="BG320" s="12"/>
      <c r="BH320" s="12"/>
      <c r="BI320" s="12"/>
      <c r="BJ320" s="16">
        <v>2</v>
      </c>
      <c r="BK320" s="16">
        <v>2</v>
      </c>
      <c r="BL320" s="16">
        <v>2</v>
      </c>
      <c r="BM320" s="16">
        <v>2</v>
      </c>
      <c r="BN320" s="16">
        <v>2</v>
      </c>
      <c r="BO320" s="16">
        <v>2</v>
      </c>
      <c r="BP320" s="16">
        <v>2</v>
      </c>
      <c r="BQ320" s="16">
        <v>2</v>
      </c>
      <c r="BR320" s="16">
        <v>2</v>
      </c>
      <c r="BS320" s="16">
        <v>2</v>
      </c>
      <c r="BT320" s="16">
        <v>2</v>
      </c>
      <c r="BU320" s="16">
        <v>2</v>
      </c>
      <c r="BV320" s="16">
        <v>2</v>
      </c>
      <c r="BW320" s="16">
        <v>2</v>
      </c>
      <c r="BX320" s="16">
        <v>2</v>
      </c>
      <c r="BY320" s="16">
        <v>2</v>
      </c>
      <c r="BZ320" s="16">
        <v>2</v>
      </c>
      <c r="CA320" s="16">
        <v>2</v>
      </c>
      <c r="CB320" s="16">
        <v>2</v>
      </c>
      <c r="CC320" s="16">
        <v>2</v>
      </c>
      <c r="CD320" s="16">
        <v>2</v>
      </c>
      <c r="CE320" s="16">
        <v>2</v>
      </c>
      <c r="CF320" s="16">
        <v>2</v>
      </c>
      <c r="CG320" s="16">
        <v>2</v>
      </c>
      <c r="CH320" s="16">
        <v>2</v>
      </c>
      <c r="CI320" s="16">
        <v>2</v>
      </c>
      <c r="CJ320" s="16">
        <v>2</v>
      </c>
      <c r="CK320" s="16">
        <v>2</v>
      </c>
      <c r="CL320" s="16">
        <v>2</v>
      </c>
      <c r="CM320" s="16">
        <v>2</v>
      </c>
      <c r="CN320" s="16">
        <v>2</v>
      </c>
      <c r="CO320" s="16">
        <v>2</v>
      </c>
      <c r="CP320" s="16">
        <v>2</v>
      </c>
      <c r="CQ320" s="16">
        <v>2</v>
      </c>
      <c r="CR320" s="16">
        <v>2</v>
      </c>
      <c r="CS320" s="16"/>
      <c r="CT320" s="16">
        <v>2</v>
      </c>
      <c r="CU320" s="16">
        <v>2</v>
      </c>
      <c r="CV320" s="16">
        <v>2</v>
      </c>
      <c r="CW320" s="69">
        <f t="shared" si="140"/>
        <v>38</v>
      </c>
      <c r="CX320" s="352">
        <f t="shared" si="141"/>
        <v>1</v>
      </c>
      <c r="CY320" s="69">
        <f t="shared" si="142"/>
        <v>0</v>
      </c>
      <c r="CZ320" s="70">
        <f t="shared" si="143"/>
        <v>0</v>
      </c>
      <c r="DA320" s="69">
        <f t="shared" si="144"/>
        <v>0</v>
      </c>
      <c r="DB320" s="70">
        <f t="shared" si="145"/>
        <v>0</v>
      </c>
      <c r="DC320" s="69">
        <f t="shared" si="146"/>
        <v>0</v>
      </c>
      <c r="DD320" s="70">
        <f t="shared" si="147"/>
        <v>0</v>
      </c>
      <c r="DE320" s="71">
        <f t="shared" si="148"/>
        <v>2</v>
      </c>
      <c r="DF320" s="71" t="str">
        <f t="shared" si="149"/>
        <v>Đạt mục tiêu</v>
      </c>
      <c r="DG320" s="2"/>
      <c r="DH320" s="2"/>
      <c r="DI320" s="2"/>
      <c r="DJ320" s="2"/>
      <c r="DK320" s="2"/>
      <c r="DL320" s="2"/>
      <c r="DM320" s="2"/>
      <c r="DN320" s="2"/>
      <c r="DO320" s="2"/>
      <c r="DP320" s="2"/>
      <c r="DQ320" s="2"/>
      <c r="DR320" s="2"/>
      <c r="DS320" s="2"/>
      <c r="DT320" s="2"/>
      <c r="DU320" s="2"/>
      <c r="DV320" s="2"/>
      <c r="DW320" s="2"/>
      <c r="DX320" s="2"/>
      <c r="DY320" s="2"/>
      <c r="DZ320" s="2"/>
    </row>
    <row r="321" spans="1:130" ht="24.75" hidden="1" customHeight="1" x14ac:dyDescent="0.25">
      <c r="A321" s="49">
        <v>284</v>
      </c>
      <c r="B321" s="62">
        <v>422</v>
      </c>
      <c r="C321" s="56">
        <v>423</v>
      </c>
      <c r="D321" s="8" t="s">
        <v>377</v>
      </c>
      <c r="E321" s="281" t="s">
        <v>36</v>
      </c>
      <c r="F321" s="15" t="s">
        <v>378</v>
      </c>
      <c r="G321" s="282" t="s">
        <v>36</v>
      </c>
      <c r="H321" s="141" t="s">
        <v>378</v>
      </c>
      <c r="I321" s="64" t="s">
        <v>628</v>
      </c>
      <c r="J321" s="64" t="s">
        <v>339</v>
      </c>
      <c r="K321" s="16" t="s">
        <v>6</v>
      </c>
      <c r="L321" s="16" t="s">
        <v>15</v>
      </c>
      <c r="M321" s="11"/>
      <c r="N321" s="305" t="s">
        <v>542</v>
      </c>
      <c r="O321" s="66"/>
      <c r="P321" s="66"/>
      <c r="Q321" s="66" t="s">
        <v>15</v>
      </c>
      <c r="R321" s="66"/>
      <c r="S321" s="66"/>
      <c r="T321" s="66"/>
      <c r="U321" s="66"/>
      <c r="V321" s="66"/>
      <c r="W321" s="66"/>
      <c r="X321" s="66"/>
      <c r="Y321" s="67">
        <f t="shared" si="129"/>
        <v>1</v>
      </c>
      <c r="Z321" s="16"/>
      <c r="AA321" s="12"/>
      <c r="AB321" s="12"/>
      <c r="AC321" s="12"/>
      <c r="AD321" s="12"/>
      <c r="AE321" s="76"/>
      <c r="AF321" s="16"/>
      <c r="AG321" s="16"/>
      <c r="AH321" s="16" t="s">
        <v>710</v>
      </c>
      <c r="AI321" s="16" t="s">
        <v>710</v>
      </c>
      <c r="AJ321" s="16" t="s">
        <v>710</v>
      </c>
      <c r="AK321" s="16" t="s">
        <v>710</v>
      </c>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v>2</v>
      </c>
      <c r="BK321" s="16">
        <v>2</v>
      </c>
      <c r="BL321" s="16">
        <v>2</v>
      </c>
      <c r="BM321" s="16">
        <v>2</v>
      </c>
      <c r="BN321" s="16">
        <v>2</v>
      </c>
      <c r="BO321" s="16">
        <v>2</v>
      </c>
      <c r="BP321" s="16">
        <v>2</v>
      </c>
      <c r="BQ321" s="16">
        <v>2</v>
      </c>
      <c r="BR321" s="16">
        <v>2</v>
      </c>
      <c r="BS321" s="16">
        <v>2</v>
      </c>
      <c r="BT321" s="16">
        <v>2</v>
      </c>
      <c r="BU321" s="16">
        <v>2</v>
      </c>
      <c r="BV321" s="16">
        <v>2</v>
      </c>
      <c r="BW321" s="16">
        <v>2</v>
      </c>
      <c r="BX321" s="16">
        <v>2</v>
      </c>
      <c r="BY321" s="16">
        <v>2</v>
      </c>
      <c r="BZ321" s="16">
        <v>2</v>
      </c>
      <c r="CA321" s="16">
        <v>2</v>
      </c>
      <c r="CB321" s="16">
        <v>2</v>
      </c>
      <c r="CC321" s="16">
        <v>2</v>
      </c>
      <c r="CD321" s="16">
        <v>2</v>
      </c>
      <c r="CE321" s="16">
        <v>2</v>
      </c>
      <c r="CF321" s="16">
        <v>2</v>
      </c>
      <c r="CG321" s="16">
        <v>2</v>
      </c>
      <c r="CH321" s="16">
        <v>2</v>
      </c>
      <c r="CI321" s="16">
        <v>2</v>
      </c>
      <c r="CJ321" s="16">
        <v>2</v>
      </c>
      <c r="CK321" s="16">
        <v>2</v>
      </c>
      <c r="CL321" s="16">
        <v>2</v>
      </c>
      <c r="CM321" s="16">
        <v>2</v>
      </c>
      <c r="CN321" s="16">
        <v>1</v>
      </c>
      <c r="CO321" s="16">
        <v>1</v>
      </c>
      <c r="CP321" s="16">
        <v>1</v>
      </c>
      <c r="CQ321" s="16">
        <v>1</v>
      </c>
      <c r="CR321" s="16">
        <v>1</v>
      </c>
      <c r="CS321" s="16">
        <v>2</v>
      </c>
      <c r="CT321" s="16">
        <v>2</v>
      </c>
      <c r="CU321" s="16">
        <v>2</v>
      </c>
      <c r="CV321" s="16">
        <v>2</v>
      </c>
      <c r="CW321" s="69">
        <f t="shared" si="140"/>
        <v>34</v>
      </c>
      <c r="CX321" s="352">
        <f t="shared" si="141"/>
        <v>0.87179487179487181</v>
      </c>
      <c r="CY321" s="69">
        <f t="shared" si="142"/>
        <v>5</v>
      </c>
      <c r="CZ321" s="70">
        <f t="shared" si="143"/>
        <v>0.12820512820512819</v>
      </c>
      <c r="DA321" s="69">
        <f t="shared" si="144"/>
        <v>0</v>
      </c>
      <c r="DB321" s="70">
        <f t="shared" si="145"/>
        <v>0</v>
      </c>
      <c r="DC321" s="69">
        <f t="shared" si="146"/>
        <v>0</v>
      </c>
      <c r="DD321" s="70">
        <f t="shared" si="147"/>
        <v>0</v>
      </c>
      <c r="DE321" s="71">
        <f t="shared" si="148"/>
        <v>1.8717948717948718</v>
      </c>
      <c r="DF321" s="71" t="str">
        <f t="shared" si="149"/>
        <v>Đạt mục tiêu</v>
      </c>
      <c r="DG321" s="2"/>
      <c r="DH321" s="2"/>
      <c r="DI321" s="2"/>
      <c r="DJ321" s="2"/>
      <c r="DK321" s="2"/>
      <c r="DL321" s="2"/>
      <c r="DM321" s="2"/>
      <c r="DN321" s="2"/>
      <c r="DO321" s="2"/>
      <c r="DP321" s="2"/>
      <c r="DQ321" s="2"/>
      <c r="DR321" s="2"/>
      <c r="DS321" s="2"/>
      <c r="DT321" s="2"/>
      <c r="DU321" s="2"/>
      <c r="DV321" s="2"/>
      <c r="DW321" s="2"/>
      <c r="DX321" s="2"/>
      <c r="DY321" s="2"/>
      <c r="DZ321" s="2"/>
    </row>
    <row r="322" spans="1:130" ht="21" hidden="1" customHeight="1" x14ac:dyDescent="0.25">
      <c r="A322" s="49">
        <v>285</v>
      </c>
      <c r="B322" s="55">
        <v>423</v>
      </c>
      <c r="C322" s="56">
        <v>424</v>
      </c>
      <c r="D322" s="714" t="s">
        <v>379</v>
      </c>
      <c r="E322" s="624"/>
      <c r="F322" s="715"/>
      <c r="G322" s="624"/>
      <c r="H322" s="716"/>
      <c r="I322" s="64"/>
      <c r="J322" s="57"/>
      <c r="K322" s="57" t="s">
        <v>8</v>
      </c>
      <c r="L322" s="57" t="s">
        <v>8</v>
      </c>
      <c r="M322" s="103">
        <f>SUM(M324:M347)</f>
        <v>18</v>
      </c>
      <c r="N322" s="298"/>
      <c r="O322" s="82" t="s">
        <v>609</v>
      </c>
      <c r="P322" s="82" t="s">
        <v>609</v>
      </c>
      <c r="Q322" s="82" t="s">
        <v>609</v>
      </c>
      <c r="R322" s="82" t="s">
        <v>609</v>
      </c>
      <c r="S322" s="82" t="s">
        <v>609</v>
      </c>
      <c r="T322" s="82" t="s">
        <v>609</v>
      </c>
      <c r="U322" s="82" t="s">
        <v>609</v>
      </c>
      <c r="V322" s="82" t="s">
        <v>609</v>
      </c>
      <c r="W322" s="82" t="s">
        <v>609</v>
      </c>
      <c r="X322" s="82" t="s">
        <v>609</v>
      </c>
      <c r="Y322" s="67">
        <f t="shared" si="129"/>
        <v>0</v>
      </c>
      <c r="Z322" s="57"/>
      <c r="AA322" s="57"/>
      <c r="AB322" s="57"/>
      <c r="AC322" s="57"/>
      <c r="AD322" s="57"/>
      <c r="AE322" s="77"/>
      <c r="AF322" s="78"/>
      <c r="AG322" s="78"/>
      <c r="AH322" s="78"/>
      <c r="AI322" s="78"/>
      <c r="AJ322" s="78"/>
      <c r="AK322" s="78"/>
      <c r="AL322" s="78"/>
      <c r="AM322" s="78"/>
      <c r="AN322" s="78"/>
      <c r="AO322" s="78"/>
      <c r="AP322" s="78"/>
      <c r="AQ322" s="78"/>
      <c r="AR322" s="78"/>
      <c r="AS322" s="78"/>
      <c r="AT322" s="78"/>
      <c r="AU322" s="78"/>
      <c r="AV322" s="78"/>
      <c r="AW322" s="78"/>
      <c r="AX322" s="78"/>
      <c r="AY322" s="57"/>
      <c r="AZ322" s="57"/>
      <c r="BA322" s="57"/>
      <c r="BB322" s="57"/>
      <c r="BC322" s="78"/>
      <c r="BD322" s="78"/>
      <c r="BE322" s="78"/>
      <c r="BF322" s="78"/>
      <c r="BG322" s="78"/>
      <c r="BH322" s="78"/>
      <c r="BI322" s="78"/>
      <c r="BJ322" s="336" t="s">
        <v>8</v>
      </c>
      <c r="BK322" s="336" t="s">
        <v>8</v>
      </c>
      <c r="BL322" s="336" t="s">
        <v>8</v>
      </c>
      <c r="BM322" s="336" t="s">
        <v>8</v>
      </c>
      <c r="BN322" s="336" t="s">
        <v>8</v>
      </c>
      <c r="BO322" s="336" t="s">
        <v>8</v>
      </c>
      <c r="BP322" s="336" t="s">
        <v>8</v>
      </c>
      <c r="BQ322" s="336" t="s">
        <v>8</v>
      </c>
      <c r="BR322" s="336" t="s">
        <v>8</v>
      </c>
      <c r="BS322" s="336" t="s">
        <v>8</v>
      </c>
      <c r="BT322" s="336" t="s">
        <v>8</v>
      </c>
      <c r="BU322" s="336" t="s">
        <v>8</v>
      </c>
      <c r="BV322" s="336" t="s">
        <v>8</v>
      </c>
      <c r="BW322" s="336" t="s">
        <v>8</v>
      </c>
      <c r="BX322" s="336" t="s">
        <v>8</v>
      </c>
      <c r="BY322" s="336" t="s">
        <v>8</v>
      </c>
      <c r="BZ322" s="336" t="s">
        <v>8</v>
      </c>
      <c r="CA322" s="336" t="s">
        <v>8</v>
      </c>
      <c r="CB322" s="336" t="s">
        <v>8</v>
      </c>
      <c r="CC322" s="336" t="s">
        <v>8</v>
      </c>
      <c r="CD322" s="336" t="s">
        <v>8</v>
      </c>
      <c r="CE322" s="336" t="s">
        <v>8</v>
      </c>
      <c r="CF322" s="336" t="s">
        <v>8</v>
      </c>
      <c r="CG322" s="336" t="s">
        <v>8</v>
      </c>
      <c r="CH322" s="336" t="s">
        <v>8</v>
      </c>
      <c r="CI322" s="336" t="s">
        <v>8</v>
      </c>
      <c r="CJ322" s="336" t="s">
        <v>8</v>
      </c>
      <c r="CK322" s="336" t="s">
        <v>8</v>
      </c>
      <c r="CL322" s="336" t="s">
        <v>8</v>
      </c>
      <c r="CM322" s="336" t="s">
        <v>8</v>
      </c>
      <c r="CN322" s="336" t="s">
        <v>8</v>
      </c>
      <c r="CO322" s="336" t="s">
        <v>8</v>
      </c>
      <c r="CP322" s="336" t="s">
        <v>8</v>
      </c>
      <c r="CQ322" s="336" t="s">
        <v>8</v>
      </c>
      <c r="CR322" s="336" t="s">
        <v>8</v>
      </c>
      <c r="CS322" s="336" t="s">
        <v>8</v>
      </c>
      <c r="CT322" s="336" t="s">
        <v>8</v>
      </c>
      <c r="CU322" s="336" t="s">
        <v>8</v>
      </c>
      <c r="CV322" s="336" t="s">
        <v>8</v>
      </c>
      <c r="CW322" s="336" t="s">
        <v>8</v>
      </c>
      <c r="CX322" s="331" t="s">
        <v>8</v>
      </c>
      <c r="CY322" s="336" t="s">
        <v>8</v>
      </c>
      <c r="CZ322" s="336" t="s">
        <v>8</v>
      </c>
      <c r="DA322" s="336" t="s">
        <v>8</v>
      </c>
      <c r="DB322" s="336" t="s">
        <v>8</v>
      </c>
      <c r="DC322" s="336" t="s">
        <v>8</v>
      </c>
      <c r="DD322" s="336" t="s">
        <v>8</v>
      </c>
      <c r="DE322" s="57" t="s">
        <v>8</v>
      </c>
      <c r="DF322" s="57" t="s">
        <v>8</v>
      </c>
      <c r="DG322" s="2"/>
      <c r="DH322" s="2"/>
      <c r="DI322" s="2"/>
      <c r="DJ322" s="2"/>
      <c r="DK322" s="2"/>
      <c r="DL322" s="2"/>
      <c r="DM322" s="2"/>
      <c r="DN322" s="2"/>
      <c r="DO322" s="2"/>
      <c r="DP322" s="2"/>
      <c r="DQ322" s="2"/>
      <c r="DR322" s="2"/>
      <c r="DS322" s="2"/>
      <c r="DT322" s="2"/>
      <c r="DU322" s="2"/>
      <c r="DV322" s="2"/>
      <c r="DW322" s="2"/>
      <c r="DX322" s="2"/>
      <c r="DY322" s="2"/>
      <c r="DZ322" s="2"/>
    </row>
    <row r="323" spans="1:130" ht="34.5" customHeight="1" x14ac:dyDescent="0.25">
      <c r="A323" s="614">
        <v>286</v>
      </c>
      <c r="B323" s="629">
        <v>424</v>
      </c>
      <c r="C323" s="568"/>
      <c r="D323" s="631" t="s">
        <v>380</v>
      </c>
      <c r="E323" s="86"/>
      <c r="F323" s="631" t="s">
        <v>381</v>
      </c>
      <c r="G323" s="86"/>
      <c r="H323" s="496" t="s">
        <v>1422</v>
      </c>
      <c r="I323" s="562" t="s">
        <v>628</v>
      </c>
      <c r="J323" s="57"/>
      <c r="K323" s="57"/>
      <c r="L323" s="57"/>
      <c r="M323" s="103"/>
      <c r="N323" s="305" t="s">
        <v>541</v>
      </c>
      <c r="O323" s="82"/>
      <c r="P323" s="82"/>
      <c r="Q323" s="82"/>
      <c r="R323" s="82"/>
      <c r="S323" s="82"/>
      <c r="T323" s="82"/>
      <c r="U323" s="82"/>
      <c r="V323" s="82"/>
      <c r="W323" s="82"/>
      <c r="X323" s="82"/>
      <c r="Y323" s="67"/>
      <c r="Z323" s="57"/>
      <c r="AA323" s="57"/>
      <c r="AB323" s="57"/>
      <c r="AC323" s="57"/>
      <c r="AD323" s="57"/>
      <c r="AE323" s="68" t="s">
        <v>654</v>
      </c>
      <c r="AF323" s="68" t="s">
        <v>654</v>
      </c>
      <c r="AG323" s="68" t="s">
        <v>654</v>
      </c>
      <c r="AH323" s="561"/>
      <c r="AI323" s="561"/>
      <c r="AJ323" s="561"/>
      <c r="AK323" s="561"/>
      <c r="AL323" s="561"/>
      <c r="AM323" s="561"/>
      <c r="AN323" s="561"/>
      <c r="AO323" s="561"/>
      <c r="AP323" s="561"/>
      <c r="AQ323" s="561"/>
      <c r="AR323" s="561"/>
      <c r="AS323" s="561"/>
      <c r="AT323" s="561"/>
      <c r="AU323" s="561"/>
      <c r="AV323" s="561"/>
      <c r="AW323" s="561"/>
      <c r="AX323" s="561"/>
      <c r="AY323" s="61"/>
      <c r="AZ323" s="61"/>
      <c r="BA323" s="61"/>
      <c r="BB323" s="61"/>
      <c r="BC323" s="561"/>
      <c r="BD323" s="561"/>
      <c r="BE323" s="561"/>
      <c r="BF323" s="561"/>
      <c r="BG323" s="561"/>
      <c r="BH323" s="561"/>
      <c r="BI323" s="561"/>
      <c r="BJ323" s="336"/>
      <c r="BK323" s="336"/>
      <c r="BL323" s="336"/>
      <c r="BM323" s="336"/>
      <c r="BN323" s="336"/>
      <c r="BO323" s="336"/>
      <c r="BP323" s="336"/>
      <c r="BQ323" s="336"/>
      <c r="BR323" s="336"/>
      <c r="BS323" s="336"/>
      <c r="BT323" s="336"/>
      <c r="BU323" s="336"/>
      <c r="BV323" s="336"/>
      <c r="BW323" s="336"/>
      <c r="BX323" s="336"/>
      <c r="BY323" s="336"/>
      <c r="BZ323" s="336"/>
      <c r="CA323" s="336"/>
      <c r="CB323" s="336"/>
      <c r="CC323" s="336"/>
      <c r="CD323" s="336"/>
      <c r="CE323" s="336"/>
      <c r="CF323" s="336"/>
      <c r="CG323" s="336"/>
      <c r="CH323" s="336"/>
      <c r="CI323" s="336"/>
      <c r="CJ323" s="336"/>
      <c r="CK323" s="336"/>
      <c r="CL323" s="336"/>
      <c r="CM323" s="336"/>
      <c r="CN323" s="336"/>
      <c r="CO323" s="336"/>
      <c r="CP323" s="336"/>
      <c r="CQ323" s="336"/>
      <c r="CR323" s="336"/>
      <c r="CS323" s="336"/>
      <c r="CT323" s="336"/>
      <c r="CU323" s="336"/>
      <c r="CV323" s="336"/>
      <c r="CW323" s="336"/>
      <c r="CX323" s="331"/>
      <c r="CY323" s="336"/>
      <c r="CZ323" s="336"/>
      <c r="DA323" s="336"/>
      <c r="DB323" s="336"/>
      <c r="DC323" s="336"/>
      <c r="DD323" s="336"/>
      <c r="DE323" s="57"/>
      <c r="DF323" s="57"/>
      <c r="DG323" s="387"/>
      <c r="DH323" s="387"/>
      <c r="DI323" s="387"/>
      <c r="DJ323" s="387"/>
      <c r="DK323" s="387"/>
      <c r="DL323" s="387"/>
      <c r="DM323" s="387"/>
      <c r="DN323" s="387"/>
      <c r="DO323" s="387"/>
      <c r="DP323" s="387"/>
      <c r="DQ323" s="387"/>
      <c r="DR323" s="387"/>
      <c r="DS323" s="387"/>
      <c r="DT323" s="387"/>
      <c r="DU323" s="387"/>
      <c r="DV323" s="387"/>
      <c r="DW323" s="387"/>
      <c r="DX323" s="387"/>
      <c r="DY323" s="387"/>
      <c r="DZ323" s="387"/>
    </row>
    <row r="324" spans="1:130" ht="39.75" customHeight="1" x14ac:dyDescent="0.25">
      <c r="A324" s="616"/>
      <c r="B324" s="630"/>
      <c r="C324" s="568">
        <v>427</v>
      </c>
      <c r="D324" s="631"/>
      <c r="E324" s="569" t="s">
        <v>11</v>
      </c>
      <c r="F324" s="631"/>
      <c r="G324" s="570" t="s">
        <v>11</v>
      </c>
      <c r="H324" s="496" t="s">
        <v>1414</v>
      </c>
      <c r="I324" s="562" t="s">
        <v>628</v>
      </c>
      <c r="J324" s="64" t="s">
        <v>339</v>
      </c>
      <c r="K324" s="16" t="s">
        <v>6</v>
      </c>
      <c r="L324" s="16" t="s">
        <v>15</v>
      </c>
      <c r="M324" s="11"/>
      <c r="N324" s="305" t="s">
        <v>541</v>
      </c>
      <c r="O324" s="66"/>
      <c r="P324" s="66" t="s">
        <v>15</v>
      </c>
      <c r="Q324" s="66"/>
      <c r="R324" s="66"/>
      <c r="S324" s="66"/>
      <c r="T324" s="66"/>
      <c r="U324" s="66"/>
      <c r="V324" s="66"/>
      <c r="W324" s="66"/>
      <c r="X324" s="66"/>
      <c r="Y324" s="67">
        <f t="shared" si="129"/>
        <v>1</v>
      </c>
      <c r="Z324" s="16"/>
      <c r="AA324" s="16"/>
      <c r="AB324" s="16"/>
      <c r="AC324" s="16"/>
      <c r="AD324" s="16"/>
      <c r="AE324" s="68" t="s">
        <v>654</v>
      </c>
      <c r="AF324" s="68" t="s">
        <v>654</v>
      </c>
      <c r="AG324" s="68" t="s">
        <v>654</v>
      </c>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6">
        <v>2</v>
      </c>
      <c r="BK324" s="16">
        <v>2</v>
      </c>
      <c r="BL324" s="16">
        <v>2</v>
      </c>
      <c r="BM324" s="16">
        <v>2</v>
      </c>
      <c r="BN324" s="16">
        <v>2</v>
      </c>
      <c r="BO324" s="16">
        <v>2</v>
      </c>
      <c r="BP324" s="16">
        <v>2</v>
      </c>
      <c r="BQ324" s="16">
        <v>2</v>
      </c>
      <c r="BR324" s="16">
        <v>2</v>
      </c>
      <c r="BS324" s="16">
        <v>2</v>
      </c>
      <c r="BT324" s="16">
        <v>2</v>
      </c>
      <c r="BU324" s="16">
        <v>2</v>
      </c>
      <c r="BV324" s="16">
        <v>2</v>
      </c>
      <c r="BW324" s="16">
        <v>2</v>
      </c>
      <c r="BX324" s="16">
        <v>2</v>
      </c>
      <c r="BY324" s="16">
        <v>2</v>
      </c>
      <c r="BZ324" s="16">
        <v>2</v>
      </c>
      <c r="CA324" s="16">
        <v>2</v>
      </c>
      <c r="CB324" s="16">
        <v>2</v>
      </c>
      <c r="CC324" s="16">
        <v>2</v>
      </c>
      <c r="CD324" s="16">
        <v>2</v>
      </c>
      <c r="CE324" s="16">
        <v>2</v>
      </c>
      <c r="CF324" s="16">
        <v>2</v>
      </c>
      <c r="CG324" s="16">
        <v>2</v>
      </c>
      <c r="CH324" s="16">
        <v>2</v>
      </c>
      <c r="CI324" s="16">
        <v>2</v>
      </c>
      <c r="CJ324" s="16">
        <v>2</v>
      </c>
      <c r="CK324" s="16">
        <v>2</v>
      </c>
      <c r="CL324" s="16">
        <v>2</v>
      </c>
      <c r="CM324" s="16">
        <v>2</v>
      </c>
      <c r="CN324" s="16">
        <v>2</v>
      </c>
      <c r="CO324" s="16">
        <v>2</v>
      </c>
      <c r="CP324" s="16">
        <v>2</v>
      </c>
      <c r="CQ324" s="16">
        <v>2</v>
      </c>
      <c r="CR324" s="16">
        <v>2</v>
      </c>
      <c r="CS324" s="16"/>
      <c r="CT324" s="16">
        <v>2</v>
      </c>
      <c r="CU324" s="16">
        <v>2</v>
      </c>
      <c r="CV324" s="16">
        <v>2</v>
      </c>
      <c r="CW324" s="69">
        <f t="shared" ref="CW324:CW347" si="150">COUNTIF(BJ324:CV324,"2")</f>
        <v>38</v>
      </c>
      <c r="CX324" s="352">
        <f t="shared" ref="CX324:CX336" si="151">CW324/(CW324+CY324+DA324+DC324)</f>
        <v>1</v>
      </c>
      <c r="CY324" s="69">
        <f t="shared" ref="CY324:CY336" si="152">COUNTIF(BJ324:CV324,"1")</f>
        <v>0</v>
      </c>
      <c r="CZ324" s="70">
        <f t="shared" ref="CZ324:CZ336" si="153">CY324/(CW324+CY324+DA324+DC324)</f>
        <v>0</v>
      </c>
      <c r="DA324" s="69">
        <f t="shared" ref="DA324:DA336" si="154">COUNTIF(BJ324:CV324,"0")</f>
        <v>0</v>
      </c>
      <c r="DB324" s="70">
        <f t="shared" ref="DB324:DB336" si="155">DA324/(CW324+CY324+DA324+DC324)</f>
        <v>0</v>
      </c>
      <c r="DC324" s="69">
        <f t="shared" ref="DC324:DC336" si="156">COUNTIF(BJ324:CV324,"KĐG")</f>
        <v>0</v>
      </c>
      <c r="DD324" s="70">
        <f t="shared" ref="DD324:DD336" si="157">DC324/(CW324+CY324+DA324+DC324)</f>
        <v>0</v>
      </c>
      <c r="DE324" s="71">
        <f t="shared" ref="DE324:DE336" si="158">(((CW324*2)+(CY324*1)+(DA324*0)))/(CW324+CY324+DA324)</f>
        <v>2</v>
      </c>
      <c r="DF324" s="71" t="str">
        <f t="shared" ref="DF324:DF336" si="159">IF(DD324&gt;=50%,"KĐG",IF(DE324&gt;=1.6,"Đạt mục tiêu",IF(DE324&gt;=1,"Cần cố gắng","Chưa đạt")))</f>
        <v>Đạt mục tiêu</v>
      </c>
      <c r="DG324" s="2"/>
      <c r="DH324" s="2"/>
      <c r="DI324" s="2"/>
      <c r="DJ324" s="2"/>
      <c r="DK324" s="2"/>
      <c r="DL324" s="2"/>
      <c r="DM324" s="2"/>
      <c r="DN324" s="2"/>
      <c r="DO324" s="2"/>
      <c r="DP324" s="2"/>
      <c r="DQ324" s="2"/>
      <c r="DR324" s="2"/>
      <c r="DS324" s="2"/>
      <c r="DT324" s="2"/>
      <c r="DU324" s="2"/>
      <c r="DV324" s="2"/>
      <c r="DW324" s="2"/>
      <c r="DX324" s="2"/>
      <c r="DY324" s="2"/>
      <c r="DZ324" s="2"/>
    </row>
    <row r="325" spans="1:130" ht="48.75" hidden="1" customHeight="1" x14ac:dyDescent="0.25">
      <c r="A325" s="49">
        <v>287</v>
      </c>
      <c r="B325" s="62">
        <v>427</v>
      </c>
      <c r="C325" s="56">
        <v>430</v>
      </c>
      <c r="D325" s="18" t="s">
        <v>382</v>
      </c>
      <c r="E325" s="15" t="s">
        <v>11</v>
      </c>
      <c r="F325" s="29" t="s">
        <v>383</v>
      </c>
      <c r="G325" s="64" t="s">
        <v>11</v>
      </c>
      <c r="H325" s="571" t="s">
        <v>1178</v>
      </c>
      <c r="I325" s="64" t="s">
        <v>628</v>
      </c>
      <c r="J325" s="64" t="s">
        <v>339</v>
      </c>
      <c r="K325" s="16" t="s">
        <v>6</v>
      </c>
      <c r="L325" s="16" t="s">
        <v>15</v>
      </c>
      <c r="M325" s="11"/>
      <c r="N325" s="305" t="s">
        <v>543</v>
      </c>
      <c r="O325" s="66"/>
      <c r="P325" s="66"/>
      <c r="Q325" s="66"/>
      <c r="R325" s="66" t="s">
        <v>15</v>
      </c>
      <c r="S325" s="66"/>
      <c r="T325" s="66"/>
      <c r="U325" s="66"/>
      <c r="V325" s="66"/>
      <c r="W325" s="66"/>
      <c r="X325" s="66"/>
      <c r="Y325" s="67">
        <f t="shared" si="129"/>
        <v>1</v>
      </c>
      <c r="Z325" s="16"/>
      <c r="AA325" s="16"/>
      <c r="AB325" s="16"/>
      <c r="AC325" s="16"/>
      <c r="AD325" s="16"/>
      <c r="AE325" s="68"/>
      <c r="AF325" s="12"/>
      <c r="AG325" s="12"/>
      <c r="AH325" s="12"/>
      <c r="AI325" s="12"/>
      <c r="AJ325" s="12"/>
      <c r="AK325" s="12"/>
      <c r="AL325" s="12" t="s">
        <v>626</v>
      </c>
      <c r="AM325" s="12"/>
      <c r="AN325" s="12"/>
      <c r="AO325" s="12"/>
      <c r="AP325" s="12" t="s">
        <v>645</v>
      </c>
      <c r="AQ325" s="12"/>
      <c r="AR325" s="12"/>
      <c r="AS325" s="12"/>
      <c r="AT325" s="12"/>
      <c r="AU325" s="12"/>
      <c r="AV325" s="12"/>
      <c r="AW325" s="12"/>
      <c r="AX325" s="12"/>
      <c r="AY325" s="12"/>
      <c r="AZ325" s="12"/>
      <c r="BA325" s="12"/>
      <c r="BB325" s="12"/>
      <c r="BC325" s="12"/>
      <c r="BD325" s="12"/>
      <c r="BE325" s="12"/>
      <c r="BF325" s="12"/>
      <c r="BG325" s="12"/>
      <c r="BH325" s="12"/>
      <c r="BI325" s="12"/>
      <c r="BJ325" s="16">
        <v>2</v>
      </c>
      <c r="BK325" s="16">
        <v>2</v>
      </c>
      <c r="BL325" s="16">
        <v>2</v>
      </c>
      <c r="BM325" s="16">
        <v>2</v>
      </c>
      <c r="BN325" s="16">
        <v>2</v>
      </c>
      <c r="BO325" s="16">
        <v>2</v>
      </c>
      <c r="BP325" s="16">
        <v>2</v>
      </c>
      <c r="BQ325" s="16">
        <v>2</v>
      </c>
      <c r="BR325" s="16">
        <v>2</v>
      </c>
      <c r="BS325" s="16">
        <v>2</v>
      </c>
      <c r="BT325" s="16">
        <v>2</v>
      </c>
      <c r="BU325" s="16">
        <v>2</v>
      </c>
      <c r="BV325" s="16">
        <v>2</v>
      </c>
      <c r="BW325" s="16">
        <v>2</v>
      </c>
      <c r="BX325" s="16">
        <v>2</v>
      </c>
      <c r="BY325" s="16">
        <v>2</v>
      </c>
      <c r="BZ325" s="16">
        <v>2</v>
      </c>
      <c r="CA325" s="16">
        <v>2</v>
      </c>
      <c r="CB325" s="16">
        <v>2</v>
      </c>
      <c r="CC325" s="16">
        <v>2</v>
      </c>
      <c r="CD325" s="16">
        <v>2</v>
      </c>
      <c r="CE325" s="16">
        <v>2</v>
      </c>
      <c r="CF325" s="16">
        <v>2</v>
      </c>
      <c r="CG325" s="16">
        <v>2</v>
      </c>
      <c r="CH325" s="16">
        <v>2</v>
      </c>
      <c r="CI325" s="16">
        <v>2</v>
      </c>
      <c r="CJ325" s="16">
        <v>2</v>
      </c>
      <c r="CK325" s="16">
        <v>2</v>
      </c>
      <c r="CL325" s="16">
        <v>2</v>
      </c>
      <c r="CM325" s="16">
        <v>2</v>
      </c>
      <c r="CN325" s="16">
        <v>2</v>
      </c>
      <c r="CO325" s="16">
        <v>2</v>
      </c>
      <c r="CP325" s="16">
        <v>2</v>
      </c>
      <c r="CQ325" s="16">
        <v>2</v>
      </c>
      <c r="CR325" s="16">
        <v>2</v>
      </c>
      <c r="CS325" s="16">
        <v>2</v>
      </c>
      <c r="CT325" s="16">
        <v>2</v>
      </c>
      <c r="CU325" s="16">
        <v>2</v>
      </c>
      <c r="CV325" s="16">
        <v>2</v>
      </c>
      <c r="CW325" s="69">
        <f t="shared" si="150"/>
        <v>39</v>
      </c>
      <c r="CX325" s="352">
        <f t="shared" si="151"/>
        <v>1</v>
      </c>
      <c r="CY325" s="69">
        <f t="shared" si="152"/>
        <v>0</v>
      </c>
      <c r="CZ325" s="70">
        <f t="shared" si="153"/>
        <v>0</v>
      </c>
      <c r="DA325" s="69">
        <f t="shared" si="154"/>
        <v>0</v>
      </c>
      <c r="DB325" s="70">
        <f t="shared" si="155"/>
        <v>0</v>
      </c>
      <c r="DC325" s="69">
        <f t="shared" si="156"/>
        <v>0</v>
      </c>
      <c r="DD325" s="70">
        <f t="shared" si="157"/>
        <v>0</v>
      </c>
      <c r="DE325" s="71">
        <f t="shared" si="158"/>
        <v>2</v>
      </c>
      <c r="DF325" s="71" t="str">
        <f t="shared" si="159"/>
        <v>Đạt mục tiêu</v>
      </c>
      <c r="DG325" s="2"/>
      <c r="DH325" s="2"/>
      <c r="DI325" s="2"/>
      <c r="DJ325" s="2"/>
      <c r="DK325" s="2"/>
      <c r="DL325" s="2"/>
      <c r="DM325" s="2"/>
      <c r="DN325" s="2"/>
      <c r="DO325" s="2"/>
      <c r="DP325" s="2"/>
      <c r="DQ325" s="2"/>
      <c r="DR325" s="2"/>
      <c r="DS325" s="2"/>
      <c r="DT325" s="2"/>
      <c r="DU325" s="2"/>
      <c r="DV325" s="2"/>
      <c r="DW325" s="2"/>
      <c r="DX325" s="2"/>
      <c r="DY325" s="2"/>
      <c r="DZ325" s="2"/>
    </row>
    <row r="326" spans="1:130" ht="111" hidden="1" customHeight="1" x14ac:dyDescent="0.25">
      <c r="A326" s="49">
        <v>288</v>
      </c>
      <c r="B326" s="62">
        <v>430</v>
      </c>
      <c r="C326" s="56">
        <v>433</v>
      </c>
      <c r="D326" s="8" t="s">
        <v>384</v>
      </c>
      <c r="E326" s="15" t="s">
        <v>11</v>
      </c>
      <c r="F326" s="15" t="s">
        <v>385</v>
      </c>
      <c r="G326" s="64" t="s">
        <v>19</v>
      </c>
      <c r="H326" s="8" t="s">
        <v>821</v>
      </c>
      <c r="I326" s="64" t="s">
        <v>628</v>
      </c>
      <c r="J326" s="64" t="s">
        <v>339</v>
      </c>
      <c r="K326" s="16" t="s">
        <v>6</v>
      </c>
      <c r="L326" s="16" t="s">
        <v>15</v>
      </c>
      <c r="M326" s="11">
        <v>1</v>
      </c>
      <c r="N326" s="11" t="s">
        <v>547</v>
      </c>
      <c r="O326" s="66"/>
      <c r="P326" s="66"/>
      <c r="Q326" s="66"/>
      <c r="R326" s="66"/>
      <c r="S326" s="66"/>
      <c r="T326" s="66"/>
      <c r="U326" s="66"/>
      <c r="V326" s="66"/>
      <c r="W326" s="66" t="s">
        <v>15</v>
      </c>
      <c r="X326" s="66"/>
      <c r="Y326" s="67">
        <f t="shared" si="129"/>
        <v>1</v>
      </c>
      <c r="Z326" s="16"/>
      <c r="AA326" s="16"/>
      <c r="AB326" s="16"/>
      <c r="AC326" s="16"/>
      <c r="AD326" s="16"/>
      <c r="AE326" s="68"/>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t="s">
        <v>654</v>
      </c>
      <c r="BG326" s="12"/>
      <c r="BH326" s="12" t="s">
        <v>645</v>
      </c>
      <c r="BI326" s="12"/>
      <c r="BJ326" s="16">
        <v>2</v>
      </c>
      <c r="BK326" s="16">
        <v>2</v>
      </c>
      <c r="BL326" s="16">
        <v>2</v>
      </c>
      <c r="BM326" s="16">
        <v>2</v>
      </c>
      <c r="BN326" s="16">
        <v>2</v>
      </c>
      <c r="BO326" s="16">
        <v>2</v>
      </c>
      <c r="BP326" s="16">
        <v>2</v>
      </c>
      <c r="BQ326" s="16">
        <v>2</v>
      </c>
      <c r="BR326" s="16">
        <v>2</v>
      </c>
      <c r="BS326" s="16">
        <v>2</v>
      </c>
      <c r="BT326" s="16">
        <v>2</v>
      </c>
      <c r="BU326" s="16">
        <v>2</v>
      </c>
      <c r="BV326" s="16">
        <v>2</v>
      </c>
      <c r="BW326" s="16">
        <v>2</v>
      </c>
      <c r="BX326" s="16">
        <v>2</v>
      </c>
      <c r="BY326" s="16">
        <v>2</v>
      </c>
      <c r="BZ326" s="16">
        <v>2</v>
      </c>
      <c r="CA326" s="16">
        <v>2</v>
      </c>
      <c r="CB326" s="16">
        <v>2</v>
      </c>
      <c r="CC326" s="16">
        <v>2</v>
      </c>
      <c r="CD326" s="16">
        <v>2</v>
      </c>
      <c r="CE326" s="16">
        <v>2</v>
      </c>
      <c r="CF326" s="16">
        <v>2</v>
      </c>
      <c r="CG326" s="16">
        <v>2</v>
      </c>
      <c r="CH326" s="16">
        <v>2</v>
      </c>
      <c r="CI326" s="16">
        <v>2</v>
      </c>
      <c r="CJ326" s="16">
        <v>2</v>
      </c>
      <c r="CK326" s="16">
        <v>2</v>
      </c>
      <c r="CL326" s="16">
        <v>2</v>
      </c>
      <c r="CM326" s="16">
        <v>2</v>
      </c>
      <c r="CN326" s="16">
        <v>2</v>
      </c>
      <c r="CO326" s="16">
        <v>2</v>
      </c>
      <c r="CP326" s="16">
        <v>2</v>
      </c>
      <c r="CQ326" s="16">
        <v>2</v>
      </c>
      <c r="CR326" s="16">
        <v>2</v>
      </c>
      <c r="CS326" s="16"/>
      <c r="CT326" s="16">
        <v>2</v>
      </c>
      <c r="CU326" s="16">
        <v>2</v>
      </c>
      <c r="CV326" s="16">
        <v>2</v>
      </c>
      <c r="CW326" s="69">
        <f t="shared" si="150"/>
        <v>38</v>
      </c>
      <c r="CX326" s="352">
        <f t="shared" si="151"/>
        <v>1</v>
      </c>
      <c r="CY326" s="69">
        <f t="shared" si="152"/>
        <v>0</v>
      </c>
      <c r="CZ326" s="70">
        <f t="shared" si="153"/>
        <v>0</v>
      </c>
      <c r="DA326" s="69">
        <f t="shared" si="154"/>
        <v>0</v>
      </c>
      <c r="DB326" s="70">
        <f t="shared" si="155"/>
        <v>0</v>
      </c>
      <c r="DC326" s="69">
        <f t="shared" si="156"/>
        <v>0</v>
      </c>
      <c r="DD326" s="70">
        <f t="shared" si="157"/>
        <v>0</v>
      </c>
      <c r="DE326" s="71">
        <f t="shared" si="158"/>
        <v>2</v>
      </c>
      <c r="DF326" s="71" t="str">
        <f t="shared" si="159"/>
        <v>Đạt mục tiêu</v>
      </c>
      <c r="DG326" s="2"/>
      <c r="DH326" s="2"/>
      <c r="DI326" s="2"/>
      <c r="DJ326" s="2"/>
      <c r="DK326" s="2"/>
      <c r="DL326" s="2"/>
      <c r="DM326" s="2"/>
      <c r="DN326" s="2"/>
      <c r="DO326" s="2"/>
      <c r="DP326" s="2"/>
      <c r="DQ326" s="2"/>
      <c r="DR326" s="2"/>
      <c r="DS326" s="2"/>
      <c r="DT326" s="2"/>
      <c r="DU326" s="2"/>
      <c r="DV326" s="2"/>
      <c r="DW326" s="2"/>
      <c r="DX326" s="2"/>
      <c r="DY326" s="2"/>
      <c r="DZ326" s="2"/>
    </row>
    <row r="327" spans="1:130" ht="60" hidden="1" customHeight="1" x14ac:dyDescent="0.25">
      <c r="A327" s="49">
        <v>289</v>
      </c>
      <c r="B327" s="62">
        <v>433</v>
      </c>
      <c r="C327" s="56">
        <v>435</v>
      </c>
      <c r="D327" s="8" t="s">
        <v>386</v>
      </c>
      <c r="E327" s="15" t="s">
        <v>19</v>
      </c>
      <c r="F327" s="15" t="s">
        <v>387</v>
      </c>
      <c r="G327" s="64" t="s">
        <v>19</v>
      </c>
      <c r="H327" s="8" t="s">
        <v>387</v>
      </c>
      <c r="I327" s="64" t="s">
        <v>628</v>
      </c>
      <c r="J327" s="64" t="s">
        <v>339</v>
      </c>
      <c r="K327" s="16" t="s">
        <v>145</v>
      </c>
      <c r="L327" s="16" t="s">
        <v>15</v>
      </c>
      <c r="M327" s="11"/>
      <c r="N327" s="305" t="s">
        <v>543</v>
      </c>
      <c r="O327" s="66"/>
      <c r="P327" s="66"/>
      <c r="Q327" s="66"/>
      <c r="R327" s="66" t="s">
        <v>15</v>
      </c>
      <c r="S327" s="66"/>
      <c r="T327" s="66"/>
      <c r="U327" s="66"/>
      <c r="V327" s="66"/>
      <c r="W327" s="66"/>
      <c r="X327" s="66"/>
      <c r="Y327" s="67">
        <f t="shared" si="129"/>
        <v>1</v>
      </c>
      <c r="Z327" s="16"/>
      <c r="AA327" s="16"/>
      <c r="AB327" s="16"/>
      <c r="AC327" s="16"/>
      <c r="AD327" s="16"/>
      <c r="AE327" s="68"/>
      <c r="AF327" s="12"/>
      <c r="AG327" s="12"/>
      <c r="AH327" s="12"/>
      <c r="AI327" s="12"/>
      <c r="AJ327" s="12"/>
      <c r="AK327" s="12"/>
      <c r="AL327" s="12" t="s">
        <v>645</v>
      </c>
      <c r="AM327" s="12" t="s">
        <v>645</v>
      </c>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6">
        <v>2</v>
      </c>
      <c r="BK327" s="16">
        <v>2</v>
      </c>
      <c r="BL327" s="16">
        <v>2</v>
      </c>
      <c r="BM327" s="16">
        <v>2</v>
      </c>
      <c r="BN327" s="16">
        <v>2</v>
      </c>
      <c r="BO327" s="16">
        <v>2</v>
      </c>
      <c r="BP327" s="16">
        <v>2</v>
      </c>
      <c r="BQ327" s="16">
        <v>2</v>
      </c>
      <c r="BR327" s="16">
        <v>2</v>
      </c>
      <c r="BS327" s="16">
        <v>2</v>
      </c>
      <c r="BT327" s="16">
        <v>2</v>
      </c>
      <c r="BU327" s="16">
        <v>2</v>
      </c>
      <c r="BV327" s="16">
        <v>2</v>
      </c>
      <c r="BW327" s="16">
        <v>2</v>
      </c>
      <c r="BX327" s="16">
        <v>2</v>
      </c>
      <c r="BY327" s="16">
        <v>2</v>
      </c>
      <c r="BZ327" s="16">
        <v>2</v>
      </c>
      <c r="CA327" s="16">
        <v>2</v>
      </c>
      <c r="CB327" s="16">
        <v>2</v>
      </c>
      <c r="CC327" s="16">
        <v>1</v>
      </c>
      <c r="CD327" s="16">
        <v>1</v>
      </c>
      <c r="CE327" s="16">
        <v>1</v>
      </c>
      <c r="CF327" s="16">
        <v>1</v>
      </c>
      <c r="CG327" s="16">
        <v>2</v>
      </c>
      <c r="CH327" s="16">
        <v>2</v>
      </c>
      <c r="CI327" s="16">
        <v>2</v>
      </c>
      <c r="CJ327" s="16">
        <v>2</v>
      </c>
      <c r="CK327" s="16">
        <v>2</v>
      </c>
      <c r="CL327" s="16">
        <v>2</v>
      </c>
      <c r="CM327" s="16">
        <v>2</v>
      </c>
      <c r="CN327" s="16">
        <v>2</v>
      </c>
      <c r="CO327" s="16">
        <v>2</v>
      </c>
      <c r="CP327" s="16">
        <v>2</v>
      </c>
      <c r="CQ327" s="16">
        <v>2</v>
      </c>
      <c r="CR327" s="16">
        <v>2</v>
      </c>
      <c r="CS327" s="16">
        <v>2</v>
      </c>
      <c r="CT327" s="16">
        <v>2</v>
      </c>
      <c r="CU327" s="16">
        <v>2</v>
      </c>
      <c r="CV327" s="16">
        <v>2</v>
      </c>
      <c r="CW327" s="69">
        <f t="shared" si="150"/>
        <v>35</v>
      </c>
      <c r="CX327" s="352">
        <f t="shared" si="151"/>
        <v>0.89743589743589747</v>
      </c>
      <c r="CY327" s="69">
        <f t="shared" si="152"/>
        <v>4</v>
      </c>
      <c r="CZ327" s="70">
        <f t="shared" si="153"/>
        <v>0.10256410256410256</v>
      </c>
      <c r="DA327" s="69">
        <f t="shared" si="154"/>
        <v>0</v>
      </c>
      <c r="DB327" s="70">
        <f t="shared" si="155"/>
        <v>0</v>
      </c>
      <c r="DC327" s="69">
        <f t="shared" si="156"/>
        <v>0</v>
      </c>
      <c r="DD327" s="70">
        <f t="shared" si="157"/>
        <v>0</v>
      </c>
      <c r="DE327" s="71">
        <f t="shared" si="158"/>
        <v>1.8974358974358974</v>
      </c>
      <c r="DF327" s="71" t="str">
        <f t="shared" si="159"/>
        <v>Đạt mục tiêu</v>
      </c>
      <c r="DG327" s="2"/>
      <c r="DH327" s="2"/>
      <c r="DI327" s="2"/>
      <c r="DJ327" s="2"/>
      <c r="DK327" s="2"/>
      <c r="DL327" s="2"/>
      <c r="DM327" s="2"/>
      <c r="DN327" s="2"/>
      <c r="DO327" s="2"/>
      <c r="DP327" s="2"/>
      <c r="DQ327" s="2"/>
      <c r="DR327" s="2"/>
      <c r="DS327" s="2"/>
      <c r="DT327" s="2"/>
      <c r="DU327" s="2"/>
      <c r="DV327" s="2"/>
      <c r="DW327" s="2"/>
      <c r="DX327" s="2"/>
      <c r="DY327" s="2"/>
      <c r="DZ327" s="2"/>
    </row>
    <row r="328" spans="1:130" ht="53.25" customHeight="1" x14ac:dyDescent="0.25">
      <c r="A328" s="49">
        <v>290</v>
      </c>
      <c r="B328" s="55">
        <v>435</v>
      </c>
      <c r="C328" s="56">
        <v>438</v>
      </c>
      <c r="D328" s="8" t="s">
        <v>388</v>
      </c>
      <c r="E328" s="15" t="s">
        <v>11</v>
      </c>
      <c r="F328" s="15" t="s">
        <v>389</v>
      </c>
      <c r="G328" s="64" t="s">
        <v>19</v>
      </c>
      <c r="H328" s="140" t="s">
        <v>1434</v>
      </c>
      <c r="I328" s="64" t="s">
        <v>628</v>
      </c>
      <c r="J328" s="64" t="s">
        <v>339</v>
      </c>
      <c r="K328" s="16" t="s">
        <v>6</v>
      </c>
      <c r="L328" s="16" t="s">
        <v>15</v>
      </c>
      <c r="M328" s="11"/>
      <c r="N328" s="305" t="s">
        <v>541</v>
      </c>
      <c r="O328" s="66"/>
      <c r="P328" s="66" t="s">
        <v>15</v>
      </c>
      <c r="Q328" s="66"/>
      <c r="R328" s="66"/>
      <c r="S328" s="66"/>
      <c r="T328" s="66"/>
      <c r="U328" s="66"/>
      <c r="V328" s="66"/>
      <c r="W328" s="66"/>
      <c r="X328" s="66"/>
      <c r="Y328" s="67">
        <f t="shared" si="129"/>
        <v>1</v>
      </c>
      <c r="Z328" s="16"/>
      <c r="AA328" s="16"/>
      <c r="AB328" s="16"/>
      <c r="AC328" s="16"/>
      <c r="AD328" s="16"/>
      <c r="AE328" s="68"/>
      <c r="AF328" s="12" t="s">
        <v>623</v>
      </c>
      <c r="AG328" s="12" t="s">
        <v>654</v>
      </c>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6">
        <v>2</v>
      </c>
      <c r="BK328" s="16">
        <v>2</v>
      </c>
      <c r="BL328" s="16">
        <v>2</v>
      </c>
      <c r="BM328" s="16">
        <v>2</v>
      </c>
      <c r="BN328" s="16">
        <v>2</v>
      </c>
      <c r="BO328" s="16">
        <v>1</v>
      </c>
      <c r="BP328" s="16">
        <v>2</v>
      </c>
      <c r="BQ328" s="16">
        <v>2</v>
      </c>
      <c r="BR328" s="16">
        <v>2</v>
      </c>
      <c r="BS328" s="16">
        <v>2</v>
      </c>
      <c r="BT328" s="16">
        <v>2</v>
      </c>
      <c r="BU328" s="16">
        <v>2</v>
      </c>
      <c r="BV328" s="16">
        <v>2</v>
      </c>
      <c r="BW328" s="16">
        <v>2</v>
      </c>
      <c r="BX328" s="16">
        <v>2</v>
      </c>
      <c r="BY328" s="16">
        <v>2</v>
      </c>
      <c r="BZ328" s="16">
        <v>2</v>
      </c>
      <c r="CA328" s="16">
        <v>2</v>
      </c>
      <c r="CB328" s="16">
        <v>2</v>
      </c>
      <c r="CC328" s="16">
        <v>2</v>
      </c>
      <c r="CD328" s="16">
        <v>2</v>
      </c>
      <c r="CE328" s="16">
        <v>2</v>
      </c>
      <c r="CF328" s="16">
        <v>2</v>
      </c>
      <c r="CG328" s="16">
        <v>2</v>
      </c>
      <c r="CH328" s="16">
        <v>2</v>
      </c>
      <c r="CI328" s="16">
        <v>2</v>
      </c>
      <c r="CJ328" s="16">
        <v>1</v>
      </c>
      <c r="CK328" s="16">
        <v>2</v>
      </c>
      <c r="CL328" s="16">
        <v>2</v>
      </c>
      <c r="CM328" s="16">
        <v>2</v>
      </c>
      <c r="CN328" s="16">
        <v>1</v>
      </c>
      <c r="CO328" s="16">
        <v>2</v>
      </c>
      <c r="CP328" s="16">
        <v>2</v>
      </c>
      <c r="CQ328" s="16">
        <v>2</v>
      </c>
      <c r="CR328" s="16">
        <v>2</v>
      </c>
      <c r="CS328" s="16">
        <v>1</v>
      </c>
      <c r="CT328" s="16">
        <v>2</v>
      </c>
      <c r="CU328" s="16">
        <v>1</v>
      </c>
      <c r="CV328" s="16">
        <v>2</v>
      </c>
      <c r="CW328" s="69">
        <f t="shared" si="150"/>
        <v>34</v>
      </c>
      <c r="CX328" s="352">
        <f t="shared" si="151"/>
        <v>0.87179487179487181</v>
      </c>
      <c r="CY328" s="69">
        <f t="shared" si="152"/>
        <v>5</v>
      </c>
      <c r="CZ328" s="70">
        <f t="shared" si="153"/>
        <v>0.12820512820512819</v>
      </c>
      <c r="DA328" s="69">
        <f t="shared" si="154"/>
        <v>0</v>
      </c>
      <c r="DB328" s="70">
        <f t="shared" si="155"/>
        <v>0</v>
      </c>
      <c r="DC328" s="69">
        <f t="shared" si="156"/>
        <v>0</v>
      </c>
      <c r="DD328" s="70">
        <f t="shared" si="157"/>
        <v>0</v>
      </c>
      <c r="DE328" s="71">
        <f t="shared" si="158"/>
        <v>1.8717948717948718</v>
      </c>
      <c r="DF328" s="71" t="str">
        <f t="shared" si="159"/>
        <v>Đạt mục tiêu</v>
      </c>
      <c r="DG328" s="2"/>
      <c r="DH328" s="2"/>
      <c r="DI328" s="2"/>
      <c r="DJ328" s="2"/>
      <c r="DK328" s="2"/>
      <c r="DL328" s="2"/>
      <c r="DM328" s="2"/>
      <c r="DN328" s="2"/>
      <c r="DO328" s="2"/>
      <c r="DP328" s="2"/>
      <c r="DQ328" s="2"/>
      <c r="DR328" s="2"/>
      <c r="DS328" s="2"/>
      <c r="DT328" s="2"/>
      <c r="DU328" s="2"/>
      <c r="DV328" s="2"/>
      <c r="DW328" s="2"/>
      <c r="DX328" s="2"/>
      <c r="DY328" s="2"/>
      <c r="DZ328" s="2"/>
    </row>
    <row r="329" spans="1:130" ht="30.75" hidden="1" customHeight="1" x14ac:dyDescent="0.25">
      <c r="A329" s="49">
        <v>291</v>
      </c>
      <c r="B329" s="62">
        <v>439</v>
      </c>
      <c r="C329" s="56">
        <v>439</v>
      </c>
      <c r="D329" s="8" t="s">
        <v>390</v>
      </c>
      <c r="E329" s="15" t="s">
        <v>36</v>
      </c>
      <c r="F329" s="15" t="s">
        <v>391</v>
      </c>
      <c r="G329" s="64" t="s">
        <v>36</v>
      </c>
      <c r="H329" s="15" t="s">
        <v>391</v>
      </c>
      <c r="I329" s="64" t="s">
        <v>611</v>
      </c>
      <c r="J329" s="64" t="s">
        <v>339</v>
      </c>
      <c r="K329" s="16" t="s">
        <v>6</v>
      </c>
      <c r="L329" s="16" t="s">
        <v>15</v>
      </c>
      <c r="M329" s="11">
        <v>1</v>
      </c>
      <c r="N329" s="11"/>
      <c r="O329" s="66"/>
      <c r="P329" s="66"/>
      <c r="Q329" s="66"/>
      <c r="R329" s="66"/>
      <c r="S329" s="66"/>
      <c r="T329" s="66"/>
      <c r="U329" s="66"/>
      <c r="V329" s="66"/>
      <c r="W329" s="66"/>
      <c r="X329" s="66" t="s">
        <v>15</v>
      </c>
      <c r="Y329" s="67">
        <f t="shared" si="129"/>
        <v>1</v>
      </c>
      <c r="Z329" s="16"/>
      <c r="AA329" s="16"/>
      <c r="AB329" s="16"/>
      <c r="AC329" s="16"/>
      <c r="AD329" s="16"/>
      <c r="AE329" s="68"/>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t="s">
        <v>654</v>
      </c>
      <c r="BJ329" s="16">
        <v>2</v>
      </c>
      <c r="BK329" s="16">
        <v>2</v>
      </c>
      <c r="BL329" s="16">
        <v>2</v>
      </c>
      <c r="BM329" s="16">
        <v>2</v>
      </c>
      <c r="BN329" s="16">
        <v>2</v>
      </c>
      <c r="BO329" s="16">
        <v>2</v>
      </c>
      <c r="BP329" s="16">
        <v>2</v>
      </c>
      <c r="BQ329" s="16">
        <v>2</v>
      </c>
      <c r="BR329" s="16">
        <v>2</v>
      </c>
      <c r="BS329" s="16">
        <v>2</v>
      </c>
      <c r="BT329" s="16">
        <v>2</v>
      </c>
      <c r="BU329" s="16">
        <v>2</v>
      </c>
      <c r="BV329" s="16">
        <v>2</v>
      </c>
      <c r="BW329" s="16">
        <v>2</v>
      </c>
      <c r="BX329" s="16">
        <v>2</v>
      </c>
      <c r="BY329" s="16">
        <v>2</v>
      </c>
      <c r="BZ329" s="16">
        <v>2</v>
      </c>
      <c r="CA329" s="16">
        <v>2</v>
      </c>
      <c r="CB329" s="16">
        <v>2</v>
      </c>
      <c r="CC329" s="16">
        <v>2</v>
      </c>
      <c r="CD329" s="16">
        <v>2</v>
      </c>
      <c r="CE329" s="16">
        <v>2</v>
      </c>
      <c r="CF329" s="16">
        <v>2</v>
      </c>
      <c r="CG329" s="16">
        <v>2</v>
      </c>
      <c r="CH329" s="16">
        <v>2</v>
      </c>
      <c r="CI329" s="16">
        <v>2</v>
      </c>
      <c r="CJ329" s="16">
        <v>2</v>
      </c>
      <c r="CK329" s="16">
        <v>2</v>
      </c>
      <c r="CL329" s="16">
        <v>2</v>
      </c>
      <c r="CM329" s="16">
        <v>2</v>
      </c>
      <c r="CN329" s="16">
        <v>2</v>
      </c>
      <c r="CO329" s="16">
        <v>2</v>
      </c>
      <c r="CP329" s="16">
        <v>2</v>
      </c>
      <c r="CQ329" s="16">
        <v>2</v>
      </c>
      <c r="CR329" s="16">
        <v>2</v>
      </c>
      <c r="CS329" s="16"/>
      <c r="CT329" s="16">
        <v>2</v>
      </c>
      <c r="CU329" s="16">
        <v>2</v>
      </c>
      <c r="CV329" s="16">
        <v>2</v>
      </c>
      <c r="CW329" s="69">
        <f t="shared" si="150"/>
        <v>38</v>
      </c>
      <c r="CX329" s="352">
        <f t="shared" si="151"/>
        <v>1</v>
      </c>
      <c r="CY329" s="69">
        <f t="shared" si="152"/>
        <v>0</v>
      </c>
      <c r="CZ329" s="70">
        <f t="shared" si="153"/>
        <v>0</v>
      </c>
      <c r="DA329" s="69">
        <f t="shared" si="154"/>
        <v>0</v>
      </c>
      <c r="DB329" s="70">
        <f t="shared" si="155"/>
        <v>0</v>
      </c>
      <c r="DC329" s="69">
        <f t="shared" si="156"/>
        <v>0</v>
      </c>
      <c r="DD329" s="70">
        <f t="shared" si="157"/>
        <v>0</v>
      </c>
      <c r="DE329" s="71">
        <f t="shared" si="158"/>
        <v>2</v>
      </c>
      <c r="DF329" s="71" t="str">
        <f t="shared" si="159"/>
        <v>Đạt mục tiêu</v>
      </c>
      <c r="DG329" s="2"/>
      <c r="DH329" s="2"/>
      <c r="DI329" s="2"/>
      <c r="DJ329" s="2"/>
      <c r="DK329" s="2"/>
      <c r="DL329" s="2"/>
      <c r="DM329" s="2"/>
      <c r="DN329" s="2"/>
      <c r="DO329" s="2"/>
      <c r="DP329" s="2"/>
      <c r="DQ329" s="2"/>
      <c r="DR329" s="2"/>
      <c r="DS329" s="2"/>
      <c r="DT329" s="2"/>
      <c r="DU329" s="2"/>
      <c r="DV329" s="2"/>
      <c r="DW329" s="2"/>
      <c r="DX329" s="2"/>
      <c r="DY329" s="2"/>
      <c r="DZ329" s="2"/>
    </row>
    <row r="330" spans="1:130" ht="63" hidden="1" customHeight="1" x14ac:dyDescent="0.25">
      <c r="A330" s="49">
        <v>292</v>
      </c>
      <c r="B330" s="62">
        <v>441</v>
      </c>
      <c r="C330" s="56">
        <v>441</v>
      </c>
      <c r="D330" s="8" t="s">
        <v>392</v>
      </c>
      <c r="E330" s="15" t="s">
        <v>11</v>
      </c>
      <c r="F330" s="15" t="s">
        <v>393</v>
      </c>
      <c r="G330" s="64" t="s">
        <v>19</v>
      </c>
      <c r="H330" s="102" t="s">
        <v>823</v>
      </c>
      <c r="I330" s="64" t="s">
        <v>628</v>
      </c>
      <c r="J330" s="64" t="s">
        <v>339</v>
      </c>
      <c r="K330" s="16" t="s">
        <v>6</v>
      </c>
      <c r="L330" s="16" t="s">
        <v>15</v>
      </c>
      <c r="M330" s="11">
        <v>1</v>
      </c>
      <c r="N330" s="297" t="s">
        <v>1200</v>
      </c>
      <c r="O330" s="80" t="s">
        <v>15</v>
      </c>
      <c r="P330" s="66"/>
      <c r="Q330" s="66"/>
      <c r="R330" s="66"/>
      <c r="S330" s="66"/>
      <c r="T330" s="66"/>
      <c r="U330" s="66"/>
      <c r="V330" s="66"/>
      <c r="W330" s="66"/>
      <c r="X330" s="66"/>
      <c r="Y330" s="67">
        <f t="shared" si="129"/>
        <v>1</v>
      </c>
      <c r="Z330" s="16"/>
      <c r="AA330" s="16"/>
      <c r="AB330" s="16" t="s">
        <v>626</v>
      </c>
      <c r="AC330" s="16" t="s">
        <v>626</v>
      </c>
      <c r="AD330" s="16" t="s">
        <v>654</v>
      </c>
      <c r="AE330" s="68"/>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6">
        <v>2</v>
      </c>
      <c r="BK330" s="16">
        <v>2</v>
      </c>
      <c r="BL330" s="16">
        <v>2</v>
      </c>
      <c r="BM330" s="16">
        <v>2</v>
      </c>
      <c r="BN330" s="16">
        <v>2</v>
      </c>
      <c r="BO330" s="16">
        <v>2</v>
      </c>
      <c r="BP330" s="16">
        <v>2</v>
      </c>
      <c r="BQ330" s="16">
        <v>2</v>
      </c>
      <c r="BR330" s="16">
        <v>2</v>
      </c>
      <c r="BS330" s="16">
        <v>2</v>
      </c>
      <c r="BT330" s="16">
        <v>2</v>
      </c>
      <c r="BU330" s="16">
        <v>2</v>
      </c>
      <c r="BV330" s="16">
        <v>2</v>
      </c>
      <c r="BW330" s="16">
        <v>2</v>
      </c>
      <c r="BX330" s="16">
        <v>2</v>
      </c>
      <c r="BY330" s="16">
        <v>2</v>
      </c>
      <c r="BZ330" s="16">
        <v>2</v>
      </c>
      <c r="CA330" s="16">
        <v>2</v>
      </c>
      <c r="CB330" s="16">
        <v>2</v>
      </c>
      <c r="CC330" s="16">
        <v>2</v>
      </c>
      <c r="CD330" s="16">
        <v>1</v>
      </c>
      <c r="CE330" s="16">
        <v>1</v>
      </c>
      <c r="CF330" s="16">
        <v>1</v>
      </c>
      <c r="CG330" s="16">
        <v>2</v>
      </c>
      <c r="CH330" s="16">
        <v>2</v>
      </c>
      <c r="CI330" s="16">
        <v>2</v>
      </c>
      <c r="CJ330" s="16">
        <v>2</v>
      </c>
      <c r="CK330" s="16">
        <v>2</v>
      </c>
      <c r="CL330" s="16">
        <v>2</v>
      </c>
      <c r="CM330" s="16">
        <v>2</v>
      </c>
      <c r="CN330" s="16">
        <v>2</v>
      </c>
      <c r="CO330" s="16">
        <v>2</v>
      </c>
      <c r="CP330" s="16">
        <v>2</v>
      </c>
      <c r="CQ330" s="16">
        <v>2</v>
      </c>
      <c r="CR330" s="16">
        <v>2</v>
      </c>
      <c r="CS330" s="16">
        <v>2</v>
      </c>
      <c r="CT330" s="16">
        <v>2</v>
      </c>
      <c r="CU330" s="16">
        <v>2</v>
      </c>
      <c r="CV330" s="16">
        <v>2</v>
      </c>
      <c r="CW330" s="69">
        <f t="shared" si="150"/>
        <v>36</v>
      </c>
      <c r="CX330" s="352">
        <f t="shared" si="151"/>
        <v>0.92307692307692313</v>
      </c>
      <c r="CY330" s="69">
        <f t="shared" si="152"/>
        <v>3</v>
      </c>
      <c r="CZ330" s="70">
        <f t="shared" si="153"/>
        <v>7.6923076923076927E-2</v>
      </c>
      <c r="DA330" s="69">
        <f t="shared" si="154"/>
        <v>0</v>
      </c>
      <c r="DB330" s="70">
        <f t="shared" si="155"/>
        <v>0</v>
      </c>
      <c r="DC330" s="69">
        <f t="shared" si="156"/>
        <v>0</v>
      </c>
      <c r="DD330" s="70">
        <f t="shared" si="157"/>
        <v>0</v>
      </c>
      <c r="DE330" s="71">
        <f t="shared" si="158"/>
        <v>1.9230769230769231</v>
      </c>
      <c r="DF330" s="71" t="str">
        <f t="shared" si="159"/>
        <v>Đạt mục tiêu</v>
      </c>
      <c r="DG330" s="2"/>
      <c r="DH330" s="2"/>
      <c r="DI330" s="2"/>
      <c r="DJ330" s="2"/>
      <c r="DK330" s="2"/>
      <c r="DL330" s="2"/>
      <c r="DM330" s="2"/>
      <c r="DN330" s="2"/>
      <c r="DO330" s="2"/>
      <c r="DP330" s="2"/>
      <c r="DQ330" s="2"/>
      <c r="DR330" s="2"/>
      <c r="DS330" s="2"/>
      <c r="DT330" s="2"/>
      <c r="DU330" s="2"/>
      <c r="DV330" s="2"/>
      <c r="DW330" s="2"/>
      <c r="DX330" s="2"/>
      <c r="DY330" s="2"/>
      <c r="DZ330" s="2"/>
    </row>
    <row r="331" spans="1:130" ht="47.25" customHeight="1" x14ac:dyDescent="0.25">
      <c r="A331" s="614">
        <v>293</v>
      </c>
      <c r="B331" s="629">
        <v>441</v>
      </c>
      <c r="C331" s="567"/>
      <c r="D331" s="612" t="s">
        <v>392</v>
      </c>
      <c r="E331" s="15"/>
      <c r="F331" s="612" t="s">
        <v>394</v>
      </c>
      <c r="G331" s="64"/>
      <c r="H331" s="573" t="s">
        <v>1421</v>
      </c>
      <c r="I331" s="64" t="s">
        <v>628</v>
      </c>
      <c r="J331" s="64"/>
      <c r="K331" s="16"/>
      <c r="L331" s="16"/>
      <c r="M331" s="11"/>
      <c r="N331" s="305" t="s">
        <v>541</v>
      </c>
      <c r="O331" s="80"/>
      <c r="P331" s="66"/>
      <c r="Q331" s="66"/>
      <c r="R331" s="66"/>
      <c r="S331" s="66"/>
      <c r="T331" s="66"/>
      <c r="U331" s="66"/>
      <c r="V331" s="66"/>
      <c r="W331" s="66"/>
      <c r="X331" s="66"/>
      <c r="Y331" s="67"/>
      <c r="Z331" s="16"/>
      <c r="AA331" s="12"/>
      <c r="AB331" s="12"/>
      <c r="AC331" s="12"/>
      <c r="AD331" s="12"/>
      <c r="AE331" s="68" t="s">
        <v>645</v>
      </c>
      <c r="AF331" s="12" t="s">
        <v>654</v>
      </c>
      <c r="AG331" s="12" t="s">
        <v>654</v>
      </c>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69"/>
      <c r="CX331" s="352"/>
      <c r="CY331" s="69"/>
      <c r="CZ331" s="70"/>
      <c r="DA331" s="69"/>
      <c r="DB331" s="70"/>
      <c r="DC331" s="69"/>
      <c r="DD331" s="70"/>
      <c r="DE331" s="71"/>
      <c r="DF331" s="71"/>
      <c r="DG331" s="387"/>
      <c r="DH331" s="387"/>
      <c r="DI331" s="387"/>
      <c r="DJ331" s="387"/>
      <c r="DK331" s="387"/>
      <c r="DL331" s="387"/>
      <c r="DM331" s="387"/>
      <c r="DN331" s="387"/>
      <c r="DO331" s="387"/>
      <c r="DP331" s="387"/>
      <c r="DQ331" s="387"/>
      <c r="DR331" s="387"/>
      <c r="DS331" s="387"/>
      <c r="DT331" s="387"/>
      <c r="DU331" s="387"/>
      <c r="DV331" s="387"/>
      <c r="DW331" s="387"/>
      <c r="DX331" s="387"/>
      <c r="DY331" s="387"/>
      <c r="DZ331" s="387"/>
    </row>
    <row r="332" spans="1:130" ht="44.25" customHeight="1" x14ac:dyDescent="0.25">
      <c r="A332" s="615"/>
      <c r="B332" s="724"/>
      <c r="C332" s="567"/>
      <c r="D332" s="620"/>
      <c r="E332" s="15"/>
      <c r="F332" s="620"/>
      <c r="G332" s="64"/>
      <c r="H332" s="18" t="s">
        <v>1419</v>
      </c>
      <c r="I332" s="64" t="s">
        <v>628</v>
      </c>
      <c r="J332" s="64"/>
      <c r="K332" s="16"/>
      <c r="L332" s="16"/>
      <c r="M332" s="11"/>
      <c r="N332" s="305" t="s">
        <v>541</v>
      </c>
      <c r="O332" s="80"/>
      <c r="P332" s="66"/>
      <c r="Q332" s="66"/>
      <c r="R332" s="66"/>
      <c r="S332" s="66"/>
      <c r="T332" s="66"/>
      <c r="U332" s="66"/>
      <c r="V332" s="66"/>
      <c r="W332" s="66"/>
      <c r="X332" s="66"/>
      <c r="Y332" s="67"/>
      <c r="Z332" s="16"/>
      <c r="AA332" s="12"/>
      <c r="AB332" s="12"/>
      <c r="AC332" s="12"/>
      <c r="AD332" s="12"/>
      <c r="AE332" s="68" t="s">
        <v>654</v>
      </c>
      <c r="AF332" s="68" t="s">
        <v>654</v>
      </c>
      <c r="AG332" s="68" t="s">
        <v>654</v>
      </c>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69"/>
      <c r="CX332" s="352"/>
      <c r="CY332" s="69"/>
      <c r="CZ332" s="70"/>
      <c r="DA332" s="69"/>
      <c r="DB332" s="70"/>
      <c r="DC332" s="69"/>
      <c r="DD332" s="70"/>
      <c r="DE332" s="71"/>
      <c r="DF332" s="71"/>
      <c r="DG332" s="387"/>
      <c r="DH332" s="387"/>
      <c r="DI332" s="387"/>
      <c r="DJ332" s="387"/>
      <c r="DK332" s="387"/>
      <c r="DL332" s="387"/>
      <c r="DM332" s="387"/>
      <c r="DN332" s="387"/>
      <c r="DO332" s="387"/>
      <c r="DP332" s="387"/>
      <c r="DQ332" s="387"/>
      <c r="DR332" s="387"/>
      <c r="DS332" s="387"/>
      <c r="DT332" s="387"/>
      <c r="DU332" s="387"/>
      <c r="DV332" s="387"/>
      <c r="DW332" s="387"/>
      <c r="DX332" s="387"/>
      <c r="DY332" s="387"/>
      <c r="DZ332" s="387"/>
    </row>
    <row r="333" spans="1:130" ht="51" customHeight="1" x14ac:dyDescent="0.25">
      <c r="A333" s="616"/>
      <c r="B333" s="630"/>
      <c r="C333" s="113"/>
      <c r="D333" s="613"/>
      <c r="E333" s="15" t="s">
        <v>11</v>
      </c>
      <c r="F333" s="613"/>
      <c r="G333" s="64" t="s">
        <v>19</v>
      </c>
      <c r="H333" s="18" t="s">
        <v>824</v>
      </c>
      <c r="I333" s="64" t="s">
        <v>628</v>
      </c>
      <c r="J333" s="64" t="s">
        <v>339</v>
      </c>
      <c r="K333" s="16" t="s">
        <v>6</v>
      </c>
      <c r="L333" s="16" t="s">
        <v>15</v>
      </c>
      <c r="M333" s="11">
        <v>1</v>
      </c>
      <c r="N333" s="305" t="s">
        <v>541</v>
      </c>
      <c r="O333" s="66"/>
      <c r="P333" s="80" t="s">
        <v>15</v>
      </c>
      <c r="Q333" s="66"/>
      <c r="R333" s="66"/>
      <c r="S333" s="66"/>
      <c r="T333" s="66"/>
      <c r="U333" s="66"/>
      <c r="V333" s="66"/>
      <c r="W333" s="66"/>
      <c r="X333" s="66"/>
      <c r="Y333" s="67">
        <f t="shared" si="129"/>
        <v>1</v>
      </c>
      <c r="Z333" s="16"/>
      <c r="AA333" s="12"/>
      <c r="AB333" s="12"/>
      <c r="AC333" s="12"/>
      <c r="AD333" s="12"/>
      <c r="AE333" s="16" t="s">
        <v>626</v>
      </c>
      <c r="AF333" s="16" t="s">
        <v>645</v>
      </c>
      <c r="AG333" s="16" t="s">
        <v>654</v>
      </c>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6">
        <v>2</v>
      </c>
      <c r="BK333" s="16">
        <v>2</v>
      </c>
      <c r="BL333" s="16">
        <v>2</v>
      </c>
      <c r="BM333" s="16">
        <v>2</v>
      </c>
      <c r="BN333" s="16">
        <v>2</v>
      </c>
      <c r="BO333" s="16">
        <v>2</v>
      </c>
      <c r="BP333" s="16">
        <v>2</v>
      </c>
      <c r="BQ333" s="16">
        <v>2</v>
      </c>
      <c r="BR333" s="16">
        <v>2</v>
      </c>
      <c r="BS333" s="16">
        <v>2</v>
      </c>
      <c r="BT333" s="16">
        <v>2</v>
      </c>
      <c r="BU333" s="16">
        <v>2</v>
      </c>
      <c r="BV333" s="16">
        <v>2</v>
      </c>
      <c r="BW333" s="16">
        <v>2</v>
      </c>
      <c r="BX333" s="16">
        <v>2</v>
      </c>
      <c r="BY333" s="16">
        <v>2</v>
      </c>
      <c r="BZ333" s="16">
        <v>2</v>
      </c>
      <c r="CA333" s="16">
        <v>2</v>
      </c>
      <c r="CB333" s="16">
        <v>2</v>
      </c>
      <c r="CC333" s="16">
        <v>2</v>
      </c>
      <c r="CD333" s="16">
        <v>1</v>
      </c>
      <c r="CE333" s="16">
        <v>2</v>
      </c>
      <c r="CF333" s="16">
        <v>2</v>
      </c>
      <c r="CG333" s="16">
        <v>2</v>
      </c>
      <c r="CH333" s="16">
        <v>1</v>
      </c>
      <c r="CI333" s="16">
        <v>2</v>
      </c>
      <c r="CJ333" s="16">
        <v>2</v>
      </c>
      <c r="CK333" s="16">
        <v>1</v>
      </c>
      <c r="CL333" s="16">
        <v>2</v>
      </c>
      <c r="CM333" s="16">
        <v>2</v>
      </c>
      <c r="CN333" s="16">
        <v>2</v>
      </c>
      <c r="CO333" s="16">
        <v>1</v>
      </c>
      <c r="CP333" s="16">
        <v>2</v>
      </c>
      <c r="CQ333" s="16">
        <v>2</v>
      </c>
      <c r="CR333" s="16">
        <v>2</v>
      </c>
      <c r="CS333" s="16">
        <v>1</v>
      </c>
      <c r="CT333" s="16">
        <v>2</v>
      </c>
      <c r="CU333" s="16">
        <v>2</v>
      </c>
      <c r="CV333" s="16">
        <v>2</v>
      </c>
      <c r="CW333" s="69">
        <f t="shared" si="150"/>
        <v>34</v>
      </c>
      <c r="CX333" s="352">
        <f t="shared" si="151"/>
        <v>0.87179487179487181</v>
      </c>
      <c r="CY333" s="69">
        <f t="shared" si="152"/>
        <v>5</v>
      </c>
      <c r="CZ333" s="70">
        <f t="shared" si="153"/>
        <v>0.12820512820512819</v>
      </c>
      <c r="DA333" s="69">
        <f t="shared" si="154"/>
        <v>0</v>
      </c>
      <c r="DB333" s="70">
        <f t="shared" si="155"/>
        <v>0</v>
      </c>
      <c r="DC333" s="69">
        <f t="shared" si="156"/>
        <v>0</v>
      </c>
      <c r="DD333" s="70">
        <f t="shared" si="157"/>
        <v>0</v>
      </c>
      <c r="DE333" s="71">
        <f t="shared" si="158"/>
        <v>1.8717948717948718</v>
      </c>
      <c r="DF333" s="71" t="str">
        <f t="shared" si="159"/>
        <v>Đạt mục tiêu</v>
      </c>
      <c r="DG333" s="2"/>
      <c r="DH333" s="2"/>
      <c r="DI333" s="2"/>
      <c r="DJ333" s="2"/>
      <c r="DK333" s="2"/>
      <c r="DL333" s="2"/>
      <c r="DM333" s="2"/>
      <c r="DN333" s="2"/>
      <c r="DO333" s="2"/>
      <c r="DP333" s="2"/>
      <c r="DQ333" s="2"/>
      <c r="DR333" s="2"/>
      <c r="DS333" s="2"/>
      <c r="DT333" s="2"/>
      <c r="DU333" s="2"/>
      <c r="DV333" s="2"/>
      <c r="DW333" s="2"/>
      <c r="DX333" s="2"/>
      <c r="DY333" s="2"/>
      <c r="DZ333" s="2"/>
    </row>
    <row r="334" spans="1:130" ht="55.5" hidden="1" customHeight="1" x14ac:dyDescent="0.25">
      <c r="A334" s="49">
        <v>294</v>
      </c>
      <c r="B334" s="112">
        <v>441</v>
      </c>
      <c r="C334" s="113"/>
      <c r="D334" s="8" t="s">
        <v>392</v>
      </c>
      <c r="E334" s="281" t="s">
        <v>11</v>
      </c>
      <c r="F334" s="15" t="s">
        <v>395</v>
      </c>
      <c r="G334" s="282" t="s">
        <v>19</v>
      </c>
      <c r="H334" s="8" t="s">
        <v>825</v>
      </c>
      <c r="I334" s="64" t="s">
        <v>628</v>
      </c>
      <c r="J334" s="64" t="s">
        <v>339</v>
      </c>
      <c r="K334" s="16" t="s">
        <v>6</v>
      </c>
      <c r="L334" s="16" t="s">
        <v>15</v>
      </c>
      <c r="M334" s="11">
        <v>1</v>
      </c>
      <c r="N334" s="305" t="s">
        <v>542</v>
      </c>
      <c r="O334" s="66"/>
      <c r="P334" s="66"/>
      <c r="Q334" s="80" t="s">
        <v>15</v>
      </c>
      <c r="R334" s="66"/>
      <c r="S334" s="66"/>
      <c r="T334" s="66"/>
      <c r="U334" s="66"/>
      <c r="V334" s="66"/>
      <c r="W334" s="66"/>
      <c r="X334" s="66"/>
      <c r="Y334" s="67">
        <f t="shared" si="129"/>
        <v>1</v>
      </c>
      <c r="Z334" s="16"/>
      <c r="AA334" s="16"/>
      <c r="AB334" s="16"/>
      <c r="AC334" s="16"/>
      <c r="AD334" s="16"/>
      <c r="AE334" s="68"/>
      <c r="AF334" s="12"/>
      <c r="AG334" s="12"/>
      <c r="AH334" s="16" t="s">
        <v>626</v>
      </c>
      <c r="AI334" s="16" t="s">
        <v>654</v>
      </c>
      <c r="AJ334" s="16" t="s">
        <v>626</v>
      </c>
      <c r="AK334" s="16" t="s">
        <v>654</v>
      </c>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6">
        <v>2</v>
      </c>
      <c r="BK334" s="16">
        <v>2</v>
      </c>
      <c r="BL334" s="16">
        <v>2</v>
      </c>
      <c r="BM334" s="16">
        <v>2</v>
      </c>
      <c r="BN334" s="16">
        <v>2</v>
      </c>
      <c r="BO334" s="16">
        <v>2</v>
      </c>
      <c r="BP334" s="16">
        <v>2</v>
      </c>
      <c r="BQ334" s="16">
        <v>2</v>
      </c>
      <c r="BR334" s="16">
        <v>2</v>
      </c>
      <c r="BS334" s="16">
        <v>2</v>
      </c>
      <c r="BT334" s="16">
        <v>2</v>
      </c>
      <c r="BU334" s="16">
        <v>2</v>
      </c>
      <c r="BV334" s="16">
        <v>2</v>
      </c>
      <c r="BW334" s="16">
        <v>2</v>
      </c>
      <c r="BX334" s="16">
        <v>2</v>
      </c>
      <c r="BY334" s="16">
        <v>2</v>
      </c>
      <c r="BZ334" s="16">
        <v>2</v>
      </c>
      <c r="CA334" s="16">
        <v>2</v>
      </c>
      <c r="CB334" s="16">
        <v>2</v>
      </c>
      <c r="CC334" s="16">
        <v>2</v>
      </c>
      <c r="CD334" s="16">
        <v>2</v>
      </c>
      <c r="CE334" s="16">
        <v>2</v>
      </c>
      <c r="CF334" s="16">
        <v>2</v>
      </c>
      <c r="CG334" s="16">
        <v>2</v>
      </c>
      <c r="CH334" s="16">
        <v>2</v>
      </c>
      <c r="CI334" s="16">
        <v>2</v>
      </c>
      <c r="CJ334" s="16">
        <v>1</v>
      </c>
      <c r="CK334" s="16">
        <v>1</v>
      </c>
      <c r="CL334" s="16">
        <v>1</v>
      </c>
      <c r="CM334" s="16">
        <v>1</v>
      </c>
      <c r="CN334" s="16">
        <v>2</v>
      </c>
      <c r="CO334" s="16">
        <v>2</v>
      </c>
      <c r="CP334" s="16">
        <v>2</v>
      </c>
      <c r="CQ334" s="16">
        <v>2</v>
      </c>
      <c r="CR334" s="16">
        <v>2</v>
      </c>
      <c r="CS334" s="16">
        <v>2</v>
      </c>
      <c r="CT334" s="16">
        <v>2</v>
      </c>
      <c r="CU334" s="16">
        <v>2</v>
      </c>
      <c r="CV334" s="16">
        <v>2</v>
      </c>
      <c r="CW334" s="69">
        <f t="shared" si="150"/>
        <v>35</v>
      </c>
      <c r="CX334" s="352">
        <f t="shared" si="151"/>
        <v>0.89743589743589747</v>
      </c>
      <c r="CY334" s="69">
        <f t="shared" si="152"/>
        <v>4</v>
      </c>
      <c r="CZ334" s="70">
        <f t="shared" si="153"/>
        <v>0.10256410256410256</v>
      </c>
      <c r="DA334" s="69">
        <f t="shared" si="154"/>
        <v>0</v>
      </c>
      <c r="DB334" s="70">
        <f t="shared" si="155"/>
        <v>0</v>
      </c>
      <c r="DC334" s="69">
        <f t="shared" si="156"/>
        <v>0</v>
      </c>
      <c r="DD334" s="70">
        <f t="shared" si="157"/>
        <v>0</v>
      </c>
      <c r="DE334" s="71">
        <f t="shared" si="158"/>
        <v>1.8974358974358974</v>
      </c>
      <c r="DF334" s="71" t="str">
        <f t="shared" si="159"/>
        <v>Đạt mục tiêu</v>
      </c>
      <c r="DG334" s="2"/>
      <c r="DH334" s="2"/>
      <c r="DI334" s="2"/>
      <c r="DJ334" s="2"/>
      <c r="DK334" s="2"/>
      <c r="DL334" s="2"/>
      <c r="DM334" s="2"/>
      <c r="DN334" s="2"/>
      <c r="DO334" s="2"/>
      <c r="DP334" s="2"/>
      <c r="DQ334" s="2"/>
      <c r="DR334" s="2"/>
      <c r="DS334" s="2"/>
      <c r="DT334" s="2"/>
      <c r="DU334" s="2"/>
      <c r="DV334" s="2"/>
      <c r="DW334" s="2"/>
      <c r="DX334" s="2"/>
      <c r="DY334" s="2"/>
      <c r="DZ334" s="2"/>
    </row>
    <row r="335" spans="1:130" ht="65.25" hidden="1" customHeight="1" x14ac:dyDescent="0.25">
      <c r="A335" s="49">
        <v>295</v>
      </c>
      <c r="B335" s="112">
        <v>441</v>
      </c>
      <c r="C335" s="113"/>
      <c r="D335" s="8" t="s">
        <v>392</v>
      </c>
      <c r="E335" s="15" t="s">
        <v>11</v>
      </c>
      <c r="F335" s="15" t="s">
        <v>396</v>
      </c>
      <c r="G335" s="64" t="s">
        <v>19</v>
      </c>
      <c r="H335" s="8" t="s">
        <v>1130</v>
      </c>
      <c r="I335" s="64" t="s">
        <v>628</v>
      </c>
      <c r="J335" s="64" t="s">
        <v>339</v>
      </c>
      <c r="K335" s="16" t="s">
        <v>6</v>
      </c>
      <c r="L335" s="16" t="s">
        <v>15</v>
      </c>
      <c r="M335" s="11">
        <v>1</v>
      </c>
      <c r="N335" s="305" t="s">
        <v>543</v>
      </c>
      <c r="O335" s="66"/>
      <c r="P335" s="66"/>
      <c r="Q335" s="80"/>
      <c r="R335" s="80" t="s">
        <v>15</v>
      </c>
      <c r="S335" s="66"/>
      <c r="T335" s="66"/>
      <c r="U335" s="66"/>
      <c r="V335" s="66"/>
      <c r="W335" s="66"/>
      <c r="X335" s="66"/>
      <c r="Y335" s="67">
        <f t="shared" si="129"/>
        <v>1</v>
      </c>
      <c r="Z335" s="16"/>
      <c r="AA335" s="16"/>
      <c r="AB335" s="16"/>
      <c r="AC335" s="16"/>
      <c r="AD335" s="16"/>
      <c r="AE335" s="68"/>
      <c r="AF335" s="12"/>
      <c r="AG335" s="12"/>
      <c r="AH335" s="12"/>
      <c r="AI335" s="12"/>
      <c r="AJ335" s="12"/>
      <c r="AK335" s="12"/>
      <c r="AL335" s="12" t="s">
        <v>626</v>
      </c>
      <c r="AM335" s="12"/>
      <c r="AN335" s="12" t="s">
        <v>626</v>
      </c>
      <c r="AO335" s="12" t="s">
        <v>626</v>
      </c>
      <c r="AP335" s="12" t="s">
        <v>654</v>
      </c>
      <c r="AQ335" s="12"/>
      <c r="AR335" s="12"/>
      <c r="AS335" s="12"/>
      <c r="AT335" s="12"/>
      <c r="AU335" s="12"/>
      <c r="AV335" s="12"/>
      <c r="AW335" s="12"/>
      <c r="AX335" s="12"/>
      <c r="AY335" s="12"/>
      <c r="AZ335" s="12"/>
      <c r="BA335" s="12"/>
      <c r="BB335" s="12"/>
      <c r="BC335" s="12"/>
      <c r="BD335" s="12"/>
      <c r="BE335" s="12"/>
      <c r="BF335" s="12"/>
      <c r="BG335" s="12"/>
      <c r="BH335" s="12"/>
      <c r="BI335" s="12"/>
      <c r="BJ335" s="16">
        <v>2</v>
      </c>
      <c r="BK335" s="16">
        <v>2</v>
      </c>
      <c r="BL335" s="16">
        <v>2</v>
      </c>
      <c r="BM335" s="16">
        <v>2</v>
      </c>
      <c r="BN335" s="16">
        <v>2</v>
      </c>
      <c r="BO335" s="16">
        <v>2</v>
      </c>
      <c r="BP335" s="16">
        <v>2</v>
      </c>
      <c r="BQ335" s="16">
        <v>2</v>
      </c>
      <c r="BR335" s="16">
        <v>2</v>
      </c>
      <c r="BS335" s="16">
        <v>2</v>
      </c>
      <c r="BT335" s="16">
        <v>2</v>
      </c>
      <c r="BU335" s="16">
        <v>2</v>
      </c>
      <c r="BV335" s="16">
        <v>2</v>
      </c>
      <c r="BW335" s="16">
        <v>2</v>
      </c>
      <c r="BX335" s="16">
        <v>2</v>
      </c>
      <c r="BY335" s="16">
        <v>2</v>
      </c>
      <c r="BZ335" s="16">
        <v>2</v>
      </c>
      <c r="CA335" s="16">
        <v>2</v>
      </c>
      <c r="CB335" s="16">
        <v>2</v>
      </c>
      <c r="CC335" s="16">
        <v>2</v>
      </c>
      <c r="CD335" s="16">
        <v>2</v>
      </c>
      <c r="CE335" s="16">
        <v>2</v>
      </c>
      <c r="CF335" s="16">
        <v>2</v>
      </c>
      <c r="CG335" s="16">
        <v>2</v>
      </c>
      <c r="CH335" s="16">
        <v>2</v>
      </c>
      <c r="CI335" s="16">
        <v>2</v>
      </c>
      <c r="CJ335" s="16">
        <v>2</v>
      </c>
      <c r="CK335" s="16">
        <v>2</v>
      </c>
      <c r="CL335" s="16">
        <v>2</v>
      </c>
      <c r="CM335" s="16">
        <v>2</v>
      </c>
      <c r="CN335" s="16">
        <v>2</v>
      </c>
      <c r="CO335" s="16">
        <v>2</v>
      </c>
      <c r="CP335" s="16">
        <v>2</v>
      </c>
      <c r="CQ335" s="16">
        <v>2</v>
      </c>
      <c r="CR335" s="16">
        <v>2</v>
      </c>
      <c r="CS335" s="16">
        <v>2</v>
      </c>
      <c r="CT335" s="16">
        <v>2</v>
      </c>
      <c r="CU335" s="16">
        <v>2</v>
      </c>
      <c r="CV335" s="16">
        <v>2</v>
      </c>
      <c r="CW335" s="69">
        <f t="shared" si="150"/>
        <v>39</v>
      </c>
      <c r="CX335" s="352">
        <f t="shared" si="151"/>
        <v>1</v>
      </c>
      <c r="CY335" s="69">
        <f t="shared" si="152"/>
        <v>0</v>
      </c>
      <c r="CZ335" s="70">
        <f t="shared" si="153"/>
        <v>0</v>
      </c>
      <c r="DA335" s="69">
        <f t="shared" si="154"/>
        <v>0</v>
      </c>
      <c r="DB335" s="70">
        <f t="shared" si="155"/>
        <v>0</v>
      </c>
      <c r="DC335" s="69">
        <f t="shared" si="156"/>
        <v>0</v>
      </c>
      <c r="DD335" s="70">
        <f t="shared" si="157"/>
        <v>0</v>
      </c>
      <c r="DE335" s="71">
        <f t="shared" si="158"/>
        <v>2</v>
      </c>
      <c r="DF335" s="71" t="str">
        <f t="shared" si="159"/>
        <v>Đạt mục tiêu</v>
      </c>
      <c r="DG335" s="2"/>
      <c r="DH335" s="2"/>
      <c r="DI335" s="2"/>
      <c r="DJ335" s="2"/>
      <c r="DK335" s="2"/>
      <c r="DL335" s="2"/>
      <c r="DM335" s="2"/>
      <c r="DN335" s="2"/>
      <c r="DO335" s="2"/>
      <c r="DP335" s="2"/>
      <c r="DQ335" s="2"/>
      <c r="DR335" s="2"/>
      <c r="DS335" s="2"/>
      <c r="DT335" s="2"/>
      <c r="DU335" s="2"/>
      <c r="DV335" s="2"/>
      <c r="DW335" s="2"/>
      <c r="DX335" s="2"/>
      <c r="DY335" s="2"/>
      <c r="DZ335" s="2"/>
    </row>
    <row r="336" spans="1:130" ht="57" hidden="1" customHeight="1" x14ac:dyDescent="0.25">
      <c r="A336" s="49">
        <v>296</v>
      </c>
      <c r="B336" s="112">
        <v>441</v>
      </c>
      <c r="C336" s="113"/>
      <c r="D336" s="8" t="s">
        <v>392</v>
      </c>
      <c r="E336" s="15" t="s">
        <v>11</v>
      </c>
      <c r="F336" s="15" t="s">
        <v>1140</v>
      </c>
      <c r="G336" s="64" t="s">
        <v>19</v>
      </c>
      <c r="H336" s="8" t="s">
        <v>826</v>
      </c>
      <c r="I336" s="64" t="s">
        <v>628</v>
      </c>
      <c r="J336" s="64" t="s">
        <v>339</v>
      </c>
      <c r="K336" s="16" t="s">
        <v>6</v>
      </c>
      <c r="L336" s="16" t="s">
        <v>15</v>
      </c>
      <c r="M336" s="11">
        <v>1</v>
      </c>
      <c r="N336" s="306" t="s">
        <v>545</v>
      </c>
      <c r="O336" s="66"/>
      <c r="P336" s="66"/>
      <c r="Q336" s="66"/>
      <c r="R336" s="80"/>
      <c r="S336" s="66"/>
      <c r="T336" s="66" t="s">
        <v>15</v>
      </c>
      <c r="U336" s="66"/>
      <c r="V336" s="66"/>
      <c r="W336" s="66"/>
      <c r="X336" s="66"/>
      <c r="Y336" s="67">
        <f t="shared" si="129"/>
        <v>1</v>
      </c>
      <c r="Z336" s="16"/>
      <c r="AA336" s="16"/>
      <c r="AB336" s="16"/>
      <c r="AC336" s="16"/>
      <c r="AD336" s="16"/>
      <c r="AE336" s="68"/>
      <c r="AF336" s="12"/>
      <c r="AG336" s="12"/>
      <c r="AH336" s="12"/>
      <c r="AI336" s="12"/>
      <c r="AJ336" s="12"/>
      <c r="AK336" s="12"/>
      <c r="AL336" s="12"/>
      <c r="AM336" s="12"/>
      <c r="AN336" s="12"/>
      <c r="AO336" s="12"/>
      <c r="AP336" s="12"/>
      <c r="AQ336" s="12"/>
      <c r="AR336" s="12"/>
      <c r="AS336" s="12"/>
      <c r="AT336" s="12"/>
      <c r="AU336" s="12" t="s">
        <v>626</v>
      </c>
      <c r="AV336" s="12" t="s">
        <v>654</v>
      </c>
      <c r="AW336" s="12" t="s">
        <v>626</v>
      </c>
      <c r="AX336" s="12" t="s">
        <v>654</v>
      </c>
      <c r="AY336" s="12"/>
      <c r="AZ336" s="12"/>
      <c r="BA336" s="12"/>
      <c r="BB336" s="12"/>
      <c r="BC336" s="12"/>
      <c r="BD336" s="12"/>
      <c r="BE336" s="12"/>
      <c r="BF336" s="12"/>
      <c r="BG336" s="12"/>
      <c r="BH336" s="12"/>
      <c r="BI336" s="12"/>
      <c r="BJ336" s="345">
        <v>2</v>
      </c>
      <c r="BK336" s="345">
        <v>2</v>
      </c>
      <c r="BL336" s="345">
        <v>2</v>
      </c>
      <c r="BM336" s="345">
        <v>2</v>
      </c>
      <c r="BN336" s="345">
        <v>2</v>
      </c>
      <c r="BO336" s="345">
        <v>2</v>
      </c>
      <c r="BP336" s="345">
        <v>2</v>
      </c>
      <c r="BQ336" s="345">
        <v>2</v>
      </c>
      <c r="BR336" s="345">
        <v>2</v>
      </c>
      <c r="BS336" s="345">
        <v>2</v>
      </c>
      <c r="BT336" s="345">
        <v>2</v>
      </c>
      <c r="BU336" s="345">
        <v>2</v>
      </c>
      <c r="BV336" s="345">
        <v>2</v>
      </c>
      <c r="BW336" s="345">
        <v>2</v>
      </c>
      <c r="BX336" s="345">
        <v>2</v>
      </c>
      <c r="BY336" s="345">
        <v>1</v>
      </c>
      <c r="BZ336" s="345">
        <v>2</v>
      </c>
      <c r="CA336" s="345">
        <v>2</v>
      </c>
      <c r="CB336" s="345">
        <v>2</v>
      </c>
      <c r="CC336" s="345">
        <v>2</v>
      </c>
      <c r="CD336" s="345">
        <v>2</v>
      </c>
      <c r="CE336" s="345">
        <v>2</v>
      </c>
      <c r="CF336" s="345">
        <v>2</v>
      </c>
      <c r="CG336" s="345">
        <v>2</v>
      </c>
      <c r="CH336" s="345">
        <v>2</v>
      </c>
      <c r="CI336" s="345">
        <v>2</v>
      </c>
      <c r="CJ336" s="345">
        <v>2</v>
      </c>
      <c r="CK336" s="345">
        <v>2</v>
      </c>
      <c r="CL336" s="345">
        <v>2</v>
      </c>
      <c r="CM336" s="345">
        <v>2</v>
      </c>
      <c r="CN336" s="345">
        <v>2</v>
      </c>
      <c r="CO336" s="345">
        <v>2</v>
      </c>
      <c r="CP336" s="345">
        <v>1</v>
      </c>
      <c r="CQ336" s="345">
        <v>2</v>
      </c>
      <c r="CR336" s="345">
        <v>2</v>
      </c>
      <c r="CS336" s="345">
        <v>2</v>
      </c>
      <c r="CT336" s="345">
        <v>2</v>
      </c>
      <c r="CU336" s="345">
        <v>2</v>
      </c>
      <c r="CV336" s="345">
        <v>2</v>
      </c>
      <c r="CW336" s="335">
        <f t="shared" si="150"/>
        <v>37</v>
      </c>
      <c r="CX336" s="330">
        <f t="shared" si="151"/>
        <v>0.94871794871794868</v>
      </c>
      <c r="CY336" s="335">
        <f t="shared" si="152"/>
        <v>2</v>
      </c>
      <c r="CZ336" s="339">
        <f t="shared" si="153"/>
        <v>5.128205128205128E-2</v>
      </c>
      <c r="DA336" s="335">
        <f t="shared" si="154"/>
        <v>0</v>
      </c>
      <c r="DB336" s="339">
        <f t="shared" si="155"/>
        <v>0</v>
      </c>
      <c r="DC336" s="335">
        <f t="shared" si="156"/>
        <v>0</v>
      </c>
      <c r="DD336" s="339">
        <f t="shared" si="157"/>
        <v>0</v>
      </c>
      <c r="DE336" s="71">
        <f t="shared" si="158"/>
        <v>1.9487179487179487</v>
      </c>
      <c r="DF336" s="71" t="str">
        <f t="shared" si="159"/>
        <v>Đạt mục tiêu</v>
      </c>
      <c r="DG336" s="2"/>
      <c r="DH336" s="2"/>
      <c r="DI336" s="2"/>
      <c r="DJ336" s="2"/>
      <c r="DK336" s="2"/>
      <c r="DL336" s="2"/>
      <c r="DM336" s="2"/>
      <c r="DN336" s="2"/>
      <c r="DO336" s="2"/>
      <c r="DP336" s="2"/>
      <c r="DQ336" s="2"/>
      <c r="DR336" s="2"/>
      <c r="DS336" s="2"/>
      <c r="DT336" s="2"/>
      <c r="DU336" s="2"/>
      <c r="DV336" s="2"/>
      <c r="DW336" s="2"/>
      <c r="DX336" s="2"/>
      <c r="DY336" s="2"/>
      <c r="DZ336" s="2"/>
    </row>
    <row r="337" spans="1:130" ht="63" hidden="1" customHeight="1" x14ac:dyDescent="0.25">
      <c r="A337" s="49">
        <v>297</v>
      </c>
      <c r="B337" s="112">
        <v>441</v>
      </c>
      <c r="C337" s="113"/>
      <c r="D337" s="8" t="s">
        <v>392</v>
      </c>
      <c r="E337" s="15" t="s">
        <v>11</v>
      </c>
      <c r="F337" s="15" t="s">
        <v>1142</v>
      </c>
      <c r="G337" s="64" t="s">
        <v>19</v>
      </c>
      <c r="H337" s="8" t="s">
        <v>827</v>
      </c>
      <c r="I337" s="64" t="s">
        <v>628</v>
      </c>
      <c r="J337" s="64" t="s">
        <v>339</v>
      </c>
      <c r="K337" s="16" t="s">
        <v>6</v>
      </c>
      <c r="L337" s="16" t="s">
        <v>15</v>
      </c>
      <c r="M337" s="24">
        <v>2</v>
      </c>
      <c r="N337" s="24" t="s">
        <v>546</v>
      </c>
      <c r="O337" s="136"/>
      <c r="P337" s="66"/>
      <c r="Q337" s="66"/>
      <c r="R337" s="80"/>
      <c r="S337" s="66"/>
      <c r="T337" s="66"/>
      <c r="U337" s="66" t="s">
        <v>15</v>
      </c>
      <c r="V337" s="66"/>
      <c r="W337" s="66"/>
      <c r="X337" s="66"/>
      <c r="Y337" s="67">
        <v>2</v>
      </c>
      <c r="Z337" s="16"/>
      <c r="AA337" s="16"/>
      <c r="AB337" s="16"/>
      <c r="AC337" s="16"/>
      <c r="AD337" s="16"/>
      <c r="AE337" s="68"/>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6"/>
      <c r="BK337" s="16">
        <v>2</v>
      </c>
      <c r="BL337" s="16">
        <v>2</v>
      </c>
      <c r="BM337" s="16">
        <v>2</v>
      </c>
      <c r="BN337" s="16">
        <v>2</v>
      </c>
      <c r="BO337" s="16">
        <v>2</v>
      </c>
      <c r="BP337" s="16">
        <v>2</v>
      </c>
      <c r="BQ337" s="16">
        <v>2</v>
      </c>
      <c r="BR337" s="16">
        <v>2</v>
      </c>
      <c r="BS337" s="16">
        <v>2</v>
      </c>
      <c r="BT337" s="16">
        <v>2</v>
      </c>
      <c r="BU337" s="16">
        <v>2</v>
      </c>
      <c r="BV337" s="16">
        <v>2</v>
      </c>
      <c r="BW337" s="16">
        <v>2</v>
      </c>
      <c r="BX337" s="16">
        <v>2</v>
      </c>
      <c r="BY337" s="16">
        <v>2</v>
      </c>
      <c r="BZ337" s="16">
        <v>2</v>
      </c>
      <c r="CA337" s="16">
        <v>2</v>
      </c>
      <c r="CB337" s="16">
        <v>2</v>
      </c>
      <c r="CC337" s="16">
        <v>2</v>
      </c>
      <c r="CD337" s="16">
        <v>2</v>
      </c>
      <c r="CE337" s="16">
        <v>2</v>
      </c>
      <c r="CF337" s="16">
        <v>2</v>
      </c>
      <c r="CG337" s="16">
        <v>2</v>
      </c>
      <c r="CH337" s="16">
        <v>2</v>
      </c>
      <c r="CI337" s="16">
        <v>2</v>
      </c>
      <c r="CJ337" s="16">
        <v>2</v>
      </c>
      <c r="CK337" s="16">
        <v>2</v>
      </c>
      <c r="CL337" s="16">
        <v>2</v>
      </c>
      <c r="CM337" s="16">
        <v>2</v>
      </c>
      <c r="CN337" s="16">
        <v>2</v>
      </c>
      <c r="CO337" s="16">
        <v>2</v>
      </c>
      <c r="CP337" s="16">
        <v>2</v>
      </c>
      <c r="CQ337" s="16">
        <v>2</v>
      </c>
      <c r="CR337" s="16">
        <v>2</v>
      </c>
      <c r="CS337" s="16">
        <v>2</v>
      </c>
      <c r="CT337" s="16">
        <v>2</v>
      </c>
      <c r="CU337" s="16">
        <v>2</v>
      </c>
      <c r="CV337" s="16">
        <v>2</v>
      </c>
      <c r="CW337" s="69">
        <f t="shared" si="150"/>
        <v>38</v>
      </c>
      <c r="CX337" s="352"/>
      <c r="CY337" s="69"/>
      <c r="CZ337" s="70"/>
      <c r="DA337" s="69"/>
      <c r="DB337" s="70"/>
      <c r="DC337" s="69"/>
      <c r="DD337" s="70"/>
      <c r="DE337" s="71"/>
      <c r="DF337" s="71"/>
      <c r="DG337" s="2"/>
      <c r="DH337" s="2"/>
      <c r="DI337" s="2"/>
      <c r="DJ337" s="2"/>
      <c r="DK337" s="2"/>
      <c r="DL337" s="2"/>
      <c r="DM337" s="2"/>
      <c r="DN337" s="2"/>
      <c r="DO337" s="2"/>
      <c r="DP337" s="2"/>
      <c r="DQ337" s="2"/>
      <c r="DR337" s="2"/>
      <c r="DS337" s="2"/>
      <c r="DT337" s="2"/>
      <c r="DU337" s="2"/>
      <c r="DV337" s="2"/>
      <c r="DW337" s="2"/>
      <c r="DX337" s="2"/>
      <c r="DY337" s="2"/>
      <c r="DZ337" s="2"/>
    </row>
    <row r="338" spans="1:130" ht="63" hidden="1" customHeight="1" x14ac:dyDescent="0.25">
      <c r="A338" s="49">
        <v>299</v>
      </c>
      <c r="B338" s="112">
        <v>441</v>
      </c>
      <c r="C338" s="113"/>
      <c r="D338" s="8" t="s">
        <v>392</v>
      </c>
      <c r="E338" s="15" t="s">
        <v>11</v>
      </c>
      <c r="F338" s="15" t="s">
        <v>1141</v>
      </c>
      <c r="G338" s="64" t="s">
        <v>19</v>
      </c>
      <c r="H338" s="8" t="s">
        <v>828</v>
      </c>
      <c r="I338" s="64"/>
      <c r="J338" s="64" t="s">
        <v>339</v>
      </c>
      <c r="K338" s="16" t="s">
        <v>6</v>
      </c>
      <c r="L338" s="16" t="s">
        <v>15</v>
      </c>
      <c r="M338" s="24"/>
      <c r="N338" s="306" t="s">
        <v>545</v>
      </c>
      <c r="O338" s="136"/>
      <c r="P338" s="66"/>
      <c r="Q338" s="66"/>
      <c r="R338" s="80"/>
      <c r="S338" s="66"/>
      <c r="T338" s="66" t="s">
        <v>15</v>
      </c>
      <c r="U338" s="66"/>
      <c r="V338" s="66"/>
      <c r="W338" s="66"/>
      <c r="X338" s="66"/>
      <c r="Y338" s="67">
        <v>1</v>
      </c>
      <c r="Z338" s="16"/>
      <c r="AA338" s="16"/>
      <c r="AB338" s="16"/>
      <c r="AC338" s="16"/>
      <c r="AD338" s="16"/>
      <c r="AE338" s="68"/>
      <c r="AF338" s="12"/>
      <c r="AG338" s="12"/>
      <c r="AH338" s="12"/>
      <c r="AI338" s="12"/>
      <c r="AJ338" s="12"/>
      <c r="AK338" s="12"/>
      <c r="AL338" s="12"/>
      <c r="AM338" s="12"/>
      <c r="AN338" s="12"/>
      <c r="AO338" s="12"/>
      <c r="AP338" s="12"/>
      <c r="AQ338" s="12"/>
      <c r="AR338" s="12"/>
      <c r="AS338" s="12"/>
      <c r="AT338" s="12"/>
      <c r="AU338" s="12" t="s">
        <v>654</v>
      </c>
      <c r="AV338" s="12" t="s">
        <v>645</v>
      </c>
      <c r="AW338" s="12" t="s">
        <v>654</v>
      </c>
      <c r="AX338" s="12" t="s">
        <v>626</v>
      </c>
      <c r="AY338" s="12"/>
      <c r="AZ338" s="12"/>
      <c r="BA338" s="12"/>
      <c r="BB338" s="12"/>
      <c r="BC338" s="12"/>
      <c r="BD338" s="12"/>
      <c r="BE338" s="12"/>
      <c r="BF338" s="12"/>
      <c r="BG338" s="12"/>
      <c r="BH338" s="12"/>
      <c r="BI338" s="12"/>
      <c r="BJ338" s="345"/>
      <c r="BK338" s="345">
        <v>1</v>
      </c>
      <c r="BL338" s="345">
        <v>1</v>
      </c>
      <c r="BM338" s="345">
        <v>1</v>
      </c>
      <c r="BN338" s="345">
        <v>1</v>
      </c>
      <c r="BO338" s="345">
        <v>1</v>
      </c>
      <c r="BP338" s="345">
        <v>1</v>
      </c>
      <c r="BQ338" s="345">
        <v>1</v>
      </c>
      <c r="BR338" s="345">
        <v>1</v>
      </c>
      <c r="BS338" s="345">
        <v>1</v>
      </c>
      <c r="BT338" s="345">
        <v>1</v>
      </c>
      <c r="BU338" s="345">
        <v>2</v>
      </c>
      <c r="BV338" s="345">
        <v>1</v>
      </c>
      <c r="BW338" s="345">
        <v>1</v>
      </c>
      <c r="BX338" s="345">
        <v>1</v>
      </c>
      <c r="BY338" s="345">
        <v>1</v>
      </c>
      <c r="BZ338" s="345">
        <v>1</v>
      </c>
      <c r="CA338" s="345">
        <v>1</v>
      </c>
      <c r="CB338" s="345">
        <v>1</v>
      </c>
      <c r="CC338" s="345">
        <v>1</v>
      </c>
      <c r="CD338" s="345">
        <v>1</v>
      </c>
      <c r="CE338" s="345">
        <v>2</v>
      </c>
      <c r="CF338" s="345">
        <v>1</v>
      </c>
      <c r="CG338" s="345">
        <v>1</v>
      </c>
      <c r="CH338" s="345">
        <v>1</v>
      </c>
      <c r="CI338" s="345">
        <v>1</v>
      </c>
      <c r="CJ338" s="345">
        <v>1</v>
      </c>
      <c r="CK338" s="345">
        <v>2</v>
      </c>
      <c r="CL338" s="345">
        <v>1</v>
      </c>
      <c r="CM338" s="345">
        <v>1</v>
      </c>
      <c r="CN338" s="345">
        <v>1</v>
      </c>
      <c r="CO338" s="345">
        <v>1</v>
      </c>
      <c r="CP338" s="345">
        <v>1</v>
      </c>
      <c r="CQ338" s="345">
        <v>1</v>
      </c>
      <c r="CR338" s="345">
        <v>1</v>
      </c>
      <c r="CS338" s="345">
        <v>1</v>
      </c>
      <c r="CT338" s="345">
        <v>1</v>
      </c>
      <c r="CU338" s="345">
        <v>1</v>
      </c>
      <c r="CV338" s="345">
        <v>1</v>
      </c>
      <c r="CW338" s="335">
        <f t="shared" si="150"/>
        <v>3</v>
      </c>
      <c r="CX338" s="330">
        <f t="shared" ref="CX338:CX347" si="160">CW338/(CW338+CY338+DA338+DC338)</f>
        <v>7.8947368421052627E-2</v>
      </c>
      <c r="CY338" s="335">
        <f t="shared" ref="CY338:CY347" si="161">COUNTIF(BJ338:CV338,"1")</f>
        <v>35</v>
      </c>
      <c r="CZ338" s="339">
        <f t="shared" ref="CZ338:CZ347" si="162">CY338/(CW338+CY338+DA338+DC338)</f>
        <v>0.92105263157894735</v>
      </c>
      <c r="DA338" s="335">
        <f t="shared" ref="DA338:DA347" si="163">COUNTIF(BJ338:CV338,"0")</f>
        <v>0</v>
      </c>
      <c r="DB338" s="339">
        <f t="shared" ref="DB338:DB347" si="164">DA338/(CW338+CY338+DA338+DC338)</f>
        <v>0</v>
      </c>
      <c r="DC338" s="335">
        <f t="shared" ref="DC338:DC347" si="165">COUNTIF(BJ338:CV338,"KĐG")</f>
        <v>0</v>
      </c>
      <c r="DD338" s="339">
        <f t="shared" ref="DD338:DD347" si="166">DC338/(CW338+CY338+DA338+DC338)</f>
        <v>0</v>
      </c>
      <c r="DE338" s="71"/>
      <c r="DF338" s="71"/>
      <c r="DG338" s="2"/>
      <c r="DH338" s="2"/>
      <c r="DI338" s="2"/>
      <c r="DJ338" s="2"/>
      <c r="DK338" s="2"/>
      <c r="DL338" s="2"/>
      <c r="DM338" s="2"/>
      <c r="DN338" s="2"/>
      <c r="DO338" s="2"/>
      <c r="DP338" s="2"/>
      <c r="DQ338" s="2"/>
      <c r="DR338" s="2"/>
      <c r="DS338" s="2"/>
      <c r="DT338" s="2"/>
      <c r="DU338" s="2"/>
      <c r="DV338" s="2"/>
      <c r="DW338" s="2"/>
      <c r="DX338" s="2"/>
      <c r="DY338" s="2"/>
      <c r="DZ338" s="2"/>
    </row>
    <row r="339" spans="1:130" ht="57.75" hidden="1" customHeight="1" x14ac:dyDescent="0.25">
      <c r="A339" s="49">
        <v>300</v>
      </c>
      <c r="B339" s="112">
        <v>441</v>
      </c>
      <c r="C339" s="113"/>
      <c r="D339" s="8" t="s">
        <v>392</v>
      </c>
      <c r="E339" s="15" t="s">
        <v>11</v>
      </c>
      <c r="F339" s="15" t="s">
        <v>1137</v>
      </c>
      <c r="G339" s="64" t="s">
        <v>19</v>
      </c>
      <c r="H339" s="8" t="s">
        <v>829</v>
      </c>
      <c r="I339" s="64" t="s">
        <v>628</v>
      </c>
      <c r="J339" s="64" t="s">
        <v>339</v>
      </c>
      <c r="K339" s="16" t="s">
        <v>6</v>
      </c>
      <c r="L339" s="16" t="s">
        <v>15</v>
      </c>
      <c r="M339" s="24">
        <v>1</v>
      </c>
      <c r="N339" s="312" t="s">
        <v>544</v>
      </c>
      <c r="O339" s="136"/>
      <c r="P339" s="66"/>
      <c r="Q339" s="66"/>
      <c r="R339" s="66"/>
      <c r="S339" s="66" t="s">
        <v>15</v>
      </c>
      <c r="T339" s="66"/>
      <c r="U339" s="66"/>
      <c r="V339" s="66"/>
      <c r="W339" s="66"/>
      <c r="X339" s="66"/>
      <c r="Y339" s="67">
        <f t="shared" ref="Y339:Y402" si="167">COUNTIF(O339:X339,"x")</f>
        <v>1</v>
      </c>
      <c r="Z339" s="16"/>
      <c r="AA339" s="16"/>
      <c r="AB339" s="16"/>
      <c r="AC339" s="16"/>
      <c r="AD339" s="16"/>
      <c r="AE339" s="68"/>
      <c r="AF339" s="12"/>
      <c r="AG339" s="12"/>
      <c r="AH339" s="12"/>
      <c r="AI339" s="12"/>
      <c r="AJ339" s="12"/>
      <c r="AK339" s="12"/>
      <c r="AL339" s="12"/>
      <c r="AM339" s="12"/>
      <c r="AN339" s="12"/>
      <c r="AO339" s="12"/>
      <c r="AP339" s="12"/>
      <c r="AQ339" s="12" t="s">
        <v>654</v>
      </c>
      <c r="AR339" s="12" t="s">
        <v>654</v>
      </c>
      <c r="AS339" s="12" t="s">
        <v>626</v>
      </c>
      <c r="AT339" s="12" t="s">
        <v>654</v>
      </c>
      <c r="AU339" s="12"/>
      <c r="AV339" s="12"/>
      <c r="AW339" s="12"/>
      <c r="AX339" s="12"/>
      <c r="AY339" s="12"/>
      <c r="AZ339" s="12"/>
      <c r="BA339" s="12"/>
      <c r="BB339" s="12"/>
      <c r="BC339" s="12"/>
      <c r="BD339" s="12"/>
      <c r="BE339" s="12"/>
      <c r="BF339" s="12"/>
      <c r="BG339" s="12"/>
      <c r="BH339" s="12"/>
      <c r="BI339" s="12"/>
      <c r="BJ339" s="16">
        <v>2</v>
      </c>
      <c r="BK339" s="16">
        <v>1</v>
      </c>
      <c r="BL339" s="16">
        <v>1</v>
      </c>
      <c r="BM339" s="16">
        <v>1</v>
      </c>
      <c r="BN339" s="16">
        <v>1</v>
      </c>
      <c r="BO339" s="16">
        <v>1</v>
      </c>
      <c r="BP339" s="16">
        <v>1</v>
      </c>
      <c r="BQ339" s="16">
        <v>1</v>
      </c>
      <c r="BR339" s="16">
        <v>1</v>
      </c>
      <c r="BS339" s="16">
        <v>1</v>
      </c>
      <c r="BT339" s="16">
        <v>1</v>
      </c>
      <c r="BU339" s="16">
        <v>1</v>
      </c>
      <c r="BV339" s="16">
        <v>1</v>
      </c>
      <c r="BW339" s="16">
        <v>1</v>
      </c>
      <c r="BX339" s="16">
        <v>1</v>
      </c>
      <c r="BY339" s="16">
        <v>1</v>
      </c>
      <c r="BZ339" s="16">
        <v>1</v>
      </c>
      <c r="CA339" s="16">
        <v>1</v>
      </c>
      <c r="CB339" s="16">
        <v>1</v>
      </c>
      <c r="CC339" s="16">
        <v>1</v>
      </c>
      <c r="CD339" s="16">
        <v>1</v>
      </c>
      <c r="CE339" s="16">
        <v>1</v>
      </c>
      <c r="CF339" s="16">
        <v>1</v>
      </c>
      <c r="CG339" s="16">
        <v>1</v>
      </c>
      <c r="CH339" s="16">
        <v>1</v>
      </c>
      <c r="CI339" s="16">
        <v>1</v>
      </c>
      <c r="CJ339" s="16">
        <v>1</v>
      </c>
      <c r="CK339" s="16">
        <v>1</v>
      </c>
      <c r="CL339" s="16">
        <v>1</v>
      </c>
      <c r="CM339" s="16">
        <v>1</v>
      </c>
      <c r="CN339" s="16">
        <v>1</v>
      </c>
      <c r="CO339" s="16">
        <v>2</v>
      </c>
      <c r="CP339" s="16">
        <v>1</v>
      </c>
      <c r="CQ339" s="16">
        <v>1</v>
      </c>
      <c r="CR339" s="16">
        <v>1</v>
      </c>
      <c r="CS339" s="16">
        <v>1</v>
      </c>
      <c r="CT339" s="16">
        <v>1</v>
      </c>
      <c r="CU339" s="16">
        <v>1</v>
      </c>
      <c r="CV339" s="16">
        <v>1</v>
      </c>
      <c r="CW339" s="69">
        <f t="shared" si="150"/>
        <v>2</v>
      </c>
      <c r="CX339" s="352">
        <f t="shared" si="160"/>
        <v>5.128205128205128E-2</v>
      </c>
      <c r="CY339" s="69">
        <f t="shared" si="161"/>
        <v>37</v>
      </c>
      <c r="CZ339" s="70">
        <f t="shared" si="162"/>
        <v>0.94871794871794868</v>
      </c>
      <c r="DA339" s="69">
        <f t="shared" si="163"/>
        <v>0</v>
      </c>
      <c r="DB339" s="70">
        <f t="shared" si="164"/>
        <v>0</v>
      </c>
      <c r="DC339" s="69">
        <f t="shared" si="165"/>
        <v>0</v>
      </c>
      <c r="DD339" s="70">
        <f t="shared" si="166"/>
        <v>0</v>
      </c>
      <c r="DE339" s="71">
        <f t="shared" ref="DE339:DE347" si="168">(((CW339*2)+(CY339*1)+(DA339*0)))/(CW339+CY339+DA339)</f>
        <v>1.0512820512820513</v>
      </c>
      <c r="DF339" s="71" t="str">
        <f t="shared" ref="DF339:DF347" si="169">IF(DD339&gt;=50%,"KĐG",IF(DE339&gt;=1.6,"Đạt mục tiêu",IF(DE339&gt;=1,"Cần cố gắng","Chưa đạt")))</f>
        <v>Cần cố gắng</v>
      </c>
      <c r="DG339" s="2"/>
      <c r="DH339" s="2"/>
      <c r="DI339" s="2"/>
      <c r="DJ339" s="2"/>
      <c r="DK339" s="2"/>
      <c r="DL339" s="2"/>
      <c r="DM339" s="2"/>
      <c r="DN339" s="2"/>
      <c r="DO339" s="2"/>
      <c r="DP339" s="2"/>
      <c r="DQ339" s="2"/>
      <c r="DR339" s="2"/>
      <c r="DS339" s="2"/>
      <c r="DT339" s="2"/>
      <c r="DU339" s="2"/>
      <c r="DV339" s="2"/>
      <c r="DW339" s="2"/>
      <c r="DX339" s="2"/>
      <c r="DY339" s="2"/>
      <c r="DZ339" s="2"/>
    </row>
    <row r="340" spans="1:130" ht="57.75" hidden="1" customHeight="1" x14ac:dyDescent="0.25">
      <c r="A340" s="49">
        <v>301</v>
      </c>
      <c r="B340" s="112">
        <v>441</v>
      </c>
      <c r="C340" s="113"/>
      <c r="D340" s="8" t="s">
        <v>392</v>
      </c>
      <c r="E340" s="15" t="s">
        <v>11</v>
      </c>
      <c r="F340" s="15" t="s">
        <v>397</v>
      </c>
      <c r="G340" s="64" t="s">
        <v>19</v>
      </c>
      <c r="H340" s="8" t="s">
        <v>830</v>
      </c>
      <c r="I340" s="64" t="s">
        <v>628</v>
      </c>
      <c r="J340" s="64" t="s">
        <v>339</v>
      </c>
      <c r="K340" s="16" t="s">
        <v>6</v>
      </c>
      <c r="L340" s="16" t="s">
        <v>15</v>
      </c>
      <c r="M340" s="11">
        <v>1</v>
      </c>
      <c r="N340" s="11" t="s">
        <v>1268</v>
      </c>
      <c r="O340" s="66"/>
      <c r="P340" s="66"/>
      <c r="Q340" s="66"/>
      <c r="R340" s="66"/>
      <c r="S340" s="66"/>
      <c r="T340" s="66"/>
      <c r="U340" s="66"/>
      <c r="V340" s="66" t="s">
        <v>15</v>
      </c>
      <c r="W340" s="66"/>
      <c r="X340" s="66"/>
      <c r="Y340" s="67">
        <f t="shared" si="167"/>
        <v>1</v>
      </c>
      <c r="Z340" s="16"/>
      <c r="AA340" s="16"/>
      <c r="AB340" s="16"/>
      <c r="AC340" s="16"/>
      <c r="AD340" s="16"/>
      <c r="AE340" s="68"/>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t="s">
        <v>626</v>
      </c>
      <c r="BD340" s="12" t="s">
        <v>626</v>
      </c>
      <c r="BE340" s="12" t="s">
        <v>654</v>
      </c>
      <c r="BF340" s="12"/>
      <c r="BG340" s="12"/>
      <c r="BH340" s="12"/>
      <c r="BI340" s="12"/>
      <c r="BJ340" s="16">
        <v>2</v>
      </c>
      <c r="BK340" s="16">
        <v>1</v>
      </c>
      <c r="BL340" s="16">
        <v>1</v>
      </c>
      <c r="BM340" s="16">
        <v>1</v>
      </c>
      <c r="BN340" s="16">
        <v>1</v>
      </c>
      <c r="BO340" s="16">
        <v>1</v>
      </c>
      <c r="BP340" s="16">
        <v>1</v>
      </c>
      <c r="BQ340" s="16">
        <v>1</v>
      </c>
      <c r="BR340" s="16">
        <v>1</v>
      </c>
      <c r="BS340" s="16">
        <v>1</v>
      </c>
      <c r="BT340" s="16">
        <v>1</v>
      </c>
      <c r="BU340" s="16">
        <v>1</v>
      </c>
      <c r="BV340" s="16">
        <v>1</v>
      </c>
      <c r="BW340" s="16">
        <v>1</v>
      </c>
      <c r="BX340" s="16">
        <v>1</v>
      </c>
      <c r="BY340" s="16">
        <v>1</v>
      </c>
      <c r="BZ340" s="16">
        <v>1</v>
      </c>
      <c r="CA340" s="16">
        <v>1</v>
      </c>
      <c r="CB340" s="16">
        <v>1</v>
      </c>
      <c r="CC340" s="16">
        <v>1</v>
      </c>
      <c r="CD340" s="16">
        <v>1</v>
      </c>
      <c r="CE340" s="16">
        <v>1</v>
      </c>
      <c r="CF340" s="16">
        <v>1</v>
      </c>
      <c r="CG340" s="16">
        <v>1</v>
      </c>
      <c r="CH340" s="16">
        <v>1</v>
      </c>
      <c r="CI340" s="16">
        <v>1</v>
      </c>
      <c r="CJ340" s="16">
        <v>1</v>
      </c>
      <c r="CK340" s="16">
        <v>1</v>
      </c>
      <c r="CL340" s="16">
        <v>1</v>
      </c>
      <c r="CM340" s="16">
        <v>1</v>
      </c>
      <c r="CN340" s="16">
        <v>1</v>
      </c>
      <c r="CO340" s="16">
        <v>1</v>
      </c>
      <c r="CP340" s="16">
        <v>1</v>
      </c>
      <c r="CQ340" s="16">
        <v>1</v>
      </c>
      <c r="CR340" s="16">
        <v>1</v>
      </c>
      <c r="CS340" s="16">
        <v>1</v>
      </c>
      <c r="CT340" s="16">
        <v>1</v>
      </c>
      <c r="CU340" s="16">
        <v>1</v>
      </c>
      <c r="CV340" s="16">
        <v>1</v>
      </c>
      <c r="CW340" s="69">
        <f t="shared" si="150"/>
        <v>1</v>
      </c>
      <c r="CX340" s="352">
        <f t="shared" si="160"/>
        <v>2.564102564102564E-2</v>
      </c>
      <c r="CY340" s="69">
        <f t="shared" si="161"/>
        <v>38</v>
      </c>
      <c r="CZ340" s="70">
        <f t="shared" si="162"/>
        <v>0.97435897435897434</v>
      </c>
      <c r="DA340" s="69">
        <f t="shared" si="163"/>
        <v>0</v>
      </c>
      <c r="DB340" s="70">
        <f t="shared" si="164"/>
        <v>0</v>
      </c>
      <c r="DC340" s="69">
        <f t="shared" si="165"/>
        <v>0</v>
      </c>
      <c r="DD340" s="70">
        <f t="shared" si="166"/>
        <v>0</v>
      </c>
      <c r="DE340" s="71">
        <f t="shared" si="168"/>
        <v>1.0256410256410255</v>
      </c>
      <c r="DF340" s="71" t="str">
        <f t="shared" si="169"/>
        <v>Cần cố gắng</v>
      </c>
      <c r="DG340" s="2"/>
      <c r="DH340" s="2"/>
      <c r="DI340" s="2"/>
      <c r="DJ340" s="2"/>
      <c r="DK340" s="2"/>
      <c r="DL340" s="2"/>
      <c r="DM340" s="2"/>
      <c r="DN340" s="2"/>
      <c r="DO340" s="2"/>
      <c r="DP340" s="2"/>
      <c r="DQ340" s="2"/>
      <c r="DR340" s="2"/>
      <c r="DS340" s="2"/>
      <c r="DT340" s="2"/>
      <c r="DU340" s="2"/>
      <c r="DV340" s="2"/>
      <c r="DW340" s="2"/>
      <c r="DX340" s="2"/>
      <c r="DY340" s="2"/>
      <c r="DZ340" s="2"/>
    </row>
    <row r="341" spans="1:130" ht="57.75" hidden="1" customHeight="1" x14ac:dyDescent="0.25">
      <c r="A341" s="49">
        <v>302</v>
      </c>
      <c r="B341" s="112">
        <v>441</v>
      </c>
      <c r="C341" s="113"/>
      <c r="D341" s="8" t="s">
        <v>392</v>
      </c>
      <c r="E341" s="15" t="s">
        <v>11</v>
      </c>
      <c r="F341" s="15" t="s">
        <v>1137</v>
      </c>
      <c r="G341" s="64" t="s">
        <v>19</v>
      </c>
      <c r="H341" s="8" t="s">
        <v>831</v>
      </c>
      <c r="I341" s="64" t="s">
        <v>628</v>
      </c>
      <c r="J341" s="64" t="s">
        <v>339</v>
      </c>
      <c r="K341" s="16" t="s">
        <v>6</v>
      </c>
      <c r="L341" s="16" t="s">
        <v>15</v>
      </c>
      <c r="M341" s="24">
        <v>1</v>
      </c>
      <c r="N341" s="312" t="s">
        <v>544</v>
      </c>
      <c r="O341" s="136"/>
      <c r="P341" s="66"/>
      <c r="Q341" s="66"/>
      <c r="R341" s="66"/>
      <c r="S341" s="66" t="s">
        <v>15</v>
      </c>
      <c r="T341" s="66"/>
      <c r="U341" s="66"/>
      <c r="V341" s="66"/>
      <c r="W341" s="66"/>
      <c r="X341" s="66"/>
      <c r="Y341" s="67">
        <f t="shared" si="167"/>
        <v>1</v>
      </c>
      <c r="Z341" s="16"/>
      <c r="AA341" s="16"/>
      <c r="AB341" s="16"/>
      <c r="AC341" s="16"/>
      <c r="AD341" s="16"/>
      <c r="AE341" s="68"/>
      <c r="AF341" s="12"/>
      <c r="AG341" s="12"/>
      <c r="AH341" s="12"/>
      <c r="AI341" s="12"/>
      <c r="AJ341" s="12"/>
      <c r="AK341" s="12"/>
      <c r="AL341" s="12"/>
      <c r="AM341" s="12"/>
      <c r="AN341" s="12"/>
      <c r="AO341" s="12"/>
      <c r="AP341" s="12"/>
      <c r="AQ341" s="12" t="s">
        <v>654</v>
      </c>
      <c r="AR341" s="12" t="s">
        <v>654</v>
      </c>
      <c r="AS341" s="12" t="s">
        <v>654</v>
      </c>
      <c r="AT341" s="12" t="s">
        <v>626</v>
      </c>
      <c r="AU341" s="12"/>
      <c r="AV341" s="12"/>
      <c r="AW341" s="12"/>
      <c r="AX341" s="12"/>
      <c r="AY341" s="12"/>
      <c r="AZ341" s="12"/>
      <c r="BA341" s="12"/>
      <c r="BB341" s="12"/>
      <c r="BC341" s="12"/>
      <c r="BD341" s="12"/>
      <c r="BE341" s="12"/>
      <c r="BF341" s="12"/>
      <c r="BG341" s="12"/>
      <c r="BH341" s="12"/>
      <c r="BI341" s="12"/>
      <c r="BJ341" s="16">
        <v>2</v>
      </c>
      <c r="BK341" s="16">
        <v>1</v>
      </c>
      <c r="BL341" s="16">
        <v>1</v>
      </c>
      <c r="BM341" s="16">
        <v>1</v>
      </c>
      <c r="BN341" s="16">
        <v>1</v>
      </c>
      <c r="BO341" s="16">
        <v>1</v>
      </c>
      <c r="BP341" s="16">
        <v>1</v>
      </c>
      <c r="BQ341" s="16">
        <v>1</v>
      </c>
      <c r="BR341" s="16">
        <v>1</v>
      </c>
      <c r="BS341" s="16">
        <v>1</v>
      </c>
      <c r="BT341" s="16">
        <v>1</v>
      </c>
      <c r="BU341" s="16">
        <v>1</v>
      </c>
      <c r="BV341" s="16">
        <v>1</v>
      </c>
      <c r="BW341" s="16">
        <v>1</v>
      </c>
      <c r="BX341" s="16">
        <v>1</v>
      </c>
      <c r="BY341" s="16">
        <v>1</v>
      </c>
      <c r="BZ341" s="16">
        <v>1</v>
      </c>
      <c r="CA341" s="16">
        <v>1</v>
      </c>
      <c r="CB341" s="16">
        <v>1</v>
      </c>
      <c r="CC341" s="16">
        <v>1</v>
      </c>
      <c r="CD341" s="16">
        <v>1</v>
      </c>
      <c r="CE341" s="16">
        <v>1</v>
      </c>
      <c r="CF341" s="16">
        <v>1</v>
      </c>
      <c r="CG341" s="16">
        <v>1</v>
      </c>
      <c r="CH341" s="16">
        <v>1</v>
      </c>
      <c r="CI341" s="16">
        <v>1</v>
      </c>
      <c r="CJ341" s="16">
        <v>1</v>
      </c>
      <c r="CK341" s="16">
        <v>1</v>
      </c>
      <c r="CL341" s="16">
        <v>1</v>
      </c>
      <c r="CM341" s="16">
        <v>1</v>
      </c>
      <c r="CN341" s="16">
        <v>1</v>
      </c>
      <c r="CO341" s="16">
        <v>1</v>
      </c>
      <c r="CP341" s="16">
        <v>1</v>
      </c>
      <c r="CQ341" s="16">
        <v>1</v>
      </c>
      <c r="CR341" s="16">
        <v>1</v>
      </c>
      <c r="CS341" s="16">
        <v>1</v>
      </c>
      <c r="CT341" s="16">
        <v>1</v>
      </c>
      <c r="CU341" s="16">
        <v>1</v>
      </c>
      <c r="CV341" s="16">
        <v>1</v>
      </c>
      <c r="CW341" s="69">
        <f t="shared" si="150"/>
        <v>1</v>
      </c>
      <c r="CX341" s="352">
        <f t="shared" si="160"/>
        <v>2.564102564102564E-2</v>
      </c>
      <c r="CY341" s="69">
        <f t="shared" si="161"/>
        <v>38</v>
      </c>
      <c r="CZ341" s="70">
        <f t="shared" si="162"/>
        <v>0.97435897435897434</v>
      </c>
      <c r="DA341" s="69">
        <f t="shared" si="163"/>
        <v>0</v>
      </c>
      <c r="DB341" s="70">
        <f t="shared" si="164"/>
        <v>0</v>
      </c>
      <c r="DC341" s="69">
        <f t="shared" si="165"/>
        <v>0</v>
      </c>
      <c r="DD341" s="70">
        <f t="shared" si="166"/>
        <v>0</v>
      </c>
      <c r="DE341" s="71">
        <f t="shared" si="168"/>
        <v>1.0256410256410255</v>
      </c>
      <c r="DF341" s="71" t="str">
        <f t="shared" si="169"/>
        <v>Cần cố gắng</v>
      </c>
      <c r="DG341" s="2"/>
      <c r="DH341" s="2"/>
      <c r="DI341" s="2"/>
      <c r="DJ341" s="2"/>
      <c r="DK341" s="2"/>
      <c r="DL341" s="2"/>
      <c r="DM341" s="2"/>
      <c r="DN341" s="2"/>
      <c r="DO341" s="2"/>
      <c r="DP341" s="2"/>
      <c r="DQ341" s="2"/>
      <c r="DR341" s="2"/>
      <c r="DS341" s="2"/>
      <c r="DT341" s="2"/>
      <c r="DU341" s="2"/>
      <c r="DV341" s="2"/>
      <c r="DW341" s="2"/>
      <c r="DX341" s="2"/>
      <c r="DY341" s="2"/>
      <c r="DZ341" s="2"/>
    </row>
    <row r="342" spans="1:130" ht="60" hidden="1" customHeight="1" x14ac:dyDescent="0.25">
      <c r="A342" s="49">
        <v>303</v>
      </c>
      <c r="B342" s="112">
        <v>441</v>
      </c>
      <c r="C342" s="113"/>
      <c r="D342" s="8" t="s">
        <v>392</v>
      </c>
      <c r="E342" s="15" t="s">
        <v>11</v>
      </c>
      <c r="F342" s="15" t="s">
        <v>1143</v>
      </c>
      <c r="G342" s="64" t="s">
        <v>19</v>
      </c>
      <c r="H342" s="8" t="s">
        <v>832</v>
      </c>
      <c r="I342" s="64" t="s">
        <v>628</v>
      </c>
      <c r="J342" s="64" t="s">
        <v>339</v>
      </c>
      <c r="K342" s="16" t="s">
        <v>6</v>
      </c>
      <c r="L342" s="16" t="s">
        <v>15</v>
      </c>
      <c r="M342" s="11">
        <v>1</v>
      </c>
      <c r="N342" s="11" t="s">
        <v>546</v>
      </c>
      <c r="O342" s="66"/>
      <c r="P342" s="66"/>
      <c r="Q342" s="66"/>
      <c r="R342" s="66"/>
      <c r="S342" s="66"/>
      <c r="T342" s="66"/>
      <c r="U342" s="66" t="s">
        <v>15</v>
      </c>
      <c r="V342" s="66"/>
      <c r="W342" s="66"/>
      <c r="X342" s="66"/>
      <c r="Y342" s="67">
        <f t="shared" si="167"/>
        <v>1</v>
      </c>
      <c r="Z342" s="16"/>
      <c r="AA342" s="16"/>
      <c r="AB342" s="16"/>
      <c r="AC342" s="16"/>
      <c r="AD342" s="16"/>
      <c r="AE342" s="68"/>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6">
        <v>2</v>
      </c>
      <c r="BK342" s="16">
        <v>1</v>
      </c>
      <c r="BL342" s="16">
        <v>1</v>
      </c>
      <c r="BM342" s="16">
        <v>1</v>
      </c>
      <c r="BN342" s="16">
        <v>1</v>
      </c>
      <c r="BO342" s="16">
        <v>1</v>
      </c>
      <c r="BP342" s="16">
        <v>1</v>
      </c>
      <c r="BQ342" s="16">
        <v>1</v>
      </c>
      <c r="BR342" s="16">
        <v>1</v>
      </c>
      <c r="BS342" s="16">
        <v>1</v>
      </c>
      <c r="BT342" s="16">
        <v>1</v>
      </c>
      <c r="BU342" s="16">
        <v>1</v>
      </c>
      <c r="BV342" s="16">
        <v>1</v>
      </c>
      <c r="BW342" s="16">
        <v>1</v>
      </c>
      <c r="BX342" s="16">
        <v>1</v>
      </c>
      <c r="BY342" s="16">
        <v>1</v>
      </c>
      <c r="BZ342" s="16">
        <v>1</v>
      </c>
      <c r="CA342" s="16">
        <v>1</v>
      </c>
      <c r="CB342" s="16">
        <v>1</v>
      </c>
      <c r="CC342" s="16">
        <v>1</v>
      </c>
      <c r="CD342" s="16">
        <v>1</v>
      </c>
      <c r="CE342" s="16">
        <v>1</v>
      </c>
      <c r="CF342" s="16">
        <v>1</v>
      </c>
      <c r="CG342" s="16">
        <v>1</v>
      </c>
      <c r="CH342" s="16">
        <v>1</v>
      </c>
      <c r="CI342" s="16">
        <v>1</v>
      </c>
      <c r="CJ342" s="16">
        <v>1</v>
      </c>
      <c r="CK342" s="16">
        <v>1</v>
      </c>
      <c r="CL342" s="16">
        <v>1</v>
      </c>
      <c r="CM342" s="16">
        <v>1</v>
      </c>
      <c r="CN342" s="16">
        <v>1</v>
      </c>
      <c r="CO342" s="16">
        <v>1</v>
      </c>
      <c r="CP342" s="16">
        <v>1</v>
      </c>
      <c r="CQ342" s="16">
        <v>1</v>
      </c>
      <c r="CR342" s="16">
        <v>1</v>
      </c>
      <c r="CS342" s="16">
        <v>1</v>
      </c>
      <c r="CT342" s="16">
        <v>1</v>
      </c>
      <c r="CU342" s="16">
        <v>1</v>
      </c>
      <c r="CV342" s="16">
        <v>1</v>
      </c>
      <c r="CW342" s="69">
        <f t="shared" si="150"/>
        <v>1</v>
      </c>
      <c r="CX342" s="352">
        <f t="shared" si="160"/>
        <v>2.564102564102564E-2</v>
      </c>
      <c r="CY342" s="69">
        <f t="shared" si="161"/>
        <v>38</v>
      </c>
      <c r="CZ342" s="70">
        <f t="shared" si="162"/>
        <v>0.97435897435897434</v>
      </c>
      <c r="DA342" s="69">
        <f t="shared" si="163"/>
        <v>0</v>
      </c>
      <c r="DB342" s="70">
        <f t="shared" si="164"/>
        <v>0</v>
      </c>
      <c r="DC342" s="69">
        <f t="shared" si="165"/>
        <v>0</v>
      </c>
      <c r="DD342" s="70">
        <f t="shared" si="166"/>
        <v>0</v>
      </c>
      <c r="DE342" s="71">
        <f t="shared" si="168"/>
        <v>1.0256410256410255</v>
      </c>
      <c r="DF342" s="71" t="str">
        <f t="shared" si="169"/>
        <v>Cần cố gắng</v>
      </c>
      <c r="DG342" s="2"/>
      <c r="DH342" s="2"/>
      <c r="DI342" s="2"/>
      <c r="DJ342" s="2"/>
      <c r="DK342" s="2"/>
      <c r="DL342" s="2"/>
      <c r="DM342" s="2"/>
      <c r="DN342" s="2"/>
      <c r="DO342" s="2"/>
      <c r="DP342" s="2"/>
      <c r="DQ342" s="2"/>
      <c r="DR342" s="2"/>
      <c r="DS342" s="2"/>
      <c r="DT342" s="2"/>
      <c r="DU342" s="2"/>
      <c r="DV342" s="2"/>
      <c r="DW342" s="2"/>
      <c r="DX342" s="2"/>
      <c r="DY342" s="2"/>
      <c r="DZ342" s="2"/>
    </row>
    <row r="343" spans="1:130" ht="60" hidden="1" customHeight="1" x14ac:dyDescent="0.25">
      <c r="A343" s="49">
        <v>304</v>
      </c>
      <c r="B343" s="112">
        <v>441</v>
      </c>
      <c r="C343" s="113"/>
      <c r="D343" s="8" t="s">
        <v>392</v>
      </c>
      <c r="E343" s="15" t="s">
        <v>11</v>
      </c>
      <c r="F343" s="15" t="s">
        <v>1148</v>
      </c>
      <c r="G343" s="64" t="s">
        <v>19</v>
      </c>
      <c r="H343" s="8" t="s">
        <v>833</v>
      </c>
      <c r="I343" s="64" t="s">
        <v>628</v>
      </c>
      <c r="J343" s="64" t="s">
        <v>339</v>
      </c>
      <c r="K343" s="16" t="s">
        <v>6</v>
      </c>
      <c r="L343" s="16" t="s">
        <v>15</v>
      </c>
      <c r="M343" s="11">
        <v>1</v>
      </c>
      <c r="N343" s="11" t="s">
        <v>1268</v>
      </c>
      <c r="O343" s="66"/>
      <c r="P343" s="66"/>
      <c r="Q343" s="66"/>
      <c r="R343" s="66"/>
      <c r="S343" s="66"/>
      <c r="T343" s="66"/>
      <c r="U343" s="66"/>
      <c r="V343" s="66" t="s">
        <v>15</v>
      </c>
      <c r="W343" s="66"/>
      <c r="X343" s="66"/>
      <c r="Y343" s="67">
        <f t="shared" si="167"/>
        <v>1</v>
      </c>
      <c r="Z343" s="16"/>
      <c r="AA343" s="16"/>
      <c r="AB343" s="16"/>
      <c r="AC343" s="16"/>
      <c r="AD343" s="16"/>
      <c r="AE343" s="68"/>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t="s">
        <v>654</v>
      </c>
      <c r="BD343" s="12" t="s">
        <v>654</v>
      </c>
      <c r="BE343" s="12" t="s">
        <v>626</v>
      </c>
      <c r="BF343" s="12"/>
      <c r="BG343" s="12"/>
      <c r="BH343" s="12"/>
      <c r="BI343" s="12"/>
      <c r="BJ343" s="16">
        <v>2</v>
      </c>
      <c r="BK343" s="16">
        <v>2</v>
      </c>
      <c r="BL343" s="16">
        <v>2</v>
      </c>
      <c r="BM343" s="16">
        <v>2</v>
      </c>
      <c r="BN343" s="16">
        <v>2</v>
      </c>
      <c r="BO343" s="16">
        <v>2</v>
      </c>
      <c r="BP343" s="16">
        <v>2</v>
      </c>
      <c r="BQ343" s="16">
        <v>2</v>
      </c>
      <c r="BR343" s="16">
        <v>2</v>
      </c>
      <c r="BS343" s="16">
        <v>2</v>
      </c>
      <c r="BT343" s="16">
        <v>2</v>
      </c>
      <c r="BU343" s="16">
        <v>2</v>
      </c>
      <c r="BV343" s="16">
        <v>2</v>
      </c>
      <c r="BW343" s="16">
        <v>2</v>
      </c>
      <c r="BX343" s="16">
        <v>2</v>
      </c>
      <c r="BY343" s="16">
        <v>2</v>
      </c>
      <c r="BZ343" s="16">
        <v>2</v>
      </c>
      <c r="CA343" s="16">
        <v>2</v>
      </c>
      <c r="CB343" s="16">
        <v>2</v>
      </c>
      <c r="CC343" s="16">
        <v>2</v>
      </c>
      <c r="CD343" s="16">
        <v>2</v>
      </c>
      <c r="CE343" s="16">
        <v>2</v>
      </c>
      <c r="CF343" s="16">
        <v>2</v>
      </c>
      <c r="CG343" s="16">
        <v>2</v>
      </c>
      <c r="CH343" s="16">
        <v>2</v>
      </c>
      <c r="CI343" s="16">
        <v>2</v>
      </c>
      <c r="CJ343" s="16">
        <v>2</v>
      </c>
      <c r="CK343" s="16">
        <v>2</v>
      </c>
      <c r="CL343" s="16">
        <v>2</v>
      </c>
      <c r="CM343" s="16">
        <v>2</v>
      </c>
      <c r="CN343" s="16">
        <v>2</v>
      </c>
      <c r="CO343" s="16">
        <v>2</v>
      </c>
      <c r="CP343" s="16">
        <v>2</v>
      </c>
      <c r="CQ343" s="16">
        <v>2</v>
      </c>
      <c r="CR343" s="16">
        <v>2</v>
      </c>
      <c r="CS343" s="16">
        <v>2</v>
      </c>
      <c r="CT343" s="16">
        <v>2</v>
      </c>
      <c r="CU343" s="16">
        <v>2</v>
      </c>
      <c r="CV343" s="16">
        <v>2</v>
      </c>
      <c r="CW343" s="69">
        <f t="shared" si="150"/>
        <v>39</v>
      </c>
      <c r="CX343" s="352">
        <f t="shared" si="160"/>
        <v>1</v>
      </c>
      <c r="CY343" s="69">
        <f t="shared" si="161"/>
        <v>0</v>
      </c>
      <c r="CZ343" s="70">
        <f t="shared" si="162"/>
        <v>0</v>
      </c>
      <c r="DA343" s="69">
        <f t="shared" si="163"/>
        <v>0</v>
      </c>
      <c r="DB343" s="70">
        <f t="shared" si="164"/>
        <v>0</v>
      </c>
      <c r="DC343" s="69">
        <f t="shared" si="165"/>
        <v>0</v>
      </c>
      <c r="DD343" s="70">
        <f t="shared" si="166"/>
        <v>0</v>
      </c>
      <c r="DE343" s="71">
        <f t="shared" si="168"/>
        <v>2</v>
      </c>
      <c r="DF343" s="71" t="str">
        <f t="shared" si="169"/>
        <v>Đạt mục tiêu</v>
      </c>
      <c r="DG343" s="2"/>
      <c r="DH343" s="2"/>
      <c r="DI343" s="2"/>
      <c r="DJ343" s="2"/>
      <c r="DK343" s="2"/>
      <c r="DL343" s="2"/>
      <c r="DM343" s="2"/>
      <c r="DN343" s="2"/>
      <c r="DO343" s="2"/>
      <c r="DP343" s="2"/>
      <c r="DQ343" s="2"/>
      <c r="DR343" s="2"/>
      <c r="DS343" s="2"/>
      <c r="DT343" s="2"/>
      <c r="DU343" s="2"/>
      <c r="DV343" s="2"/>
      <c r="DW343" s="2"/>
      <c r="DX343" s="2"/>
      <c r="DY343" s="2"/>
      <c r="DZ343" s="2"/>
    </row>
    <row r="344" spans="1:130" ht="60" hidden="1" customHeight="1" x14ac:dyDescent="0.25">
      <c r="A344" s="49">
        <v>305</v>
      </c>
      <c r="B344" s="112">
        <v>441</v>
      </c>
      <c r="C344" s="113"/>
      <c r="D344" s="8" t="s">
        <v>392</v>
      </c>
      <c r="E344" s="15" t="s">
        <v>11</v>
      </c>
      <c r="F344" s="15" t="s">
        <v>834</v>
      </c>
      <c r="G344" s="64" t="s">
        <v>19</v>
      </c>
      <c r="H344" s="8" t="s">
        <v>835</v>
      </c>
      <c r="I344" s="64" t="s">
        <v>628</v>
      </c>
      <c r="J344" s="64" t="s">
        <v>339</v>
      </c>
      <c r="K344" s="16" t="s">
        <v>6</v>
      </c>
      <c r="L344" s="16" t="s">
        <v>15</v>
      </c>
      <c r="M344" s="11">
        <v>2</v>
      </c>
      <c r="N344" s="11" t="s">
        <v>547</v>
      </c>
      <c r="O344" s="66"/>
      <c r="P344" s="66"/>
      <c r="Q344" s="66"/>
      <c r="R344" s="66"/>
      <c r="S344" s="66"/>
      <c r="T344" s="66"/>
      <c r="U344" s="66"/>
      <c r="V344" s="66"/>
      <c r="W344" s="66" t="s">
        <v>15</v>
      </c>
      <c r="X344" s="80"/>
      <c r="Y344" s="67">
        <f t="shared" si="167"/>
        <v>1</v>
      </c>
      <c r="Z344" s="16"/>
      <c r="AA344" s="16"/>
      <c r="AB344" s="16"/>
      <c r="AC344" s="16"/>
      <c r="AD344" s="16"/>
      <c r="AE344" s="68"/>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t="s">
        <v>626</v>
      </c>
      <c r="BG344" s="12" t="s">
        <v>626</v>
      </c>
      <c r="BH344" s="12" t="s">
        <v>626</v>
      </c>
      <c r="BI344" s="12"/>
      <c r="BJ344" s="16">
        <v>2</v>
      </c>
      <c r="BK344" s="16">
        <v>2</v>
      </c>
      <c r="BL344" s="16">
        <v>2</v>
      </c>
      <c r="BM344" s="16">
        <v>2</v>
      </c>
      <c r="BN344" s="16">
        <v>2</v>
      </c>
      <c r="BO344" s="16">
        <v>2</v>
      </c>
      <c r="BP344" s="16">
        <v>2</v>
      </c>
      <c r="BQ344" s="16">
        <v>2</v>
      </c>
      <c r="BR344" s="16">
        <v>2</v>
      </c>
      <c r="BS344" s="16">
        <v>2</v>
      </c>
      <c r="BT344" s="16">
        <v>2</v>
      </c>
      <c r="BU344" s="16">
        <v>2</v>
      </c>
      <c r="BV344" s="16">
        <v>2</v>
      </c>
      <c r="BW344" s="16">
        <v>2</v>
      </c>
      <c r="BX344" s="16">
        <v>2</v>
      </c>
      <c r="BY344" s="16">
        <v>2</v>
      </c>
      <c r="BZ344" s="16">
        <v>2</v>
      </c>
      <c r="CA344" s="16">
        <v>2</v>
      </c>
      <c r="CB344" s="16">
        <v>2</v>
      </c>
      <c r="CC344" s="16">
        <v>2</v>
      </c>
      <c r="CD344" s="16">
        <v>2</v>
      </c>
      <c r="CE344" s="16">
        <v>2</v>
      </c>
      <c r="CF344" s="16">
        <v>2</v>
      </c>
      <c r="CG344" s="16">
        <v>2</v>
      </c>
      <c r="CH344" s="16">
        <v>2</v>
      </c>
      <c r="CI344" s="16">
        <v>2</v>
      </c>
      <c r="CJ344" s="16">
        <v>2</v>
      </c>
      <c r="CK344" s="16">
        <v>2</v>
      </c>
      <c r="CL344" s="16">
        <v>2</v>
      </c>
      <c r="CM344" s="16">
        <v>2</v>
      </c>
      <c r="CN344" s="16">
        <v>2</v>
      </c>
      <c r="CO344" s="16">
        <v>2</v>
      </c>
      <c r="CP344" s="16">
        <v>2</v>
      </c>
      <c r="CQ344" s="16">
        <v>2</v>
      </c>
      <c r="CR344" s="16">
        <v>2</v>
      </c>
      <c r="CS344" s="16"/>
      <c r="CT344" s="16">
        <v>2</v>
      </c>
      <c r="CU344" s="16">
        <v>2</v>
      </c>
      <c r="CV344" s="16">
        <v>2</v>
      </c>
      <c r="CW344" s="69">
        <f t="shared" si="150"/>
        <v>38</v>
      </c>
      <c r="CX344" s="352">
        <f t="shared" si="160"/>
        <v>1</v>
      </c>
      <c r="CY344" s="69">
        <f t="shared" si="161"/>
        <v>0</v>
      </c>
      <c r="CZ344" s="70">
        <f t="shared" si="162"/>
        <v>0</v>
      </c>
      <c r="DA344" s="69">
        <f t="shared" si="163"/>
        <v>0</v>
      </c>
      <c r="DB344" s="70">
        <f t="shared" si="164"/>
        <v>0</v>
      </c>
      <c r="DC344" s="69">
        <f t="shared" si="165"/>
        <v>0</v>
      </c>
      <c r="DD344" s="70">
        <f t="shared" si="166"/>
        <v>0</v>
      </c>
      <c r="DE344" s="71">
        <f t="shared" si="168"/>
        <v>2</v>
      </c>
      <c r="DF344" s="71" t="str">
        <f t="shared" si="169"/>
        <v>Đạt mục tiêu</v>
      </c>
      <c r="DG344" s="2"/>
      <c r="DH344" s="2"/>
      <c r="DI344" s="2"/>
      <c r="DJ344" s="2"/>
      <c r="DK344" s="2"/>
      <c r="DL344" s="2"/>
      <c r="DM344" s="2"/>
      <c r="DN344" s="2"/>
      <c r="DO344" s="2"/>
      <c r="DP344" s="2"/>
      <c r="DQ344" s="2"/>
      <c r="DR344" s="2"/>
      <c r="DS344" s="2"/>
      <c r="DT344" s="2"/>
      <c r="DU344" s="2"/>
      <c r="DV344" s="2"/>
      <c r="DW344" s="2"/>
      <c r="DX344" s="2"/>
      <c r="DY344" s="2"/>
      <c r="DZ344" s="2"/>
    </row>
    <row r="345" spans="1:130" ht="55.5" hidden="1" customHeight="1" x14ac:dyDescent="0.25">
      <c r="A345" s="49">
        <v>306</v>
      </c>
      <c r="B345" s="112">
        <v>441</v>
      </c>
      <c r="C345" s="115"/>
      <c r="D345" s="8" t="s">
        <v>392</v>
      </c>
      <c r="E345" s="15" t="s">
        <v>11</v>
      </c>
      <c r="F345" s="15" t="s">
        <v>398</v>
      </c>
      <c r="G345" s="64" t="s">
        <v>19</v>
      </c>
      <c r="H345" s="8" t="s">
        <v>836</v>
      </c>
      <c r="I345" s="64" t="s">
        <v>628</v>
      </c>
      <c r="J345" s="64" t="s">
        <v>339</v>
      </c>
      <c r="K345" s="16" t="s">
        <v>6</v>
      </c>
      <c r="L345" s="16" t="s">
        <v>15</v>
      </c>
      <c r="M345" s="24">
        <v>1</v>
      </c>
      <c r="N345" s="24" t="s">
        <v>548</v>
      </c>
      <c r="O345" s="136"/>
      <c r="P345" s="66"/>
      <c r="Q345" s="66"/>
      <c r="R345" s="66"/>
      <c r="S345" s="66"/>
      <c r="T345" s="66"/>
      <c r="U345" s="66"/>
      <c r="V345" s="66"/>
      <c r="W345" s="66"/>
      <c r="X345" s="66" t="s">
        <v>15</v>
      </c>
      <c r="Y345" s="67">
        <f t="shared" si="167"/>
        <v>1</v>
      </c>
      <c r="Z345" s="16"/>
      <c r="AA345" s="16"/>
      <c r="AB345" s="16"/>
      <c r="AC345" s="16"/>
      <c r="AD345" s="16"/>
      <c r="AE345" s="68"/>
      <c r="AF345" s="12"/>
      <c r="AG345" s="12"/>
      <c r="AH345" s="12"/>
      <c r="AI345" s="12"/>
      <c r="AJ345" s="12"/>
      <c r="AK345" s="12"/>
      <c r="AL345" s="12"/>
      <c r="AM345" s="12"/>
      <c r="AN345" s="12"/>
      <c r="AO345" s="12"/>
      <c r="AP345" s="12"/>
      <c r="AQ345" s="12"/>
      <c r="AR345" s="12"/>
      <c r="AS345" s="12"/>
      <c r="AT345" s="12"/>
      <c r="AU345" s="12"/>
      <c r="AV345" s="12"/>
      <c r="AW345" s="12"/>
      <c r="AX345" s="12"/>
      <c r="AY345" s="16" t="s">
        <v>626</v>
      </c>
      <c r="AZ345" s="16"/>
      <c r="BA345" s="16" t="s">
        <v>654</v>
      </c>
      <c r="BB345" s="16" t="s">
        <v>654</v>
      </c>
      <c r="BC345" s="12"/>
      <c r="BD345" s="12"/>
      <c r="BE345" s="12"/>
      <c r="BF345" s="12"/>
      <c r="BG345" s="12"/>
      <c r="BH345" s="12"/>
      <c r="BI345" s="12"/>
      <c r="BJ345" s="16">
        <v>2</v>
      </c>
      <c r="BK345" s="16">
        <v>2</v>
      </c>
      <c r="BL345" s="16">
        <v>2</v>
      </c>
      <c r="BM345" s="16">
        <v>2</v>
      </c>
      <c r="BN345" s="16">
        <v>2</v>
      </c>
      <c r="BO345" s="16">
        <v>2</v>
      </c>
      <c r="BP345" s="16">
        <v>2</v>
      </c>
      <c r="BQ345" s="16">
        <v>2</v>
      </c>
      <c r="BR345" s="16">
        <v>2</v>
      </c>
      <c r="BS345" s="16">
        <v>2</v>
      </c>
      <c r="BT345" s="16">
        <v>2</v>
      </c>
      <c r="BU345" s="16">
        <v>2</v>
      </c>
      <c r="BV345" s="16">
        <v>2</v>
      </c>
      <c r="BW345" s="16">
        <v>2</v>
      </c>
      <c r="BX345" s="16">
        <v>2</v>
      </c>
      <c r="BY345" s="16">
        <v>2</v>
      </c>
      <c r="BZ345" s="16">
        <v>2</v>
      </c>
      <c r="CA345" s="16">
        <v>2</v>
      </c>
      <c r="CB345" s="16">
        <v>2</v>
      </c>
      <c r="CC345" s="16">
        <v>2</v>
      </c>
      <c r="CD345" s="16">
        <v>2</v>
      </c>
      <c r="CE345" s="16">
        <v>2</v>
      </c>
      <c r="CF345" s="16">
        <v>2</v>
      </c>
      <c r="CG345" s="16">
        <v>2</v>
      </c>
      <c r="CH345" s="16">
        <v>2</v>
      </c>
      <c r="CI345" s="16">
        <v>2</v>
      </c>
      <c r="CJ345" s="16">
        <v>2</v>
      </c>
      <c r="CK345" s="16">
        <v>2</v>
      </c>
      <c r="CL345" s="16">
        <v>2</v>
      </c>
      <c r="CM345" s="16">
        <v>2</v>
      </c>
      <c r="CN345" s="16">
        <v>2</v>
      </c>
      <c r="CO345" s="16">
        <v>2</v>
      </c>
      <c r="CP345" s="16">
        <v>2</v>
      </c>
      <c r="CQ345" s="16">
        <v>2</v>
      </c>
      <c r="CR345" s="16">
        <v>2</v>
      </c>
      <c r="CS345" s="16"/>
      <c r="CT345" s="16">
        <v>2</v>
      </c>
      <c r="CU345" s="16">
        <v>2</v>
      </c>
      <c r="CV345" s="16">
        <v>2</v>
      </c>
      <c r="CW345" s="69">
        <f t="shared" si="150"/>
        <v>38</v>
      </c>
      <c r="CX345" s="352">
        <f t="shared" si="160"/>
        <v>1</v>
      </c>
      <c r="CY345" s="69">
        <f t="shared" si="161"/>
        <v>0</v>
      </c>
      <c r="CZ345" s="70">
        <f t="shared" si="162"/>
        <v>0</v>
      </c>
      <c r="DA345" s="69">
        <f t="shared" si="163"/>
        <v>0</v>
      </c>
      <c r="DB345" s="70">
        <f t="shared" si="164"/>
        <v>0</v>
      </c>
      <c r="DC345" s="69">
        <f t="shared" si="165"/>
        <v>0</v>
      </c>
      <c r="DD345" s="70">
        <f t="shared" si="166"/>
        <v>0</v>
      </c>
      <c r="DE345" s="71">
        <f t="shared" si="168"/>
        <v>2</v>
      </c>
      <c r="DF345" s="71" t="str">
        <f t="shared" si="169"/>
        <v>Đạt mục tiêu</v>
      </c>
      <c r="DG345" s="2"/>
      <c r="DH345" s="2"/>
      <c r="DI345" s="2"/>
      <c r="DJ345" s="2"/>
      <c r="DK345" s="2"/>
      <c r="DL345" s="2"/>
      <c r="DM345" s="2"/>
      <c r="DN345" s="2"/>
      <c r="DO345" s="2"/>
      <c r="DP345" s="2"/>
      <c r="DQ345" s="2"/>
      <c r="DR345" s="2"/>
      <c r="DS345" s="2"/>
      <c r="DT345" s="2"/>
      <c r="DU345" s="2"/>
      <c r="DV345" s="2"/>
      <c r="DW345" s="2"/>
      <c r="DX345" s="2"/>
      <c r="DY345" s="2"/>
      <c r="DZ345" s="2"/>
    </row>
    <row r="346" spans="1:130" ht="55.5" hidden="1" customHeight="1" x14ac:dyDescent="0.25">
      <c r="A346" s="49">
        <v>307</v>
      </c>
      <c r="B346" s="112">
        <v>441</v>
      </c>
      <c r="C346" s="56">
        <v>444</v>
      </c>
      <c r="D346" s="8" t="s">
        <v>399</v>
      </c>
      <c r="E346" s="15" t="s">
        <v>11</v>
      </c>
      <c r="F346" s="15" t="s">
        <v>400</v>
      </c>
      <c r="G346" s="64" t="s">
        <v>19</v>
      </c>
      <c r="H346" s="117" t="s">
        <v>400</v>
      </c>
      <c r="I346" s="64" t="s">
        <v>628</v>
      </c>
      <c r="J346" s="388" t="s">
        <v>339</v>
      </c>
      <c r="K346" s="12" t="s">
        <v>6</v>
      </c>
      <c r="L346" s="12" t="s">
        <v>15</v>
      </c>
      <c r="M346" s="11">
        <v>1</v>
      </c>
      <c r="N346" s="11" t="s">
        <v>548</v>
      </c>
      <c r="O346" s="66"/>
      <c r="P346" s="66"/>
      <c r="Q346" s="66"/>
      <c r="R346" s="66"/>
      <c r="S346" s="66"/>
      <c r="T346" s="66"/>
      <c r="U346" s="66"/>
      <c r="V346" s="66"/>
      <c r="W346" s="66"/>
      <c r="X346" s="66" t="s">
        <v>15</v>
      </c>
      <c r="Y346" s="67">
        <f t="shared" si="167"/>
        <v>1</v>
      </c>
      <c r="Z346" s="16"/>
      <c r="AA346" s="16"/>
      <c r="AB346" s="16"/>
      <c r="AC346" s="16"/>
      <c r="AD346" s="16"/>
      <c r="AE346" s="68"/>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t="s">
        <v>654</v>
      </c>
      <c r="BJ346" s="16">
        <v>2</v>
      </c>
      <c r="BK346" s="16">
        <v>2</v>
      </c>
      <c r="BL346" s="16">
        <v>2</v>
      </c>
      <c r="BM346" s="16">
        <v>2</v>
      </c>
      <c r="BN346" s="16">
        <v>2</v>
      </c>
      <c r="BO346" s="16">
        <v>2</v>
      </c>
      <c r="BP346" s="16">
        <v>2</v>
      </c>
      <c r="BQ346" s="16">
        <v>2</v>
      </c>
      <c r="BR346" s="16">
        <v>2</v>
      </c>
      <c r="BS346" s="16">
        <v>2</v>
      </c>
      <c r="BT346" s="16">
        <v>2</v>
      </c>
      <c r="BU346" s="16">
        <v>2</v>
      </c>
      <c r="BV346" s="16">
        <v>2</v>
      </c>
      <c r="BW346" s="16">
        <v>2</v>
      </c>
      <c r="BX346" s="16">
        <v>2</v>
      </c>
      <c r="BY346" s="16">
        <v>2</v>
      </c>
      <c r="BZ346" s="16">
        <v>2</v>
      </c>
      <c r="CA346" s="16">
        <v>2</v>
      </c>
      <c r="CB346" s="16">
        <v>2</v>
      </c>
      <c r="CC346" s="16">
        <v>2</v>
      </c>
      <c r="CD346" s="16">
        <v>2</v>
      </c>
      <c r="CE346" s="16">
        <v>2</v>
      </c>
      <c r="CF346" s="16">
        <v>2</v>
      </c>
      <c r="CG346" s="16">
        <v>2</v>
      </c>
      <c r="CH346" s="16">
        <v>2</v>
      </c>
      <c r="CI346" s="16">
        <v>2</v>
      </c>
      <c r="CJ346" s="16">
        <v>2</v>
      </c>
      <c r="CK346" s="16">
        <v>2</v>
      </c>
      <c r="CL346" s="16">
        <v>2</v>
      </c>
      <c r="CM346" s="16">
        <v>2</v>
      </c>
      <c r="CN346" s="16">
        <v>2</v>
      </c>
      <c r="CO346" s="16">
        <v>2</v>
      </c>
      <c r="CP346" s="16">
        <v>2</v>
      </c>
      <c r="CQ346" s="16">
        <v>2</v>
      </c>
      <c r="CR346" s="16">
        <v>2</v>
      </c>
      <c r="CS346" s="16"/>
      <c r="CT346" s="16">
        <v>2</v>
      </c>
      <c r="CU346" s="16">
        <v>2</v>
      </c>
      <c r="CV346" s="16">
        <v>2</v>
      </c>
      <c r="CW346" s="69">
        <f t="shared" si="150"/>
        <v>38</v>
      </c>
      <c r="CX346" s="352">
        <f t="shared" si="160"/>
        <v>1</v>
      </c>
      <c r="CY346" s="69">
        <f t="shared" si="161"/>
        <v>0</v>
      </c>
      <c r="CZ346" s="70">
        <f t="shared" si="162"/>
        <v>0</v>
      </c>
      <c r="DA346" s="69">
        <f t="shared" si="163"/>
        <v>0</v>
      </c>
      <c r="DB346" s="70">
        <f t="shared" si="164"/>
        <v>0</v>
      </c>
      <c r="DC346" s="69">
        <f t="shared" si="165"/>
        <v>0</v>
      </c>
      <c r="DD346" s="70">
        <f t="shared" si="166"/>
        <v>0</v>
      </c>
      <c r="DE346" s="71">
        <f t="shared" si="168"/>
        <v>2</v>
      </c>
      <c r="DF346" s="71" t="str">
        <f t="shared" si="169"/>
        <v>Đạt mục tiêu</v>
      </c>
      <c r="DG346" s="2"/>
      <c r="DH346" s="2"/>
      <c r="DI346" s="2"/>
      <c r="DJ346" s="2"/>
      <c r="DK346" s="2"/>
      <c r="DL346" s="2"/>
      <c r="DM346" s="2"/>
      <c r="DN346" s="2"/>
      <c r="DO346" s="2"/>
      <c r="DP346" s="2"/>
      <c r="DQ346" s="2"/>
      <c r="DR346" s="2"/>
      <c r="DS346" s="2"/>
      <c r="DT346" s="2"/>
      <c r="DU346" s="2"/>
      <c r="DV346" s="2"/>
      <c r="DW346" s="2"/>
      <c r="DX346" s="2"/>
      <c r="DY346" s="2"/>
      <c r="DZ346" s="2"/>
    </row>
    <row r="347" spans="1:130" ht="38.25" hidden="1" customHeight="1" x14ac:dyDescent="0.25">
      <c r="A347" s="49">
        <v>308</v>
      </c>
      <c r="B347" s="62">
        <v>444</v>
      </c>
      <c r="C347" s="56">
        <v>445</v>
      </c>
      <c r="D347" s="8" t="s">
        <v>401</v>
      </c>
      <c r="E347" s="15" t="s">
        <v>36</v>
      </c>
      <c r="F347" s="15" t="s">
        <v>402</v>
      </c>
      <c r="G347" s="64" t="s">
        <v>36</v>
      </c>
      <c r="H347" s="15" t="s">
        <v>402</v>
      </c>
      <c r="I347" s="64" t="s">
        <v>628</v>
      </c>
      <c r="J347" s="64" t="s">
        <v>339</v>
      </c>
      <c r="K347" s="16" t="s">
        <v>6</v>
      </c>
      <c r="L347" s="16" t="s">
        <v>15</v>
      </c>
      <c r="M347" s="11"/>
      <c r="N347" s="11" t="s">
        <v>548</v>
      </c>
      <c r="O347" s="66"/>
      <c r="P347" s="66"/>
      <c r="Q347" s="66"/>
      <c r="R347" s="66"/>
      <c r="S347" s="66"/>
      <c r="T347" s="66"/>
      <c r="U347" s="66"/>
      <c r="V347" s="66"/>
      <c r="W347" s="66"/>
      <c r="X347" s="66" t="s">
        <v>15</v>
      </c>
      <c r="Y347" s="67">
        <f t="shared" si="167"/>
        <v>1</v>
      </c>
      <c r="Z347" s="16"/>
      <c r="AA347" s="16"/>
      <c r="AB347" s="16"/>
      <c r="AC347" s="16"/>
      <c r="AD347" s="16"/>
      <c r="AE347" s="76"/>
      <c r="AF347" s="16"/>
      <c r="AG347" s="16"/>
      <c r="AH347" s="16"/>
      <c r="AI347" s="16"/>
      <c r="AJ347" s="16"/>
      <c r="AK347" s="16"/>
      <c r="AL347" s="12"/>
      <c r="AM347" s="12"/>
      <c r="AN347" s="12"/>
      <c r="AO347" s="12"/>
      <c r="AP347" s="12"/>
      <c r="AQ347" s="16"/>
      <c r="AR347" s="16"/>
      <c r="AS347" s="16"/>
      <c r="AT347" s="16"/>
      <c r="AU347" s="16"/>
      <c r="AV347" s="16"/>
      <c r="AW347" s="16"/>
      <c r="AX347" s="16"/>
      <c r="AY347" s="16"/>
      <c r="AZ347" s="16"/>
      <c r="BA347" s="16"/>
      <c r="BB347" s="16"/>
      <c r="BC347" s="16"/>
      <c r="BD347" s="16"/>
      <c r="BE347" s="16"/>
      <c r="BF347" s="16"/>
      <c r="BG347" s="16"/>
      <c r="BH347" s="16"/>
      <c r="BI347" s="16" t="s">
        <v>623</v>
      </c>
      <c r="BJ347" s="16">
        <v>2</v>
      </c>
      <c r="BK347" s="16">
        <v>2</v>
      </c>
      <c r="BL347" s="16">
        <v>2</v>
      </c>
      <c r="BM347" s="16">
        <v>2</v>
      </c>
      <c r="BN347" s="16">
        <v>2</v>
      </c>
      <c r="BO347" s="16">
        <v>2</v>
      </c>
      <c r="BP347" s="16">
        <v>2</v>
      </c>
      <c r="BQ347" s="16">
        <v>2</v>
      </c>
      <c r="BR347" s="16">
        <v>2</v>
      </c>
      <c r="BS347" s="16">
        <v>2</v>
      </c>
      <c r="BT347" s="16">
        <v>2</v>
      </c>
      <c r="BU347" s="16">
        <v>2</v>
      </c>
      <c r="BV347" s="16">
        <v>2</v>
      </c>
      <c r="BW347" s="16">
        <v>2</v>
      </c>
      <c r="BX347" s="16">
        <v>2</v>
      </c>
      <c r="BY347" s="16">
        <v>2</v>
      </c>
      <c r="BZ347" s="16">
        <v>2</v>
      </c>
      <c r="CA347" s="16">
        <v>2</v>
      </c>
      <c r="CB347" s="16">
        <v>2</v>
      </c>
      <c r="CC347" s="16">
        <v>2</v>
      </c>
      <c r="CD347" s="16">
        <v>2</v>
      </c>
      <c r="CE347" s="16">
        <v>2</v>
      </c>
      <c r="CF347" s="16">
        <v>2</v>
      </c>
      <c r="CG347" s="16">
        <v>2</v>
      </c>
      <c r="CH347" s="16">
        <v>2</v>
      </c>
      <c r="CI347" s="16">
        <v>2</v>
      </c>
      <c r="CJ347" s="16">
        <v>2</v>
      </c>
      <c r="CK347" s="16">
        <v>2</v>
      </c>
      <c r="CL347" s="16">
        <v>2</v>
      </c>
      <c r="CM347" s="16">
        <v>2</v>
      </c>
      <c r="CN347" s="16">
        <v>2</v>
      </c>
      <c r="CO347" s="16">
        <v>2</v>
      </c>
      <c r="CP347" s="16">
        <v>2</v>
      </c>
      <c r="CQ347" s="16">
        <v>2</v>
      </c>
      <c r="CR347" s="16">
        <v>2</v>
      </c>
      <c r="CS347" s="16"/>
      <c r="CT347" s="16">
        <v>2</v>
      </c>
      <c r="CU347" s="16">
        <v>2</v>
      </c>
      <c r="CV347" s="16">
        <v>2</v>
      </c>
      <c r="CW347" s="69">
        <f t="shared" si="150"/>
        <v>38</v>
      </c>
      <c r="CX347" s="352">
        <f t="shared" si="160"/>
        <v>1</v>
      </c>
      <c r="CY347" s="69">
        <f t="shared" si="161"/>
        <v>0</v>
      </c>
      <c r="CZ347" s="70">
        <f t="shared" si="162"/>
        <v>0</v>
      </c>
      <c r="DA347" s="69">
        <f t="shared" si="163"/>
        <v>0</v>
      </c>
      <c r="DB347" s="70">
        <f t="shared" si="164"/>
        <v>0</v>
      </c>
      <c r="DC347" s="69">
        <f t="shared" si="165"/>
        <v>0</v>
      </c>
      <c r="DD347" s="70">
        <f t="shared" si="166"/>
        <v>0</v>
      </c>
      <c r="DE347" s="71">
        <f t="shared" si="168"/>
        <v>2</v>
      </c>
      <c r="DF347" s="71" t="str">
        <f t="shared" si="169"/>
        <v>Đạt mục tiêu</v>
      </c>
      <c r="DG347" s="2"/>
      <c r="DH347" s="2"/>
      <c r="DI347" s="2"/>
      <c r="DJ347" s="2"/>
      <c r="DK347" s="2"/>
      <c r="DL347" s="2"/>
      <c r="DM347" s="2"/>
      <c r="DN347" s="2"/>
      <c r="DO347" s="2"/>
      <c r="DP347" s="2"/>
      <c r="DQ347" s="2"/>
      <c r="DR347" s="2"/>
      <c r="DS347" s="2"/>
      <c r="DT347" s="2"/>
      <c r="DU347" s="2"/>
      <c r="DV347" s="2"/>
      <c r="DW347" s="2"/>
      <c r="DX347" s="2"/>
      <c r="DY347" s="2"/>
      <c r="DZ347" s="2"/>
    </row>
    <row r="348" spans="1:130" ht="23.25" hidden="1" customHeight="1" x14ac:dyDescent="0.25">
      <c r="A348" s="49">
        <v>309</v>
      </c>
      <c r="B348" s="55">
        <v>445</v>
      </c>
      <c r="C348" s="56">
        <v>446</v>
      </c>
      <c r="D348" s="623" t="s">
        <v>403</v>
      </c>
      <c r="E348" s="624"/>
      <c r="F348" s="624"/>
      <c r="G348" s="624"/>
      <c r="H348" s="625"/>
      <c r="I348" s="64"/>
      <c r="J348" s="57"/>
      <c r="K348" s="57" t="s">
        <v>8</v>
      </c>
      <c r="L348" s="57" t="s">
        <v>8</v>
      </c>
      <c r="M348" s="57" t="s">
        <v>8</v>
      </c>
      <c r="N348" s="296"/>
      <c r="O348" s="58" t="s">
        <v>609</v>
      </c>
      <c r="P348" s="58" t="s">
        <v>609</v>
      </c>
      <c r="Q348" s="58" t="s">
        <v>609</v>
      </c>
      <c r="R348" s="58" t="s">
        <v>609</v>
      </c>
      <c r="S348" s="58" t="s">
        <v>609</v>
      </c>
      <c r="T348" s="58" t="s">
        <v>609</v>
      </c>
      <c r="U348" s="58" t="s">
        <v>609</v>
      </c>
      <c r="V348" s="58" t="s">
        <v>609</v>
      </c>
      <c r="W348" s="58" t="s">
        <v>609</v>
      </c>
      <c r="X348" s="58" t="s">
        <v>609</v>
      </c>
      <c r="Y348" s="67">
        <f t="shared" si="167"/>
        <v>0</v>
      </c>
      <c r="Z348" s="57"/>
      <c r="AA348" s="57"/>
      <c r="AB348" s="57"/>
      <c r="AC348" s="57"/>
      <c r="AD348" s="57"/>
      <c r="AE348" s="77"/>
      <c r="AF348" s="78"/>
      <c r="AG348" s="78"/>
      <c r="AH348" s="78"/>
      <c r="AI348" s="78"/>
      <c r="AJ348" s="78"/>
      <c r="AK348" s="291"/>
      <c r="AL348" s="274"/>
      <c r="AM348" s="274"/>
      <c r="AN348" s="274"/>
      <c r="AO348" s="274"/>
      <c r="AP348" s="274"/>
      <c r="AQ348" s="271"/>
      <c r="AR348" s="78"/>
      <c r="AS348" s="78"/>
      <c r="AT348" s="78"/>
      <c r="AU348" s="57"/>
      <c r="AV348" s="57"/>
      <c r="AW348" s="57"/>
      <c r="AX348" s="57"/>
      <c r="AY348" s="78"/>
      <c r="AZ348" s="78"/>
      <c r="BA348" s="78"/>
      <c r="BB348" s="78"/>
      <c r="BC348" s="78"/>
      <c r="BD348" s="78"/>
      <c r="BE348" s="78"/>
      <c r="BF348" s="78"/>
      <c r="BG348" s="78"/>
      <c r="BH348" s="78"/>
      <c r="BI348" s="78"/>
      <c r="BJ348" s="336" t="s">
        <v>8</v>
      </c>
      <c r="BK348" s="336" t="s">
        <v>8</v>
      </c>
      <c r="BL348" s="336" t="s">
        <v>8</v>
      </c>
      <c r="BM348" s="336" t="s">
        <v>8</v>
      </c>
      <c r="BN348" s="336" t="s">
        <v>8</v>
      </c>
      <c r="BO348" s="336" t="s">
        <v>8</v>
      </c>
      <c r="BP348" s="336" t="s">
        <v>8</v>
      </c>
      <c r="BQ348" s="336" t="s">
        <v>8</v>
      </c>
      <c r="BR348" s="336" t="s">
        <v>8</v>
      </c>
      <c r="BS348" s="336"/>
      <c r="BT348" s="336"/>
      <c r="BU348" s="336"/>
      <c r="BV348" s="336"/>
      <c r="BW348" s="336"/>
      <c r="BX348" s="336"/>
      <c r="BY348" s="336"/>
      <c r="BZ348" s="336"/>
      <c r="CA348" s="336"/>
      <c r="CB348" s="336"/>
      <c r="CC348" s="336" t="s">
        <v>8</v>
      </c>
      <c r="CD348" s="336"/>
      <c r="CE348" s="336" t="s">
        <v>8</v>
      </c>
      <c r="CF348" s="336" t="s">
        <v>8</v>
      </c>
      <c r="CG348" s="336" t="s">
        <v>8</v>
      </c>
      <c r="CH348" s="336" t="s">
        <v>8</v>
      </c>
      <c r="CI348" s="336" t="s">
        <v>8</v>
      </c>
      <c r="CJ348" s="336" t="s">
        <v>8</v>
      </c>
      <c r="CK348" s="336" t="s">
        <v>8</v>
      </c>
      <c r="CL348" s="336" t="s">
        <v>8</v>
      </c>
      <c r="CM348" s="336" t="s">
        <v>8</v>
      </c>
      <c r="CN348" s="336" t="s">
        <v>8</v>
      </c>
      <c r="CO348" s="336" t="s">
        <v>8</v>
      </c>
      <c r="CP348" s="336" t="s">
        <v>8</v>
      </c>
      <c r="CQ348" s="336" t="s">
        <v>8</v>
      </c>
      <c r="CR348" s="336" t="s">
        <v>8</v>
      </c>
      <c r="CS348" s="336"/>
      <c r="CT348" s="336" t="s">
        <v>8</v>
      </c>
      <c r="CU348" s="336" t="s">
        <v>8</v>
      </c>
      <c r="CV348" s="336" t="s">
        <v>8</v>
      </c>
      <c r="CW348" s="336" t="s">
        <v>8</v>
      </c>
      <c r="CX348" s="331" t="s">
        <v>8</v>
      </c>
      <c r="CY348" s="336" t="s">
        <v>8</v>
      </c>
      <c r="CZ348" s="336" t="s">
        <v>8</v>
      </c>
      <c r="DA348" s="336" t="s">
        <v>8</v>
      </c>
      <c r="DB348" s="336" t="s">
        <v>8</v>
      </c>
      <c r="DC348" s="336" t="s">
        <v>8</v>
      </c>
      <c r="DD348" s="336" t="s">
        <v>8</v>
      </c>
      <c r="DE348" s="57" t="s">
        <v>8</v>
      </c>
      <c r="DF348" s="57" t="s">
        <v>8</v>
      </c>
      <c r="DG348" s="2"/>
      <c r="DH348" s="2"/>
      <c r="DI348" s="2"/>
      <c r="DJ348" s="2"/>
      <c r="DK348" s="2"/>
      <c r="DL348" s="2"/>
      <c r="DM348" s="2"/>
      <c r="DN348" s="2"/>
      <c r="DO348" s="2"/>
      <c r="DP348" s="2"/>
      <c r="DQ348" s="2"/>
      <c r="DR348" s="2"/>
      <c r="DS348" s="2"/>
      <c r="DT348" s="2"/>
      <c r="DU348" s="2"/>
      <c r="DV348" s="2"/>
      <c r="DW348" s="2"/>
      <c r="DX348" s="2"/>
      <c r="DY348" s="2"/>
      <c r="DZ348" s="2"/>
    </row>
    <row r="349" spans="1:130" ht="16.5" hidden="1" customHeight="1" x14ac:dyDescent="0.25">
      <c r="A349" s="49">
        <v>310</v>
      </c>
      <c r="B349" s="55">
        <v>446</v>
      </c>
      <c r="C349" s="56">
        <v>447</v>
      </c>
      <c r="D349" s="706" t="s">
        <v>404</v>
      </c>
      <c r="E349" s="707"/>
      <c r="F349" s="705"/>
      <c r="G349" s="57"/>
      <c r="H349" s="57"/>
      <c r="I349" s="78"/>
      <c r="J349" s="57"/>
      <c r="K349" s="57" t="s">
        <v>8</v>
      </c>
      <c r="L349" s="57" t="s">
        <v>8</v>
      </c>
      <c r="M349" s="57" t="s">
        <v>8</v>
      </c>
      <c r="N349" s="296"/>
      <c r="O349" s="58" t="s">
        <v>609</v>
      </c>
      <c r="P349" s="58" t="s">
        <v>609</v>
      </c>
      <c r="Q349" s="58" t="s">
        <v>609</v>
      </c>
      <c r="R349" s="58" t="s">
        <v>609</v>
      </c>
      <c r="S349" s="58" t="s">
        <v>609</v>
      </c>
      <c r="T349" s="58" t="s">
        <v>609</v>
      </c>
      <c r="U349" s="58" t="s">
        <v>609</v>
      </c>
      <c r="V349" s="58" t="s">
        <v>609</v>
      </c>
      <c r="W349" s="58" t="s">
        <v>609</v>
      </c>
      <c r="X349" s="58" t="s">
        <v>609</v>
      </c>
      <c r="Y349" s="67">
        <f t="shared" si="167"/>
        <v>0</v>
      </c>
      <c r="Z349" s="57"/>
      <c r="AA349" s="57"/>
      <c r="AB349" s="57"/>
      <c r="AC349" s="57"/>
      <c r="AD349" s="57"/>
      <c r="AE349" s="79"/>
      <c r="AF349" s="57"/>
      <c r="AG349" s="57"/>
      <c r="AH349" s="57"/>
      <c r="AI349" s="57"/>
      <c r="AJ349" s="57"/>
      <c r="AK349" s="57"/>
      <c r="AL349" s="78"/>
      <c r="AM349" s="78"/>
      <c r="AN349" s="78"/>
      <c r="AO349" s="78"/>
      <c r="AP349" s="78"/>
      <c r="AQ349" s="57"/>
      <c r="AR349" s="57"/>
      <c r="AS349" s="57"/>
      <c r="AT349" s="57"/>
      <c r="AU349" s="57"/>
      <c r="AV349" s="57"/>
      <c r="AW349" s="57"/>
      <c r="AX349" s="57"/>
      <c r="AY349" s="57"/>
      <c r="AZ349" s="57"/>
      <c r="BA349" s="57"/>
      <c r="BB349" s="57"/>
      <c r="BC349" s="57"/>
      <c r="BD349" s="57"/>
      <c r="BE349" s="57"/>
      <c r="BF349" s="57"/>
      <c r="BG349" s="57"/>
      <c r="BH349" s="57"/>
      <c r="BI349" s="57"/>
      <c r="BJ349" s="336" t="s">
        <v>8</v>
      </c>
      <c r="BK349" s="336" t="s">
        <v>8</v>
      </c>
      <c r="BL349" s="336" t="s">
        <v>8</v>
      </c>
      <c r="BM349" s="336" t="s">
        <v>8</v>
      </c>
      <c r="BN349" s="336" t="s">
        <v>8</v>
      </c>
      <c r="BO349" s="336" t="s">
        <v>8</v>
      </c>
      <c r="BP349" s="336" t="s">
        <v>8</v>
      </c>
      <c r="BQ349" s="336" t="s">
        <v>8</v>
      </c>
      <c r="BR349" s="336" t="s">
        <v>8</v>
      </c>
      <c r="BS349" s="336"/>
      <c r="BT349" s="336"/>
      <c r="BU349" s="336"/>
      <c r="BV349" s="336"/>
      <c r="BW349" s="336"/>
      <c r="BX349" s="336"/>
      <c r="BY349" s="336"/>
      <c r="BZ349" s="336"/>
      <c r="CA349" s="336"/>
      <c r="CB349" s="336"/>
      <c r="CC349" s="336" t="s">
        <v>8</v>
      </c>
      <c r="CD349" s="336"/>
      <c r="CE349" s="336" t="s">
        <v>8</v>
      </c>
      <c r="CF349" s="336" t="s">
        <v>8</v>
      </c>
      <c r="CG349" s="336" t="s">
        <v>8</v>
      </c>
      <c r="CH349" s="336" t="s">
        <v>8</v>
      </c>
      <c r="CI349" s="336" t="s">
        <v>8</v>
      </c>
      <c r="CJ349" s="336" t="s">
        <v>8</v>
      </c>
      <c r="CK349" s="336" t="s">
        <v>8</v>
      </c>
      <c r="CL349" s="336" t="s">
        <v>8</v>
      </c>
      <c r="CM349" s="336" t="s">
        <v>8</v>
      </c>
      <c r="CN349" s="336" t="s">
        <v>8</v>
      </c>
      <c r="CO349" s="336" t="s">
        <v>8</v>
      </c>
      <c r="CP349" s="336" t="s">
        <v>8</v>
      </c>
      <c r="CQ349" s="336" t="s">
        <v>8</v>
      </c>
      <c r="CR349" s="336" t="s">
        <v>8</v>
      </c>
      <c r="CS349" s="336"/>
      <c r="CT349" s="336" t="s">
        <v>8</v>
      </c>
      <c r="CU349" s="336" t="s">
        <v>8</v>
      </c>
      <c r="CV349" s="336" t="s">
        <v>8</v>
      </c>
      <c r="CW349" s="336" t="s">
        <v>8</v>
      </c>
      <c r="CX349" s="331" t="s">
        <v>8</v>
      </c>
      <c r="CY349" s="336" t="s">
        <v>8</v>
      </c>
      <c r="CZ349" s="336" t="s">
        <v>8</v>
      </c>
      <c r="DA349" s="336" t="s">
        <v>8</v>
      </c>
      <c r="DB349" s="336" t="s">
        <v>8</v>
      </c>
      <c r="DC349" s="336" t="s">
        <v>8</v>
      </c>
      <c r="DD349" s="336" t="s">
        <v>8</v>
      </c>
      <c r="DE349" s="57" t="s">
        <v>8</v>
      </c>
      <c r="DF349" s="57" t="s">
        <v>8</v>
      </c>
      <c r="DG349" s="2"/>
      <c r="DH349" s="2"/>
      <c r="DI349" s="2"/>
      <c r="DJ349" s="2"/>
      <c r="DK349" s="2"/>
      <c r="DL349" s="2"/>
      <c r="DM349" s="2"/>
      <c r="DN349" s="2"/>
      <c r="DO349" s="2"/>
      <c r="DP349" s="2"/>
      <c r="DQ349" s="2"/>
      <c r="DR349" s="2"/>
      <c r="DS349" s="2"/>
      <c r="DT349" s="2"/>
      <c r="DU349" s="2"/>
      <c r="DV349" s="2"/>
      <c r="DW349" s="2"/>
      <c r="DX349" s="2"/>
      <c r="DY349" s="2"/>
      <c r="DZ349" s="2"/>
    </row>
    <row r="350" spans="1:130" ht="16.5" hidden="1" customHeight="1" x14ac:dyDescent="0.25">
      <c r="A350" s="49">
        <v>311</v>
      </c>
      <c r="B350" s="55">
        <v>447</v>
      </c>
      <c r="C350" s="56">
        <v>448</v>
      </c>
      <c r="D350" s="706" t="s">
        <v>405</v>
      </c>
      <c r="E350" s="707"/>
      <c r="F350" s="705"/>
      <c r="G350" s="57"/>
      <c r="H350" s="57"/>
      <c r="I350" s="57"/>
      <c r="J350" s="57"/>
      <c r="K350" s="57" t="s">
        <v>8</v>
      </c>
      <c r="L350" s="57" t="s">
        <v>8</v>
      </c>
      <c r="M350" s="57" t="s">
        <v>8</v>
      </c>
      <c r="N350" s="296"/>
      <c r="O350" s="58" t="s">
        <v>609</v>
      </c>
      <c r="P350" s="58" t="s">
        <v>609</v>
      </c>
      <c r="Q350" s="58" t="s">
        <v>609</v>
      </c>
      <c r="R350" s="58" t="s">
        <v>609</v>
      </c>
      <c r="S350" s="58" t="s">
        <v>609</v>
      </c>
      <c r="T350" s="58" t="s">
        <v>609</v>
      </c>
      <c r="U350" s="58" t="s">
        <v>609</v>
      </c>
      <c r="V350" s="58" t="s">
        <v>609</v>
      </c>
      <c r="W350" s="58" t="s">
        <v>609</v>
      </c>
      <c r="X350" s="58" t="s">
        <v>609</v>
      </c>
      <c r="Y350" s="67">
        <f t="shared" si="167"/>
        <v>0</v>
      </c>
      <c r="Z350" s="57"/>
      <c r="AA350" s="57"/>
      <c r="AB350" s="57"/>
      <c r="AC350" s="57"/>
      <c r="AD350" s="57"/>
      <c r="AE350" s="79"/>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336" t="s">
        <v>8</v>
      </c>
      <c r="BK350" s="336" t="s">
        <v>8</v>
      </c>
      <c r="BL350" s="336" t="s">
        <v>8</v>
      </c>
      <c r="BM350" s="336" t="s">
        <v>8</v>
      </c>
      <c r="BN350" s="336" t="s">
        <v>8</v>
      </c>
      <c r="BO350" s="336" t="s">
        <v>8</v>
      </c>
      <c r="BP350" s="336" t="s">
        <v>8</v>
      </c>
      <c r="BQ350" s="336" t="s">
        <v>8</v>
      </c>
      <c r="BR350" s="336" t="s">
        <v>8</v>
      </c>
      <c r="BS350" s="336"/>
      <c r="BT350" s="336"/>
      <c r="BU350" s="336"/>
      <c r="BV350" s="336"/>
      <c r="BW350" s="336"/>
      <c r="BX350" s="336"/>
      <c r="BY350" s="336"/>
      <c r="BZ350" s="336"/>
      <c r="CA350" s="336"/>
      <c r="CB350" s="336"/>
      <c r="CC350" s="336" t="s">
        <v>8</v>
      </c>
      <c r="CD350" s="336"/>
      <c r="CE350" s="336" t="s">
        <v>8</v>
      </c>
      <c r="CF350" s="336" t="s">
        <v>8</v>
      </c>
      <c r="CG350" s="336" t="s">
        <v>8</v>
      </c>
      <c r="CH350" s="336" t="s">
        <v>8</v>
      </c>
      <c r="CI350" s="336" t="s">
        <v>8</v>
      </c>
      <c r="CJ350" s="336" t="s">
        <v>8</v>
      </c>
      <c r="CK350" s="336" t="s">
        <v>8</v>
      </c>
      <c r="CL350" s="336" t="s">
        <v>8</v>
      </c>
      <c r="CM350" s="336" t="s">
        <v>8</v>
      </c>
      <c r="CN350" s="336" t="s">
        <v>8</v>
      </c>
      <c r="CO350" s="336" t="s">
        <v>8</v>
      </c>
      <c r="CP350" s="336" t="s">
        <v>8</v>
      </c>
      <c r="CQ350" s="336" t="s">
        <v>8</v>
      </c>
      <c r="CR350" s="336" t="s">
        <v>8</v>
      </c>
      <c r="CS350" s="336"/>
      <c r="CT350" s="336" t="s">
        <v>8</v>
      </c>
      <c r="CU350" s="336" t="s">
        <v>8</v>
      </c>
      <c r="CV350" s="336" t="s">
        <v>8</v>
      </c>
      <c r="CW350" s="336" t="s">
        <v>8</v>
      </c>
      <c r="CX350" s="331" t="s">
        <v>8</v>
      </c>
      <c r="CY350" s="336" t="s">
        <v>8</v>
      </c>
      <c r="CZ350" s="336" t="s">
        <v>8</v>
      </c>
      <c r="DA350" s="336" t="s">
        <v>8</v>
      </c>
      <c r="DB350" s="336" t="s">
        <v>8</v>
      </c>
      <c r="DC350" s="336" t="s">
        <v>8</v>
      </c>
      <c r="DD350" s="336" t="s">
        <v>8</v>
      </c>
      <c r="DE350" s="57" t="s">
        <v>8</v>
      </c>
      <c r="DF350" s="57" t="s">
        <v>8</v>
      </c>
      <c r="DG350" s="2"/>
      <c r="DH350" s="2"/>
      <c r="DI350" s="2"/>
      <c r="DJ350" s="2"/>
      <c r="DK350" s="2"/>
      <c r="DL350" s="2"/>
      <c r="DM350" s="2"/>
      <c r="DN350" s="2"/>
      <c r="DO350" s="2"/>
      <c r="DP350" s="2"/>
      <c r="DQ350" s="2"/>
      <c r="DR350" s="2"/>
      <c r="DS350" s="2"/>
      <c r="DT350" s="2"/>
      <c r="DU350" s="2"/>
      <c r="DV350" s="2"/>
      <c r="DW350" s="2"/>
      <c r="DX350" s="2"/>
      <c r="DY350" s="2"/>
      <c r="DZ350" s="2"/>
    </row>
    <row r="351" spans="1:130" ht="48" customHeight="1" x14ac:dyDescent="0.25">
      <c r="A351" s="49">
        <v>312</v>
      </c>
      <c r="B351" s="55">
        <v>448</v>
      </c>
      <c r="C351" s="56">
        <v>451</v>
      </c>
      <c r="D351" s="8" t="s">
        <v>407</v>
      </c>
      <c r="E351" s="15" t="s">
        <v>11</v>
      </c>
      <c r="F351" s="15" t="s">
        <v>408</v>
      </c>
      <c r="G351" s="64" t="s">
        <v>36</v>
      </c>
      <c r="H351" s="144" t="s">
        <v>837</v>
      </c>
      <c r="I351" s="64" t="s">
        <v>628</v>
      </c>
      <c r="J351" s="8" t="s">
        <v>406</v>
      </c>
      <c r="K351" s="12" t="s">
        <v>6</v>
      </c>
      <c r="L351" s="12" t="s">
        <v>15</v>
      </c>
      <c r="M351" s="11">
        <v>1</v>
      </c>
      <c r="N351" s="305" t="s">
        <v>541</v>
      </c>
      <c r="O351" s="66"/>
      <c r="P351" s="66" t="s">
        <v>15</v>
      </c>
      <c r="Q351" s="66"/>
      <c r="R351" s="66"/>
      <c r="S351" s="66"/>
      <c r="T351" s="66"/>
      <c r="U351" s="66"/>
      <c r="V351" s="66"/>
      <c r="W351" s="66"/>
      <c r="X351" s="66"/>
      <c r="Y351" s="67">
        <f t="shared" si="167"/>
        <v>1</v>
      </c>
      <c r="Z351" s="16"/>
      <c r="AA351" s="12"/>
      <c r="AB351" s="12"/>
      <c r="AC351" s="12"/>
      <c r="AD351" s="12"/>
      <c r="AE351" s="68" t="s">
        <v>710</v>
      </c>
      <c r="AF351" s="68" t="s">
        <v>710</v>
      </c>
      <c r="AG351" s="68" t="s">
        <v>710</v>
      </c>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6">
        <v>2</v>
      </c>
      <c r="BK351" s="16">
        <v>2</v>
      </c>
      <c r="BL351" s="16">
        <v>2</v>
      </c>
      <c r="BM351" s="16">
        <v>2</v>
      </c>
      <c r="BN351" s="16">
        <v>1</v>
      </c>
      <c r="BO351" s="16">
        <v>2</v>
      </c>
      <c r="BP351" s="16">
        <v>2</v>
      </c>
      <c r="BQ351" s="16">
        <v>2</v>
      </c>
      <c r="BR351" s="16">
        <v>2</v>
      </c>
      <c r="BS351" s="16">
        <v>2</v>
      </c>
      <c r="BT351" s="16">
        <v>2</v>
      </c>
      <c r="BU351" s="16">
        <v>2</v>
      </c>
      <c r="BV351" s="16">
        <v>2</v>
      </c>
      <c r="BW351" s="16">
        <v>2</v>
      </c>
      <c r="BX351" s="16">
        <v>2</v>
      </c>
      <c r="BY351" s="16">
        <v>2</v>
      </c>
      <c r="BZ351" s="16">
        <v>2</v>
      </c>
      <c r="CA351" s="16">
        <v>2</v>
      </c>
      <c r="CB351" s="16">
        <v>2</v>
      </c>
      <c r="CC351" s="16">
        <v>2</v>
      </c>
      <c r="CD351" s="16">
        <v>2</v>
      </c>
      <c r="CE351" s="16">
        <v>2</v>
      </c>
      <c r="CF351" s="16">
        <v>2</v>
      </c>
      <c r="CG351" s="16">
        <v>2</v>
      </c>
      <c r="CH351" s="16">
        <v>2</v>
      </c>
      <c r="CI351" s="16">
        <v>2</v>
      </c>
      <c r="CJ351" s="16">
        <v>2</v>
      </c>
      <c r="CK351" s="16">
        <v>1</v>
      </c>
      <c r="CL351" s="16">
        <v>2</v>
      </c>
      <c r="CM351" s="16">
        <v>2</v>
      </c>
      <c r="CN351" s="16">
        <v>1</v>
      </c>
      <c r="CO351" s="16">
        <v>2</v>
      </c>
      <c r="CP351" s="16">
        <v>2</v>
      </c>
      <c r="CQ351" s="16">
        <v>2</v>
      </c>
      <c r="CR351" s="16">
        <v>2</v>
      </c>
      <c r="CS351" s="16">
        <v>2</v>
      </c>
      <c r="CT351" s="16">
        <v>2</v>
      </c>
      <c r="CU351" s="16">
        <v>2</v>
      </c>
      <c r="CV351" s="16">
        <v>2</v>
      </c>
      <c r="CW351" s="69">
        <f>COUNTIF(BJ351:CV351,"2")</f>
        <v>36</v>
      </c>
      <c r="CX351" s="352">
        <f>CW351/(CW351+CY351+DA351+DC351)</f>
        <v>0.92307692307692313</v>
      </c>
      <c r="CY351" s="69">
        <f>COUNTIF(BJ351:CV351,"1")</f>
        <v>3</v>
      </c>
      <c r="CZ351" s="70">
        <f>CY351/(CW351+CY351+DA351+DC351)</f>
        <v>7.6923076923076927E-2</v>
      </c>
      <c r="DA351" s="69">
        <f>COUNTIF(BJ351:CV351,"0")</f>
        <v>0</v>
      </c>
      <c r="DB351" s="70">
        <f>DA351/(CW351+CY351+DA351+DC351)</f>
        <v>0</v>
      </c>
      <c r="DC351" s="69">
        <f>COUNTIF(BJ351:CV351,"KĐG")</f>
        <v>0</v>
      </c>
      <c r="DD351" s="70">
        <f>DC351/(CW351+CY351+DA351+DC351)</f>
        <v>0</v>
      </c>
      <c r="DE351" s="71">
        <f>(((CW351*2)+(CY351*1)+(DA351*0)))/(CW351+CY351+DA351)</f>
        <v>1.9230769230769231</v>
      </c>
      <c r="DF351" s="71" t="str">
        <f>IF(DD351&gt;=50%,"KĐG",IF(DE351&gt;=1.6,"Đạt mục tiêu",IF(DE351&gt;=1,"Cần cố gắng","Chưa đạt")))</f>
        <v>Đạt mục tiêu</v>
      </c>
      <c r="DG351" s="2"/>
      <c r="DH351" s="2"/>
      <c r="DI351" s="2"/>
      <c r="DJ351" s="2"/>
      <c r="DK351" s="2"/>
      <c r="DL351" s="2"/>
      <c r="DM351" s="2"/>
      <c r="DN351" s="2"/>
      <c r="DO351" s="2"/>
      <c r="DP351" s="2"/>
      <c r="DQ351" s="2"/>
      <c r="DR351" s="2"/>
      <c r="DS351" s="2"/>
      <c r="DT351" s="2"/>
      <c r="DU351" s="2"/>
      <c r="DV351" s="2"/>
      <c r="DW351" s="2"/>
      <c r="DX351" s="2"/>
      <c r="DY351" s="2"/>
      <c r="DZ351" s="2"/>
    </row>
    <row r="352" spans="1:130" ht="54.75" customHeight="1" x14ac:dyDescent="0.25">
      <c r="A352" s="49">
        <v>313</v>
      </c>
      <c r="B352" s="55">
        <v>451</v>
      </c>
      <c r="C352" s="56"/>
      <c r="D352" s="8" t="s">
        <v>410</v>
      </c>
      <c r="E352" s="15" t="s">
        <v>11</v>
      </c>
      <c r="F352" s="15" t="s">
        <v>409</v>
      </c>
      <c r="G352" s="64" t="s">
        <v>19</v>
      </c>
      <c r="H352" s="145" t="s">
        <v>1393</v>
      </c>
      <c r="I352" s="64" t="s">
        <v>628</v>
      </c>
      <c r="J352" s="8" t="s">
        <v>406</v>
      </c>
      <c r="K352" s="12"/>
      <c r="L352" s="12"/>
      <c r="M352" s="11"/>
      <c r="N352" s="305" t="s">
        <v>541</v>
      </c>
      <c r="O352" s="66"/>
      <c r="P352" s="66" t="s">
        <v>15</v>
      </c>
      <c r="Q352" s="66"/>
      <c r="R352" s="66"/>
      <c r="S352" s="66"/>
      <c r="T352" s="66"/>
      <c r="U352" s="66"/>
      <c r="V352" s="66"/>
      <c r="W352" s="66"/>
      <c r="X352" s="66"/>
      <c r="Y352" s="67">
        <f t="shared" si="167"/>
        <v>1</v>
      </c>
      <c r="Z352" s="16"/>
      <c r="AA352" s="12"/>
      <c r="AB352" s="12"/>
      <c r="AC352" s="12"/>
      <c r="AD352" s="12"/>
      <c r="AE352" s="68" t="s">
        <v>710</v>
      </c>
      <c r="AF352" s="12" t="s">
        <v>654</v>
      </c>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6">
        <v>1</v>
      </c>
      <c r="BK352" s="16">
        <v>2</v>
      </c>
      <c r="BL352" s="16">
        <v>2</v>
      </c>
      <c r="BM352" s="16">
        <v>2</v>
      </c>
      <c r="BN352" s="16">
        <v>1</v>
      </c>
      <c r="BO352" s="16">
        <v>2</v>
      </c>
      <c r="BP352" s="16">
        <v>2</v>
      </c>
      <c r="BQ352" s="16">
        <v>1</v>
      </c>
      <c r="BR352" s="16">
        <v>2</v>
      </c>
      <c r="BS352" s="16">
        <v>2</v>
      </c>
      <c r="BT352" s="16">
        <v>2</v>
      </c>
      <c r="BU352" s="16">
        <v>2</v>
      </c>
      <c r="BV352" s="16">
        <v>2</v>
      </c>
      <c r="BW352" s="16">
        <v>2</v>
      </c>
      <c r="BX352" s="16">
        <v>2</v>
      </c>
      <c r="BY352" s="16">
        <v>2</v>
      </c>
      <c r="BZ352" s="16">
        <v>2</v>
      </c>
      <c r="CA352" s="16">
        <v>2</v>
      </c>
      <c r="CB352" s="16">
        <v>2</v>
      </c>
      <c r="CC352" s="16">
        <v>2</v>
      </c>
      <c r="CD352" s="16">
        <v>2</v>
      </c>
      <c r="CE352" s="16">
        <v>2</v>
      </c>
      <c r="CF352" s="16">
        <v>2</v>
      </c>
      <c r="CG352" s="16">
        <v>2</v>
      </c>
      <c r="CH352" s="16">
        <v>2</v>
      </c>
      <c r="CI352" s="16">
        <v>2</v>
      </c>
      <c r="CJ352" s="16">
        <v>2</v>
      </c>
      <c r="CK352" s="16">
        <v>2</v>
      </c>
      <c r="CL352" s="16">
        <v>2</v>
      </c>
      <c r="CM352" s="16">
        <v>2</v>
      </c>
      <c r="CN352" s="16">
        <v>2</v>
      </c>
      <c r="CO352" s="16">
        <v>1</v>
      </c>
      <c r="CP352" s="16">
        <v>2</v>
      </c>
      <c r="CQ352" s="16">
        <v>2</v>
      </c>
      <c r="CR352" s="16">
        <v>2</v>
      </c>
      <c r="CS352" s="16">
        <v>1</v>
      </c>
      <c r="CT352" s="16">
        <v>2</v>
      </c>
      <c r="CU352" s="16">
        <v>2</v>
      </c>
      <c r="CV352" s="16">
        <v>2</v>
      </c>
      <c r="CW352" s="69"/>
      <c r="CX352" s="352"/>
      <c r="CY352" s="69"/>
      <c r="CZ352" s="70"/>
      <c r="DA352" s="69"/>
      <c r="DB352" s="70"/>
      <c r="DC352" s="69"/>
      <c r="DD352" s="70"/>
      <c r="DE352" s="71"/>
      <c r="DF352" s="71"/>
      <c r="DG352" s="2"/>
      <c r="DH352" s="2"/>
      <c r="DI352" s="2"/>
      <c r="DJ352" s="2"/>
      <c r="DK352" s="2"/>
      <c r="DL352" s="2"/>
      <c r="DM352" s="2"/>
      <c r="DN352" s="2"/>
      <c r="DO352" s="2"/>
      <c r="DP352" s="2"/>
      <c r="DQ352" s="2"/>
      <c r="DR352" s="2"/>
      <c r="DS352" s="2"/>
      <c r="DT352" s="2"/>
      <c r="DU352" s="2"/>
      <c r="DV352" s="2"/>
      <c r="DW352" s="2"/>
      <c r="DX352" s="2"/>
      <c r="DY352" s="2"/>
      <c r="DZ352" s="2"/>
    </row>
    <row r="353" spans="1:130" ht="42.75" hidden="1" customHeight="1" x14ac:dyDescent="0.25">
      <c r="A353" s="49">
        <v>314</v>
      </c>
      <c r="B353" s="62">
        <v>452</v>
      </c>
      <c r="C353" s="56">
        <v>454</v>
      </c>
      <c r="D353" s="8" t="s">
        <v>410</v>
      </c>
      <c r="E353" s="15" t="s">
        <v>11</v>
      </c>
      <c r="F353" s="15" t="s">
        <v>409</v>
      </c>
      <c r="G353" s="64" t="s">
        <v>19</v>
      </c>
      <c r="H353" s="145" t="s">
        <v>838</v>
      </c>
      <c r="I353" s="64" t="s">
        <v>628</v>
      </c>
      <c r="J353" s="64" t="s">
        <v>406</v>
      </c>
      <c r="K353" s="16" t="s">
        <v>6</v>
      </c>
      <c r="L353" s="16" t="s">
        <v>15</v>
      </c>
      <c r="M353" s="11"/>
      <c r="N353" s="11" t="s">
        <v>546</v>
      </c>
      <c r="O353" s="66"/>
      <c r="P353" s="66"/>
      <c r="Q353" s="66"/>
      <c r="R353" s="66"/>
      <c r="S353" s="66"/>
      <c r="T353" s="66"/>
      <c r="U353" s="66" t="s">
        <v>15</v>
      </c>
      <c r="V353" s="66"/>
      <c r="W353" s="66"/>
      <c r="X353" s="66"/>
      <c r="Y353" s="67">
        <f t="shared" si="167"/>
        <v>1</v>
      </c>
      <c r="Z353" s="16"/>
      <c r="AA353" s="12"/>
      <c r="AB353" s="12"/>
      <c r="AC353" s="12"/>
      <c r="AD353" s="12"/>
      <c r="AE353" s="68"/>
      <c r="AF353" s="12"/>
      <c r="AG353" s="12"/>
      <c r="AH353" s="12"/>
      <c r="AI353" s="12"/>
      <c r="AJ353" s="12"/>
      <c r="AK353" s="12"/>
      <c r="AL353" s="12"/>
      <c r="AM353" s="12"/>
      <c r="AN353" s="12"/>
      <c r="AO353" s="12"/>
      <c r="AP353" s="12"/>
      <c r="AQ353" s="12"/>
      <c r="AR353" s="12"/>
      <c r="AS353" s="12"/>
      <c r="AT353" s="12"/>
      <c r="AU353" s="12"/>
      <c r="AV353" s="12"/>
      <c r="AW353" s="12"/>
      <c r="AX353" s="12"/>
      <c r="AY353" s="12" t="s">
        <v>623</v>
      </c>
      <c r="AZ353" s="12"/>
      <c r="BA353" s="12" t="s">
        <v>645</v>
      </c>
      <c r="BB353" s="12" t="s">
        <v>645</v>
      </c>
      <c r="BC353" s="12"/>
      <c r="BD353" s="12"/>
      <c r="BE353" s="12"/>
      <c r="BF353" s="12"/>
      <c r="BG353" s="12"/>
      <c r="BH353" s="12"/>
      <c r="BI353" s="12"/>
      <c r="BJ353" s="16">
        <v>2</v>
      </c>
      <c r="BK353" s="16">
        <v>2</v>
      </c>
      <c r="BL353" s="16">
        <v>2</v>
      </c>
      <c r="BM353" s="16">
        <v>2</v>
      </c>
      <c r="BN353" s="16">
        <v>2</v>
      </c>
      <c r="BO353" s="16">
        <v>2</v>
      </c>
      <c r="BP353" s="16">
        <v>2</v>
      </c>
      <c r="BQ353" s="16">
        <v>2</v>
      </c>
      <c r="BR353" s="16">
        <v>2</v>
      </c>
      <c r="BS353" s="16">
        <v>2</v>
      </c>
      <c r="BT353" s="16">
        <v>2</v>
      </c>
      <c r="BU353" s="16">
        <v>2</v>
      </c>
      <c r="BV353" s="16">
        <v>2</v>
      </c>
      <c r="BW353" s="16">
        <v>2</v>
      </c>
      <c r="BX353" s="16">
        <v>2</v>
      </c>
      <c r="BY353" s="16">
        <v>2</v>
      </c>
      <c r="BZ353" s="16">
        <v>2</v>
      </c>
      <c r="CA353" s="16">
        <v>2</v>
      </c>
      <c r="CB353" s="16">
        <v>2</v>
      </c>
      <c r="CC353" s="16">
        <v>2</v>
      </c>
      <c r="CD353" s="16"/>
      <c r="CE353" s="16">
        <v>2</v>
      </c>
      <c r="CF353" s="16">
        <v>2</v>
      </c>
      <c r="CG353" s="16">
        <v>2</v>
      </c>
      <c r="CH353" s="16">
        <v>2</v>
      </c>
      <c r="CI353" s="16">
        <v>2</v>
      </c>
      <c r="CJ353" s="16">
        <v>2</v>
      </c>
      <c r="CK353" s="16">
        <v>2</v>
      </c>
      <c r="CL353" s="16">
        <v>2</v>
      </c>
      <c r="CM353" s="16">
        <v>2</v>
      </c>
      <c r="CN353" s="16">
        <v>2</v>
      </c>
      <c r="CO353" s="16">
        <v>2</v>
      </c>
      <c r="CP353" s="16">
        <v>2</v>
      </c>
      <c r="CQ353" s="16">
        <v>2</v>
      </c>
      <c r="CR353" s="16">
        <v>2</v>
      </c>
      <c r="CS353" s="16"/>
      <c r="CT353" s="16">
        <v>2</v>
      </c>
      <c r="CU353" s="16">
        <v>2</v>
      </c>
      <c r="CV353" s="16">
        <v>2</v>
      </c>
      <c r="CW353" s="69">
        <f t="shared" ref="CW353:CW361" si="170">COUNTIF(BJ353:CV353,"2")</f>
        <v>37</v>
      </c>
      <c r="CX353" s="352">
        <f t="shared" ref="CX353:CX361" si="171">CW353/(CW353+CY353+DA353+DC353)</f>
        <v>1</v>
      </c>
      <c r="CY353" s="69">
        <f t="shared" ref="CY353:CY361" si="172">COUNTIF(BJ353:CV353,"1")</f>
        <v>0</v>
      </c>
      <c r="CZ353" s="70">
        <f t="shared" ref="CZ353:CZ361" si="173">CY353/(CW353+CY353+DA353+DC353)</f>
        <v>0</v>
      </c>
      <c r="DA353" s="69">
        <f t="shared" ref="DA353:DA361" si="174">COUNTIF(BJ353:CV353,"0")</f>
        <v>0</v>
      </c>
      <c r="DB353" s="70">
        <f t="shared" ref="DB353:DB361" si="175">DA353/(CW353+CY353+DA353+DC353)</f>
        <v>0</v>
      </c>
      <c r="DC353" s="69">
        <f t="shared" ref="DC353:DC361" si="176">COUNTIF(BJ353:CV353,"KĐG")</f>
        <v>0</v>
      </c>
      <c r="DD353" s="70">
        <f t="shared" ref="DD353:DD361" si="177">DC353/(CW353+CY353+DA353+DC353)</f>
        <v>0</v>
      </c>
      <c r="DE353" s="71">
        <f t="shared" ref="DE353:DE361" si="178">(((CW353*2)+(CY353*1)+(DA353*0)))/(CW353+CY353+DA353)</f>
        <v>2</v>
      </c>
      <c r="DF353" s="71" t="str">
        <f t="shared" ref="DF353:DF361" si="179">IF(DD353&gt;=50%,"KĐG",IF(DE353&gt;=1.6,"Đạt mục tiêu",IF(DE353&gt;=1,"Cần cố gắng","Chưa đạt")))</f>
        <v>Đạt mục tiêu</v>
      </c>
      <c r="DG353" s="2"/>
      <c r="DH353" s="2"/>
      <c r="DI353" s="2"/>
      <c r="DJ353" s="2"/>
      <c r="DK353" s="2"/>
      <c r="DL353" s="2"/>
      <c r="DM353" s="2"/>
      <c r="DN353" s="2"/>
      <c r="DO353" s="2"/>
      <c r="DP353" s="2"/>
      <c r="DQ353" s="2"/>
      <c r="DR353" s="2"/>
      <c r="DS353" s="2"/>
      <c r="DT353" s="2"/>
      <c r="DU353" s="2"/>
      <c r="DV353" s="2"/>
      <c r="DW353" s="2"/>
      <c r="DX353" s="2"/>
      <c r="DY353" s="2"/>
      <c r="DZ353" s="2"/>
    </row>
    <row r="354" spans="1:130" ht="42.75" customHeight="1" x14ac:dyDescent="0.25">
      <c r="A354" s="614">
        <v>315</v>
      </c>
      <c r="B354" s="617">
        <v>454</v>
      </c>
      <c r="C354" s="56"/>
      <c r="D354" s="612" t="s">
        <v>411</v>
      </c>
      <c r="E354" s="15"/>
      <c r="F354" s="612" t="s">
        <v>412</v>
      </c>
      <c r="G354" s="64"/>
      <c r="H354" s="145" t="s">
        <v>1332</v>
      </c>
      <c r="I354" s="64" t="s">
        <v>628</v>
      </c>
      <c r="J354" s="64"/>
      <c r="K354" s="16"/>
      <c r="L354" s="16"/>
      <c r="M354" s="11"/>
      <c r="N354" s="11" t="s">
        <v>541</v>
      </c>
      <c r="O354" s="66"/>
      <c r="P354" s="66"/>
      <c r="Q354" s="66"/>
      <c r="R354" s="66"/>
      <c r="S354" s="66"/>
      <c r="T354" s="66"/>
      <c r="U354" s="66"/>
      <c r="V354" s="66"/>
      <c r="W354" s="66"/>
      <c r="X354" s="66"/>
      <c r="Y354" s="67"/>
      <c r="Z354" s="16"/>
      <c r="AA354" s="12"/>
      <c r="AB354" s="12"/>
      <c r="AC354" s="12"/>
      <c r="AD354" s="12"/>
      <c r="AE354" s="68"/>
      <c r="AF354" s="68" t="s">
        <v>710</v>
      </c>
      <c r="AG354" s="12" t="s">
        <v>626</v>
      </c>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69"/>
      <c r="CX354" s="352"/>
      <c r="CY354" s="69"/>
      <c r="CZ354" s="70"/>
      <c r="DA354" s="69"/>
      <c r="DB354" s="70"/>
      <c r="DC354" s="69"/>
      <c r="DD354" s="70"/>
      <c r="DE354" s="71"/>
      <c r="DF354" s="71"/>
      <c r="DG354" s="387"/>
      <c r="DH354" s="387"/>
      <c r="DI354" s="387"/>
      <c r="DJ354" s="387"/>
      <c r="DK354" s="387"/>
      <c r="DL354" s="387"/>
      <c r="DM354" s="387"/>
      <c r="DN354" s="387"/>
      <c r="DO354" s="387"/>
      <c r="DP354" s="387"/>
      <c r="DQ354" s="387"/>
      <c r="DR354" s="387"/>
      <c r="DS354" s="387"/>
      <c r="DT354" s="387"/>
      <c r="DU354" s="387"/>
      <c r="DV354" s="387"/>
      <c r="DW354" s="387"/>
      <c r="DX354" s="387"/>
      <c r="DY354" s="387"/>
      <c r="DZ354" s="387"/>
    </row>
    <row r="355" spans="1:130" ht="70.5" customHeight="1" x14ac:dyDescent="0.25">
      <c r="A355" s="616"/>
      <c r="B355" s="619"/>
      <c r="C355" s="56">
        <v>455</v>
      </c>
      <c r="D355" s="613"/>
      <c r="E355" s="15" t="s">
        <v>11</v>
      </c>
      <c r="F355" s="613"/>
      <c r="G355" s="64" t="s">
        <v>19</v>
      </c>
      <c r="H355" s="145" t="s">
        <v>839</v>
      </c>
      <c r="I355" s="64" t="s">
        <v>628</v>
      </c>
      <c r="J355" s="64" t="s">
        <v>406</v>
      </c>
      <c r="K355" s="16" t="s">
        <v>6</v>
      </c>
      <c r="L355" s="16" t="s">
        <v>15</v>
      </c>
      <c r="M355" s="11">
        <v>1</v>
      </c>
      <c r="N355" s="305" t="s">
        <v>541</v>
      </c>
      <c r="O355" s="66"/>
      <c r="P355" s="66" t="s">
        <v>15</v>
      </c>
      <c r="Q355" s="66"/>
      <c r="R355" s="66"/>
      <c r="S355" s="66"/>
      <c r="T355" s="66"/>
      <c r="U355" s="66"/>
      <c r="V355" s="66"/>
      <c r="W355" s="66"/>
      <c r="X355" s="66"/>
      <c r="Y355" s="67">
        <f t="shared" si="167"/>
        <v>1</v>
      </c>
      <c r="Z355" s="16"/>
      <c r="AA355" s="16" t="s">
        <v>654</v>
      </c>
      <c r="AB355" s="16" t="s">
        <v>623</v>
      </c>
      <c r="AC355" s="16"/>
      <c r="AD355" s="16" t="s">
        <v>645</v>
      </c>
      <c r="AE355" s="68"/>
      <c r="AF355" s="68"/>
      <c r="AG355" s="12" t="s">
        <v>645</v>
      </c>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6">
        <v>2</v>
      </c>
      <c r="BK355" s="16">
        <v>1</v>
      </c>
      <c r="BL355" s="16">
        <v>2</v>
      </c>
      <c r="BM355" s="16">
        <v>1</v>
      </c>
      <c r="BN355" s="16">
        <v>2</v>
      </c>
      <c r="BO355" s="16">
        <v>2</v>
      </c>
      <c r="BP355" s="16">
        <v>2</v>
      </c>
      <c r="BQ355" s="16">
        <v>2</v>
      </c>
      <c r="BR355" s="16">
        <v>2</v>
      </c>
      <c r="BS355" s="16">
        <v>2</v>
      </c>
      <c r="BT355" s="16">
        <v>2</v>
      </c>
      <c r="BU355" s="16">
        <v>2</v>
      </c>
      <c r="BV355" s="16">
        <v>2</v>
      </c>
      <c r="BW355" s="16">
        <v>2</v>
      </c>
      <c r="BX355" s="16">
        <v>2</v>
      </c>
      <c r="BY355" s="16">
        <v>2</v>
      </c>
      <c r="BZ355" s="16">
        <v>2</v>
      </c>
      <c r="CA355" s="16">
        <v>2</v>
      </c>
      <c r="CB355" s="16">
        <v>2</v>
      </c>
      <c r="CC355" s="16">
        <v>2</v>
      </c>
      <c r="CD355" s="16">
        <v>2</v>
      </c>
      <c r="CE355" s="16">
        <v>2</v>
      </c>
      <c r="CF355" s="16">
        <v>2</v>
      </c>
      <c r="CG355" s="16">
        <v>2</v>
      </c>
      <c r="CH355" s="16">
        <v>2</v>
      </c>
      <c r="CI355" s="16">
        <v>2</v>
      </c>
      <c r="CJ355" s="16">
        <v>1</v>
      </c>
      <c r="CK355" s="16">
        <v>2</v>
      </c>
      <c r="CL355" s="16">
        <v>1</v>
      </c>
      <c r="CM355" s="16">
        <v>2</v>
      </c>
      <c r="CN355" s="16">
        <v>1</v>
      </c>
      <c r="CO355" s="16">
        <v>1</v>
      </c>
      <c r="CP355" s="16">
        <v>2</v>
      </c>
      <c r="CQ355" s="16">
        <v>2</v>
      </c>
      <c r="CR355" s="16">
        <v>2</v>
      </c>
      <c r="CS355" s="16">
        <v>2</v>
      </c>
      <c r="CT355" s="16">
        <v>2</v>
      </c>
      <c r="CU355" s="16">
        <v>1</v>
      </c>
      <c r="CV355" s="16">
        <v>2</v>
      </c>
      <c r="CW355" s="69">
        <f t="shared" si="170"/>
        <v>32</v>
      </c>
      <c r="CX355" s="352">
        <f t="shared" si="171"/>
        <v>0.82051282051282048</v>
      </c>
      <c r="CY355" s="69">
        <f t="shared" si="172"/>
        <v>7</v>
      </c>
      <c r="CZ355" s="70">
        <f t="shared" si="173"/>
        <v>0.17948717948717949</v>
      </c>
      <c r="DA355" s="69">
        <f t="shared" si="174"/>
        <v>0</v>
      </c>
      <c r="DB355" s="70">
        <f t="shared" si="175"/>
        <v>0</v>
      </c>
      <c r="DC355" s="69">
        <f t="shared" si="176"/>
        <v>0</v>
      </c>
      <c r="DD355" s="70">
        <f t="shared" si="177"/>
        <v>0</v>
      </c>
      <c r="DE355" s="71">
        <f t="shared" si="178"/>
        <v>1.8205128205128205</v>
      </c>
      <c r="DF355" s="71" t="str">
        <f t="shared" si="179"/>
        <v>Đạt mục tiêu</v>
      </c>
      <c r="DG355" s="2"/>
      <c r="DH355" s="2"/>
      <c r="DI355" s="2"/>
      <c r="DJ355" s="2"/>
      <c r="DK355" s="2"/>
      <c r="DL355" s="2"/>
      <c r="DM355" s="2"/>
      <c r="DN355" s="2"/>
      <c r="DO355" s="2"/>
      <c r="DP355" s="2"/>
      <c r="DQ355" s="2"/>
      <c r="DR355" s="2"/>
      <c r="DS355" s="2"/>
      <c r="DT355" s="2"/>
      <c r="DU355" s="2"/>
      <c r="DV355" s="2"/>
      <c r="DW355" s="2"/>
      <c r="DX355" s="2"/>
      <c r="DY355" s="2"/>
      <c r="DZ355" s="2"/>
    </row>
    <row r="356" spans="1:130" ht="40.5" hidden="1" customHeight="1" x14ac:dyDescent="0.25">
      <c r="A356" s="49">
        <v>316</v>
      </c>
      <c r="B356" s="62">
        <v>455</v>
      </c>
      <c r="C356" s="56">
        <v>456</v>
      </c>
      <c r="D356" s="8" t="s">
        <v>413</v>
      </c>
      <c r="E356" s="281" t="s">
        <v>11</v>
      </c>
      <c r="F356" s="15" t="s">
        <v>414</v>
      </c>
      <c r="G356" s="282" t="s">
        <v>19</v>
      </c>
      <c r="H356" s="15" t="s">
        <v>840</v>
      </c>
      <c r="I356" s="64" t="s">
        <v>628</v>
      </c>
      <c r="J356" s="64" t="s">
        <v>406</v>
      </c>
      <c r="K356" s="14"/>
      <c r="L356" s="14"/>
      <c r="M356" s="11"/>
      <c r="N356" s="305" t="s">
        <v>542</v>
      </c>
      <c r="O356" s="66"/>
      <c r="P356" s="66"/>
      <c r="Q356" s="81" t="s">
        <v>15</v>
      </c>
      <c r="R356" s="66"/>
      <c r="S356" s="66"/>
      <c r="T356" s="66"/>
      <c r="U356" s="66"/>
      <c r="V356" s="66"/>
      <c r="W356" s="66"/>
      <c r="X356" s="66"/>
      <c r="Y356" s="67">
        <f t="shared" si="167"/>
        <v>1</v>
      </c>
      <c r="Z356" s="16"/>
      <c r="AA356" s="16"/>
      <c r="AB356" s="16"/>
      <c r="AC356" s="16"/>
      <c r="AD356" s="16"/>
      <c r="AE356" s="68"/>
      <c r="AF356" s="12"/>
      <c r="AG356" s="12"/>
      <c r="AH356" s="12" t="s">
        <v>710</v>
      </c>
      <c r="AI356" s="12" t="s">
        <v>710</v>
      </c>
      <c r="AJ356" s="12" t="s">
        <v>645</v>
      </c>
      <c r="AK356" s="12" t="s">
        <v>645</v>
      </c>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6">
        <v>2</v>
      </c>
      <c r="BK356" s="16">
        <v>2</v>
      </c>
      <c r="BL356" s="16">
        <v>2</v>
      </c>
      <c r="BM356" s="16">
        <v>2</v>
      </c>
      <c r="BN356" s="16">
        <v>2</v>
      </c>
      <c r="BO356" s="16">
        <v>2</v>
      </c>
      <c r="BP356" s="16">
        <v>2</v>
      </c>
      <c r="BQ356" s="16">
        <v>2</v>
      </c>
      <c r="BR356" s="16">
        <v>2</v>
      </c>
      <c r="BS356" s="16">
        <v>2</v>
      </c>
      <c r="BT356" s="16">
        <v>2</v>
      </c>
      <c r="BU356" s="16">
        <v>2</v>
      </c>
      <c r="BV356" s="16">
        <v>2</v>
      </c>
      <c r="BW356" s="16">
        <v>2</v>
      </c>
      <c r="BX356" s="16">
        <v>2</v>
      </c>
      <c r="BY356" s="16">
        <v>2</v>
      </c>
      <c r="BZ356" s="16">
        <v>2</v>
      </c>
      <c r="CA356" s="16">
        <v>2</v>
      </c>
      <c r="CB356" s="16">
        <v>2</v>
      </c>
      <c r="CC356" s="16">
        <v>2</v>
      </c>
      <c r="CD356" s="16">
        <v>2</v>
      </c>
      <c r="CE356" s="16">
        <v>2</v>
      </c>
      <c r="CF356" s="16">
        <v>2</v>
      </c>
      <c r="CG356" s="16">
        <v>2</v>
      </c>
      <c r="CH356" s="16">
        <v>2</v>
      </c>
      <c r="CI356" s="16">
        <v>2</v>
      </c>
      <c r="CJ356" s="16">
        <v>2</v>
      </c>
      <c r="CK356" s="16">
        <v>2</v>
      </c>
      <c r="CL356" s="16">
        <v>2</v>
      </c>
      <c r="CM356" s="16">
        <v>2</v>
      </c>
      <c r="CN356" s="16">
        <v>2</v>
      </c>
      <c r="CO356" s="16">
        <v>2</v>
      </c>
      <c r="CP356" s="16">
        <v>1</v>
      </c>
      <c r="CQ356" s="16">
        <v>1</v>
      </c>
      <c r="CR356" s="16">
        <v>1</v>
      </c>
      <c r="CS356" s="16">
        <v>1</v>
      </c>
      <c r="CT356" s="16">
        <v>2</v>
      </c>
      <c r="CU356" s="16">
        <v>2</v>
      </c>
      <c r="CV356" s="16">
        <v>2</v>
      </c>
      <c r="CW356" s="69">
        <f t="shared" si="170"/>
        <v>35</v>
      </c>
      <c r="CX356" s="352">
        <f t="shared" si="171"/>
        <v>0.89743589743589747</v>
      </c>
      <c r="CY356" s="69">
        <f t="shared" si="172"/>
        <v>4</v>
      </c>
      <c r="CZ356" s="70">
        <f t="shared" si="173"/>
        <v>0.10256410256410256</v>
      </c>
      <c r="DA356" s="69">
        <f t="shared" si="174"/>
        <v>0</v>
      </c>
      <c r="DB356" s="70">
        <f t="shared" si="175"/>
        <v>0</v>
      </c>
      <c r="DC356" s="69">
        <f t="shared" si="176"/>
        <v>0</v>
      </c>
      <c r="DD356" s="70">
        <f t="shared" si="177"/>
        <v>0</v>
      </c>
      <c r="DE356" s="71">
        <f t="shared" si="178"/>
        <v>1.8974358974358974</v>
      </c>
      <c r="DF356" s="71" t="str">
        <f t="shared" si="179"/>
        <v>Đạt mục tiêu</v>
      </c>
      <c r="DG356" s="2"/>
      <c r="DH356" s="2"/>
      <c r="DI356" s="2"/>
      <c r="DJ356" s="2"/>
      <c r="DK356" s="2"/>
      <c r="DL356" s="2"/>
      <c r="DM356" s="2"/>
      <c r="DN356" s="2"/>
      <c r="DO356" s="2"/>
      <c r="DP356" s="2"/>
      <c r="DQ356" s="2"/>
      <c r="DR356" s="2"/>
      <c r="DS356" s="2"/>
      <c r="DT356" s="2"/>
      <c r="DU356" s="2"/>
      <c r="DV356" s="2"/>
      <c r="DW356" s="2"/>
      <c r="DX356" s="2"/>
      <c r="DY356" s="2"/>
      <c r="DZ356" s="2"/>
    </row>
    <row r="357" spans="1:130" ht="50.25" hidden="1" customHeight="1" x14ac:dyDescent="0.25">
      <c r="A357" s="49">
        <v>317</v>
      </c>
      <c r="B357" s="62">
        <v>456</v>
      </c>
      <c r="C357" s="56">
        <v>457</v>
      </c>
      <c r="D357" s="8" t="s">
        <v>415</v>
      </c>
      <c r="E357" s="281" t="s">
        <v>11</v>
      </c>
      <c r="F357" s="15" t="s">
        <v>416</v>
      </c>
      <c r="G357" s="282" t="s">
        <v>19</v>
      </c>
      <c r="H357" s="8" t="s">
        <v>841</v>
      </c>
      <c r="I357" s="64" t="s">
        <v>628</v>
      </c>
      <c r="J357" s="64" t="s">
        <v>406</v>
      </c>
      <c r="K357" s="14"/>
      <c r="L357" s="14"/>
      <c r="M357" s="11"/>
      <c r="N357" s="305" t="s">
        <v>542</v>
      </c>
      <c r="O357" s="66"/>
      <c r="P357" s="66"/>
      <c r="Q357" s="66" t="s">
        <v>15</v>
      </c>
      <c r="R357" s="66"/>
      <c r="S357" s="66"/>
      <c r="T357" s="66"/>
      <c r="U357" s="66"/>
      <c r="V357" s="66"/>
      <c r="W357" s="66"/>
      <c r="X357" s="66"/>
      <c r="Y357" s="67">
        <f t="shared" si="167"/>
        <v>1</v>
      </c>
      <c r="Z357" s="16"/>
      <c r="AA357" s="16"/>
      <c r="AB357" s="16"/>
      <c r="AC357" s="16"/>
      <c r="AD357" s="16"/>
      <c r="AE357" s="68"/>
      <c r="AF357" s="12"/>
      <c r="AG357" s="12"/>
      <c r="AH357" s="12" t="s">
        <v>687</v>
      </c>
      <c r="AI357" s="12" t="s">
        <v>687</v>
      </c>
      <c r="AJ357" s="12" t="s">
        <v>687</v>
      </c>
      <c r="AK357" s="12" t="s">
        <v>687</v>
      </c>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6">
        <v>2</v>
      </c>
      <c r="BK357" s="16">
        <v>2</v>
      </c>
      <c r="BL357" s="16">
        <v>2</v>
      </c>
      <c r="BM357" s="16">
        <v>2</v>
      </c>
      <c r="BN357" s="16">
        <v>2</v>
      </c>
      <c r="BO357" s="16">
        <v>2</v>
      </c>
      <c r="BP357" s="16">
        <v>2</v>
      </c>
      <c r="BQ357" s="16">
        <v>2</v>
      </c>
      <c r="BR357" s="16">
        <v>2</v>
      </c>
      <c r="BS357" s="16">
        <v>2</v>
      </c>
      <c r="BT357" s="16">
        <v>2</v>
      </c>
      <c r="BU357" s="16">
        <v>2</v>
      </c>
      <c r="BV357" s="16">
        <v>2</v>
      </c>
      <c r="BW357" s="16">
        <v>2</v>
      </c>
      <c r="BX357" s="16">
        <v>2</v>
      </c>
      <c r="BY357" s="16">
        <v>2</v>
      </c>
      <c r="BZ357" s="16">
        <v>2</v>
      </c>
      <c r="CA357" s="16">
        <v>2</v>
      </c>
      <c r="CB357" s="16">
        <v>2</v>
      </c>
      <c r="CC357" s="16">
        <v>2</v>
      </c>
      <c r="CD357" s="16">
        <v>2</v>
      </c>
      <c r="CE357" s="16">
        <v>2</v>
      </c>
      <c r="CF357" s="16">
        <v>2</v>
      </c>
      <c r="CG357" s="16">
        <v>2</v>
      </c>
      <c r="CH357" s="16">
        <v>2</v>
      </c>
      <c r="CI357" s="16">
        <v>2</v>
      </c>
      <c r="CJ357" s="16">
        <v>2</v>
      </c>
      <c r="CK357" s="16">
        <v>2</v>
      </c>
      <c r="CL357" s="16">
        <v>1</v>
      </c>
      <c r="CM357" s="16">
        <v>1</v>
      </c>
      <c r="CN357" s="16">
        <v>1</v>
      </c>
      <c r="CO357" s="16">
        <v>1</v>
      </c>
      <c r="CP357" s="16">
        <v>2</v>
      </c>
      <c r="CQ357" s="16">
        <v>2</v>
      </c>
      <c r="CR357" s="16">
        <v>2</v>
      </c>
      <c r="CS357" s="16">
        <v>2</v>
      </c>
      <c r="CT357" s="16">
        <v>2</v>
      </c>
      <c r="CU357" s="16">
        <v>2</v>
      </c>
      <c r="CV357" s="16">
        <v>2</v>
      </c>
      <c r="CW357" s="69">
        <f t="shared" si="170"/>
        <v>35</v>
      </c>
      <c r="CX357" s="352">
        <f t="shared" si="171"/>
        <v>0.89743589743589747</v>
      </c>
      <c r="CY357" s="69">
        <f t="shared" si="172"/>
        <v>4</v>
      </c>
      <c r="CZ357" s="70">
        <f t="shared" si="173"/>
        <v>0.10256410256410256</v>
      </c>
      <c r="DA357" s="69">
        <f t="shared" si="174"/>
        <v>0</v>
      </c>
      <c r="DB357" s="70">
        <f t="shared" si="175"/>
        <v>0</v>
      </c>
      <c r="DC357" s="69">
        <f t="shared" si="176"/>
        <v>0</v>
      </c>
      <c r="DD357" s="70">
        <f t="shared" si="177"/>
        <v>0</v>
      </c>
      <c r="DE357" s="71">
        <f t="shared" si="178"/>
        <v>1.8974358974358974</v>
      </c>
      <c r="DF357" s="71" t="str">
        <f t="shared" si="179"/>
        <v>Đạt mục tiêu</v>
      </c>
      <c r="DG357" s="2"/>
      <c r="DH357" s="2"/>
      <c r="DI357" s="2"/>
      <c r="DJ357" s="2"/>
      <c r="DK357" s="2"/>
      <c r="DL357" s="2"/>
      <c r="DM357" s="2"/>
      <c r="DN357" s="2"/>
      <c r="DO357" s="2"/>
      <c r="DP357" s="2"/>
      <c r="DQ357" s="2"/>
      <c r="DR357" s="2"/>
      <c r="DS357" s="2"/>
      <c r="DT357" s="2"/>
      <c r="DU357" s="2"/>
      <c r="DV357" s="2"/>
      <c r="DW357" s="2"/>
      <c r="DX357" s="2"/>
      <c r="DY357" s="2"/>
      <c r="DZ357" s="2"/>
    </row>
    <row r="358" spans="1:130" ht="48.75" hidden="1" customHeight="1" x14ac:dyDescent="0.25">
      <c r="A358" s="49">
        <v>318</v>
      </c>
      <c r="B358" s="62">
        <v>457</v>
      </c>
      <c r="C358" s="56">
        <v>458</v>
      </c>
      <c r="D358" s="8" t="s">
        <v>417</v>
      </c>
      <c r="E358" s="15" t="s">
        <v>36</v>
      </c>
      <c r="F358" s="15" t="s">
        <v>418</v>
      </c>
      <c r="G358" s="64" t="s">
        <v>19</v>
      </c>
      <c r="H358" s="15" t="s">
        <v>418</v>
      </c>
      <c r="I358" s="64" t="s">
        <v>628</v>
      </c>
      <c r="J358" s="64" t="s">
        <v>406</v>
      </c>
      <c r="K358" s="16" t="s">
        <v>6</v>
      </c>
      <c r="L358" s="16" t="s">
        <v>15</v>
      </c>
      <c r="M358" s="11"/>
      <c r="N358" s="306" t="s">
        <v>545</v>
      </c>
      <c r="O358" s="66"/>
      <c r="P358" s="66"/>
      <c r="Q358" s="66"/>
      <c r="R358" s="66"/>
      <c r="S358" s="66"/>
      <c r="T358" s="66" t="s">
        <v>15</v>
      </c>
      <c r="U358" s="66"/>
      <c r="V358" s="66"/>
      <c r="W358" s="66"/>
      <c r="X358" s="66"/>
      <c r="Y358" s="67">
        <f t="shared" si="167"/>
        <v>1</v>
      </c>
      <c r="Z358" s="16"/>
      <c r="AA358" s="16"/>
      <c r="AB358" s="16"/>
      <c r="AC358" s="16"/>
      <c r="AD358" s="16"/>
      <c r="AE358" s="68"/>
      <c r="AF358" s="12"/>
      <c r="AG358" s="12"/>
      <c r="AH358" s="12"/>
      <c r="AI358" s="12"/>
      <c r="AJ358" s="12"/>
      <c r="AK358" s="12"/>
      <c r="AL358" s="12"/>
      <c r="AM358" s="12"/>
      <c r="AN358" s="12"/>
      <c r="AO358" s="12"/>
      <c r="AP358" s="12"/>
      <c r="AQ358" s="12"/>
      <c r="AR358" s="12"/>
      <c r="AS358" s="12"/>
      <c r="AT358" s="12"/>
      <c r="AU358" s="12" t="s">
        <v>687</v>
      </c>
      <c r="AV358" s="12" t="s">
        <v>687</v>
      </c>
      <c r="AW358" s="12" t="s">
        <v>687</v>
      </c>
      <c r="AX358" s="12" t="s">
        <v>687</v>
      </c>
      <c r="AY358" s="12"/>
      <c r="AZ358" s="12"/>
      <c r="BA358" s="12"/>
      <c r="BB358" s="12"/>
      <c r="BC358" s="12"/>
      <c r="BD358" s="12"/>
      <c r="BE358" s="12"/>
      <c r="BF358" s="12"/>
      <c r="BG358" s="12"/>
      <c r="BH358" s="12"/>
      <c r="BI358" s="12"/>
      <c r="BJ358" s="345">
        <v>2</v>
      </c>
      <c r="BK358" s="345">
        <v>2</v>
      </c>
      <c r="BL358" s="345">
        <v>2</v>
      </c>
      <c r="BM358" s="345">
        <v>2</v>
      </c>
      <c r="BN358" s="345">
        <v>2</v>
      </c>
      <c r="BO358" s="345">
        <v>2</v>
      </c>
      <c r="BP358" s="345">
        <v>2</v>
      </c>
      <c r="BQ358" s="345">
        <v>2</v>
      </c>
      <c r="BR358" s="345">
        <v>2</v>
      </c>
      <c r="BS358" s="345">
        <v>2</v>
      </c>
      <c r="BT358" s="345">
        <v>2</v>
      </c>
      <c r="BU358" s="345">
        <v>2</v>
      </c>
      <c r="BV358" s="345">
        <v>2</v>
      </c>
      <c r="BW358" s="345">
        <v>2</v>
      </c>
      <c r="BX358" s="345">
        <v>2</v>
      </c>
      <c r="BY358" s="345">
        <v>2</v>
      </c>
      <c r="BZ358" s="345">
        <v>2</v>
      </c>
      <c r="CA358" s="345">
        <v>2</v>
      </c>
      <c r="CB358" s="345">
        <v>2</v>
      </c>
      <c r="CC358" s="345">
        <v>2</v>
      </c>
      <c r="CD358" s="345"/>
      <c r="CE358" s="345">
        <v>2</v>
      </c>
      <c r="CF358" s="345">
        <v>2</v>
      </c>
      <c r="CG358" s="345">
        <v>2</v>
      </c>
      <c r="CH358" s="345">
        <v>2</v>
      </c>
      <c r="CI358" s="345">
        <v>2</v>
      </c>
      <c r="CJ358" s="345">
        <v>2</v>
      </c>
      <c r="CK358" s="345">
        <v>2</v>
      </c>
      <c r="CL358" s="345">
        <v>2</v>
      </c>
      <c r="CM358" s="345">
        <v>2</v>
      </c>
      <c r="CN358" s="345">
        <v>2</v>
      </c>
      <c r="CO358" s="345">
        <v>2</v>
      </c>
      <c r="CP358" s="345">
        <v>2</v>
      </c>
      <c r="CQ358" s="345">
        <v>2</v>
      </c>
      <c r="CR358" s="345">
        <v>2</v>
      </c>
      <c r="CS358" s="345">
        <v>2</v>
      </c>
      <c r="CT358" s="345">
        <v>2</v>
      </c>
      <c r="CU358" s="345">
        <v>2</v>
      </c>
      <c r="CV358" s="345">
        <v>2</v>
      </c>
      <c r="CW358" s="335">
        <f t="shared" si="170"/>
        <v>38</v>
      </c>
      <c r="CX358" s="330">
        <f t="shared" si="171"/>
        <v>1</v>
      </c>
      <c r="CY358" s="335">
        <f t="shared" si="172"/>
        <v>0</v>
      </c>
      <c r="CZ358" s="339">
        <f t="shared" si="173"/>
        <v>0</v>
      </c>
      <c r="DA358" s="335">
        <f t="shared" si="174"/>
        <v>0</v>
      </c>
      <c r="DB358" s="339">
        <f t="shared" si="175"/>
        <v>0</v>
      </c>
      <c r="DC358" s="335">
        <f t="shared" si="176"/>
        <v>0</v>
      </c>
      <c r="DD358" s="339">
        <f t="shared" si="177"/>
        <v>0</v>
      </c>
      <c r="DE358" s="71">
        <f t="shared" si="178"/>
        <v>2</v>
      </c>
      <c r="DF358" s="71" t="str">
        <f t="shared" si="179"/>
        <v>Đạt mục tiêu</v>
      </c>
      <c r="DG358" s="2"/>
      <c r="DH358" s="2"/>
      <c r="DI358" s="2"/>
      <c r="DJ358" s="2"/>
      <c r="DK358" s="2"/>
      <c r="DL358" s="2"/>
      <c r="DM358" s="2"/>
      <c r="DN358" s="2"/>
      <c r="DO358" s="2"/>
      <c r="DP358" s="2"/>
      <c r="DQ358" s="2"/>
      <c r="DR358" s="2"/>
      <c r="DS358" s="2"/>
      <c r="DT358" s="2"/>
      <c r="DU358" s="2"/>
      <c r="DV358" s="2"/>
      <c r="DW358" s="2"/>
      <c r="DX358" s="2"/>
      <c r="DY358" s="2"/>
      <c r="DZ358" s="2"/>
    </row>
    <row r="359" spans="1:130" ht="32.25" hidden="1" customHeight="1" x14ac:dyDescent="0.25">
      <c r="A359" s="49">
        <v>319</v>
      </c>
      <c r="B359" s="62">
        <v>458</v>
      </c>
      <c r="C359" s="56">
        <v>459</v>
      </c>
      <c r="D359" s="8" t="s">
        <v>419</v>
      </c>
      <c r="E359" s="15" t="s">
        <v>36</v>
      </c>
      <c r="F359" s="15" t="s">
        <v>420</v>
      </c>
      <c r="G359" s="64" t="s">
        <v>36</v>
      </c>
      <c r="H359" s="8" t="s">
        <v>842</v>
      </c>
      <c r="I359" s="64" t="s">
        <v>628</v>
      </c>
      <c r="J359" s="64" t="s">
        <v>406</v>
      </c>
      <c r="K359" s="16" t="s">
        <v>6</v>
      </c>
      <c r="L359" s="16" t="s">
        <v>15</v>
      </c>
      <c r="M359" s="11"/>
      <c r="N359" s="305" t="s">
        <v>543</v>
      </c>
      <c r="O359" s="66"/>
      <c r="P359" s="66"/>
      <c r="Q359" s="66"/>
      <c r="R359" s="66" t="s">
        <v>15</v>
      </c>
      <c r="S359" s="66"/>
      <c r="T359" s="66"/>
      <c r="U359" s="66"/>
      <c r="V359" s="66"/>
      <c r="W359" s="66"/>
      <c r="X359" s="66"/>
      <c r="Y359" s="67">
        <f t="shared" si="167"/>
        <v>1</v>
      </c>
      <c r="Z359" s="16"/>
      <c r="AA359" s="16"/>
      <c r="AB359" s="16"/>
      <c r="AC359" s="16"/>
      <c r="AD359" s="16"/>
      <c r="AE359" s="68"/>
      <c r="AF359" s="12"/>
      <c r="AG359" s="12"/>
      <c r="AH359" s="12"/>
      <c r="AI359" s="12"/>
      <c r="AJ359" s="12"/>
      <c r="AK359" s="12"/>
      <c r="AL359" s="12" t="s">
        <v>687</v>
      </c>
      <c r="AM359" s="12" t="s">
        <v>687</v>
      </c>
      <c r="AN359" s="12" t="s">
        <v>623</v>
      </c>
      <c r="AO359" s="12" t="s">
        <v>687</v>
      </c>
      <c r="AP359" s="12" t="s">
        <v>687</v>
      </c>
      <c r="AQ359" s="12"/>
      <c r="AR359" s="12"/>
      <c r="AS359" s="12"/>
      <c r="AT359" s="12"/>
      <c r="AU359" s="12"/>
      <c r="AV359" s="12"/>
      <c r="AW359" s="12"/>
      <c r="AX359" s="12"/>
      <c r="AY359" s="12"/>
      <c r="AZ359" s="12"/>
      <c r="BA359" s="12"/>
      <c r="BB359" s="12"/>
      <c r="BC359" s="12"/>
      <c r="BD359" s="12"/>
      <c r="BE359" s="12"/>
      <c r="BF359" s="12"/>
      <c r="BG359" s="12"/>
      <c r="BH359" s="12"/>
      <c r="BI359" s="12"/>
      <c r="BJ359" s="16">
        <v>2</v>
      </c>
      <c r="BK359" s="16">
        <v>2</v>
      </c>
      <c r="BL359" s="16">
        <v>2</v>
      </c>
      <c r="BM359" s="16">
        <v>2</v>
      </c>
      <c r="BN359" s="16">
        <v>2</v>
      </c>
      <c r="BO359" s="16">
        <v>2</v>
      </c>
      <c r="BP359" s="16">
        <v>2</v>
      </c>
      <c r="BQ359" s="16">
        <v>2</v>
      </c>
      <c r="BR359" s="16">
        <v>2</v>
      </c>
      <c r="BS359" s="16">
        <v>2</v>
      </c>
      <c r="BT359" s="16">
        <v>2</v>
      </c>
      <c r="BU359" s="16">
        <v>2</v>
      </c>
      <c r="BV359" s="16">
        <v>2</v>
      </c>
      <c r="BW359" s="16">
        <v>2</v>
      </c>
      <c r="BX359" s="16">
        <v>2</v>
      </c>
      <c r="BY359" s="16">
        <v>2</v>
      </c>
      <c r="BZ359" s="16">
        <v>2</v>
      </c>
      <c r="CA359" s="16">
        <v>2</v>
      </c>
      <c r="CB359" s="16">
        <v>2</v>
      </c>
      <c r="CC359" s="16">
        <v>2</v>
      </c>
      <c r="CD359" s="16">
        <v>2</v>
      </c>
      <c r="CE359" s="16">
        <v>2</v>
      </c>
      <c r="CF359" s="16">
        <v>2</v>
      </c>
      <c r="CG359" s="16">
        <v>2</v>
      </c>
      <c r="CH359" s="16">
        <v>2</v>
      </c>
      <c r="CI359" s="16">
        <v>2</v>
      </c>
      <c r="CJ359" s="16">
        <v>2</v>
      </c>
      <c r="CK359" s="16">
        <v>2</v>
      </c>
      <c r="CL359" s="16">
        <v>2</v>
      </c>
      <c r="CM359" s="16">
        <v>2</v>
      </c>
      <c r="CN359" s="16">
        <v>2</v>
      </c>
      <c r="CO359" s="16">
        <v>2</v>
      </c>
      <c r="CP359" s="16">
        <v>2</v>
      </c>
      <c r="CQ359" s="16">
        <v>2</v>
      </c>
      <c r="CR359" s="16">
        <v>2</v>
      </c>
      <c r="CS359" s="16">
        <v>2</v>
      </c>
      <c r="CT359" s="16">
        <v>2</v>
      </c>
      <c r="CU359" s="16">
        <v>2</v>
      </c>
      <c r="CV359" s="16">
        <v>2</v>
      </c>
      <c r="CW359" s="69">
        <f t="shared" si="170"/>
        <v>39</v>
      </c>
      <c r="CX359" s="352">
        <f t="shared" si="171"/>
        <v>1</v>
      </c>
      <c r="CY359" s="69">
        <f t="shared" si="172"/>
        <v>0</v>
      </c>
      <c r="CZ359" s="70">
        <f t="shared" si="173"/>
        <v>0</v>
      </c>
      <c r="DA359" s="69">
        <f t="shared" si="174"/>
        <v>0</v>
      </c>
      <c r="DB359" s="70">
        <f t="shared" si="175"/>
        <v>0</v>
      </c>
      <c r="DC359" s="69">
        <f t="shared" si="176"/>
        <v>0</v>
      </c>
      <c r="DD359" s="70">
        <f t="shared" si="177"/>
        <v>0</v>
      </c>
      <c r="DE359" s="71">
        <f t="shared" si="178"/>
        <v>2</v>
      </c>
      <c r="DF359" s="71" t="str">
        <f t="shared" si="179"/>
        <v>Đạt mục tiêu</v>
      </c>
      <c r="DG359" s="2"/>
      <c r="DH359" s="2"/>
      <c r="DI359" s="2"/>
      <c r="DJ359" s="2"/>
      <c r="DK359" s="2"/>
      <c r="DL359" s="2"/>
      <c r="DM359" s="2"/>
      <c r="DN359" s="2"/>
      <c r="DO359" s="2"/>
      <c r="DP359" s="2"/>
      <c r="DQ359" s="2"/>
      <c r="DR359" s="2"/>
      <c r="DS359" s="2"/>
      <c r="DT359" s="2"/>
      <c r="DU359" s="2"/>
      <c r="DV359" s="2"/>
      <c r="DW359" s="2"/>
      <c r="DX359" s="2"/>
      <c r="DY359" s="2"/>
      <c r="DZ359" s="2"/>
    </row>
    <row r="360" spans="1:130" ht="31.5" customHeight="1" x14ac:dyDescent="0.25">
      <c r="A360" s="49">
        <v>320</v>
      </c>
      <c r="B360" s="55">
        <v>459</v>
      </c>
      <c r="C360" s="56">
        <v>460</v>
      </c>
      <c r="D360" s="8" t="s">
        <v>421</v>
      </c>
      <c r="E360" s="15" t="s">
        <v>36</v>
      </c>
      <c r="F360" s="15" t="s">
        <v>422</v>
      </c>
      <c r="G360" s="64" t="s">
        <v>36</v>
      </c>
      <c r="H360" s="145" t="s">
        <v>843</v>
      </c>
      <c r="I360" s="64" t="s">
        <v>628</v>
      </c>
      <c r="J360" s="64" t="s">
        <v>406</v>
      </c>
      <c r="K360" s="16" t="s">
        <v>6</v>
      </c>
      <c r="L360" s="16" t="s">
        <v>15</v>
      </c>
      <c r="M360" s="11">
        <v>1</v>
      </c>
      <c r="N360" s="305" t="s">
        <v>541</v>
      </c>
      <c r="O360" s="66"/>
      <c r="P360" s="66" t="s">
        <v>15</v>
      </c>
      <c r="Q360" s="66"/>
      <c r="R360" s="66"/>
      <c r="S360" s="66"/>
      <c r="T360" s="66"/>
      <c r="U360" s="66"/>
      <c r="V360" s="66"/>
      <c r="W360" s="66"/>
      <c r="X360" s="66"/>
      <c r="Y360" s="67">
        <f t="shared" si="167"/>
        <v>1</v>
      </c>
      <c r="Z360" s="16"/>
      <c r="AA360" s="12"/>
      <c r="AB360" s="12"/>
      <c r="AC360" s="12"/>
      <c r="AD360" s="12"/>
      <c r="AE360" s="68"/>
      <c r="AF360" s="12" t="s">
        <v>654</v>
      </c>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6">
        <v>2</v>
      </c>
      <c r="BK360" s="16">
        <v>2</v>
      </c>
      <c r="BL360" s="16">
        <v>2</v>
      </c>
      <c r="BM360" s="16">
        <v>2</v>
      </c>
      <c r="BN360" s="16">
        <v>2</v>
      </c>
      <c r="BO360" s="16">
        <v>2</v>
      </c>
      <c r="BP360" s="16">
        <v>1</v>
      </c>
      <c r="BQ360" s="16">
        <v>2</v>
      </c>
      <c r="BR360" s="16">
        <v>2</v>
      </c>
      <c r="BS360" s="16">
        <v>2</v>
      </c>
      <c r="BT360" s="16">
        <v>2</v>
      </c>
      <c r="BU360" s="16">
        <v>2</v>
      </c>
      <c r="BV360" s="16">
        <v>2</v>
      </c>
      <c r="BW360" s="16">
        <v>2</v>
      </c>
      <c r="BX360" s="16">
        <v>2</v>
      </c>
      <c r="BY360" s="16">
        <v>2</v>
      </c>
      <c r="BZ360" s="16">
        <v>2</v>
      </c>
      <c r="CA360" s="16">
        <v>2</v>
      </c>
      <c r="CB360" s="16">
        <v>2</v>
      </c>
      <c r="CC360" s="16">
        <v>2</v>
      </c>
      <c r="CD360" s="16">
        <v>1</v>
      </c>
      <c r="CE360" s="16">
        <v>2</v>
      </c>
      <c r="CF360" s="16">
        <v>2</v>
      </c>
      <c r="CG360" s="16">
        <v>2</v>
      </c>
      <c r="CH360" s="16">
        <v>2</v>
      </c>
      <c r="CI360" s="16">
        <v>1</v>
      </c>
      <c r="CJ360" s="16">
        <v>2</v>
      </c>
      <c r="CK360" s="16">
        <v>2</v>
      </c>
      <c r="CL360" s="16">
        <v>2</v>
      </c>
      <c r="CM360" s="16">
        <v>2</v>
      </c>
      <c r="CN360" s="16">
        <v>2</v>
      </c>
      <c r="CO360" s="16">
        <v>1</v>
      </c>
      <c r="CP360" s="16">
        <v>2</v>
      </c>
      <c r="CQ360" s="16">
        <v>2</v>
      </c>
      <c r="CR360" s="16">
        <v>2</v>
      </c>
      <c r="CS360" s="16">
        <v>1</v>
      </c>
      <c r="CT360" s="16">
        <v>2</v>
      </c>
      <c r="CU360" s="16">
        <v>2</v>
      </c>
      <c r="CV360" s="16">
        <v>2</v>
      </c>
      <c r="CW360" s="69">
        <f t="shared" si="170"/>
        <v>34</v>
      </c>
      <c r="CX360" s="352">
        <f t="shared" si="171"/>
        <v>0.87179487179487181</v>
      </c>
      <c r="CY360" s="69">
        <f t="shared" si="172"/>
        <v>5</v>
      </c>
      <c r="CZ360" s="70">
        <f t="shared" si="173"/>
        <v>0.12820512820512819</v>
      </c>
      <c r="DA360" s="69">
        <f t="shared" si="174"/>
        <v>0</v>
      </c>
      <c r="DB360" s="70">
        <f t="shared" si="175"/>
        <v>0</v>
      </c>
      <c r="DC360" s="69">
        <f t="shared" si="176"/>
        <v>0</v>
      </c>
      <c r="DD360" s="70">
        <f t="shared" si="177"/>
        <v>0</v>
      </c>
      <c r="DE360" s="71">
        <f t="shared" si="178"/>
        <v>1.8717948717948718</v>
      </c>
      <c r="DF360" s="71" t="str">
        <f t="shared" si="179"/>
        <v>Đạt mục tiêu</v>
      </c>
      <c r="DG360" s="2"/>
      <c r="DH360" s="2"/>
      <c r="DI360" s="2"/>
      <c r="DJ360" s="2"/>
      <c r="DK360" s="2"/>
      <c r="DL360" s="2"/>
      <c r="DM360" s="2"/>
      <c r="DN360" s="2"/>
      <c r="DO360" s="2"/>
      <c r="DP360" s="2"/>
      <c r="DQ360" s="2"/>
      <c r="DR360" s="2"/>
      <c r="DS360" s="2"/>
      <c r="DT360" s="2"/>
      <c r="DU360" s="2"/>
      <c r="DV360" s="2"/>
      <c r="DW360" s="2"/>
      <c r="DX360" s="2"/>
      <c r="DY360" s="2"/>
      <c r="DZ360" s="2"/>
    </row>
    <row r="361" spans="1:130" ht="66.75" hidden="1" customHeight="1" x14ac:dyDescent="0.25">
      <c r="A361" s="49">
        <v>321</v>
      </c>
      <c r="B361" s="62">
        <v>460</v>
      </c>
      <c r="C361" s="56">
        <v>461</v>
      </c>
      <c r="D361" s="8" t="s">
        <v>423</v>
      </c>
      <c r="E361" s="15" t="s">
        <v>36</v>
      </c>
      <c r="F361" s="15" t="s">
        <v>424</v>
      </c>
      <c r="G361" s="64" t="s">
        <v>13</v>
      </c>
      <c r="H361" s="15" t="s">
        <v>424</v>
      </c>
      <c r="I361" s="64" t="s">
        <v>628</v>
      </c>
      <c r="J361" s="64" t="s">
        <v>406</v>
      </c>
      <c r="K361" s="16" t="s">
        <v>6</v>
      </c>
      <c r="L361" s="16" t="s">
        <v>15</v>
      </c>
      <c r="M361" s="11"/>
      <c r="N361" s="297" t="s">
        <v>1200</v>
      </c>
      <c r="O361" s="66" t="s">
        <v>15</v>
      </c>
      <c r="P361" s="66"/>
      <c r="Q361" s="66"/>
      <c r="R361" s="66"/>
      <c r="S361" s="66"/>
      <c r="T361" s="66"/>
      <c r="U361" s="66"/>
      <c r="V361" s="66"/>
      <c r="W361" s="66"/>
      <c r="X361" s="66"/>
      <c r="Y361" s="67">
        <f t="shared" si="167"/>
        <v>1</v>
      </c>
      <c r="Z361" s="16"/>
      <c r="AA361" s="16" t="s">
        <v>654</v>
      </c>
      <c r="AB361" s="16" t="s">
        <v>654</v>
      </c>
      <c r="AC361" s="16"/>
      <c r="AD361" s="16"/>
      <c r="AE361" s="7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v>2</v>
      </c>
      <c r="BK361" s="16">
        <v>2</v>
      </c>
      <c r="BL361" s="16">
        <v>2</v>
      </c>
      <c r="BM361" s="16">
        <v>2</v>
      </c>
      <c r="BN361" s="16">
        <v>2</v>
      </c>
      <c r="BO361" s="16">
        <v>2</v>
      </c>
      <c r="BP361" s="16">
        <v>2</v>
      </c>
      <c r="BQ361" s="16">
        <v>2</v>
      </c>
      <c r="BR361" s="16">
        <v>2</v>
      </c>
      <c r="BS361" s="16">
        <v>2</v>
      </c>
      <c r="BT361" s="16">
        <v>2</v>
      </c>
      <c r="BU361" s="16">
        <v>2</v>
      </c>
      <c r="BV361" s="16">
        <v>2</v>
      </c>
      <c r="BW361" s="16">
        <v>2</v>
      </c>
      <c r="BX361" s="16">
        <v>2</v>
      </c>
      <c r="BY361" s="16">
        <v>2</v>
      </c>
      <c r="BZ361" s="16">
        <v>2</v>
      </c>
      <c r="CA361" s="16">
        <v>2</v>
      </c>
      <c r="CB361" s="16">
        <v>2</v>
      </c>
      <c r="CC361" s="16">
        <v>2</v>
      </c>
      <c r="CD361" s="16">
        <v>2</v>
      </c>
      <c r="CE361" s="16">
        <v>2</v>
      </c>
      <c r="CF361" s="16">
        <v>2</v>
      </c>
      <c r="CG361" s="16">
        <v>2</v>
      </c>
      <c r="CH361" s="16">
        <v>2</v>
      </c>
      <c r="CI361" s="16">
        <v>2</v>
      </c>
      <c r="CJ361" s="16">
        <v>2</v>
      </c>
      <c r="CK361" s="16">
        <v>1</v>
      </c>
      <c r="CL361" s="16">
        <v>1</v>
      </c>
      <c r="CM361" s="16">
        <v>1</v>
      </c>
      <c r="CN361" s="16">
        <v>1</v>
      </c>
      <c r="CO361" s="16">
        <v>1</v>
      </c>
      <c r="CP361" s="16">
        <v>2</v>
      </c>
      <c r="CQ361" s="16">
        <v>2</v>
      </c>
      <c r="CR361" s="16">
        <v>2</v>
      </c>
      <c r="CS361" s="16">
        <v>2</v>
      </c>
      <c r="CT361" s="16">
        <v>2</v>
      </c>
      <c r="CU361" s="16">
        <v>2</v>
      </c>
      <c r="CV361" s="16">
        <v>2</v>
      </c>
      <c r="CW361" s="69">
        <f t="shared" si="170"/>
        <v>34</v>
      </c>
      <c r="CX361" s="352">
        <f t="shared" si="171"/>
        <v>0.87179487179487181</v>
      </c>
      <c r="CY361" s="69">
        <f t="shared" si="172"/>
        <v>5</v>
      </c>
      <c r="CZ361" s="70">
        <f t="shared" si="173"/>
        <v>0.12820512820512819</v>
      </c>
      <c r="DA361" s="69">
        <f t="shared" si="174"/>
        <v>0</v>
      </c>
      <c r="DB361" s="70">
        <f t="shared" si="175"/>
        <v>0</v>
      </c>
      <c r="DC361" s="69">
        <f t="shared" si="176"/>
        <v>0</v>
      </c>
      <c r="DD361" s="70">
        <f t="shared" si="177"/>
        <v>0</v>
      </c>
      <c r="DE361" s="71">
        <f t="shared" si="178"/>
        <v>1.8717948717948718</v>
      </c>
      <c r="DF361" s="71" t="str">
        <f t="shared" si="179"/>
        <v>Đạt mục tiêu</v>
      </c>
      <c r="DG361" s="2"/>
      <c r="DH361" s="2"/>
      <c r="DI361" s="2"/>
      <c r="DJ361" s="2"/>
      <c r="DK361" s="2"/>
      <c r="DL361" s="2"/>
      <c r="DM361" s="2"/>
      <c r="DN361" s="2"/>
      <c r="DO361" s="2"/>
      <c r="DP361" s="2"/>
      <c r="DQ361" s="2"/>
      <c r="DR361" s="2"/>
      <c r="DS361" s="2"/>
      <c r="DT361" s="2"/>
      <c r="DU361" s="2"/>
      <c r="DV361" s="2"/>
      <c r="DW361" s="2"/>
      <c r="DX361" s="2"/>
      <c r="DY361" s="2"/>
      <c r="DZ361" s="2"/>
    </row>
    <row r="362" spans="1:130" ht="19.5" hidden="1" customHeight="1" x14ac:dyDescent="0.25">
      <c r="A362" s="49">
        <v>322</v>
      </c>
      <c r="B362" s="55">
        <v>461</v>
      </c>
      <c r="C362" s="56">
        <v>462</v>
      </c>
      <c r="D362" s="706" t="s">
        <v>425</v>
      </c>
      <c r="E362" s="707"/>
      <c r="F362" s="705"/>
      <c r="G362" s="57"/>
      <c r="H362" s="57"/>
      <c r="I362" s="64"/>
      <c r="J362" s="57"/>
      <c r="K362" s="57" t="s">
        <v>8</v>
      </c>
      <c r="L362" s="57" t="s">
        <v>8</v>
      </c>
      <c r="M362" s="57" t="s">
        <v>8</v>
      </c>
      <c r="N362" s="296"/>
      <c r="O362" s="58" t="s">
        <v>609</v>
      </c>
      <c r="P362" s="58" t="s">
        <v>609</v>
      </c>
      <c r="Q362" s="58" t="s">
        <v>609</v>
      </c>
      <c r="R362" s="58" t="s">
        <v>609</v>
      </c>
      <c r="S362" s="58" t="s">
        <v>609</v>
      </c>
      <c r="T362" s="58" t="s">
        <v>609</v>
      </c>
      <c r="U362" s="58" t="s">
        <v>609</v>
      </c>
      <c r="V362" s="58" t="s">
        <v>609</v>
      </c>
      <c r="W362" s="58" t="s">
        <v>609</v>
      </c>
      <c r="X362" s="58" t="s">
        <v>609</v>
      </c>
      <c r="Y362" s="67">
        <f t="shared" si="167"/>
        <v>0</v>
      </c>
      <c r="Z362" s="57"/>
      <c r="AA362" s="57" t="s">
        <v>8</v>
      </c>
      <c r="AB362" s="57" t="s">
        <v>8</v>
      </c>
      <c r="AC362" s="57" t="s">
        <v>8</v>
      </c>
      <c r="AD362" s="57" t="s">
        <v>8</v>
      </c>
      <c r="AE362" s="57" t="s">
        <v>609</v>
      </c>
      <c r="AF362" s="57" t="s">
        <v>609</v>
      </c>
      <c r="AG362" s="57" t="s">
        <v>609</v>
      </c>
      <c r="AH362" s="57" t="s">
        <v>8</v>
      </c>
      <c r="AI362" s="57" t="s">
        <v>8</v>
      </c>
      <c r="AJ362" s="57" t="s">
        <v>8</v>
      </c>
      <c r="AK362" s="57" t="s">
        <v>8</v>
      </c>
      <c r="AL362" s="57" t="s">
        <v>8</v>
      </c>
      <c r="AM362" s="57" t="s">
        <v>8</v>
      </c>
      <c r="AN362" s="57"/>
      <c r="AO362" s="57" t="s">
        <v>8</v>
      </c>
      <c r="AP362" s="57" t="s">
        <v>8</v>
      </c>
      <c r="AQ362" s="57" t="s">
        <v>8</v>
      </c>
      <c r="AR362" s="57" t="s">
        <v>8</v>
      </c>
      <c r="AS362" s="57" t="s">
        <v>8</v>
      </c>
      <c r="AT362" s="57" t="s">
        <v>8</v>
      </c>
      <c r="AU362" s="57" t="s">
        <v>8</v>
      </c>
      <c r="AV362" s="57" t="s">
        <v>8</v>
      </c>
      <c r="AW362" s="57" t="s">
        <v>8</v>
      </c>
      <c r="AX362" s="57" t="s">
        <v>8</v>
      </c>
      <c r="AY362" s="57" t="s">
        <v>8</v>
      </c>
      <c r="AZ362" s="57"/>
      <c r="BA362" s="57" t="s">
        <v>8</v>
      </c>
      <c r="BB362" s="57" t="s">
        <v>8</v>
      </c>
      <c r="BC362" s="57" t="s">
        <v>8</v>
      </c>
      <c r="BD362" s="57" t="s">
        <v>8</v>
      </c>
      <c r="BE362" s="57" t="s">
        <v>8</v>
      </c>
      <c r="BF362" s="57" t="s">
        <v>8</v>
      </c>
      <c r="BG362" s="57" t="s">
        <v>8</v>
      </c>
      <c r="BH362" s="57" t="s">
        <v>8</v>
      </c>
      <c r="BI362" s="57"/>
      <c r="BJ362" s="336" t="s">
        <v>8</v>
      </c>
      <c r="BK362" s="336" t="s">
        <v>8</v>
      </c>
      <c r="BL362" s="336" t="s">
        <v>8</v>
      </c>
      <c r="BM362" s="336" t="s">
        <v>8</v>
      </c>
      <c r="BN362" s="336" t="s">
        <v>8</v>
      </c>
      <c r="BO362" s="336" t="s">
        <v>8</v>
      </c>
      <c r="BP362" s="336" t="s">
        <v>8</v>
      </c>
      <c r="BQ362" s="336" t="s">
        <v>8</v>
      </c>
      <c r="BR362" s="336" t="s">
        <v>8</v>
      </c>
      <c r="BS362" s="336"/>
      <c r="BT362" s="336"/>
      <c r="BU362" s="336"/>
      <c r="BV362" s="336"/>
      <c r="BW362" s="336"/>
      <c r="BX362" s="336"/>
      <c r="BY362" s="336"/>
      <c r="BZ362" s="336"/>
      <c r="CA362" s="336"/>
      <c r="CB362" s="336"/>
      <c r="CC362" s="336" t="s">
        <v>8</v>
      </c>
      <c r="CD362" s="336"/>
      <c r="CE362" s="336" t="s">
        <v>8</v>
      </c>
      <c r="CF362" s="336" t="s">
        <v>8</v>
      </c>
      <c r="CG362" s="336" t="s">
        <v>8</v>
      </c>
      <c r="CH362" s="336" t="s">
        <v>8</v>
      </c>
      <c r="CI362" s="336" t="s">
        <v>8</v>
      </c>
      <c r="CJ362" s="336" t="s">
        <v>8</v>
      </c>
      <c r="CK362" s="336" t="s">
        <v>8</v>
      </c>
      <c r="CL362" s="336" t="s">
        <v>8</v>
      </c>
      <c r="CM362" s="336" t="s">
        <v>8</v>
      </c>
      <c r="CN362" s="336" t="s">
        <v>8</v>
      </c>
      <c r="CO362" s="336" t="s">
        <v>8</v>
      </c>
      <c r="CP362" s="336" t="s">
        <v>8</v>
      </c>
      <c r="CQ362" s="336" t="s">
        <v>8</v>
      </c>
      <c r="CR362" s="336" t="s">
        <v>8</v>
      </c>
      <c r="CS362" s="336"/>
      <c r="CT362" s="336" t="s">
        <v>8</v>
      </c>
      <c r="CU362" s="336" t="s">
        <v>8</v>
      </c>
      <c r="CV362" s="336" t="s">
        <v>8</v>
      </c>
      <c r="CW362" s="336" t="s">
        <v>8</v>
      </c>
      <c r="CX362" s="331" t="s">
        <v>8</v>
      </c>
      <c r="CY362" s="336" t="s">
        <v>8</v>
      </c>
      <c r="CZ362" s="336" t="s">
        <v>8</v>
      </c>
      <c r="DA362" s="336" t="s">
        <v>8</v>
      </c>
      <c r="DB362" s="336" t="s">
        <v>8</v>
      </c>
      <c r="DC362" s="336" t="s">
        <v>8</v>
      </c>
      <c r="DD362" s="336" t="s">
        <v>8</v>
      </c>
      <c r="DE362" s="57" t="s">
        <v>8</v>
      </c>
      <c r="DF362" s="57" t="s">
        <v>8</v>
      </c>
      <c r="DG362" s="2"/>
      <c r="DH362" s="2"/>
      <c r="DI362" s="2"/>
      <c r="DJ362" s="2"/>
      <c r="DK362" s="2"/>
      <c r="DL362" s="2"/>
      <c r="DM362" s="2"/>
      <c r="DN362" s="2"/>
      <c r="DO362" s="2"/>
      <c r="DP362" s="2"/>
      <c r="DQ362" s="2"/>
      <c r="DR362" s="2"/>
      <c r="DS362" s="2"/>
      <c r="DT362" s="2"/>
      <c r="DU362" s="2"/>
      <c r="DV362" s="2"/>
      <c r="DW362" s="2"/>
      <c r="DX362" s="2"/>
      <c r="DY362" s="2"/>
      <c r="DZ362" s="2"/>
    </row>
    <row r="363" spans="1:130" ht="42" hidden="1" customHeight="1" x14ac:dyDescent="0.25">
      <c r="A363" s="49">
        <v>323</v>
      </c>
      <c r="B363" s="62">
        <v>465</v>
      </c>
      <c r="C363" s="108">
        <v>465</v>
      </c>
      <c r="D363" s="8" t="s">
        <v>426</v>
      </c>
      <c r="E363" s="15" t="s">
        <v>11</v>
      </c>
      <c r="F363" s="102" t="s">
        <v>427</v>
      </c>
      <c r="G363" s="64" t="s">
        <v>13</v>
      </c>
      <c r="H363" s="15" t="s">
        <v>427</v>
      </c>
      <c r="I363" s="64" t="s">
        <v>628</v>
      </c>
      <c r="J363" s="64" t="s">
        <v>406</v>
      </c>
      <c r="K363" s="16" t="s">
        <v>6</v>
      </c>
      <c r="L363" s="16" t="s">
        <v>15</v>
      </c>
      <c r="M363" s="11">
        <v>1</v>
      </c>
      <c r="N363" s="408" t="s">
        <v>1200</v>
      </c>
      <c r="O363" s="66" t="s">
        <v>15</v>
      </c>
      <c r="P363" s="66"/>
      <c r="Q363" s="66"/>
      <c r="R363" s="66"/>
      <c r="S363" s="66"/>
      <c r="T363" s="66"/>
      <c r="U363" s="66"/>
      <c r="V363" s="66"/>
      <c r="W363" s="66"/>
      <c r="X363" s="66"/>
      <c r="Y363" s="67">
        <f t="shared" si="167"/>
        <v>1</v>
      </c>
      <c r="Z363" s="16"/>
      <c r="AA363" s="16"/>
      <c r="AB363" s="16"/>
      <c r="AC363" s="16" t="s">
        <v>687</v>
      </c>
      <c r="AD363" s="16" t="s">
        <v>687</v>
      </c>
      <c r="AE363" s="68"/>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6">
        <v>2</v>
      </c>
      <c r="BK363" s="16">
        <v>2</v>
      </c>
      <c r="BL363" s="16">
        <v>2</v>
      </c>
      <c r="BM363" s="16">
        <v>2</v>
      </c>
      <c r="BN363" s="16">
        <v>2</v>
      </c>
      <c r="BO363" s="16">
        <v>2</v>
      </c>
      <c r="BP363" s="16">
        <v>2</v>
      </c>
      <c r="BQ363" s="16">
        <v>2</v>
      </c>
      <c r="BR363" s="16">
        <v>1</v>
      </c>
      <c r="BS363" s="16">
        <v>1</v>
      </c>
      <c r="BT363" s="16">
        <v>1</v>
      </c>
      <c r="BU363" s="16">
        <v>1</v>
      </c>
      <c r="BV363" s="16">
        <v>1</v>
      </c>
      <c r="BW363" s="16">
        <v>1</v>
      </c>
      <c r="BX363" s="16">
        <v>1</v>
      </c>
      <c r="BY363" s="16">
        <v>1</v>
      </c>
      <c r="BZ363" s="16">
        <v>1</v>
      </c>
      <c r="CA363" s="16">
        <v>1</v>
      </c>
      <c r="CB363" s="16">
        <v>1</v>
      </c>
      <c r="CC363" s="16">
        <v>2</v>
      </c>
      <c r="CD363" s="16">
        <v>2</v>
      </c>
      <c r="CE363" s="16">
        <v>2</v>
      </c>
      <c r="CF363" s="16">
        <v>2</v>
      </c>
      <c r="CG363" s="16">
        <v>1</v>
      </c>
      <c r="CH363" s="16">
        <v>2</v>
      </c>
      <c r="CI363" s="16">
        <v>2</v>
      </c>
      <c r="CJ363" s="16">
        <v>2</v>
      </c>
      <c r="CK363" s="16">
        <v>2</v>
      </c>
      <c r="CL363" s="16">
        <v>2</v>
      </c>
      <c r="CM363" s="16">
        <v>2</v>
      </c>
      <c r="CN363" s="16">
        <v>2</v>
      </c>
      <c r="CO363" s="16">
        <v>2</v>
      </c>
      <c r="CP363" s="16">
        <v>2</v>
      </c>
      <c r="CQ363" s="16">
        <v>2</v>
      </c>
      <c r="CR363" s="16">
        <v>2</v>
      </c>
      <c r="CS363" s="16">
        <v>2</v>
      </c>
      <c r="CT363" s="16">
        <v>2</v>
      </c>
      <c r="CU363" s="16">
        <v>2</v>
      </c>
      <c r="CV363" s="16">
        <v>2</v>
      </c>
      <c r="CW363" s="69">
        <f t="shared" ref="CW363:CW371" si="180">COUNTIF(BJ363:CV363,"2")</f>
        <v>27</v>
      </c>
      <c r="CX363" s="352">
        <f t="shared" ref="CX363:CX371" si="181">CW363/(CW363+CY363+DA363+DC363)</f>
        <v>0.69230769230769229</v>
      </c>
      <c r="CY363" s="69">
        <f t="shared" ref="CY363:CY371" si="182">COUNTIF(BJ363:CV363,"1")</f>
        <v>12</v>
      </c>
      <c r="CZ363" s="70">
        <f t="shared" ref="CZ363:CZ371" si="183">CY363/(CW363+CY363+DA363+DC363)</f>
        <v>0.30769230769230771</v>
      </c>
      <c r="DA363" s="69">
        <f t="shared" ref="DA363:DA371" si="184">COUNTIF(BJ363:CV363,"0")</f>
        <v>0</v>
      </c>
      <c r="DB363" s="70">
        <f t="shared" ref="DB363:DB371" si="185">DA363/(CW363+CY363+DA363+DC363)</f>
        <v>0</v>
      </c>
      <c r="DC363" s="69">
        <f t="shared" ref="DC363:DC371" si="186">COUNTIF(BJ363:CV363,"KĐG")</f>
        <v>0</v>
      </c>
      <c r="DD363" s="70">
        <f t="shared" ref="DD363:DD371" si="187">DC363/(CW363+CY363+DA363+DC363)</f>
        <v>0</v>
      </c>
      <c r="DE363" s="71">
        <f t="shared" ref="DE363:DE371" si="188">(((CW363*2)+(CY363*1)+(DA363*0)))/(CW363+CY363+DA363)</f>
        <v>1.6923076923076923</v>
      </c>
      <c r="DF363" s="71" t="str">
        <f t="shared" ref="DF363:DF371" si="189">IF(DD363&gt;=50%,"KĐG",IF(DE363&gt;=1.6,"Đạt mục tiêu",IF(DE363&gt;=1,"Cần cố gắng","Chưa đạt")))</f>
        <v>Đạt mục tiêu</v>
      </c>
      <c r="DG363" s="2"/>
      <c r="DH363" s="2"/>
      <c r="DI363" s="2"/>
      <c r="DJ363" s="2"/>
      <c r="DK363" s="2"/>
      <c r="DL363" s="2"/>
      <c r="DM363" s="2"/>
      <c r="DN363" s="2"/>
      <c r="DO363" s="2"/>
      <c r="DP363" s="2"/>
      <c r="DQ363" s="2"/>
      <c r="DR363" s="2"/>
      <c r="DS363" s="2"/>
      <c r="DT363" s="2"/>
      <c r="DU363" s="2"/>
      <c r="DV363" s="2"/>
      <c r="DW363" s="2"/>
      <c r="DX363" s="2"/>
      <c r="DY363" s="2"/>
      <c r="DZ363" s="2"/>
    </row>
    <row r="364" spans="1:130" ht="46.5" hidden="1" customHeight="1" x14ac:dyDescent="0.25">
      <c r="A364" s="49">
        <v>324</v>
      </c>
      <c r="B364" s="112">
        <v>465</v>
      </c>
      <c r="C364" s="113"/>
      <c r="D364" s="8" t="s">
        <v>426</v>
      </c>
      <c r="E364" s="15" t="s">
        <v>11</v>
      </c>
      <c r="F364" s="102" t="s">
        <v>428</v>
      </c>
      <c r="G364" s="64" t="s">
        <v>13</v>
      </c>
      <c r="H364" s="15" t="s">
        <v>844</v>
      </c>
      <c r="I364" s="64" t="s">
        <v>628</v>
      </c>
      <c r="J364" s="64" t="s">
        <v>406</v>
      </c>
      <c r="K364" s="16" t="s">
        <v>6</v>
      </c>
      <c r="L364" s="16" t="s">
        <v>15</v>
      </c>
      <c r="M364" s="11">
        <v>1</v>
      </c>
      <c r="N364" s="11" t="s">
        <v>547</v>
      </c>
      <c r="O364" s="66"/>
      <c r="P364" s="66"/>
      <c r="Q364" s="66"/>
      <c r="R364" s="66"/>
      <c r="S364" s="66"/>
      <c r="T364" s="66"/>
      <c r="U364" s="66"/>
      <c r="V364" s="66"/>
      <c r="W364" s="66" t="s">
        <v>15</v>
      </c>
      <c r="X364" s="66"/>
      <c r="Y364" s="67">
        <f t="shared" si="167"/>
        <v>1</v>
      </c>
      <c r="Z364" s="16"/>
      <c r="AA364" s="16"/>
      <c r="AB364" s="16"/>
      <c r="AC364" s="16"/>
      <c r="AD364" s="16"/>
      <c r="AE364" s="68"/>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t="s">
        <v>654</v>
      </c>
      <c r="BI364" s="12"/>
      <c r="BJ364" s="16">
        <v>2</v>
      </c>
      <c r="BK364" s="16">
        <v>2</v>
      </c>
      <c r="BL364" s="16">
        <v>2</v>
      </c>
      <c r="BM364" s="16">
        <v>2</v>
      </c>
      <c r="BN364" s="16">
        <v>2</v>
      </c>
      <c r="BO364" s="16">
        <v>2</v>
      </c>
      <c r="BP364" s="16">
        <v>2</v>
      </c>
      <c r="BQ364" s="16">
        <v>2</v>
      </c>
      <c r="BR364" s="16">
        <v>1</v>
      </c>
      <c r="BS364" s="16">
        <v>1</v>
      </c>
      <c r="BT364" s="16">
        <v>1</v>
      </c>
      <c r="BU364" s="16">
        <v>1</v>
      </c>
      <c r="BV364" s="16">
        <v>1</v>
      </c>
      <c r="BW364" s="16">
        <v>1</v>
      </c>
      <c r="BX364" s="16">
        <v>1</v>
      </c>
      <c r="BY364" s="16">
        <v>1</v>
      </c>
      <c r="BZ364" s="16">
        <v>1</v>
      </c>
      <c r="CA364" s="16">
        <v>1</v>
      </c>
      <c r="CB364" s="16">
        <v>1</v>
      </c>
      <c r="CC364" s="16">
        <v>2</v>
      </c>
      <c r="CD364" s="16">
        <v>2</v>
      </c>
      <c r="CE364" s="16">
        <v>2</v>
      </c>
      <c r="CF364" s="16">
        <v>2</v>
      </c>
      <c r="CG364" s="16">
        <v>2</v>
      </c>
      <c r="CH364" s="16">
        <v>2</v>
      </c>
      <c r="CI364" s="16">
        <v>2</v>
      </c>
      <c r="CJ364" s="16">
        <v>2</v>
      </c>
      <c r="CK364" s="16">
        <v>2</v>
      </c>
      <c r="CL364" s="16">
        <v>2</v>
      </c>
      <c r="CM364" s="16">
        <v>2</v>
      </c>
      <c r="CN364" s="16">
        <v>2</v>
      </c>
      <c r="CO364" s="16">
        <v>2</v>
      </c>
      <c r="CP364" s="16">
        <v>2</v>
      </c>
      <c r="CQ364" s="16">
        <v>2</v>
      </c>
      <c r="CR364" s="16">
        <v>2</v>
      </c>
      <c r="CS364" s="16"/>
      <c r="CT364" s="16">
        <v>2</v>
      </c>
      <c r="CU364" s="16">
        <v>2</v>
      </c>
      <c r="CV364" s="16">
        <v>2</v>
      </c>
      <c r="CW364" s="69">
        <f t="shared" si="180"/>
        <v>27</v>
      </c>
      <c r="CX364" s="352">
        <f t="shared" si="181"/>
        <v>0.71052631578947367</v>
      </c>
      <c r="CY364" s="69">
        <f t="shared" si="182"/>
        <v>11</v>
      </c>
      <c r="CZ364" s="70">
        <f t="shared" si="183"/>
        <v>0.28947368421052633</v>
      </c>
      <c r="DA364" s="69">
        <f t="shared" si="184"/>
        <v>0</v>
      </c>
      <c r="DB364" s="70">
        <f t="shared" si="185"/>
        <v>0</v>
      </c>
      <c r="DC364" s="69">
        <f t="shared" si="186"/>
        <v>0</v>
      </c>
      <c r="DD364" s="70">
        <f t="shared" si="187"/>
        <v>0</v>
      </c>
      <c r="DE364" s="71">
        <f t="shared" si="188"/>
        <v>1.7105263157894737</v>
      </c>
      <c r="DF364" s="71" t="str">
        <f t="shared" si="189"/>
        <v>Đạt mục tiêu</v>
      </c>
      <c r="DG364" s="2"/>
      <c r="DH364" s="2"/>
      <c r="DI364" s="2"/>
      <c r="DJ364" s="2"/>
      <c r="DK364" s="2"/>
      <c r="DL364" s="2"/>
      <c r="DM364" s="2"/>
      <c r="DN364" s="2"/>
      <c r="DO364" s="2"/>
      <c r="DP364" s="2"/>
      <c r="DQ364" s="2"/>
      <c r="DR364" s="2"/>
      <c r="DS364" s="2"/>
      <c r="DT364" s="2"/>
      <c r="DU364" s="2"/>
      <c r="DV364" s="2"/>
      <c r="DW364" s="2"/>
      <c r="DX364" s="2"/>
      <c r="DY364" s="2"/>
      <c r="DZ364" s="2"/>
    </row>
    <row r="365" spans="1:130" ht="53.25" hidden="1" customHeight="1" x14ac:dyDescent="0.25">
      <c r="A365" s="49">
        <v>325</v>
      </c>
      <c r="B365" s="112">
        <v>465</v>
      </c>
      <c r="C365" s="113"/>
      <c r="D365" s="8" t="s">
        <v>426</v>
      </c>
      <c r="E365" s="15" t="s">
        <v>11</v>
      </c>
      <c r="F365" s="102" t="s">
        <v>429</v>
      </c>
      <c r="G365" s="64" t="s">
        <v>13</v>
      </c>
      <c r="H365" s="15" t="s">
        <v>845</v>
      </c>
      <c r="I365" s="64" t="s">
        <v>628</v>
      </c>
      <c r="J365" s="64" t="s">
        <v>406</v>
      </c>
      <c r="K365" s="16" t="s">
        <v>6</v>
      </c>
      <c r="L365" s="16" t="s">
        <v>15</v>
      </c>
      <c r="M365" s="11">
        <v>1</v>
      </c>
      <c r="N365" s="297" t="s">
        <v>1200</v>
      </c>
      <c r="O365" s="66" t="s">
        <v>15</v>
      </c>
      <c r="P365" s="66"/>
      <c r="Q365" s="66"/>
      <c r="R365" s="66"/>
      <c r="S365" s="66"/>
      <c r="T365" s="66"/>
      <c r="U365" s="66"/>
      <c r="V365" s="66"/>
      <c r="W365" s="66"/>
      <c r="X365" s="66"/>
      <c r="Y365" s="67">
        <f t="shared" si="167"/>
        <v>1</v>
      </c>
      <c r="Z365" s="16"/>
      <c r="AA365" s="16" t="s">
        <v>654</v>
      </c>
      <c r="AB365" s="16"/>
      <c r="AC365" s="16" t="s">
        <v>654</v>
      </c>
      <c r="AD365" s="16"/>
      <c r="AE365" s="68"/>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6">
        <v>1</v>
      </c>
      <c r="BK365" s="16">
        <v>2</v>
      </c>
      <c r="BL365" s="16">
        <v>2</v>
      </c>
      <c r="BM365" s="16">
        <v>2</v>
      </c>
      <c r="BN365" s="16">
        <v>2</v>
      </c>
      <c r="BO365" s="16">
        <v>2</v>
      </c>
      <c r="BP365" s="16">
        <v>2</v>
      </c>
      <c r="BQ365" s="16">
        <v>2</v>
      </c>
      <c r="BR365" s="16">
        <v>1</v>
      </c>
      <c r="BS365" s="16">
        <v>1</v>
      </c>
      <c r="BT365" s="16">
        <v>1</v>
      </c>
      <c r="BU365" s="16">
        <v>1</v>
      </c>
      <c r="BV365" s="16">
        <v>1</v>
      </c>
      <c r="BW365" s="16">
        <v>1</v>
      </c>
      <c r="BX365" s="16">
        <v>1</v>
      </c>
      <c r="BY365" s="16">
        <v>1</v>
      </c>
      <c r="BZ365" s="16">
        <v>1</v>
      </c>
      <c r="CA365" s="16">
        <v>1</v>
      </c>
      <c r="CB365" s="16">
        <v>1</v>
      </c>
      <c r="CC365" s="16">
        <v>2</v>
      </c>
      <c r="CD365" s="16">
        <v>2</v>
      </c>
      <c r="CE365" s="16">
        <v>2</v>
      </c>
      <c r="CF365" s="16">
        <v>2</v>
      </c>
      <c r="CG365" s="16">
        <v>2</v>
      </c>
      <c r="CH365" s="16">
        <v>2</v>
      </c>
      <c r="CI365" s="16">
        <v>2</v>
      </c>
      <c r="CJ365" s="16">
        <v>2</v>
      </c>
      <c r="CK365" s="16">
        <v>1</v>
      </c>
      <c r="CL365" s="16">
        <v>2</v>
      </c>
      <c r="CM365" s="16">
        <v>2</v>
      </c>
      <c r="CN365" s="16">
        <v>1</v>
      </c>
      <c r="CO365" s="16">
        <v>2</v>
      </c>
      <c r="CP365" s="16">
        <v>2</v>
      </c>
      <c r="CQ365" s="16">
        <v>2</v>
      </c>
      <c r="CR365" s="16">
        <v>2</v>
      </c>
      <c r="CS365" s="16">
        <v>2</v>
      </c>
      <c r="CT365" s="16">
        <v>2</v>
      </c>
      <c r="CU365" s="16">
        <v>2</v>
      </c>
      <c r="CV365" s="16">
        <v>2</v>
      </c>
      <c r="CW365" s="69">
        <f t="shared" si="180"/>
        <v>25</v>
      </c>
      <c r="CX365" s="352">
        <f t="shared" si="181"/>
        <v>0.64102564102564108</v>
      </c>
      <c r="CY365" s="69">
        <f t="shared" si="182"/>
        <v>14</v>
      </c>
      <c r="CZ365" s="70">
        <f t="shared" si="183"/>
        <v>0.35897435897435898</v>
      </c>
      <c r="DA365" s="69">
        <f t="shared" si="184"/>
        <v>0</v>
      </c>
      <c r="DB365" s="70">
        <f t="shared" si="185"/>
        <v>0</v>
      </c>
      <c r="DC365" s="69">
        <f t="shared" si="186"/>
        <v>0</v>
      </c>
      <c r="DD365" s="70">
        <f t="shared" si="187"/>
        <v>0</v>
      </c>
      <c r="DE365" s="71">
        <f t="shared" si="188"/>
        <v>1.641025641025641</v>
      </c>
      <c r="DF365" s="71" t="str">
        <f t="shared" si="189"/>
        <v>Đạt mục tiêu</v>
      </c>
      <c r="DG365" s="2"/>
      <c r="DH365" s="2"/>
      <c r="DI365" s="2"/>
      <c r="DJ365" s="2"/>
      <c r="DK365" s="2"/>
      <c r="DL365" s="2"/>
      <c r="DM365" s="2"/>
      <c r="DN365" s="2"/>
      <c r="DO365" s="2"/>
      <c r="DP365" s="2"/>
      <c r="DQ365" s="2"/>
      <c r="DR365" s="2"/>
      <c r="DS365" s="2"/>
      <c r="DT365" s="2"/>
      <c r="DU365" s="2"/>
      <c r="DV365" s="2"/>
      <c r="DW365" s="2"/>
      <c r="DX365" s="2"/>
      <c r="DY365" s="2"/>
      <c r="DZ365" s="2"/>
    </row>
    <row r="366" spans="1:130" ht="41.25" hidden="1" customHeight="1" x14ac:dyDescent="0.25">
      <c r="A366" s="49">
        <v>326</v>
      </c>
      <c r="B366" s="112">
        <v>465</v>
      </c>
      <c r="C366" s="113"/>
      <c r="D366" s="8" t="s">
        <v>426</v>
      </c>
      <c r="E366" s="15" t="s">
        <v>11</v>
      </c>
      <c r="F366" s="102" t="s">
        <v>430</v>
      </c>
      <c r="G366" s="64" t="s">
        <v>13</v>
      </c>
      <c r="H366" s="15" t="s">
        <v>846</v>
      </c>
      <c r="I366" s="64" t="s">
        <v>628</v>
      </c>
      <c r="J366" s="64" t="s">
        <v>406</v>
      </c>
      <c r="K366" s="16" t="s">
        <v>6</v>
      </c>
      <c r="L366" s="16" t="s">
        <v>15</v>
      </c>
      <c r="M366" s="11">
        <v>1</v>
      </c>
      <c r="N366" s="305" t="s">
        <v>543</v>
      </c>
      <c r="O366" s="66"/>
      <c r="P366" s="66"/>
      <c r="Q366" s="66"/>
      <c r="R366" s="66" t="s">
        <v>15</v>
      </c>
      <c r="S366" s="66"/>
      <c r="T366" s="66"/>
      <c r="U366" s="66"/>
      <c r="V366" s="66"/>
      <c r="W366" s="66"/>
      <c r="X366" s="66"/>
      <c r="Y366" s="67">
        <f t="shared" si="167"/>
        <v>1</v>
      </c>
      <c r="Z366" s="16"/>
      <c r="AA366" s="16"/>
      <c r="AB366" s="16"/>
      <c r="AC366" s="16"/>
      <c r="AD366" s="16"/>
      <c r="AE366" s="68"/>
      <c r="AF366" s="12"/>
      <c r="AG366" s="12"/>
      <c r="AH366" s="12"/>
      <c r="AI366" s="12"/>
      <c r="AJ366" s="12"/>
      <c r="AK366" s="12"/>
      <c r="AL366" s="12" t="s">
        <v>654</v>
      </c>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6">
        <v>2</v>
      </c>
      <c r="BK366" s="16">
        <v>2</v>
      </c>
      <c r="BL366" s="16">
        <v>2</v>
      </c>
      <c r="BM366" s="16">
        <v>2</v>
      </c>
      <c r="BN366" s="16">
        <v>2</v>
      </c>
      <c r="BO366" s="16">
        <v>2</v>
      </c>
      <c r="BP366" s="16">
        <v>2</v>
      </c>
      <c r="BQ366" s="16">
        <v>2</v>
      </c>
      <c r="BR366" s="16">
        <v>2</v>
      </c>
      <c r="BS366" s="16">
        <v>2</v>
      </c>
      <c r="BT366" s="16">
        <v>2</v>
      </c>
      <c r="BU366" s="16">
        <v>2</v>
      </c>
      <c r="BV366" s="16">
        <v>2</v>
      </c>
      <c r="BW366" s="16">
        <v>2</v>
      </c>
      <c r="BX366" s="16">
        <v>2</v>
      </c>
      <c r="BY366" s="16">
        <v>2</v>
      </c>
      <c r="BZ366" s="16">
        <v>2</v>
      </c>
      <c r="CA366" s="16">
        <v>2</v>
      </c>
      <c r="CB366" s="16">
        <v>2</v>
      </c>
      <c r="CC366" s="16">
        <v>2</v>
      </c>
      <c r="CD366" s="16">
        <v>2</v>
      </c>
      <c r="CE366" s="16">
        <v>2</v>
      </c>
      <c r="CF366" s="16">
        <v>2</v>
      </c>
      <c r="CG366" s="16">
        <v>2</v>
      </c>
      <c r="CH366" s="16">
        <v>2</v>
      </c>
      <c r="CI366" s="16">
        <v>2</v>
      </c>
      <c r="CJ366" s="16">
        <v>2</v>
      </c>
      <c r="CK366" s="16">
        <v>2</v>
      </c>
      <c r="CL366" s="16">
        <v>2</v>
      </c>
      <c r="CM366" s="16">
        <v>2</v>
      </c>
      <c r="CN366" s="16">
        <v>2</v>
      </c>
      <c r="CO366" s="16">
        <v>2</v>
      </c>
      <c r="CP366" s="16">
        <v>2</v>
      </c>
      <c r="CQ366" s="16">
        <v>2</v>
      </c>
      <c r="CR366" s="16">
        <v>2</v>
      </c>
      <c r="CS366" s="16">
        <v>2</v>
      </c>
      <c r="CT366" s="16">
        <v>2</v>
      </c>
      <c r="CU366" s="16">
        <v>2</v>
      </c>
      <c r="CV366" s="16">
        <v>2</v>
      </c>
      <c r="CW366" s="69">
        <f t="shared" si="180"/>
        <v>39</v>
      </c>
      <c r="CX366" s="352">
        <f t="shared" si="181"/>
        <v>1</v>
      </c>
      <c r="CY366" s="69">
        <f t="shared" si="182"/>
        <v>0</v>
      </c>
      <c r="CZ366" s="70">
        <f t="shared" si="183"/>
        <v>0</v>
      </c>
      <c r="DA366" s="69">
        <f t="shared" si="184"/>
        <v>0</v>
      </c>
      <c r="DB366" s="70">
        <f t="shared" si="185"/>
        <v>0</v>
      </c>
      <c r="DC366" s="69">
        <f t="shared" si="186"/>
        <v>0</v>
      </c>
      <c r="DD366" s="70">
        <f t="shared" si="187"/>
        <v>0</v>
      </c>
      <c r="DE366" s="71">
        <f t="shared" si="188"/>
        <v>2</v>
      </c>
      <c r="DF366" s="71" t="str">
        <f t="shared" si="189"/>
        <v>Đạt mục tiêu</v>
      </c>
      <c r="DG366" s="2"/>
      <c r="DH366" s="2"/>
      <c r="DI366" s="2"/>
      <c r="DJ366" s="2"/>
      <c r="DK366" s="2"/>
      <c r="DL366" s="2"/>
      <c r="DM366" s="2"/>
      <c r="DN366" s="2"/>
      <c r="DO366" s="2"/>
      <c r="DP366" s="2"/>
      <c r="DQ366" s="2"/>
      <c r="DR366" s="2"/>
      <c r="DS366" s="2"/>
      <c r="DT366" s="2"/>
      <c r="DU366" s="2"/>
      <c r="DV366" s="2"/>
      <c r="DW366" s="2"/>
      <c r="DX366" s="2"/>
      <c r="DY366" s="2"/>
      <c r="DZ366" s="2"/>
    </row>
    <row r="367" spans="1:130" ht="41.25" hidden="1" customHeight="1" x14ac:dyDescent="0.25">
      <c r="A367" s="49">
        <v>327</v>
      </c>
      <c r="B367" s="112">
        <v>465</v>
      </c>
      <c r="C367" s="113"/>
      <c r="D367" s="8" t="s">
        <v>426</v>
      </c>
      <c r="E367" s="15" t="s">
        <v>11</v>
      </c>
      <c r="F367" s="102" t="s">
        <v>431</v>
      </c>
      <c r="G367" s="64" t="s">
        <v>13</v>
      </c>
      <c r="H367" s="15" t="s">
        <v>847</v>
      </c>
      <c r="I367" s="64" t="s">
        <v>628</v>
      </c>
      <c r="J367" s="64" t="s">
        <v>406</v>
      </c>
      <c r="K367" s="16" t="s">
        <v>6</v>
      </c>
      <c r="L367" s="16" t="s">
        <v>15</v>
      </c>
      <c r="M367" s="11">
        <v>1</v>
      </c>
      <c r="N367" s="305" t="s">
        <v>543</v>
      </c>
      <c r="O367" s="66"/>
      <c r="P367" s="66"/>
      <c r="Q367" s="66"/>
      <c r="R367" s="80" t="s">
        <v>15</v>
      </c>
      <c r="S367" s="66"/>
      <c r="T367" s="66"/>
      <c r="U367" s="66"/>
      <c r="V367" s="66"/>
      <c r="W367" s="66"/>
      <c r="X367" s="66"/>
      <c r="Y367" s="67">
        <f t="shared" si="167"/>
        <v>1</v>
      </c>
      <c r="Z367" s="16"/>
      <c r="AA367" s="16"/>
      <c r="AB367" s="16"/>
      <c r="AC367" s="16"/>
      <c r="AD367" s="16"/>
      <c r="AE367" s="68"/>
      <c r="AF367" s="12"/>
      <c r="AG367" s="12"/>
      <c r="AH367" s="12"/>
      <c r="AI367" s="12"/>
      <c r="AJ367" s="12"/>
      <c r="AK367" s="12"/>
      <c r="AL367" s="12"/>
      <c r="AM367" s="12" t="s">
        <v>654</v>
      </c>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6">
        <v>2</v>
      </c>
      <c r="BK367" s="16">
        <v>2</v>
      </c>
      <c r="BL367" s="16">
        <v>2</v>
      </c>
      <c r="BM367" s="16">
        <v>2</v>
      </c>
      <c r="BN367" s="16">
        <v>2</v>
      </c>
      <c r="BO367" s="16">
        <v>2</v>
      </c>
      <c r="BP367" s="16">
        <v>2</v>
      </c>
      <c r="BQ367" s="16">
        <v>2</v>
      </c>
      <c r="BR367" s="16">
        <v>2</v>
      </c>
      <c r="BS367" s="16">
        <v>2</v>
      </c>
      <c r="BT367" s="16">
        <v>2</v>
      </c>
      <c r="BU367" s="16">
        <v>2</v>
      </c>
      <c r="BV367" s="16">
        <v>2</v>
      </c>
      <c r="BW367" s="16">
        <v>2</v>
      </c>
      <c r="BX367" s="16">
        <v>2</v>
      </c>
      <c r="BY367" s="16">
        <v>2</v>
      </c>
      <c r="BZ367" s="16">
        <v>2</v>
      </c>
      <c r="CA367" s="16">
        <v>2</v>
      </c>
      <c r="CB367" s="16">
        <v>2</v>
      </c>
      <c r="CC367" s="16">
        <v>2</v>
      </c>
      <c r="CD367" s="16">
        <v>2</v>
      </c>
      <c r="CE367" s="16">
        <v>2</v>
      </c>
      <c r="CF367" s="16">
        <v>2</v>
      </c>
      <c r="CG367" s="16">
        <v>2</v>
      </c>
      <c r="CH367" s="16">
        <v>2</v>
      </c>
      <c r="CI367" s="16">
        <v>2</v>
      </c>
      <c r="CJ367" s="16">
        <v>2</v>
      </c>
      <c r="CK367" s="16">
        <v>2</v>
      </c>
      <c r="CL367" s="16">
        <v>2</v>
      </c>
      <c r="CM367" s="16">
        <v>2</v>
      </c>
      <c r="CN367" s="16">
        <v>2</v>
      </c>
      <c r="CO367" s="16">
        <v>2</v>
      </c>
      <c r="CP367" s="16">
        <v>2</v>
      </c>
      <c r="CQ367" s="16">
        <v>2</v>
      </c>
      <c r="CR367" s="16">
        <v>2</v>
      </c>
      <c r="CS367" s="16">
        <v>2</v>
      </c>
      <c r="CT367" s="16">
        <v>2</v>
      </c>
      <c r="CU367" s="16">
        <v>2</v>
      </c>
      <c r="CV367" s="16">
        <v>2</v>
      </c>
      <c r="CW367" s="69">
        <f t="shared" si="180"/>
        <v>39</v>
      </c>
      <c r="CX367" s="352">
        <f t="shared" si="181"/>
        <v>1</v>
      </c>
      <c r="CY367" s="69">
        <f t="shared" si="182"/>
        <v>0</v>
      </c>
      <c r="CZ367" s="70">
        <f t="shared" si="183"/>
        <v>0</v>
      </c>
      <c r="DA367" s="69">
        <f t="shared" si="184"/>
        <v>0</v>
      </c>
      <c r="DB367" s="70">
        <f t="shared" si="185"/>
        <v>0</v>
      </c>
      <c r="DC367" s="69">
        <f t="shared" si="186"/>
        <v>0</v>
      </c>
      <c r="DD367" s="70">
        <f t="shared" si="187"/>
        <v>0</v>
      </c>
      <c r="DE367" s="71">
        <f t="shared" si="188"/>
        <v>2</v>
      </c>
      <c r="DF367" s="71" t="str">
        <f t="shared" si="189"/>
        <v>Đạt mục tiêu</v>
      </c>
      <c r="DG367" s="2"/>
      <c r="DH367" s="2"/>
      <c r="DI367" s="2"/>
      <c r="DJ367" s="2"/>
      <c r="DK367" s="2"/>
      <c r="DL367" s="2"/>
      <c r="DM367" s="2"/>
      <c r="DN367" s="2"/>
      <c r="DO367" s="2"/>
      <c r="DP367" s="2"/>
      <c r="DQ367" s="2"/>
      <c r="DR367" s="2"/>
      <c r="DS367" s="2"/>
      <c r="DT367" s="2"/>
      <c r="DU367" s="2"/>
      <c r="DV367" s="2"/>
      <c r="DW367" s="2"/>
      <c r="DX367" s="2"/>
      <c r="DY367" s="2"/>
      <c r="DZ367" s="2"/>
    </row>
    <row r="368" spans="1:130" ht="41.25" hidden="1" customHeight="1" x14ac:dyDescent="0.25">
      <c r="A368" s="49">
        <v>328</v>
      </c>
      <c r="B368" s="112">
        <v>465</v>
      </c>
      <c r="C368" s="113"/>
      <c r="D368" s="8" t="s">
        <v>426</v>
      </c>
      <c r="E368" s="15" t="s">
        <v>11</v>
      </c>
      <c r="F368" s="15" t="s">
        <v>432</v>
      </c>
      <c r="G368" s="64" t="s">
        <v>13</v>
      </c>
      <c r="H368" s="102" t="s">
        <v>848</v>
      </c>
      <c r="I368" s="64" t="s">
        <v>628</v>
      </c>
      <c r="J368" s="64" t="s">
        <v>406</v>
      </c>
      <c r="K368" s="16" t="s">
        <v>6</v>
      </c>
      <c r="L368" s="16" t="s">
        <v>15</v>
      </c>
      <c r="M368" s="11">
        <v>1</v>
      </c>
      <c r="N368" s="306" t="s">
        <v>545</v>
      </c>
      <c r="O368" s="66"/>
      <c r="P368" s="66"/>
      <c r="Q368" s="66"/>
      <c r="R368" s="66"/>
      <c r="S368" s="80"/>
      <c r="T368" s="66" t="s">
        <v>15</v>
      </c>
      <c r="U368" s="66"/>
      <c r="V368" s="66"/>
      <c r="W368" s="66"/>
      <c r="X368" s="66"/>
      <c r="Y368" s="67">
        <f t="shared" si="167"/>
        <v>1</v>
      </c>
      <c r="Z368" s="16"/>
      <c r="AA368" s="16"/>
      <c r="AB368" s="16"/>
      <c r="AC368" s="16"/>
      <c r="AD368" s="16"/>
      <c r="AE368" s="68"/>
      <c r="AF368" s="12"/>
      <c r="AG368" s="12"/>
      <c r="AH368" s="12"/>
      <c r="AI368" s="12"/>
      <c r="AJ368" s="12"/>
      <c r="AK368" s="12"/>
      <c r="AL368" s="12"/>
      <c r="AM368" s="12"/>
      <c r="AN368" s="12"/>
      <c r="AO368" s="12"/>
      <c r="AP368" s="12"/>
      <c r="AQ368" s="12"/>
      <c r="AR368" s="12"/>
      <c r="AS368" s="12"/>
      <c r="AT368" s="12"/>
      <c r="AU368" s="12"/>
      <c r="AV368" s="12"/>
      <c r="AW368" s="12"/>
      <c r="AX368" s="12" t="s">
        <v>626</v>
      </c>
      <c r="AY368" s="12"/>
      <c r="AZ368" s="12"/>
      <c r="BA368" s="12"/>
      <c r="BB368" s="12"/>
      <c r="BC368" s="12"/>
      <c r="BD368" s="12"/>
      <c r="BE368" s="12"/>
      <c r="BF368" s="12"/>
      <c r="BG368" s="12"/>
      <c r="BH368" s="12"/>
      <c r="BI368" s="12"/>
      <c r="BJ368" s="345">
        <v>2</v>
      </c>
      <c r="BK368" s="345">
        <v>2</v>
      </c>
      <c r="BL368" s="345">
        <v>2</v>
      </c>
      <c r="BM368" s="345">
        <v>2</v>
      </c>
      <c r="BN368" s="345">
        <v>1</v>
      </c>
      <c r="BO368" s="345">
        <v>1</v>
      </c>
      <c r="BP368" s="345">
        <v>1</v>
      </c>
      <c r="BQ368" s="345">
        <v>1</v>
      </c>
      <c r="BR368" s="345">
        <v>1</v>
      </c>
      <c r="BS368" s="345">
        <v>1</v>
      </c>
      <c r="BT368" s="345">
        <v>2</v>
      </c>
      <c r="BU368" s="345">
        <v>2</v>
      </c>
      <c r="BV368" s="345">
        <v>2</v>
      </c>
      <c r="BW368" s="345">
        <v>2</v>
      </c>
      <c r="BX368" s="345">
        <v>2</v>
      </c>
      <c r="BY368" s="345">
        <v>2</v>
      </c>
      <c r="BZ368" s="345">
        <v>2</v>
      </c>
      <c r="CA368" s="345">
        <v>2</v>
      </c>
      <c r="CB368" s="345">
        <v>2</v>
      </c>
      <c r="CC368" s="345">
        <v>2</v>
      </c>
      <c r="CD368" s="345">
        <v>2</v>
      </c>
      <c r="CE368" s="345">
        <v>2</v>
      </c>
      <c r="CF368" s="345">
        <v>2</v>
      </c>
      <c r="CG368" s="345">
        <v>2</v>
      </c>
      <c r="CH368" s="345">
        <v>2</v>
      </c>
      <c r="CI368" s="345">
        <v>2</v>
      </c>
      <c r="CJ368" s="345">
        <v>2</v>
      </c>
      <c r="CK368" s="345">
        <v>2</v>
      </c>
      <c r="CL368" s="345">
        <v>2</v>
      </c>
      <c r="CM368" s="345">
        <v>2</v>
      </c>
      <c r="CN368" s="345">
        <v>2</v>
      </c>
      <c r="CO368" s="345">
        <v>2</v>
      </c>
      <c r="CP368" s="345">
        <v>2</v>
      </c>
      <c r="CQ368" s="345">
        <v>2</v>
      </c>
      <c r="CR368" s="345">
        <v>2</v>
      </c>
      <c r="CS368" s="345">
        <v>2</v>
      </c>
      <c r="CT368" s="345">
        <v>2</v>
      </c>
      <c r="CU368" s="345">
        <v>2</v>
      </c>
      <c r="CV368" s="345">
        <v>2</v>
      </c>
      <c r="CW368" s="335">
        <f t="shared" si="180"/>
        <v>33</v>
      </c>
      <c r="CX368" s="330">
        <f t="shared" si="181"/>
        <v>0.84615384615384615</v>
      </c>
      <c r="CY368" s="335">
        <f t="shared" si="182"/>
        <v>6</v>
      </c>
      <c r="CZ368" s="339">
        <f t="shared" si="183"/>
        <v>0.15384615384615385</v>
      </c>
      <c r="DA368" s="335">
        <f t="shared" si="184"/>
        <v>0</v>
      </c>
      <c r="DB368" s="339">
        <f t="shared" si="185"/>
        <v>0</v>
      </c>
      <c r="DC368" s="335">
        <f t="shared" si="186"/>
        <v>0</v>
      </c>
      <c r="DD368" s="339">
        <f t="shared" si="187"/>
        <v>0</v>
      </c>
      <c r="DE368" s="71">
        <f t="shared" si="188"/>
        <v>1.8461538461538463</v>
      </c>
      <c r="DF368" s="71" t="str">
        <f t="shared" si="189"/>
        <v>Đạt mục tiêu</v>
      </c>
      <c r="DG368" s="2"/>
      <c r="DH368" s="2"/>
      <c r="DI368" s="2"/>
      <c r="DJ368" s="2"/>
      <c r="DK368" s="2"/>
      <c r="DL368" s="2"/>
      <c r="DM368" s="2"/>
      <c r="DN368" s="2"/>
      <c r="DO368" s="2"/>
      <c r="DP368" s="2"/>
      <c r="DQ368" s="2"/>
      <c r="DR368" s="2"/>
      <c r="DS368" s="2"/>
      <c r="DT368" s="2"/>
      <c r="DU368" s="2"/>
      <c r="DV368" s="2"/>
      <c r="DW368" s="2"/>
      <c r="DX368" s="2"/>
      <c r="DY368" s="2"/>
      <c r="DZ368" s="2"/>
    </row>
    <row r="369" spans="1:130" ht="41.25" hidden="1" customHeight="1" x14ac:dyDescent="0.25">
      <c r="A369" s="49">
        <v>329</v>
      </c>
      <c r="B369" s="112">
        <v>465</v>
      </c>
      <c r="C369" s="113"/>
      <c r="D369" s="8" t="s">
        <v>426</v>
      </c>
      <c r="E369" s="15" t="s">
        <v>11</v>
      </c>
      <c r="F369" s="8" t="s">
        <v>426</v>
      </c>
      <c r="G369" s="64" t="s">
        <v>13</v>
      </c>
      <c r="H369" s="102" t="s">
        <v>849</v>
      </c>
      <c r="I369" s="64" t="s">
        <v>628</v>
      </c>
      <c r="J369" s="64" t="s">
        <v>406</v>
      </c>
      <c r="K369" s="16" t="s">
        <v>6</v>
      </c>
      <c r="L369" s="16" t="s">
        <v>15</v>
      </c>
      <c r="M369" s="11">
        <v>1</v>
      </c>
      <c r="N369" s="11" t="s">
        <v>546</v>
      </c>
      <c r="O369" s="66"/>
      <c r="P369" s="66"/>
      <c r="Q369" s="66"/>
      <c r="R369" s="66"/>
      <c r="S369" s="66"/>
      <c r="T369" s="66"/>
      <c r="U369" s="66" t="s">
        <v>15</v>
      </c>
      <c r="V369" s="66"/>
      <c r="W369" s="66"/>
      <c r="X369" s="66"/>
      <c r="Y369" s="67">
        <f t="shared" si="167"/>
        <v>1</v>
      </c>
      <c r="Z369" s="16"/>
      <c r="AA369" s="16"/>
      <c r="AB369" s="16"/>
      <c r="AC369" s="16"/>
      <c r="AD369" s="16"/>
      <c r="AE369" s="68"/>
      <c r="AF369" s="12"/>
      <c r="AG369" s="12"/>
      <c r="AH369" s="12"/>
      <c r="AI369" s="12"/>
      <c r="AJ369" s="12"/>
      <c r="AK369" s="12"/>
      <c r="AL369" s="12"/>
      <c r="AM369" s="12"/>
      <c r="AN369" s="12"/>
      <c r="AO369" s="12"/>
      <c r="AP369" s="12"/>
      <c r="AQ369" s="12"/>
      <c r="AR369" s="12"/>
      <c r="AS369" s="12"/>
      <c r="AT369" s="12"/>
      <c r="AU369" s="12"/>
      <c r="AV369" s="12"/>
      <c r="AW369" s="12"/>
      <c r="AX369" s="12"/>
      <c r="AY369" s="12" t="s">
        <v>623</v>
      </c>
      <c r="AZ369" s="12"/>
      <c r="BA369" s="12" t="s">
        <v>645</v>
      </c>
      <c r="BB369" s="12" t="s">
        <v>626</v>
      </c>
      <c r="BC369" s="12"/>
      <c r="BD369" s="12"/>
      <c r="BE369" s="12"/>
      <c r="BF369" s="12"/>
      <c r="BG369" s="12"/>
      <c r="BH369" s="12"/>
      <c r="BI369" s="12"/>
      <c r="BJ369" s="16">
        <v>2</v>
      </c>
      <c r="BK369" s="16">
        <v>2</v>
      </c>
      <c r="BL369" s="16">
        <v>2</v>
      </c>
      <c r="BM369" s="16">
        <v>2</v>
      </c>
      <c r="BN369" s="16">
        <v>2</v>
      </c>
      <c r="BO369" s="16">
        <v>2</v>
      </c>
      <c r="BP369" s="16">
        <v>2</v>
      </c>
      <c r="BQ369" s="16">
        <v>2</v>
      </c>
      <c r="BR369" s="16">
        <v>2</v>
      </c>
      <c r="BS369" s="16">
        <v>2</v>
      </c>
      <c r="BT369" s="16">
        <v>2</v>
      </c>
      <c r="BU369" s="16">
        <v>2</v>
      </c>
      <c r="BV369" s="16">
        <v>2</v>
      </c>
      <c r="BW369" s="16">
        <v>2</v>
      </c>
      <c r="BX369" s="16">
        <v>2</v>
      </c>
      <c r="BY369" s="16">
        <v>2</v>
      </c>
      <c r="BZ369" s="16">
        <v>2</v>
      </c>
      <c r="CA369" s="16">
        <v>2</v>
      </c>
      <c r="CB369" s="16">
        <v>2</v>
      </c>
      <c r="CC369" s="16">
        <v>2</v>
      </c>
      <c r="CD369" s="16">
        <v>2</v>
      </c>
      <c r="CE369" s="16">
        <v>2</v>
      </c>
      <c r="CF369" s="16">
        <v>2</v>
      </c>
      <c r="CG369" s="16">
        <v>2</v>
      </c>
      <c r="CH369" s="16">
        <v>2</v>
      </c>
      <c r="CI369" s="16">
        <v>2</v>
      </c>
      <c r="CJ369" s="16">
        <v>2</v>
      </c>
      <c r="CK369" s="16">
        <v>2</v>
      </c>
      <c r="CL369" s="16">
        <v>2</v>
      </c>
      <c r="CM369" s="16">
        <v>2</v>
      </c>
      <c r="CN369" s="16">
        <v>2</v>
      </c>
      <c r="CO369" s="16">
        <v>2</v>
      </c>
      <c r="CP369" s="16">
        <v>2</v>
      </c>
      <c r="CQ369" s="16">
        <v>2</v>
      </c>
      <c r="CR369" s="16">
        <v>2</v>
      </c>
      <c r="CS369" s="16"/>
      <c r="CT369" s="16">
        <v>2</v>
      </c>
      <c r="CU369" s="16">
        <v>2</v>
      </c>
      <c r="CV369" s="16">
        <v>2</v>
      </c>
      <c r="CW369" s="69">
        <f t="shared" si="180"/>
        <v>38</v>
      </c>
      <c r="CX369" s="352">
        <f t="shared" si="181"/>
        <v>1</v>
      </c>
      <c r="CY369" s="69">
        <f t="shared" si="182"/>
        <v>0</v>
      </c>
      <c r="CZ369" s="70">
        <f t="shared" si="183"/>
        <v>0</v>
      </c>
      <c r="DA369" s="69">
        <f t="shared" si="184"/>
        <v>0</v>
      </c>
      <c r="DB369" s="70">
        <f t="shared" si="185"/>
        <v>0</v>
      </c>
      <c r="DC369" s="69">
        <f t="shared" si="186"/>
        <v>0</v>
      </c>
      <c r="DD369" s="70">
        <f t="shared" si="187"/>
        <v>0</v>
      </c>
      <c r="DE369" s="71">
        <f t="shared" si="188"/>
        <v>2</v>
      </c>
      <c r="DF369" s="71" t="str">
        <f t="shared" si="189"/>
        <v>Đạt mục tiêu</v>
      </c>
      <c r="DG369" s="2"/>
      <c r="DH369" s="2"/>
      <c r="DI369" s="2"/>
      <c r="DJ369" s="2"/>
      <c r="DK369" s="2"/>
      <c r="DL369" s="2"/>
      <c r="DM369" s="2"/>
      <c r="DN369" s="2"/>
      <c r="DO369" s="2"/>
      <c r="DP369" s="2"/>
      <c r="DQ369" s="2"/>
      <c r="DR369" s="2"/>
      <c r="DS369" s="2"/>
      <c r="DT369" s="2"/>
      <c r="DU369" s="2"/>
      <c r="DV369" s="2"/>
      <c r="DW369" s="2"/>
      <c r="DX369" s="2"/>
      <c r="DY369" s="2"/>
      <c r="DZ369" s="2"/>
    </row>
    <row r="370" spans="1:130" ht="40.5" hidden="1" customHeight="1" x14ac:dyDescent="0.25">
      <c r="A370" s="49">
        <v>330</v>
      </c>
      <c r="B370" s="112">
        <v>465</v>
      </c>
      <c r="C370" s="115"/>
      <c r="D370" s="8" t="s">
        <v>426</v>
      </c>
      <c r="E370" s="15" t="s">
        <v>11</v>
      </c>
      <c r="F370" s="102" t="s">
        <v>433</v>
      </c>
      <c r="G370" s="64" t="s">
        <v>13</v>
      </c>
      <c r="H370" s="15" t="s">
        <v>850</v>
      </c>
      <c r="I370" s="64" t="s">
        <v>628</v>
      </c>
      <c r="J370" s="64" t="s">
        <v>406</v>
      </c>
      <c r="K370" s="16" t="s">
        <v>6</v>
      </c>
      <c r="L370" s="16" t="s">
        <v>15</v>
      </c>
      <c r="M370" s="11">
        <v>1</v>
      </c>
      <c r="N370" s="11" t="s">
        <v>1268</v>
      </c>
      <c r="O370" s="66"/>
      <c r="P370" s="66"/>
      <c r="Q370" s="66"/>
      <c r="R370" s="66"/>
      <c r="S370" s="66"/>
      <c r="T370" s="66"/>
      <c r="U370" s="66"/>
      <c r="V370" s="66" t="s">
        <v>15</v>
      </c>
      <c r="W370" s="66"/>
      <c r="X370" s="66"/>
      <c r="Y370" s="67">
        <f t="shared" si="167"/>
        <v>1</v>
      </c>
      <c r="Z370" s="16"/>
      <c r="AA370" s="16"/>
      <c r="AB370" s="16"/>
      <c r="AC370" s="16"/>
      <c r="AD370" s="16"/>
      <c r="AE370" s="68"/>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6"/>
      <c r="BD370" s="16" t="s">
        <v>687</v>
      </c>
      <c r="BE370" s="16" t="s">
        <v>654</v>
      </c>
      <c r="BF370" s="12"/>
      <c r="BG370" s="12"/>
      <c r="BH370" s="12"/>
      <c r="BI370" s="12"/>
      <c r="BJ370" s="16">
        <v>2</v>
      </c>
      <c r="BK370" s="16">
        <v>2</v>
      </c>
      <c r="BL370" s="16">
        <v>2</v>
      </c>
      <c r="BM370" s="16">
        <v>2</v>
      </c>
      <c r="BN370" s="16">
        <v>2</v>
      </c>
      <c r="BO370" s="16">
        <v>2</v>
      </c>
      <c r="BP370" s="16">
        <v>2</v>
      </c>
      <c r="BQ370" s="16">
        <v>2</v>
      </c>
      <c r="BR370" s="16">
        <v>2</v>
      </c>
      <c r="BS370" s="16">
        <v>2</v>
      </c>
      <c r="BT370" s="16">
        <v>2</v>
      </c>
      <c r="BU370" s="16">
        <v>2</v>
      </c>
      <c r="BV370" s="16">
        <v>2</v>
      </c>
      <c r="BW370" s="16">
        <v>2</v>
      </c>
      <c r="BX370" s="16">
        <v>2</v>
      </c>
      <c r="BY370" s="16">
        <v>2</v>
      </c>
      <c r="BZ370" s="16">
        <v>2</v>
      </c>
      <c r="CA370" s="16">
        <v>2</v>
      </c>
      <c r="CB370" s="16">
        <v>2</v>
      </c>
      <c r="CC370" s="16">
        <v>2</v>
      </c>
      <c r="CD370" s="16">
        <v>2</v>
      </c>
      <c r="CE370" s="16">
        <v>2</v>
      </c>
      <c r="CF370" s="16">
        <v>2</v>
      </c>
      <c r="CG370" s="16">
        <v>2</v>
      </c>
      <c r="CH370" s="16">
        <v>2</v>
      </c>
      <c r="CI370" s="16">
        <v>2</v>
      </c>
      <c r="CJ370" s="16">
        <v>2</v>
      </c>
      <c r="CK370" s="16">
        <v>2</v>
      </c>
      <c r="CL370" s="16">
        <v>2</v>
      </c>
      <c r="CM370" s="16">
        <v>2</v>
      </c>
      <c r="CN370" s="16">
        <v>2</v>
      </c>
      <c r="CO370" s="16">
        <v>2</v>
      </c>
      <c r="CP370" s="16">
        <v>2</v>
      </c>
      <c r="CQ370" s="16">
        <v>2</v>
      </c>
      <c r="CR370" s="16">
        <v>2</v>
      </c>
      <c r="CS370" s="16"/>
      <c r="CT370" s="16">
        <v>2</v>
      </c>
      <c r="CU370" s="16">
        <v>2</v>
      </c>
      <c r="CV370" s="16">
        <v>2</v>
      </c>
      <c r="CW370" s="69">
        <f t="shared" si="180"/>
        <v>38</v>
      </c>
      <c r="CX370" s="352">
        <f t="shared" si="181"/>
        <v>1</v>
      </c>
      <c r="CY370" s="69">
        <f t="shared" si="182"/>
        <v>0</v>
      </c>
      <c r="CZ370" s="70">
        <f t="shared" si="183"/>
        <v>0</v>
      </c>
      <c r="DA370" s="69">
        <f t="shared" si="184"/>
        <v>0</v>
      </c>
      <c r="DB370" s="70">
        <f t="shared" si="185"/>
        <v>0</v>
      </c>
      <c r="DC370" s="69">
        <f t="shared" si="186"/>
        <v>0</v>
      </c>
      <c r="DD370" s="70">
        <f t="shared" si="187"/>
        <v>0</v>
      </c>
      <c r="DE370" s="71">
        <f t="shared" si="188"/>
        <v>2</v>
      </c>
      <c r="DF370" s="71" t="str">
        <f t="shared" si="189"/>
        <v>Đạt mục tiêu</v>
      </c>
      <c r="DG370" s="2"/>
      <c r="DH370" s="2"/>
      <c r="DI370" s="2"/>
      <c r="DJ370" s="2"/>
      <c r="DK370" s="2"/>
      <c r="DL370" s="2"/>
      <c r="DM370" s="2"/>
      <c r="DN370" s="2"/>
      <c r="DO370" s="2"/>
      <c r="DP370" s="2"/>
      <c r="DQ370" s="2"/>
      <c r="DR370" s="2"/>
      <c r="DS370" s="2"/>
      <c r="DT370" s="2"/>
      <c r="DU370" s="2"/>
      <c r="DV370" s="2"/>
      <c r="DW370" s="2"/>
      <c r="DX370" s="2"/>
      <c r="DY370" s="2"/>
      <c r="DZ370" s="2"/>
    </row>
    <row r="371" spans="1:130" ht="79.5" hidden="1" customHeight="1" x14ac:dyDescent="0.25">
      <c r="A371" s="49">
        <v>331</v>
      </c>
      <c r="B371" s="112">
        <v>465</v>
      </c>
      <c r="C371" s="56">
        <v>468</v>
      </c>
      <c r="D371" s="8" t="s">
        <v>434</v>
      </c>
      <c r="E371" s="15" t="s">
        <v>11</v>
      </c>
      <c r="F371" s="15" t="s">
        <v>435</v>
      </c>
      <c r="G371" s="64" t="s">
        <v>13</v>
      </c>
      <c r="H371" s="15" t="s">
        <v>435</v>
      </c>
      <c r="I371" s="64" t="s">
        <v>628</v>
      </c>
      <c r="J371" s="64" t="s">
        <v>406</v>
      </c>
      <c r="K371" s="16" t="s">
        <v>6</v>
      </c>
      <c r="L371" s="16" t="s">
        <v>15</v>
      </c>
      <c r="M371" s="11"/>
      <c r="N371" s="11" t="s">
        <v>546</v>
      </c>
      <c r="O371" s="66"/>
      <c r="P371" s="66"/>
      <c r="Q371" s="66"/>
      <c r="R371" s="66"/>
      <c r="S371" s="66"/>
      <c r="T371" s="66"/>
      <c r="U371" s="66" t="s">
        <v>15</v>
      </c>
      <c r="V371" s="66"/>
      <c r="W371" s="66"/>
      <c r="X371" s="66"/>
      <c r="Y371" s="67">
        <f t="shared" si="167"/>
        <v>1</v>
      </c>
      <c r="Z371" s="16"/>
      <c r="AA371" s="16"/>
      <c r="AB371" s="16"/>
      <c r="AC371" s="16"/>
      <c r="AD371" s="16"/>
      <c r="AE371" s="7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t="s">
        <v>626</v>
      </c>
      <c r="BB371" s="16" t="s">
        <v>623</v>
      </c>
      <c r="BC371" s="16"/>
      <c r="BD371" s="16"/>
      <c r="BE371" s="16"/>
      <c r="BF371" s="16"/>
      <c r="BG371" s="16"/>
      <c r="BH371" s="16"/>
      <c r="BI371" s="16"/>
      <c r="BJ371" s="16">
        <v>2</v>
      </c>
      <c r="BK371" s="16">
        <v>2</v>
      </c>
      <c r="BL371" s="16">
        <v>2</v>
      </c>
      <c r="BM371" s="16">
        <v>2</v>
      </c>
      <c r="BN371" s="16">
        <v>2</v>
      </c>
      <c r="BO371" s="16">
        <v>2</v>
      </c>
      <c r="BP371" s="16">
        <v>2</v>
      </c>
      <c r="BQ371" s="16">
        <v>2</v>
      </c>
      <c r="BR371" s="16">
        <v>2</v>
      </c>
      <c r="BS371" s="16">
        <v>2</v>
      </c>
      <c r="BT371" s="16">
        <v>2</v>
      </c>
      <c r="BU371" s="16">
        <v>2</v>
      </c>
      <c r="BV371" s="16">
        <v>2</v>
      </c>
      <c r="BW371" s="16">
        <v>2</v>
      </c>
      <c r="BX371" s="16">
        <v>2</v>
      </c>
      <c r="BY371" s="16">
        <v>2</v>
      </c>
      <c r="BZ371" s="16">
        <v>2</v>
      </c>
      <c r="CA371" s="16">
        <v>2</v>
      </c>
      <c r="CB371" s="16">
        <v>2</v>
      </c>
      <c r="CC371" s="16">
        <v>2</v>
      </c>
      <c r="CD371" s="16">
        <v>2</v>
      </c>
      <c r="CE371" s="16">
        <v>2</v>
      </c>
      <c r="CF371" s="16">
        <v>2</v>
      </c>
      <c r="CG371" s="16">
        <v>2</v>
      </c>
      <c r="CH371" s="16">
        <v>2</v>
      </c>
      <c r="CI371" s="16">
        <v>2</v>
      </c>
      <c r="CJ371" s="16">
        <v>2</v>
      </c>
      <c r="CK371" s="16">
        <v>2</v>
      </c>
      <c r="CL371" s="16">
        <v>2</v>
      </c>
      <c r="CM371" s="16">
        <v>2</v>
      </c>
      <c r="CN371" s="16">
        <v>2</v>
      </c>
      <c r="CO371" s="16">
        <v>2</v>
      </c>
      <c r="CP371" s="16">
        <v>2</v>
      </c>
      <c r="CQ371" s="16">
        <v>2</v>
      </c>
      <c r="CR371" s="16">
        <v>2</v>
      </c>
      <c r="CS371" s="16"/>
      <c r="CT371" s="16">
        <v>2</v>
      </c>
      <c r="CU371" s="16">
        <v>2</v>
      </c>
      <c r="CV371" s="16">
        <v>2</v>
      </c>
      <c r="CW371" s="69">
        <f t="shared" si="180"/>
        <v>38</v>
      </c>
      <c r="CX371" s="352">
        <f t="shared" si="181"/>
        <v>1</v>
      </c>
      <c r="CY371" s="69">
        <f t="shared" si="182"/>
        <v>0</v>
      </c>
      <c r="CZ371" s="70">
        <f t="shared" si="183"/>
        <v>0</v>
      </c>
      <c r="DA371" s="69">
        <f t="shared" si="184"/>
        <v>0</v>
      </c>
      <c r="DB371" s="70">
        <f t="shared" si="185"/>
        <v>0</v>
      </c>
      <c r="DC371" s="69">
        <f t="shared" si="186"/>
        <v>0</v>
      </c>
      <c r="DD371" s="70">
        <f t="shared" si="187"/>
        <v>0</v>
      </c>
      <c r="DE371" s="71">
        <f t="shared" si="188"/>
        <v>2</v>
      </c>
      <c r="DF371" s="71" t="str">
        <f t="shared" si="189"/>
        <v>Đạt mục tiêu</v>
      </c>
      <c r="DG371" s="2"/>
      <c r="DH371" s="2"/>
      <c r="DI371" s="2"/>
      <c r="DJ371" s="2"/>
      <c r="DK371" s="2"/>
      <c r="DL371" s="2"/>
      <c r="DM371" s="2"/>
      <c r="DN371" s="2"/>
      <c r="DO371" s="2"/>
      <c r="DP371" s="2"/>
      <c r="DQ371" s="2"/>
      <c r="DR371" s="2"/>
      <c r="DS371" s="2"/>
      <c r="DT371" s="2"/>
      <c r="DU371" s="2"/>
      <c r="DV371" s="2"/>
      <c r="DW371" s="2"/>
      <c r="DX371" s="2"/>
      <c r="DY371" s="2"/>
      <c r="DZ371" s="2"/>
    </row>
    <row r="372" spans="1:130" ht="24.75" hidden="1" customHeight="1" x14ac:dyDescent="0.25">
      <c r="A372" s="49">
        <v>332</v>
      </c>
      <c r="B372" s="55">
        <v>468</v>
      </c>
      <c r="C372" s="56">
        <v>469</v>
      </c>
      <c r="D372" s="623" t="s">
        <v>436</v>
      </c>
      <c r="E372" s="624"/>
      <c r="F372" s="624"/>
      <c r="G372" s="624"/>
      <c r="H372" s="625"/>
      <c r="I372" s="64"/>
      <c r="J372" s="57"/>
      <c r="K372" s="57" t="s">
        <v>8</v>
      </c>
      <c r="L372" s="57" t="s">
        <v>8</v>
      </c>
      <c r="M372" s="103">
        <f>SUM(M373:M382)</f>
        <v>3</v>
      </c>
      <c r="N372" s="298"/>
      <c r="O372" s="82" t="s">
        <v>609</v>
      </c>
      <c r="P372" s="82" t="s">
        <v>609</v>
      </c>
      <c r="Q372" s="82" t="s">
        <v>609</v>
      </c>
      <c r="R372" s="82" t="s">
        <v>609</v>
      </c>
      <c r="S372" s="82" t="s">
        <v>609</v>
      </c>
      <c r="T372" s="82" t="s">
        <v>609</v>
      </c>
      <c r="U372" s="82" t="s">
        <v>609</v>
      </c>
      <c r="V372" s="82" t="s">
        <v>609</v>
      </c>
      <c r="W372" s="82" t="s">
        <v>609</v>
      </c>
      <c r="X372" s="82" t="s">
        <v>609</v>
      </c>
      <c r="Y372" s="67">
        <f t="shared" si="167"/>
        <v>0</v>
      </c>
      <c r="Z372" s="57" t="s">
        <v>8</v>
      </c>
      <c r="AA372" s="57"/>
      <c r="AB372" s="57"/>
      <c r="AC372" s="57"/>
      <c r="AD372" s="57"/>
      <c r="AE372" s="57" t="s">
        <v>609</v>
      </c>
      <c r="AF372" s="57" t="s">
        <v>609</v>
      </c>
      <c r="AG372" s="57" t="s">
        <v>609</v>
      </c>
      <c r="AH372" s="78"/>
      <c r="AI372" s="78"/>
      <c r="AJ372" s="78"/>
      <c r="AK372" s="78"/>
      <c r="AL372" s="78"/>
      <c r="AM372" s="78"/>
      <c r="AN372" s="78"/>
      <c r="AO372" s="78"/>
      <c r="AP372" s="78"/>
      <c r="AQ372" s="78"/>
      <c r="AR372" s="78"/>
      <c r="AS372" s="78"/>
      <c r="AT372" s="78"/>
      <c r="AU372" s="78"/>
      <c r="AV372" s="78"/>
      <c r="AW372" s="78"/>
      <c r="AX372" s="78"/>
      <c r="AY372" s="78"/>
      <c r="AZ372" s="78"/>
      <c r="BA372" s="78"/>
      <c r="BB372" s="78"/>
      <c r="BC372" s="78"/>
      <c r="BD372" s="78"/>
      <c r="BE372" s="78"/>
      <c r="BF372" s="78"/>
      <c r="BG372" s="78"/>
      <c r="BH372" s="78"/>
      <c r="BI372" s="78"/>
      <c r="BJ372" s="336" t="s">
        <v>8</v>
      </c>
      <c r="BK372" s="336" t="s">
        <v>8</v>
      </c>
      <c r="BL372" s="336" t="s">
        <v>8</v>
      </c>
      <c r="BM372" s="336" t="s">
        <v>8</v>
      </c>
      <c r="BN372" s="336" t="s">
        <v>8</v>
      </c>
      <c r="BO372" s="336" t="s">
        <v>8</v>
      </c>
      <c r="BP372" s="336" t="s">
        <v>8</v>
      </c>
      <c r="BQ372" s="336" t="s">
        <v>8</v>
      </c>
      <c r="BR372" s="336" t="s">
        <v>8</v>
      </c>
      <c r="BS372" s="336"/>
      <c r="BT372" s="336"/>
      <c r="BU372" s="336"/>
      <c r="BV372" s="336"/>
      <c r="BW372" s="336"/>
      <c r="BX372" s="336"/>
      <c r="BY372" s="336"/>
      <c r="BZ372" s="336"/>
      <c r="CA372" s="336"/>
      <c r="CB372" s="336"/>
      <c r="CC372" s="336" t="s">
        <v>8</v>
      </c>
      <c r="CD372" s="336"/>
      <c r="CE372" s="336" t="s">
        <v>8</v>
      </c>
      <c r="CF372" s="336" t="s">
        <v>8</v>
      </c>
      <c r="CG372" s="336" t="s">
        <v>8</v>
      </c>
      <c r="CH372" s="336" t="s">
        <v>8</v>
      </c>
      <c r="CI372" s="336" t="s">
        <v>8</v>
      </c>
      <c r="CJ372" s="336" t="s">
        <v>8</v>
      </c>
      <c r="CK372" s="336" t="s">
        <v>8</v>
      </c>
      <c r="CL372" s="336" t="s">
        <v>8</v>
      </c>
      <c r="CM372" s="336" t="s">
        <v>8</v>
      </c>
      <c r="CN372" s="336" t="s">
        <v>8</v>
      </c>
      <c r="CO372" s="336" t="s">
        <v>8</v>
      </c>
      <c r="CP372" s="336" t="s">
        <v>8</v>
      </c>
      <c r="CQ372" s="336" t="s">
        <v>8</v>
      </c>
      <c r="CR372" s="336" t="s">
        <v>8</v>
      </c>
      <c r="CS372" s="336"/>
      <c r="CT372" s="336" t="s">
        <v>8</v>
      </c>
      <c r="CU372" s="336" t="s">
        <v>8</v>
      </c>
      <c r="CV372" s="336" t="s">
        <v>8</v>
      </c>
      <c r="CW372" s="336" t="s">
        <v>8</v>
      </c>
      <c r="CX372" s="331" t="s">
        <v>8</v>
      </c>
      <c r="CY372" s="336" t="s">
        <v>8</v>
      </c>
      <c r="CZ372" s="336" t="s">
        <v>8</v>
      </c>
      <c r="DA372" s="336" t="s">
        <v>8</v>
      </c>
      <c r="DB372" s="336" t="s">
        <v>8</v>
      </c>
      <c r="DC372" s="336" t="s">
        <v>8</v>
      </c>
      <c r="DD372" s="336" t="s">
        <v>8</v>
      </c>
      <c r="DE372" s="57" t="s">
        <v>8</v>
      </c>
      <c r="DF372" s="57" t="s">
        <v>8</v>
      </c>
      <c r="DG372" s="2"/>
      <c r="DH372" s="2"/>
      <c r="DI372" s="2"/>
      <c r="DJ372" s="2"/>
      <c r="DK372" s="2"/>
      <c r="DL372" s="2"/>
      <c r="DM372" s="2"/>
      <c r="DN372" s="2"/>
      <c r="DO372" s="2"/>
      <c r="DP372" s="2"/>
      <c r="DQ372" s="2"/>
      <c r="DR372" s="2"/>
      <c r="DS372" s="2"/>
      <c r="DT372" s="2"/>
      <c r="DU372" s="2"/>
      <c r="DV372" s="2"/>
      <c r="DW372" s="2"/>
      <c r="DX372" s="2"/>
      <c r="DY372" s="2"/>
      <c r="DZ372" s="2"/>
    </row>
    <row r="373" spans="1:130" ht="72" hidden="1" customHeight="1" x14ac:dyDescent="0.25">
      <c r="A373" s="49">
        <v>333</v>
      </c>
      <c r="B373" s="62">
        <v>469</v>
      </c>
      <c r="C373" s="56">
        <v>471</v>
      </c>
      <c r="D373" s="8" t="s">
        <v>437</v>
      </c>
      <c r="E373" s="15" t="s">
        <v>11</v>
      </c>
      <c r="F373" s="15" t="s">
        <v>438</v>
      </c>
      <c r="G373" s="64" t="s">
        <v>19</v>
      </c>
      <c r="H373" s="146" t="s">
        <v>851</v>
      </c>
      <c r="I373" s="64" t="s">
        <v>628</v>
      </c>
      <c r="J373" s="64" t="s">
        <v>406</v>
      </c>
      <c r="K373" s="16" t="s">
        <v>6</v>
      </c>
      <c r="L373" s="16" t="s">
        <v>15</v>
      </c>
      <c r="M373" s="11">
        <v>1</v>
      </c>
      <c r="N373" s="305" t="s">
        <v>543</v>
      </c>
      <c r="O373" s="66"/>
      <c r="P373" s="80"/>
      <c r="Q373" s="66"/>
      <c r="R373" s="66" t="s">
        <v>15</v>
      </c>
      <c r="S373" s="66"/>
      <c r="T373" s="66"/>
      <c r="U373" s="66"/>
      <c r="V373" s="66"/>
      <c r="W373" s="66"/>
      <c r="X373" s="66"/>
      <c r="Y373" s="67">
        <f t="shared" si="167"/>
        <v>1</v>
      </c>
      <c r="Z373" s="16"/>
      <c r="AA373" s="12"/>
      <c r="AB373" s="12"/>
      <c r="AC373" s="12"/>
      <c r="AD373" s="12"/>
      <c r="AE373" s="68"/>
      <c r="AF373" s="68"/>
      <c r="AG373" s="68"/>
      <c r="AH373" s="12"/>
      <c r="AI373" s="12"/>
      <c r="AJ373" s="12"/>
      <c r="AK373" s="12"/>
      <c r="AL373" s="12"/>
      <c r="AM373" s="12"/>
      <c r="AN373" s="12"/>
      <c r="AO373" s="12"/>
      <c r="AP373" s="12" t="s">
        <v>626</v>
      </c>
      <c r="AQ373" s="12"/>
      <c r="AR373" s="12"/>
      <c r="AS373" s="12"/>
      <c r="AT373" s="12"/>
      <c r="AU373" s="12"/>
      <c r="AV373" s="12"/>
      <c r="AW373" s="12"/>
      <c r="AX373" s="12"/>
      <c r="AY373" s="12"/>
      <c r="AZ373" s="12"/>
      <c r="BA373" s="12"/>
      <c r="BB373" s="12"/>
      <c r="BC373" s="12"/>
      <c r="BD373" s="12"/>
      <c r="BE373" s="12"/>
      <c r="BF373" s="12"/>
      <c r="BG373" s="12"/>
      <c r="BH373" s="12"/>
      <c r="BI373" s="12"/>
      <c r="BJ373" s="16">
        <v>2</v>
      </c>
      <c r="BK373" s="16">
        <v>2</v>
      </c>
      <c r="BL373" s="16">
        <v>2</v>
      </c>
      <c r="BM373" s="16">
        <v>2</v>
      </c>
      <c r="BN373" s="16">
        <v>2</v>
      </c>
      <c r="BO373" s="16">
        <v>2</v>
      </c>
      <c r="BP373" s="16">
        <v>2</v>
      </c>
      <c r="BQ373" s="16">
        <v>2</v>
      </c>
      <c r="BR373" s="16">
        <v>2</v>
      </c>
      <c r="BS373" s="16">
        <v>2</v>
      </c>
      <c r="BT373" s="16">
        <v>2</v>
      </c>
      <c r="BU373" s="16">
        <v>2</v>
      </c>
      <c r="BV373" s="16">
        <v>2</v>
      </c>
      <c r="BW373" s="16">
        <v>2</v>
      </c>
      <c r="BX373" s="16">
        <v>2</v>
      </c>
      <c r="BY373" s="16">
        <v>2</v>
      </c>
      <c r="BZ373" s="16">
        <v>2</v>
      </c>
      <c r="CA373" s="16">
        <v>2</v>
      </c>
      <c r="CB373" s="16">
        <v>2</v>
      </c>
      <c r="CC373" s="16">
        <v>2</v>
      </c>
      <c r="CD373" s="16">
        <v>2</v>
      </c>
      <c r="CE373" s="16">
        <v>2</v>
      </c>
      <c r="CF373" s="16">
        <v>2</v>
      </c>
      <c r="CG373" s="16">
        <v>2</v>
      </c>
      <c r="CH373" s="16">
        <v>2</v>
      </c>
      <c r="CI373" s="16">
        <v>2</v>
      </c>
      <c r="CJ373" s="16">
        <v>2</v>
      </c>
      <c r="CK373" s="16">
        <v>2</v>
      </c>
      <c r="CL373" s="16">
        <v>2</v>
      </c>
      <c r="CM373" s="16">
        <v>2</v>
      </c>
      <c r="CN373" s="16">
        <v>2</v>
      </c>
      <c r="CO373" s="16">
        <v>2</v>
      </c>
      <c r="CP373" s="16">
        <v>2</v>
      </c>
      <c r="CQ373" s="16">
        <v>2</v>
      </c>
      <c r="CR373" s="16">
        <v>2</v>
      </c>
      <c r="CS373" s="16">
        <v>2</v>
      </c>
      <c r="CT373" s="16">
        <v>2</v>
      </c>
      <c r="CU373" s="16">
        <v>2</v>
      </c>
      <c r="CV373" s="16">
        <v>2</v>
      </c>
      <c r="CW373" s="69">
        <f t="shared" ref="CW373:CW389" si="190">COUNTIF(BJ373:CV373,"2")</f>
        <v>39</v>
      </c>
      <c r="CX373" s="352">
        <f t="shared" ref="CX373:CX389" si="191">CW373/(CW373+CY373+DA373+DC373)</f>
        <v>1</v>
      </c>
      <c r="CY373" s="69">
        <f t="shared" ref="CY373:CY389" si="192">COUNTIF(BJ373:CV373,"1")</f>
        <v>0</v>
      </c>
      <c r="CZ373" s="70">
        <f t="shared" ref="CZ373:CZ389" si="193">CY373/(CW373+CY373+DA373+DC373)</f>
        <v>0</v>
      </c>
      <c r="DA373" s="69">
        <f t="shared" ref="DA373:DA389" si="194">COUNTIF(BJ373:CV373,"0")</f>
        <v>0</v>
      </c>
      <c r="DB373" s="70">
        <f t="shared" ref="DB373:DB389" si="195">DA373/(CW373+CY373+DA373+DC373)</f>
        <v>0</v>
      </c>
      <c r="DC373" s="69">
        <f t="shared" ref="DC373:DC389" si="196">COUNTIF(BJ373:CV373,"KĐG")</f>
        <v>0</v>
      </c>
      <c r="DD373" s="70">
        <f t="shared" ref="DD373:DD389" si="197">DC373/(CW373+CY373+DA373+DC373)</f>
        <v>0</v>
      </c>
      <c r="DE373" s="71">
        <f t="shared" ref="DE373:DE389" si="198">(((CW373*2)+(CY373*1)+(DA373*0)))/(CW373+CY373+DA373)</f>
        <v>2</v>
      </c>
      <c r="DF373" s="71" t="str">
        <f t="shared" ref="DF373:DF389" si="199">IF(DD373&gt;=50%,"KĐG",IF(DE373&gt;=1.6,"Đạt mục tiêu",IF(DE373&gt;=1,"Cần cố gắng","Chưa đạt")))</f>
        <v>Đạt mục tiêu</v>
      </c>
      <c r="DG373" s="2"/>
      <c r="DH373" s="2"/>
      <c r="DI373" s="2"/>
      <c r="DJ373" s="2"/>
      <c r="DK373" s="2"/>
      <c r="DL373" s="2"/>
      <c r="DM373" s="2"/>
      <c r="DN373" s="2"/>
      <c r="DO373" s="2"/>
      <c r="DP373" s="2"/>
      <c r="DQ373" s="2"/>
      <c r="DR373" s="2"/>
      <c r="DS373" s="2"/>
      <c r="DT373" s="2"/>
      <c r="DU373" s="2"/>
      <c r="DV373" s="2"/>
      <c r="DW373" s="2"/>
      <c r="DX373" s="2"/>
      <c r="DY373" s="2"/>
      <c r="DZ373" s="2"/>
    </row>
    <row r="374" spans="1:130" ht="63.75" hidden="1" customHeight="1" x14ac:dyDescent="0.25">
      <c r="A374" s="49">
        <v>334</v>
      </c>
      <c r="B374" s="62">
        <v>471</v>
      </c>
      <c r="C374" s="56">
        <v>474</v>
      </c>
      <c r="D374" s="8" t="s">
        <v>439</v>
      </c>
      <c r="E374" s="15" t="s">
        <v>11</v>
      </c>
      <c r="F374" s="15" t="s">
        <v>440</v>
      </c>
      <c r="G374" s="64" t="s">
        <v>19</v>
      </c>
      <c r="H374" s="144" t="s">
        <v>852</v>
      </c>
      <c r="I374" s="64" t="s">
        <v>628</v>
      </c>
      <c r="J374" s="64" t="s">
        <v>406</v>
      </c>
      <c r="K374" s="16" t="s">
        <v>6</v>
      </c>
      <c r="L374" s="16" t="s">
        <v>15</v>
      </c>
      <c r="M374" s="11"/>
      <c r="N374" s="305" t="s">
        <v>543</v>
      </c>
      <c r="O374" s="66"/>
      <c r="P374" s="66"/>
      <c r="Q374" s="66"/>
      <c r="R374" s="66" t="s">
        <v>15</v>
      </c>
      <c r="S374" s="66"/>
      <c r="T374" s="66"/>
      <c r="U374" s="66"/>
      <c r="V374" s="66"/>
      <c r="W374" s="66"/>
      <c r="X374" s="66"/>
      <c r="Y374" s="67">
        <f t="shared" si="167"/>
        <v>1</v>
      </c>
      <c r="Z374" s="16"/>
      <c r="AA374" s="12"/>
      <c r="AB374" s="12"/>
      <c r="AC374" s="12"/>
      <c r="AD374" s="12"/>
      <c r="AE374" s="68"/>
      <c r="AF374" s="12"/>
      <c r="AG374" s="12"/>
      <c r="AH374" s="12"/>
      <c r="AI374" s="12"/>
      <c r="AJ374" s="12"/>
      <c r="AK374" s="12"/>
      <c r="AL374" s="12"/>
      <c r="AM374" s="12"/>
      <c r="AN374" s="12" t="s">
        <v>710</v>
      </c>
      <c r="AO374" s="12" t="s">
        <v>645</v>
      </c>
      <c r="AP374" s="12"/>
      <c r="AQ374" s="12"/>
      <c r="AR374" s="12"/>
      <c r="AS374" s="12"/>
      <c r="AT374" s="12"/>
      <c r="AU374" s="12"/>
      <c r="AV374" s="12"/>
      <c r="AW374" s="12"/>
      <c r="AX374" s="12"/>
      <c r="AY374" s="12"/>
      <c r="AZ374" s="12"/>
      <c r="BA374" s="12"/>
      <c r="BB374" s="12"/>
      <c r="BC374" s="12"/>
      <c r="BD374" s="12"/>
      <c r="BE374" s="12"/>
      <c r="BF374" s="12"/>
      <c r="BG374" s="12"/>
      <c r="BH374" s="12"/>
      <c r="BI374" s="12"/>
      <c r="BJ374" s="16">
        <v>2</v>
      </c>
      <c r="BK374" s="16">
        <v>2</v>
      </c>
      <c r="BL374" s="16">
        <v>2</v>
      </c>
      <c r="BM374" s="16">
        <v>2</v>
      </c>
      <c r="BN374" s="16">
        <v>2</v>
      </c>
      <c r="BO374" s="16">
        <v>2</v>
      </c>
      <c r="BP374" s="16">
        <v>2</v>
      </c>
      <c r="BQ374" s="16">
        <v>2</v>
      </c>
      <c r="BR374" s="16">
        <v>2</v>
      </c>
      <c r="BS374" s="16">
        <v>2</v>
      </c>
      <c r="BT374" s="16">
        <v>2</v>
      </c>
      <c r="BU374" s="16">
        <v>2</v>
      </c>
      <c r="BV374" s="16">
        <v>2</v>
      </c>
      <c r="BW374" s="16">
        <v>2</v>
      </c>
      <c r="BX374" s="16">
        <v>2</v>
      </c>
      <c r="BY374" s="16">
        <v>2</v>
      </c>
      <c r="BZ374" s="16">
        <v>2</v>
      </c>
      <c r="CA374" s="16">
        <v>2</v>
      </c>
      <c r="CB374" s="16">
        <v>2</v>
      </c>
      <c r="CC374" s="16">
        <v>2</v>
      </c>
      <c r="CD374" s="16">
        <v>2</v>
      </c>
      <c r="CE374" s="16">
        <v>2</v>
      </c>
      <c r="CF374" s="16">
        <v>2</v>
      </c>
      <c r="CG374" s="16">
        <v>2</v>
      </c>
      <c r="CH374" s="16">
        <v>2</v>
      </c>
      <c r="CI374" s="16">
        <v>2</v>
      </c>
      <c r="CJ374" s="16">
        <v>2</v>
      </c>
      <c r="CK374" s="16">
        <v>2</v>
      </c>
      <c r="CL374" s="16">
        <v>2</v>
      </c>
      <c r="CM374" s="16">
        <v>2</v>
      </c>
      <c r="CN374" s="16">
        <v>2</v>
      </c>
      <c r="CO374" s="16">
        <v>2</v>
      </c>
      <c r="CP374" s="16">
        <v>2</v>
      </c>
      <c r="CQ374" s="16">
        <v>2</v>
      </c>
      <c r="CR374" s="16">
        <v>2</v>
      </c>
      <c r="CS374" s="16">
        <v>2</v>
      </c>
      <c r="CT374" s="16">
        <v>2</v>
      </c>
      <c r="CU374" s="16">
        <v>2</v>
      </c>
      <c r="CV374" s="16">
        <v>2</v>
      </c>
      <c r="CW374" s="69">
        <f t="shared" si="190"/>
        <v>39</v>
      </c>
      <c r="CX374" s="352">
        <f t="shared" si="191"/>
        <v>1</v>
      </c>
      <c r="CY374" s="69">
        <f t="shared" si="192"/>
        <v>0</v>
      </c>
      <c r="CZ374" s="70">
        <f t="shared" si="193"/>
        <v>0</v>
      </c>
      <c r="DA374" s="69">
        <f t="shared" si="194"/>
        <v>0</v>
      </c>
      <c r="DB374" s="70">
        <f t="shared" si="195"/>
        <v>0</v>
      </c>
      <c r="DC374" s="69">
        <f t="shared" si="196"/>
        <v>0</v>
      </c>
      <c r="DD374" s="70">
        <f t="shared" si="197"/>
        <v>0</v>
      </c>
      <c r="DE374" s="71">
        <f t="shared" si="198"/>
        <v>2</v>
      </c>
      <c r="DF374" s="71" t="str">
        <f t="shared" si="199"/>
        <v>Đạt mục tiêu</v>
      </c>
      <c r="DG374" s="2"/>
      <c r="DH374" s="2"/>
      <c r="DI374" s="2"/>
      <c r="DJ374" s="2"/>
      <c r="DK374" s="2"/>
      <c r="DL374" s="2"/>
      <c r="DM374" s="2"/>
      <c r="DN374" s="2"/>
      <c r="DO374" s="2"/>
      <c r="DP374" s="2"/>
      <c r="DQ374" s="2"/>
      <c r="DR374" s="2"/>
      <c r="DS374" s="2"/>
      <c r="DT374" s="2"/>
      <c r="DU374" s="2"/>
      <c r="DV374" s="2"/>
      <c r="DW374" s="2"/>
      <c r="DX374" s="2"/>
      <c r="DY374" s="2"/>
      <c r="DZ374" s="2"/>
    </row>
    <row r="375" spans="1:130" ht="61.5" hidden="1" customHeight="1" x14ac:dyDescent="0.25">
      <c r="A375" s="49">
        <v>335</v>
      </c>
      <c r="B375" s="62">
        <v>474</v>
      </c>
      <c r="C375" s="56">
        <v>475</v>
      </c>
      <c r="D375" s="8" t="s">
        <v>441</v>
      </c>
      <c r="E375" s="15" t="s">
        <v>11</v>
      </c>
      <c r="F375" s="15" t="s">
        <v>442</v>
      </c>
      <c r="G375" s="64" t="s">
        <v>19</v>
      </c>
      <c r="H375" s="15" t="s">
        <v>442</v>
      </c>
      <c r="I375" s="64" t="s">
        <v>628</v>
      </c>
      <c r="J375" s="64" t="s">
        <v>406</v>
      </c>
      <c r="K375" s="16" t="s">
        <v>6</v>
      </c>
      <c r="L375" s="16" t="s">
        <v>15</v>
      </c>
      <c r="M375" s="11"/>
      <c r="N375" s="306" t="s">
        <v>545</v>
      </c>
      <c r="O375" s="116"/>
      <c r="P375" s="66"/>
      <c r="Q375" s="66"/>
      <c r="R375" s="66"/>
      <c r="S375" s="66"/>
      <c r="T375" s="66" t="s">
        <v>15</v>
      </c>
      <c r="U375" s="66"/>
      <c r="V375" s="66"/>
      <c r="W375" s="66"/>
      <c r="X375" s="66"/>
      <c r="Y375" s="67">
        <f t="shared" si="167"/>
        <v>1</v>
      </c>
      <c r="Z375" s="16"/>
      <c r="AA375" s="16"/>
      <c r="AB375" s="16"/>
      <c r="AC375" s="16"/>
      <c r="AD375" s="16"/>
      <c r="AE375" s="68"/>
      <c r="AF375" s="12"/>
      <c r="AG375" s="12"/>
      <c r="AH375" s="12"/>
      <c r="AI375" s="12"/>
      <c r="AJ375" s="12"/>
      <c r="AK375" s="12"/>
      <c r="AL375" s="12"/>
      <c r="AM375" s="12"/>
      <c r="AN375" s="12"/>
      <c r="AO375" s="12"/>
      <c r="AP375" s="12"/>
      <c r="AQ375" s="12"/>
      <c r="AR375" s="12"/>
      <c r="AS375" s="12"/>
      <c r="AT375" s="12"/>
      <c r="AU375" s="12" t="s">
        <v>623</v>
      </c>
      <c r="AV375" s="12"/>
      <c r="AW375" s="12" t="s">
        <v>623</v>
      </c>
      <c r="AX375" s="12"/>
      <c r="AY375" s="12"/>
      <c r="AZ375" s="12"/>
      <c r="BA375" s="12"/>
      <c r="BB375" s="12"/>
      <c r="BC375" s="12"/>
      <c r="BD375" s="12"/>
      <c r="BE375" s="12"/>
      <c r="BF375" s="12"/>
      <c r="BG375" s="12"/>
      <c r="BH375" s="12"/>
      <c r="BI375" s="12"/>
      <c r="BJ375" s="345">
        <v>1</v>
      </c>
      <c r="BK375" s="345">
        <v>1</v>
      </c>
      <c r="BL375" s="345">
        <v>1</v>
      </c>
      <c r="BM375" s="345">
        <v>1</v>
      </c>
      <c r="BN375" s="345">
        <v>2</v>
      </c>
      <c r="BO375" s="345">
        <v>2</v>
      </c>
      <c r="BP375" s="345">
        <v>2</v>
      </c>
      <c r="BQ375" s="345">
        <v>2</v>
      </c>
      <c r="BR375" s="345">
        <v>2</v>
      </c>
      <c r="BS375" s="345">
        <v>2</v>
      </c>
      <c r="BT375" s="345">
        <v>2</v>
      </c>
      <c r="BU375" s="345">
        <v>2</v>
      </c>
      <c r="BV375" s="345">
        <v>2</v>
      </c>
      <c r="BW375" s="345">
        <v>2</v>
      </c>
      <c r="BX375" s="345">
        <v>2</v>
      </c>
      <c r="BY375" s="345">
        <v>2</v>
      </c>
      <c r="BZ375" s="345">
        <v>2</v>
      </c>
      <c r="CA375" s="345">
        <v>2</v>
      </c>
      <c r="CB375" s="345">
        <v>2</v>
      </c>
      <c r="CC375" s="345">
        <v>2</v>
      </c>
      <c r="CD375" s="345">
        <v>2</v>
      </c>
      <c r="CE375" s="345">
        <v>2</v>
      </c>
      <c r="CF375" s="345">
        <v>2</v>
      </c>
      <c r="CG375" s="345">
        <v>2</v>
      </c>
      <c r="CH375" s="345">
        <v>2</v>
      </c>
      <c r="CI375" s="345">
        <v>2</v>
      </c>
      <c r="CJ375" s="345">
        <v>2</v>
      </c>
      <c r="CK375" s="345">
        <v>2</v>
      </c>
      <c r="CL375" s="345">
        <v>2</v>
      </c>
      <c r="CM375" s="345">
        <v>2</v>
      </c>
      <c r="CN375" s="345">
        <v>2</v>
      </c>
      <c r="CO375" s="345">
        <v>2</v>
      </c>
      <c r="CP375" s="345">
        <v>2</v>
      </c>
      <c r="CQ375" s="345">
        <v>2</v>
      </c>
      <c r="CR375" s="345">
        <v>2</v>
      </c>
      <c r="CS375" s="345">
        <v>2</v>
      </c>
      <c r="CT375" s="345">
        <v>2</v>
      </c>
      <c r="CU375" s="345">
        <v>2</v>
      </c>
      <c r="CV375" s="345">
        <v>2</v>
      </c>
      <c r="CW375" s="335">
        <f t="shared" si="190"/>
        <v>35</v>
      </c>
      <c r="CX375" s="330">
        <f t="shared" si="191"/>
        <v>0.89743589743589747</v>
      </c>
      <c r="CY375" s="335">
        <f t="shared" si="192"/>
        <v>4</v>
      </c>
      <c r="CZ375" s="339">
        <f t="shared" si="193"/>
        <v>0.10256410256410256</v>
      </c>
      <c r="DA375" s="335">
        <f t="shared" si="194"/>
        <v>0</v>
      </c>
      <c r="DB375" s="339">
        <f t="shared" si="195"/>
        <v>0</v>
      </c>
      <c r="DC375" s="335">
        <f t="shared" si="196"/>
        <v>0</v>
      </c>
      <c r="DD375" s="339">
        <f t="shared" si="197"/>
        <v>0</v>
      </c>
      <c r="DE375" s="71">
        <f t="shared" si="198"/>
        <v>1.8974358974358974</v>
      </c>
      <c r="DF375" s="71" t="str">
        <f t="shared" si="199"/>
        <v>Đạt mục tiêu</v>
      </c>
      <c r="DG375" s="2"/>
      <c r="DH375" s="2"/>
      <c r="DI375" s="2"/>
      <c r="DJ375" s="2"/>
      <c r="DK375" s="2"/>
      <c r="DL375" s="2"/>
      <c r="DM375" s="2"/>
      <c r="DN375" s="2"/>
      <c r="DO375" s="2"/>
      <c r="DP375" s="2"/>
      <c r="DQ375" s="2"/>
      <c r="DR375" s="2"/>
      <c r="DS375" s="2"/>
      <c r="DT375" s="2"/>
      <c r="DU375" s="2"/>
      <c r="DV375" s="2"/>
      <c r="DW375" s="2"/>
      <c r="DX375" s="2"/>
      <c r="DY375" s="2"/>
      <c r="DZ375" s="2"/>
    </row>
    <row r="376" spans="1:130" ht="68.25" hidden="1" customHeight="1" x14ac:dyDescent="0.25">
      <c r="A376" s="49">
        <v>336</v>
      </c>
      <c r="B376" s="62">
        <v>475</v>
      </c>
      <c r="C376" s="56">
        <v>476</v>
      </c>
      <c r="D376" s="8" t="s">
        <v>443</v>
      </c>
      <c r="E376" s="281" t="s">
        <v>36</v>
      </c>
      <c r="F376" s="15" t="s">
        <v>444</v>
      </c>
      <c r="G376" s="282" t="s">
        <v>11</v>
      </c>
      <c r="H376" s="15" t="s">
        <v>1195</v>
      </c>
      <c r="I376" s="64" t="s">
        <v>628</v>
      </c>
      <c r="J376" s="388" t="s">
        <v>406</v>
      </c>
      <c r="K376" s="12" t="s">
        <v>6</v>
      </c>
      <c r="L376" s="12" t="s">
        <v>15</v>
      </c>
      <c r="M376" s="11"/>
      <c r="N376" s="305" t="s">
        <v>542</v>
      </c>
      <c r="O376" s="66"/>
      <c r="P376" s="66"/>
      <c r="Q376" s="66" t="s">
        <v>15</v>
      </c>
      <c r="R376" s="66"/>
      <c r="S376" s="66"/>
      <c r="T376" s="66"/>
      <c r="U376" s="66"/>
      <c r="V376" s="66"/>
      <c r="W376" s="66"/>
      <c r="X376" s="66"/>
      <c r="Y376" s="67">
        <f t="shared" si="167"/>
        <v>1</v>
      </c>
      <c r="Z376" s="16"/>
      <c r="AA376" s="16"/>
      <c r="AB376" s="16"/>
      <c r="AC376" s="16"/>
      <c r="AD376" s="16"/>
      <c r="AE376" s="68"/>
      <c r="AF376" s="12"/>
      <c r="AG376" s="12"/>
      <c r="AH376" s="16"/>
      <c r="AI376" s="16"/>
      <c r="AJ376" s="16"/>
      <c r="AK376" s="16" t="s">
        <v>645</v>
      </c>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6">
        <v>2</v>
      </c>
      <c r="BK376" s="16">
        <v>2</v>
      </c>
      <c r="BL376" s="16">
        <v>2</v>
      </c>
      <c r="BM376" s="16">
        <v>2</v>
      </c>
      <c r="BN376" s="16">
        <v>2</v>
      </c>
      <c r="BO376" s="16">
        <v>2</v>
      </c>
      <c r="BP376" s="16">
        <v>2</v>
      </c>
      <c r="BQ376" s="16">
        <v>2</v>
      </c>
      <c r="BR376" s="16">
        <v>2</v>
      </c>
      <c r="BS376" s="16">
        <v>2</v>
      </c>
      <c r="BT376" s="16">
        <v>2</v>
      </c>
      <c r="BU376" s="16">
        <v>2</v>
      </c>
      <c r="BV376" s="16">
        <v>2</v>
      </c>
      <c r="BW376" s="16">
        <v>2</v>
      </c>
      <c r="BX376" s="16">
        <v>2</v>
      </c>
      <c r="BY376" s="16">
        <v>2</v>
      </c>
      <c r="BZ376" s="16">
        <v>2</v>
      </c>
      <c r="CA376" s="16">
        <v>2</v>
      </c>
      <c r="CB376" s="16">
        <v>2</v>
      </c>
      <c r="CC376" s="16">
        <v>2</v>
      </c>
      <c r="CD376" s="16">
        <v>2</v>
      </c>
      <c r="CE376" s="16">
        <v>1</v>
      </c>
      <c r="CF376" s="16">
        <v>1</v>
      </c>
      <c r="CG376" s="16">
        <v>1</v>
      </c>
      <c r="CH376" s="16">
        <v>1</v>
      </c>
      <c r="CI376" s="16">
        <v>1</v>
      </c>
      <c r="CJ376" s="16">
        <v>1</v>
      </c>
      <c r="CK376" s="16">
        <v>1</v>
      </c>
      <c r="CL376" s="16">
        <v>2</v>
      </c>
      <c r="CM376" s="16">
        <v>2</v>
      </c>
      <c r="CN376" s="16">
        <v>2</v>
      </c>
      <c r="CO376" s="16">
        <v>2</v>
      </c>
      <c r="CP376" s="16">
        <v>2</v>
      </c>
      <c r="CQ376" s="16">
        <v>2</v>
      </c>
      <c r="CR376" s="16">
        <v>2</v>
      </c>
      <c r="CS376" s="16">
        <v>2</v>
      </c>
      <c r="CT376" s="16">
        <v>2</v>
      </c>
      <c r="CU376" s="16">
        <v>2</v>
      </c>
      <c r="CV376" s="16">
        <v>2</v>
      </c>
      <c r="CW376" s="69">
        <f t="shared" si="190"/>
        <v>32</v>
      </c>
      <c r="CX376" s="352">
        <f t="shared" si="191"/>
        <v>0.82051282051282048</v>
      </c>
      <c r="CY376" s="69">
        <f t="shared" si="192"/>
        <v>7</v>
      </c>
      <c r="CZ376" s="70">
        <f t="shared" si="193"/>
        <v>0.17948717948717949</v>
      </c>
      <c r="DA376" s="69">
        <f t="shared" si="194"/>
        <v>0</v>
      </c>
      <c r="DB376" s="70">
        <f t="shared" si="195"/>
        <v>0</v>
      </c>
      <c r="DC376" s="69">
        <f t="shared" si="196"/>
        <v>0</v>
      </c>
      <c r="DD376" s="70">
        <f t="shared" si="197"/>
        <v>0</v>
      </c>
      <c r="DE376" s="71">
        <f t="shared" si="198"/>
        <v>1.8205128205128205</v>
      </c>
      <c r="DF376" s="71" t="str">
        <f t="shared" si="199"/>
        <v>Đạt mục tiêu</v>
      </c>
      <c r="DG376" s="2"/>
      <c r="DH376" s="2"/>
      <c r="DI376" s="2"/>
      <c r="DJ376" s="2"/>
      <c r="DK376" s="2"/>
      <c r="DL376" s="2"/>
      <c r="DM376" s="2"/>
      <c r="DN376" s="2"/>
      <c r="DO376" s="2"/>
      <c r="DP376" s="2"/>
      <c r="DQ376" s="2"/>
      <c r="DR376" s="2"/>
      <c r="DS376" s="2"/>
      <c r="DT376" s="2"/>
      <c r="DU376" s="2"/>
      <c r="DV376" s="2"/>
      <c r="DW376" s="2"/>
      <c r="DX376" s="2"/>
      <c r="DY376" s="2"/>
      <c r="DZ376" s="2"/>
    </row>
    <row r="377" spans="1:130" ht="51" customHeight="1" x14ac:dyDescent="0.25">
      <c r="A377" s="49">
        <v>337</v>
      </c>
      <c r="B377" s="55">
        <v>476</v>
      </c>
      <c r="C377" s="56">
        <v>477</v>
      </c>
      <c r="D377" s="8" t="s">
        <v>445</v>
      </c>
      <c r="E377" s="15" t="s">
        <v>36</v>
      </c>
      <c r="F377" s="15" t="s">
        <v>446</v>
      </c>
      <c r="G377" s="64" t="s">
        <v>36</v>
      </c>
      <c r="H377" s="15" t="s">
        <v>853</v>
      </c>
      <c r="I377" s="64" t="s">
        <v>628</v>
      </c>
      <c r="J377" s="64" t="s">
        <v>406</v>
      </c>
      <c r="K377" s="16" t="s">
        <v>6</v>
      </c>
      <c r="L377" s="16" t="s">
        <v>15</v>
      </c>
      <c r="M377" s="11"/>
      <c r="N377" s="305" t="s">
        <v>541</v>
      </c>
      <c r="O377" s="66"/>
      <c r="P377" s="66" t="s">
        <v>15</v>
      </c>
      <c r="Q377" s="66"/>
      <c r="R377" s="80"/>
      <c r="S377" s="66"/>
      <c r="T377" s="66"/>
      <c r="U377" s="66"/>
      <c r="V377" s="66"/>
      <c r="W377" s="66"/>
      <c r="X377" s="66"/>
      <c r="Y377" s="67">
        <f t="shared" si="167"/>
        <v>1</v>
      </c>
      <c r="Z377" s="16"/>
      <c r="AA377" s="16"/>
      <c r="AB377" s="16"/>
      <c r="AC377" s="16"/>
      <c r="AD377" s="16"/>
      <c r="AE377" s="68" t="s">
        <v>612</v>
      </c>
      <c r="AF377" s="68" t="s">
        <v>612</v>
      </c>
      <c r="AG377" s="68" t="s">
        <v>612</v>
      </c>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6">
        <v>2</v>
      </c>
      <c r="BK377" s="16">
        <v>2</v>
      </c>
      <c r="BL377" s="16">
        <v>2</v>
      </c>
      <c r="BM377" s="16">
        <v>2</v>
      </c>
      <c r="BN377" s="16">
        <v>2</v>
      </c>
      <c r="BO377" s="16">
        <v>2</v>
      </c>
      <c r="BP377" s="16">
        <v>2</v>
      </c>
      <c r="BQ377" s="16">
        <v>2</v>
      </c>
      <c r="BR377" s="16">
        <v>2</v>
      </c>
      <c r="BS377" s="16">
        <v>2</v>
      </c>
      <c r="BT377" s="16">
        <v>2</v>
      </c>
      <c r="BU377" s="16">
        <v>2</v>
      </c>
      <c r="BV377" s="16">
        <v>2</v>
      </c>
      <c r="BW377" s="16">
        <v>2</v>
      </c>
      <c r="BX377" s="16">
        <v>2</v>
      </c>
      <c r="BY377" s="16">
        <v>2</v>
      </c>
      <c r="BZ377" s="16">
        <v>2</v>
      </c>
      <c r="CA377" s="16">
        <v>2</v>
      </c>
      <c r="CB377" s="16">
        <v>2</v>
      </c>
      <c r="CC377" s="16">
        <v>2</v>
      </c>
      <c r="CD377" s="16">
        <v>2</v>
      </c>
      <c r="CE377" s="16">
        <v>2</v>
      </c>
      <c r="CF377" s="16">
        <v>2</v>
      </c>
      <c r="CG377" s="16">
        <v>2</v>
      </c>
      <c r="CH377" s="16">
        <v>2</v>
      </c>
      <c r="CI377" s="16">
        <v>2</v>
      </c>
      <c r="CJ377" s="16">
        <v>2</v>
      </c>
      <c r="CK377" s="16">
        <v>2</v>
      </c>
      <c r="CL377" s="16">
        <v>2</v>
      </c>
      <c r="CM377" s="16">
        <v>2</v>
      </c>
      <c r="CN377" s="16">
        <v>2</v>
      </c>
      <c r="CO377" s="16">
        <v>2</v>
      </c>
      <c r="CP377" s="16">
        <v>2</v>
      </c>
      <c r="CQ377" s="16">
        <v>2</v>
      </c>
      <c r="CR377" s="16">
        <v>2</v>
      </c>
      <c r="CS377" s="16">
        <v>2</v>
      </c>
      <c r="CT377" s="16">
        <v>2</v>
      </c>
      <c r="CU377" s="16">
        <v>2</v>
      </c>
      <c r="CV377" s="16">
        <v>2</v>
      </c>
      <c r="CW377" s="69">
        <f t="shared" si="190"/>
        <v>39</v>
      </c>
      <c r="CX377" s="352">
        <f t="shared" si="191"/>
        <v>1</v>
      </c>
      <c r="CY377" s="69">
        <f t="shared" si="192"/>
        <v>0</v>
      </c>
      <c r="CZ377" s="70">
        <f t="shared" si="193"/>
        <v>0</v>
      </c>
      <c r="DA377" s="69">
        <f t="shared" si="194"/>
        <v>0</v>
      </c>
      <c r="DB377" s="70">
        <f t="shared" si="195"/>
        <v>0</v>
      </c>
      <c r="DC377" s="69">
        <f t="shared" si="196"/>
        <v>0</v>
      </c>
      <c r="DD377" s="70">
        <f t="shared" si="197"/>
        <v>0</v>
      </c>
      <c r="DE377" s="71">
        <f t="shared" si="198"/>
        <v>2</v>
      </c>
      <c r="DF377" s="71" t="str">
        <f t="shared" si="199"/>
        <v>Đạt mục tiêu</v>
      </c>
      <c r="DG377" s="2"/>
      <c r="DH377" s="2"/>
      <c r="DI377" s="2"/>
      <c r="DJ377" s="2"/>
      <c r="DK377" s="2"/>
      <c r="DL377" s="2"/>
      <c r="DM377" s="2"/>
      <c r="DN377" s="2"/>
      <c r="DO377" s="2"/>
      <c r="DP377" s="2"/>
      <c r="DQ377" s="2"/>
      <c r="DR377" s="2"/>
      <c r="DS377" s="2"/>
      <c r="DT377" s="2"/>
      <c r="DU377" s="2"/>
      <c r="DV377" s="2"/>
      <c r="DW377" s="2"/>
      <c r="DX377" s="2"/>
      <c r="DY377" s="2"/>
      <c r="DZ377" s="2"/>
    </row>
    <row r="378" spans="1:130" ht="51.75" hidden="1" customHeight="1" x14ac:dyDescent="0.25">
      <c r="A378" s="49">
        <v>338</v>
      </c>
      <c r="B378" s="62">
        <v>477</v>
      </c>
      <c r="C378" s="56">
        <v>478</v>
      </c>
      <c r="D378" s="8" t="s">
        <v>447</v>
      </c>
      <c r="E378" s="15" t="s">
        <v>36</v>
      </c>
      <c r="F378" s="15" t="s">
        <v>448</v>
      </c>
      <c r="G378" s="64" t="s">
        <v>36</v>
      </c>
      <c r="H378" s="15" t="s">
        <v>854</v>
      </c>
      <c r="I378" s="64" t="s">
        <v>628</v>
      </c>
      <c r="J378" s="64" t="s">
        <v>406</v>
      </c>
      <c r="K378" s="16" t="s">
        <v>6</v>
      </c>
      <c r="L378" s="16" t="s">
        <v>15</v>
      </c>
      <c r="M378" s="11"/>
      <c r="N378" s="297" t="s">
        <v>1200</v>
      </c>
      <c r="O378" s="66" t="s">
        <v>15</v>
      </c>
      <c r="P378" s="66"/>
      <c r="Q378" s="66"/>
      <c r="R378" s="66"/>
      <c r="S378" s="66"/>
      <c r="T378" s="66"/>
      <c r="U378" s="66"/>
      <c r="V378" s="66"/>
      <c r="W378" s="66"/>
      <c r="X378" s="66"/>
      <c r="Y378" s="67">
        <f t="shared" si="167"/>
        <v>1</v>
      </c>
      <c r="Z378" s="16"/>
      <c r="AA378" s="16" t="s">
        <v>645</v>
      </c>
      <c r="AB378" s="16" t="s">
        <v>710</v>
      </c>
      <c r="AC378" s="16"/>
      <c r="AD378" s="16"/>
      <c r="AE378" s="68"/>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6">
        <v>1</v>
      </c>
      <c r="BK378" s="16">
        <v>2</v>
      </c>
      <c r="BL378" s="16">
        <v>2</v>
      </c>
      <c r="BM378" s="16">
        <v>2</v>
      </c>
      <c r="BN378" s="16">
        <v>2</v>
      </c>
      <c r="BO378" s="16">
        <v>2</v>
      </c>
      <c r="BP378" s="16">
        <v>2</v>
      </c>
      <c r="BQ378" s="16">
        <v>2</v>
      </c>
      <c r="BR378" s="16">
        <v>2</v>
      </c>
      <c r="BS378" s="16"/>
      <c r="BT378" s="16"/>
      <c r="BU378" s="16"/>
      <c r="BV378" s="16"/>
      <c r="BW378" s="16"/>
      <c r="BX378" s="16"/>
      <c r="BY378" s="16"/>
      <c r="BZ378" s="16"/>
      <c r="CA378" s="16"/>
      <c r="CB378" s="16"/>
      <c r="CC378" s="16">
        <v>2</v>
      </c>
      <c r="CD378" s="16">
        <v>2</v>
      </c>
      <c r="CE378" s="16">
        <v>2</v>
      </c>
      <c r="CF378" s="16">
        <v>2</v>
      </c>
      <c r="CG378" s="16">
        <v>2</v>
      </c>
      <c r="CH378" s="16">
        <v>2</v>
      </c>
      <c r="CI378" s="16">
        <v>2</v>
      </c>
      <c r="CJ378" s="16">
        <v>2</v>
      </c>
      <c r="CK378" s="16">
        <v>2</v>
      </c>
      <c r="CL378" s="16">
        <v>2</v>
      </c>
      <c r="CM378" s="16">
        <v>2</v>
      </c>
      <c r="CN378" s="16">
        <v>2</v>
      </c>
      <c r="CO378" s="16">
        <v>2</v>
      </c>
      <c r="CP378" s="16">
        <v>2</v>
      </c>
      <c r="CQ378" s="16">
        <v>2</v>
      </c>
      <c r="CR378" s="16">
        <v>2</v>
      </c>
      <c r="CS378" s="16">
        <v>2</v>
      </c>
      <c r="CT378" s="16">
        <v>2</v>
      </c>
      <c r="CU378" s="16">
        <v>2</v>
      </c>
      <c r="CV378" s="16">
        <v>2</v>
      </c>
      <c r="CW378" s="69">
        <f t="shared" si="190"/>
        <v>28</v>
      </c>
      <c r="CX378" s="352">
        <f t="shared" si="191"/>
        <v>0.96551724137931039</v>
      </c>
      <c r="CY378" s="69">
        <f t="shared" si="192"/>
        <v>1</v>
      </c>
      <c r="CZ378" s="70">
        <f t="shared" si="193"/>
        <v>3.4482758620689655E-2</v>
      </c>
      <c r="DA378" s="69">
        <f t="shared" si="194"/>
        <v>0</v>
      </c>
      <c r="DB378" s="70">
        <f t="shared" si="195"/>
        <v>0</v>
      </c>
      <c r="DC378" s="69">
        <f t="shared" si="196"/>
        <v>0</v>
      </c>
      <c r="DD378" s="70">
        <f t="shared" si="197"/>
        <v>0</v>
      </c>
      <c r="DE378" s="71">
        <f t="shared" si="198"/>
        <v>1.9655172413793103</v>
      </c>
      <c r="DF378" s="71" t="str">
        <f t="shared" si="199"/>
        <v>Đạt mục tiêu</v>
      </c>
      <c r="DG378" s="2"/>
      <c r="DH378" s="2"/>
      <c r="DI378" s="2"/>
      <c r="DJ378" s="2"/>
      <c r="DK378" s="2"/>
      <c r="DL378" s="2"/>
      <c r="DM378" s="2"/>
      <c r="DN378" s="2"/>
      <c r="DO378" s="2"/>
      <c r="DP378" s="2"/>
      <c r="DQ378" s="2"/>
      <c r="DR378" s="2"/>
      <c r="DS378" s="2"/>
      <c r="DT378" s="2"/>
      <c r="DU378" s="2"/>
      <c r="DV378" s="2"/>
      <c r="DW378" s="2"/>
      <c r="DX378" s="2"/>
      <c r="DY378" s="2"/>
      <c r="DZ378" s="2"/>
    </row>
    <row r="379" spans="1:130" ht="67.5" hidden="1" customHeight="1" x14ac:dyDescent="0.25">
      <c r="A379" s="49">
        <v>339</v>
      </c>
      <c r="B379" s="62">
        <v>478</v>
      </c>
      <c r="C379" s="56">
        <v>479</v>
      </c>
      <c r="D379" s="8" t="s">
        <v>449</v>
      </c>
      <c r="E379" s="15" t="s">
        <v>36</v>
      </c>
      <c r="F379" s="15" t="s">
        <v>450</v>
      </c>
      <c r="G379" s="64" t="s">
        <v>36</v>
      </c>
      <c r="H379" s="15" t="s">
        <v>1134</v>
      </c>
      <c r="I379" s="64" t="s">
        <v>628</v>
      </c>
      <c r="J379" s="64" t="s">
        <v>406</v>
      </c>
      <c r="K379" s="14"/>
      <c r="L379" s="14"/>
      <c r="M379" s="11"/>
      <c r="N379" s="11" t="s">
        <v>543</v>
      </c>
      <c r="O379" s="66"/>
      <c r="P379" s="66"/>
      <c r="Q379" s="66"/>
      <c r="R379" s="66" t="s">
        <v>15</v>
      </c>
      <c r="S379" s="66"/>
      <c r="T379" s="66"/>
      <c r="U379" s="66"/>
      <c r="V379" s="66"/>
      <c r="W379" s="66"/>
      <c r="X379" s="66"/>
      <c r="Y379" s="67">
        <f t="shared" si="167"/>
        <v>1</v>
      </c>
      <c r="Z379" s="16"/>
      <c r="AA379" s="16"/>
      <c r="AB379" s="16"/>
      <c r="AC379" s="16"/>
      <c r="AD379" s="16"/>
      <c r="AE379" s="68"/>
      <c r="AF379" s="12"/>
      <c r="AG379" s="12"/>
      <c r="AH379" s="12"/>
      <c r="AI379" s="12"/>
      <c r="AJ379" s="12"/>
      <c r="AK379" s="12"/>
      <c r="AL379" s="12"/>
      <c r="AM379" s="12" t="s">
        <v>626</v>
      </c>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6">
        <v>2</v>
      </c>
      <c r="BK379" s="16">
        <v>2</v>
      </c>
      <c r="BL379" s="16">
        <v>2</v>
      </c>
      <c r="BM379" s="16">
        <v>2</v>
      </c>
      <c r="BN379" s="16">
        <v>2</v>
      </c>
      <c r="BO379" s="16">
        <v>2</v>
      </c>
      <c r="BP379" s="16">
        <v>2</v>
      </c>
      <c r="BQ379" s="16">
        <v>2</v>
      </c>
      <c r="BR379" s="16">
        <v>2</v>
      </c>
      <c r="BS379" s="16">
        <v>2</v>
      </c>
      <c r="BT379" s="16">
        <v>2</v>
      </c>
      <c r="BU379" s="16">
        <v>2</v>
      </c>
      <c r="BV379" s="16">
        <v>2</v>
      </c>
      <c r="BW379" s="16">
        <v>2</v>
      </c>
      <c r="BX379" s="16">
        <v>2</v>
      </c>
      <c r="BY379" s="16">
        <v>2</v>
      </c>
      <c r="BZ379" s="16">
        <v>2</v>
      </c>
      <c r="CA379" s="16">
        <v>2</v>
      </c>
      <c r="CB379" s="16">
        <v>2</v>
      </c>
      <c r="CC379" s="16">
        <v>2</v>
      </c>
      <c r="CD379" s="16">
        <v>2</v>
      </c>
      <c r="CE379" s="16">
        <v>2</v>
      </c>
      <c r="CF379" s="16">
        <v>2</v>
      </c>
      <c r="CG379" s="16">
        <v>2</v>
      </c>
      <c r="CH379" s="16">
        <v>2</v>
      </c>
      <c r="CI379" s="16">
        <v>2</v>
      </c>
      <c r="CJ379" s="16">
        <v>2</v>
      </c>
      <c r="CK379" s="16">
        <v>2</v>
      </c>
      <c r="CL379" s="16">
        <v>2</v>
      </c>
      <c r="CM379" s="16">
        <v>2</v>
      </c>
      <c r="CN379" s="16">
        <v>2</v>
      </c>
      <c r="CO379" s="16">
        <v>2</v>
      </c>
      <c r="CP379" s="16">
        <v>2</v>
      </c>
      <c r="CQ379" s="16">
        <v>2</v>
      </c>
      <c r="CR379" s="16">
        <v>2</v>
      </c>
      <c r="CS379" s="16">
        <v>2</v>
      </c>
      <c r="CT379" s="16">
        <v>2</v>
      </c>
      <c r="CU379" s="16">
        <v>2</v>
      </c>
      <c r="CV379" s="16">
        <v>2</v>
      </c>
      <c r="CW379" s="69">
        <f t="shared" si="190"/>
        <v>39</v>
      </c>
      <c r="CX379" s="352">
        <f t="shared" si="191"/>
        <v>1</v>
      </c>
      <c r="CY379" s="69">
        <f t="shared" si="192"/>
        <v>0</v>
      </c>
      <c r="CZ379" s="70">
        <f t="shared" si="193"/>
        <v>0</v>
      </c>
      <c r="DA379" s="69">
        <f t="shared" si="194"/>
        <v>0</v>
      </c>
      <c r="DB379" s="70">
        <f t="shared" si="195"/>
        <v>0</v>
      </c>
      <c r="DC379" s="69">
        <f t="shared" si="196"/>
        <v>0</v>
      </c>
      <c r="DD379" s="70">
        <f t="shared" si="197"/>
        <v>0</v>
      </c>
      <c r="DE379" s="71">
        <f t="shared" si="198"/>
        <v>2</v>
      </c>
      <c r="DF379" s="71" t="str">
        <f t="shared" si="199"/>
        <v>Đạt mục tiêu</v>
      </c>
      <c r="DG379" s="2"/>
      <c r="DH379" s="2"/>
      <c r="DI379" s="2"/>
      <c r="DJ379" s="2"/>
      <c r="DK379" s="2"/>
      <c r="DL379" s="2"/>
      <c r="DM379" s="2"/>
      <c r="DN379" s="2"/>
      <c r="DO379" s="2"/>
      <c r="DP379" s="2"/>
      <c r="DQ379" s="2"/>
      <c r="DR379" s="2"/>
      <c r="DS379" s="2"/>
      <c r="DT379" s="2"/>
      <c r="DU379" s="2"/>
      <c r="DV379" s="2"/>
      <c r="DW379" s="2"/>
      <c r="DX379" s="2"/>
      <c r="DY379" s="2"/>
      <c r="DZ379" s="2"/>
    </row>
    <row r="380" spans="1:130" ht="69.75" hidden="1" customHeight="1" x14ac:dyDescent="0.25">
      <c r="A380" s="49">
        <v>340</v>
      </c>
      <c r="B380" s="62">
        <v>479</v>
      </c>
      <c r="C380" s="56">
        <v>482</v>
      </c>
      <c r="D380" s="8" t="s">
        <v>451</v>
      </c>
      <c r="E380" s="15" t="s">
        <v>11</v>
      </c>
      <c r="F380" s="15" t="s">
        <v>452</v>
      </c>
      <c r="G380" s="64" t="s">
        <v>19</v>
      </c>
      <c r="H380" s="139" t="s">
        <v>855</v>
      </c>
      <c r="I380" s="64" t="s">
        <v>628</v>
      </c>
      <c r="J380" s="64" t="s">
        <v>406</v>
      </c>
      <c r="K380" s="16" t="s">
        <v>6</v>
      </c>
      <c r="L380" s="16" t="s">
        <v>15</v>
      </c>
      <c r="M380" s="11">
        <v>1</v>
      </c>
      <c r="N380" s="11" t="s">
        <v>547</v>
      </c>
      <c r="O380" s="66"/>
      <c r="P380" s="66"/>
      <c r="Q380" s="66"/>
      <c r="R380" s="66"/>
      <c r="S380" s="66"/>
      <c r="T380" s="66"/>
      <c r="U380" s="66"/>
      <c r="V380" s="66"/>
      <c r="W380" s="66" t="s">
        <v>15</v>
      </c>
      <c r="X380" s="80"/>
      <c r="Y380" s="67">
        <f t="shared" si="167"/>
        <v>1</v>
      </c>
      <c r="Z380" s="16"/>
      <c r="AA380" s="16"/>
      <c r="AB380" s="16"/>
      <c r="AC380" s="16"/>
      <c r="AD380" s="16"/>
      <c r="AE380" s="68"/>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t="s">
        <v>626</v>
      </c>
      <c r="BI380" s="12"/>
      <c r="BJ380" s="16">
        <v>2</v>
      </c>
      <c r="BK380" s="16">
        <v>2</v>
      </c>
      <c r="BL380" s="16">
        <v>2</v>
      </c>
      <c r="BM380" s="16">
        <v>2</v>
      </c>
      <c r="BN380" s="16">
        <v>2</v>
      </c>
      <c r="BO380" s="16">
        <v>2</v>
      </c>
      <c r="BP380" s="16">
        <v>2</v>
      </c>
      <c r="BQ380" s="16">
        <v>2</v>
      </c>
      <c r="BR380" s="16">
        <v>2</v>
      </c>
      <c r="BS380" s="16">
        <v>1</v>
      </c>
      <c r="BT380" s="16">
        <v>1</v>
      </c>
      <c r="BU380" s="16">
        <v>1</v>
      </c>
      <c r="BV380" s="16">
        <v>1</v>
      </c>
      <c r="BW380" s="16">
        <v>1</v>
      </c>
      <c r="BX380" s="16">
        <v>1</v>
      </c>
      <c r="BY380" s="16">
        <v>1</v>
      </c>
      <c r="BZ380" s="16">
        <v>1</v>
      </c>
      <c r="CA380" s="16">
        <v>1</v>
      </c>
      <c r="CB380" s="16">
        <v>1</v>
      </c>
      <c r="CC380" s="16">
        <v>1</v>
      </c>
      <c r="CD380" s="16">
        <v>1</v>
      </c>
      <c r="CE380" s="16">
        <v>2</v>
      </c>
      <c r="CF380" s="16">
        <v>2</v>
      </c>
      <c r="CG380" s="16">
        <v>2</v>
      </c>
      <c r="CH380" s="16">
        <v>2</v>
      </c>
      <c r="CI380" s="16">
        <v>2</v>
      </c>
      <c r="CJ380" s="16">
        <v>2</v>
      </c>
      <c r="CK380" s="16">
        <v>2</v>
      </c>
      <c r="CL380" s="16">
        <v>2</v>
      </c>
      <c r="CM380" s="16">
        <v>2</v>
      </c>
      <c r="CN380" s="16">
        <v>2</v>
      </c>
      <c r="CO380" s="16">
        <v>2</v>
      </c>
      <c r="CP380" s="16">
        <v>2</v>
      </c>
      <c r="CQ380" s="16">
        <v>2</v>
      </c>
      <c r="CR380" s="16">
        <v>2</v>
      </c>
      <c r="CS380" s="16"/>
      <c r="CT380" s="16">
        <v>2</v>
      </c>
      <c r="CU380" s="16">
        <v>2</v>
      </c>
      <c r="CV380" s="16">
        <v>2</v>
      </c>
      <c r="CW380" s="69">
        <f t="shared" si="190"/>
        <v>26</v>
      </c>
      <c r="CX380" s="352">
        <f t="shared" si="191"/>
        <v>0.68421052631578949</v>
      </c>
      <c r="CY380" s="69">
        <f t="shared" si="192"/>
        <v>12</v>
      </c>
      <c r="CZ380" s="70">
        <f t="shared" si="193"/>
        <v>0.31578947368421051</v>
      </c>
      <c r="DA380" s="69">
        <f t="shared" si="194"/>
        <v>0</v>
      </c>
      <c r="DB380" s="70">
        <f t="shared" si="195"/>
        <v>0</v>
      </c>
      <c r="DC380" s="69">
        <f t="shared" si="196"/>
        <v>0</v>
      </c>
      <c r="DD380" s="70">
        <f t="shared" si="197"/>
        <v>0</v>
      </c>
      <c r="DE380" s="71">
        <f t="shared" si="198"/>
        <v>1.6842105263157894</v>
      </c>
      <c r="DF380" s="71" t="str">
        <f t="shared" si="199"/>
        <v>Đạt mục tiêu</v>
      </c>
      <c r="DG380" s="2"/>
      <c r="DH380" s="2"/>
      <c r="DI380" s="2"/>
      <c r="DJ380" s="2"/>
      <c r="DK380" s="2"/>
      <c r="DL380" s="2"/>
      <c r="DM380" s="2"/>
      <c r="DN380" s="2"/>
      <c r="DO380" s="2"/>
      <c r="DP380" s="2"/>
      <c r="DQ380" s="2"/>
      <c r="DR380" s="2"/>
      <c r="DS380" s="2"/>
      <c r="DT380" s="2"/>
      <c r="DU380" s="2"/>
      <c r="DV380" s="2"/>
      <c r="DW380" s="2"/>
      <c r="DX380" s="2"/>
      <c r="DY380" s="2"/>
      <c r="DZ380" s="2"/>
    </row>
    <row r="381" spans="1:130" ht="78.75" hidden="1" customHeight="1" x14ac:dyDescent="0.25">
      <c r="A381" s="49">
        <v>341</v>
      </c>
      <c r="B381" s="62">
        <v>482</v>
      </c>
      <c r="C381" s="56">
        <v>485</v>
      </c>
      <c r="D381" s="9" t="s">
        <v>453</v>
      </c>
      <c r="E381" s="15" t="s">
        <v>11</v>
      </c>
      <c r="F381" s="15" t="s">
        <v>454</v>
      </c>
      <c r="G381" s="64" t="s">
        <v>19</v>
      </c>
      <c r="H381" s="8" t="s">
        <v>856</v>
      </c>
      <c r="I381" s="64" t="s">
        <v>858</v>
      </c>
      <c r="J381" s="388" t="s">
        <v>406</v>
      </c>
      <c r="K381" s="12" t="s">
        <v>6</v>
      </c>
      <c r="L381" s="12" t="s">
        <v>15</v>
      </c>
      <c r="M381" s="11">
        <v>1</v>
      </c>
      <c r="N381" s="24" t="s">
        <v>547</v>
      </c>
      <c r="O381" s="136"/>
      <c r="P381" s="66"/>
      <c r="Q381" s="66"/>
      <c r="R381" s="66"/>
      <c r="S381" s="66"/>
      <c r="T381" s="66"/>
      <c r="U381" s="66"/>
      <c r="V381" s="66"/>
      <c r="W381" s="66" t="s">
        <v>15</v>
      </c>
      <c r="X381" s="66"/>
      <c r="Y381" s="67">
        <f t="shared" si="167"/>
        <v>1</v>
      </c>
      <c r="Z381" s="16"/>
      <c r="AA381" s="16"/>
      <c r="AB381" s="16"/>
      <c r="AC381" s="16"/>
      <c r="AD381" s="16"/>
      <c r="AE381" s="68"/>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t="s">
        <v>857</v>
      </c>
      <c r="BG381" s="12"/>
      <c r="BH381" s="12"/>
      <c r="BI381" s="12"/>
      <c r="BJ381" s="16">
        <v>2</v>
      </c>
      <c r="BK381" s="16">
        <v>2</v>
      </c>
      <c r="BL381" s="16">
        <v>2</v>
      </c>
      <c r="BM381" s="16">
        <v>2</v>
      </c>
      <c r="BN381" s="16">
        <v>2</v>
      </c>
      <c r="BO381" s="16">
        <v>2</v>
      </c>
      <c r="BP381" s="16">
        <v>2</v>
      </c>
      <c r="BQ381" s="16">
        <v>2</v>
      </c>
      <c r="BR381" s="16">
        <v>2</v>
      </c>
      <c r="BS381" s="16">
        <v>1</v>
      </c>
      <c r="BT381" s="16">
        <v>1</v>
      </c>
      <c r="BU381" s="16">
        <v>1</v>
      </c>
      <c r="BV381" s="16">
        <v>1</v>
      </c>
      <c r="BW381" s="16">
        <v>1</v>
      </c>
      <c r="BX381" s="16">
        <v>1</v>
      </c>
      <c r="BY381" s="16">
        <v>1</v>
      </c>
      <c r="BZ381" s="16">
        <v>1</v>
      </c>
      <c r="CA381" s="16">
        <v>1</v>
      </c>
      <c r="CB381" s="16">
        <v>1</v>
      </c>
      <c r="CC381" s="16">
        <v>1</v>
      </c>
      <c r="CD381" s="16">
        <v>1</v>
      </c>
      <c r="CE381" s="16">
        <v>2</v>
      </c>
      <c r="CF381" s="16">
        <v>2</v>
      </c>
      <c r="CG381" s="16">
        <v>2</v>
      </c>
      <c r="CH381" s="16">
        <v>2</v>
      </c>
      <c r="CI381" s="16">
        <v>2</v>
      </c>
      <c r="CJ381" s="16">
        <v>2</v>
      </c>
      <c r="CK381" s="16">
        <v>2</v>
      </c>
      <c r="CL381" s="16">
        <v>2</v>
      </c>
      <c r="CM381" s="16">
        <v>2</v>
      </c>
      <c r="CN381" s="16">
        <v>2</v>
      </c>
      <c r="CO381" s="16">
        <v>2</v>
      </c>
      <c r="CP381" s="16">
        <v>2</v>
      </c>
      <c r="CQ381" s="16">
        <v>2</v>
      </c>
      <c r="CR381" s="16">
        <v>2</v>
      </c>
      <c r="CS381" s="16"/>
      <c r="CT381" s="16">
        <v>2</v>
      </c>
      <c r="CU381" s="16">
        <v>2</v>
      </c>
      <c r="CV381" s="16">
        <v>2</v>
      </c>
      <c r="CW381" s="69">
        <f t="shared" si="190"/>
        <v>26</v>
      </c>
      <c r="CX381" s="352">
        <f t="shared" si="191"/>
        <v>0.68421052631578949</v>
      </c>
      <c r="CY381" s="69">
        <f t="shared" si="192"/>
        <v>12</v>
      </c>
      <c r="CZ381" s="70">
        <f t="shared" si="193"/>
        <v>0.31578947368421051</v>
      </c>
      <c r="DA381" s="69">
        <f t="shared" si="194"/>
        <v>0</v>
      </c>
      <c r="DB381" s="70">
        <f t="shared" si="195"/>
        <v>0</v>
      </c>
      <c r="DC381" s="69">
        <f t="shared" si="196"/>
        <v>0</v>
      </c>
      <c r="DD381" s="70">
        <f t="shared" si="197"/>
        <v>0</v>
      </c>
      <c r="DE381" s="71">
        <f t="shared" si="198"/>
        <v>1.6842105263157894</v>
      </c>
      <c r="DF381" s="71" t="str">
        <f t="shared" si="199"/>
        <v>Đạt mục tiêu</v>
      </c>
      <c r="DG381" s="2"/>
      <c r="DH381" s="2"/>
      <c r="DI381" s="2"/>
      <c r="DJ381" s="2"/>
      <c r="DK381" s="2"/>
      <c r="DL381" s="2"/>
      <c r="DM381" s="2"/>
      <c r="DN381" s="2"/>
      <c r="DO381" s="2"/>
      <c r="DP381" s="2"/>
      <c r="DQ381" s="2"/>
      <c r="DR381" s="2"/>
      <c r="DS381" s="2"/>
      <c r="DT381" s="2"/>
      <c r="DU381" s="2"/>
      <c r="DV381" s="2"/>
      <c r="DW381" s="2"/>
      <c r="DX381" s="2"/>
      <c r="DY381" s="2"/>
      <c r="DZ381" s="2"/>
    </row>
    <row r="382" spans="1:130" ht="56.25" hidden="1" customHeight="1" x14ac:dyDescent="0.25">
      <c r="A382" s="49">
        <v>342</v>
      </c>
      <c r="B382" s="62">
        <v>485</v>
      </c>
      <c r="C382" s="262">
        <v>486</v>
      </c>
      <c r="D382" s="264" t="s">
        <v>455</v>
      </c>
      <c r="E382" s="263" t="s">
        <v>38</v>
      </c>
      <c r="F382" s="388" t="s">
        <v>456</v>
      </c>
      <c r="G382" s="388" t="s">
        <v>36</v>
      </c>
      <c r="H382" s="15" t="s">
        <v>1215</v>
      </c>
      <c r="I382" s="64" t="s">
        <v>858</v>
      </c>
      <c r="J382" s="388" t="s">
        <v>406</v>
      </c>
      <c r="K382" s="12" t="s">
        <v>6</v>
      </c>
      <c r="L382" s="12" t="s">
        <v>15</v>
      </c>
      <c r="M382" s="308"/>
      <c r="N382" s="393" t="s">
        <v>1200</v>
      </c>
      <c r="O382" s="392" t="s">
        <v>15</v>
      </c>
      <c r="P382" s="309"/>
      <c r="Q382" s="66"/>
      <c r="R382" s="66"/>
      <c r="S382" s="66"/>
      <c r="T382" s="66"/>
      <c r="U382" s="66"/>
      <c r="V382" s="66"/>
      <c r="W382" s="66" t="s">
        <v>15</v>
      </c>
      <c r="X382" s="66"/>
      <c r="Y382" s="67">
        <f t="shared" si="167"/>
        <v>2</v>
      </c>
      <c r="Z382" s="16"/>
      <c r="AA382" s="16"/>
      <c r="AB382" s="16" t="s">
        <v>645</v>
      </c>
      <c r="AC382" s="16"/>
      <c r="AD382" s="16"/>
      <c r="AE382" s="7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t="s">
        <v>645</v>
      </c>
      <c r="BG382" s="16" t="s">
        <v>645</v>
      </c>
      <c r="BH382" s="16"/>
      <c r="BI382" s="16"/>
      <c r="BJ382" s="16">
        <v>1</v>
      </c>
      <c r="BK382" s="16">
        <v>2</v>
      </c>
      <c r="BL382" s="16">
        <v>2</v>
      </c>
      <c r="BM382" s="16">
        <v>2</v>
      </c>
      <c r="BN382" s="16">
        <v>2</v>
      </c>
      <c r="BO382" s="16">
        <v>2</v>
      </c>
      <c r="BP382" s="16">
        <v>2</v>
      </c>
      <c r="BQ382" s="16">
        <v>2</v>
      </c>
      <c r="BR382" s="16">
        <v>2</v>
      </c>
      <c r="BS382" s="16">
        <v>1</v>
      </c>
      <c r="BT382" s="16">
        <v>1</v>
      </c>
      <c r="BU382" s="16">
        <v>1</v>
      </c>
      <c r="BV382" s="16">
        <v>1</v>
      </c>
      <c r="BW382" s="16">
        <v>1</v>
      </c>
      <c r="BX382" s="16">
        <v>1</v>
      </c>
      <c r="BY382" s="16">
        <v>1</v>
      </c>
      <c r="BZ382" s="16">
        <v>1</v>
      </c>
      <c r="CA382" s="16">
        <v>1</v>
      </c>
      <c r="CB382" s="16">
        <v>1</v>
      </c>
      <c r="CC382" s="16">
        <v>1</v>
      </c>
      <c r="CD382" s="16">
        <v>1</v>
      </c>
      <c r="CE382" s="16">
        <v>2</v>
      </c>
      <c r="CF382" s="16">
        <v>2</v>
      </c>
      <c r="CG382" s="16">
        <v>2</v>
      </c>
      <c r="CH382" s="16">
        <v>2</v>
      </c>
      <c r="CI382" s="16">
        <v>2</v>
      </c>
      <c r="CJ382" s="16">
        <v>2</v>
      </c>
      <c r="CK382" s="16">
        <v>2</v>
      </c>
      <c r="CL382" s="16">
        <v>2</v>
      </c>
      <c r="CM382" s="16">
        <v>2</v>
      </c>
      <c r="CN382" s="16">
        <v>2</v>
      </c>
      <c r="CO382" s="16">
        <v>2</v>
      </c>
      <c r="CP382" s="16">
        <v>2</v>
      </c>
      <c r="CQ382" s="16">
        <v>2</v>
      </c>
      <c r="CR382" s="16">
        <v>2</v>
      </c>
      <c r="CS382" s="16">
        <v>2</v>
      </c>
      <c r="CT382" s="16">
        <v>2</v>
      </c>
      <c r="CU382" s="16">
        <v>2</v>
      </c>
      <c r="CV382" s="16">
        <v>2</v>
      </c>
      <c r="CW382" s="69">
        <f t="shared" si="190"/>
        <v>26</v>
      </c>
      <c r="CX382" s="352">
        <f t="shared" si="191"/>
        <v>0.66666666666666663</v>
      </c>
      <c r="CY382" s="69">
        <f t="shared" si="192"/>
        <v>13</v>
      </c>
      <c r="CZ382" s="70">
        <f t="shared" si="193"/>
        <v>0.33333333333333331</v>
      </c>
      <c r="DA382" s="69">
        <f t="shared" si="194"/>
        <v>0</v>
      </c>
      <c r="DB382" s="70">
        <f t="shared" si="195"/>
        <v>0</v>
      </c>
      <c r="DC382" s="69">
        <f t="shared" si="196"/>
        <v>0</v>
      </c>
      <c r="DD382" s="70">
        <f t="shared" si="197"/>
        <v>0</v>
      </c>
      <c r="DE382" s="71">
        <f t="shared" si="198"/>
        <v>1.6666666666666667</v>
      </c>
      <c r="DF382" s="71" t="str">
        <f t="shared" si="199"/>
        <v>Đạt mục tiêu</v>
      </c>
      <c r="DG382" s="2"/>
      <c r="DH382" s="2"/>
      <c r="DI382" s="2"/>
      <c r="DJ382" s="2"/>
      <c r="DK382" s="2"/>
      <c r="DL382" s="2"/>
      <c r="DM382" s="2"/>
      <c r="DN382" s="2"/>
      <c r="DO382" s="2"/>
      <c r="DP382" s="2"/>
      <c r="DQ382" s="2"/>
      <c r="DR382" s="2"/>
      <c r="DS382" s="2"/>
      <c r="DT382" s="2"/>
      <c r="DU382" s="2"/>
      <c r="DV382" s="2"/>
      <c r="DW382" s="2"/>
      <c r="DX382" s="2"/>
      <c r="DY382" s="2"/>
      <c r="DZ382" s="2"/>
    </row>
    <row r="383" spans="1:130" ht="56.25" customHeight="1" x14ac:dyDescent="0.25">
      <c r="A383" s="49">
        <v>343</v>
      </c>
      <c r="B383" s="55">
        <v>486</v>
      </c>
      <c r="C383" s="56">
        <v>486</v>
      </c>
      <c r="D383" s="18" t="s">
        <v>455</v>
      </c>
      <c r="E383" s="15" t="s">
        <v>38</v>
      </c>
      <c r="F383" s="15" t="s">
        <v>456</v>
      </c>
      <c r="G383" s="64" t="s">
        <v>36</v>
      </c>
      <c r="H383" s="147" t="s">
        <v>859</v>
      </c>
      <c r="I383" s="64" t="s">
        <v>628</v>
      </c>
      <c r="J383" s="64" t="s">
        <v>406</v>
      </c>
      <c r="K383" s="13"/>
      <c r="L383" s="13"/>
      <c r="M383" s="11"/>
      <c r="N383" s="306" t="s">
        <v>541</v>
      </c>
      <c r="O383" s="67"/>
      <c r="P383" s="66" t="s">
        <v>15</v>
      </c>
      <c r="Q383" s="66"/>
      <c r="R383" s="66"/>
      <c r="S383" s="81"/>
      <c r="T383" s="66"/>
      <c r="U383" s="66"/>
      <c r="V383" s="66"/>
      <c r="W383" s="66"/>
      <c r="X383" s="66"/>
      <c r="Y383" s="67">
        <f t="shared" si="167"/>
        <v>1</v>
      </c>
      <c r="Z383" s="16"/>
      <c r="AA383" s="12"/>
      <c r="AB383" s="12"/>
      <c r="AC383" s="12"/>
      <c r="AD383" s="12"/>
      <c r="AE383" s="16" t="s">
        <v>654</v>
      </c>
      <c r="AF383" s="16" t="s">
        <v>654</v>
      </c>
      <c r="AG383" s="16" t="s">
        <v>654</v>
      </c>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6">
        <v>2</v>
      </c>
      <c r="BK383" s="16">
        <v>2</v>
      </c>
      <c r="BL383" s="16">
        <v>2</v>
      </c>
      <c r="BM383" s="16">
        <v>2</v>
      </c>
      <c r="BN383" s="16">
        <v>1</v>
      </c>
      <c r="BO383" s="16">
        <v>2</v>
      </c>
      <c r="BP383" s="16">
        <v>2</v>
      </c>
      <c r="BQ383" s="16">
        <v>2</v>
      </c>
      <c r="BR383" s="16">
        <v>1</v>
      </c>
      <c r="BS383" s="16">
        <v>1</v>
      </c>
      <c r="BT383" s="16">
        <v>1</v>
      </c>
      <c r="BU383" s="16">
        <v>1</v>
      </c>
      <c r="BV383" s="16">
        <v>1</v>
      </c>
      <c r="BW383" s="16">
        <v>1</v>
      </c>
      <c r="BX383" s="16">
        <v>1</v>
      </c>
      <c r="BY383" s="16">
        <v>1</v>
      </c>
      <c r="BZ383" s="16">
        <v>1</v>
      </c>
      <c r="CA383" s="16">
        <v>1</v>
      </c>
      <c r="CB383" s="16">
        <v>1</v>
      </c>
      <c r="CC383" s="16">
        <v>1</v>
      </c>
      <c r="CD383" s="16">
        <v>1</v>
      </c>
      <c r="CE383" s="16">
        <v>2</v>
      </c>
      <c r="CF383" s="16">
        <v>2</v>
      </c>
      <c r="CG383" s="16">
        <v>1</v>
      </c>
      <c r="CH383" s="16">
        <v>2</v>
      </c>
      <c r="CI383" s="16">
        <v>2</v>
      </c>
      <c r="CJ383" s="16">
        <v>2</v>
      </c>
      <c r="CK383" s="16">
        <v>2</v>
      </c>
      <c r="CL383" s="16">
        <v>2</v>
      </c>
      <c r="CM383" s="16">
        <v>2</v>
      </c>
      <c r="CN383" s="16">
        <v>1</v>
      </c>
      <c r="CO383" s="16">
        <v>2</v>
      </c>
      <c r="CP383" s="16">
        <v>2</v>
      </c>
      <c r="CQ383" s="16">
        <v>2</v>
      </c>
      <c r="CR383" s="16">
        <v>2</v>
      </c>
      <c r="CS383" s="16">
        <v>2</v>
      </c>
      <c r="CT383" s="16">
        <v>2</v>
      </c>
      <c r="CU383" s="16">
        <v>2</v>
      </c>
      <c r="CV383" s="16">
        <v>2</v>
      </c>
      <c r="CW383" s="69">
        <f t="shared" si="190"/>
        <v>23</v>
      </c>
      <c r="CX383" s="352">
        <f t="shared" si="191"/>
        <v>0.58974358974358976</v>
      </c>
      <c r="CY383" s="69">
        <f t="shared" si="192"/>
        <v>16</v>
      </c>
      <c r="CZ383" s="70">
        <f t="shared" si="193"/>
        <v>0.41025641025641024</v>
      </c>
      <c r="DA383" s="69">
        <f t="shared" si="194"/>
        <v>0</v>
      </c>
      <c r="DB383" s="70">
        <f t="shared" si="195"/>
        <v>0</v>
      </c>
      <c r="DC383" s="69">
        <f t="shared" si="196"/>
        <v>0</v>
      </c>
      <c r="DD383" s="70">
        <f t="shared" si="197"/>
        <v>0</v>
      </c>
      <c r="DE383" s="71">
        <f t="shared" si="198"/>
        <v>1.5897435897435896</v>
      </c>
      <c r="DF383" s="71" t="str">
        <f t="shared" si="199"/>
        <v>Cần cố gắng</v>
      </c>
      <c r="DG383" s="2"/>
      <c r="DH383" s="2"/>
      <c r="DI383" s="2"/>
      <c r="DJ383" s="2"/>
      <c r="DK383" s="2"/>
      <c r="DL383" s="2"/>
      <c r="DM383" s="2"/>
      <c r="DN383" s="2"/>
      <c r="DO383" s="2"/>
      <c r="DP383" s="2"/>
      <c r="DQ383" s="2"/>
      <c r="DR383" s="2"/>
      <c r="DS383" s="2"/>
      <c r="DT383" s="2"/>
      <c r="DU383" s="2"/>
      <c r="DV383" s="2"/>
      <c r="DW383" s="2"/>
      <c r="DX383" s="2"/>
      <c r="DY383" s="2"/>
      <c r="DZ383" s="2"/>
    </row>
    <row r="384" spans="1:130" ht="58.5" hidden="1" customHeight="1" x14ac:dyDescent="0.25">
      <c r="A384" s="49">
        <v>344</v>
      </c>
      <c r="B384" s="62">
        <v>486</v>
      </c>
      <c r="C384" s="56">
        <v>486</v>
      </c>
      <c r="D384" s="8" t="s">
        <v>455</v>
      </c>
      <c r="E384" s="15" t="s">
        <v>38</v>
      </c>
      <c r="F384" s="15" t="s">
        <v>456</v>
      </c>
      <c r="G384" s="64" t="s">
        <v>36</v>
      </c>
      <c r="H384" s="8" t="s">
        <v>860</v>
      </c>
      <c r="I384" s="64" t="s">
        <v>628</v>
      </c>
      <c r="J384" s="64" t="s">
        <v>406</v>
      </c>
      <c r="K384" s="13"/>
      <c r="L384" s="13"/>
      <c r="M384" s="11"/>
      <c r="N384" s="306" t="s">
        <v>543</v>
      </c>
      <c r="O384" s="67"/>
      <c r="P384" s="66"/>
      <c r="Q384" s="66"/>
      <c r="R384" s="66" t="s">
        <v>15</v>
      </c>
      <c r="S384" s="81"/>
      <c r="T384" s="66"/>
      <c r="U384" s="66"/>
      <c r="V384" s="66"/>
      <c r="W384" s="66"/>
      <c r="X384" s="66"/>
      <c r="Y384" s="67">
        <f t="shared" si="167"/>
        <v>1</v>
      </c>
      <c r="Z384" s="16"/>
      <c r="AA384" s="16"/>
      <c r="AB384" s="16"/>
      <c r="AC384" s="16"/>
      <c r="AD384" s="16"/>
      <c r="AE384" s="68"/>
      <c r="AF384" s="12"/>
      <c r="AG384" s="12"/>
      <c r="AH384" s="12"/>
      <c r="AI384" s="12"/>
      <c r="AJ384" s="12"/>
      <c r="AK384" s="12"/>
      <c r="AL384" s="12"/>
      <c r="AM384" s="12"/>
      <c r="AN384" s="12"/>
      <c r="AO384" s="12" t="s">
        <v>710</v>
      </c>
      <c r="AP384" s="12"/>
      <c r="AQ384" s="12"/>
      <c r="AR384" s="12"/>
      <c r="AS384" s="12"/>
      <c r="AT384" s="12"/>
      <c r="AU384" s="12"/>
      <c r="AV384" s="12"/>
      <c r="AW384" s="12"/>
      <c r="AX384" s="12"/>
      <c r="AY384" s="12"/>
      <c r="AZ384" s="12"/>
      <c r="BA384" s="12"/>
      <c r="BB384" s="12"/>
      <c r="BC384" s="12"/>
      <c r="BD384" s="12"/>
      <c r="BE384" s="12"/>
      <c r="BF384" s="12"/>
      <c r="BG384" s="12"/>
      <c r="BH384" s="12"/>
      <c r="BI384" s="12"/>
      <c r="BJ384" s="16">
        <v>2</v>
      </c>
      <c r="BK384" s="16">
        <v>2</v>
      </c>
      <c r="BL384" s="16">
        <v>2</v>
      </c>
      <c r="BM384" s="16">
        <v>2</v>
      </c>
      <c r="BN384" s="16">
        <v>2</v>
      </c>
      <c r="BO384" s="16">
        <v>2</v>
      </c>
      <c r="BP384" s="16">
        <v>2</v>
      </c>
      <c r="BQ384" s="16">
        <v>2</v>
      </c>
      <c r="BR384" s="16">
        <v>2</v>
      </c>
      <c r="BS384" s="16">
        <v>1</v>
      </c>
      <c r="BT384" s="16">
        <v>1</v>
      </c>
      <c r="BU384" s="16">
        <v>1</v>
      </c>
      <c r="BV384" s="16">
        <v>1</v>
      </c>
      <c r="BW384" s="16">
        <v>1</v>
      </c>
      <c r="BX384" s="16">
        <v>1</v>
      </c>
      <c r="BY384" s="16">
        <v>1</v>
      </c>
      <c r="BZ384" s="16">
        <v>1</v>
      </c>
      <c r="CA384" s="16">
        <v>1</v>
      </c>
      <c r="CB384" s="16">
        <v>1</v>
      </c>
      <c r="CC384" s="16">
        <v>1</v>
      </c>
      <c r="CD384" s="16">
        <v>1</v>
      </c>
      <c r="CE384" s="16">
        <v>2</v>
      </c>
      <c r="CF384" s="16">
        <v>2</v>
      </c>
      <c r="CG384" s="16">
        <v>2</v>
      </c>
      <c r="CH384" s="16">
        <v>2</v>
      </c>
      <c r="CI384" s="16">
        <v>2</v>
      </c>
      <c r="CJ384" s="16">
        <v>2</v>
      </c>
      <c r="CK384" s="16">
        <v>2</v>
      </c>
      <c r="CL384" s="16">
        <v>2</v>
      </c>
      <c r="CM384" s="16">
        <v>2</v>
      </c>
      <c r="CN384" s="16">
        <v>2</v>
      </c>
      <c r="CO384" s="16">
        <v>2</v>
      </c>
      <c r="CP384" s="16">
        <v>2</v>
      </c>
      <c r="CQ384" s="16">
        <v>2</v>
      </c>
      <c r="CR384" s="16">
        <v>2</v>
      </c>
      <c r="CS384" s="16">
        <v>2</v>
      </c>
      <c r="CT384" s="16">
        <v>2</v>
      </c>
      <c r="CU384" s="16">
        <v>2</v>
      </c>
      <c r="CV384" s="16">
        <v>2</v>
      </c>
      <c r="CW384" s="69">
        <f t="shared" si="190"/>
        <v>27</v>
      </c>
      <c r="CX384" s="352">
        <f t="shared" si="191"/>
        <v>0.69230769230769229</v>
      </c>
      <c r="CY384" s="69">
        <f t="shared" si="192"/>
        <v>12</v>
      </c>
      <c r="CZ384" s="70">
        <f t="shared" si="193"/>
        <v>0.30769230769230771</v>
      </c>
      <c r="DA384" s="69">
        <f t="shared" si="194"/>
        <v>0</v>
      </c>
      <c r="DB384" s="70">
        <f t="shared" si="195"/>
        <v>0</v>
      </c>
      <c r="DC384" s="69">
        <f t="shared" si="196"/>
        <v>0</v>
      </c>
      <c r="DD384" s="70">
        <f t="shared" si="197"/>
        <v>0</v>
      </c>
      <c r="DE384" s="71">
        <f t="shared" si="198"/>
        <v>1.6923076923076923</v>
      </c>
      <c r="DF384" s="71" t="str">
        <f t="shared" si="199"/>
        <v>Đạt mục tiêu</v>
      </c>
      <c r="DG384" s="2"/>
      <c r="DH384" s="2"/>
      <c r="DI384" s="2"/>
      <c r="DJ384" s="2"/>
      <c r="DK384" s="2"/>
      <c r="DL384" s="2"/>
      <c r="DM384" s="2"/>
      <c r="DN384" s="2"/>
      <c r="DO384" s="2"/>
      <c r="DP384" s="2"/>
      <c r="DQ384" s="2"/>
      <c r="DR384" s="2"/>
      <c r="DS384" s="2"/>
      <c r="DT384" s="2"/>
      <c r="DU384" s="2"/>
      <c r="DV384" s="2"/>
      <c r="DW384" s="2"/>
      <c r="DX384" s="2"/>
      <c r="DY384" s="2"/>
      <c r="DZ384" s="2"/>
    </row>
    <row r="385" spans="1:130" ht="58.5" hidden="1" customHeight="1" x14ac:dyDescent="0.25">
      <c r="A385" s="49">
        <v>345</v>
      </c>
      <c r="B385" s="62">
        <v>486</v>
      </c>
      <c r="C385" s="56">
        <v>486</v>
      </c>
      <c r="D385" s="8" t="s">
        <v>455</v>
      </c>
      <c r="E385" s="15" t="s">
        <v>38</v>
      </c>
      <c r="F385" s="15" t="s">
        <v>456</v>
      </c>
      <c r="G385" s="64" t="s">
        <v>36</v>
      </c>
      <c r="H385" s="8" t="s">
        <v>1209</v>
      </c>
      <c r="I385" s="64" t="s">
        <v>628</v>
      </c>
      <c r="J385" s="64" t="s">
        <v>406</v>
      </c>
      <c r="K385" s="13"/>
      <c r="L385" s="13"/>
      <c r="M385" s="11"/>
      <c r="N385" s="306" t="s">
        <v>545</v>
      </c>
      <c r="O385" s="67"/>
      <c r="P385" s="66"/>
      <c r="Q385" s="66"/>
      <c r="R385" s="66"/>
      <c r="S385" s="81"/>
      <c r="T385" s="66" t="s">
        <v>15</v>
      </c>
      <c r="U385" s="66"/>
      <c r="V385" s="66"/>
      <c r="W385" s="66"/>
      <c r="X385" s="66"/>
      <c r="Y385" s="67">
        <f t="shared" si="167"/>
        <v>1</v>
      </c>
      <c r="Z385" s="16"/>
      <c r="AA385" s="16"/>
      <c r="AB385" s="16"/>
      <c r="AC385" s="16"/>
      <c r="AD385" s="16"/>
      <c r="AE385" s="68"/>
      <c r="AF385" s="12"/>
      <c r="AG385" s="12"/>
      <c r="AH385" s="12"/>
      <c r="AI385" s="12"/>
      <c r="AJ385" s="12"/>
      <c r="AK385" s="12"/>
      <c r="AL385" s="12"/>
      <c r="AM385" s="12"/>
      <c r="AN385" s="12"/>
      <c r="AO385" s="12"/>
      <c r="AP385" s="12"/>
      <c r="AQ385" s="12"/>
      <c r="AR385" s="12"/>
      <c r="AS385" s="12"/>
      <c r="AT385" s="12"/>
      <c r="AU385" s="12" t="s">
        <v>710</v>
      </c>
      <c r="AV385" s="12"/>
      <c r="AW385" s="12"/>
      <c r="AX385" s="12"/>
      <c r="AY385" s="12"/>
      <c r="AZ385" s="12"/>
      <c r="BA385" s="12"/>
      <c r="BB385" s="12"/>
      <c r="BC385" s="12"/>
      <c r="BD385" s="12"/>
      <c r="BE385" s="12"/>
      <c r="BF385" s="12"/>
      <c r="BG385" s="12"/>
      <c r="BH385" s="12"/>
      <c r="BI385" s="12"/>
      <c r="BJ385" s="345">
        <v>2</v>
      </c>
      <c r="BK385" s="345">
        <v>2</v>
      </c>
      <c r="BL385" s="345">
        <v>2</v>
      </c>
      <c r="BM385" s="345">
        <v>2</v>
      </c>
      <c r="BN385" s="345">
        <v>2</v>
      </c>
      <c r="BO385" s="345">
        <v>2</v>
      </c>
      <c r="BP385" s="345">
        <v>2</v>
      </c>
      <c r="BQ385" s="345">
        <v>2</v>
      </c>
      <c r="BR385" s="345">
        <v>2</v>
      </c>
      <c r="BS385" s="345">
        <v>1</v>
      </c>
      <c r="BT385" s="345">
        <v>1</v>
      </c>
      <c r="BU385" s="345">
        <v>1</v>
      </c>
      <c r="BV385" s="345">
        <v>1</v>
      </c>
      <c r="BW385" s="345">
        <v>1</v>
      </c>
      <c r="BX385" s="345">
        <v>1</v>
      </c>
      <c r="BY385" s="345">
        <v>1</v>
      </c>
      <c r="BZ385" s="345">
        <v>1</v>
      </c>
      <c r="CA385" s="345">
        <v>1</v>
      </c>
      <c r="CB385" s="345">
        <v>1</v>
      </c>
      <c r="CC385" s="345">
        <v>1</v>
      </c>
      <c r="CD385" s="345">
        <v>1</v>
      </c>
      <c r="CE385" s="345">
        <v>2</v>
      </c>
      <c r="CF385" s="345">
        <v>2</v>
      </c>
      <c r="CG385" s="345">
        <v>2</v>
      </c>
      <c r="CH385" s="345">
        <v>2</v>
      </c>
      <c r="CI385" s="345">
        <v>2</v>
      </c>
      <c r="CJ385" s="345">
        <v>2</v>
      </c>
      <c r="CK385" s="345">
        <v>2</v>
      </c>
      <c r="CL385" s="345">
        <v>2</v>
      </c>
      <c r="CM385" s="345">
        <v>2</v>
      </c>
      <c r="CN385" s="345">
        <v>2</v>
      </c>
      <c r="CO385" s="345">
        <v>2</v>
      </c>
      <c r="CP385" s="345">
        <v>2</v>
      </c>
      <c r="CQ385" s="345">
        <v>2</v>
      </c>
      <c r="CR385" s="345">
        <v>2</v>
      </c>
      <c r="CS385" s="345">
        <v>2</v>
      </c>
      <c r="CT385" s="345">
        <v>2</v>
      </c>
      <c r="CU385" s="345">
        <v>2</v>
      </c>
      <c r="CV385" s="345">
        <v>2</v>
      </c>
      <c r="CW385" s="335">
        <f t="shared" si="190"/>
        <v>27</v>
      </c>
      <c r="CX385" s="330">
        <f t="shared" si="191"/>
        <v>0.69230769230769229</v>
      </c>
      <c r="CY385" s="335">
        <f t="shared" si="192"/>
        <v>12</v>
      </c>
      <c r="CZ385" s="339">
        <f t="shared" si="193"/>
        <v>0.30769230769230771</v>
      </c>
      <c r="DA385" s="335">
        <f t="shared" si="194"/>
        <v>0</v>
      </c>
      <c r="DB385" s="339">
        <f t="shared" si="195"/>
        <v>0</v>
      </c>
      <c r="DC385" s="335">
        <f t="shared" si="196"/>
        <v>0</v>
      </c>
      <c r="DD385" s="339">
        <f t="shared" si="197"/>
        <v>0</v>
      </c>
      <c r="DE385" s="71">
        <f t="shared" si="198"/>
        <v>1.6923076923076923</v>
      </c>
      <c r="DF385" s="71" t="str">
        <f t="shared" si="199"/>
        <v>Đạt mục tiêu</v>
      </c>
      <c r="DG385" s="2"/>
      <c r="DH385" s="2"/>
      <c r="DI385" s="2"/>
      <c r="DJ385" s="2"/>
      <c r="DK385" s="2"/>
      <c r="DL385" s="2"/>
      <c r="DM385" s="2"/>
      <c r="DN385" s="2"/>
      <c r="DO385" s="2"/>
      <c r="DP385" s="2"/>
      <c r="DQ385" s="2"/>
      <c r="DR385" s="2"/>
      <c r="DS385" s="2"/>
      <c r="DT385" s="2"/>
      <c r="DU385" s="2"/>
      <c r="DV385" s="2"/>
      <c r="DW385" s="2"/>
      <c r="DX385" s="2"/>
      <c r="DY385" s="2"/>
      <c r="DZ385" s="2"/>
    </row>
    <row r="386" spans="1:130" ht="58.5" hidden="1" customHeight="1" x14ac:dyDescent="0.25">
      <c r="A386" s="49">
        <v>346</v>
      </c>
      <c r="B386" s="62">
        <v>486</v>
      </c>
      <c r="C386" s="56">
        <v>486</v>
      </c>
      <c r="D386" s="8" t="s">
        <v>455</v>
      </c>
      <c r="E386" s="15" t="s">
        <v>38</v>
      </c>
      <c r="F386" s="15" t="s">
        <v>456</v>
      </c>
      <c r="G386" s="64" t="s">
        <v>36</v>
      </c>
      <c r="H386" s="8" t="s">
        <v>861</v>
      </c>
      <c r="I386" s="64" t="s">
        <v>628</v>
      </c>
      <c r="J386" s="64" t="s">
        <v>406</v>
      </c>
      <c r="K386" s="13"/>
      <c r="L386" s="13"/>
      <c r="M386" s="11"/>
      <c r="N386" s="306" t="s">
        <v>544</v>
      </c>
      <c r="O386" s="67"/>
      <c r="P386" s="66"/>
      <c r="Q386" s="66"/>
      <c r="R386" s="66"/>
      <c r="S386" s="66" t="s">
        <v>15</v>
      </c>
      <c r="T386" s="66"/>
      <c r="U386" s="66"/>
      <c r="V386" s="66"/>
      <c r="W386" s="66"/>
      <c r="X386" s="66"/>
      <c r="Y386" s="67">
        <f t="shared" si="167"/>
        <v>1</v>
      </c>
      <c r="Z386" s="16"/>
      <c r="AA386" s="16"/>
      <c r="AB386" s="16"/>
      <c r="AC386" s="16"/>
      <c r="AD386" s="16"/>
      <c r="AE386" s="68"/>
      <c r="AF386" s="12"/>
      <c r="AG386" s="12"/>
      <c r="AH386" s="12"/>
      <c r="AI386" s="12"/>
      <c r="AJ386" s="12"/>
      <c r="AK386" s="12"/>
      <c r="AL386" s="12"/>
      <c r="AM386" s="12"/>
      <c r="AN386" s="12"/>
      <c r="AO386" s="12"/>
      <c r="AP386" s="12"/>
      <c r="AQ386" s="12"/>
      <c r="AR386" s="12" t="s">
        <v>626</v>
      </c>
      <c r="AS386" s="12"/>
      <c r="AT386" s="12"/>
      <c r="AU386" s="12"/>
      <c r="AV386" s="12"/>
      <c r="AW386" s="12"/>
      <c r="AX386" s="12"/>
      <c r="AY386" s="12"/>
      <c r="AZ386" s="12"/>
      <c r="BA386" s="12"/>
      <c r="BB386" s="12"/>
      <c r="BC386" s="12"/>
      <c r="BD386" s="12"/>
      <c r="BE386" s="12"/>
      <c r="BF386" s="12"/>
      <c r="BG386" s="12"/>
      <c r="BH386" s="12"/>
      <c r="BI386" s="12"/>
      <c r="BJ386" s="16">
        <v>2</v>
      </c>
      <c r="BK386" s="16">
        <v>2</v>
      </c>
      <c r="BL386" s="16">
        <v>2</v>
      </c>
      <c r="BM386" s="16">
        <v>2</v>
      </c>
      <c r="BN386" s="16">
        <v>2</v>
      </c>
      <c r="BO386" s="16">
        <v>2</v>
      </c>
      <c r="BP386" s="16">
        <v>2</v>
      </c>
      <c r="BQ386" s="16">
        <v>2</v>
      </c>
      <c r="BR386" s="16">
        <v>2</v>
      </c>
      <c r="BS386" s="16">
        <v>1</v>
      </c>
      <c r="BT386" s="16">
        <v>1</v>
      </c>
      <c r="BU386" s="16">
        <v>1</v>
      </c>
      <c r="BV386" s="16">
        <v>1</v>
      </c>
      <c r="BW386" s="16">
        <v>1</v>
      </c>
      <c r="BX386" s="16">
        <v>1</v>
      </c>
      <c r="BY386" s="16">
        <v>1</v>
      </c>
      <c r="BZ386" s="16">
        <v>1</v>
      </c>
      <c r="CA386" s="16">
        <v>1</v>
      </c>
      <c r="CB386" s="16">
        <v>1</v>
      </c>
      <c r="CC386" s="16">
        <v>1</v>
      </c>
      <c r="CD386" s="16">
        <v>1</v>
      </c>
      <c r="CE386" s="16">
        <v>2</v>
      </c>
      <c r="CF386" s="16">
        <v>2</v>
      </c>
      <c r="CG386" s="16">
        <v>2</v>
      </c>
      <c r="CH386" s="16">
        <v>2</v>
      </c>
      <c r="CI386" s="16">
        <v>2</v>
      </c>
      <c r="CJ386" s="16">
        <v>2</v>
      </c>
      <c r="CK386" s="16">
        <v>2</v>
      </c>
      <c r="CL386" s="16">
        <v>2</v>
      </c>
      <c r="CM386" s="16">
        <v>2</v>
      </c>
      <c r="CN386" s="16">
        <v>2</v>
      </c>
      <c r="CO386" s="16">
        <v>2</v>
      </c>
      <c r="CP386" s="16">
        <v>2</v>
      </c>
      <c r="CQ386" s="16">
        <v>2</v>
      </c>
      <c r="CR386" s="16">
        <v>2</v>
      </c>
      <c r="CS386" s="16"/>
      <c r="CT386" s="16">
        <v>2</v>
      </c>
      <c r="CU386" s="16">
        <v>2</v>
      </c>
      <c r="CV386" s="16">
        <v>2</v>
      </c>
      <c r="CW386" s="69">
        <f t="shared" si="190"/>
        <v>26</v>
      </c>
      <c r="CX386" s="352">
        <f t="shared" si="191"/>
        <v>0.68421052631578949</v>
      </c>
      <c r="CY386" s="69">
        <f t="shared" si="192"/>
        <v>12</v>
      </c>
      <c r="CZ386" s="70">
        <f t="shared" si="193"/>
        <v>0.31578947368421051</v>
      </c>
      <c r="DA386" s="69">
        <f t="shared" si="194"/>
        <v>0</v>
      </c>
      <c r="DB386" s="70">
        <f t="shared" si="195"/>
        <v>0</v>
      </c>
      <c r="DC386" s="69">
        <f t="shared" si="196"/>
        <v>0</v>
      </c>
      <c r="DD386" s="70">
        <f t="shared" si="197"/>
        <v>0</v>
      </c>
      <c r="DE386" s="71">
        <f t="shared" si="198"/>
        <v>1.6842105263157894</v>
      </c>
      <c r="DF386" s="71" t="str">
        <f t="shared" si="199"/>
        <v>Đạt mục tiêu</v>
      </c>
      <c r="DG386" s="2"/>
      <c r="DH386" s="2"/>
      <c r="DI386" s="2"/>
      <c r="DJ386" s="2"/>
      <c r="DK386" s="2"/>
      <c r="DL386" s="2"/>
      <c r="DM386" s="2"/>
      <c r="DN386" s="2"/>
      <c r="DO386" s="2"/>
      <c r="DP386" s="2"/>
      <c r="DQ386" s="2"/>
      <c r="DR386" s="2"/>
      <c r="DS386" s="2"/>
      <c r="DT386" s="2"/>
      <c r="DU386" s="2"/>
      <c r="DV386" s="2"/>
      <c r="DW386" s="2"/>
      <c r="DX386" s="2"/>
      <c r="DY386" s="2"/>
      <c r="DZ386" s="2"/>
    </row>
    <row r="387" spans="1:130" ht="58.5" hidden="1" customHeight="1" x14ac:dyDescent="0.25">
      <c r="A387" s="49">
        <v>347</v>
      </c>
      <c r="B387" s="62">
        <v>486</v>
      </c>
      <c r="C387" s="56">
        <v>486</v>
      </c>
      <c r="D387" s="8" t="s">
        <v>455</v>
      </c>
      <c r="E387" s="15" t="s">
        <v>38</v>
      </c>
      <c r="F387" s="15" t="s">
        <v>456</v>
      </c>
      <c r="G387" s="64" t="s">
        <v>36</v>
      </c>
      <c r="H387" s="8" t="s">
        <v>862</v>
      </c>
      <c r="I387" s="64" t="s">
        <v>628</v>
      </c>
      <c r="J387" s="64" t="s">
        <v>406</v>
      </c>
      <c r="K387" s="13"/>
      <c r="L387" s="13"/>
      <c r="M387" s="11"/>
      <c r="N387" s="25" t="s">
        <v>546</v>
      </c>
      <c r="O387" s="67"/>
      <c r="P387" s="66"/>
      <c r="Q387" s="66"/>
      <c r="R387" s="66"/>
      <c r="S387" s="81"/>
      <c r="T387" s="66"/>
      <c r="U387" s="66" t="s">
        <v>15</v>
      </c>
      <c r="V387" s="66"/>
      <c r="W387" s="66"/>
      <c r="X387" s="66"/>
      <c r="Y387" s="67">
        <f t="shared" si="167"/>
        <v>1</v>
      </c>
      <c r="Z387" s="16"/>
      <c r="AA387" s="16"/>
      <c r="AB387" s="16"/>
      <c r="AC387" s="16"/>
      <c r="AD387" s="16"/>
      <c r="AE387" s="12"/>
      <c r="AF387" s="12"/>
      <c r="AG387" s="12"/>
      <c r="AH387" s="12"/>
      <c r="AI387" s="12"/>
      <c r="AJ387" s="12"/>
      <c r="AK387" s="12"/>
      <c r="AL387" s="12"/>
      <c r="AM387" s="12"/>
      <c r="AN387" s="12"/>
      <c r="AO387" s="12"/>
      <c r="AP387" s="12"/>
      <c r="AQ387" s="12"/>
      <c r="AR387" s="12"/>
      <c r="AS387" s="12"/>
      <c r="AT387" s="12"/>
      <c r="AU387" s="12"/>
      <c r="AV387" s="12"/>
      <c r="AW387" s="12"/>
      <c r="AX387" s="12"/>
      <c r="AY387" s="16" t="s">
        <v>710</v>
      </c>
      <c r="AZ387" s="16"/>
      <c r="BA387" s="16" t="s">
        <v>623</v>
      </c>
      <c r="BB387" s="16"/>
      <c r="BC387" s="12"/>
      <c r="BD387" s="12"/>
      <c r="BE387" s="12"/>
      <c r="BF387" s="12"/>
      <c r="BG387" s="12"/>
      <c r="BH387" s="12"/>
      <c r="BI387" s="12"/>
      <c r="BJ387" s="16">
        <v>2</v>
      </c>
      <c r="BK387" s="16">
        <v>2</v>
      </c>
      <c r="BL387" s="16">
        <v>2</v>
      </c>
      <c r="BM387" s="16">
        <v>2</v>
      </c>
      <c r="BN387" s="16">
        <v>2</v>
      </c>
      <c r="BO387" s="16">
        <v>2</v>
      </c>
      <c r="BP387" s="16">
        <v>2</v>
      </c>
      <c r="BQ387" s="16">
        <v>2</v>
      </c>
      <c r="BR387" s="16">
        <v>2</v>
      </c>
      <c r="BS387" s="16">
        <v>1</v>
      </c>
      <c r="BT387" s="16">
        <v>1</v>
      </c>
      <c r="BU387" s="16">
        <v>1</v>
      </c>
      <c r="BV387" s="16">
        <v>1</v>
      </c>
      <c r="BW387" s="16">
        <v>1</v>
      </c>
      <c r="BX387" s="16">
        <v>1</v>
      </c>
      <c r="BY387" s="16">
        <v>1</v>
      </c>
      <c r="BZ387" s="16">
        <v>1</v>
      </c>
      <c r="CA387" s="16">
        <v>1</v>
      </c>
      <c r="CB387" s="16">
        <v>1</v>
      </c>
      <c r="CC387" s="16">
        <v>1</v>
      </c>
      <c r="CD387" s="16">
        <v>1</v>
      </c>
      <c r="CE387" s="16">
        <v>2</v>
      </c>
      <c r="CF387" s="16">
        <v>2</v>
      </c>
      <c r="CG387" s="16">
        <v>2</v>
      </c>
      <c r="CH387" s="16">
        <v>2</v>
      </c>
      <c r="CI387" s="16">
        <v>2</v>
      </c>
      <c r="CJ387" s="16">
        <v>2</v>
      </c>
      <c r="CK387" s="16">
        <v>2</v>
      </c>
      <c r="CL387" s="16">
        <v>2</v>
      </c>
      <c r="CM387" s="16">
        <v>2</v>
      </c>
      <c r="CN387" s="16">
        <v>2</v>
      </c>
      <c r="CO387" s="16">
        <v>2</v>
      </c>
      <c r="CP387" s="16">
        <v>2</v>
      </c>
      <c r="CQ387" s="16">
        <v>2</v>
      </c>
      <c r="CR387" s="16">
        <v>2</v>
      </c>
      <c r="CS387" s="16"/>
      <c r="CT387" s="16">
        <v>2</v>
      </c>
      <c r="CU387" s="16">
        <v>2</v>
      </c>
      <c r="CV387" s="16">
        <v>2</v>
      </c>
      <c r="CW387" s="69">
        <f t="shared" si="190"/>
        <v>26</v>
      </c>
      <c r="CX387" s="352">
        <f t="shared" si="191"/>
        <v>0.68421052631578949</v>
      </c>
      <c r="CY387" s="69">
        <f t="shared" si="192"/>
        <v>12</v>
      </c>
      <c r="CZ387" s="70">
        <f t="shared" si="193"/>
        <v>0.31578947368421051</v>
      </c>
      <c r="DA387" s="69">
        <f t="shared" si="194"/>
        <v>0</v>
      </c>
      <c r="DB387" s="70">
        <f t="shared" si="195"/>
        <v>0</v>
      </c>
      <c r="DC387" s="69">
        <f t="shared" si="196"/>
        <v>0</v>
      </c>
      <c r="DD387" s="70">
        <f t="shared" si="197"/>
        <v>0</v>
      </c>
      <c r="DE387" s="71">
        <f t="shared" si="198"/>
        <v>1.6842105263157894</v>
      </c>
      <c r="DF387" s="71" t="str">
        <f t="shared" si="199"/>
        <v>Đạt mục tiêu</v>
      </c>
      <c r="DG387" s="2"/>
      <c r="DH387" s="2"/>
      <c r="DI387" s="2"/>
      <c r="DJ387" s="2"/>
      <c r="DK387" s="2"/>
      <c r="DL387" s="2"/>
      <c r="DM387" s="2"/>
      <c r="DN387" s="2"/>
      <c r="DO387" s="2"/>
      <c r="DP387" s="2"/>
      <c r="DQ387" s="2"/>
      <c r="DR387" s="2"/>
      <c r="DS387" s="2"/>
      <c r="DT387" s="2"/>
      <c r="DU387" s="2"/>
      <c r="DV387" s="2"/>
      <c r="DW387" s="2"/>
      <c r="DX387" s="2"/>
      <c r="DY387" s="2"/>
      <c r="DZ387" s="2"/>
    </row>
    <row r="388" spans="1:130" ht="73.5" hidden="1" customHeight="1" x14ac:dyDescent="0.25">
      <c r="A388" s="49">
        <v>348</v>
      </c>
      <c r="B388" s="62">
        <v>486</v>
      </c>
      <c r="C388" s="56">
        <v>486</v>
      </c>
      <c r="D388" s="8" t="s">
        <v>455</v>
      </c>
      <c r="E388" s="15" t="s">
        <v>38</v>
      </c>
      <c r="F388" s="15" t="s">
        <v>456</v>
      </c>
      <c r="G388" s="64" t="s">
        <v>36</v>
      </c>
      <c r="H388" s="8" t="s">
        <v>863</v>
      </c>
      <c r="I388" s="64" t="s">
        <v>628</v>
      </c>
      <c r="J388" s="64" t="s">
        <v>406</v>
      </c>
      <c r="K388" s="13"/>
      <c r="L388" s="13"/>
      <c r="M388" s="11"/>
      <c r="N388" s="25" t="s">
        <v>547</v>
      </c>
      <c r="O388" s="67"/>
      <c r="P388" s="66"/>
      <c r="Q388" s="66"/>
      <c r="R388" s="66"/>
      <c r="S388" s="81"/>
      <c r="T388" s="66"/>
      <c r="U388" s="66"/>
      <c r="V388" s="66"/>
      <c r="W388" s="66" t="s">
        <v>15</v>
      </c>
      <c r="X388" s="66"/>
      <c r="Y388" s="67">
        <f t="shared" si="167"/>
        <v>1</v>
      </c>
      <c r="Z388" s="16"/>
      <c r="AA388" s="16"/>
      <c r="AB388" s="16"/>
      <c r="AC388" s="16"/>
      <c r="AD388" s="16"/>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t="s">
        <v>645</v>
      </c>
      <c r="BH388" s="12"/>
      <c r="BI388" s="12"/>
      <c r="BJ388" s="16">
        <v>2</v>
      </c>
      <c r="BK388" s="16">
        <v>2</v>
      </c>
      <c r="BL388" s="16">
        <v>2</v>
      </c>
      <c r="BM388" s="16">
        <v>2</v>
      </c>
      <c r="BN388" s="16">
        <v>2</v>
      </c>
      <c r="BO388" s="16">
        <v>2</v>
      </c>
      <c r="BP388" s="16">
        <v>2</v>
      </c>
      <c r="BQ388" s="16">
        <v>2</v>
      </c>
      <c r="BR388" s="16">
        <v>2</v>
      </c>
      <c r="BS388" s="16">
        <v>1</v>
      </c>
      <c r="BT388" s="16">
        <v>1</v>
      </c>
      <c r="BU388" s="16">
        <v>1</v>
      </c>
      <c r="BV388" s="16">
        <v>1</v>
      </c>
      <c r="BW388" s="16">
        <v>1</v>
      </c>
      <c r="BX388" s="16">
        <v>1</v>
      </c>
      <c r="BY388" s="16">
        <v>1</v>
      </c>
      <c r="BZ388" s="16">
        <v>1</v>
      </c>
      <c r="CA388" s="16">
        <v>1</v>
      </c>
      <c r="CB388" s="16">
        <v>1</v>
      </c>
      <c r="CC388" s="16">
        <v>1</v>
      </c>
      <c r="CD388" s="16">
        <v>1</v>
      </c>
      <c r="CE388" s="16">
        <v>2</v>
      </c>
      <c r="CF388" s="16">
        <v>2</v>
      </c>
      <c r="CG388" s="16">
        <v>2</v>
      </c>
      <c r="CH388" s="16">
        <v>2</v>
      </c>
      <c r="CI388" s="16">
        <v>2</v>
      </c>
      <c r="CJ388" s="16">
        <v>2</v>
      </c>
      <c r="CK388" s="16">
        <v>2</v>
      </c>
      <c r="CL388" s="16">
        <v>2</v>
      </c>
      <c r="CM388" s="16">
        <v>2</v>
      </c>
      <c r="CN388" s="16">
        <v>2</v>
      </c>
      <c r="CO388" s="16">
        <v>2</v>
      </c>
      <c r="CP388" s="16">
        <v>2</v>
      </c>
      <c r="CQ388" s="16">
        <v>2</v>
      </c>
      <c r="CR388" s="16">
        <v>2</v>
      </c>
      <c r="CS388" s="16"/>
      <c r="CT388" s="16">
        <v>2</v>
      </c>
      <c r="CU388" s="16">
        <v>2</v>
      </c>
      <c r="CV388" s="16">
        <v>2</v>
      </c>
      <c r="CW388" s="69">
        <f t="shared" si="190"/>
        <v>26</v>
      </c>
      <c r="CX388" s="352">
        <f t="shared" si="191"/>
        <v>0.68421052631578949</v>
      </c>
      <c r="CY388" s="69">
        <f t="shared" si="192"/>
        <v>12</v>
      </c>
      <c r="CZ388" s="70">
        <f t="shared" si="193"/>
        <v>0.31578947368421051</v>
      </c>
      <c r="DA388" s="69">
        <f t="shared" si="194"/>
        <v>0</v>
      </c>
      <c r="DB388" s="70">
        <f t="shared" si="195"/>
        <v>0</v>
      </c>
      <c r="DC388" s="69">
        <f t="shared" si="196"/>
        <v>0</v>
      </c>
      <c r="DD388" s="70">
        <f t="shared" si="197"/>
        <v>0</v>
      </c>
      <c r="DE388" s="71">
        <f t="shared" si="198"/>
        <v>1.6842105263157894</v>
      </c>
      <c r="DF388" s="71" t="str">
        <f t="shared" si="199"/>
        <v>Đạt mục tiêu</v>
      </c>
      <c r="DG388" s="2"/>
      <c r="DH388" s="2"/>
      <c r="DI388" s="2"/>
      <c r="DJ388" s="2"/>
      <c r="DK388" s="2"/>
      <c r="DL388" s="2"/>
      <c r="DM388" s="2"/>
      <c r="DN388" s="2"/>
      <c r="DO388" s="2"/>
      <c r="DP388" s="2"/>
      <c r="DQ388" s="2"/>
      <c r="DR388" s="2"/>
      <c r="DS388" s="2"/>
      <c r="DT388" s="2"/>
      <c r="DU388" s="2"/>
      <c r="DV388" s="2"/>
      <c r="DW388" s="2"/>
      <c r="DX388" s="2"/>
      <c r="DY388" s="2"/>
      <c r="DZ388" s="2"/>
    </row>
    <row r="389" spans="1:130" ht="75" hidden="1" customHeight="1" x14ac:dyDescent="0.25">
      <c r="A389" s="49">
        <v>349</v>
      </c>
      <c r="B389" s="62">
        <v>486</v>
      </c>
      <c r="C389" s="56">
        <v>486</v>
      </c>
      <c r="D389" s="8" t="s">
        <v>455</v>
      </c>
      <c r="E389" s="15" t="s">
        <v>38</v>
      </c>
      <c r="F389" s="15" t="s">
        <v>456</v>
      </c>
      <c r="G389" s="64" t="s">
        <v>36</v>
      </c>
      <c r="H389" s="8" t="s">
        <v>864</v>
      </c>
      <c r="I389" s="64" t="s">
        <v>628</v>
      </c>
      <c r="J389" s="64" t="s">
        <v>406</v>
      </c>
      <c r="K389" s="14"/>
      <c r="L389" s="14"/>
      <c r="M389" s="11"/>
      <c r="N389" s="25" t="s">
        <v>548</v>
      </c>
      <c r="O389" s="67"/>
      <c r="P389" s="66"/>
      <c r="Q389" s="66"/>
      <c r="R389" s="66"/>
      <c r="S389" s="81"/>
      <c r="T389" s="66"/>
      <c r="U389" s="66"/>
      <c r="V389" s="66"/>
      <c r="W389" s="66"/>
      <c r="X389" s="66" t="s">
        <v>15</v>
      </c>
      <c r="Y389" s="67">
        <f t="shared" si="167"/>
        <v>1</v>
      </c>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t="s">
        <v>645</v>
      </c>
      <c r="BJ389" s="16">
        <v>2</v>
      </c>
      <c r="BK389" s="16">
        <v>2</v>
      </c>
      <c r="BL389" s="16">
        <v>2</v>
      </c>
      <c r="BM389" s="16">
        <v>2</v>
      </c>
      <c r="BN389" s="16">
        <v>2</v>
      </c>
      <c r="BO389" s="16">
        <v>2</v>
      </c>
      <c r="BP389" s="16">
        <v>2</v>
      </c>
      <c r="BQ389" s="16">
        <v>2</v>
      </c>
      <c r="BR389" s="16">
        <v>2</v>
      </c>
      <c r="BS389" s="16">
        <v>1</v>
      </c>
      <c r="BT389" s="16">
        <v>1</v>
      </c>
      <c r="BU389" s="16">
        <v>1</v>
      </c>
      <c r="BV389" s="16">
        <v>1</v>
      </c>
      <c r="BW389" s="16">
        <v>1</v>
      </c>
      <c r="BX389" s="16">
        <v>1</v>
      </c>
      <c r="BY389" s="16">
        <v>1</v>
      </c>
      <c r="BZ389" s="16">
        <v>1</v>
      </c>
      <c r="CA389" s="16">
        <v>1</v>
      </c>
      <c r="CB389" s="16">
        <v>1</v>
      </c>
      <c r="CC389" s="16">
        <v>1</v>
      </c>
      <c r="CD389" s="16">
        <v>1</v>
      </c>
      <c r="CE389" s="16">
        <v>2</v>
      </c>
      <c r="CF389" s="16">
        <v>2</v>
      </c>
      <c r="CG389" s="16">
        <v>2</v>
      </c>
      <c r="CH389" s="16">
        <v>2</v>
      </c>
      <c r="CI389" s="16">
        <v>2</v>
      </c>
      <c r="CJ389" s="16">
        <v>2</v>
      </c>
      <c r="CK389" s="16">
        <v>2</v>
      </c>
      <c r="CL389" s="16">
        <v>2</v>
      </c>
      <c r="CM389" s="16">
        <v>2</v>
      </c>
      <c r="CN389" s="16">
        <v>2</v>
      </c>
      <c r="CO389" s="16">
        <v>2</v>
      </c>
      <c r="CP389" s="16">
        <v>2</v>
      </c>
      <c r="CQ389" s="16">
        <v>2</v>
      </c>
      <c r="CR389" s="16">
        <v>2</v>
      </c>
      <c r="CS389" s="16"/>
      <c r="CT389" s="16">
        <v>2</v>
      </c>
      <c r="CU389" s="16">
        <v>2</v>
      </c>
      <c r="CV389" s="16">
        <v>2</v>
      </c>
      <c r="CW389" s="69">
        <f t="shared" si="190"/>
        <v>26</v>
      </c>
      <c r="CX389" s="352">
        <f t="shared" si="191"/>
        <v>0.68421052631578949</v>
      </c>
      <c r="CY389" s="69">
        <f t="shared" si="192"/>
        <v>12</v>
      </c>
      <c r="CZ389" s="70">
        <f t="shared" si="193"/>
        <v>0.31578947368421051</v>
      </c>
      <c r="DA389" s="69">
        <f t="shared" si="194"/>
        <v>0</v>
      </c>
      <c r="DB389" s="70">
        <f t="shared" si="195"/>
        <v>0</v>
      </c>
      <c r="DC389" s="69">
        <f t="shared" si="196"/>
        <v>0</v>
      </c>
      <c r="DD389" s="70">
        <f t="shared" si="197"/>
        <v>0</v>
      </c>
      <c r="DE389" s="71">
        <f t="shared" si="198"/>
        <v>1.6842105263157894</v>
      </c>
      <c r="DF389" s="71" t="str">
        <f t="shared" si="199"/>
        <v>Đạt mục tiêu</v>
      </c>
      <c r="DG389" s="2"/>
      <c r="DH389" s="2"/>
      <c r="DI389" s="2"/>
      <c r="DJ389" s="2"/>
      <c r="DK389" s="2"/>
      <c r="DL389" s="2"/>
      <c r="DM389" s="2"/>
      <c r="DN389" s="2"/>
      <c r="DO389" s="2"/>
      <c r="DP389" s="2"/>
      <c r="DQ389" s="2"/>
      <c r="DR389" s="2"/>
      <c r="DS389" s="2"/>
      <c r="DT389" s="2"/>
      <c r="DU389" s="2"/>
      <c r="DV389" s="2"/>
      <c r="DW389" s="2"/>
      <c r="DX389" s="2"/>
      <c r="DY389" s="2"/>
      <c r="DZ389" s="2"/>
    </row>
    <row r="390" spans="1:130" ht="22.5" hidden="1" customHeight="1" x14ac:dyDescent="0.25">
      <c r="A390" s="49">
        <v>350</v>
      </c>
      <c r="B390" s="55">
        <v>486</v>
      </c>
      <c r="C390" s="56">
        <v>487</v>
      </c>
      <c r="D390" s="706" t="s">
        <v>457</v>
      </c>
      <c r="E390" s="708"/>
      <c r="F390" s="705"/>
      <c r="G390" s="280"/>
      <c r="H390" s="57"/>
      <c r="I390" s="64"/>
      <c r="J390" s="57" t="s">
        <v>609</v>
      </c>
      <c r="K390" s="57" t="s">
        <v>609</v>
      </c>
      <c r="L390" s="57" t="s">
        <v>609</v>
      </c>
      <c r="M390" s="57" t="s">
        <v>609</v>
      </c>
      <c r="N390" s="296"/>
      <c r="O390" s="58" t="s">
        <v>609</v>
      </c>
      <c r="P390" s="58" t="s">
        <v>609</v>
      </c>
      <c r="Q390" s="58" t="s">
        <v>609</v>
      </c>
      <c r="R390" s="58" t="s">
        <v>609</v>
      </c>
      <c r="S390" s="58" t="s">
        <v>609</v>
      </c>
      <c r="T390" s="58" t="s">
        <v>609</v>
      </c>
      <c r="U390" s="58" t="s">
        <v>609</v>
      </c>
      <c r="V390" s="58" t="s">
        <v>609</v>
      </c>
      <c r="W390" s="58" t="s">
        <v>609</v>
      </c>
      <c r="X390" s="58" t="s">
        <v>609</v>
      </c>
      <c r="Y390" s="67">
        <f t="shared" si="167"/>
        <v>0</v>
      </c>
      <c r="Z390" s="57"/>
      <c r="AA390" s="57"/>
      <c r="AB390" s="57"/>
      <c r="AC390" s="57"/>
      <c r="AD390" s="57"/>
      <c r="AE390" s="78" t="s">
        <v>609</v>
      </c>
      <c r="AF390" s="78" t="s">
        <v>609</v>
      </c>
      <c r="AG390" s="78" t="s">
        <v>609</v>
      </c>
      <c r="AH390" s="78"/>
      <c r="AI390" s="78"/>
      <c r="AJ390" s="78"/>
      <c r="AK390" s="78"/>
      <c r="AL390" s="78"/>
      <c r="AM390" s="78"/>
      <c r="AN390" s="78"/>
      <c r="AO390" s="78"/>
      <c r="AP390" s="78"/>
      <c r="AQ390" s="78"/>
      <c r="AR390" s="78"/>
      <c r="AS390" s="78"/>
      <c r="AT390" s="78"/>
      <c r="AU390" s="57"/>
      <c r="AV390" s="57"/>
      <c r="AW390" s="57"/>
      <c r="AX390" s="57"/>
      <c r="AY390" s="78"/>
      <c r="AZ390" s="78"/>
      <c r="BA390" s="78"/>
      <c r="BB390" s="78"/>
      <c r="BC390" s="78"/>
      <c r="BD390" s="78"/>
      <c r="BE390" s="78"/>
      <c r="BF390" s="78"/>
      <c r="BG390" s="78"/>
      <c r="BH390" s="78"/>
      <c r="BI390" s="78"/>
      <c r="BJ390" s="345">
        <v>2</v>
      </c>
      <c r="BK390" s="345">
        <v>2</v>
      </c>
      <c r="BL390" s="345">
        <v>2</v>
      </c>
      <c r="BM390" s="345">
        <v>2</v>
      </c>
      <c r="BN390" s="345">
        <v>2</v>
      </c>
      <c r="BO390" s="345">
        <v>1</v>
      </c>
      <c r="BP390" s="345">
        <v>1</v>
      </c>
      <c r="BQ390" s="345">
        <v>1</v>
      </c>
      <c r="BR390" s="345">
        <v>2</v>
      </c>
      <c r="BS390" s="345">
        <v>2</v>
      </c>
      <c r="BT390" s="345">
        <v>2</v>
      </c>
      <c r="BU390" s="345">
        <v>2</v>
      </c>
      <c r="BV390" s="345">
        <v>2</v>
      </c>
      <c r="BW390" s="345">
        <v>2</v>
      </c>
      <c r="BX390" s="345">
        <v>2</v>
      </c>
      <c r="BY390" s="345">
        <v>2</v>
      </c>
      <c r="BZ390" s="345">
        <v>2</v>
      </c>
      <c r="CA390" s="345">
        <v>2</v>
      </c>
      <c r="CB390" s="345">
        <v>2</v>
      </c>
      <c r="CC390" s="345">
        <v>1</v>
      </c>
      <c r="CD390" s="345">
        <v>1</v>
      </c>
      <c r="CE390" s="345">
        <v>2</v>
      </c>
      <c r="CF390" s="345">
        <v>2</v>
      </c>
      <c r="CG390" s="345">
        <v>2</v>
      </c>
      <c r="CH390" s="345">
        <v>2</v>
      </c>
      <c r="CI390" s="345">
        <v>2</v>
      </c>
      <c r="CJ390" s="345">
        <v>2</v>
      </c>
      <c r="CK390" s="345">
        <v>2</v>
      </c>
      <c r="CL390" s="345">
        <v>2</v>
      </c>
      <c r="CM390" s="345">
        <v>2</v>
      </c>
      <c r="CN390" s="345">
        <v>2</v>
      </c>
      <c r="CO390" s="345">
        <v>2</v>
      </c>
      <c r="CP390" s="345">
        <v>2</v>
      </c>
      <c r="CQ390" s="345">
        <v>2</v>
      </c>
      <c r="CR390" s="345">
        <v>2</v>
      </c>
      <c r="CS390" s="345">
        <v>2</v>
      </c>
      <c r="CT390" s="345">
        <v>2</v>
      </c>
      <c r="CU390" s="345">
        <v>2</v>
      </c>
      <c r="CV390" s="345">
        <v>2</v>
      </c>
      <c r="CW390" s="336" t="s">
        <v>8</v>
      </c>
      <c r="CX390" s="331" t="s">
        <v>8</v>
      </c>
      <c r="CY390" s="336" t="s">
        <v>8</v>
      </c>
      <c r="CZ390" s="336" t="s">
        <v>8</v>
      </c>
      <c r="DA390" s="336" t="s">
        <v>8</v>
      </c>
      <c r="DB390" s="336" t="s">
        <v>8</v>
      </c>
      <c r="DC390" s="336" t="s">
        <v>8</v>
      </c>
      <c r="DD390" s="336" t="s">
        <v>8</v>
      </c>
      <c r="DE390" s="57" t="s">
        <v>8</v>
      </c>
      <c r="DF390" s="57" t="s">
        <v>8</v>
      </c>
      <c r="DG390" s="2"/>
      <c r="DH390" s="2"/>
      <c r="DI390" s="2"/>
      <c r="DJ390" s="2"/>
      <c r="DK390" s="2"/>
      <c r="DL390" s="2"/>
      <c r="DM390" s="2"/>
      <c r="DN390" s="2"/>
      <c r="DO390" s="2"/>
      <c r="DP390" s="2"/>
      <c r="DQ390" s="2"/>
      <c r="DR390" s="2"/>
      <c r="DS390" s="2"/>
      <c r="DT390" s="2"/>
      <c r="DU390" s="2"/>
      <c r="DV390" s="2"/>
      <c r="DW390" s="2"/>
      <c r="DX390" s="2"/>
      <c r="DY390" s="2"/>
      <c r="DZ390" s="2"/>
    </row>
    <row r="391" spans="1:130" ht="18.75" hidden="1" customHeight="1" x14ac:dyDescent="0.25">
      <c r="A391" s="49">
        <v>351</v>
      </c>
      <c r="B391" s="55">
        <v>487</v>
      </c>
      <c r="C391" s="56">
        <v>488</v>
      </c>
      <c r="D391" s="623" t="s">
        <v>458</v>
      </c>
      <c r="E391" s="624"/>
      <c r="F391" s="624"/>
      <c r="G391" s="624"/>
      <c r="H391" s="625"/>
      <c r="I391" s="78"/>
      <c r="J391" s="57" t="s">
        <v>609</v>
      </c>
      <c r="K391" s="57" t="s">
        <v>609</v>
      </c>
      <c r="L391" s="57" t="s">
        <v>609</v>
      </c>
      <c r="M391" s="57" t="s">
        <v>609</v>
      </c>
      <c r="N391" s="296"/>
      <c r="O391" s="58" t="s">
        <v>609</v>
      </c>
      <c r="P391" s="58" t="s">
        <v>609</v>
      </c>
      <c r="Q391" s="58" t="s">
        <v>609</v>
      </c>
      <c r="R391" s="58" t="s">
        <v>609</v>
      </c>
      <c r="S391" s="58" t="s">
        <v>609</v>
      </c>
      <c r="T391" s="58" t="s">
        <v>609</v>
      </c>
      <c r="U391" s="58" t="s">
        <v>609</v>
      </c>
      <c r="V391" s="58" t="s">
        <v>609</v>
      </c>
      <c r="W391" s="58" t="s">
        <v>609</v>
      </c>
      <c r="X391" s="58" t="s">
        <v>609</v>
      </c>
      <c r="Y391" s="67">
        <f t="shared" si="167"/>
        <v>0</v>
      </c>
      <c r="Z391" s="57"/>
      <c r="AA391" s="57"/>
      <c r="AB391" s="57"/>
      <c r="AC391" s="57"/>
      <c r="AD391" s="57"/>
      <c r="AE391" s="78" t="s">
        <v>609</v>
      </c>
      <c r="AF391" s="78" t="s">
        <v>609</v>
      </c>
      <c r="AG391" s="78" t="s">
        <v>609</v>
      </c>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336" t="s">
        <v>8</v>
      </c>
      <c r="BK391" s="336" t="s">
        <v>8</v>
      </c>
      <c r="BL391" s="336" t="s">
        <v>8</v>
      </c>
      <c r="BM391" s="336" t="s">
        <v>8</v>
      </c>
      <c r="BN391" s="336" t="s">
        <v>8</v>
      </c>
      <c r="BO391" s="336" t="s">
        <v>8</v>
      </c>
      <c r="BP391" s="336" t="s">
        <v>8</v>
      </c>
      <c r="BQ391" s="336" t="s">
        <v>8</v>
      </c>
      <c r="BR391" s="336" t="s">
        <v>8</v>
      </c>
      <c r="BS391" s="336"/>
      <c r="BT391" s="336"/>
      <c r="BU391" s="336"/>
      <c r="BV391" s="336"/>
      <c r="BW391" s="336"/>
      <c r="BX391" s="336"/>
      <c r="BY391" s="336"/>
      <c r="BZ391" s="336"/>
      <c r="CA391" s="336"/>
      <c r="CB391" s="336"/>
      <c r="CC391" s="336" t="s">
        <v>8</v>
      </c>
      <c r="CD391" s="336"/>
      <c r="CE391" s="336" t="s">
        <v>8</v>
      </c>
      <c r="CF391" s="336" t="s">
        <v>8</v>
      </c>
      <c r="CG391" s="336" t="s">
        <v>8</v>
      </c>
      <c r="CH391" s="336" t="s">
        <v>8</v>
      </c>
      <c r="CI391" s="336" t="s">
        <v>8</v>
      </c>
      <c r="CJ391" s="336" t="s">
        <v>8</v>
      </c>
      <c r="CK391" s="336" t="s">
        <v>8</v>
      </c>
      <c r="CL391" s="336" t="s">
        <v>8</v>
      </c>
      <c r="CM391" s="336" t="s">
        <v>8</v>
      </c>
      <c r="CN391" s="336" t="s">
        <v>8</v>
      </c>
      <c r="CO391" s="336" t="s">
        <v>8</v>
      </c>
      <c r="CP391" s="336" t="s">
        <v>8</v>
      </c>
      <c r="CQ391" s="336" t="s">
        <v>8</v>
      </c>
      <c r="CR391" s="336" t="s">
        <v>8</v>
      </c>
      <c r="CS391" s="336"/>
      <c r="CT391" s="336" t="s">
        <v>8</v>
      </c>
      <c r="CU391" s="336" t="s">
        <v>8</v>
      </c>
      <c r="CV391" s="336" t="s">
        <v>8</v>
      </c>
      <c r="CW391" s="336" t="s">
        <v>8</v>
      </c>
      <c r="CX391" s="331" t="s">
        <v>8</v>
      </c>
      <c r="CY391" s="336" t="s">
        <v>8</v>
      </c>
      <c r="CZ391" s="336" t="s">
        <v>8</v>
      </c>
      <c r="DA391" s="336" t="s">
        <v>8</v>
      </c>
      <c r="DB391" s="336" t="s">
        <v>8</v>
      </c>
      <c r="DC391" s="336" t="s">
        <v>8</v>
      </c>
      <c r="DD391" s="336" t="s">
        <v>8</v>
      </c>
      <c r="DE391" s="57" t="s">
        <v>8</v>
      </c>
      <c r="DF391" s="57" t="s">
        <v>8</v>
      </c>
      <c r="DG391" s="2"/>
      <c r="DH391" s="2"/>
      <c r="DI391" s="2"/>
      <c r="DJ391" s="2"/>
      <c r="DK391" s="2"/>
      <c r="DL391" s="2"/>
      <c r="DM391" s="2"/>
      <c r="DN391" s="2"/>
      <c r="DO391" s="2"/>
      <c r="DP391" s="2"/>
      <c r="DQ391" s="2"/>
      <c r="DR391" s="2"/>
      <c r="DS391" s="2"/>
      <c r="DT391" s="2"/>
      <c r="DU391" s="2"/>
      <c r="DV391" s="2"/>
      <c r="DW391" s="2"/>
      <c r="DX391" s="2"/>
      <c r="DY391" s="2"/>
      <c r="DZ391" s="2"/>
    </row>
    <row r="392" spans="1:130" ht="54.75" hidden="1" customHeight="1" x14ac:dyDescent="0.25">
      <c r="A392" s="49">
        <v>352</v>
      </c>
      <c r="B392" s="62">
        <v>488</v>
      </c>
      <c r="C392" s="56">
        <v>491</v>
      </c>
      <c r="D392" s="8" t="s">
        <v>459</v>
      </c>
      <c r="E392" s="283" t="s">
        <v>11</v>
      </c>
      <c r="F392" s="20" t="s">
        <v>460</v>
      </c>
      <c r="G392" s="282" t="s">
        <v>19</v>
      </c>
      <c r="H392" s="102" t="s">
        <v>865</v>
      </c>
      <c r="I392" s="64" t="s">
        <v>628</v>
      </c>
      <c r="J392" s="388" t="s">
        <v>406</v>
      </c>
      <c r="K392" s="12" t="s">
        <v>6</v>
      </c>
      <c r="L392" s="12" t="s">
        <v>15</v>
      </c>
      <c r="M392" s="11"/>
      <c r="N392" s="305" t="s">
        <v>542</v>
      </c>
      <c r="O392" s="66"/>
      <c r="P392" s="66"/>
      <c r="Q392" s="66" t="s">
        <v>15</v>
      </c>
      <c r="R392" s="66"/>
      <c r="S392" s="66"/>
      <c r="T392" s="66"/>
      <c r="U392" s="66"/>
      <c r="V392" s="66"/>
      <c r="W392" s="66"/>
      <c r="X392" s="66"/>
      <c r="Y392" s="67">
        <f t="shared" si="167"/>
        <v>1</v>
      </c>
      <c r="Z392" s="16"/>
      <c r="AA392" s="12"/>
      <c r="AB392" s="12"/>
      <c r="AC392" s="12"/>
      <c r="AD392" s="12"/>
      <c r="AE392" s="12"/>
      <c r="AF392" s="12"/>
      <c r="AG392" s="12"/>
      <c r="AH392" s="12" t="s">
        <v>654</v>
      </c>
      <c r="AI392" s="12" t="s">
        <v>654</v>
      </c>
      <c r="AJ392" s="12" t="s">
        <v>654</v>
      </c>
      <c r="AK392" s="12" t="s">
        <v>654</v>
      </c>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6">
        <v>1</v>
      </c>
      <c r="BK392" s="16">
        <v>1</v>
      </c>
      <c r="BL392" s="16">
        <v>1</v>
      </c>
      <c r="BM392" s="16">
        <v>1</v>
      </c>
      <c r="BN392" s="16">
        <v>1</v>
      </c>
      <c r="BO392" s="16">
        <v>2</v>
      </c>
      <c r="BP392" s="16">
        <v>2</v>
      </c>
      <c r="BQ392" s="16">
        <v>2</v>
      </c>
      <c r="BR392" s="16">
        <v>2</v>
      </c>
      <c r="BS392" s="16">
        <v>2</v>
      </c>
      <c r="BT392" s="16">
        <v>2</v>
      </c>
      <c r="BU392" s="16">
        <v>2</v>
      </c>
      <c r="BV392" s="16">
        <v>2</v>
      </c>
      <c r="BW392" s="16">
        <v>2</v>
      </c>
      <c r="BX392" s="16">
        <v>2</v>
      </c>
      <c r="BY392" s="16">
        <v>2</v>
      </c>
      <c r="BZ392" s="16">
        <v>2</v>
      </c>
      <c r="CA392" s="16">
        <v>2</v>
      </c>
      <c r="CB392" s="16">
        <v>2</v>
      </c>
      <c r="CC392" s="16">
        <v>2</v>
      </c>
      <c r="CD392" s="16">
        <v>2</v>
      </c>
      <c r="CE392" s="16">
        <v>2</v>
      </c>
      <c r="CF392" s="16">
        <v>2</v>
      </c>
      <c r="CG392" s="16">
        <v>2</v>
      </c>
      <c r="CH392" s="16">
        <v>2</v>
      </c>
      <c r="CI392" s="16">
        <v>2</v>
      </c>
      <c r="CJ392" s="16">
        <v>2</v>
      </c>
      <c r="CK392" s="16">
        <v>2</v>
      </c>
      <c r="CL392" s="16">
        <v>2</v>
      </c>
      <c r="CM392" s="16">
        <v>2</v>
      </c>
      <c r="CN392" s="16">
        <v>2</v>
      </c>
      <c r="CO392" s="16">
        <v>2</v>
      </c>
      <c r="CP392" s="16">
        <v>2</v>
      </c>
      <c r="CQ392" s="16">
        <v>2</v>
      </c>
      <c r="CR392" s="16">
        <v>2</v>
      </c>
      <c r="CS392" s="16">
        <v>2</v>
      </c>
      <c r="CT392" s="16">
        <v>2</v>
      </c>
      <c r="CU392" s="16">
        <v>2</v>
      </c>
      <c r="CV392" s="16">
        <v>2</v>
      </c>
      <c r="CW392" s="69">
        <f t="shared" ref="CW392:CW400" si="200">COUNTIF(BJ392:CV392,"2")</f>
        <v>34</v>
      </c>
      <c r="CX392" s="352">
        <f t="shared" ref="CX392:CX400" si="201">CW392/(CW392+CY392+DA392+DC392)</f>
        <v>0.87179487179487181</v>
      </c>
      <c r="CY392" s="69">
        <f t="shared" ref="CY392:CY400" si="202">COUNTIF(BJ392:CV392,"1")</f>
        <v>5</v>
      </c>
      <c r="CZ392" s="70">
        <f t="shared" ref="CZ392:CZ400" si="203">CY392/(CW392+CY392+DA392+DC392)</f>
        <v>0.12820512820512819</v>
      </c>
      <c r="DA392" s="69">
        <f t="shared" ref="DA392:DA400" si="204">COUNTIF(BJ392:CV392,"0")</f>
        <v>0</v>
      </c>
      <c r="DB392" s="70">
        <f t="shared" ref="DB392:DB400" si="205">DA392/(CW392+CY392+DA392+DC392)</f>
        <v>0</v>
      </c>
      <c r="DC392" s="69">
        <f t="shared" ref="DC392:DC400" si="206">COUNTIF(BJ392:CV392,"KĐG")</f>
        <v>0</v>
      </c>
      <c r="DD392" s="70">
        <f t="shared" ref="DD392:DD400" si="207">DC392/(CW392+CY392+DA392+DC392)</f>
        <v>0</v>
      </c>
      <c r="DE392" s="71">
        <f t="shared" ref="DE392:DE400" si="208">(((CW392*2)+(CY392*1)+(DA392*0)))/(CW392+CY392+DA392)</f>
        <v>1.8717948717948718</v>
      </c>
      <c r="DF392" s="71" t="str">
        <f t="shared" ref="DF392:DF400" si="209">IF(DD392&gt;=50%,"KĐG",IF(DE392&gt;=1.6,"Đạt mục tiêu",IF(DE392&gt;=1,"Cần cố gắng","Chưa đạt")))</f>
        <v>Đạt mục tiêu</v>
      </c>
      <c r="DG392" s="2"/>
      <c r="DH392" s="2"/>
      <c r="DI392" s="2"/>
      <c r="DJ392" s="2"/>
      <c r="DK392" s="2"/>
      <c r="DL392" s="2"/>
      <c r="DM392" s="2"/>
      <c r="DN392" s="2"/>
      <c r="DO392" s="2"/>
      <c r="DP392" s="2"/>
      <c r="DQ392" s="2"/>
      <c r="DR392" s="2"/>
      <c r="DS392" s="2"/>
      <c r="DT392" s="2"/>
      <c r="DU392" s="2"/>
      <c r="DV392" s="2"/>
      <c r="DW392" s="2"/>
      <c r="DX392" s="2"/>
      <c r="DY392" s="2"/>
      <c r="DZ392" s="2"/>
    </row>
    <row r="393" spans="1:130" ht="71.25" hidden="1" customHeight="1" x14ac:dyDescent="0.25">
      <c r="A393" s="49">
        <v>353</v>
      </c>
      <c r="B393" s="62">
        <v>491</v>
      </c>
      <c r="C393" s="56">
        <v>492</v>
      </c>
      <c r="D393" s="3" t="s">
        <v>1113</v>
      </c>
      <c r="E393" s="28" t="s">
        <v>11</v>
      </c>
      <c r="F393" s="229" t="s">
        <v>1114</v>
      </c>
      <c r="G393" s="64" t="s">
        <v>11</v>
      </c>
      <c r="H393" s="204" t="s">
        <v>1114</v>
      </c>
      <c r="I393" s="64" t="s">
        <v>628</v>
      </c>
      <c r="J393" s="64" t="s">
        <v>406</v>
      </c>
      <c r="K393" s="16" t="s">
        <v>6</v>
      </c>
      <c r="L393" s="16" t="s">
        <v>15</v>
      </c>
      <c r="M393" s="11"/>
      <c r="N393" s="297" t="s">
        <v>1200</v>
      </c>
      <c r="O393" s="66" t="s">
        <v>15</v>
      </c>
      <c r="P393" s="66"/>
      <c r="Q393" s="66"/>
      <c r="R393" s="66"/>
      <c r="S393" s="66"/>
      <c r="T393" s="66"/>
      <c r="U393" s="66"/>
      <c r="V393" s="66"/>
      <c r="W393" s="66"/>
      <c r="X393" s="66"/>
      <c r="Y393" s="67">
        <f t="shared" si="167"/>
        <v>1</v>
      </c>
      <c r="Z393" s="16"/>
      <c r="AA393" s="16" t="s">
        <v>654</v>
      </c>
      <c r="AB393" s="16" t="s">
        <v>710</v>
      </c>
      <c r="AC393" s="16" t="s">
        <v>626</v>
      </c>
      <c r="AD393" s="16"/>
      <c r="AE393" s="12"/>
      <c r="AF393" s="12"/>
      <c r="AG393" s="12"/>
      <c r="AH393" s="12"/>
      <c r="AI393" s="12" t="s">
        <v>645</v>
      </c>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6">
        <v>1</v>
      </c>
      <c r="BK393" s="16">
        <v>2</v>
      </c>
      <c r="BL393" s="16">
        <v>2</v>
      </c>
      <c r="BM393" s="16">
        <v>2</v>
      </c>
      <c r="BN393" s="16">
        <v>2</v>
      </c>
      <c r="BO393" s="16">
        <v>2</v>
      </c>
      <c r="BP393" s="16">
        <v>1</v>
      </c>
      <c r="BQ393" s="16">
        <v>1</v>
      </c>
      <c r="BR393" s="16">
        <v>2</v>
      </c>
      <c r="BS393" s="16">
        <v>2</v>
      </c>
      <c r="BT393" s="16">
        <v>2</v>
      </c>
      <c r="BU393" s="16">
        <v>2</v>
      </c>
      <c r="BV393" s="16">
        <v>2</v>
      </c>
      <c r="BW393" s="16">
        <v>2</v>
      </c>
      <c r="BX393" s="16">
        <v>2</v>
      </c>
      <c r="BY393" s="16">
        <v>2</v>
      </c>
      <c r="BZ393" s="16">
        <v>2</v>
      </c>
      <c r="CA393" s="16">
        <v>2</v>
      </c>
      <c r="CB393" s="16">
        <v>2</v>
      </c>
      <c r="CC393" s="16">
        <v>1</v>
      </c>
      <c r="CD393" s="16">
        <v>1</v>
      </c>
      <c r="CE393" s="16">
        <v>1</v>
      </c>
      <c r="CF393" s="16">
        <v>1</v>
      </c>
      <c r="CG393" s="16">
        <v>1</v>
      </c>
      <c r="CH393" s="16">
        <v>1</v>
      </c>
      <c r="CI393" s="16">
        <v>1</v>
      </c>
      <c r="CJ393" s="16">
        <v>2</v>
      </c>
      <c r="CK393" s="16">
        <v>2</v>
      </c>
      <c r="CL393" s="16">
        <v>2</v>
      </c>
      <c r="CM393" s="16">
        <v>2</v>
      </c>
      <c r="CN393" s="16">
        <v>2</v>
      </c>
      <c r="CO393" s="16">
        <v>2</v>
      </c>
      <c r="CP393" s="16">
        <v>2</v>
      </c>
      <c r="CQ393" s="16">
        <v>2</v>
      </c>
      <c r="CR393" s="16">
        <v>2</v>
      </c>
      <c r="CS393" s="16">
        <v>2</v>
      </c>
      <c r="CT393" s="16">
        <v>2</v>
      </c>
      <c r="CU393" s="16">
        <v>2</v>
      </c>
      <c r="CV393" s="16">
        <v>2</v>
      </c>
      <c r="CW393" s="69">
        <f t="shared" si="200"/>
        <v>29</v>
      </c>
      <c r="CX393" s="352">
        <f t="shared" si="201"/>
        <v>0.74358974358974361</v>
      </c>
      <c r="CY393" s="69">
        <f t="shared" si="202"/>
        <v>10</v>
      </c>
      <c r="CZ393" s="70">
        <f t="shared" si="203"/>
        <v>0.25641025641025639</v>
      </c>
      <c r="DA393" s="69">
        <f t="shared" si="204"/>
        <v>0</v>
      </c>
      <c r="DB393" s="70">
        <f t="shared" si="205"/>
        <v>0</v>
      </c>
      <c r="DC393" s="69">
        <f t="shared" si="206"/>
        <v>0</v>
      </c>
      <c r="DD393" s="70">
        <f t="shared" si="207"/>
        <v>0</v>
      </c>
      <c r="DE393" s="71">
        <f t="shared" si="208"/>
        <v>1.7435897435897436</v>
      </c>
      <c r="DF393" s="71" t="str">
        <f t="shared" si="209"/>
        <v>Đạt mục tiêu</v>
      </c>
      <c r="DG393" s="2"/>
      <c r="DH393" s="2"/>
      <c r="DI393" s="2"/>
      <c r="DJ393" s="2"/>
      <c r="DK393" s="2"/>
      <c r="DL393" s="2"/>
      <c r="DM393" s="2"/>
      <c r="DN393" s="2"/>
      <c r="DO393" s="2"/>
      <c r="DP393" s="2"/>
      <c r="DQ393" s="2"/>
      <c r="DR393" s="2"/>
      <c r="DS393" s="2"/>
      <c r="DT393" s="2"/>
      <c r="DU393" s="2"/>
      <c r="DV393" s="2"/>
      <c r="DW393" s="2"/>
      <c r="DX393" s="2"/>
      <c r="DY393" s="2"/>
      <c r="DZ393" s="2"/>
    </row>
    <row r="394" spans="1:130" ht="54.75" hidden="1" customHeight="1" x14ac:dyDescent="0.25">
      <c r="A394" s="49">
        <v>354</v>
      </c>
      <c r="B394" s="62">
        <v>492</v>
      </c>
      <c r="C394" s="56">
        <v>495</v>
      </c>
      <c r="D394" s="8" t="s">
        <v>461</v>
      </c>
      <c r="E394" s="281" t="s">
        <v>11</v>
      </c>
      <c r="F394" s="9" t="s">
        <v>462</v>
      </c>
      <c r="G394" s="282" t="s">
        <v>19</v>
      </c>
      <c r="H394" s="9" t="s">
        <v>866</v>
      </c>
      <c r="I394" s="64" t="s">
        <v>628</v>
      </c>
      <c r="J394" s="64" t="s">
        <v>406</v>
      </c>
      <c r="K394" s="16" t="s">
        <v>6</v>
      </c>
      <c r="L394" s="16" t="s">
        <v>15</v>
      </c>
      <c r="M394" s="11"/>
      <c r="N394" s="305" t="s">
        <v>542</v>
      </c>
      <c r="O394" s="66"/>
      <c r="P394" s="66"/>
      <c r="Q394" s="66" t="s">
        <v>15</v>
      </c>
      <c r="R394" s="66"/>
      <c r="S394" s="66"/>
      <c r="T394" s="66"/>
      <c r="U394" s="66"/>
      <c r="V394" s="66"/>
      <c r="W394" s="66"/>
      <c r="X394" s="66"/>
      <c r="Y394" s="67">
        <f t="shared" si="167"/>
        <v>1</v>
      </c>
      <c r="Z394" s="16"/>
      <c r="AA394" s="16"/>
      <c r="AB394" s="16"/>
      <c r="AC394" s="16"/>
      <c r="AD394" s="16"/>
      <c r="AE394" s="12"/>
      <c r="AF394" s="12"/>
      <c r="AG394" s="12"/>
      <c r="AH394" s="12" t="s">
        <v>710</v>
      </c>
      <c r="AI394" s="12" t="s">
        <v>710</v>
      </c>
      <c r="AJ394" s="12" t="s">
        <v>710</v>
      </c>
      <c r="AK394" s="12" t="s">
        <v>710</v>
      </c>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6">
        <v>2</v>
      </c>
      <c r="BK394" s="16">
        <v>2</v>
      </c>
      <c r="BL394" s="16">
        <v>2</v>
      </c>
      <c r="BM394" s="16">
        <v>2</v>
      </c>
      <c r="BN394" s="16">
        <v>2</v>
      </c>
      <c r="BO394" s="16">
        <v>2</v>
      </c>
      <c r="BP394" s="16">
        <v>2</v>
      </c>
      <c r="BQ394" s="16">
        <v>2</v>
      </c>
      <c r="BR394" s="16">
        <v>2</v>
      </c>
      <c r="BS394" s="16">
        <v>2</v>
      </c>
      <c r="BT394" s="16">
        <v>2</v>
      </c>
      <c r="BU394" s="16">
        <v>2</v>
      </c>
      <c r="BV394" s="16">
        <v>2</v>
      </c>
      <c r="BW394" s="16">
        <v>2</v>
      </c>
      <c r="BX394" s="16">
        <v>2</v>
      </c>
      <c r="BY394" s="16">
        <v>2</v>
      </c>
      <c r="BZ394" s="16">
        <v>2</v>
      </c>
      <c r="CA394" s="16">
        <v>2</v>
      </c>
      <c r="CB394" s="16">
        <v>2</v>
      </c>
      <c r="CC394" s="16">
        <v>2</v>
      </c>
      <c r="CD394" s="16">
        <v>2</v>
      </c>
      <c r="CE394" s="16">
        <v>2</v>
      </c>
      <c r="CF394" s="16">
        <v>2</v>
      </c>
      <c r="CG394" s="16">
        <v>2</v>
      </c>
      <c r="CH394" s="16">
        <v>2</v>
      </c>
      <c r="CI394" s="16">
        <v>2</v>
      </c>
      <c r="CJ394" s="16">
        <v>2</v>
      </c>
      <c r="CK394" s="16">
        <v>2</v>
      </c>
      <c r="CL394" s="16">
        <v>2</v>
      </c>
      <c r="CM394" s="16">
        <v>2</v>
      </c>
      <c r="CN394" s="16">
        <v>2</v>
      </c>
      <c r="CO394" s="16">
        <v>2</v>
      </c>
      <c r="CP394" s="16">
        <v>2</v>
      </c>
      <c r="CQ394" s="16">
        <v>2</v>
      </c>
      <c r="CR394" s="16">
        <v>2</v>
      </c>
      <c r="CS394" s="16">
        <v>2</v>
      </c>
      <c r="CT394" s="16">
        <v>2</v>
      </c>
      <c r="CU394" s="16">
        <v>2</v>
      </c>
      <c r="CV394" s="16">
        <v>2</v>
      </c>
      <c r="CW394" s="69">
        <f t="shared" si="200"/>
        <v>39</v>
      </c>
      <c r="CX394" s="352">
        <f t="shared" si="201"/>
        <v>1</v>
      </c>
      <c r="CY394" s="69">
        <f t="shared" si="202"/>
        <v>0</v>
      </c>
      <c r="CZ394" s="70">
        <f t="shared" si="203"/>
        <v>0</v>
      </c>
      <c r="DA394" s="69">
        <f t="shared" si="204"/>
        <v>0</v>
      </c>
      <c r="DB394" s="70">
        <f t="shared" si="205"/>
        <v>0</v>
      </c>
      <c r="DC394" s="69">
        <f t="shared" si="206"/>
        <v>0</v>
      </c>
      <c r="DD394" s="70">
        <f t="shared" si="207"/>
        <v>0</v>
      </c>
      <c r="DE394" s="71">
        <f t="shared" si="208"/>
        <v>2</v>
      </c>
      <c r="DF394" s="71" t="str">
        <f t="shared" si="209"/>
        <v>Đạt mục tiêu</v>
      </c>
      <c r="DG394" s="2"/>
      <c r="DH394" s="2"/>
      <c r="DI394" s="2"/>
      <c r="DJ394" s="2"/>
      <c r="DK394" s="2"/>
      <c r="DL394" s="2"/>
      <c r="DM394" s="2"/>
      <c r="DN394" s="2"/>
      <c r="DO394" s="2"/>
      <c r="DP394" s="2"/>
      <c r="DQ394" s="2"/>
      <c r="DR394" s="2"/>
      <c r="DS394" s="2"/>
      <c r="DT394" s="2"/>
      <c r="DU394" s="2"/>
      <c r="DV394" s="2"/>
      <c r="DW394" s="2"/>
      <c r="DX394" s="2"/>
      <c r="DY394" s="2"/>
      <c r="DZ394" s="2"/>
    </row>
    <row r="395" spans="1:130" ht="56.25" hidden="1" customHeight="1" x14ac:dyDescent="0.25">
      <c r="A395" s="49">
        <v>355</v>
      </c>
      <c r="B395" s="62">
        <v>495</v>
      </c>
      <c r="C395" s="56">
        <v>497</v>
      </c>
      <c r="D395" s="8" t="s">
        <v>463</v>
      </c>
      <c r="E395" s="15" t="s">
        <v>11</v>
      </c>
      <c r="F395" s="15" t="s">
        <v>464</v>
      </c>
      <c r="G395" s="64" t="s">
        <v>36</v>
      </c>
      <c r="H395" s="15" t="s">
        <v>464</v>
      </c>
      <c r="I395" s="64" t="s">
        <v>628</v>
      </c>
      <c r="J395" s="64" t="s">
        <v>406</v>
      </c>
      <c r="K395" s="16" t="s">
        <v>6</v>
      </c>
      <c r="L395" s="16" t="s">
        <v>15</v>
      </c>
      <c r="M395" s="11"/>
      <c r="N395" s="305" t="s">
        <v>543</v>
      </c>
      <c r="O395" s="66"/>
      <c r="P395" s="66"/>
      <c r="Q395" s="66"/>
      <c r="R395" s="66" t="s">
        <v>15</v>
      </c>
      <c r="S395" s="66"/>
      <c r="T395" s="66"/>
      <c r="U395" s="66"/>
      <c r="V395" s="66"/>
      <c r="W395" s="66"/>
      <c r="X395" s="66"/>
      <c r="Y395" s="67">
        <f t="shared" si="167"/>
        <v>1</v>
      </c>
      <c r="Z395" s="16"/>
      <c r="AA395" s="16"/>
      <c r="AB395" s="16"/>
      <c r="AC395" s="16"/>
      <c r="AD395" s="16"/>
      <c r="AE395" s="12"/>
      <c r="AF395" s="12"/>
      <c r="AG395" s="12"/>
      <c r="AH395" s="12"/>
      <c r="AI395" s="12"/>
      <c r="AJ395" s="12"/>
      <c r="AK395" s="12"/>
      <c r="AL395" s="12"/>
      <c r="AM395" s="12"/>
      <c r="AN395" s="12" t="s">
        <v>645</v>
      </c>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6">
        <v>2</v>
      </c>
      <c r="BK395" s="16">
        <v>2</v>
      </c>
      <c r="BL395" s="16">
        <v>2</v>
      </c>
      <c r="BM395" s="16">
        <v>2</v>
      </c>
      <c r="BN395" s="16">
        <v>2</v>
      </c>
      <c r="BO395" s="16">
        <v>2</v>
      </c>
      <c r="BP395" s="16">
        <v>2</v>
      </c>
      <c r="BQ395" s="16">
        <v>2</v>
      </c>
      <c r="BR395" s="16">
        <v>2</v>
      </c>
      <c r="BS395" s="16">
        <v>2</v>
      </c>
      <c r="BT395" s="16">
        <v>2</v>
      </c>
      <c r="BU395" s="16">
        <v>2</v>
      </c>
      <c r="BV395" s="16">
        <v>2</v>
      </c>
      <c r="BW395" s="16">
        <v>2</v>
      </c>
      <c r="BX395" s="16">
        <v>2</v>
      </c>
      <c r="BY395" s="16">
        <v>2</v>
      </c>
      <c r="BZ395" s="16">
        <v>2</v>
      </c>
      <c r="CA395" s="16">
        <v>2</v>
      </c>
      <c r="CB395" s="16">
        <v>2</v>
      </c>
      <c r="CC395" s="16">
        <v>2</v>
      </c>
      <c r="CD395" s="16">
        <v>2</v>
      </c>
      <c r="CE395" s="16">
        <v>2</v>
      </c>
      <c r="CF395" s="16">
        <v>2</v>
      </c>
      <c r="CG395" s="16">
        <v>2</v>
      </c>
      <c r="CH395" s="16">
        <v>2</v>
      </c>
      <c r="CI395" s="16">
        <v>2</v>
      </c>
      <c r="CJ395" s="16">
        <v>2</v>
      </c>
      <c r="CK395" s="16">
        <v>2</v>
      </c>
      <c r="CL395" s="16">
        <v>2</v>
      </c>
      <c r="CM395" s="16">
        <v>2</v>
      </c>
      <c r="CN395" s="16">
        <v>2</v>
      </c>
      <c r="CO395" s="16">
        <v>2</v>
      </c>
      <c r="CP395" s="16">
        <v>2</v>
      </c>
      <c r="CQ395" s="16">
        <v>2</v>
      </c>
      <c r="CR395" s="16">
        <v>2</v>
      </c>
      <c r="CS395" s="16">
        <v>2</v>
      </c>
      <c r="CT395" s="16">
        <v>2</v>
      </c>
      <c r="CU395" s="16">
        <v>2</v>
      </c>
      <c r="CV395" s="16">
        <v>2</v>
      </c>
      <c r="CW395" s="69">
        <f t="shared" si="200"/>
        <v>39</v>
      </c>
      <c r="CX395" s="352">
        <f t="shared" si="201"/>
        <v>1</v>
      </c>
      <c r="CY395" s="69">
        <f t="shared" si="202"/>
        <v>0</v>
      </c>
      <c r="CZ395" s="70">
        <f t="shared" si="203"/>
        <v>0</v>
      </c>
      <c r="DA395" s="69">
        <f t="shared" si="204"/>
        <v>0</v>
      </c>
      <c r="DB395" s="70">
        <f t="shared" si="205"/>
        <v>0</v>
      </c>
      <c r="DC395" s="69">
        <f t="shared" si="206"/>
        <v>0</v>
      </c>
      <c r="DD395" s="70">
        <f t="shared" si="207"/>
        <v>0</v>
      </c>
      <c r="DE395" s="71">
        <f t="shared" si="208"/>
        <v>2</v>
      </c>
      <c r="DF395" s="71" t="str">
        <f t="shared" si="209"/>
        <v>Đạt mục tiêu</v>
      </c>
      <c r="DG395" s="2"/>
      <c r="DH395" s="2"/>
      <c r="DI395" s="2"/>
      <c r="DJ395" s="2"/>
      <c r="DK395" s="2"/>
      <c r="DL395" s="2"/>
      <c r="DM395" s="2"/>
      <c r="DN395" s="2"/>
      <c r="DO395" s="2"/>
      <c r="DP395" s="2"/>
      <c r="DQ395" s="2"/>
      <c r="DR395" s="2"/>
      <c r="DS395" s="2"/>
      <c r="DT395" s="2"/>
      <c r="DU395" s="2"/>
      <c r="DV395" s="2"/>
      <c r="DW395" s="2"/>
      <c r="DX395" s="2"/>
      <c r="DY395" s="2"/>
      <c r="DZ395" s="2"/>
    </row>
    <row r="396" spans="1:130" ht="57.75" hidden="1" customHeight="1" x14ac:dyDescent="0.25">
      <c r="A396" s="49">
        <v>356</v>
      </c>
      <c r="B396" s="62">
        <v>497</v>
      </c>
      <c r="C396" s="56">
        <v>501</v>
      </c>
      <c r="D396" s="8" t="s">
        <v>465</v>
      </c>
      <c r="E396" s="281" t="s">
        <v>11</v>
      </c>
      <c r="F396" s="15" t="s">
        <v>466</v>
      </c>
      <c r="G396" s="282" t="s">
        <v>19</v>
      </c>
      <c r="H396" s="15" t="s">
        <v>1128</v>
      </c>
      <c r="I396" s="64" t="s">
        <v>628</v>
      </c>
      <c r="J396" s="64" t="s">
        <v>406</v>
      </c>
      <c r="K396" s="16" t="s">
        <v>6</v>
      </c>
      <c r="L396" s="16" t="s">
        <v>15</v>
      </c>
      <c r="M396" s="11"/>
      <c r="N396" s="305" t="s">
        <v>542</v>
      </c>
      <c r="O396" s="66"/>
      <c r="P396" s="66"/>
      <c r="Q396" s="66" t="s">
        <v>15</v>
      </c>
      <c r="R396" s="66"/>
      <c r="S396" s="66"/>
      <c r="T396" s="66"/>
      <c r="U396" s="66"/>
      <c r="V396" s="66"/>
      <c r="W396" s="66"/>
      <c r="X396" s="66"/>
      <c r="Y396" s="67">
        <f t="shared" si="167"/>
        <v>1</v>
      </c>
      <c r="Z396" s="16"/>
      <c r="AA396" s="16"/>
      <c r="AB396" s="16"/>
      <c r="AC396" s="16"/>
      <c r="AD396" s="16"/>
      <c r="AE396" s="12"/>
      <c r="AF396" s="12"/>
      <c r="AG396" s="12"/>
      <c r="AH396" s="12"/>
      <c r="AI396" s="12"/>
      <c r="AJ396" s="12"/>
      <c r="AK396" s="12" t="s">
        <v>626</v>
      </c>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6">
        <v>2</v>
      </c>
      <c r="BK396" s="16">
        <v>2</v>
      </c>
      <c r="BL396" s="16">
        <v>2</v>
      </c>
      <c r="BM396" s="16">
        <v>2</v>
      </c>
      <c r="BN396" s="16">
        <v>2</v>
      </c>
      <c r="BO396" s="16">
        <v>2</v>
      </c>
      <c r="BP396" s="16">
        <v>2</v>
      </c>
      <c r="BQ396" s="16">
        <v>2</v>
      </c>
      <c r="BR396" s="16">
        <v>2</v>
      </c>
      <c r="BS396" s="16">
        <v>2</v>
      </c>
      <c r="BT396" s="16">
        <v>2</v>
      </c>
      <c r="BU396" s="16">
        <v>2</v>
      </c>
      <c r="BV396" s="16">
        <v>2</v>
      </c>
      <c r="BW396" s="16">
        <v>2</v>
      </c>
      <c r="BX396" s="16">
        <v>2</v>
      </c>
      <c r="BY396" s="16">
        <v>2</v>
      </c>
      <c r="BZ396" s="16">
        <v>2</v>
      </c>
      <c r="CA396" s="16">
        <v>2</v>
      </c>
      <c r="CB396" s="16">
        <v>2</v>
      </c>
      <c r="CC396" s="16">
        <v>2</v>
      </c>
      <c r="CD396" s="16">
        <v>2</v>
      </c>
      <c r="CE396" s="16">
        <v>2</v>
      </c>
      <c r="CF396" s="16">
        <v>2</v>
      </c>
      <c r="CG396" s="16">
        <v>2</v>
      </c>
      <c r="CH396" s="16">
        <v>2</v>
      </c>
      <c r="CI396" s="16">
        <v>2</v>
      </c>
      <c r="CJ396" s="16">
        <v>2</v>
      </c>
      <c r="CK396" s="16">
        <v>2</v>
      </c>
      <c r="CL396" s="16">
        <v>2</v>
      </c>
      <c r="CM396" s="16">
        <v>2</v>
      </c>
      <c r="CN396" s="16">
        <v>2</v>
      </c>
      <c r="CO396" s="16">
        <v>2</v>
      </c>
      <c r="CP396" s="16">
        <v>2</v>
      </c>
      <c r="CQ396" s="16">
        <v>2</v>
      </c>
      <c r="CR396" s="16">
        <v>2</v>
      </c>
      <c r="CS396" s="16">
        <v>2</v>
      </c>
      <c r="CT396" s="16">
        <v>2</v>
      </c>
      <c r="CU396" s="16">
        <v>2</v>
      </c>
      <c r="CV396" s="16">
        <v>2</v>
      </c>
      <c r="CW396" s="69">
        <f t="shared" si="200"/>
        <v>39</v>
      </c>
      <c r="CX396" s="352">
        <f t="shared" si="201"/>
        <v>1</v>
      </c>
      <c r="CY396" s="69">
        <f t="shared" si="202"/>
        <v>0</v>
      </c>
      <c r="CZ396" s="70">
        <f t="shared" si="203"/>
        <v>0</v>
      </c>
      <c r="DA396" s="69">
        <f t="shared" si="204"/>
        <v>0</v>
      </c>
      <c r="DB396" s="70">
        <f t="shared" si="205"/>
        <v>0</v>
      </c>
      <c r="DC396" s="69">
        <f t="shared" si="206"/>
        <v>0</v>
      </c>
      <c r="DD396" s="70">
        <f t="shared" si="207"/>
        <v>0</v>
      </c>
      <c r="DE396" s="71">
        <f t="shared" si="208"/>
        <v>2</v>
      </c>
      <c r="DF396" s="71" t="str">
        <f t="shared" si="209"/>
        <v>Đạt mục tiêu</v>
      </c>
      <c r="DG396" s="2"/>
      <c r="DH396" s="2"/>
      <c r="DI396" s="2"/>
      <c r="DJ396" s="2"/>
      <c r="DK396" s="2"/>
      <c r="DL396" s="2"/>
      <c r="DM396" s="2"/>
      <c r="DN396" s="2"/>
      <c r="DO396" s="2"/>
      <c r="DP396" s="2"/>
      <c r="DQ396" s="2"/>
      <c r="DR396" s="2"/>
      <c r="DS396" s="2"/>
      <c r="DT396" s="2"/>
      <c r="DU396" s="2"/>
      <c r="DV396" s="2"/>
      <c r="DW396" s="2"/>
      <c r="DX396" s="2"/>
      <c r="DY396" s="2"/>
      <c r="DZ396" s="2"/>
    </row>
    <row r="397" spans="1:130" ht="64.5" hidden="1" customHeight="1" x14ac:dyDescent="0.25">
      <c r="A397" s="49">
        <v>357</v>
      </c>
      <c r="B397" s="62">
        <v>501</v>
      </c>
      <c r="C397" s="56">
        <v>504</v>
      </c>
      <c r="D397" s="8" t="s">
        <v>467</v>
      </c>
      <c r="E397" s="281" t="s">
        <v>36</v>
      </c>
      <c r="F397" s="15" t="s">
        <v>468</v>
      </c>
      <c r="G397" s="282" t="s">
        <v>19</v>
      </c>
      <c r="H397" s="139" t="s">
        <v>867</v>
      </c>
      <c r="I397" s="64" t="s">
        <v>628</v>
      </c>
      <c r="J397" s="64" t="s">
        <v>406</v>
      </c>
      <c r="K397" s="16" t="s">
        <v>6</v>
      </c>
      <c r="L397" s="16" t="s">
        <v>15</v>
      </c>
      <c r="M397" s="11"/>
      <c r="N397" s="305" t="s">
        <v>542</v>
      </c>
      <c r="O397" s="66"/>
      <c r="P397" s="66"/>
      <c r="Q397" s="66" t="s">
        <v>15</v>
      </c>
      <c r="R397" s="66"/>
      <c r="S397" s="66"/>
      <c r="T397" s="80"/>
      <c r="U397" s="66"/>
      <c r="V397" s="66"/>
      <c r="W397" s="66"/>
      <c r="X397" s="66"/>
      <c r="Y397" s="67">
        <f t="shared" si="167"/>
        <v>1</v>
      </c>
      <c r="Z397" s="16"/>
      <c r="AA397" s="16"/>
      <c r="AB397" s="16"/>
      <c r="AC397" s="16"/>
      <c r="AD397" s="16"/>
      <c r="AE397" s="12"/>
      <c r="AF397" s="12"/>
      <c r="AG397" s="12"/>
      <c r="AH397" s="12" t="s">
        <v>654</v>
      </c>
      <c r="AI397" s="12" t="s">
        <v>654</v>
      </c>
      <c r="AJ397" s="12" t="s">
        <v>654</v>
      </c>
      <c r="AK397" s="12" t="s">
        <v>654</v>
      </c>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6">
        <v>2</v>
      </c>
      <c r="BK397" s="16">
        <v>2</v>
      </c>
      <c r="BL397" s="16">
        <v>2</v>
      </c>
      <c r="BM397" s="16">
        <v>2</v>
      </c>
      <c r="BN397" s="16">
        <v>2</v>
      </c>
      <c r="BO397" s="16">
        <v>2</v>
      </c>
      <c r="BP397" s="16">
        <v>2</v>
      </c>
      <c r="BQ397" s="16">
        <v>2</v>
      </c>
      <c r="BR397" s="16">
        <v>2</v>
      </c>
      <c r="BS397" s="16">
        <v>2</v>
      </c>
      <c r="BT397" s="16">
        <v>2</v>
      </c>
      <c r="BU397" s="16">
        <v>2</v>
      </c>
      <c r="BV397" s="16">
        <v>2</v>
      </c>
      <c r="BW397" s="16">
        <v>2</v>
      </c>
      <c r="BX397" s="16">
        <v>2</v>
      </c>
      <c r="BY397" s="16">
        <v>2</v>
      </c>
      <c r="BZ397" s="16">
        <v>2</v>
      </c>
      <c r="CA397" s="16">
        <v>2</v>
      </c>
      <c r="CB397" s="16">
        <v>2</v>
      </c>
      <c r="CC397" s="16">
        <v>2</v>
      </c>
      <c r="CD397" s="16">
        <v>2</v>
      </c>
      <c r="CE397" s="16">
        <v>2</v>
      </c>
      <c r="CF397" s="16">
        <v>2</v>
      </c>
      <c r="CG397" s="16">
        <v>2</v>
      </c>
      <c r="CH397" s="16">
        <v>2</v>
      </c>
      <c r="CI397" s="16">
        <v>2</v>
      </c>
      <c r="CJ397" s="16">
        <v>2</v>
      </c>
      <c r="CK397" s="16">
        <v>2</v>
      </c>
      <c r="CL397" s="16">
        <v>2</v>
      </c>
      <c r="CM397" s="16">
        <v>2</v>
      </c>
      <c r="CN397" s="16">
        <v>2</v>
      </c>
      <c r="CO397" s="16">
        <v>2</v>
      </c>
      <c r="CP397" s="16">
        <v>2</v>
      </c>
      <c r="CQ397" s="16">
        <v>2</v>
      </c>
      <c r="CR397" s="16">
        <v>2</v>
      </c>
      <c r="CS397" s="16">
        <v>2</v>
      </c>
      <c r="CT397" s="16">
        <v>2</v>
      </c>
      <c r="CU397" s="16">
        <v>2</v>
      </c>
      <c r="CV397" s="16">
        <v>2</v>
      </c>
      <c r="CW397" s="69">
        <f t="shared" si="200"/>
        <v>39</v>
      </c>
      <c r="CX397" s="352">
        <f t="shared" si="201"/>
        <v>1</v>
      </c>
      <c r="CY397" s="69">
        <f t="shared" si="202"/>
        <v>0</v>
      </c>
      <c r="CZ397" s="70">
        <f t="shared" si="203"/>
        <v>0</v>
      </c>
      <c r="DA397" s="69">
        <f t="shared" si="204"/>
        <v>0</v>
      </c>
      <c r="DB397" s="70">
        <f t="shared" si="205"/>
        <v>0</v>
      </c>
      <c r="DC397" s="69">
        <f t="shared" si="206"/>
        <v>0</v>
      </c>
      <c r="DD397" s="70">
        <f t="shared" si="207"/>
        <v>0</v>
      </c>
      <c r="DE397" s="71">
        <f t="shared" si="208"/>
        <v>2</v>
      </c>
      <c r="DF397" s="71" t="str">
        <f t="shared" si="209"/>
        <v>Đạt mục tiêu</v>
      </c>
      <c r="DG397" s="2"/>
      <c r="DH397" s="2"/>
      <c r="DI397" s="2"/>
      <c r="DJ397" s="2"/>
      <c r="DK397" s="2"/>
      <c r="DL397" s="2"/>
      <c r="DM397" s="2"/>
      <c r="DN397" s="2"/>
      <c r="DO397" s="2"/>
      <c r="DP397" s="2"/>
      <c r="DQ397" s="2"/>
      <c r="DR397" s="2"/>
      <c r="DS397" s="2"/>
      <c r="DT397" s="2"/>
      <c r="DU397" s="2"/>
      <c r="DV397" s="2"/>
      <c r="DW397" s="2"/>
      <c r="DX397" s="2"/>
      <c r="DY397" s="2"/>
      <c r="DZ397" s="2"/>
    </row>
    <row r="398" spans="1:130" ht="48.75" hidden="1" customHeight="1" x14ac:dyDescent="0.25">
      <c r="A398" s="49">
        <v>358</v>
      </c>
      <c r="B398" s="62">
        <v>504</v>
      </c>
      <c r="C398" s="56">
        <v>505</v>
      </c>
      <c r="D398" s="8" t="s">
        <v>469</v>
      </c>
      <c r="E398" s="281" t="s">
        <v>19</v>
      </c>
      <c r="F398" s="15" t="s">
        <v>470</v>
      </c>
      <c r="G398" s="282" t="s">
        <v>19</v>
      </c>
      <c r="H398" s="8" t="s">
        <v>868</v>
      </c>
      <c r="I398" s="64" t="s">
        <v>628</v>
      </c>
      <c r="J398" s="64" t="s">
        <v>406</v>
      </c>
      <c r="K398" s="16" t="s">
        <v>120</v>
      </c>
      <c r="L398" s="16" t="s">
        <v>15</v>
      </c>
      <c r="M398" s="11"/>
      <c r="N398" s="305" t="s">
        <v>542</v>
      </c>
      <c r="O398" s="66"/>
      <c r="P398" s="66"/>
      <c r="Q398" s="66" t="s">
        <v>15</v>
      </c>
      <c r="R398" s="66"/>
      <c r="S398" s="66"/>
      <c r="T398" s="66"/>
      <c r="U398" s="66"/>
      <c r="V398" s="66"/>
      <c r="W398" s="66"/>
      <c r="X398" s="66"/>
      <c r="Y398" s="67">
        <f t="shared" si="167"/>
        <v>1</v>
      </c>
      <c r="Z398" s="16"/>
      <c r="AA398" s="16"/>
      <c r="AB398" s="16"/>
      <c r="AC398" s="16"/>
      <c r="AD398" s="16"/>
      <c r="AE398" s="12"/>
      <c r="AF398" s="12"/>
      <c r="AG398" s="12"/>
      <c r="AH398" s="16"/>
      <c r="AI398" s="16" t="s">
        <v>626</v>
      </c>
      <c r="AJ398" s="16"/>
      <c r="AK398" s="16"/>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6">
        <v>2</v>
      </c>
      <c r="BK398" s="16">
        <v>2</v>
      </c>
      <c r="BL398" s="16">
        <v>2</v>
      </c>
      <c r="BM398" s="16">
        <v>2</v>
      </c>
      <c r="BN398" s="16">
        <v>2</v>
      </c>
      <c r="BO398" s="16">
        <v>2</v>
      </c>
      <c r="BP398" s="16">
        <v>2</v>
      </c>
      <c r="BQ398" s="16">
        <v>1</v>
      </c>
      <c r="BR398" s="16">
        <v>2</v>
      </c>
      <c r="BS398" s="16">
        <v>2</v>
      </c>
      <c r="BT398" s="16">
        <v>2</v>
      </c>
      <c r="BU398" s="16">
        <v>2</v>
      </c>
      <c r="BV398" s="16">
        <v>2</v>
      </c>
      <c r="BW398" s="16">
        <v>2</v>
      </c>
      <c r="BX398" s="16">
        <v>2</v>
      </c>
      <c r="BY398" s="16">
        <v>2</v>
      </c>
      <c r="BZ398" s="16">
        <v>2</v>
      </c>
      <c r="CA398" s="16">
        <v>2</v>
      </c>
      <c r="CB398" s="16">
        <v>2</v>
      </c>
      <c r="CC398" s="16">
        <v>2</v>
      </c>
      <c r="CD398" s="16">
        <v>1</v>
      </c>
      <c r="CE398" s="16">
        <v>2</v>
      </c>
      <c r="CF398" s="16">
        <v>2</v>
      </c>
      <c r="CG398" s="16">
        <v>2</v>
      </c>
      <c r="CH398" s="16">
        <v>1</v>
      </c>
      <c r="CI398" s="16">
        <v>2</v>
      </c>
      <c r="CJ398" s="16">
        <v>2</v>
      </c>
      <c r="CK398" s="16">
        <v>2</v>
      </c>
      <c r="CL398" s="16">
        <v>1</v>
      </c>
      <c r="CM398" s="16">
        <v>2</v>
      </c>
      <c r="CN398" s="16">
        <v>2</v>
      </c>
      <c r="CO398" s="16">
        <v>2</v>
      </c>
      <c r="CP398" s="16">
        <v>2</v>
      </c>
      <c r="CQ398" s="16">
        <v>2</v>
      </c>
      <c r="CR398" s="16">
        <v>1</v>
      </c>
      <c r="CS398" s="16">
        <v>2</v>
      </c>
      <c r="CT398" s="16">
        <v>2</v>
      </c>
      <c r="CU398" s="16">
        <v>1</v>
      </c>
      <c r="CV398" s="16">
        <v>1</v>
      </c>
      <c r="CW398" s="69">
        <f t="shared" si="200"/>
        <v>32</v>
      </c>
      <c r="CX398" s="352">
        <f t="shared" si="201"/>
        <v>0.82051282051282048</v>
      </c>
      <c r="CY398" s="69">
        <f t="shared" si="202"/>
        <v>7</v>
      </c>
      <c r="CZ398" s="70">
        <f t="shared" si="203"/>
        <v>0.17948717948717949</v>
      </c>
      <c r="DA398" s="69">
        <f t="shared" si="204"/>
        <v>0</v>
      </c>
      <c r="DB398" s="70">
        <f t="shared" si="205"/>
        <v>0</v>
      </c>
      <c r="DC398" s="69">
        <f t="shared" si="206"/>
        <v>0</v>
      </c>
      <c r="DD398" s="70">
        <f t="shared" si="207"/>
        <v>0</v>
      </c>
      <c r="DE398" s="71">
        <f t="shared" si="208"/>
        <v>1.8205128205128205</v>
      </c>
      <c r="DF398" s="71" t="str">
        <f t="shared" si="209"/>
        <v>Đạt mục tiêu</v>
      </c>
      <c r="DG398" s="2"/>
      <c r="DH398" s="2"/>
      <c r="DI398" s="2"/>
      <c r="DJ398" s="2"/>
      <c r="DK398" s="2"/>
      <c r="DL398" s="2"/>
      <c r="DM398" s="2"/>
      <c r="DN398" s="2"/>
      <c r="DO398" s="2"/>
      <c r="DP398" s="2"/>
      <c r="DQ398" s="2"/>
      <c r="DR398" s="2"/>
      <c r="DS398" s="2"/>
      <c r="DT398" s="2"/>
      <c r="DU398" s="2"/>
      <c r="DV398" s="2"/>
      <c r="DW398" s="2"/>
      <c r="DX398" s="2"/>
      <c r="DY398" s="2"/>
      <c r="DZ398" s="2"/>
    </row>
    <row r="399" spans="1:130" ht="36.75" hidden="1" customHeight="1" x14ac:dyDescent="0.25">
      <c r="A399" s="49">
        <v>359</v>
      </c>
      <c r="B399" s="62">
        <v>505</v>
      </c>
      <c r="C399" s="56">
        <v>507</v>
      </c>
      <c r="D399" s="8" t="s">
        <v>471</v>
      </c>
      <c r="E399" s="15" t="s">
        <v>19</v>
      </c>
      <c r="F399" s="15" t="s">
        <v>472</v>
      </c>
      <c r="G399" s="64" t="s">
        <v>19</v>
      </c>
      <c r="H399" s="15" t="s">
        <v>472</v>
      </c>
      <c r="I399" s="64" t="s">
        <v>628</v>
      </c>
      <c r="J399" s="388" t="s">
        <v>406</v>
      </c>
      <c r="K399" s="12" t="s">
        <v>6</v>
      </c>
      <c r="L399" s="12" t="s">
        <v>15</v>
      </c>
      <c r="M399" s="11"/>
      <c r="N399" s="11" t="s">
        <v>546</v>
      </c>
      <c r="O399" s="66"/>
      <c r="P399" s="66"/>
      <c r="Q399" s="66"/>
      <c r="R399" s="66"/>
      <c r="S399" s="66"/>
      <c r="T399" s="66"/>
      <c r="U399" s="66" t="s">
        <v>15</v>
      </c>
      <c r="V399" s="66"/>
      <c r="W399" s="66"/>
      <c r="X399" s="66"/>
      <c r="Y399" s="67">
        <f t="shared" si="167"/>
        <v>1</v>
      </c>
      <c r="Z399" s="16"/>
      <c r="AA399" s="16"/>
      <c r="AB399" s="16"/>
      <c r="AC399" s="16"/>
      <c r="AD399" s="16"/>
      <c r="AE399" s="12"/>
      <c r="AF399" s="12"/>
      <c r="AG399" s="12"/>
      <c r="AH399" s="12"/>
      <c r="AI399" s="12"/>
      <c r="AJ399" s="12"/>
      <c r="AK399" s="12"/>
      <c r="AL399" s="12"/>
      <c r="AM399" s="12"/>
      <c r="AN399" s="12"/>
      <c r="AO399" s="12"/>
      <c r="AP399" s="12"/>
      <c r="AQ399" s="12"/>
      <c r="AR399" s="12"/>
      <c r="AS399" s="12"/>
      <c r="AT399" s="12"/>
      <c r="AU399" s="12"/>
      <c r="AV399" s="12"/>
      <c r="AW399" s="12"/>
      <c r="AX399" s="12"/>
      <c r="AY399" s="16"/>
      <c r="AZ399" s="16"/>
      <c r="BA399" s="16"/>
      <c r="BB399" s="16" t="s">
        <v>623</v>
      </c>
      <c r="BC399" s="12"/>
      <c r="BD399" s="12"/>
      <c r="BE399" s="12"/>
      <c r="BF399" s="12"/>
      <c r="BG399" s="12"/>
      <c r="BH399" s="12"/>
      <c r="BI399" s="12"/>
      <c r="BJ399" s="16">
        <v>2</v>
      </c>
      <c r="BK399" s="16">
        <v>2</v>
      </c>
      <c r="BL399" s="16">
        <v>2</v>
      </c>
      <c r="BM399" s="16">
        <v>2</v>
      </c>
      <c r="BN399" s="16">
        <v>2</v>
      </c>
      <c r="BO399" s="16">
        <v>2</v>
      </c>
      <c r="BP399" s="16">
        <v>2</v>
      </c>
      <c r="BQ399" s="16">
        <v>2</v>
      </c>
      <c r="BR399" s="16">
        <v>2</v>
      </c>
      <c r="BS399" s="16">
        <v>2</v>
      </c>
      <c r="BT399" s="16">
        <v>2</v>
      </c>
      <c r="BU399" s="16">
        <v>2</v>
      </c>
      <c r="BV399" s="16">
        <v>2</v>
      </c>
      <c r="BW399" s="16">
        <v>2</v>
      </c>
      <c r="BX399" s="16">
        <v>2</v>
      </c>
      <c r="BY399" s="16">
        <v>2</v>
      </c>
      <c r="BZ399" s="16">
        <v>2</v>
      </c>
      <c r="CA399" s="16">
        <v>2</v>
      </c>
      <c r="CB399" s="16">
        <v>2</v>
      </c>
      <c r="CC399" s="16">
        <v>2</v>
      </c>
      <c r="CD399" s="16"/>
      <c r="CE399" s="16">
        <v>2</v>
      </c>
      <c r="CF399" s="16">
        <v>2</v>
      </c>
      <c r="CG399" s="16">
        <v>2</v>
      </c>
      <c r="CH399" s="16">
        <v>2</v>
      </c>
      <c r="CI399" s="16">
        <v>2</v>
      </c>
      <c r="CJ399" s="16">
        <v>2</v>
      </c>
      <c r="CK399" s="16">
        <v>2</v>
      </c>
      <c r="CL399" s="16">
        <v>2</v>
      </c>
      <c r="CM399" s="16">
        <v>2</v>
      </c>
      <c r="CN399" s="16">
        <v>2</v>
      </c>
      <c r="CO399" s="16">
        <v>2</v>
      </c>
      <c r="CP399" s="16">
        <v>2</v>
      </c>
      <c r="CQ399" s="16">
        <v>2</v>
      </c>
      <c r="CR399" s="16">
        <v>2</v>
      </c>
      <c r="CS399" s="16"/>
      <c r="CT399" s="16">
        <v>2</v>
      </c>
      <c r="CU399" s="16">
        <v>2</v>
      </c>
      <c r="CV399" s="16">
        <v>2</v>
      </c>
      <c r="CW399" s="69">
        <f t="shared" si="200"/>
        <v>37</v>
      </c>
      <c r="CX399" s="352">
        <f t="shared" si="201"/>
        <v>1</v>
      </c>
      <c r="CY399" s="69">
        <f t="shared" si="202"/>
        <v>0</v>
      </c>
      <c r="CZ399" s="70">
        <f t="shared" si="203"/>
        <v>0</v>
      </c>
      <c r="DA399" s="69">
        <f t="shared" si="204"/>
        <v>0</v>
      </c>
      <c r="DB399" s="70">
        <f t="shared" si="205"/>
        <v>0</v>
      </c>
      <c r="DC399" s="69">
        <f t="shared" si="206"/>
        <v>0</v>
      </c>
      <c r="DD399" s="70">
        <f t="shared" si="207"/>
        <v>0</v>
      </c>
      <c r="DE399" s="71">
        <f t="shared" si="208"/>
        <v>2</v>
      </c>
      <c r="DF399" s="71" t="str">
        <f t="shared" si="209"/>
        <v>Đạt mục tiêu</v>
      </c>
      <c r="DG399" s="2"/>
      <c r="DH399" s="2"/>
      <c r="DI399" s="2"/>
      <c r="DJ399" s="2"/>
      <c r="DK399" s="2"/>
      <c r="DL399" s="2"/>
      <c r="DM399" s="2"/>
      <c r="DN399" s="2"/>
      <c r="DO399" s="2"/>
      <c r="DP399" s="2"/>
      <c r="DQ399" s="2"/>
      <c r="DR399" s="2"/>
      <c r="DS399" s="2"/>
      <c r="DT399" s="2"/>
      <c r="DU399" s="2"/>
      <c r="DV399" s="2"/>
      <c r="DW399" s="2"/>
      <c r="DX399" s="2"/>
      <c r="DY399" s="2"/>
      <c r="DZ399" s="2"/>
    </row>
    <row r="400" spans="1:130" ht="60" customHeight="1" x14ac:dyDescent="0.25">
      <c r="A400" s="49">
        <v>360</v>
      </c>
      <c r="B400" s="55">
        <v>507</v>
      </c>
      <c r="C400" s="56">
        <v>508</v>
      </c>
      <c r="D400" s="8" t="s">
        <v>473</v>
      </c>
      <c r="E400" s="15" t="s">
        <v>11</v>
      </c>
      <c r="F400" s="15" t="s">
        <v>474</v>
      </c>
      <c r="G400" s="64" t="s">
        <v>36</v>
      </c>
      <c r="H400" s="15" t="s">
        <v>1424</v>
      </c>
      <c r="I400" s="64" t="s">
        <v>628</v>
      </c>
      <c r="J400" s="64" t="s">
        <v>406</v>
      </c>
      <c r="K400" s="16" t="s">
        <v>6</v>
      </c>
      <c r="L400" s="16" t="s">
        <v>15</v>
      </c>
      <c r="M400" s="11"/>
      <c r="N400" s="305" t="s">
        <v>541</v>
      </c>
      <c r="O400" s="66"/>
      <c r="P400" s="66" t="s">
        <v>15</v>
      </c>
      <c r="Q400" s="66"/>
      <c r="R400" s="66"/>
      <c r="S400" s="66"/>
      <c r="T400" s="66"/>
      <c r="U400" s="66"/>
      <c r="V400" s="66"/>
      <c r="W400" s="66"/>
      <c r="X400" s="66"/>
      <c r="Y400" s="67">
        <f t="shared" si="167"/>
        <v>1</v>
      </c>
      <c r="Z400" s="16"/>
      <c r="AA400" s="16"/>
      <c r="AB400" s="16"/>
      <c r="AC400" s="16"/>
      <c r="AD400" s="16"/>
      <c r="AE400" s="16" t="s">
        <v>687</v>
      </c>
      <c r="AF400" s="16" t="s">
        <v>623</v>
      </c>
      <c r="AG400" s="16" t="s">
        <v>687</v>
      </c>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v>2</v>
      </c>
      <c r="BK400" s="16">
        <v>2</v>
      </c>
      <c r="BL400" s="16">
        <v>2</v>
      </c>
      <c r="BM400" s="16">
        <v>2</v>
      </c>
      <c r="BN400" s="16">
        <v>2</v>
      </c>
      <c r="BO400" s="16">
        <v>2</v>
      </c>
      <c r="BP400" s="16">
        <v>2</v>
      </c>
      <c r="BQ400" s="16">
        <v>2</v>
      </c>
      <c r="BR400" s="16">
        <v>2</v>
      </c>
      <c r="BS400" s="16">
        <v>2</v>
      </c>
      <c r="BT400" s="16">
        <v>2</v>
      </c>
      <c r="BU400" s="16">
        <v>2</v>
      </c>
      <c r="BV400" s="16">
        <v>2</v>
      </c>
      <c r="BW400" s="16">
        <v>2</v>
      </c>
      <c r="BX400" s="16">
        <v>2</v>
      </c>
      <c r="BY400" s="16">
        <v>2</v>
      </c>
      <c r="BZ400" s="16">
        <v>2</v>
      </c>
      <c r="CA400" s="16">
        <v>2</v>
      </c>
      <c r="CB400" s="16">
        <v>2</v>
      </c>
      <c r="CC400" s="16">
        <v>2</v>
      </c>
      <c r="CD400" s="16">
        <v>2</v>
      </c>
      <c r="CE400" s="16">
        <v>2</v>
      </c>
      <c r="CF400" s="16">
        <v>2</v>
      </c>
      <c r="CG400" s="16">
        <v>2</v>
      </c>
      <c r="CH400" s="16">
        <v>2</v>
      </c>
      <c r="CI400" s="16">
        <v>1</v>
      </c>
      <c r="CJ400" s="16">
        <v>2</v>
      </c>
      <c r="CK400" s="16">
        <v>2</v>
      </c>
      <c r="CL400" s="16">
        <v>1</v>
      </c>
      <c r="CM400" s="16">
        <v>2</v>
      </c>
      <c r="CN400" s="16">
        <v>1</v>
      </c>
      <c r="CO400" s="16">
        <v>2</v>
      </c>
      <c r="CP400" s="16">
        <v>2</v>
      </c>
      <c r="CQ400" s="16">
        <v>2</v>
      </c>
      <c r="CR400" s="16">
        <v>2</v>
      </c>
      <c r="CS400" s="16">
        <v>2</v>
      </c>
      <c r="CT400" s="16">
        <v>2</v>
      </c>
      <c r="CU400" s="16">
        <v>2</v>
      </c>
      <c r="CV400" s="16">
        <v>2</v>
      </c>
      <c r="CW400" s="69">
        <f t="shared" si="200"/>
        <v>36</v>
      </c>
      <c r="CX400" s="352">
        <f t="shared" si="201"/>
        <v>0.92307692307692313</v>
      </c>
      <c r="CY400" s="69">
        <f t="shared" si="202"/>
        <v>3</v>
      </c>
      <c r="CZ400" s="70">
        <f t="shared" si="203"/>
        <v>7.6923076923076927E-2</v>
      </c>
      <c r="DA400" s="69">
        <f t="shared" si="204"/>
        <v>0</v>
      </c>
      <c r="DB400" s="70">
        <f t="shared" si="205"/>
        <v>0</v>
      </c>
      <c r="DC400" s="69">
        <f t="shared" si="206"/>
        <v>0</v>
      </c>
      <c r="DD400" s="70">
        <f t="shared" si="207"/>
        <v>0</v>
      </c>
      <c r="DE400" s="71">
        <f t="shared" si="208"/>
        <v>1.9230769230769231</v>
      </c>
      <c r="DF400" s="71" t="str">
        <f t="shared" si="209"/>
        <v>Đạt mục tiêu</v>
      </c>
      <c r="DG400" s="2"/>
      <c r="DH400" s="2"/>
      <c r="DI400" s="2"/>
      <c r="DJ400" s="2"/>
      <c r="DK400" s="2"/>
      <c r="DL400" s="2"/>
      <c r="DM400" s="2"/>
      <c r="DN400" s="2"/>
      <c r="DO400" s="2"/>
      <c r="DP400" s="2"/>
      <c r="DQ400" s="2"/>
      <c r="DR400" s="2"/>
      <c r="DS400" s="2"/>
      <c r="DT400" s="2"/>
      <c r="DU400" s="2"/>
      <c r="DV400" s="2"/>
      <c r="DW400" s="2"/>
      <c r="DX400" s="2"/>
      <c r="DY400" s="2"/>
      <c r="DZ400" s="2"/>
    </row>
    <row r="401" spans="1:130" ht="24" hidden="1" customHeight="1" x14ac:dyDescent="0.25">
      <c r="A401" s="49">
        <v>361</v>
      </c>
      <c r="B401" s="55">
        <v>508</v>
      </c>
      <c r="C401" s="56">
        <v>509</v>
      </c>
      <c r="D401" s="706" t="s">
        <v>475</v>
      </c>
      <c r="E401" s="708"/>
      <c r="F401" s="705"/>
      <c r="G401" s="280"/>
      <c r="H401" s="57"/>
      <c r="I401" s="64"/>
      <c r="J401" s="57"/>
      <c r="K401" s="57" t="s">
        <v>8</v>
      </c>
      <c r="L401" s="57" t="s">
        <v>8</v>
      </c>
      <c r="M401" s="57" t="s">
        <v>8</v>
      </c>
      <c r="N401" s="296"/>
      <c r="O401" s="58" t="s">
        <v>609</v>
      </c>
      <c r="P401" s="58" t="s">
        <v>609</v>
      </c>
      <c r="Q401" s="58" t="s">
        <v>609</v>
      </c>
      <c r="R401" s="58" t="s">
        <v>609</v>
      </c>
      <c r="S401" s="58" t="s">
        <v>609</v>
      </c>
      <c r="T401" s="58" t="s">
        <v>609</v>
      </c>
      <c r="U401" s="58" t="s">
        <v>609</v>
      </c>
      <c r="V401" s="58" t="s">
        <v>609</v>
      </c>
      <c r="W401" s="58" t="s">
        <v>609</v>
      </c>
      <c r="X401" s="58" t="s">
        <v>609</v>
      </c>
      <c r="Y401" s="67">
        <f t="shared" si="167"/>
        <v>0</v>
      </c>
      <c r="Z401" s="57" t="s">
        <v>609</v>
      </c>
      <c r="AA401" s="57" t="s">
        <v>609</v>
      </c>
      <c r="AB401" s="57" t="s">
        <v>609</v>
      </c>
      <c r="AC401" s="57" t="s">
        <v>609</v>
      </c>
      <c r="AD401" s="57" t="s">
        <v>609</v>
      </c>
      <c r="AE401" s="57" t="s">
        <v>609</v>
      </c>
      <c r="AF401" s="57" t="s">
        <v>609</v>
      </c>
      <c r="AG401" s="57" t="s">
        <v>609</v>
      </c>
      <c r="AH401" s="78"/>
      <c r="AI401" s="78"/>
      <c r="AJ401" s="78"/>
      <c r="AK401" s="78"/>
      <c r="AL401" s="78"/>
      <c r="AM401" s="78"/>
      <c r="AN401" s="78"/>
      <c r="AO401" s="78"/>
      <c r="AP401" s="78"/>
      <c r="AQ401" s="78"/>
      <c r="AR401" s="78"/>
      <c r="AS401" s="78"/>
      <c r="AT401" s="78"/>
      <c r="AU401" s="78"/>
      <c r="AV401" s="78"/>
      <c r="AW401" s="78"/>
      <c r="AX401" s="78"/>
      <c r="AY401" s="78"/>
      <c r="AZ401" s="78"/>
      <c r="BA401" s="78"/>
      <c r="BB401" s="78"/>
      <c r="BC401" s="78"/>
      <c r="BD401" s="78"/>
      <c r="BE401" s="78"/>
      <c r="BF401" s="78"/>
      <c r="BG401" s="78"/>
      <c r="BH401" s="78"/>
      <c r="BI401" s="78"/>
      <c r="BJ401" s="336" t="s">
        <v>8</v>
      </c>
      <c r="BK401" s="336" t="s">
        <v>8</v>
      </c>
      <c r="BL401" s="336" t="s">
        <v>8</v>
      </c>
      <c r="BM401" s="336" t="s">
        <v>8</v>
      </c>
      <c r="BN401" s="336" t="s">
        <v>8</v>
      </c>
      <c r="BO401" s="336" t="s">
        <v>8</v>
      </c>
      <c r="BP401" s="336" t="s">
        <v>8</v>
      </c>
      <c r="BQ401" s="336" t="s">
        <v>8</v>
      </c>
      <c r="BR401" s="336" t="s">
        <v>8</v>
      </c>
      <c r="BS401" s="336"/>
      <c r="BT401" s="336"/>
      <c r="BU401" s="336"/>
      <c r="BV401" s="336"/>
      <c r="BW401" s="336"/>
      <c r="BX401" s="336"/>
      <c r="BY401" s="336"/>
      <c r="BZ401" s="336"/>
      <c r="CA401" s="336"/>
      <c r="CB401" s="336"/>
      <c r="CC401" s="336" t="s">
        <v>8</v>
      </c>
      <c r="CD401" s="336"/>
      <c r="CE401" s="336" t="s">
        <v>8</v>
      </c>
      <c r="CF401" s="336" t="s">
        <v>8</v>
      </c>
      <c r="CG401" s="336" t="s">
        <v>8</v>
      </c>
      <c r="CH401" s="336" t="s">
        <v>8</v>
      </c>
      <c r="CI401" s="336" t="s">
        <v>8</v>
      </c>
      <c r="CJ401" s="336" t="s">
        <v>8</v>
      </c>
      <c r="CK401" s="336" t="s">
        <v>8</v>
      </c>
      <c r="CL401" s="336" t="s">
        <v>8</v>
      </c>
      <c r="CM401" s="336" t="s">
        <v>8</v>
      </c>
      <c r="CN401" s="336" t="s">
        <v>8</v>
      </c>
      <c r="CO401" s="336" t="s">
        <v>8</v>
      </c>
      <c r="CP401" s="336" t="s">
        <v>8</v>
      </c>
      <c r="CQ401" s="336" t="s">
        <v>8</v>
      </c>
      <c r="CR401" s="336" t="s">
        <v>8</v>
      </c>
      <c r="CS401" s="336"/>
      <c r="CT401" s="336" t="s">
        <v>8</v>
      </c>
      <c r="CU401" s="336" t="s">
        <v>8</v>
      </c>
      <c r="CV401" s="336" t="s">
        <v>8</v>
      </c>
      <c r="CW401" s="336" t="s">
        <v>8</v>
      </c>
      <c r="CX401" s="331" t="s">
        <v>8</v>
      </c>
      <c r="CY401" s="336" t="s">
        <v>8</v>
      </c>
      <c r="CZ401" s="336" t="s">
        <v>8</v>
      </c>
      <c r="DA401" s="336" t="s">
        <v>8</v>
      </c>
      <c r="DB401" s="336" t="s">
        <v>8</v>
      </c>
      <c r="DC401" s="336" t="s">
        <v>8</v>
      </c>
      <c r="DD401" s="336" t="s">
        <v>8</v>
      </c>
      <c r="DE401" s="57" t="s">
        <v>8</v>
      </c>
      <c r="DF401" s="57" t="s">
        <v>8</v>
      </c>
      <c r="DG401" s="2"/>
      <c r="DH401" s="2"/>
      <c r="DI401" s="2"/>
      <c r="DJ401" s="2"/>
      <c r="DK401" s="2"/>
      <c r="DL401" s="2"/>
      <c r="DM401" s="2"/>
      <c r="DN401" s="2"/>
      <c r="DO401" s="2"/>
      <c r="DP401" s="2"/>
      <c r="DQ401" s="2"/>
      <c r="DR401" s="2"/>
      <c r="DS401" s="2"/>
      <c r="DT401" s="2"/>
      <c r="DU401" s="2"/>
      <c r="DV401" s="2"/>
      <c r="DW401" s="2"/>
      <c r="DX401" s="2"/>
      <c r="DY401" s="2"/>
      <c r="DZ401" s="2"/>
    </row>
    <row r="402" spans="1:130" ht="26.25" hidden="1" customHeight="1" x14ac:dyDescent="0.25">
      <c r="A402" s="49">
        <v>362</v>
      </c>
      <c r="B402" s="62">
        <v>509</v>
      </c>
      <c r="C402" s="56">
        <v>510</v>
      </c>
      <c r="D402" s="8" t="s">
        <v>476</v>
      </c>
      <c r="E402" s="15" t="s">
        <v>11</v>
      </c>
      <c r="F402" s="15" t="s">
        <v>477</v>
      </c>
      <c r="G402" s="64" t="s">
        <v>19</v>
      </c>
      <c r="H402" s="139" t="s">
        <v>869</v>
      </c>
      <c r="I402" s="64" t="s">
        <v>628</v>
      </c>
      <c r="J402" s="64" t="s">
        <v>406</v>
      </c>
      <c r="K402" s="16" t="s">
        <v>120</v>
      </c>
      <c r="L402" s="16" t="s">
        <v>15</v>
      </c>
      <c r="M402" s="11"/>
      <c r="N402" s="11" t="s">
        <v>545</v>
      </c>
      <c r="O402" s="66"/>
      <c r="P402" s="66"/>
      <c r="Q402" s="66"/>
      <c r="R402" s="66"/>
      <c r="S402" s="66"/>
      <c r="T402" s="66" t="s">
        <v>15</v>
      </c>
      <c r="U402" s="80"/>
      <c r="V402" s="66"/>
      <c r="W402" s="66"/>
      <c r="X402" s="66"/>
      <c r="Y402" s="67">
        <f t="shared" si="167"/>
        <v>1</v>
      </c>
      <c r="Z402" s="16"/>
      <c r="AA402" s="16"/>
      <c r="AB402" s="16"/>
      <c r="AC402" s="16"/>
      <c r="AD402" s="16"/>
      <c r="AE402" s="12"/>
      <c r="AF402" s="12"/>
      <c r="AG402" s="12"/>
      <c r="AH402" s="12"/>
      <c r="AI402" s="12"/>
      <c r="AJ402" s="12"/>
      <c r="AK402" s="12"/>
      <c r="AL402" s="12"/>
      <c r="AM402" s="12"/>
      <c r="AN402" s="12"/>
      <c r="AO402" s="12"/>
      <c r="AP402" s="12"/>
      <c r="AQ402" s="12"/>
      <c r="AR402" s="12"/>
      <c r="AS402" s="12"/>
      <c r="AT402" s="12"/>
      <c r="AU402" s="12" t="s">
        <v>623</v>
      </c>
      <c r="AV402" s="12"/>
      <c r="AW402" s="12" t="s">
        <v>626</v>
      </c>
      <c r="AX402" s="12"/>
      <c r="AY402" s="12"/>
      <c r="AZ402" s="12"/>
      <c r="BA402" s="12"/>
      <c r="BB402" s="12"/>
      <c r="BC402" s="12"/>
      <c r="BD402" s="12"/>
      <c r="BE402" s="12"/>
      <c r="BF402" s="12"/>
      <c r="BG402" s="12"/>
      <c r="BH402" s="12"/>
      <c r="BI402" s="12"/>
      <c r="BJ402" s="345">
        <v>2</v>
      </c>
      <c r="BK402" s="345">
        <v>2</v>
      </c>
      <c r="BL402" s="345">
        <v>2</v>
      </c>
      <c r="BM402" s="345">
        <v>2</v>
      </c>
      <c r="BN402" s="345">
        <v>2</v>
      </c>
      <c r="BO402" s="345">
        <v>2</v>
      </c>
      <c r="BP402" s="345">
        <v>2</v>
      </c>
      <c r="BQ402" s="345">
        <v>2</v>
      </c>
      <c r="BR402" s="345">
        <v>2</v>
      </c>
      <c r="BS402" s="345">
        <v>2</v>
      </c>
      <c r="BT402" s="345">
        <v>2</v>
      </c>
      <c r="BU402" s="345">
        <v>2</v>
      </c>
      <c r="BV402" s="345">
        <v>2</v>
      </c>
      <c r="BW402" s="345">
        <v>2</v>
      </c>
      <c r="BX402" s="345">
        <v>2</v>
      </c>
      <c r="BY402" s="345">
        <v>2</v>
      </c>
      <c r="BZ402" s="345">
        <v>2</v>
      </c>
      <c r="CA402" s="345">
        <v>2</v>
      </c>
      <c r="CB402" s="345">
        <v>2</v>
      </c>
      <c r="CC402" s="345">
        <v>2</v>
      </c>
      <c r="CD402" s="345">
        <v>2</v>
      </c>
      <c r="CE402" s="345">
        <v>2</v>
      </c>
      <c r="CF402" s="345">
        <v>2</v>
      </c>
      <c r="CG402" s="345">
        <v>2</v>
      </c>
      <c r="CH402" s="345">
        <v>2</v>
      </c>
      <c r="CI402" s="345">
        <v>2</v>
      </c>
      <c r="CJ402" s="345">
        <v>2</v>
      </c>
      <c r="CK402" s="345">
        <v>2</v>
      </c>
      <c r="CL402" s="345">
        <v>2</v>
      </c>
      <c r="CM402" s="345">
        <v>2</v>
      </c>
      <c r="CN402" s="345">
        <v>2</v>
      </c>
      <c r="CO402" s="345">
        <v>2</v>
      </c>
      <c r="CP402" s="345">
        <v>2</v>
      </c>
      <c r="CQ402" s="345">
        <v>2</v>
      </c>
      <c r="CR402" s="345">
        <v>2</v>
      </c>
      <c r="CS402" s="345">
        <v>2</v>
      </c>
      <c r="CT402" s="345">
        <v>2</v>
      </c>
      <c r="CU402" s="345">
        <v>2</v>
      </c>
      <c r="CV402" s="345">
        <v>2</v>
      </c>
      <c r="CW402" s="335">
        <f>COUNTIF(BJ402:CV402,"2")</f>
        <v>39</v>
      </c>
      <c r="CX402" s="330">
        <f>CW402/(CW402+CY402+DA402+DC402)</f>
        <v>1</v>
      </c>
      <c r="CY402" s="335">
        <f>COUNTIF(BJ402:CV402,"1")</f>
        <v>0</v>
      </c>
      <c r="CZ402" s="339">
        <f>CY402/(CW402+CY402+DA402+DC402)</f>
        <v>0</v>
      </c>
      <c r="DA402" s="335">
        <f>COUNTIF(BJ402:CV402,"0")</f>
        <v>0</v>
      </c>
      <c r="DB402" s="339">
        <f>DA402/(CW402+CY402+DA402+DC402)</f>
        <v>0</v>
      </c>
      <c r="DC402" s="335">
        <f>COUNTIF(BJ402:CV402,"KĐG")</f>
        <v>0</v>
      </c>
      <c r="DD402" s="339">
        <f>DC402/(CW402+CY402+DA402+DC402)</f>
        <v>0</v>
      </c>
      <c r="DE402" s="71">
        <f>(((CW402*2)+(CY402*1)+(DA402*0)))/(CW402+CY402+DA402)</f>
        <v>2</v>
      </c>
      <c r="DF402" s="71" t="str">
        <f>IF(DD402&gt;=50%,"KĐG",IF(DE402&gt;=1.6,"Đạt mục tiêu",IF(DE402&gt;=1,"Cần cố gắng","Chưa đạt")))</f>
        <v>Đạt mục tiêu</v>
      </c>
      <c r="DG402" s="2"/>
      <c r="DH402" s="2"/>
      <c r="DI402" s="2"/>
      <c r="DJ402" s="2"/>
      <c r="DK402" s="2"/>
      <c r="DL402" s="2"/>
      <c r="DM402" s="2"/>
      <c r="DN402" s="2"/>
      <c r="DO402" s="2"/>
      <c r="DP402" s="2"/>
      <c r="DQ402" s="2"/>
      <c r="DR402" s="2"/>
      <c r="DS402" s="2"/>
      <c r="DT402" s="2"/>
      <c r="DU402" s="2"/>
      <c r="DV402" s="2"/>
      <c r="DW402" s="2"/>
      <c r="DX402" s="2"/>
      <c r="DY402" s="2"/>
      <c r="DZ402" s="2"/>
    </row>
    <row r="403" spans="1:130" ht="46.5" hidden="1" customHeight="1" x14ac:dyDescent="0.25">
      <c r="A403" s="49">
        <v>363</v>
      </c>
      <c r="B403" s="62">
        <v>510</v>
      </c>
      <c r="C403" s="56">
        <v>511</v>
      </c>
      <c r="D403" s="8" t="s">
        <v>478</v>
      </c>
      <c r="E403" s="15" t="s">
        <v>11</v>
      </c>
      <c r="F403" s="15" t="s">
        <v>479</v>
      </c>
      <c r="G403" s="64" t="s">
        <v>19</v>
      </c>
      <c r="H403" s="139" t="s">
        <v>870</v>
      </c>
      <c r="I403" s="64" t="s">
        <v>628</v>
      </c>
      <c r="J403" s="64" t="s">
        <v>406</v>
      </c>
      <c r="K403" s="16" t="s">
        <v>120</v>
      </c>
      <c r="L403" s="16" t="s">
        <v>15</v>
      </c>
      <c r="M403" s="11"/>
      <c r="N403" s="305" t="s">
        <v>543</v>
      </c>
      <c r="O403" s="66"/>
      <c r="P403" s="66"/>
      <c r="Q403" s="66"/>
      <c r="R403" s="66" t="s">
        <v>15</v>
      </c>
      <c r="S403" s="80"/>
      <c r="T403" s="66"/>
      <c r="U403" s="66"/>
      <c r="V403" s="66"/>
      <c r="W403" s="66"/>
      <c r="X403" s="66"/>
      <c r="Y403" s="67">
        <f t="shared" ref="Y403:Y437" si="210">COUNTIF(O403:X403,"x")</f>
        <v>1</v>
      </c>
      <c r="Z403" s="16"/>
      <c r="AA403" s="16"/>
      <c r="AB403" s="16"/>
      <c r="AC403" s="16"/>
      <c r="AD403" s="16"/>
      <c r="AE403" s="12"/>
      <c r="AF403" s="12"/>
      <c r="AG403" s="12"/>
      <c r="AH403" s="12"/>
      <c r="AI403" s="12"/>
      <c r="AJ403" s="12"/>
      <c r="AK403" s="12"/>
      <c r="AL403" s="12"/>
      <c r="AM403" s="12"/>
      <c r="AN403" s="12"/>
      <c r="AO403" s="12" t="s">
        <v>623</v>
      </c>
      <c r="AP403" s="12"/>
      <c r="AQ403" s="12"/>
      <c r="AR403" s="12"/>
      <c r="AS403" s="12"/>
      <c r="AT403" s="12"/>
      <c r="AU403" s="12"/>
      <c r="AV403" s="12"/>
      <c r="AW403" s="12"/>
      <c r="AX403" s="12"/>
      <c r="AY403" s="12"/>
      <c r="AZ403" s="12"/>
      <c r="BA403" s="12"/>
      <c r="BB403" s="12"/>
      <c r="BC403" s="12"/>
      <c r="BD403" s="12"/>
      <c r="BE403" s="12"/>
      <c r="BF403" s="12"/>
      <c r="BG403" s="12"/>
      <c r="BH403" s="12"/>
      <c r="BI403" s="12"/>
      <c r="BJ403" s="16">
        <v>2</v>
      </c>
      <c r="BK403" s="16">
        <v>2</v>
      </c>
      <c r="BL403" s="16">
        <v>2</v>
      </c>
      <c r="BM403" s="16">
        <v>2</v>
      </c>
      <c r="BN403" s="16">
        <v>2</v>
      </c>
      <c r="BO403" s="16">
        <v>2</v>
      </c>
      <c r="BP403" s="16">
        <v>2</v>
      </c>
      <c r="BQ403" s="16">
        <v>2</v>
      </c>
      <c r="BR403" s="16">
        <v>2</v>
      </c>
      <c r="BS403" s="16">
        <v>2</v>
      </c>
      <c r="BT403" s="16">
        <v>2</v>
      </c>
      <c r="BU403" s="16">
        <v>2</v>
      </c>
      <c r="BV403" s="16">
        <v>2</v>
      </c>
      <c r="BW403" s="16">
        <v>2</v>
      </c>
      <c r="BX403" s="16">
        <v>2</v>
      </c>
      <c r="BY403" s="16">
        <v>2</v>
      </c>
      <c r="BZ403" s="16">
        <v>2</v>
      </c>
      <c r="CA403" s="16">
        <v>2</v>
      </c>
      <c r="CB403" s="16">
        <v>2</v>
      </c>
      <c r="CC403" s="16">
        <v>2</v>
      </c>
      <c r="CD403" s="16">
        <v>2</v>
      </c>
      <c r="CE403" s="16">
        <v>2</v>
      </c>
      <c r="CF403" s="16">
        <v>2</v>
      </c>
      <c r="CG403" s="16">
        <v>2</v>
      </c>
      <c r="CH403" s="16">
        <v>2</v>
      </c>
      <c r="CI403" s="16">
        <v>2</v>
      </c>
      <c r="CJ403" s="16">
        <v>2</v>
      </c>
      <c r="CK403" s="16">
        <v>2</v>
      </c>
      <c r="CL403" s="16">
        <v>2</v>
      </c>
      <c r="CM403" s="16">
        <v>2</v>
      </c>
      <c r="CN403" s="16">
        <v>2</v>
      </c>
      <c r="CO403" s="16">
        <v>2</v>
      </c>
      <c r="CP403" s="16">
        <v>2</v>
      </c>
      <c r="CQ403" s="16">
        <v>2</v>
      </c>
      <c r="CR403" s="16">
        <v>2</v>
      </c>
      <c r="CS403" s="16">
        <v>2</v>
      </c>
      <c r="CT403" s="16">
        <v>2</v>
      </c>
      <c r="CU403" s="16">
        <v>2</v>
      </c>
      <c r="CV403" s="16">
        <v>2</v>
      </c>
      <c r="CW403" s="69">
        <f>COUNTIF(BJ403:CV403,"2")</f>
        <v>39</v>
      </c>
      <c r="CX403" s="352">
        <f>CW403/(CW403+CY403+DA403+DC403)</f>
        <v>1</v>
      </c>
      <c r="CY403" s="69">
        <f>COUNTIF(BJ403:CV403,"1")</f>
        <v>0</v>
      </c>
      <c r="CZ403" s="70">
        <f>CY403/(CW403+CY403+DA403+DC403)</f>
        <v>0</v>
      </c>
      <c r="DA403" s="69">
        <f>COUNTIF(BJ403:CV403,"0")</f>
        <v>0</v>
      </c>
      <c r="DB403" s="70">
        <f>DA403/(CW403+CY403+DA403+DC403)</f>
        <v>0</v>
      </c>
      <c r="DC403" s="69">
        <f>COUNTIF(BJ403:CV403,"KĐG")</f>
        <v>0</v>
      </c>
      <c r="DD403" s="70">
        <f>DC403/(CW403+CY403+DA403+DC403)</f>
        <v>0</v>
      </c>
      <c r="DE403" s="71">
        <f>(((CW403*2)+(CY403*1)+(DA403*0)))/(CW403+CY403+DA403)</f>
        <v>2</v>
      </c>
      <c r="DF403" s="71" t="str">
        <f>IF(DD403&gt;=50%,"KĐG",IF(DE403&gt;=1.6,"Đạt mục tiêu",IF(DE403&gt;=1,"Cần cố gắng","Chưa đạt")))</f>
        <v>Đạt mục tiêu</v>
      </c>
      <c r="DG403" s="2"/>
      <c r="DH403" s="2"/>
      <c r="DI403" s="2"/>
      <c r="DJ403" s="2"/>
      <c r="DK403" s="2"/>
      <c r="DL403" s="2"/>
      <c r="DM403" s="2"/>
      <c r="DN403" s="2"/>
      <c r="DO403" s="2"/>
      <c r="DP403" s="2"/>
      <c r="DQ403" s="2"/>
      <c r="DR403" s="2"/>
      <c r="DS403" s="2"/>
      <c r="DT403" s="2"/>
      <c r="DU403" s="2"/>
      <c r="DV403" s="2"/>
      <c r="DW403" s="2"/>
      <c r="DX403" s="2"/>
      <c r="DY403" s="2"/>
      <c r="DZ403" s="2"/>
    </row>
    <row r="404" spans="1:130" ht="48.75" hidden="1" customHeight="1" x14ac:dyDescent="0.25">
      <c r="A404" s="49">
        <v>364</v>
      </c>
      <c r="B404" s="62">
        <v>511</v>
      </c>
      <c r="C404" s="56">
        <v>514</v>
      </c>
      <c r="D404" s="8" t="s">
        <v>480</v>
      </c>
      <c r="E404" s="15" t="s">
        <v>11</v>
      </c>
      <c r="F404" s="15" t="s">
        <v>481</v>
      </c>
      <c r="G404" s="64" t="s">
        <v>19</v>
      </c>
      <c r="H404" s="139" t="s">
        <v>871</v>
      </c>
      <c r="I404" s="64" t="s">
        <v>628</v>
      </c>
      <c r="J404" s="388" t="s">
        <v>406</v>
      </c>
      <c r="K404" s="12" t="s">
        <v>6</v>
      </c>
      <c r="L404" s="12" t="s">
        <v>15</v>
      </c>
      <c r="M404" s="11">
        <v>1</v>
      </c>
      <c r="N404" s="305" t="s">
        <v>544</v>
      </c>
      <c r="O404" s="66"/>
      <c r="P404" s="66"/>
      <c r="Q404" s="66"/>
      <c r="R404" s="66"/>
      <c r="S404" s="66" t="s">
        <v>15</v>
      </c>
      <c r="T404" s="80"/>
      <c r="U404" s="66"/>
      <c r="V404" s="66"/>
      <c r="W404" s="66"/>
      <c r="X404" s="66"/>
      <c r="Y404" s="67">
        <f t="shared" si="210"/>
        <v>1</v>
      </c>
      <c r="Z404" s="16"/>
      <c r="AA404" s="16"/>
      <c r="AB404" s="16"/>
      <c r="AC404" s="16"/>
      <c r="AD404" s="16"/>
      <c r="AE404" s="12"/>
      <c r="AF404" s="12"/>
      <c r="AG404" s="12"/>
      <c r="AH404" s="12"/>
      <c r="AI404" s="12"/>
      <c r="AJ404" s="12"/>
      <c r="AK404" s="12"/>
      <c r="AL404" s="12"/>
      <c r="AM404" s="12"/>
      <c r="AN404" s="12"/>
      <c r="AO404" s="12"/>
      <c r="AP404" s="12"/>
      <c r="AQ404" s="12" t="s">
        <v>687</v>
      </c>
      <c r="AR404" s="12" t="s">
        <v>687</v>
      </c>
      <c r="AS404" s="12" t="s">
        <v>687</v>
      </c>
      <c r="AT404" s="12" t="s">
        <v>687</v>
      </c>
      <c r="AU404" s="12"/>
      <c r="AV404" s="12"/>
      <c r="AW404" s="12"/>
      <c r="AX404" s="12"/>
      <c r="AY404" s="12"/>
      <c r="AZ404" s="12"/>
      <c r="BA404" s="12"/>
      <c r="BB404" s="12"/>
      <c r="BC404" s="12"/>
      <c r="BD404" s="12"/>
      <c r="BE404" s="12"/>
      <c r="BF404" s="12"/>
      <c r="BG404" s="12"/>
      <c r="BH404" s="12"/>
      <c r="BI404" s="12"/>
      <c r="BJ404" s="16">
        <v>2</v>
      </c>
      <c r="BK404" s="16">
        <v>2</v>
      </c>
      <c r="BL404" s="16">
        <v>2</v>
      </c>
      <c r="BM404" s="16">
        <v>2</v>
      </c>
      <c r="BN404" s="16">
        <v>2</v>
      </c>
      <c r="BO404" s="16">
        <v>2</v>
      </c>
      <c r="BP404" s="16">
        <v>2</v>
      </c>
      <c r="BQ404" s="16">
        <v>2</v>
      </c>
      <c r="BR404" s="16">
        <v>2</v>
      </c>
      <c r="BS404" s="16">
        <v>2</v>
      </c>
      <c r="BT404" s="16">
        <v>2</v>
      </c>
      <c r="BU404" s="16">
        <v>2</v>
      </c>
      <c r="BV404" s="16">
        <v>2</v>
      </c>
      <c r="BW404" s="16">
        <v>2</v>
      </c>
      <c r="BX404" s="16">
        <v>2</v>
      </c>
      <c r="BY404" s="16">
        <v>2</v>
      </c>
      <c r="BZ404" s="16">
        <v>2</v>
      </c>
      <c r="CA404" s="16">
        <v>2</v>
      </c>
      <c r="CB404" s="16">
        <v>2</v>
      </c>
      <c r="CC404" s="16">
        <v>2</v>
      </c>
      <c r="CD404" s="16">
        <v>2</v>
      </c>
      <c r="CE404" s="16">
        <v>2</v>
      </c>
      <c r="CF404" s="16">
        <v>2</v>
      </c>
      <c r="CG404" s="16">
        <v>2</v>
      </c>
      <c r="CH404" s="16">
        <v>2</v>
      </c>
      <c r="CI404" s="16">
        <v>2</v>
      </c>
      <c r="CJ404" s="16">
        <v>2</v>
      </c>
      <c r="CK404" s="16">
        <v>2</v>
      </c>
      <c r="CL404" s="16">
        <v>2</v>
      </c>
      <c r="CM404" s="16">
        <v>2</v>
      </c>
      <c r="CN404" s="16">
        <v>2</v>
      </c>
      <c r="CO404" s="16">
        <v>2</v>
      </c>
      <c r="CP404" s="16">
        <v>2</v>
      </c>
      <c r="CQ404" s="16">
        <v>2</v>
      </c>
      <c r="CR404" s="16">
        <v>2</v>
      </c>
      <c r="CS404" s="16"/>
      <c r="CT404" s="16">
        <v>2</v>
      </c>
      <c r="CU404" s="16">
        <v>2</v>
      </c>
      <c r="CV404" s="16">
        <v>2</v>
      </c>
      <c r="CW404" s="69">
        <f>COUNTIF(BJ404:CV404,"2")</f>
        <v>38</v>
      </c>
      <c r="CX404" s="352">
        <f>CW404/(CW404+CY404+DA404+DC404)</f>
        <v>1</v>
      </c>
      <c r="CY404" s="69">
        <f>COUNTIF(BJ404:CV404,"1")</f>
        <v>0</v>
      </c>
      <c r="CZ404" s="70">
        <f>CY404/(CW404+CY404+DA404+DC404)</f>
        <v>0</v>
      </c>
      <c r="DA404" s="69">
        <f>COUNTIF(BJ404:CV404,"0")</f>
        <v>0</v>
      </c>
      <c r="DB404" s="70">
        <f>DA404/(CW404+CY404+DA404+DC404)</f>
        <v>0</v>
      </c>
      <c r="DC404" s="69">
        <f>COUNTIF(BJ404:CV404,"KĐG")</f>
        <v>0</v>
      </c>
      <c r="DD404" s="70">
        <f>DC404/(CW404+CY404+DA404+DC404)</f>
        <v>0</v>
      </c>
      <c r="DE404" s="71">
        <f>(((CW404*2)+(CY404*1)+(DA404*0)))/(CW404+CY404+DA404)</f>
        <v>2</v>
      </c>
      <c r="DF404" s="71" t="str">
        <f>IF(DD404&gt;=50%,"KĐG",IF(DE404&gt;=1.6,"Đạt mục tiêu",IF(DE404&gt;=1,"Cần cố gắng","Chưa đạt")))</f>
        <v>Đạt mục tiêu</v>
      </c>
      <c r="DG404" s="2"/>
      <c r="DH404" s="2"/>
      <c r="DI404" s="2"/>
      <c r="DJ404" s="2"/>
      <c r="DK404" s="2"/>
      <c r="DL404" s="2"/>
      <c r="DM404" s="2"/>
      <c r="DN404" s="2"/>
      <c r="DO404" s="2"/>
      <c r="DP404" s="2"/>
      <c r="DQ404" s="2"/>
      <c r="DR404" s="2"/>
      <c r="DS404" s="2"/>
      <c r="DT404" s="2"/>
      <c r="DU404" s="2"/>
      <c r="DV404" s="2"/>
      <c r="DW404" s="2"/>
      <c r="DX404" s="2"/>
      <c r="DY404" s="2"/>
      <c r="DZ404" s="2"/>
    </row>
    <row r="405" spans="1:130" ht="41.25" hidden="1" customHeight="1" x14ac:dyDescent="0.25">
      <c r="A405" s="49">
        <v>365</v>
      </c>
      <c r="B405" s="62">
        <v>514</v>
      </c>
      <c r="C405" s="56">
        <v>515</v>
      </c>
      <c r="D405" s="8" t="s">
        <v>482</v>
      </c>
      <c r="E405" s="281" t="s">
        <v>11</v>
      </c>
      <c r="F405" s="15" t="s">
        <v>483</v>
      </c>
      <c r="G405" s="282" t="s">
        <v>19</v>
      </c>
      <c r="H405" s="139" t="s">
        <v>872</v>
      </c>
      <c r="I405" s="64" t="s">
        <v>628</v>
      </c>
      <c r="J405" s="64" t="s">
        <v>406</v>
      </c>
      <c r="K405" s="16" t="s">
        <v>120</v>
      </c>
      <c r="L405" s="16" t="s">
        <v>15</v>
      </c>
      <c r="M405" s="11"/>
      <c r="N405" s="305" t="s">
        <v>542</v>
      </c>
      <c r="O405" s="66"/>
      <c r="P405" s="66"/>
      <c r="Q405" s="80" t="s">
        <v>15</v>
      </c>
      <c r="R405" s="80"/>
      <c r="S405" s="66"/>
      <c r="T405" s="66"/>
      <c r="U405" s="66"/>
      <c r="V405" s="66"/>
      <c r="W405" s="66"/>
      <c r="X405" s="66"/>
      <c r="Y405" s="67">
        <f t="shared" si="210"/>
        <v>1</v>
      </c>
      <c r="Z405" s="16"/>
      <c r="AA405" s="16"/>
      <c r="AB405" s="16"/>
      <c r="AC405" s="16"/>
      <c r="AD405" s="16"/>
      <c r="AE405" s="12"/>
      <c r="AF405" s="12"/>
      <c r="AG405" s="12"/>
      <c r="AH405" s="16" t="s">
        <v>623</v>
      </c>
      <c r="AI405" s="16" t="s">
        <v>623</v>
      </c>
      <c r="AJ405" s="16" t="s">
        <v>623</v>
      </c>
      <c r="AK405" s="16" t="s">
        <v>623</v>
      </c>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6">
        <v>2</v>
      </c>
      <c r="BK405" s="16">
        <v>2</v>
      </c>
      <c r="BL405" s="16">
        <v>2</v>
      </c>
      <c r="BM405" s="16">
        <v>2</v>
      </c>
      <c r="BN405" s="16">
        <v>2</v>
      </c>
      <c r="BO405" s="16">
        <v>2</v>
      </c>
      <c r="BP405" s="16">
        <v>2</v>
      </c>
      <c r="BQ405" s="16">
        <v>2</v>
      </c>
      <c r="BR405" s="16">
        <v>2</v>
      </c>
      <c r="BS405" s="16">
        <v>2</v>
      </c>
      <c r="BT405" s="16">
        <v>2</v>
      </c>
      <c r="BU405" s="16">
        <v>2</v>
      </c>
      <c r="BV405" s="16">
        <v>2</v>
      </c>
      <c r="BW405" s="16">
        <v>2</v>
      </c>
      <c r="BX405" s="16">
        <v>2</v>
      </c>
      <c r="BY405" s="16">
        <v>2</v>
      </c>
      <c r="BZ405" s="16">
        <v>2</v>
      </c>
      <c r="CA405" s="16">
        <v>2</v>
      </c>
      <c r="CB405" s="16">
        <v>2</v>
      </c>
      <c r="CC405" s="16">
        <v>2</v>
      </c>
      <c r="CD405" s="16">
        <v>2</v>
      </c>
      <c r="CE405" s="16">
        <v>2</v>
      </c>
      <c r="CF405" s="16">
        <v>2</v>
      </c>
      <c r="CG405" s="16">
        <v>2</v>
      </c>
      <c r="CH405" s="16">
        <v>2</v>
      </c>
      <c r="CI405" s="16">
        <v>2</v>
      </c>
      <c r="CJ405" s="16">
        <v>2</v>
      </c>
      <c r="CK405" s="16">
        <v>2</v>
      </c>
      <c r="CL405" s="16">
        <v>2</v>
      </c>
      <c r="CM405" s="16">
        <v>2</v>
      </c>
      <c r="CN405" s="16">
        <v>2</v>
      </c>
      <c r="CO405" s="16">
        <v>2</v>
      </c>
      <c r="CP405" s="16">
        <v>2</v>
      </c>
      <c r="CQ405" s="16">
        <v>2</v>
      </c>
      <c r="CR405" s="16">
        <v>2</v>
      </c>
      <c r="CS405" s="16">
        <v>2</v>
      </c>
      <c r="CT405" s="16">
        <v>1</v>
      </c>
      <c r="CU405" s="16">
        <v>1</v>
      </c>
      <c r="CV405" s="16">
        <v>1</v>
      </c>
      <c r="CW405" s="69">
        <f>COUNTIF(BJ405:CV405,"2")</f>
        <v>36</v>
      </c>
      <c r="CX405" s="352">
        <f>CW405/(CW405+CY405+DA405+DC405)</f>
        <v>0.92307692307692313</v>
      </c>
      <c r="CY405" s="69">
        <f>COUNTIF(BJ405:CV405,"1")</f>
        <v>3</v>
      </c>
      <c r="CZ405" s="70">
        <f>CY405/(CW405+CY405+DA405+DC405)</f>
        <v>7.6923076923076927E-2</v>
      </c>
      <c r="DA405" s="69">
        <f>COUNTIF(BJ405:CV405,"0")</f>
        <v>0</v>
      </c>
      <c r="DB405" s="70">
        <f>DA405/(CW405+CY405+DA405+DC405)</f>
        <v>0</v>
      </c>
      <c r="DC405" s="69">
        <f>COUNTIF(BJ405:CV405,"KĐG")</f>
        <v>0</v>
      </c>
      <c r="DD405" s="70">
        <f>DC405/(CW405+CY405+DA405+DC405)</f>
        <v>0</v>
      </c>
      <c r="DE405" s="71">
        <f>(((CW405*2)+(CY405*1)+(DA405*0)))/(CW405+CY405+DA405)</f>
        <v>1.9230769230769231</v>
      </c>
      <c r="DF405" s="71" t="str">
        <f>IF(DD405&gt;=50%,"KĐG",IF(DE405&gt;=1.6,"Đạt mục tiêu",IF(DE405&gt;=1,"Cần cố gắng","Chưa đạt")))</f>
        <v>Đạt mục tiêu</v>
      </c>
      <c r="DG405" s="2"/>
      <c r="DH405" s="2"/>
      <c r="DI405" s="2"/>
      <c r="DJ405" s="2"/>
      <c r="DK405" s="2"/>
      <c r="DL405" s="2"/>
      <c r="DM405" s="2"/>
      <c r="DN405" s="2"/>
      <c r="DO405" s="2"/>
      <c r="DP405" s="2"/>
      <c r="DQ405" s="2"/>
      <c r="DR405" s="2"/>
      <c r="DS405" s="2"/>
      <c r="DT405" s="2"/>
      <c r="DU405" s="2"/>
      <c r="DV405" s="2"/>
      <c r="DW405" s="2"/>
      <c r="DX405" s="2"/>
      <c r="DY405" s="2"/>
      <c r="DZ405" s="2"/>
    </row>
    <row r="406" spans="1:130" ht="37.5" hidden="1" customHeight="1" x14ac:dyDescent="0.25">
      <c r="A406" s="49">
        <v>366</v>
      </c>
      <c r="B406" s="62">
        <v>515</v>
      </c>
      <c r="C406" s="56">
        <v>516</v>
      </c>
      <c r="D406" s="8" t="s">
        <v>484</v>
      </c>
      <c r="E406" s="15" t="s">
        <v>11</v>
      </c>
      <c r="F406" s="15" t="s">
        <v>485</v>
      </c>
      <c r="G406" s="64" t="s">
        <v>19</v>
      </c>
      <c r="H406" s="139" t="s">
        <v>873</v>
      </c>
      <c r="I406" s="64" t="s">
        <v>628</v>
      </c>
      <c r="J406" s="64" t="s">
        <v>406</v>
      </c>
      <c r="K406" s="16" t="s">
        <v>120</v>
      </c>
      <c r="L406" s="16" t="s">
        <v>15</v>
      </c>
      <c r="M406" s="11"/>
      <c r="N406" s="11" t="s">
        <v>1268</v>
      </c>
      <c r="O406" s="66"/>
      <c r="P406" s="66"/>
      <c r="Q406" s="66"/>
      <c r="R406" s="66"/>
      <c r="S406" s="66"/>
      <c r="T406" s="66"/>
      <c r="U406" s="66"/>
      <c r="V406" s="80" t="s">
        <v>15</v>
      </c>
      <c r="W406" s="80"/>
      <c r="X406" s="66"/>
      <c r="Y406" s="67">
        <f t="shared" si="210"/>
        <v>1</v>
      </c>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t="s">
        <v>623</v>
      </c>
      <c r="BE406" s="16" t="s">
        <v>626</v>
      </c>
      <c r="BF406" s="16"/>
      <c r="BG406" s="16"/>
      <c r="BH406" s="16"/>
      <c r="BI406" s="16"/>
      <c r="BJ406" s="16">
        <v>2</v>
      </c>
      <c r="BK406" s="16">
        <v>2</v>
      </c>
      <c r="BL406" s="16">
        <v>2</v>
      </c>
      <c r="BM406" s="16">
        <v>2</v>
      </c>
      <c r="BN406" s="16">
        <v>2</v>
      </c>
      <c r="BO406" s="16">
        <v>2</v>
      </c>
      <c r="BP406" s="16">
        <v>2</v>
      </c>
      <c r="BQ406" s="16">
        <v>2</v>
      </c>
      <c r="BR406" s="16">
        <v>2</v>
      </c>
      <c r="BS406" s="16">
        <v>2</v>
      </c>
      <c r="BT406" s="16">
        <v>2</v>
      </c>
      <c r="BU406" s="16">
        <v>2</v>
      </c>
      <c r="BV406" s="16">
        <v>2</v>
      </c>
      <c r="BW406" s="16">
        <v>2</v>
      </c>
      <c r="BX406" s="16">
        <v>2</v>
      </c>
      <c r="BY406" s="16">
        <v>2</v>
      </c>
      <c r="BZ406" s="16">
        <v>2</v>
      </c>
      <c r="CA406" s="16">
        <v>2</v>
      </c>
      <c r="CB406" s="16">
        <v>2</v>
      </c>
      <c r="CC406" s="16">
        <v>2</v>
      </c>
      <c r="CD406" s="16">
        <v>2</v>
      </c>
      <c r="CE406" s="16">
        <v>2</v>
      </c>
      <c r="CF406" s="16">
        <v>2</v>
      </c>
      <c r="CG406" s="16">
        <v>2</v>
      </c>
      <c r="CH406" s="16">
        <v>2</v>
      </c>
      <c r="CI406" s="16">
        <v>2</v>
      </c>
      <c r="CJ406" s="16">
        <v>2</v>
      </c>
      <c r="CK406" s="16">
        <v>2</v>
      </c>
      <c r="CL406" s="16">
        <v>2</v>
      </c>
      <c r="CM406" s="16">
        <v>2</v>
      </c>
      <c r="CN406" s="16">
        <v>2</v>
      </c>
      <c r="CO406" s="16">
        <v>2</v>
      </c>
      <c r="CP406" s="16">
        <v>2</v>
      </c>
      <c r="CQ406" s="16">
        <v>2</v>
      </c>
      <c r="CR406" s="16">
        <v>2</v>
      </c>
      <c r="CS406" s="16"/>
      <c r="CT406" s="16">
        <v>2</v>
      </c>
      <c r="CU406" s="16">
        <v>2</v>
      </c>
      <c r="CV406" s="16">
        <v>2</v>
      </c>
      <c r="CW406" s="69">
        <f>COUNTIF(BJ406:CV406,"2")</f>
        <v>38</v>
      </c>
      <c r="CX406" s="352">
        <f>CW406/(CW406+CY406+DA406+DC406)</f>
        <v>1</v>
      </c>
      <c r="CY406" s="69">
        <f>COUNTIF(BJ406:CV406,"1")</f>
        <v>0</v>
      </c>
      <c r="CZ406" s="70">
        <f>CY406/(CW406+CY406+DA406+DC406)</f>
        <v>0</v>
      </c>
      <c r="DA406" s="69">
        <f>COUNTIF(BJ406:CV406,"0")</f>
        <v>0</v>
      </c>
      <c r="DB406" s="70">
        <f>DA406/(CW406+CY406+DA406+DC406)</f>
        <v>0</v>
      </c>
      <c r="DC406" s="69">
        <f>COUNTIF(BJ406:CV406,"KĐG")</f>
        <v>0</v>
      </c>
      <c r="DD406" s="70">
        <f>DC406/(CW406+CY406+DA406+DC406)</f>
        <v>0</v>
      </c>
      <c r="DE406" s="71">
        <f>(((CW406*2)+(CY406*1)+(DA406*0)))/(CW406+CY406+DA406)</f>
        <v>2</v>
      </c>
      <c r="DF406" s="71" t="str">
        <f>IF(DD406&gt;=50%,"KĐG",IF(DE406&gt;=1.6,"Đạt mục tiêu",IF(DE406&gt;=1,"Cần cố gắng","Chưa đạt")))</f>
        <v>Đạt mục tiêu</v>
      </c>
      <c r="DG406" s="2"/>
      <c r="DH406" s="2"/>
      <c r="DI406" s="2"/>
      <c r="DJ406" s="2"/>
      <c r="DK406" s="2"/>
      <c r="DL406" s="2"/>
      <c r="DM406" s="2"/>
      <c r="DN406" s="2"/>
      <c r="DO406" s="2"/>
      <c r="DP406" s="2"/>
      <c r="DQ406" s="2"/>
      <c r="DR406" s="2"/>
      <c r="DS406" s="2"/>
      <c r="DT406" s="2"/>
      <c r="DU406" s="2"/>
      <c r="DV406" s="2"/>
      <c r="DW406" s="2"/>
      <c r="DX406" s="2"/>
      <c r="DY406" s="2"/>
      <c r="DZ406" s="2"/>
    </row>
    <row r="407" spans="1:130" ht="39.75" hidden="1" customHeight="1" x14ac:dyDescent="0.25">
      <c r="A407" s="49">
        <v>367</v>
      </c>
      <c r="B407" s="55">
        <v>516</v>
      </c>
      <c r="C407" s="56">
        <v>517</v>
      </c>
      <c r="D407" s="706" t="s">
        <v>486</v>
      </c>
      <c r="E407" s="708"/>
      <c r="F407" s="705"/>
      <c r="G407" s="280"/>
      <c r="H407" s="57"/>
      <c r="I407" s="64"/>
      <c r="J407" s="57"/>
      <c r="K407" s="57" t="s">
        <v>8</v>
      </c>
      <c r="L407" s="57" t="s">
        <v>8</v>
      </c>
      <c r="M407" s="57" t="s">
        <v>8</v>
      </c>
      <c r="N407" s="296"/>
      <c r="O407" s="58" t="s">
        <v>609</v>
      </c>
      <c r="P407" s="58" t="s">
        <v>609</v>
      </c>
      <c r="Q407" s="58" t="s">
        <v>609</v>
      </c>
      <c r="R407" s="58" t="s">
        <v>609</v>
      </c>
      <c r="S407" s="58" t="s">
        <v>609</v>
      </c>
      <c r="T407" s="58" t="s">
        <v>609</v>
      </c>
      <c r="U407" s="58" t="s">
        <v>609</v>
      </c>
      <c r="V407" s="58" t="s">
        <v>609</v>
      </c>
      <c r="W407" s="58" t="s">
        <v>609</v>
      </c>
      <c r="X407" s="58" t="s">
        <v>609</v>
      </c>
      <c r="Y407" s="67">
        <f t="shared" si="210"/>
        <v>0</v>
      </c>
      <c r="Z407" s="57"/>
      <c r="AA407" s="57"/>
      <c r="AB407" s="57"/>
      <c r="AC407" s="57"/>
      <c r="AD407" s="57"/>
      <c r="AE407" s="57" t="s">
        <v>609</v>
      </c>
      <c r="AF407" s="57" t="s">
        <v>609</v>
      </c>
      <c r="AG407" s="57" t="s">
        <v>609</v>
      </c>
      <c r="AH407" s="78"/>
      <c r="AI407" s="78"/>
      <c r="AJ407" s="78"/>
      <c r="AK407" s="78"/>
      <c r="AL407" s="78"/>
      <c r="AM407" s="78"/>
      <c r="AN407" s="78"/>
      <c r="AO407" s="78"/>
      <c r="AP407" s="78"/>
      <c r="AQ407" s="78"/>
      <c r="AR407" s="78"/>
      <c r="AS407" s="78"/>
      <c r="AT407" s="78"/>
      <c r="AU407" s="78"/>
      <c r="AV407" s="78"/>
      <c r="AW407" s="78"/>
      <c r="AX407" s="78"/>
      <c r="AY407" s="78"/>
      <c r="AZ407" s="78"/>
      <c r="BA407" s="78"/>
      <c r="BB407" s="78"/>
      <c r="BC407" s="78"/>
      <c r="BD407" s="78"/>
      <c r="BE407" s="78"/>
      <c r="BF407" s="78"/>
      <c r="BG407" s="78"/>
      <c r="BH407" s="78"/>
      <c r="BI407" s="78"/>
      <c r="BJ407" s="336" t="s">
        <v>8</v>
      </c>
      <c r="BK407" s="336" t="s">
        <v>8</v>
      </c>
      <c r="BL407" s="336" t="s">
        <v>8</v>
      </c>
      <c r="BM407" s="336" t="s">
        <v>8</v>
      </c>
      <c r="BN407" s="336" t="s">
        <v>8</v>
      </c>
      <c r="BO407" s="336" t="s">
        <v>8</v>
      </c>
      <c r="BP407" s="336" t="s">
        <v>8</v>
      </c>
      <c r="BQ407" s="336" t="s">
        <v>8</v>
      </c>
      <c r="BR407" s="336" t="s">
        <v>8</v>
      </c>
      <c r="BS407" s="336" t="s">
        <v>8</v>
      </c>
      <c r="BT407" s="336" t="s">
        <v>8</v>
      </c>
      <c r="BU407" s="336" t="s">
        <v>8</v>
      </c>
      <c r="BV407" s="336" t="s">
        <v>8</v>
      </c>
      <c r="BW407" s="336" t="s">
        <v>8</v>
      </c>
      <c r="BX407" s="336" t="s">
        <v>8</v>
      </c>
      <c r="BY407" s="336" t="s">
        <v>8</v>
      </c>
      <c r="BZ407" s="336" t="s">
        <v>8</v>
      </c>
      <c r="CA407" s="336" t="s">
        <v>8</v>
      </c>
      <c r="CB407" s="336" t="s">
        <v>8</v>
      </c>
      <c r="CC407" s="336" t="s">
        <v>8</v>
      </c>
      <c r="CD407" s="336" t="s">
        <v>8</v>
      </c>
      <c r="CE407" s="336" t="s">
        <v>8</v>
      </c>
      <c r="CF407" s="336" t="s">
        <v>8</v>
      </c>
      <c r="CG407" s="336" t="s">
        <v>8</v>
      </c>
      <c r="CH407" s="336" t="s">
        <v>8</v>
      </c>
      <c r="CI407" s="336" t="s">
        <v>8</v>
      </c>
      <c r="CJ407" s="336" t="s">
        <v>8</v>
      </c>
      <c r="CK407" s="336" t="s">
        <v>8</v>
      </c>
      <c r="CL407" s="336" t="s">
        <v>8</v>
      </c>
      <c r="CM407" s="336" t="s">
        <v>8</v>
      </c>
      <c r="CN407" s="336" t="s">
        <v>8</v>
      </c>
      <c r="CO407" s="336" t="s">
        <v>8</v>
      </c>
      <c r="CP407" s="336" t="s">
        <v>8</v>
      </c>
      <c r="CQ407" s="336" t="s">
        <v>8</v>
      </c>
      <c r="CR407" s="336" t="s">
        <v>8</v>
      </c>
      <c r="CS407" s="336"/>
      <c r="CT407" s="336" t="s">
        <v>8</v>
      </c>
      <c r="CU407" s="336" t="s">
        <v>8</v>
      </c>
      <c r="CV407" s="336" t="s">
        <v>8</v>
      </c>
      <c r="CW407" s="336" t="s">
        <v>8</v>
      </c>
      <c r="CX407" s="331" t="s">
        <v>8</v>
      </c>
      <c r="CY407" s="336" t="s">
        <v>8</v>
      </c>
      <c r="CZ407" s="336" t="s">
        <v>8</v>
      </c>
      <c r="DA407" s="336" t="s">
        <v>8</v>
      </c>
      <c r="DB407" s="336" t="s">
        <v>8</v>
      </c>
      <c r="DC407" s="336" t="s">
        <v>8</v>
      </c>
      <c r="DD407" s="336" t="s">
        <v>8</v>
      </c>
      <c r="DE407" s="57" t="s">
        <v>8</v>
      </c>
      <c r="DF407" s="57" t="s">
        <v>8</v>
      </c>
      <c r="DG407" s="2"/>
      <c r="DH407" s="2"/>
      <c r="DI407" s="2"/>
      <c r="DJ407" s="2"/>
      <c r="DK407" s="2"/>
      <c r="DL407" s="2"/>
      <c r="DM407" s="2"/>
      <c r="DN407" s="2"/>
      <c r="DO407" s="2"/>
      <c r="DP407" s="2"/>
      <c r="DQ407" s="2"/>
      <c r="DR407" s="2"/>
      <c r="DS407" s="2"/>
      <c r="DT407" s="2"/>
      <c r="DU407" s="2"/>
      <c r="DV407" s="2"/>
      <c r="DW407" s="2"/>
      <c r="DX407" s="2"/>
      <c r="DY407" s="2"/>
      <c r="DZ407" s="2"/>
    </row>
    <row r="408" spans="1:130" ht="28.5" hidden="1" customHeight="1" x14ac:dyDescent="0.25">
      <c r="A408" s="49">
        <v>368</v>
      </c>
      <c r="B408" s="55">
        <v>517</v>
      </c>
      <c r="C408" s="56">
        <v>518</v>
      </c>
      <c r="D408" s="623" t="s">
        <v>487</v>
      </c>
      <c r="E408" s="624"/>
      <c r="F408" s="624"/>
      <c r="G408" s="624"/>
      <c r="H408" s="625"/>
      <c r="I408" s="78"/>
      <c r="J408" s="57"/>
      <c r="K408" s="57" t="s">
        <v>8</v>
      </c>
      <c r="L408" s="57" t="s">
        <v>8</v>
      </c>
      <c r="M408" s="57" t="s">
        <v>8</v>
      </c>
      <c r="N408" s="296"/>
      <c r="O408" s="58" t="s">
        <v>609</v>
      </c>
      <c r="P408" s="58" t="s">
        <v>609</v>
      </c>
      <c r="Q408" s="58" t="s">
        <v>609</v>
      </c>
      <c r="R408" s="58" t="s">
        <v>609</v>
      </c>
      <c r="S408" s="58" t="s">
        <v>609</v>
      </c>
      <c r="T408" s="58" t="s">
        <v>609</v>
      </c>
      <c r="U408" s="58" t="s">
        <v>609</v>
      </c>
      <c r="V408" s="58" t="s">
        <v>609</v>
      </c>
      <c r="W408" s="58" t="s">
        <v>609</v>
      </c>
      <c r="X408" s="58" t="s">
        <v>609</v>
      </c>
      <c r="Y408" s="67">
        <f t="shared" si="210"/>
        <v>0</v>
      </c>
      <c r="Z408" s="57"/>
      <c r="AA408" s="57"/>
      <c r="AB408" s="57"/>
      <c r="AC408" s="57"/>
      <c r="AD408" s="57"/>
      <c r="AE408" s="57" t="s">
        <v>609</v>
      </c>
      <c r="AF408" s="57" t="s">
        <v>609</v>
      </c>
      <c r="AG408" s="57" t="s">
        <v>609</v>
      </c>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336" t="s">
        <v>8</v>
      </c>
      <c r="BK408" s="336" t="s">
        <v>8</v>
      </c>
      <c r="BL408" s="336" t="s">
        <v>8</v>
      </c>
      <c r="BM408" s="336" t="s">
        <v>8</v>
      </c>
      <c r="BN408" s="336" t="s">
        <v>8</v>
      </c>
      <c r="BO408" s="336" t="s">
        <v>8</v>
      </c>
      <c r="BP408" s="336" t="s">
        <v>8</v>
      </c>
      <c r="BQ408" s="336" t="s">
        <v>8</v>
      </c>
      <c r="BR408" s="336" t="s">
        <v>8</v>
      </c>
      <c r="BS408" s="336" t="s">
        <v>8</v>
      </c>
      <c r="BT408" s="336" t="s">
        <v>8</v>
      </c>
      <c r="BU408" s="336" t="s">
        <v>8</v>
      </c>
      <c r="BV408" s="336" t="s">
        <v>8</v>
      </c>
      <c r="BW408" s="336" t="s">
        <v>8</v>
      </c>
      <c r="BX408" s="336" t="s">
        <v>8</v>
      </c>
      <c r="BY408" s="336" t="s">
        <v>8</v>
      </c>
      <c r="BZ408" s="336" t="s">
        <v>8</v>
      </c>
      <c r="CA408" s="336" t="s">
        <v>8</v>
      </c>
      <c r="CB408" s="336" t="s">
        <v>8</v>
      </c>
      <c r="CC408" s="336" t="s">
        <v>8</v>
      </c>
      <c r="CD408" s="336" t="s">
        <v>8</v>
      </c>
      <c r="CE408" s="336" t="s">
        <v>8</v>
      </c>
      <c r="CF408" s="336" t="s">
        <v>8</v>
      </c>
      <c r="CG408" s="336" t="s">
        <v>8</v>
      </c>
      <c r="CH408" s="336" t="s">
        <v>8</v>
      </c>
      <c r="CI408" s="336" t="s">
        <v>8</v>
      </c>
      <c r="CJ408" s="336" t="s">
        <v>8</v>
      </c>
      <c r="CK408" s="336" t="s">
        <v>8</v>
      </c>
      <c r="CL408" s="336" t="s">
        <v>8</v>
      </c>
      <c r="CM408" s="336" t="s">
        <v>8</v>
      </c>
      <c r="CN408" s="336" t="s">
        <v>8</v>
      </c>
      <c r="CO408" s="336" t="s">
        <v>8</v>
      </c>
      <c r="CP408" s="336" t="s">
        <v>8</v>
      </c>
      <c r="CQ408" s="336" t="s">
        <v>8</v>
      </c>
      <c r="CR408" s="336" t="s">
        <v>8</v>
      </c>
      <c r="CS408" s="336"/>
      <c r="CT408" s="336" t="s">
        <v>8</v>
      </c>
      <c r="CU408" s="336" t="s">
        <v>8</v>
      </c>
      <c r="CV408" s="336" t="s">
        <v>8</v>
      </c>
      <c r="CW408" s="336" t="s">
        <v>8</v>
      </c>
      <c r="CX408" s="331" t="s">
        <v>8</v>
      </c>
      <c r="CY408" s="336" t="s">
        <v>8</v>
      </c>
      <c r="CZ408" s="336" t="s">
        <v>8</v>
      </c>
      <c r="DA408" s="336" t="s">
        <v>8</v>
      </c>
      <c r="DB408" s="336" t="s">
        <v>8</v>
      </c>
      <c r="DC408" s="336" t="s">
        <v>8</v>
      </c>
      <c r="DD408" s="336" t="s">
        <v>8</v>
      </c>
      <c r="DE408" s="57" t="s">
        <v>8</v>
      </c>
      <c r="DF408" s="57" t="s">
        <v>8</v>
      </c>
      <c r="DG408" s="2"/>
      <c r="DH408" s="2"/>
      <c r="DI408" s="2"/>
      <c r="DJ408" s="2"/>
      <c r="DK408" s="2"/>
      <c r="DL408" s="2"/>
      <c r="DM408" s="2"/>
      <c r="DN408" s="2"/>
      <c r="DO408" s="2"/>
      <c r="DP408" s="2"/>
      <c r="DQ408" s="2"/>
      <c r="DR408" s="2"/>
      <c r="DS408" s="2"/>
      <c r="DT408" s="2"/>
      <c r="DU408" s="2"/>
      <c r="DV408" s="2"/>
      <c r="DW408" s="2"/>
      <c r="DX408" s="2"/>
      <c r="DY408" s="2"/>
      <c r="DZ408" s="2"/>
    </row>
    <row r="409" spans="1:130" ht="110.25" hidden="1" customHeight="1" x14ac:dyDescent="0.25">
      <c r="A409" s="49">
        <v>369</v>
      </c>
      <c r="B409" s="62">
        <v>518</v>
      </c>
      <c r="C409" s="56">
        <v>521</v>
      </c>
      <c r="D409" s="3" t="s">
        <v>490</v>
      </c>
      <c r="E409" s="15" t="s">
        <v>11</v>
      </c>
      <c r="F409" s="9" t="s">
        <v>488</v>
      </c>
      <c r="G409" s="9" t="s">
        <v>19</v>
      </c>
      <c r="H409" s="8" t="s">
        <v>874</v>
      </c>
      <c r="I409" s="64" t="s">
        <v>628</v>
      </c>
      <c r="J409" s="64" t="s">
        <v>489</v>
      </c>
      <c r="K409" s="16" t="s">
        <v>6</v>
      </c>
      <c r="L409" s="16" t="s">
        <v>15</v>
      </c>
      <c r="M409" s="11"/>
      <c r="N409" s="297" t="s">
        <v>1200</v>
      </c>
      <c r="O409" s="66" t="s">
        <v>15</v>
      </c>
      <c r="P409" s="66"/>
      <c r="Q409" s="66"/>
      <c r="R409" s="66"/>
      <c r="S409" s="66"/>
      <c r="T409" s="66"/>
      <c r="U409" s="66"/>
      <c r="V409" s="66"/>
      <c r="W409" s="66"/>
      <c r="X409" s="66"/>
      <c r="Y409" s="67">
        <f t="shared" si="210"/>
        <v>1</v>
      </c>
      <c r="Z409" s="16"/>
      <c r="AA409" s="16" t="s">
        <v>645</v>
      </c>
      <c r="AB409" s="16"/>
      <c r="AC409" s="16" t="s">
        <v>645</v>
      </c>
      <c r="AD409" s="16"/>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6">
        <v>2</v>
      </c>
      <c r="BK409" s="16">
        <v>2</v>
      </c>
      <c r="BL409" s="16">
        <v>2</v>
      </c>
      <c r="BM409" s="16">
        <v>2</v>
      </c>
      <c r="BN409" s="16">
        <v>2</v>
      </c>
      <c r="BO409" s="16">
        <v>2</v>
      </c>
      <c r="BP409" s="16">
        <v>2</v>
      </c>
      <c r="BQ409" s="16">
        <v>2</v>
      </c>
      <c r="BR409" s="16">
        <v>2</v>
      </c>
      <c r="BS409" s="16">
        <v>2</v>
      </c>
      <c r="BT409" s="16">
        <v>2</v>
      </c>
      <c r="BU409" s="16">
        <v>2</v>
      </c>
      <c r="BV409" s="16">
        <v>2</v>
      </c>
      <c r="BW409" s="16">
        <v>2</v>
      </c>
      <c r="BX409" s="16">
        <v>2</v>
      </c>
      <c r="BY409" s="16">
        <v>2</v>
      </c>
      <c r="BZ409" s="16">
        <v>2</v>
      </c>
      <c r="CA409" s="16">
        <v>2</v>
      </c>
      <c r="CB409" s="16">
        <v>2</v>
      </c>
      <c r="CC409" s="16">
        <v>2</v>
      </c>
      <c r="CD409" s="16">
        <v>2</v>
      </c>
      <c r="CE409" s="16">
        <v>2</v>
      </c>
      <c r="CF409" s="16">
        <v>2</v>
      </c>
      <c r="CG409" s="16">
        <v>2</v>
      </c>
      <c r="CH409" s="16">
        <v>2</v>
      </c>
      <c r="CI409" s="16">
        <v>2</v>
      </c>
      <c r="CJ409" s="16">
        <v>2</v>
      </c>
      <c r="CK409" s="16">
        <v>1</v>
      </c>
      <c r="CL409" s="16">
        <v>1</v>
      </c>
      <c r="CM409" s="16">
        <v>1</v>
      </c>
      <c r="CN409" s="16">
        <v>1</v>
      </c>
      <c r="CO409" s="16">
        <v>1</v>
      </c>
      <c r="CP409" s="16">
        <v>2</v>
      </c>
      <c r="CQ409" s="16">
        <v>2</v>
      </c>
      <c r="CR409" s="16">
        <v>2</v>
      </c>
      <c r="CS409" s="16">
        <v>2</v>
      </c>
      <c r="CT409" s="16">
        <v>2</v>
      </c>
      <c r="CU409" s="16">
        <v>2</v>
      </c>
      <c r="CV409" s="16">
        <v>2</v>
      </c>
      <c r="CW409" s="69">
        <f>COUNTIF(BJ409:CV409,"2")</f>
        <v>34</v>
      </c>
      <c r="CX409" s="352">
        <f>CW409/(CW409+CY409+DA409+DC409)</f>
        <v>0.87179487179487181</v>
      </c>
      <c r="CY409" s="69">
        <f>COUNTIF(BJ409:CV409,"1")</f>
        <v>5</v>
      </c>
      <c r="CZ409" s="70">
        <f>CY409/(CW409+CY409+DA409+DC409)</f>
        <v>0.12820512820512819</v>
      </c>
      <c r="DA409" s="69">
        <f>COUNTIF(BJ409:CV409,"0")</f>
        <v>0</v>
      </c>
      <c r="DB409" s="70">
        <f>DA409/(CW409+CY409+DA409+DC409)</f>
        <v>0</v>
      </c>
      <c r="DC409" s="69">
        <f>COUNTIF(BJ409:CV409,"KĐG")</f>
        <v>0</v>
      </c>
      <c r="DD409" s="70">
        <f>DC409/(CW409+CY409+DA409+DC409)</f>
        <v>0</v>
      </c>
      <c r="DE409" s="71">
        <f>(((CW409*2)+(CY409*1)+(DA409*0)))/(CW409+CY409+DA409)</f>
        <v>1.8717948717948718</v>
      </c>
      <c r="DF409" s="71" t="str">
        <f>IF(DD409&gt;=50%,"KĐG",IF(DE409&gt;=1.6,"Đạt mục tiêu",IF(DE409&gt;=1,"Cần cố gắng","Chưa đạt")))</f>
        <v>Đạt mục tiêu</v>
      </c>
      <c r="DG409" s="2"/>
      <c r="DH409" s="2"/>
      <c r="DI409" s="2"/>
      <c r="DJ409" s="2"/>
      <c r="DK409" s="2"/>
      <c r="DL409" s="2"/>
      <c r="DM409" s="2"/>
      <c r="DN409" s="2"/>
      <c r="DO409" s="2"/>
      <c r="DP409" s="2"/>
      <c r="DQ409" s="2"/>
      <c r="DR409" s="2"/>
      <c r="DS409" s="2"/>
      <c r="DT409" s="2"/>
      <c r="DU409" s="2"/>
      <c r="DV409" s="2"/>
      <c r="DW409" s="2"/>
      <c r="DX409" s="2"/>
      <c r="DY409" s="2"/>
      <c r="DZ409" s="2"/>
    </row>
    <row r="410" spans="1:130" ht="102.75" hidden="1" customHeight="1" x14ac:dyDescent="0.25">
      <c r="A410" s="49">
        <v>370</v>
      </c>
      <c r="B410" s="62">
        <v>521</v>
      </c>
      <c r="C410" s="56">
        <v>522</v>
      </c>
      <c r="D410" s="8" t="s">
        <v>491</v>
      </c>
      <c r="E410" s="15" t="s">
        <v>11</v>
      </c>
      <c r="F410" s="28" t="s">
        <v>492</v>
      </c>
      <c r="G410" s="388" t="s">
        <v>11</v>
      </c>
      <c r="H410" s="64" t="s">
        <v>875</v>
      </c>
      <c r="I410" s="64" t="s">
        <v>628</v>
      </c>
      <c r="J410" s="64" t="s">
        <v>489</v>
      </c>
      <c r="K410" s="16" t="s">
        <v>120</v>
      </c>
      <c r="L410" s="16" t="s">
        <v>15</v>
      </c>
      <c r="M410" s="11"/>
      <c r="N410" s="11" t="s">
        <v>546</v>
      </c>
      <c r="O410" s="66"/>
      <c r="P410" s="66"/>
      <c r="Q410" s="66"/>
      <c r="R410" s="66"/>
      <c r="S410" s="66"/>
      <c r="T410" s="66"/>
      <c r="U410" s="66" t="s">
        <v>15</v>
      </c>
      <c r="V410" s="66"/>
      <c r="W410" s="66"/>
      <c r="X410" s="66"/>
      <c r="Y410" s="67">
        <f t="shared" si="210"/>
        <v>1</v>
      </c>
      <c r="Z410" s="16"/>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6" t="s">
        <v>710</v>
      </c>
      <c r="AZ410" s="16"/>
      <c r="BA410" s="16" t="s">
        <v>645</v>
      </c>
      <c r="BB410" s="16" t="s">
        <v>645</v>
      </c>
      <c r="BC410" s="12"/>
      <c r="BD410" s="12"/>
      <c r="BE410" s="12"/>
      <c r="BF410" s="12"/>
      <c r="BG410" s="12"/>
      <c r="BH410" s="12"/>
      <c r="BI410" s="12"/>
      <c r="BJ410" s="16">
        <v>2</v>
      </c>
      <c r="BK410" s="16">
        <v>2</v>
      </c>
      <c r="BL410" s="16">
        <v>2</v>
      </c>
      <c r="BM410" s="16">
        <v>2</v>
      </c>
      <c r="BN410" s="16">
        <v>2</v>
      </c>
      <c r="BO410" s="16">
        <v>2</v>
      </c>
      <c r="BP410" s="16">
        <v>2</v>
      </c>
      <c r="BQ410" s="16">
        <v>2</v>
      </c>
      <c r="BR410" s="16">
        <v>2</v>
      </c>
      <c r="BS410" s="16">
        <v>2</v>
      </c>
      <c r="BT410" s="16">
        <v>2</v>
      </c>
      <c r="BU410" s="16">
        <v>2</v>
      </c>
      <c r="BV410" s="16">
        <v>2</v>
      </c>
      <c r="BW410" s="16">
        <v>2</v>
      </c>
      <c r="BX410" s="16">
        <v>2</v>
      </c>
      <c r="BY410" s="16">
        <v>2</v>
      </c>
      <c r="BZ410" s="16">
        <v>2</v>
      </c>
      <c r="CA410" s="16">
        <v>2</v>
      </c>
      <c r="CB410" s="16">
        <v>2</v>
      </c>
      <c r="CC410" s="16">
        <v>2</v>
      </c>
      <c r="CD410" s="16">
        <v>2</v>
      </c>
      <c r="CE410" s="16">
        <v>2</v>
      </c>
      <c r="CF410" s="16">
        <v>2</v>
      </c>
      <c r="CG410" s="16">
        <v>2</v>
      </c>
      <c r="CH410" s="16">
        <v>2</v>
      </c>
      <c r="CI410" s="16">
        <v>2</v>
      </c>
      <c r="CJ410" s="16">
        <v>2</v>
      </c>
      <c r="CK410" s="16">
        <v>2</v>
      </c>
      <c r="CL410" s="16">
        <v>2</v>
      </c>
      <c r="CM410" s="16">
        <v>2</v>
      </c>
      <c r="CN410" s="16">
        <v>2</v>
      </c>
      <c r="CO410" s="16">
        <v>2</v>
      </c>
      <c r="CP410" s="16">
        <v>2</v>
      </c>
      <c r="CQ410" s="16">
        <v>2</v>
      </c>
      <c r="CR410" s="16">
        <v>2</v>
      </c>
      <c r="CS410" s="16"/>
      <c r="CT410" s="16">
        <v>2</v>
      </c>
      <c r="CU410" s="16">
        <v>2</v>
      </c>
      <c r="CV410" s="16">
        <v>2</v>
      </c>
      <c r="CW410" s="69">
        <f>COUNTIF(BJ410:CV410,"2")</f>
        <v>38</v>
      </c>
      <c r="CX410" s="352">
        <f>CW410/(CW410+CY410+DA410+DC410)</f>
        <v>1</v>
      </c>
      <c r="CY410" s="69">
        <f>COUNTIF(BJ410:CV410,"1")</f>
        <v>0</v>
      </c>
      <c r="CZ410" s="70">
        <f>CY410/(CW410+CY410+DA410+DC410)</f>
        <v>0</v>
      </c>
      <c r="DA410" s="69">
        <f>COUNTIF(BJ410:CV410,"0")</f>
        <v>0</v>
      </c>
      <c r="DB410" s="70">
        <f>DA410/(CW410+CY410+DA410+DC410)</f>
        <v>0</v>
      </c>
      <c r="DC410" s="69">
        <f>COUNTIF(BJ410:CV410,"KĐG")</f>
        <v>0</v>
      </c>
      <c r="DD410" s="70">
        <f>DC410/(CW410+CY410+DA410+DC410)</f>
        <v>0</v>
      </c>
      <c r="DE410" s="71">
        <f>(((CW410*2)+(CY410*1)+(DA410*0)))/(CW410+CY410+DA410)</f>
        <v>2</v>
      </c>
      <c r="DF410" s="71" t="str">
        <f>IF(DD410&gt;=50%,"KĐG",IF(DE410&gt;=1.6,"Đạt mục tiêu",IF(DE410&gt;=1,"Cần cố gắng","Chưa đạt")))</f>
        <v>Đạt mục tiêu</v>
      </c>
      <c r="DG410" s="2"/>
      <c r="DH410" s="2"/>
      <c r="DI410" s="2"/>
      <c r="DJ410" s="2"/>
      <c r="DK410" s="2"/>
      <c r="DL410" s="2"/>
      <c r="DM410" s="2"/>
      <c r="DN410" s="2"/>
      <c r="DO410" s="2"/>
      <c r="DP410" s="2"/>
      <c r="DQ410" s="2"/>
      <c r="DR410" s="2"/>
      <c r="DS410" s="2"/>
      <c r="DT410" s="2"/>
      <c r="DU410" s="2"/>
      <c r="DV410" s="2"/>
      <c r="DW410" s="2"/>
      <c r="DX410" s="2"/>
      <c r="DY410" s="2"/>
      <c r="DZ410" s="2"/>
    </row>
    <row r="411" spans="1:130" ht="67.5" hidden="1" customHeight="1" x14ac:dyDescent="0.25">
      <c r="A411" s="49">
        <v>371</v>
      </c>
      <c r="B411" s="62">
        <v>522</v>
      </c>
      <c r="C411" s="56">
        <v>523</v>
      </c>
      <c r="D411" s="8" t="s">
        <v>493</v>
      </c>
      <c r="E411" s="15" t="s">
        <v>11</v>
      </c>
      <c r="F411" s="15" t="s">
        <v>494</v>
      </c>
      <c r="G411" s="64" t="s">
        <v>11</v>
      </c>
      <c r="H411" s="8" t="s">
        <v>876</v>
      </c>
      <c r="I411" s="64" t="s">
        <v>628</v>
      </c>
      <c r="J411" s="64" t="s">
        <v>489</v>
      </c>
      <c r="K411" s="16" t="s">
        <v>120</v>
      </c>
      <c r="L411" s="16" t="s">
        <v>15</v>
      </c>
      <c r="M411" s="11"/>
      <c r="N411" s="11" t="s">
        <v>545</v>
      </c>
      <c r="O411" s="66"/>
      <c r="P411" s="66"/>
      <c r="Q411" s="66"/>
      <c r="R411" s="66"/>
      <c r="S411" s="66"/>
      <c r="T411" s="66" t="s">
        <v>15</v>
      </c>
      <c r="U411" s="66"/>
      <c r="V411" s="66"/>
      <c r="W411" s="66"/>
      <c r="X411" s="66"/>
      <c r="Y411" s="67">
        <f t="shared" si="210"/>
        <v>1</v>
      </c>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t="s">
        <v>645</v>
      </c>
      <c r="AV411" s="16" t="s">
        <v>645</v>
      </c>
      <c r="AW411" s="16"/>
      <c r="AX411" s="16" t="s">
        <v>710</v>
      </c>
      <c r="AY411" s="16"/>
      <c r="AZ411" s="16"/>
      <c r="BA411" s="16"/>
      <c r="BB411" s="16"/>
      <c r="BC411" s="16"/>
      <c r="BD411" s="16"/>
      <c r="BE411" s="16"/>
      <c r="BF411" s="16"/>
      <c r="BG411" s="16"/>
      <c r="BH411" s="16"/>
      <c r="BI411" s="16"/>
      <c r="BJ411" s="345">
        <v>2</v>
      </c>
      <c r="BK411" s="345">
        <v>2</v>
      </c>
      <c r="BL411" s="345">
        <v>2</v>
      </c>
      <c r="BM411" s="345">
        <v>2</v>
      </c>
      <c r="BN411" s="345">
        <v>2</v>
      </c>
      <c r="BO411" s="345">
        <v>2</v>
      </c>
      <c r="BP411" s="345">
        <v>2</v>
      </c>
      <c r="BQ411" s="345">
        <v>2</v>
      </c>
      <c r="BR411" s="345">
        <v>2</v>
      </c>
      <c r="BS411" s="345">
        <v>1</v>
      </c>
      <c r="BT411" s="345">
        <v>1</v>
      </c>
      <c r="BU411" s="345">
        <v>1</v>
      </c>
      <c r="BV411" s="345">
        <v>1</v>
      </c>
      <c r="BW411" s="345">
        <v>1</v>
      </c>
      <c r="BX411" s="345">
        <v>1</v>
      </c>
      <c r="BY411" s="345">
        <v>1</v>
      </c>
      <c r="BZ411" s="345">
        <v>1</v>
      </c>
      <c r="CA411" s="345">
        <v>1</v>
      </c>
      <c r="CB411" s="345">
        <v>1</v>
      </c>
      <c r="CC411" s="345">
        <v>1</v>
      </c>
      <c r="CD411" s="345">
        <v>1</v>
      </c>
      <c r="CE411" s="345">
        <v>1</v>
      </c>
      <c r="CF411" s="345">
        <v>2</v>
      </c>
      <c r="CG411" s="345">
        <v>2</v>
      </c>
      <c r="CH411" s="345">
        <v>2</v>
      </c>
      <c r="CI411" s="345">
        <v>2</v>
      </c>
      <c r="CJ411" s="345">
        <v>2</v>
      </c>
      <c r="CK411" s="345">
        <v>2</v>
      </c>
      <c r="CL411" s="345">
        <v>2</v>
      </c>
      <c r="CM411" s="345">
        <v>2</v>
      </c>
      <c r="CN411" s="345">
        <v>2</v>
      </c>
      <c r="CO411" s="345">
        <v>2</v>
      </c>
      <c r="CP411" s="345">
        <v>2</v>
      </c>
      <c r="CQ411" s="345">
        <v>2</v>
      </c>
      <c r="CR411" s="345">
        <v>2</v>
      </c>
      <c r="CS411" s="345">
        <v>2</v>
      </c>
      <c r="CT411" s="345">
        <v>2</v>
      </c>
      <c r="CU411" s="345">
        <v>2</v>
      </c>
      <c r="CV411" s="345">
        <v>2</v>
      </c>
      <c r="CW411" s="335">
        <f>COUNTIF(BJ411:CV411,"2")</f>
        <v>26</v>
      </c>
      <c r="CX411" s="330">
        <f>CW411/(CW411+CY411+DA411+DC411)</f>
        <v>0.66666666666666663</v>
      </c>
      <c r="CY411" s="335">
        <f>COUNTIF(BJ411:CV411,"1")</f>
        <v>13</v>
      </c>
      <c r="CZ411" s="339">
        <f>CY411/(CW411+CY411+DA411+DC411)</f>
        <v>0.33333333333333331</v>
      </c>
      <c r="DA411" s="335">
        <f>COUNTIF(BJ411:CV411,"0")</f>
        <v>0</v>
      </c>
      <c r="DB411" s="339">
        <f>DA411/(CW411+CY411+DA411+DC411)</f>
        <v>0</v>
      </c>
      <c r="DC411" s="335">
        <f>COUNTIF(BJ411:CV411,"KĐG")</f>
        <v>0</v>
      </c>
      <c r="DD411" s="339">
        <f>DC411/(CW411+CY411+DA411+DC411)</f>
        <v>0</v>
      </c>
      <c r="DE411" s="71">
        <f>(((CW411*2)+(CY411*1)+(DA411*0)))/(CW411+CY411+DA411)</f>
        <v>1.6666666666666667</v>
      </c>
      <c r="DF411" s="71" t="str">
        <f>IF(DD411&gt;=50%,"KĐG",IF(DE411&gt;=1.6,"Đạt mục tiêu",IF(DE411&gt;=1,"Cần cố gắng","Chưa đạt")))</f>
        <v>Đạt mục tiêu</v>
      </c>
      <c r="DG411" s="2"/>
      <c r="DH411" s="2"/>
      <c r="DI411" s="2"/>
      <c r="DJ411" s="2"/>
      <c r="DK411" s="2"/>
      <c r="DL411" s="2"/>
      <c r="DM411" s="2"/>
      <c r="DN411" s="2"/>
      <c r="DO411" s="2"/>
      <c r="DP411" s="2"/>
      <c r="DQ411" s="2"/>
      <c r="DR411" s="2"/>
      <c r="DS411" s="2"/>
      <c r="DT411" s="2"/>
      <c r="DU411" s="2"/>
      <c r="DV411" s="2"/>
      <c r="DW411" s="2"/>
      <c r="DX411" s="2"/>
      <c r="DY411" s="2"/>
      <c r="DZ411" s="2"/>
    </row>
    <row r="412" spans="1:130" ht="23.25" hidden="1" customHeight="1" x14ac:dyDescent="0.25">
      <c r="A412" s="49">
        <v>372</v>
      </c>
      <c r="B412" s="55">
        <v>523</v>
      </c>
      <c r="C412" s="56">
        <v>524</v>
      </c>
      <c r="D412" s="623" t="s">
        <v>495</v>
      </c>
      <c r="E412" s="624"/>
      <c r="F412" s="624"/>
      <c r="G412" s="624"/>
      <c r="H412" s="625"/>
      <c r="I412" s="64"/>
      <c r="J412" s="57"/>
      <c r="K412" s="57" t="s">
        <v>8</v>
      </c>
      <c r="L412" s="57" t="s">
        <v>8</v>
      </c>
      <c r="M412" s="57" t="s">
        <v>8</v>
      </c>
      <c r="N412" s="296"/>
      <c r="O412" s="58" t="s">
        <v>609</v>
      </c>
      <c r="P412" s="58" t="s">
        <v>609</v>
      </c>
      <c r="Q412" s="58" t="s">
        <v>609</v>
      </c>
      <c r="R412" s="58" t="s">
        <v>609</v>
      </c>
      <c r="S412" s="58" t="s">
        <v>609</v>
      </c>
      <c r="T412" s="58" t="s">
        <v>609</v>
      </c>
      <c r="U412" s="58" t="s">
        <v>609</v>
      </c>
      <c r="V412" s="58" t="s">
        <v>609</v>
      </c>
      <c r="W412" s="58" t="s">
        <v>609</v>
      </c>
      <c r="X412" s="58" t="s">
        <v>609</v>
      </c>
      <c r="Y412" s="67">
        <f t="shared" si="210"/>
        <v>0</v>
      </c>
      <c r="Z412" s="57"/>
      <c r="AA412" s="57"/>
      <c r="AB412" s="57"/>
      <c r="AC412" s="57"/>
      <c r="AD412" s="57"/>
      <c r="AE412" s="57" t="s">
        <v>609</v>
      </c>
      <c r="AF412" s="57" t="s">
        <v>609</v>
      </c>
      <c r="AG412" s="57" t="s">
        <v>609</v>
      </c>
      <c r="AH412" s="78"/>
      <c r="AI412" s="78"/>
      <c r="AJ412" s="78"/>
      <c r="AK412" s="78"/>
      <c r="AL412" s="78"/>
      <c r="AM412" s="78"/>
      <c r="AN412" s="78"/>
      <c r="AO412" s="78"/>
      <c r="AP412" s="78"/>
      <c r="AQ412" s="78"/>
      <c r="AR412" s="78"/>
      <c r="AS412" s="78"/>
      <c r="AT412" s="78"/>
      <c r="AU412" s="78"/>
      <c r="AV412" s="78"/>
      <c r="AW412" s="78"/>
      <c r="AX412" s="78"/>
      <c r="AY412" s="78"/>
      <c r="AZ412" s="78"/>
      <c r="BA412" s="78"/>
      <c r="BB412" s="78"/>
      <c r="BC412" s="78"/>
      <c r="BD412" s="78"/>
      <c r="BE412" s="78"/>
      <c r="BF412" s="78"/>
      <c r="BG412" s="78"/>
      <c r="BH412" s="78"/>
      <c r="BI412" s="78"/>
      <c r="BJ412" s="336" t="s">
        <v>8</v>
      </c>
      <c r="BK412" s="336" t="s">
        <v>8</v>
      </c>
      <c r="BL412" s="336" t="s">
        <v>8</v>
      </c>
      <c r="BM412" s="336" t="s">
        <v>8</v>
      </c>
      <c r="BN412" s="336" t="s">
        <v>8</v>
      </c>
      <c r="BO412" s="336" t="s">
        <v>8</v>
      </c>
      <c r="BP412" s="336" t="s">
        <v>8</v>
      </c>
      <c r="BQ412" s="336" t="s">
        <v>8</v>
      </c>
      <c r="BR412" s="336" t="s">
        <v>8</v>
      </c>
      <c r="BS412" s="336" t="s">
        <v>8</v>
      </c>
      <c r="BT412" s="336" t="s">
        <v>8</v>
      </c>
      <c r="BU412" s="336" t="s">
        <v>8</v>
      </c>
      <c r="BV412" s="336" t="s">
        <v>8</v>
      </c>
      <c r="BW412" s="336" t="s">
        <v>8</v>
      </c>
      <c r="BX412" s="336" t="s">
        <v>8</v>
      </c>
      <c r="BY412" s="336" t="s">
        <v>8</v>
      </c>
      <c r="BZ412" s="336" t="s">
        <v>8</v>
      </c>
      <c r="CA412" s="336" t="s">
        <v>8</v>
      </c>
      <c r="CB412" s="336" t="s">
        <v>8</v>
      </c>
      <c r="CC412" s="336" t="s">
        <v>8</v>
      </c>
      <c r="CD412" s="336" t="s">
        <v>8</v>
      </c>
      <c r="CE412" s="336" t="s">
        <v>8</v>
      </c>
      <c r="CF412" s="336" t="s">
        <v>8</v>
      </c>
      <c r="CG412" s="336" t="s">
        <v>8</v>
      </c>
      <c r="CH412" s="336" t="s">
        <v>8</v>
      </c>
      <c r="CI412" s="336" t="s">
        <v>8</v>
      </c>
      <c r="CJ412" s="336" t="s">
        <v>8</v>
      </c>
      <c r="CK412" s="336" t="s">
        <v>8</v>
      </c>
      <c r="CL412" s="336" t="s">
        <v>8</v>
      </c>
      <c r="CM412" s="336" t="s">
        <v>8</v>
      </c>
      <c r="CN412" s="336" t="s">
        <v>8</v>
      </c>
      <c r="CO412" s="336" t="s">
        <v>8</v>
      </c>
      <c r="CP412" s="336" t="s">
        <v>8</v>
      </c>
      <c r="CQ412" s="336" t="s">
        <v>8</v>
      </c>
      <c r="CR412" s="336" t="s">
        <v>8</v>
      </c>
      <c r="CS412" s="336"/>
      <c r="CT412" s="336" t="s">
        <v>8</v>
      </c>
      <c r="CU412" s="336" t="s">
        <v>8</v>
      </c>
      <c r="CV412" s="336" t="s">
        <v>8</v>
      </c>
      <c r="CW412" s="336" t="s">
        <v>8</v>
      </c>
      <c r="CX412" s="331" t="s">
        <v>8</v>
      </c>
      <c r="CY412" s="336" t="s">
        <v>8</v>
      </c>
      <c r="CZ412" s="336" t="s">
        <v>8</v>
      </c>
      <c r="DA412" s="336" t="s">
        <v>8</v>
      </c>
      <c r="DB412" s="336" t="s">
        <v>8</v>
      </c>
      <c r="DC412" s="336" t="s">
        <v>8</v>
      </c>
      <c r="DD412" s="336" t="s">
        <v>8</v>
      </c>
      <c r="DE412" s="57" t="s">
        <v>8</v>
      </c>
      <c r="DF412" s="57" t="s">
        <v>8</v>
      </c>
      <c r="DG412" s="2"/>
      <c r="DH412" s="2"/>
      <c r="DI412" s="2"/>
      <c r="DJ412" s="2"/>
      <c r="DK412" s="2"/>
      <c r="DL412" s="2"/>
      <c r="DM412" s="2"/>
      <c r="DN412" s="2"/>
      <c r="DO412" s="2"/>
      <c r="DP412" s="2"/>
      <c r="DQ412" s="2"/>
      <c r="DR412" s="2"/>
      <c r="DS412" s="2"/>
      <c r="DT412" s="2"/>
      <c r="DU412" s="2"/>
      <c r="DV412" s="2"/>
      <c r="DW412" s="2"/>
      <c r="DX412" s="2"/>
      <c r="DY412" s="2"/>
      <c r="DZ412" s="2"/>
    </row>
    <row r="413" spans="1:130" ht="54.75" hidden="1" customHeight="1" x14ac:dyDescent="0.25">
      <c r="A413" s="49">
        <v>373</v>
      </c>
      <c r="B413" s="62">
        <v>524</v>
      </c>
      <c r="C413" s="56">
        <v>527</v>
      </c>
      <c r="D413" s="8" t="s">
        <v>496</v>
      </c>
      <c r="E413" s="15" t="s">
        <v>19</v>
      </c>
      <c r="F413" s="15" t="s">
        <v>497</v>
      </c>
      <c r="G413" s="64" t="s">
        <v>19</v>
      </c>
      <c r="H413" s="64" t="s">
        <v>877</v>
      </c>
      <c r="I413" s="64" t="s">
        <v>628</v>
      </c>
      <c r="J413" s="8" t="s">
        <v>489</v>
      </c>
      <c r="K413" s="12" t="s">
        <v>6</v>
      </c>
      <c r="L413" s="12" t="s">
        <v>15</v>
      </c>
      <c r="M413" s="11"/>
      <c r="N413" s="297" t="s">
        <v>1200</v>
      </c>
      <c r="O413" s="66" t="s">
        <v>15</v>
      </c>
      <c r="P413" s="66"/>
      <c r="Q413" s="66"/>
      <c r="R413" s="66"/>
      <c r="S413" s="66"/>
      <c r="T413" s="66"/>
      <c r="U413" s="66"/>
      <c r="V413" s="66"/>
      <c r="W413" s="66"/>
      <c r="X413" s="66"/>
      <c r="Y413" s="67">
        <f t="shared" si="210"/>
        <v>1</v>
      </c>
      <c r="Z413" s="16"/>
      <c r="AA413" s="16" t="s">
        <v>710</v>
      </c>
      <c r="AB413" s="16"/>
      <c r="AC413" s="16"/>
      <c r="AD413" s="16" t="s">
        <v>710</v>
      </c>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6">
        <v>2</v>
      </c>
      <c r="BK413" s="16">
        <v>2</v>
      </c>
      <c r="BL413" s="16">
        <v>2</v>
      </c>
      <c r="BM413" s="16">
        <v>2</v>
      </c>
      <c r="BN413" s="16">
        <v>2</v>
      </c>
      <c r="BO413" s="16">
        <v>2</v>
      </c>
      <c r="BP413" s="16">
        <v>2</v>
      </c>
      <c r="BQ413" s="16">
        <v>2</v>
      </c>
      <c r="BR413" s="16">
        <v>2</v>
      </c>
      <c r="BS413" s="16">
        <v>2</v>
      </c>
      <c r="BT413" s="16">
        <v>2</v>
      </c>
      <c r="BU413" s="16">
        <v>2</v>
      </c>
      <c r="BV413" s="16">
        <v>2</v>
      </c>
      <c r="BW413" s="16">
        <v>2</v>
      </c>
      <c r="BX413" s="16">
        <v>2</v>
      </c>
      <c r="BY413" s="16">
        <v>2</v>
      </c>
      <c r="BZ413" s="16">
        <v>2</v>
      </c>
      <c r="CA413" s="16">
        <v>2</v>
      </c>
      <c r="CB413" s="16">
        <v>2</v>
      </c>
      <c r="CC413" s="16">
        <v>2</v>
      </c>
      <c r="CD413" s="16">
        <v>2</v>
      </c>
      <c r="CE413" s="16">
        <v>2</v>
      </c>
      <c r="CF413" s="16">
        <v>2</v>
      </c>
      <c r="CG413" s="16">
        <v>2</v>
      </c>
      <c r="CH413" s="16">
        <v>2</v>
      </c>
      <c r="CI413" s="16">
        <v>2</v>
      </c>
      <c r="CJ413" s="16">
        <v>2</v>
      </c>
      <c r="CK413" s="16">
        <v>2</v>
      </c>
      <c r="CL413" s="16">
        <v>2</v>
      </c>
      <c r="CM413" s="16">
        <v>2</v>
      </c>
      <c r="CN413" s="16">
        <v>2</v>
      </c>
      <c r="CO413" s="16">
        <v>2</v>
      </c>
      <c r="CP413" s="16">
        <v>2</v>
      </c>
      <c r="CQ413" s="16">
        <v>2</v>
      </c>
      <c r="CR413" s="16">
        <v>2</v>
      </c>
      <c r="CS413" s="16"/>
      <c r="CT413" s="16">
        <v>2</v>
      </c>
      <c r="CU413" s="16">
        <v>2</v>
      </c>
      <c r="CV413" s="16">
        <v>2</v>
      </c>
      <c r="CW413" s="69">
        <f t="shared" ref="CW413:CW429" si="211">COUNTIF(BJ413:CV413,"2")</f>
        <v>38</v>
      </c>
      <c r="CX413" s="352">
        <f t="shared" ref="CX413:CX429" si="212">CW413/(CW413+CY413+DA413+DC413)</f>
        <v>1</v>
      </c>
      <c r="CY413" s="69">
        <f t="shared" ref="CY413:CY429" si="213">COUNTIF(BJ413:CV413,"1")</f>
        <v>0</v>
      </c>
      <c r="CZ413" s="70">
        <f t="shared" ref="CZ413:CZ429" si="214">CY413/(CW413+CY413+DA413+DC413)</f>
        <v>0</v>
      </c>
      <c r="DA413" s="69">
        <f t="shared" ref="DA413:DA429" si="215">COUNTIF(BJ413:CV413,"0")</f>
        <v>0</v>
      </c>
      <c r="DB413" s="70">
        <f t="shared" ref="DB413:DB429" si="216">DA413/(CW413+CY413+DA413+DC413)</f>
        <v>0</v>
      </c>
      <c r="DC413" s="69">
        <f t="shared" ref="DC413:DC429" si="217">COUNTIF(BJ413:CV413,"KĐG")</f>
        <v>0</v>
      </c>
      <c r="DD413" s="70">
        <f t="shared" ref="DD413:DD429" si="218">DC413/(CW413+CY413+DA413+DC413)</f>
        <v>0</v>
      </c>
      <c r="DE413" s="71">
        <f t="shared" ref="DE413:DE429" si="219">(((CW413*2)+(CY413*1)+(DA413*0)))/(CW413+CY413+DA413)</f>
        <v>2</v>
      </c>
      <c r="DF413" s="71" t="str">
        <f t="shared" ref="DF413:DF429" si="220">IF(DD413&gt;=50%,"KĐG",IF(DE413&gt;=1.6,"Đạt mục tiêu",IF(DE413&gt;=1,"Cần cố gắng","Chưa đạt")))</f>
        <v>Đạt mục tiêu</v>
      </c>
      <c r="DG413" s="2"/>
      <c r="DH413" s="2"/>
      <c r="DI413" s="2"/>
      <c r="DJ413" s="2"/>
      <c r="DK413" s="2"/>
      <c r="DL413" s="2"/>
      <c r="DM413" s="2"/>
      <c r="DN413" s="2"/>
      <c r="DO413" s="2"/>
      <c r="DP413" s="2"/>
      <c r="DQ413" s="2"/>
      <c r="DR413" s="2"/>
      <c r="DS413" s="2"/>
      <c r="DT413" s="2"/>
      <c r="DU413" s="2"/>
      <c r="DV413" s="2"/>
      <c r="DW413" s="2"/>
      <c r="DX413" s="2"/>
      <c r="DY413" s="2"/>
      <c r="DZ413" s="2"/>
    </row>
    <row r="414" spans="1:130" ht="66" customHeight="1" x14ac:dyDescent="0.25">
      <c r="A414" s="49">
        <v>374</v>
      </c>
      <c r="B414" s="55">
        <v>527</v>
      </c>
      <c r="C414" s="56">
        <v>527</v>
      </c>
      <c r="D414" s="8" t="s">
        <v>496</v>
      </c>
      <c r="E414" s="15" t="s">
        <v>19</v>
      </c>
      <c r="F414" s="15" t="s">
        <v>497</v>
      </c>
      <c r="G414" s="64" t="s">
        <v>19</v>
      </c>
      <c r="H414" s="144" t="s">
        <v>878</v>
      </c>
      <c r="I414" s="64" t="s">
        <v>628</v>
      </c>
      <c r="J414" s="8" t="s">
        <v>489</v>
      </c>
      <c r="K414" s="13"/>
      <c r="L414" s="13"/>
      <c r="M414" s="11"/>
      <c r="N414" s="305" t="s">
        <v>541</v>
      </c>
      <c r="O414" s="66"/>
      <c r="P414" s="66" t="s">
        <v>15</v>
      </c>
      <c r="Q414" s="66"/>
      <c r="R414" s="66"/>
      <c r="S414" s="66"/>
      <c r="T414" s="66"/>
      <c r="U414" s="66"/>
      <c r="V414" s="66"/>
      <c r="W414" s="66"/>
      <c r="X414" s="66"/>
      <c r="Y414" s="67">
        <f t="shared" si="210"/>
        <v>1</v>
      </c>
      <c r="Z414" s="16"/>
      <c r="AA414" s="12"/>
      <c r="AB414" s="12"/>
      <c r="AC414" s="12"/>
      <c r="AD414" s="12"/>
      <c r="AE414" s="12" t="s">
        <v>710</v>
      </c>
      <c r="AF414" s="12" t="s">
        <v>654</v>
      </c>
      <c r="AG414" s="12" t="s">
        <v>710</v>
      </c>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6">
        <v>1</v>
      </c>
      <c r="BK414" s="16">
        <v>2</v>
      </c>
      <c r="BL414" s="16">
        <v>2</v>
      </c>
      <c r="BM414" s="16">
        <v>2</v>
      </c>
      <c r="BN414" s="16">
        <v>2</v>
      </c>
      <c r="BO414" s="16">
        <v>2</v>
      </c>
      <c r="BP414" s="16">
        <v>2</v>
      </c>
      <c r="BQ414" s="16">
        <v>2</v>
      </c>
      <c r="BR414" s="16">
        <v>2</v>
      </c>
      <c r="BS414" s="16">
        <v>2</v>
      </c>
      <c r="BT414" s="16">
        <v>2</v>
      </c>
      <c r="BU414" s="16">
        <v>2</v>
      </c>
      <c r="BV414" s="16">
        <v>2</v>
      </c>
      <c r="BW414" s="16">
        <v>2</v>
      </c>
      <c r="BX414" s="16">
        <v>2</v>
      </c>
      <c r="BY414" s="16">
        <v>2</v>
      </c>
      <c r="BZ414" s="16">
        <v>2</v>
      </c>
      <c r="CA414" s="16">
        <v>2</v>
      </c>
      <c r="CB414" s="16">
        <v>2</v>
      </c>
      <c r="CC414" s="16">
        <v>2</v>
      </c>
      <c r="CD414" s="16">
        <v>2</v>
      </c>
      <c r="CE414" s="16">
        <v>2</v>
      </c>
      <c r="CF414" s="16">
        <v>2</v>
      </c>
      <c r="CG414" s="16">
        <v>2</v>
      </c>
      <c r="CH414" s="16">
        <v>2</v>
      </c>
      <c r="CI414" s="16">
        <v>2</v>
      </c>
      <c r="CJ414" s="16">
        <v>2</v>
      </c>
      <c r="CK414" s="16">
        <v>2</v>
      </c>
      <c r="CL414" s="16">
        <v>2</v>
      </c>
      <c r="CM414" s="16">
        <v>2</v>
      </c>
      <c r="CN414" s="16">
        <v>2</v>
      </c>
      <c r="CO414" s="16">
        <v>2</v>
      </c>
      <c r="CP414" s="16">
        <v>2</v>
      </c>
      <c r="CQ414" s="16">
        <v>2</v>
      </c>
      <c r="CR414" s="16">
        <v>2</v>
      </c>
      <c r="CS414" s="16">
        <v>2</v>
      </c>
      <c r="CT414" s="16">
        <v>2</v>
      </c>
      <c r="CU414" s="16">
        <v>2</v>
      </c>
      <c r="CV414" s="16">
        <v>2</v>
      </c>
      <c r="CW414" s="69">
        <f t="shared" si="211"/>
        <v>38</v>
      </c>
      <c r="CX414" s="352">
        <f t="shared" si="212"/>
        <v>0.97435897435897434</v>
      </c>
      <c r="CY414" s="69">
        <f t="shared" si="213"/>
        <v>1</v>
      </c>
      <c r="CZ414" s="70">
        <f t="shared" si="214"/>
        <v>2.564102564102564E-2</v>
      </c>
      <c r="DA414" s="69">
        <f t="shared" si="215"/>
        <v>0</v>
      </c>
      <c r="DB414" s="70">
        <f t="shared" si="216"/>
        <v>0</v>
      </c>
      <c r="DC414" s="69">
        <f t="shared" si="217"/>
        <v>0</v>
      </c>
      <c r="DD414" s="70">
        <f t="shared" si="218"/>
        <v>0</v>
      </c>
      <c r="DE414" s="71">
        <f t="shared" si="219"/>
        <v>1.9743589743589745</v>
      </c>
      <c r="DF414" s="71" t="str">
        <f t="shared" si="220"/>
        <v>Đạt mục tiêu</v>
      </c>
      <c r="DG414" s="2"/>
      <c r="DH414" s="2"/>
      <c r="DI414" s="2"/>
      <c r="DJ414" s="2"/>
      <c r="DK414" s="2"/>
      <c r="DL414" s="2"/>
      <c r="DM414" s="2"/>
      <c r="DN414" s="2"/>
      <c r="DO414" s="2"/>
      <c r="DP414" s="2"/>
      <c r="DQ414" s="2"/>
      <c r="DR414" s="2"/>
      <c r="DS414" s="2"/>
      <c r="DT414" s="2"/>
      <c r="DU414" s="2"/>
      <c r="DV414" s="2"/>
      <c r="DW414" s="2"/>
      <c r="DX414" s="2"/>
      <c r="DY414" s="2"/>
      <c r="DZ414" s="2"/>
    </row>
    <row r="415" spans="1:130" ht="59.25" hidden="1" customHeight="1" x14ac:dyDescent="0.25">
      <c r="A415" s="49">
        <v>375</v>
      </c>
      <c r="B415" s="62">
        <v>527</v>
      </c>
      <c r="C415" s="56">
        <v>527</v>
      </c>
      <c r="D415" s="8" t="s">
        <v>496</v>
      </c>
      <c r="E415" s="281" t="s">
        <v>19</v>
      </c>
      <c r="F415" s="15" t="s">
        <v>497</v>
      </c>
      <c r="G415" s="282" t="s">
        <v>19</v>
      </c>
      <c r="H415" s="144" t="s">
        <v>879</v>
      </c>
      <c r="I415" s="64" t="s">
        <v>628</v>
      </c>
      <c r="J415" s="8" t="s">
        <v>489</v>
      </c>
      <c r="K415" s="13"/>
      <c r="L415" s="13"/>
      <c r="M415" s="11"/>
      <c r="N415" s="305" t="s">
        <v>542</v>
      </c>
      <c r="O415" s="66"/>
      <c r="P415" s="66"/>
      <c r="Q415" s="66" t="s">
        <v>15</v>
      </c>
      <c r="R415" s="66"/>
      <c r="S415" s="66"/>
      <c r="T415" s="66"/>
      <c r="U415" s="66"/>
      <c r="V415" s="66"/>
      <c r="W415" s="66"/>
      <c r="X415" s="66"/>
      <c r="Y415" s="67">
        <f t="shared" si="210"/>
        <v>1</v>
      </c>
      <c r="Z415" s="16"/>
      <c r="AA415" s="16"/>
      <c r="AB415" s="16"/>
      <c r="AC415" s="16"/>
      <c r="AD415" s="16"/>
      <c r="AE415" s="12"/>
      <c r="AF415" s="12"/>
      <c r="AG415" s="12"/>
      <c r="AH415" s="12" t="s">
        <v>645</v>
      </c>
      <c r="AI415" s="12" t="s">
        <v>645</v>
      </c>
      <c r="AJ415" s="12" t="s">
        <v>645</v>
      </c>
      <c r="AK415" s="12" t="s">
        <v>645</v>
      </c>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6">
        <v>2</v>
      </c>
      <c r="BK415" s="16">
        <v>2</v>
      </c>
      <c r="BL415" s="16">
        <v>2</v>
      </c>
      <c r="BM415" s="16">
        <v>2</v>
      </c>
      <c r="BN415" s="16">
        <v>2</v>
      </c>
      <c r="BO415" s="16">
        <v>2</v>
      </c>
      <c r="BP415" s="16">
        <v>2</v>
      </c>
      <c r="BQ415" s="16">
        <v>2</v>
      </c>
      <c r="BR415" s="16">
        <v>2</v>
      </c>
      <c r="BS415" s="16">
        <v>2</v>
      </c>
      <c r="BT415" s="16">
        <v>2</v>
      </c>
      <c r="BU415" s="16">
        <v>2</v>
      </c>
      <c r="BV415" s="16">
        <v>2</v>
      </c>
      <c r="BW415" s="16">
        <v>2</v>
      </c>
      <c r="BX415" s="16">
        <v>2</v>
      </c>
      <c r="BY415" s="16">
        <v>2</v>
      </c>
      <c r="BZ415" s="16">
        <v>2</v>
      </c>
      <c r="CA415" s="16">
        <v>2</v>
      </c>
      <c r="CB415" s="16">
        <v>2</v>
      </c>
      <c r="CC415" s="16">
        <v>2</v>
      </c>
      <c r="CD415" s="16">
        <v>2</v>
      </c>
      <c r="CE415" s="16">
        <v>2</v>
      </c>
      <c r="CF415" s="16">
        <v>2</v>
      </c>
      <c r="CG415" s="16">
        <v>2</v>
      </c>
      <c r="CH415" s="16">
        <v>2</v>
      </c>
      <c r="CI415" s="16">
        <v>2</v>
      </c>
      <c r="CJ415" s="16">
        <v>2</v>
      </c>
      <c r="CK415" s="16">
        <v>2</v>
      </c>
      <c r="CL415" s="16">
        <v>2</v>
      </c>
      <c r="CM415" s="16">
        <v>2</v>
      </c>
      <c r="CN415" s="16">
        <v>2</v>
      </c>
      <c r="CO415" s="16">
        <v>2</v>
      </c>
      <c r="CP415" s="16">
        <v>2</v>
      </c>
      <c r="CQ415" s="16">
        <v>1</v>
      </c>
      <c r="CR415" s="16">
        <v>1</v>
      </c>
      <c r="CS415" s="16">
        <v>1</v>
      </c>
      <c r="CT415" s="16">
        <v>2</v>
      </c>
      <c r="CU415" s="16">
        <v>2</v>
      </c>
      <c r="CV415" s="16">
        <v>2</v>
      </c>
      <c r="CW415" s="69">
        <f t="shared" si="211"/>
        <v>36</v>
      </c>
      <c r="CX415" s="352">
        <f t="shared" si="212"/>
        <v>0.92307692307692313</v>
      </c>
      <c r="CY415" s="69">
        <f t="shared" si="213"/>
        <v>3</v>
      </c>
      <c r="CZ415" s="70">
        <f t="shared" si="214"/>
        <v>7.6923076923076927E-2</v>
      </c>
      <c r="DA415" s="69">
        <f t="shared" si="215"/>
        <v>0</v>
      </c>
      <c r="DB415" s="70">
        <f t="shared" si="216"/>
        <v>0</v>
      </c>
      <c r="DC415" s="69">
        <f t="shared" si="217"/>
        <v>0</v>
      </c>
      <c r="DD415" s="70">
        <f t="shared" si="218"/>
        <v>0</v>
      </c>
      <c r="DE415" s="71">
        <f t="shared" si="219"/>
        <v>1.9230769230769231</v>
      </c>
      <c r="DF415" s="71" t="str">
        <f t="shared" si="220"/>
        <v>Đạt mục tiêu</v>
      </c>
      <c r="DG415" s="2"/>
      <c r="DH415" s="2"/>
      <c r="DI415" s="2"/>
      <c r="DJ415" s="2"/>
      <c r="DK415" s="2"/>
      <c r="DL415" s="2"/>
      <c r="DM415" s="2"/>
      <c r="DN415" s="2"/>
      <c r="DO415" s="2"/>
      <c r="DP415" s="2"/>
      <c r="DQ415" s="2"/>
      <c r="DR415" s="2"/>
      <c r="DS415" s="2"/>
      <c r="DT415" s="2"/>
      <c r="DU415" s="2"/>
      <c r="DV415" s="2"/>
      <c r="DW415" s="2"/>
      <c r="DX415" s="2"/>
      <c r="DY415" s="2"/>
      <c r="DZ415" s="2"/>
    </row>
    <row r="416" spans="1:130" ht="72" hidden="1" customHeight="1" x14ac:dyDescent="0.25">
      <c r="A416" s="49">
        <v>376</v>
      </c>
      <c r="B416" s="62">
        <v>527</v>
      </c>
      <c r="C416" s="56">
        <v>527</v>
      </c>
      <c r="D416" s="8" t="s">
        <v>496</v>
      </c>
      <c r="E416" s="15" t="s">
        <v>19</v>
      </c>
      <c r="F416" s="15" t="s">
        <v>497</v>
      </c>
      <c r="G416" s="64" t="s">
        <v>19</v>
      </c>
      <c r="H416" s="144" t="s">
        <v>880</v>
      </c>
      <c r="I416" s="64" t="s">
        <v>628</v>
      </c>
      <c r="J416" s="8" t="s">
        <v>489</v>
      </c>
      <c r="K416" s="13"/>
      <c r="L416" s="13"/>
      <c r="M416" s="11"/>
      <c r="N416" s="305" t="s">
        <v>543</v>
      </c>
      <c r="O416" s="66"/>
      <c r="P416" s="66"/>
      <c r="Q416" s="66"/>
      <c r="R416" s="66" t="s">
        <v>15</v>
      </c>
      <c r="S416" s="66"/>
      <c r="T416" s="66"/>
      <c r="U416" s="66"/>
      <c r="V416" s="66"/>
      <c r="W416" s="66"/>
      <c r="X416" s="66"/>
      <c r="Y416" s="67">
        <f t="shared" si="210"/>
        <v>1</v>
      </c>
      <c r="Z416" s="16"/>
      <c r="AA416" s="16"/>
      <c r="AB416" s="16"/>
      <c r="AC416" s="16"/>
      <c r="AD416" s="16"/>
      <c r="AE416" s="12"/>
      <c r="AF416" s="12"/>
      <c r="AG416" s="12"/>
      <c r="AH416" s="12"/>
      <c r="AI416" s="12"/>
      <c r="AJ416" s="12"/>
      <c r="AK416" s="12"/>
      <c r="AL416" s="12"/>
      <c r="AM416" s="12" t="s">
        <v>710</v>
      </c>
      <c r="AN416" s="12"/>
      <c r="AO416" s="12" t="s">
        <v>645</v>
      </c>
      <c r="AP416" s="12"/>
      <c r="AQ416" s="12"/>
      <c r="AR416" s="12"/>
      <c r="AS416" s="12"/>
      <c r="AT416" s="12"/>
      <c r="AU416" s="12"/>
      <c r="AV416" s="12"/>
      <c r="AW416" s="12"/>
      <c r="AX416" s="12"/>
      <c r="AY416" s="12"/>
      <c r="AZ416" s="12"/>
      <c r="BA416" s="12"/>
      <c r="BB416" s="12"/>
      <c r="BC416" s="12"/>
      <c r="BD416" s="12"/>
      <c r="BE416" s="12"/>
      <c r="BF416" s="12"/>
      <c r="BG416" s="12"/>
      <c r="BH416" s="12"/>
      <c r="BI416" s="12"/>
      <c r="BJ416" s="16">
        <v>2</v>
      </c>
      <c r="BK416" s="16">
        <v>2</v>
      </c>
      <c r="BL416" s="16">
        <v>2</v>
      </c>
      <c r="BM416" s="16">
        <v>2</v>
      </c>
      <c r="BN416" s="16">
        <v>2</v>
      </c>
      <c r="BO416" s="16">
        <v>2</v>
      </c>
      <c r="BP416" s="16">
        <v>2</v>
      </c>
      <c r="BQ416" s="16">
        <v>2</v>
      </c>
      <c r="BR416" s="16">
        <v>2</v>
      </c>
      <c r="BS416" s="16">
        <v>2</v>
      </c>
      <c r="BT416" s="16">
        <v>2</v>
      </c>
      <c r="BU416" s="16">
        <v>2</v>
      </c>
      <c r="BV416" s="16">
        <v>2</v>
      </c>
      <c r="BW416" s="16">
        <v>2</v>
      </c>
      <c r="BX416" s="16">
        <v>2</v>
      </c>
      <c r="BY416" s="16">
        <v>2</v>
      </c>
      <c r="BZ416" s="16">
        <v>2</v>
      </c>
      <c r="CA416" s="16">
        <v>2</v>
      </c>
      <c r="CB416" s="16">
        <v>2</v>
      </c>
      <c r="CC416" s="16">
        <v>2</v>
      </c>
      <c r="CD416" s="16">
        <v>2</v>
      </c>
      <c r="CE416" s="16">
        <v>2</v>
      </c>
      <c r="CF416" s="16">
        <v>2</v>
      </c>
      <c r="CG416" s="16">
        <v>2</v>
      </c>
      <c r="CH416" s="16">
        <v>2</v>
      </c>
      <c r="CI416" s="16">
        <v>2</v>
      </c>
      <c r="CJ416" s="16">
        <v>2</v>
      </c>
      <c r="CK416" s="16">
        <v>2</v>
      </c>
      <c r="CL416" s="16">
        <v>2</v>
      </c>
      <c r="CM416" s="16">
        <v>2</v>
      </c>
      <c r="CN416" s="16">
        <v>2</v>
      </c>
      <c r="CO416" s="16">
        <v>2</v>
      </c>
      <c r="CP416" s="16">
        <v>2</v>
      </c>
      <c r="CQ416" s="16">
        <v>2</v>
      </c>
      <c r="CR416" s="16">
        <v>2</v>
      </c>
      <c r="CS416" s="16">
        <v>2</v>
      </c>
      <c r="CT416" s="16">
        <v>2</v>
      </c>
      <c r="CU416" s="16">
        <v>2</v>
      </c>
      <c r="CV416" s="16">
        <v>2</v>
      </c>
      <c r="CW416" s="69">
        <f t="shared" si="211"/>
        <v>39</v>
      </c>
      <c r="CX416" s="352">
        <f t="shared" si="212"/>
        <v>1</v>
      </c>
      <c r="CY416" s="69">
        <f t="shared" si="213"/>
        <v>0</v>
      </c>
      <c r="CZ416" s="70">
        <f t="shared" si="214"/>
        <v>0</v>
      </c>
      <c r="DA416" s="69">
        <f t="shared" si="215"/>
        <v>0</v>
      </c>
      <c r="DB416" s="70">
        <f t="shared" si="216"/>
        <v>0</v>
      </c>
      <c r="DC416" s="69">
        <f t="shared" si="217"/>
        <v>0</v>
      </c>
      <c r="DD416" s="70">
        <f t="shared" si="218"/>
        <v>0</v>
      </c>
      <c r="DE416" s="71">
        <f t="shared" si="219"/>
        <v>2</v>
      </c>
      <c r="DF416" s="71" t="str">
        <f t="shared" si="220"/>
        <v>Đạt mục tiêu</v>
      </c>
      <c r="DG416" s="2"/>
      <c r="DH416" s="2"/>
      <c r="DI416" s="2"/>
      <c r="DJ416" s="2"/>
      <c r="DK416" s="2"/>
      <c r="DL416" s="2"/>
      <c r="DM416" s="2"/>
      <c r="DN416" s="2"/>
      <c r="DO416" s="2"/>
      <c r="DP416" s="2"/>
      <c r="DQ416" s="2"/>
      <c r="DR416" s="2"/>
      <c r="DS416" s="2"/>
      <c r="DT416" s="2"/>
      <c r="DU416" s="2"/>
      <c r="DV416" s="2"/>
      <c r="DW416" s="2"/>
      <c r="DX416" s="2"/>
      <c r="DY416" s="2"/>
      <c r="DZ416" s="2"/>
    </row>
    <row r="417" spans="1:130" ht="60.75" hidden="1" customHeight="1" x14ac:dyDescent="0.25">
      <c r="A417" s="49">
        <v>377</v>
      </c>
      <c r="B417" s="62">
        <v>527</v>
      </c>
      <c r="C417" s="56">
        <v>527</v>
      </c>
      <c r="D417" s="8" t="s">
        <v>496</v>
      </c>
      <c r="E417" s="15" t="s">
        <v>19</v>
      </c>
      <c r="F417" s="15" t="s">
        <v>497</v>
      </c>
      <c r="G417" s="64" t="s">
        <v>19</v>
      </c>
      <c r="H417" s="148" t="s">
        <v>881</v>
      </c>
      <c r="I417" s="64" t="s">
        <v>628</v>
      </c>
      <c r="J417" s="8" t="s">
        <v>489</v>
      </c>
      <c r="K417" s="13"/>
      <c r="L417" s="13"/>
      <c r="M417" s="11"/>
      <c r="N417" s="305" t="s">
        <v>544</v>
      </c>
      <c r="O417" s="66"/>
      <c r="P417" s="66"/>
      <c r="Q417" s="66"/>
      <c r="R417" s="66"/>
      <c r="S417" s="66" t="s">
        <v>15</v>
      </c>
      <c r="T417" s="66"/>
      <c r="U417" s="66"/>
      <c r="V417" s="66"/>
      <c r="W417" s="66"/>
      <c r="X417" s="66"/>
      <c r="Y417" s="67">
        <f t="shared" si="210"/>
        <v>1</v>
      </c>
      <c r="Z417" s="16"/>
      <c r="AA417" s="16"/>
      <c r="AB417" s="16"/>
      <c r="AC417" s="16"/>
      <c r="AD417" s="16"/>
      <c r="AE417" s="12"/>
      <c r="AF417" s="12"/>
      <c r="AG417" s="12"/>
      <c r="AH417" s="12"/>
      <c r="AI417" s="12"/>
      <c r="AJ417" s="12"/>
      <c r="AK417" s="12"/>
      <c r="AL417" s="12"/>
      <c r="AM417" s="12"/>
      <c r="AN417" s="12"/>
      <c r="AO417" s="12"/>
      <c r="AP417" s="12"/>
      <c r="AQ417" s="12" t="s">
        <v>645</v>
      </c>
      <c r="AR417" s="12" t="s">
        <v>645</v>
      </c>
      <c r="AS417" s="12" t="s">
        <v>645</v>
      </c>
      <c r="AT417" s="12" t="s">
        <v>645</v>
      </c>
      <c r="AU417" s="12"/>
      <c r="AV417" s="12"/>
      <c r="AW417" s="12"/>
      <c r="AX417" s="12"/>
      <c r="AY417" s="12"/>
      <c r="AZ417" s="12"/>
      <c r="BA417" s="12"/>
      <c r="BB417" s="12"/>
      <c r="BC417" s="12"/>
      <c r="BD417" s="12"/>
      <c r="BE417" s="12"/>
      <c r="BF417" s="12"/>
      <c r="BG417" s="12"/>
      <c r="BH417" s="12"/>
      <c r="BI417" s="12"/>
      <c r="BJ417" s="16">
        <v>2</v>
      </c>
      <c r="BK417" s="16">
        <v>2</v>
      </c>
      <c r="BL417" s="16">
        <v>2</v>
      </c>
      <c r="BM417" s="16">
        <v>2</v>
      </c>
      <c r="BN417" s="16">
        <v>2</v>
      </c>
      <c r="BO417" s="16">
        <v>2</v>
      </c>
      <c r="BP417" s="16">
        <v>2</v>
      </c>
      <c r="BQ417" s="16">
        <v>2</v>
      </c>
      <c r="BR417" s="16">
        <v>2</v>
      </c>
      <c r="BS417" s="16">
        <v>2</v>
      </c>
      <c r="BT417" s="16">
        <v>2</v>
      </c>
      <c r="BU417" s="16">
        <v>2</v>
      </c>
      <c r="BV417" s="16">
        <v>2</v>
      </c>
      <c r="BW417" s="16">
        <v>2</v>
      </c>
      <c r="BX417" s="16">
        <v>2</v>
      </c>
      <c r="BY417" s="16">
        <v>2</v>
      </c>
      <c r="BZ417" s="16">
        <v>2</v>
      </c>
      <c r="CA417" s="16">
        <v>2</v>
      </c>
      <c r="CB417" s="16">
        <v>2</v>
      </c>
      <c r="CC417" s="16">
        <v>2</v>
      </c>
      <c r="CD417" s="16">
        <v>2</v>
      </c>
      <c r="CE417" s="16">
        <v>2</v>
      </c>
      <c r="CF417" s="16">
        <v>2</v>
      </c>
      <c r="CG417" s="16">
        <v>2</v>
      </c>
      <c r="CH417" s="16">
        <v>2</v>
      </c>
      <c r="CI417" s="16">
        <v>2</v>
      </c>
      <c r="CJ417" s="16">
        <v>2</v>
      </c>
      <c r="CK417" s="16">
        <v>2</v>
      </c>
      <c r="CL417" s="16">
        <v>2</v>
      </c>
      <c r="CM417" s="16">
        <v>2</v>
      </c>
      <c r="CN417" s="16">
        <v>2</v>
      </c>
      <c r="CO417" s="16">
        <v>2</v>
      </c>
      <c r="CP417" s="16">
        <v>2</v>
      </c>
      <c r="CQ417" s="16">
        <v>2</v>
      </c>
      <c r="CR417" s="16">
        <v>2</v>
      </c>
      <c r="CS417" s="16"/>
      <c r="CT417" s="16">
        <v>2</v>
      </c>
      <c r="CU417" s="16">
        <v>2</v>
      </c>
      <c r="CV417" s="16">
        <v>2</v>
      </c>
      <c r="CW417" s="69">
        <f t="shared" si="211"/>
        <v>38</v>
      </c>
      <c r="CX417" s="352">
        <f t="shared" si="212"/>
        <v>1</v>
      </c>
      <c r="CY417" s="69">
        <f t="shared" si="213"/>
        <v>0</v>
      </c>
      <c r="CZ417" s="70">
        <f t="shared" si="214"/>
        <v>0</v>
      </c>
      <c r="DA417" s="69">
        <f t="shared" si="215"/>
        <v>0</v>
      </c>
      <c r="DB417" s="70">
        <f t="shared" si="216"/>
        <v>0</v>
      </c>
      <c r="DC417" s="69">
        <f t="shared" si="217"/>
        <v>0</v>
      </c>
      <c r="DD417" s="70">
        <f t="shared" si="218"/>
        <v>0</v>
      </c>
      <c r="DE417" s="71">
        <f t="shared" si="219"/>
        <v>2</v>
      </c>
      <c r="DF417" s="71" t="str">
        <f t="shared" si="220"/>
        <v>Đạt mục tiêu</v>
      </c>
      <c r="DG417" s="2"/>
      <c r="DH417" s="2"/>
      <c r="DI417" s="2"/>
      <c r="DJ417" s="2"/>
      <c r="DK417" s="2"/>
      <c r="DL417" s="2"/>
      <c r="DM417" s="2"/>
      <c r="DN417" s="2"/>
      <c r="DO417" s="2"/>
      <c r="DP417" s="2"/>
      <c r="DQ417" s="2"/>
      <c r="DR417" s="2"/>
      <c r="DS417" s="2"/>
      <c r="DT417" s="2"/>
      <c r="DU417" s="2"/>
      <c r="DV417" s="2"/>
      <c r="DW417" s="2"/>
      <c r="DX417" s="2"/>
      <c r="DY417" s="2"/>
      <c r="DZ417" s="2"/>
    </row>
    <row r="418" spans="1:130" ht="64.5" hidden="1" customHeight="1" x14ac:dyDescent="0.25">
      <c r="A418" s="49">
        <v>378</v>
      </c>
      <c r="B418" s="62">
        <v>527</v>
      </c>
      <c r="C418" s="56">
        <v>527</v>
      </c>
      <c r="D418" s="8" t="s">
        <v>496</v>
      </c>
      <c r="E418" s="15" t="s">
        <v>19</v>
      </c>
      <c r="F418" s="15" t="s">
        <v>497</v>
      </c>
      <c r="G418" s="64" t="s">
        <v>19</v>
      </c>
      <c r="H418" s="8" t="s">
        <v>882</v>
      </c>
      <c r="I418" s="64" t="s">
        <v>628</v>
      </c>
      <c r="J418" s="8" t="s">
        <v>489</v>
      </c>
      <c r="K418" s="13"/>
      <c r="L418" s="13"/>
      <c r="M418" s="11"/>
      <c r="N418" s="11" t="s">
        <v>1432</v>
      </c>
      <c r="O418" s="66"/>
      <c r="P418" s="66"/>
      <c r="Q418" s="66"/>
      <c r="R418" s="66"/>
      <c r="S418" s="66"/>
      <c r="T418" s="66"/>
      <c r="U418" s="66" t="s">
        <v>15</v>
      </c>
      <c r="V418" s="66"/>
      <c r="W418" s="66"/>
      <c r="X418" s="66"/>
      <c r="Y418" s="67">
        <f t="shared" si="210"/>
        <v>1</v>
      </c>
      <c r="Z418" s="16"/>
      <c r="AA418" s="16"/>
      <c r="AB418" s="16"/>
      <c r="AC418" s="16"/>
      <c r="AD418" s="16"/>
      <c r="AE418" s="12"/>
      <c r="AF418" s="12"/>
      <c r="AG418" s="12"/>
      <c r="AH418" s="12"/>
      <c r="AI418" s="12"/>
      <c r="AJ418" s="12"/>
      <c r="AK418" s="12"/>
      <c r="AL418" s="12"/>
      <c r="AM418" s="12"/>
      <c r="AN418" s="12"/>
      <c r="AO418" s="12"/>
      <c r="AP418" s="12"/>
      <c r="AQ418" s="12"/>
      <c r="AR418" s="12"/>
      <c r="AS418" s="12"/>
      <c r="AT418" s="12"/>
      <c r="AU418" s="12"/>
      <c r="AV418" s="12"/>
      <c r="AW418" s="12"/>
      <c r="AX418" s="12"/>
      <c r="AY418" s="12" t="s">
        <v>645</v>
      </c>
      <c r="AZ418" s="12"/>
      <c r="BA418" s="12" t="s">
        <v>645</v>
      </c>
      <c r="BB418" s="12" t="s">
        <v>710</v>
      </c>
      <c r="BC418" s="12"/>
      <c r="BD418" s="12"/>
      <c r="BE418" s="12"/>
      <c r="BF418" s="12"/>
      <c r="BG418" s="12"/>
      <c r="BH418" s="12"/>
      <c r="BI418" s="12"/>
      <c r="BJ418" s="16">
        <v>2</v>
      </c>
      <c r="BK418" s="16">
        <v>2</v>
      </c>
      <c r="BL418" s="16">
        <v>2</v>
      </c>
      <c r="BM418" s="16">
        <v>2</v>
      </c>
      <c r="BN418" s="16">
        <v>2</v>
      </c>
      <c r="BO418" s="16">
        <v>2</v>
      </c>
      <c r="BP418" s="16">
        <v>2</v>
      </c>
      <c r="BQ418" s="16">
        <v>2</v>
      </c>
      <c r="BR418" s="16">
        <v>2</v>
      </c>
      <c r="BS418" s="16">
        <v>2</v>
      </c>
      <c r="BT418" s="16">
        <v>2</v>
      </c>
      <c r="BU418" s="16">
        <v>2</v>
      </c>
      <c r="BV418" s="16">
        <v>2</v>
      </c>
      <c r="BW418" s="16">
        <v>2</v>
      </c>
      <c r="BX418" s="16">
        <v>2</v>
      </c>
      <c r="BY418" s="16">
        <v>2</v>
      </c>
      <c r="BZ418" s="16">
        <v>2</v>
      </c>
      <c r="CA418" s="16">
        <v>2</v>
      </c>
      <c r="CB418" s="16">
        <v>2</v>
      </c>
      <c r="CC418" s="16">
        <v>2</v>
      </c>
      <c r="CD418" s="16">
        <v>2</v>
      </c>
      <c r="CE418" s="16">
        <v>2</v>
      </c>
      <c r="CF418" s="16">
        <v>2</v>
      </c>
      <c r="CG418" s="16">
        <v>2</v>
      </c>
      <c r="CH418" s="16">
        <v>2</v>
      </c>
      <c r="CI418" s="16">
        <v>2</v>
      </c>
      <c r="CJ418" s="16">
        <v>2</v>
      </c>
      <c r="CK418" s="16">
        <v>2</v>
      </c>
      <c r="CL418" s="16">
        <v>2</v>
      </c>
      <c r="CM418" s="16">
        <v>2</v>
      </c>
      <c r="CN418" s="16">
        <v>2</v>
      </c>
      <c r="CO418" s="16">
        <v>2</v>
      </c>
      <c r="CP418" s="16">
        <v>2</v>
      </c>
      <c r="CQ418" s="16">
        <v>2</v>
      </c>
      <c r="CR418" s="16">
        <v>2</v>
      </c>
      <c r="CS418" s="16"/>
      <c r="CT418" s="16">
        <v>2</v>
      </c>
      <c r="CU418" s="16">
        <v>2</v>
      </c>
      <c r="CV418" s="16">
        <v>2</v>
      </c>
      <c r="CW418" s="69">
        <f t="shared" si="211"/>
        <v>38</v>
      </c>
      <c r="CX418" s="352">
        <f t="shared" si="212"/>
        <v>1</v>
      </c>
      <c r="CY418" s="69">
        <f t="shared" si="213"/>
        <v>0</v>
      </c>
      <c r="CZ418" s="70">
        <f t="shared" si="214"/>
        <v>0</v>
      </c>
      <c r="DA418" s="69">
        <f t="shared" si="215"/>
        <v>0</v>
      </c>
      <c r="DB418" s="70">
        <f t="shared" si="216"/>
        <v>0</v>
      </c>
      <c r="DC418" s="69">
        <f t="shared" si="217"/>
        <v>0</v>
      </c>
      <c r="DD418" s="70">
        <f t="shared" si="218"/>
        <v>0</v>
      </c>
      <c r="DE418" s="71">
        <f t="shared" si="219"/>
        <v>2</v>
      </c>
      <c r="DF418" s="71" t="str">
        <f t="shared" si="220"/>
        <v>Đạt mục tiêu</v>
      </c>
      <c r="DG418" s="2"/>
      <c r="DH418" s="2"/>
      <c r="DI418" s="2"/>
      <c r="DJ418" s="2"/>
      <c r="DK418" s="2"/>
      <c r="DL418" s="2"/>
      <c r="DM418" s="2"/>
      <c r="DN418" s="2"/>
      <c r="DO418" s="2"/>
      <c r="DP418" s="2"/>
      <c r="DQ418" s="2"/>
      <c r="DR418" s="2"/>
      <c r="DS418" s="2"/>
      <c r="DT418" s="2"/>
      <c r="DU418" s="2"/>
      <c r="DV418" s="2"/>
      <c r="DW418" s="2"/>
      <c r="DX418" s="2"/>
      <c r="DY418" s="2"/>
      <c r="DZ418" s="2"/>
    </row>
    <row r="419" spans="1:130" ht="55.5" hidden="1" customHeight="1" x14ac:dyDescent="0.25">
      <c r="A419" s="49">
        <v>379</v>
      </c>
      <c r="B419" s="62">
        <v>527</v>
      </c>
      <c r="C419" s="56">
        <v>527</v>
      </c>
      <c r="D419" s="8" t="s">
        <v>496</v>
      </c>
      <c r="E419" s="15" t="s">
        <v>19</v>
      </c>
      <c r="F419" s="15" t="s">
        <v>497</v>
      </c>
      <c r="G419" s="64" t="s">
        <v>19</v>
      </c>
      <c r="H419" s="8" t="s">
        <v>883</v>
      </c>
      <c r="I419" s="64" t="s">
        <v>628</v>
      </c>
      <c r="J419" s="8" t="s">
        <v>489</v>
      </c>
      <c r="K419" s="13"/>
      <c r="L419" s="13"/>
      <c r="M419" s="11"/>
      <c r="N419" s="11" t="s">
        <v>545</v>
      </c>
      <c r="O419" s="66"/>
      <c r="P419" s="66"/>
      <c r="Q419" s="66"/>
      <c r="R419" s="66"/>
      <c r="S419" s="66"/>
      <c r="T419" s="66" t="s">
        <v>15</v>
      </c>
      <c r="U419" s="66"/>
      <c r="V419" s="66"/>
      <c r="W419" s="66"/>
      <c r="X419" s="66"/>
      <c r="Y419" s="67">
        <f t="shared" si="210"/>
        <v>1</v>
      </c>
      <c r="Z419" s="16"/>
      <c r="AA419" s="16"/>
      <c r="AB419" s="16"/>
      <c r="AC419" s="16"/>
      <c r="AD419" s="16"/>
      <c r="AE419" s="12"/>
      <c r="AF419" s="12"/>
      <c r="AG419" s="12"/>
      <c r="AH419" s="12"/>
      <c r="AI419" s="12"/>
      <c r="AJ419" s="12"/>
      <c r="AK419" s="12"/>
      <c r="AL419" s="12"/>
      <c r="AM419" s="12"/>
      <c r="AN419" s="12"/>
      <c r="AO419" s="12"/>
      <c r="AP419" s="12"/>
      <c r="AQ419" s="12"/>
      <c r="AR419" s="12"/>
      <c r="AS419" s="12"/>
      <c r="AT419" s="12"/>
      <c r="AU419" s="12" t="s">
        <v>645</v>
      </c>
      <c r="AV419" s="12"/>
      <c r="AW419" s="12" t="s">
        <v>710</v>
      </c>
      <c r="AX419" s="12"/>
      <c r="AY419" s="12"/>
      <c r="AZ419" s="12"/>
      <c r="BA419" s="12"/>
      <c r="BB419" s="12"/>
      <c r="BC419" s="12"/>
      <c r="BD419" s="12"/>
      <c r="BE419" s="12"/>
      <c r="BF419" s="12"/>
      <c r="BG419" s="12"/>
      <c r="BH419" s="12"/>
      <c r="BI419" s="12"/>
      <c r="BJ419" s="345">
        <v>2</v>
      </c>
      <c r="BK419" s="345">
        <v>2</v>
      </c>
      <c r="BL419" s="345">
        <v>2</v>
      </c>
      <c r="BM419" s="345">
        <v>2</v>
      </c>
      <c r="BN419" s="345">
        <v>2</v>
      </c>
      <c r="BO419" s="345">
        <v>2</v>
      </c>
      <c r="BP419" s="345">
        <v>2</v>
      </c>
      <c r="BQ419" s="345">
        <v>2</v>
      </c>
      <c r="BR419" s="345">
        <v>2</v>
      </c>
      <c r="BS419" s="345">
        <v>2</v>
      </c>
      <c r="BT419" s="345">
        <v>2</v>
      </c>
      <c r="BU419" s="345">
        <v>2</v>
      </c>
      <c r="BV419" s="345">
        <v>2</v>
      </c>
      <c r="BW419" s="345">
        <v>2</v>
      </c>
      <c r="BX419" s="345">
        <v>2</v>
      </c>
      <c r="BY419" s="345">
        <v>2</v>
      </c>
      <c r="BZ419" s="345">
        <v>2</v>
      </c>
      <c r="CA419" s="345">
        <v>2</v>
      </c>
      <c r="CB419" s="345">
        <v>2</v>
      </c>
      <c r="CC419" s="345">
        <v>2</v>
      </c>
      <c r="CD419" s="345">
        <v>2</v>
      </c>
      <c r="CE419" s="345">
        <v>2</v>
      </c>
      <c r="CF419" s="345">
        <v>2</v>
      </c>
      <c r="CG419" s="345">
        <v>2</v>
      </c>
      <c r="CH419" s="345">
        <v>2</v>
      </c>
      <c r="CI419" s="345">
        <v>2</v>
      </c>
      <c r="CJ419" s="345">
        <v>2</v>
      </c>
      <c r="CK419" s="345">
        <v>2</v>
      </c>
      <c r="CL419" s="345">
        <v>2</v>
      </c>
      <c r="CM419" s="345">
        <v>2</v>
      </c>
      <c r="CN419" s="345">
        <v>2</v>
      </c>
      <c r="CO419" s="345">
        <v>2</v>
      </c>
      <c r="CP419" s="345">
        <v>2</v>
      </c>
      <c r="CQ419" s="345">
        <v>2</v>
      </c>
      <c r="CR419" s="345">
        <v>2</v>
      </c>
      <c r="CS419" s="345">
        <v>2</v>
      </c>
      <c r="CT419" s="345">
        <v>2</v>
      </c>
      <c r="CU419" s="345">
        <v>2</v>
      </c>
      <c r="CV419" s="345">
        <v>2</v>
      </c>
      <c r="CW419" s="335">
        <f t="shared" si="211"/>
        <v>39</v>
      </c>
      <c r="CX419" s="330">
        <f t="shared" si="212"/>
        <v>1</v>
      </c>
      <c r="CY419" s="335">
        <f t="shared" si="213"/>
        <v>0</v>
      </c>
      <c r="CZ419" s="339">
        <f t="shared" si="214"/>
        <v>0</v>
      </c>
      <c r="DA419" s="335">
        <f t="shared" si="215"/>
        <v>0</v>
      </c>
      <c r="DB419" s="339">
        <f t="shared" si="216"/>
        <v>0</v>
      </c>
      <c r="DC419" s="335">
        <f t="shared" si="217"/>
        <v>0</v>
      </c>
      <c r="DD419" s="339">
        <f t="shared" si="218"/>
        <v>0</v>
      </c>
      <c r="DE419" s="71">
        <f t="shared" si="219"/>
        <v>2</v>
      </c>
      <c r="DF419" s="71" t="str">
        <f t="shared" si="220"/>
        <v>Đạt mục tiêu</v>
      </c>
      <c r="DG419" s="2"/>
      <c r="DH419" s="2"/>
      <c r="DI419" s="2"/>
      <c r="DJ419" s="2"/>
      <c r="DK419" s="2"/>
      <c r="DL419" s="2"/>
      <c r="DM419" s="2"/>
      <c r="DN419" s="2"/>
      <c r="DO419" s="2"/>
      <c r="DP419" s="2"/>
      <c r="DQ419" s="2"/>
      <c r="DR419" s="2"/>
      <c r="DS419" s="2"/>
      <c r="DT419" s="2"/>
      <c r="DU419" s="2"/>
      <c r="DV419" s="2"/>
      <c r="DW419" s="2"/>
      <c r="DX419" s="2"/>
      <c r="DY419" s="2"/>
      <c r="DZ419" s="2"/>
    </row>
    <row r="420" spans="1:130" ht="63" hidden="1" customHeight="1" x14ac:dyDescent="0.25">
      <c r="A420" s="49">
        <v>380</v>
      </c>
      <c r="B420" s="62">
        <v>527</v>
      </c>
      <c r="C420" s="56">
        <v>527</v>
      </c>
      <c r="D420" s="8" t="s">
        <v>496</v>
      </c>
      <c r="E420" s="15" t="s">
        <v>19</v>
      </c>
      <c r="F420" s="15" t="s">
        <v>497</v>
      </c>
      <c r="G420" s="64" t="s">
        <v>19</v>
      </c>
      <c r="H420" s="8" t="s">
        <v>884</v>
      </c>
      <c r="I420" s="64" t="s">
        <v>628</v>
      </c>
      <c r="J420" s="8" t="s">
        <v>489</v>
      </c>
      <c r="K420" s="13"/>
      <c r="L420" s="13"/>
      <c r="M420" s="11"/>
      <c r="N420" s="409" t="s">
        <v>1186</v>
      </c>
      <c r="O420" s="66"/>
      <c r="P420" s="66"/>
      <c r="Q420" s="66"/>
      <c r="R420" s="66"/>
      <c r="S420" s="66"/>
      <c r="T420" s="66"/>
      <c r="U420" s="66"/>
      <c r="V420" s="66" t="s">
        <v>15</v>
      </c>
      <c r="W420" s="66"/>
      <c r="X420" s="66"/>
      <c r="Y420" s="67">
        <f t="shared" si="210"/>
        <v>1</v>
      </c>
      <c r="Z420" s="16"/>
      <c r="AA420" s="16"/>
      <c r="AB420" s="16"/>
      <c r="AC420" s="16"/>
      <c r="AD420" s="16"/>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t="s">
        <v>645</v>
      </c>
      <c r="BD420" s="12" t="s">
        <v>623</v>
      </c>
      <c r="BE420" s="12"/>
      <c r="BF420" s="12"/>
      <c r="BG420" s="12"/>
      <c r="BH420" s="12"/>
      <c r="BI420" s="12"/>
      <c r="BJ420" s="16">
        <v>2</v>
      </c>
      <c r="BK420" s="16">
        <v>2</v>
      </c>
      <c r="BL420" s="16">
        <v>2</v>
      </c>
      <c r="BM420" s="16">
        <v>2</v>
      </c>
      <c r="BN420" s="16">
        <v>2</v>
      </c>
      <c r="BO420" s="16">
        <v>2</v>
      </c>
      <c r="BP420" s="16">
        <v>2</v>
      </c>
      <c r="BQ420" s="16">
        <v>2</v>
      </c>
      <c r="BR420" s="16">
        <v>2</v>
      </c>
      <c r="BS420" s="16">
        <v>2</v>
      </c>
      <c r="BT420" s="16">
        <v>2</v>
      </c>
      <c r="BU420" s="16">
        <v>2</v>
      </c>
      <c r="BV420" s="16">
        <v>2</v>
      </c>
      <c r="BW420" s="16">
        <v>2</v>
      </c>
      <c r="BX420" s="16">
        <v>2</v>
      </c>
      <c r="BY420" s="16">
        <v>2</v>
      </c>
      <c r="BZ420" s="16">
        <v>2</v>
      </c>
      <c r="CA420" s="16">
        <v>2</v>
      </c>
      <c r="CB420" s="16">
        <v>2</v>
      </c>
      <c r="CC420" s="16">
        <v>2</v>
      </c>
      <c r="CD420" s="16">
        <v>2</v>
      </c>
      <c r="CE420" s="16">
        <v>2</v>
      </c>
      <c r="CF420" s="16">
        <v>2</v>
      </c>
      <c r="CG420" s="16">
        <v>2</v>
      </c>
      <c r="CH420" s="16">
        <v>2</v>
      </c>
      <c r="CI420" s="16">
        <v>2</v>
      </c>
      <c r="CJ420" s="16">
        <v>2</v>
      </c>
      <c r="CK420" s="16">
        <v>2</v>
      </c>
      <c r="CL420" s="16">
        <v>2</v>
      </c>
      <c r="CM420" s="16">
        <v>2</v>
      </c>
      <c r="CN420" s="16">
        <v>2</v>
      </c>
      <c r="CO420" s="16">
        <v>2</v>
      </c>
      <c r="CP420" s="16">
        <v>2</v>
      </c>
      <c r="CQ420" s="16">
        <v>2</v>
      </c>
      <c r="CR420" s="16">
        <v>2</v>
      </c>
      <c r="CS420" s="16"/>
      <c r="CT420" s="16">
        <v>2</v>
      </c>
      <c r="CU420" s="16">
        <v>2</v>
      </c>
      <c r="CV420" s="16">
        <v>2</v>
      </c>
      <c r="CW420" s="69">
        <f t="shared" si="211"/>
        <v>38</v>
      </c>
      <c r="CX420" s="352">
        <f t="shared" si="212"/>
        <v>1</v>
      </c>
      <c r="CY420" s="69">
        <f t="shared" si="213"/>
        <v>0</v>
      </c>
      <c r="CZ420" s="70">
        <f t="shared" si="214"/>
        <v>0</v>
      </c>
      <c r="DA420" s="69">
        <f t="shared" si="215"/>
        <v>0</v>
      </c>
      <c r="DB420" s="70">
        <f t="shared" si="216"/>
        <v>0</v>
      </c>
      <c r="DC420" s="69">
        <f t="shared" si="217"/>
        <v>0</v>
      </c>
      <c r="DD420" s="70">
        <f t="shared" si="218"/>
        <v>0</v>
      </c>
      <c r="DE420" s="71">
        <f t="shared" si="219"/>
        <v>2</v>
      </c>
      <c r="DF420" s="71" t="str">
        <f t="shared" si="220"/>
        <v>Đạt mục tiêu</v>
      </c>
      <c r="DG420" s="2"/>
      <c r="DH420" s="2"/>
      <c r="DI420" s="2"/>
      <c r="DJ420" s="2"/>
      <c r="DK420" s="2"/>
      <c r="DL420" s="2"/>
      <c r="DM420" s="2"/>
      <c r="DN420" s="2"/>
      <c r="DO420" s="2"/>
      <c r="DP420" s="2"/>
      <c r="DQ420" s="2"/>
      <c r="DR420" s="2"/>
      <c r="DS420" s="2"/>
      <c r="DT420" s="2"/>
      <c r="DU420" s="2"/>
      <c r="DV420" s="2"/>
      <c r="DW420" s="2"/>
      <c r="DX420" s="2"/>
      <c r="DY420" s="2"/>
      <c r="DZ420" s="2"/>
    </row>
    <row r="421" spans="1:130" ht="48" hidden="1" customHeight="1" x14ac:dyDescent="0.25">
      <c r="A421" s="49">
        <v>381</v>
      </c>
      <c r="B421" s="62">
        <v>527</v>
      </c>
      <c r="C421" s="56">
        <v>527</v>
      </c>
      <c r="D421" s="8" t="s">
        <v>496</v>
      </c>
      <c r="E421" s="15" t="s">
        <v>19</v>
      </c>
      <c r="F421" s="15" t="s">
        <v>497</v>
      </c>
      <c r="G421" s="64" t="s">
        <v>19</v>
      </c>
      <c r="H421" s="8" t="s">
        <v>885</v>
      </c>
      <c r="I421" s="64" t="s">
        <v>628</v>
      </c>
      <c r="J421" s="8" t="s">
        <v>489</v>
      </c>
      <c r="K421" s="14"/>
      <c r="L421" s="14"/>
      <c r="M421" s="11"/>
      <c r="N421" s="11" t="s">
        <v>548</v>
      </c>
      <c r="O421" s="66"/>
      <c r="P421" s="66"/>
      <c r="Q421" s="66"/>
      <c r="R421" s="66"/>
      <c r="S421" s="66"/>
      <c r="T421" s="66"/>
      <c r="U421" s="66"/>
      <c r="V421" s="66"/>
      <c r="W421" s="66"/>
      <c r="X421" s="66" t="s">
        <v>15</v>
      </c>
      <c r="Y421" s="67">
        <f t="shared" si="210"/>
        <v>1</v>
      </c>
      <c r="Z421" s="16"/>
      <c r="AA421" s="16"/>
      <c r="AB421" s="16"/>
      <c r="AC421" s="16"/>
      <c r="AD421" s="16"/>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t="s">
        <v>710</v>
      </c>
      <c r="BJ421" s="16">
        <v>2</v>
      </c>
      <c r="BK421" s="16">
        <v>2</v>
      </c>
      <c r="BL421" s="16">
        <v>2</v>
      </c>
      <c r="BM421" s="16">
        <v>2</v>
      </c>
      <c r="BN421" s="16">
        <v>2</v>
      </c>
      <c r="BO421" s="16">
        <v>2</v>
      </c>
      <c r="BP421" s="16">
        <v>2</v>
      </c>
      <c r="BQ421" s="16">
        <v>2</v>
      </c>
      <c r="BR421" s="16">
        <v>2</v>
      </c>
      <c r="BS421" s="16">
        <v>2</v>
      </c>
      <c r="BT421" s="16">
        <v>2</v>
      </c>
      <c r="BU421" s="16">
        <v>2</v>
      </c>
      <c r="BV421" s="16">
        <v>2</v>
      </c>
      <c r="BW421" s="16">
        <v>2</v>
      </c>
      <c r="BX421" s="16">
        <v>2</v>
      </c>
      <c r="BY421" s="16">
        <v>2</v>
      </c>
      <c r="BZ421" s="16">
        <v>2</v>
      </c>
      <c r="CA421" s="16">
        <v>2</v>
      </c>
      <c r="CB421" s="16">
        <v>2</v>
      </c>
      <c r="CC421" s="16">
        <v>2</v>
      </c>
      <c r="CD421" s="16">
        <v>2</v>
      </c>
      <c r="CE421" s="16">
        <v>2</v>
      </c>
      <c r="CF421" s="16">
        <v>2</v>
      </c>
      <c r="CG421" s="16">
        <v>2</v>
      </c>
      <c r="CH421" s="16">
        <v>2</v>
      </c>
      <c r="CI421" s="16">
        <v>2</v>
      </c>
      <c r="CJ421" s="16">
        <v>2</v>
      </c>
      <c r="CK421" s="16">
        <v>2</v>
      </c>
      <c r="CL421" s="16">
        <v>2</v>
      </c>
      <c r="CM421" s="16">
        <v>2</v>
      </c>
      <c r="CN421" s="16">
        <v>2</v>
      </c>
      <c r="CO421" s="16">
        <v>2</v>
      </c>
      <c r="CP421" s="16">
        <v>2</v>
      </c>
      <c r="CQ421" s="16">
        <v>2</v>
      </c>
      <c r="CR421" s="16">
        <v>2</v>
      </c>
      <c r="CS421" s="16"/>
      <c r="CT421" s="16">
        <v>2</v>
      </c>
      <c r="CU421" s="16">
        <v>2</v>
      </c>
      <c r="CV421" s="16">
        <v>2</v>
      </c>
      <c r="CW421" s="69">
        <f t="shared" si="211"/>
        <v>38</v>
      </c>
      <c r="CX421" s="352">
        <f t="shared" si="212"/>
        <v>1</v>
      </c>
      <c r="CY421" s="69">
        <f t="shared" si="213"/>
        <v>0</v>
      </c>
      <c r="CZ421" s="70">
        <f t="shared" si="214"/>
        <v>0</v>
      </c>
      <c r="DA421" s="69">
        <f t="shared" si="215"/>
        <v>0</v>
      </c>
      <c r="DB421" s="70">
        <f t="shared" si="216"/>
        <v>0</v>
      </c>
      <c r="DC421" s="69">
        <f t="shared" si="217"/>
        <v>0</v>
      </c>
      <c r="DD421" s="70">
        <f t="shared" si="218"/>
        <v>0</v>
      </c>
      <c r="DE421" s="71">
        <f t="shared" si="219"/>
        <v>2</v>
      </c>
      <c r="DF421" s="71" t="str">
        <f t="shared" si="220"/>
        <v>Đạt mục tiêu</v>
      </c>
      <c r="DG421" s="2"/>
      <c r="DH421" s="2"/>
      <c r="DI421" s="2"/>
      <c r="DJ421" s="2"/>
      <c r="DK421" s="2"/>
      <c r="DL421" s="2"/>
      <c r="DM421" s="2"/>
      <c r="DN421" s="2"/>
      <c r="DO421" s="2"/>
      <c r="DP421" s="2"/>
      <c r="DQ421" s="2"/>
      <c r="DR421" s="2"/>
      <c r="DS421" s="2"/>
      <c r="DT421" s="2"/>
      <c r="DU421" s="2"/>
      <c r="DV421" s="2"/>
      <c r="DW421" s="2"/>
      <c r="DX421" s="2"/>
      <c r="DY421" s="2"/>
      <c r="DZ421" s="2"/>
    </row>
    <row r="422" spans="1:130" ht="62.25" hidden="1" customHeight="1" x14ac:dyDescent="0.25">
      <c r="A422" s="49">
        <v>382</v>
      </c>
      <c r="B422" s="62">
        <v>527</v>
      </c>
      <c r="C422" s="56">
        <v>528</v>
      </c>
      <c r="D422" s="8" t="s">
        <v>498</v>
      </c>
      <c r="E422" s="15" t="s">
        <v>19</v>
      </c>
      <c r="F422" s="15" t="s">
        <v>499</v>
      </c>
      <c r="G422" s="64" t="s">
        <v>19</v>
      </c>
      <c r="H422" s="389" t="s">
        <v>886</v>
      </c>
      <c r="I422" s="64" t="s">
        <v>628</v>
      </c>
      <c r="J422" s="8" t="s">
        <v>489</v>
      </c>
      <c r="K422" s="12" t="s">
        <v>6</v>
      </c>
      <c r="L422" s="12" t="s">
        <v>15</v>
      </c>
      <c r="M422" s="11"/>
      <c r="N422" s="297" t="s">
        <v>1200</v>
      </c>
      <c r="O422" s="66" t="s">
        <v>15</v>
      </c>
      <c r="P422" s="66"/>
      <c r="Q422" s="66"/>
      <c r="R422" s="66"/>
      <c r="S422" s="66"/>
      <c r="T422" s="66"/>
      <c r="U422" s="66"/>
      <c r="V422" s="66"/>
      <c r="W422" s="66"/>
      <c r="X422" s="66"/>
      <c r="Y422" s="67">
        <f t="shared" si="210"/>
        <v>1</v>
      </c>
      <c r="Z422" s="16"/>
      <c r="AA422" s="16"/>
      <c r="AB422" s="16" t="s">
        <v>710</v>
      </c>
      <c r="AC422" s="16" t="s">
        <v>710</v>
      </c>
      <c r="AD422" s="16"/>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6">
        <v>2</v>
      </c>
      <c r="BK422" s="16">
        <v>2</v>
      </c>
      <c r="BL422" s="16">
        <v>2</v>
      </c>
      <c r="BM422" s="16">
        <v>2</v>
      </c>
      <c r="BN422" s="16">
        <v>2</v>
      </c>
      <c r="BO422" s="16">
        <v>2</v>
      </c>
      <c r="BP422" s="16">
        <v>2</v>
      </c>
      <c r="BQ422" s="16">
        <v>2</v>
      </c>
      <c r="BR422" s="16">
        <v>2</v>
      </c>
      <c r="BS422" s="16">
        <v>2</v>
      </c>
      <c r="BT422" s="16">
        <v>2</v>
      </c>
      <c r="BU422" s="16">
        <v>2</v>
      </c>
      <c r="BV422" s="16">
        <v>2</v>
      </c>
      <c r="BW422" s="16">
        <v>2</v>
      </c>
      <c r="BX422" s="16">
        <v>2</v>
      </c>
      <c r="BY422" s="16">
        <v>2</v>
      </c>
      <c r="BZ422" s="16">
        <v>2</v>
      </c>
      <c r="CA422" s="16">
        <v>2</v>
      </c>
      <c r="CB422" s="16">
        <v>2</v>
      </c>
      <c r="CC422" s="16">
        <v>2</v>
      </c>
      <c r="CD422" s="16">
        <v>2</v>
      </c>
      <c r="CE422" s="16">
        <v>2</v>
      </c>
      <c r="CF422" s="16">
        <v>2</v>
      </c>
      <c r="CG422" s="16">
        <v>2</v>
      </c>
      <c r="CH422" s="16">
        <v>2</v>
      </c>
      <c r="CI422" s="16">
        <v>2</v>
      </c>
      <c r="CJ422" s="16">
        <v>2</v>
      </c>
      <c r="CK422" s="16">
        <v>2</v>
      </c>
      <c r="CL422" s="16">
        <v>2</v>
      </c>
      <c r="CM422" s="16">
        <v>2</v>
      </c>
      <c r="CN422" s="16">
        <v>2</v>
      </c>
      <c r="CO422" s="16">
        <v>2</v>
      </c>
      <c r="CP422" s="16">
        <v>2</v>
      </c>
      <c r="CQ422" s="16">
        <v>2</v>
      </c>
      <c r="CR422" s="16">
        <v>2</v>
      </c>
      <c r="CS422" s="16">
        <v>2</v>
      </c>
      <c r="CT422" s="16">
        <v>2</v>
      </c>
      <c r="CU422" s="16">
        <v>2</v>
      </c>
      <c r="CV422" s="16">
        <v>2</v>
      </c>
      <c r="CW422" s="69">
        <f t="shared" si="211"/>
        <v>39</v>
      </c>
      <c r="CX422" s="352">
        <f t="shared" si="212"/>
        <v>1</v>
      </c>
      <c r="CY422" s="69">
        <f t="shared" si="213"/>
        <v>0</v>
      </c>
      <c r="CZ422" s="70">
        <f t="shared" si="214"/>
        <v>0</v>
      </c>
      <c r="DA422" s="69">
        <f t="shared" si="215"/>
        <v>0</v>
      </c>
      <c r="DB422" s="70">
        <f t="shared" si="216"/>
        <v>0</v>
      </c>
      <c r="DC422" s="69">
        <f t="shared" si="217"/>
        <v>0</v>
      </c>
      <c r="DD422" s="70">
        <f t="shared" si="218"/>
        <v>0</v>
      </c>
      <c r="DE422" s="71">
        <f t="shared" si="219"/>
        <v>2</v>
      </c>
      <c r="DF422" s="71" t="str">
        <f t="shared" si="220"/>
        <v>Đạt mục tiêu</v>
      </c>
      <c r="DG422" s="2"/>
      <c r="DH422" s="2"/>
      <c r="DI422" s="2"/>
      <c r="DJ422" s="2"/>
      <c r="DK422" s="2"/>
      <c r="DL422" s="2"/>
      <c r="DM422" s="2"/>
      <c r="DN422" s="2"/>
      <c r="DO422" s="2"/>
      <c r="DP422" s="2"/>
      <c r="DQ422" s="2"/>
      <c r="DR422" s="2"/>
      <c r="DS422" s="2"/>
      <c r="DT422" s="2"/>
      <c r="DU422" s="2"/>
      <c r="DV422" s="2"/>
      <c r="DW422" s="2"/>
      <c r="DX422" s="2"/>
      <c r="DY422" s="2"/>
      <c r="DZ422" s="2"/>
    </row>
    <row r="423" spans="1:130" ht="55.5" customHeight="1" x14ac:dyDescent="0.25">
      <c r="A423" s="49">
        <v>383</v>
      </c>
      <c r="B423" s="55">
        <v>528</v>
      </c>
      <c r="C423" s="56">
        <v>528</v>
      </c>
      <c r="D423" s="8" t="s">
        <v>498</v>
      </c>
      <c r="E423" s="15" t="s">
        <v>19</v>
      </c>
      <c r="F423" s="15" t="s">
        <v>499</v>
      </c>
      <c r="G423" s="64" t="s">
        <v>19</v>
      </c>
      <c r="H423" s="15" t="s">
        <v>887</v>
      </c>
      <c r="I423" s="64" t="s">
        <v>628</v>
      </c>
      <c r="J423" s="8" t="s">
        <v>489</v>
      </c>
      <c r="K423" s="13"/>
      <c r="L423" s="13"/>
      <c r="M423" s="11"/>
      <c r="N423" s="305" t="s">
        <v>541</v>
      </c>
      <c r="O423" s="66"/>
      <c r="P423" s="66" t="s">
        <v>15</v>
      </c>
      <c r="Q423" s="66"/>
      <c r="R423" s="66"/>
      <c r="S423" s="66"/>
      <c r="T423" s="66"/>
      <c r="U423" s="66"/>
      <c r="V423" s="66"/>
      <c r="W423" s="66"/>
      <c r="X423" s="66"/>
      <c r="Y423" s="67">
        <f t="shared" si="210"/>
        <v>1</v>
      </c>
      <c r="Z423" s="16"/>
      <c r="AA423" s="12"/>
      <c r="AB423" s="12"/>
      <c r="AC423" s="12"/>
      <c r="AD423" s="12"/>
      <c r="AE423" s="12" t="s">
        <v>645</v>
      </c>
      <c r="AF423" s="12" t="s">
        <v>645</v>
      </c>
      <c r="AG423" s="12" t="s">
        <v>654</v>
      </c>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6">
        <v>2</v>
      </c>
      <c r="BK423" s="16">
        <v>2</v>
      </c>
      <c r="BL423" s="16">
        <v>2</v>
      </c>
      <c r="BM423" s="16">
        <v>2</v>
      </c>
      <c r="BN423" s="16">
        <v>2</v>
      </c>
      <c r="BO423" s="16">
        <v>2</v>
      </c>
      <c r="BP423" s="16">
        <v>2</v>
      </c>
      <c r="BQ423" s="16">
        <v>2</v>
      </c>
      <c r="BR423" s="16">
        <v>2</v>
      </c>
      <c r="BS423" s="16">
        <v>2</v>
      </c>
      <c r="BT423" s="16">
        <v>2</v>
      </c>
      <c r="BU423" s="16">
        <v>2</v>
      </c>
      <c r="BV423" s="16">
        <v>2</v>
      </c>
      <c r="BW423" s="16">
        <v>2</v>
      </c>
      <c r="BX423" s="16">
        <v>2</v>
      </c>
      <c r="BY423" s="16">
        <v>2</v>
      </c>
      <c r="BZ423" s="16">
        <v>2</v>
      </c>
      <c r="CA423" s="16">
        <v>2</v>
      </c>
      <c r="CB423" s="16">
        <v>2</v>
      </c>
      <c r="CC423" s="16">
        <v>2</v>
      </c>
      <c r="CD423" s="16">
        <v>2</v>
      </c>
      <c r="CE423" s="16">
        <v>2</v>
      </c>
      <c r="CF423" s="16">
        <v>2</v>
      </c>
      <c r="CG423" s="16">
        <v>2</v>
      </c>
      <c r="CH423" s="16">
        <v>2</v>
      </c>
      <c r="CI423" s="16">
        <v>1</v>
      </c>
      <c r="CJ423" s="16">
        <v>2</v>
      </c>
      <c r="CK423" s="16">
        <v>2</v>
      </c>
      <c r="CL423" s="16">
        <v>2</v>
      </c>
      <c r="CM423" s="16">
        <v>1</v>
      </c>
      <c r="CN423" s="16">
        <v>2</v>
      </c>
      <c r="CO423" s="16">
        <v>2</v>
      </c>
      <c r="CP423" s="16">
        <v>2</v>
      </c>
      <c r="CQ423" s="16">
        <v>2</v>
      </c>
      <c r="CR423" s="16">
        <v>2</v>
      </c>
      <c r="CS423" s="16">
        <v>1</v>
      </c>
      <c r="CT423" s="16">
        <v>2</v>
      </c>
      <c r="CU423" s="16">
        <v>2</v>
      </c>
      <c r="CV423" s="16">
        <v>2</v>
      </c>
      <c r="CW423" s="69">
        <f t="shared" si="211"/>
        <v>36</v>
      </c>
      <c r="CX423" s="352">
        <f t="shared" si="212"/>
        <v>0.92307692307692313</v>
      </c>
      <c r="CY423" s="69">
        <f t="shared" si="213"/>
        <v>3</v>
      </c>
      <c r="CZ423" s="70">
        <f t="shared" si="214"/>
        <v>7.6923076923076927E-2</v>
      </c>
      <c r="DA423" s="69">
        <f t="shared" si="215"/>
        <v>0</v>
      </c>
      <c r="DB423" s="70">
        <f t="shared" si="216"/>
        <v>0</v>
      </c>
      <c r="DC423" s="69">
        <f t="shared" si="217"/>
        <v>0</v>
      </c>
      <c r="DD423" s="70">
        <f t="shared" si="218"/>
        <v>0</v>
      </c>
      <c r="DE423" s="71">
        <f t="shared" si="219"/>
        <v>1.9230769230769231</v>
      </c>
      <c r="DF423" s="71" t="str">
        <f t="shared" si="220"/>
        <v>Đạt mục tiêu</v>
      </c>
      <c r="DG423" s="2"/>
      <c r="DH423" s="2"/>
      <c r="DI423" s="2"/>
      <c r="DJ423" s="2"/>
      <c r="DK423" s="2"/>
      <c r="DL423" s="2"/>
      <c r="DM423" s="2"/>
      <c r="DN423" s="2"/>
      <c r="DO423" s="2"/>
      <c r="DP423" s="2"/>
      <c r="DQ423" s="2"/>
      <c r="DR423" s="2"/>
      <c r="DS423" s="2"/>
      <c r="DT423" s="2"/>
      <c r="DU423" s="2"/>
      <c r="DV423" s="2"/>
      <c r="DW423" s="2"/>
      <c r="DX423" s="2"/>
      <c r="DY423" s="2"/>
      <c r="DZ423" s="2"/>
    </row>
    <row r="424" spans="1:130" ht="53.25" hidden="1" customHeight="1" x14ac:dyDescent="0.25">
      <c r="A424" s="49">
        <v>384</v>
      </c>
      <c r="B424" s="62">
        <v>528</v>
      </c>
      <c r="C424" s="56">
        <v>528</v>
      </c>
      <c r="D424" s="8" t="s">
        <v>498</v>
      </c>
      <c r="E424" s="281" t="s">
        <v>19</v>
      </c>
      <c r="F424" s="15" t="s">
        <v>499</v>
      </c>
      <c r="G424" s="282" t="s">
        <v>19</v>
      </c>
      <c r="H424" s="8" t="s">
        <v>888</v>
      </c>
      <c r="I424" s="64" t="s">
        <v>628</v>
      </c>
      <c r="J424" s="8" t="s">
        <v>489</v>
      </c>
      <c r="K424" s="13"/>
      <c r="L424" s="13"/>
      <c r="M424" s="11"/>
      <c r="N424" s="305" t="s">
        <v>542</v>
      </c>
      <c r="O424" s="66"/>
      <c r="P424" s="66"/>
      <c r="Q424" s="66" t="s">
        <v>15</v>
      </c>
      <c r="R424" s="66"/>
      <c r="S424" s="66"/>
      <c r="T424" s="66"/>
      <c r="U424" s="66"/>
      <c r="V424" s="66"/>
      <c r="W424" s="66"/>
      <c r="X424" s="66"/>
      <c r="Y424" s="67">
        <f t="shared" si="210"/>
        <v>1</v>
      </c>
      <c r="Z424" s="16"/>
      <c r="AA424" s="16"/>
      <c r="AB424" s="16"/>
      <c r="AC424" s="16"/>
      <c r="AD424" s="16"/>
      <c r="AE424" s="12"/>
      <c r="AF424" s="12"/>
      <c r="AG424" s="12"/>
      <c r="AH424" s="12" t="s">
        <v>710</v>
      </c>
      <c r="AI424" s="12" t="s">
        <v>710</v>
      </c>
      <c r="AJ424" s="12" t="s">
        <v>710</v>
      </c>
      <c r="AK424" s="12" t="s">
        <v>710</v>
      </c>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6">
        <v>1</v>
      </c>
      <c r="BK424" s="16">
        <v>2</v>
      </c>
      <c r="BL424" s="16">
        <v>2</v>
      </c>
      <c r="BM424" s="16">
        <v>1</v>
      </c>
      <c r="BN424" s="16">
        <v>2</v>
      </c>
      <c r="BO424" s="16">
        <v>1</v>
      </c>
      <c r="BP424" s="16">
        <v>2</v>
      </c>
      <c r="BQ424" s="16">
        <v>2</v>
      </c>
      <c r="BR424" s="16">
        <v>2</v>
      </c>
      <c r="BS424" s="16">
        <v>2</v>
      </c>
      <c r="BT424" s="16">
        <v>2</v>
      </c>
      <c r="BU424" s="16">
        <v>2</v>
      </c>
      <c r="BV424" s="16">
        <v>2</v>
      </c>
      <c r="BW424" s="16">
        <v>2</v>
      </c>
      <c r="BX424" s="16">
        <v>2</v>
      </c>
      <c r="BY424" s="16">
        <v>2</v>
      </c>
      <c r="BZ424" s="16">
        <v>2</v>
      </c>
      <c r="CA424" s="16">
        <v>2</v>
      </c>
      <c r="CB424" s="16">
        <v>2</v>
      </c>
      <c r="CC424" s="16">
        <v>2</v>
      </c>
      <c r="CD424" s="16">
        <v>2</v>
      </c>
      <c r="CE424" s="16">
        <v>1</v>
      </c>
      <c r="CF424" s="16">
        <v>2</v>
      </c>
      <c r="CG424" s="16">
        <v>2</v>
      </c>
      <c r="CH424" s="16">
        <v>2</v>
      </c>
      <c r="CI424" s="16">
        <v>2</v>
      </c>
      <c r="CJ424" s="16">
        <v>2</v>
      </c>
      <c r="CK424" s="16">
        <v>2</v>
      </c>
      <c r="CL424" s="16">
        <v>2</v>
      </c>
      <c r="CM424" s="16">
        <v>1</v>
      </c>
      <c r="CN424" s="16">
        <v>1</v>
      </c>
      <c r="CO424" s="16">
        <v>1</v>
      </c>
      <c r="CP424" s="16">
        <v>1</v>
      </c>
      <c r="CQ424" s="16">
        <v>2</v>
      </c>
      <c r="CR424" s="16">
        <v>2</v>
      </c>
      <c r="CS424" s="16">
        <v>2</v>
      </c>
      <c r="CT424" s="16">
        <v>2</v>
      </c>
      <c r="CU424" s="16">
        <v>2</v>
      </c>
      <c r="CV424" s="16">
        <v>2</v>
      </c>
      <c r="CW424" s="69">
        <f t="shared" si="211"/>
        <v>31</v>
      </c>
      <c r="CX424" s="352">
        <f t="shared" si="212"/>
        <v>0.79487179487179482</v>
      </c>
      <c r="CY424" s="69">
        <f t="shared" si="213"/>
        <v>8</v>
      </c>
      <c r="CZ424" s="70">
        <f t="shared" si="214"/>
        <v>0.20512820512820512</v>
      </c>
      <c r="DA424" s="69">
        <f t="shared" si="215"/>
        <v>0</v>
      </c>
      <c r="DB424" s="70">
        <f t="shared" si="216"/>
        <v>0</v>
      </c>
      <c r="DC424" s="69">
        <f t="shared" si="217"/>
        <v>0</v>
      </c>
      <c r="DD424" s="70">
        <f t="shared" si="218"/>
        <v>0</v>
      </c>
      <c r="DE424" s="71">
        <f t="shared" si="219"/>
        <v>1.7948717948717949</v>
      </c>
      <c r="DF424" s="71" t="str">
        <f t="shared" si="220"/>
        <v>Đạt mục tiêu</v>
      </c>
      <c r="DG424" s="2"/>
      <c r="DH424" s="2"/>
      <c r="DI424" s="2"/>
      <c r="DJ424" s="2"/>
      <c r="DK424" s="2"/>
      <c r="DL424" s="2"/>
      <c r="DM424" s="2"/>
      <c r="DN424" s="2"/>
      <c r="DO424" s="2"/>
      <c r="DP424" s="2"/>
      <c r="DQ424" s="2"/>
      <c r="DR424" s="2"/>
      <c r="DS424" s="2"/>
      <c r="DT424" s="2"/>
      <c r="DU424" s="2"/>
      <c r="DV424" s="2"/>
      <c r="DW424" s="2"/>
      <c r="DX424" s="2"/>
      <c r="DY424" s="2"/>
      <c r="DZ424" s="2"/>
    </row>
    <row r="425" spans="1:130" ht="80.25" hidden="1" customHeight="1" x14ac:dyDescent="0.25">
      <c r="A425" s="49">
        <v>385</v>
      </c>
      <c r="B425" s="62">
        <v>528</v>
      </c>
      <c r="C425" s="56">
        <v>528</v>
      </c>
      <c r="D425" s="8" t="s">
        <v>498</v>
      </c>
      <c r="E425" s="15" t="s">
        <v>19</v>
      </c>
      <c r="F425" s="15" t="s">
        <v>499</v>
      </c>
      <c r="G425" s="64" t="s">
        <v>19</v>
      </c>
      <c r="H425" s="8" t="s">
        <v>889</v>
      </c>
      <c r="I425" s="64" t="s">
        <v>628</v>
      </c>
      <c r="J425" s="8" t="s">
        <v>489</v>
      </c>
      <c r="K425" s="13"/>
      <c r="L425" s="13"/>
      <c r="M425" s="11"/>
      <c r="N425" s="305" t="s">
        <v>543</v>
      </c>
      <c r="O425" s="66"/>
      <c r="P425" s="66"/>
      <c r="Q425" s="66"/>
      <c r="R425" s="66" t="s">
        <v>15</v>
      </c>
      <c r="S425" s="66"/>
      <c r="T425" s="66"/>
      <c r="U425" s="66"/>
      <c r="V425" s="66"/>
      <c r="W425" s="66"/>
      <c r="X425" s="66"/>
      <c r="Y425" s="67">
        <f t="shared" si="210"/>
        <v>1</v>
      </c>
      <c r="Z425" s="16"/>
      <c r="AA425" s="16"/>
      <c r="AB425" s="16"/>
      <c r="AC425" s="16"/>
      <c r="AD425" s="16"/>
      <c r="AE425" s="12"/>
      <c r="AF425" s="12"/>
      <c r="AG425" s="12"/>
      <c r="AH425" s="12"/>
      <c r="AI425" s="12"/>
      <c r="AJ425" s="12"/>
      <c r="AK425" s="12"/>
      <c r="AL425" s="12" t="s">
        <v>645</v>
      </c>
      <c r="AM425" s="12"/>
      <c r="AN425" s="12"/>
      <c r="AO425" s="12"/>
      <c r="AP425" s="12" t="s">
        <v>710</v>
      </c>
      <c r="AQ425" s="12"/>
      <c r="AR425" s="12"/>
      <c r="AS425" s="12"/>
      <c r="AT425" s="12"/>
      <c r="AU425" s="12"/>
      <c r="AV425" s="12"/>
      <c r="AW425" s="12"/>
      <c r="AX425" s="12"/>
      <c r="AY425" s="12"/>
      <c r="AZ425" s="12"/>
      <c r="BA425" s="12"/>
      <c r="BB425" s="12"/>
      <c r="BC425" s="12"/>
      <c r="BD425" s="12"/>
      <c r="BE425" s="12"/>
      <c r="BF425" s="12"/>
      <c r="BG425" s="12"/>
      <c r="BH425" s="12"/>
      <c r="BI425" s="12"/>
      <c r="BJ425" s="16">
        <v>2</v>
      </c>
      <c r="BK425" s="16">
        <v>2</v>
      </c>
      <c r="BL425" s="16">
        <v>2</v>
      </c>
      <c r="BM425" s="16">
        <v>2</v>
      </c>
      <c r="BN425" s="16">
        <v>2</v>
      </c>
      <c r="BO425" s="16">
        <v>2</v>
      </c>
      <c r="BP425" s="16">
        <v>2</v>
      </c>
      <c r="BQ425" s="16">
        <v>2</v>
      </c>
      <c r="BR425" s="16">
        <v>2</v>
      </c>
      <c r="BS425" s="16">
        <v>2</v>
      </c>
      <c r="BT425" s="16">
        <v>2</v>
      </c>
      <c r="BU425" s="16">
        <v>2</v>
      </c>
      <c r="BV425" s="16">
        <v>2</v>
      </c>
      <c r="BW425" s="16">
        <v>2</v>
      </c>
      <c r="BX425" s="16">
        <v>2</v>
      </c>
      <c r="BY425" s="16">
        <v>2</v>
      </c>
      <c r="BZ425" s="16">
        <v>2</v>
      </c>
      <c r="CA425" s="16">
        <v>2</v>
      </c>
      <c r="CB425" s="16">
        <v>2</v>
      </c>
      <c r="CC425" s="16">
        <v>2</v>
      </c>
      <c r="CD425" s="16">
        <v>2</v>
      </c>
      <c r="CE425" s="16">
        <v>2</v>
      </c>
      <c r="CF425" s="16">
        <v>2</v>
      </c>
      <c r="CG425" s="16">
        <v>2</v>
      </c>
      <c r="CH425" s="16">
        <v>2</v>
      </c>
      <c r="CI425" s="16">
        <v>2</v>
      </c>
      <c r="CJ425" s="16">
        <v>2</v>
      </c>
      <c r="CK425" s="16">
        <v>2</v>
      </c>
      <c r="CL425" s="16">
        <v>2</v>
      </c>
      <c r="CM425" s="16">
        <v>2</v>
      </c>
      <c r="CN425" s="16">
        <v>2</v>
      </c>
      <c r="CO425" s="16">
        <v>2</v>
      </c>
      <c r="CP425" s="16">
        <v>2</v>
      </c>
      <c r="CQ425" s="16">
        <v>2</v>
      </c>
      <c r="CR425" s="16">
        <v>2</v>
      </c>
      <c r="CS425" s="16">
        <v>2</v>
      </c>
      <c r="CT425" s="16">
        <v>2</v>
      </c>
      <c r="CU425" s="16">
        <v>2</v>
      </c>
      <c r="CV425" s="16">
        <v>2</v>
      </c>
      <c r="CW425" s="69">
        <f t="shared" si="211"/>
        <v>39</v>
      </c>
      <c r="CX425" s="352">
        <f t="shared" si="212"/>
        <v>1</v>
      </c>
      <c r="CY425" s="69">
        <f t="shared" si="213"/>
        <v>0</v>
      </c>
      <c r="CZ425" s="70">
        <f t="shared" si="214"/>
        <v>0</v>
      </c>
      <c r="DA425" s="69">
        <f t="shared" si="215"/>
        <v>0</v>
      </c>
      <c r="DB425" s="70">
        <f t="shared" si="216"/>
        <v>0</v>
      </c>
      <c r="DC425" s="69">
        <f t="shared" si="217"/>
        <v>0</v>
      </c>
      <c r="DD425" s="70">
        <f t="shared" si="218"/>
        <v>0</v>
      </c>
      <c r="DE425" s="71">
        <f t="shared" si="219"/>
        <v>2</v>
      </c>
      <c r="DF425" s="71" t="str">
        <f t="shared" si="220"/>
        <v>Đạt mục tiêu</v>
      </c>
      <c r="DG425" s="2"/>
      <c r="DH425" s="2"/>
      <c r="DI425" s="2"/>
      <c r="DJ425" s="2"/>
      <c r="DK425" s="2"/>
      <c r="DL425" s="2"/>
      <c r="DM425" s="2"/>
      <c r="DN425" s="2"/>
      <c r="DO425" s="2"/>
      <c r="DP425" s="2"/>
      <c r="DQ425" s="2"/>
      <c r="DR425" s="2"/>
      <c r="DS425" s="2"/>
      <c r="DT425" s="2"/>
      <c r="DU425" s="2"/>
      <c r="DV425" s="2"/>
      <c r="DW425" s="2"/>
      <c r="DX425" s="2"/>
      <c r="DY425" s="2"/>
      <c r="DZ425" s="2"/>
    </row>
    <row r="426" spans="1:130" ht="54.75" hidden="1" customHeight="1" x14ac:dyDescent="0.25">
      <c r="A426" s="49">
        <v>386</v>
      </c>
      <c r="B426" s="62">
        <v>528</v>
      </c>
      <c r="C426" s="56">
        <v>528</v>
      </c>
      <c r="D426" s="8" t="s">
        <v>498</v>
      </c>
      <c r="E426" s="15" t="s">
        <v>19</v>
      </c>
      <c r="F426" s="15" t="s">
        <v>499</v>
      </c>
      <c r="G426" s="64" t="s">
        <v>19</v>
      </c>
      <c r="H426" s="8" t="s">
        <v>890</v>
      </c>
      <c r="I426" s="64" t="s">
        <v>628</v>
      </c>
      <c r="J426" s="8" t="s">
        <v>489</v>
      </c>
      <c r="K426" s="13"/>
      <c r="L426" s="13"/>
      <c r="M426" s="11"/>
      <c r="N426" s="11" t="s">
        <v>547</v>
      </c>
      <c r="O426" s="66"/>
      <c r="P426" s="66"/>
      <c r="Q426" s="66"/>
      <c r="R426" s="66"/>
      <c r="S426" s="66"/>
      <c r="T426" s="66"/>
      <c r="U426" s="66"/>
      <c r="V426" s="66"/>
      <c r="W426" s="66" t="s">
        <v>15</v>
      </c>
      <c r="X426" s="66"/>
      <c r="Y426" s="67">
        <f t="shared" si="210"/>
        <v>1</v>
      </c>
      <c r="Z426" s="16"/>
      <c r="AA426" s="16"/>
      <c r="AB426" s="16"/>
      <c r="AC426" s="16"/>
      <c r="AD426" s="16"/>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t="s">
        <v>623</v>
      </c>
      <c r="BG426" s="12"/>
      <c r="BH426" s="12" t="s">
        <v>645</v>
      </c>
      <c r="BI426" s="12"/>
      <c r="BJ426" s="16">
        <v>2</v>
      </c>
      <c r="BK426" s="16">
        <v>2</v>
      </c>
      <c r="BL426" s="16">
        <v>2</v>
      </c>
      <c r="BM426" s="16">
        <v>2</v>
      </c>
      <c r="BN426" s="16">
        <v>2</v>
      </c>
      <c r="BO426" s="16">
        <v>2</v>
      </c>
      <c r="BP426" s="16">
        <v>2</v>
      </c>
      <c r="BQ426" s="16">
        <v>2</v>
      </c>
      <c r="BR426" s="16">
        <v>2</v>
      </c>
      <c r="BS426" s="16">
        <v>2</v>
      </c>
      <c r="BT426" s="16">
        <v>2</v>
      </c>
      <c r="BU426" s="16">
        <v>2</v>
      </c>
      <c r="BV426" s="16">
        <v>2</v>
      </c>
      <c r="BW426" s="16">
        <v>2</v>
      </c>
      <c r="BX426" s="16">
        <v>2</v>
      </c>
      <c r="BY426" s="16">
        <v>2</v>
      </c>
      <c r="BZ426" s="16">
        <v>2</v>
      </c>
      <c r="CA426" s="16">
        <v>2</v>
      </c>
      <c r="CB426" s="16">
        <v>2</v>
      </c>
      <c r="CC426" s="16">
        <v>2</v>
      </c>
      <c r="CD426" s="16">
        <v>2</v>
      </c>
      <c r="CE426" s="16">
        <v>2</v>
      </c>
      <c r="CF426" s="16">
        <v>2</v>
      </c>
      <c r="CG426" s="16">
        <v>2</v>
      </c>
      <c r="CH426" s="16">
        <v>2</v>
      </c>
      <c r="CI426" s="16">
        <v>2</v>
      </c>
      <c r="CJ426" s="16">
        <v>2</v>
      </c>
      <c r="CK426" s="16">
        <v>2</v>
      </c>
      <c r="CL426" s="16">
        <v>2</v>
      </c>
      <c r="CM426" s="16">
        <v>2</v>
      </c>
      <c r="CN426" s="16">
        <v>2</v>
      </c>
      <c r="CO426" s="16">
        <v>2</v>
      </c>
      <c r="CP426" s="16">
        <v>2</v>
      </c>
      <c r="CQ426" s="16">
        <v>2</v>
      </c>
      <c r="CR426" s="16">
        <v>2</v>
      </c>
      <c r="CS426" s="16"/>
      <c r="CT426" s="16">
        <v>2</v>
      </c>
      <c r="CU426" s="16">
        <v>2</v>
      </c>
      <c r="CV426" s="16">
        <v>2</v>
      </c>
      <c r="CW426" s="69">
        <f t="shared" si="211"/>
        <v>38</v>
      </c>
      <c r="CX426" s="352">
        <f t="shared" si="212"/>
        <v>1</v>
      </c>
      <c r="CY426" s="69">
        <f t="shared" si="213"/>
        <v>0</v>
      </c>
      <c r="CZ426" s="70">
        <f t="shared" si="214"/>
        <v>0</v>
      </c>
      <c r="DA426" s="69">
        <f t="shared" si="215"/>
        <v>0</v>
      </c>
      <c r="DB426" s="70">
        <f t="shared" si="216"/>
        <v>0</v>
      </c>
      <c r="DC426" s="69">
        <f t="shared" si="217"/>
        <v>0</v>
      </c>
      <c r="DD426" s="70">
        <f t="shared" si="218"/>
        <v>0</v>
      </c>
      <c r="DE426" s="71">
        <f t="shared" si="219"/>
        <v>2</v>
      </c>
      <c r="DF426" s="71" t="str">
        <f t="shared" si="220"/>
        <v>Đạt mục tiêu</v>
      </c>
      <c r="DG426" s="2"/>
      <c r="DH426" s="2"/>
      <c r="DI426" s="2"/>
      <c r="DJ426" s="2"/>
      <c r="DK426" s="2"/>
      <c r="DL426" s="2"/>
      <c r="DM426" s="2"/>
      <c r="DN426" s="2"/>
      <c r="DO426" s="2"/>
      <c r="DP426" s="2"/>
      <c r="DQ426" s="2"/>
      <c r="DR426" s="2"/>
      <c r="DS426" s="2"/>
      <c r="DT426" s="2"/>
      <c r="DU426" s="2"/>
      <c r="DV426" s="2"/>
      <c r="DW426" s="2"/>
      <c r="DX426" s="2"/>
      <c r="DY426" s="2"/>
      <c r="DZ426" s="2"/>
    </row>
    <row r="427" spans="1:130" ht="52.5" hidden="1" customHeight="1" x14ac:dyDescent="0.25">
      <c r="A427" s="49">
        <v>387</v>
      </c>
      <c r="B427" s="62">
        <v>528</v>
      </c>
      <c r="C427" s="56">
        <v>528</v>
      </c>
      <c r="D427" s="8" t="s">
        <v>498</v>
      </c>
      <c r="E427" s="15" t="s">
        <v>19</v>
      </c>
      <c r="F427" s="15" t="s">
        <v>499</v>
      </c>
      <c r="G427" s="64" t="s">
        <v>19</v>
      </c>
      <c r="H427" s="8" t="s">
        <v>891</v>
      </c>
      <c r="I427" s="64" t="s">
        <v>628</v>
      </c>
      <c r="J427" s="8" t="s">
        <v>489</v>
      </c>
      <c r="K427" s="13"/>
      <c r="L427" s="13"/>
      <c r="M427" s="11"/>
      <c r="N427" s="11" t="s">
        <v>547</v>
      </c>
      <c r="O427" s="66"/>
      <c r="P427" s="66"/>
      <c r="Q427" s="66"/>
      <c r="R427" s="66"/>
      <c r="S427" s="66"/>
      <c r="T427" s="66"/>
      <c r="U427" s="66"/>
      <c r="V427" s="66"/>
      <c r="W427" s="66" t="s">
        <v>15</v>
      </c>
      <c r="X427" s="66"/>
      <c r="Y427" s="67">
        <f t="shared" si="210"/>
        <v>1</v>
      </c>
      <c r="Z427" s="16"/>
      <c r="AA427" s="16"/>
      <c r="AB427" s="16"/>
      <c r="AC427" s="16"/>
      <c r="AD427" s="16"/>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t="s">
        <v>645</v>
      </c>
      <c r="BG427" s="12"/>
      <c r="BH427" s="12"/>
      <c r="BI427" s="12"/>
      <c r="BJ427" s="16">
        <v>2</v>
      </c>
      <c r="BK427" s="16">
        <v>2</v>
      </c>
      <c r="BL427" s="16">
        <v>2</v>
      </c>
      <c r="BM427" s="16">
        <v>2</v>
      </c>
      <c r="BN427" s="16">
        <v>2</v>
      </c>
      <c r="BO427" s="16">
        <v>2</v>
      </c>
      <c r="BP427" s="16">
        <v>2</v>
      </c>
      <c r="BQ427" s="16">
        <v>2</v>
      </c>
      <c r="BR427" s="16">
        <v>2</v>
      </c>
      <c r="BS427" s="16">
        <v>2</v>
      </c>
      <c r="BT427" s="16">
        <v>2</v>
      </c>
      <c r="BU427" s="16">
        <v>2</v>
      </c>
      <c r="BV427" s="16">
        <v>2</v>
      </c>
      <c r="BW427" s="16">
        <v>2</v>
      </c>
      <c r="BX427" s="16">
        <v>2</v>
      </c>
      <c r="BY427" s="16">
        <v>2</v>
      </c>
      <c r="BZ427" s="16">
        <v>2</v>
      </c>
      <c r="CA427" s="16">
        <v>2</v>
      </c>
      <c r="CB427" s="16">
        <v>2</v>
      </c>
      <c r="CC427" s="16">
        <v>2</v>
      </c>
      <c r="CD427" s="16">
        <v>2</v>
      </c>
      <c r="CE427" s="16">
        <v>2</v>
      </c>
      <c r="CF427" s="16">
        <v>2</v>
      </c>
      <c r="CG427" s="16">
        <v>2</v>
      </c>
      <c r="CH427" s="16">
        <v>2</v>
      </c>
      <c r="CI427" s="16">
        <v>2</v>
      </c>
      <c r="CJ427" s="16">
        <v>2</v>
      </c>
      <c r="CK427" s="16">
        <v>2</v>
      </c>
      <c r="CL427" s="16">
        <v>2</v>
      </c>
      <c r="CM427" s="16">
        <v>2</v>
      </c>
      <c r="CN427" s="16">
        <v>2</v>
      </c>
      <c r="CO427" s="16">
        <v>2</v>
      </c>
      <c r="CP427" s="16">
        <v>2</v>
      </c>
      <c r="CQ427" s="16">
        <v>2</v>
      </c>
      <c r="CR427" s="16">
        <v>2</v>
      </c>
      <c r="CS427" s="16"/>
      <c r="CT427" s="16">
        <v>2</v>
      </c>
      <c r="CU427" s="16">
        <v>2</v>
      </c>
      <c r="CV427" s="16">
        <v>2</v>
      </c>
      <c r="CW427" s="69">
        <f t="shared" si="211"/>
        <v>38</v>
      </c>
      <c r="CX427" s="352">
        <f t="shared" si="212"/>
        <v>1</v>
      </c>
      <c r="CY427" s="69">
        <f t="shared" si="213"/>
        <v>0</v>
      </c>
      <c r="CZ427" s="70">
        <f t="shared" si="214"/>
        <v>0</v>
      </c>
      <c r="DA427" s="69">
        <f t="shared" si="215"/>
        <v>0</v>
      </c>
      <c r="DB427" s="70">
        <f t="shared" si="216"/>
        <v>0</v>
      </c>
      <c r="DC427" s="69">
        <f t="shared" si="217"/>
        <v>0</v>
      </c>
      <c r="DD427" s="70">
        <f t="shared" si="218"/>
        <v>0</v>
      </c>
      <c r="DE427" s="71">
        <f t="shared" si="219"/>
        <v>2</v>
      </c>
      <c r="DF427" s="71" t="str">
        <f t="shared" si="220"/>
        <v>Đạt mục tiêu</v>
      </c>
      <c r="DG427" s="2"/>
      <c r="DH427" s="2"/>
      <c r="DI427" s="2"/>
      <c r="DJ427" s="2"/>
      <c r="DK427" s="2"/>
      <c r="DL427" s="2"/>
      <c r="DM427" s="2"/>
      <c r="DN427" s="2"/>
      <c r="DO427" s="2"/>
      <c r="DP427" s="2"/>
      <c r="DQ427" s="2"/>
      <c r="DR427" s="2"/>
      <c r="DS427" s="2"/>
      <c r="DT427" s="2"/>
      <c r="DU427" s="2"/>
      <c r="DV427" s="2"/>
      <c r="DW427" s="2"/>
      <c r="DX427" s="2"/>
      <c r="DY427" s="2"/>
      <c r="DZ427" s="2"/>
    </row>
    <row r="428" spans="1:130" ht="49.5" hidden="1" customHeight="1" x14ac:dyDescent="0.25">
      <c r="A428" s="49">
        <v>388</v>
      </c>
      <c r="B428" s="62">
        <v>528</v>
      </c>
      <c r="C428" s="56">
        <v>528</v>
      </c>
      <c r="D428" s="8" t="s">
        <v>498</v>
      </c>
      <c r="E428" s="15" t="s">
        <v>19</v>
      </c>
      <c r="F428" s="15" t="s">
        <v>499</v>
      </c>
      <c r="G428" s="64" t="s">
        <v>19</v>
      </c>
      <c r="H428" s="8" t="s">
        <v>892</v>
      </c>
      <c r="I428" s="64" t="s">
        <v>628</v>
      </c>
      <c r="J428" s="8" t="s">
        <v>489</v>
      </c>
      <c r="K428" s="13"/>
      <c r="L428" s="13"/>
      <c r="M428" s="11"/>
      <c r="N428" s="11" t="s">
        <v>545</v>
      </c>
      <c r="O428" s="66"/>
      <c r="P428" s="66"/>
      <c r="Q428" s="66"/>
      <c r="R428" s="66"/>
      <c r="S428" s="66"/>
      <c r="T428" s="66" t="s">
        <v>15</v>
      </c>
      <c r="U428" s="66"/>
      <c r="V428" s="66"/>
      <c r="W428" s="66"/>
      <c r="X428" s="66"/>
      <c r="Y428" s="67">
        <f t="shared" si="210"/>
        <v>1</v>
      </c>
      <c r="Z428" s="16"/>
      <c r="AA428" s="16"/>
      <c r="AB428" s="16"/>
      <c r="AC428" s="16"/>
      <c r="AD428" s="16"/>
      <c r="AE428" s="12"/>
      <c r="AF428" s="12"/>
      <c r="AG428" s="12"/>
      <c r="AH428" s="12"/>
      <c r="AI428" s="12"/>
      <c r="AJ428" s="12"/>
      <c r="AK428" s="12"/>
      <c r="AL428" s="12"/>
      <c r="AM428" s="12"/>
      <c r="AN428" s="12"/>
      <c r="AO428" s="12"/>
      <c r="AP428" s="12"/>
      <c r="AQ428" s="12"/>
      <c r="AR428" s="12"/>
      <c r="AS428" s="12"/>
      <c r="AT428" s="12"/>
      <c r="AU428" s="12"/>
      <c r="AV428" s="12" t="s">
        <v>710</v>
      </c>
      <c r="AW428" s="12"/>
      <c r="AX428" s="12" t="s">
        <v>710</v>
      </c>
      <c r="AY428" s="12"/>
      <c r="AZ428" s="12"/>
      <c r="BA428" s="12"/>
      <c r="BB428" s="12"/>
      <c r="BC428" s="12"/>
      <c r="BD428" s="12"/>
      <c r="BE428" s="12"/>
      <c r="BF428" s="12"/>
      <c r="BG428" s="12"/>
      <c r="BH428" s="12"/>
      <c r="BI428" s="12"/>
      <c r="BJ428" s="345">
        <v>2</v>
      </c>
      <c r="BK428" s="345">
        <v>2</v>
      </c>
      <c r="BL428" s="345">
        <v>2</v>
      </c>
      <c r="BM428" s="345">
        <v>2</v>
      </c>
      <c r="BN428" s="345">
        <v>2</v>
      </c>
      <c r="BO428" s="345">
        <v>2</v>
      </c>
      <c r="BP428" s="345">
        <v>2</v>
      </c>
      <c r="BQ428" s="345">
        <v>2</v>
      </c>
      <c r="BR428" s="345">
        <v>2</v>
      </c>
      <c r="BS428" s="345">
        <v>2</v>
      </c>
      <c r="BT428" s="345">
        <v>2</v>
      </c>
      <c r="BU428" s="345">
        <v>2</v>
      </c>
      <c r="BV428" s="345">
        <v>2</v>
      </c>
      <c r="BW428" s="345">
        <v>2</v>
      </c>
      <c r="BX428" s="345">
        <v>2</v>
      </c>
      <c r="BY428" s="345">
        <v>2</v>
      </c>
      <c r="BZ428" s="345">
        <v>2</v>
      </c>
      <c r="CA428" s="345">
        <v>2</v>
      </c>
      <c r="CB428" s="345">
        <v>2</v>
      </c>
      <c r="CC428" s="345">
        <v>2</v>
      </c>
      <c r="CD428" s="345">
        <v>2</v>
      </c>
      <c r="CE428" s="345">
        <v>2</v>
      </c>
      <c r="CF428" s="345">
        <v>2</v>
      </c>
      <c r="CG428" s="345">
        <v>2</v>
      </c>
      <c r="CH428" s="345">
        <v>2</v>
      </c>
      <c r="CI428" s="345">
        <v>2</v>
      </c>
      <c r="CJ428" s="345">
        <v>2</v>
      </c>
      <c r="CK428" s="345">
        <v>2</v>
      </c>
      <c r="CL428" s="345">
        <v>2</v>
      </c>
      <c r="CM428" s="345">
        <v>2</v>
      </c>
      <c r="CN428" s="345">
        <v>2</v>
      </c>
      <c r="CO428" s="345">
        <v>2</v>
      </c>
      <c r="CP428" s="345">
        <v>2</v>
      </c>
      <c r="CQ428" s="345">
        <v>2</v>
      </c>
      <c r="CR428" s="345">
        <v>2</v>
      </c>
      <c r="CS428" s="345">
        <v>2</v>
      </c>
      <c r="CT428" s="345">
        <v>2</v>
      </c>
      <c r="CU428" s="345">
        <v>2</v>
      </c>
      <c r="CV428" s="345">
        <v>2</v>
      </c>
      <c r="CW428" s="335">
        <f t="shared" si="211"/>
        <v>39</v>
      </c>
      <c r="CX428" s="330">
        <f t="shared" si="212"/>
        <v>1</v>
      </c>
      <c r="CY428" s="335">
        <f t="shared" si="213"/>
        <v>0</v>
      </c>
      <c r="CZ428" s="339">
        <f t="shared" si="214"/>
        <v>0</v>
      </c>
      <c r="DA428" s="335">
        <f t="shared" si="215"/>
        <v>0</v>
      </c>
      <c r="DB428" s="339">
        <f t="shared" si="216"/>
        <v>0</v>
      </c>
      <c r="DC428" s="335">
        <f t="shared" si="217"/>
        <v>0</v>
      </c>
      <c r="DD428" s="339">
        <f t="shared" si="218"/>
        <v>0</v>
      </c>
      <c r="DE428" s="71">
        <f t="shared" si="219"/>
        <v>2</v>
      </c>
      <c r="DF428" s="71" t="str">
        <f t="shared" si="220"/>
        <v>Đạt mục tiêu</v>
      </c>
      <c r="DG428" s="2"/>
      <c r="DH428" s="2"/>
      <c r="DI428" s="2"/>
      <c r="DJ428" s="2"/>
      <c r="DK428" s="2"/>
      <c r="DL428" s="2"/>
      <c r="DM428" s="2"/>
      <c r="DN428" s="2"/>
      <c r="DO428" s="2"/>
      <c r="DP428" s="2"/>
      <c r="DQ428" s="2"/>
      <c r="DR428" s="2"/>
      <c r="DS428" s="2"/>
      <c r="DT428" s="2"/>
      <c r="DU428" s="2"/>
      <c r="DV428" s="2"/>
      <c r="DW428" s="2"/>
      <c r="DX428" s="2"/>
      <c r="DY428" s="2"/>
      <c r="DZ428" s="2"/>
    </row>
    <row r="429" spans="1:130" ht="49.5" hidden="1" customHeight="1" x14ac:dyDescent="0.25">
      <c r="A429" s="49">
        <v>389</v>
      </c>
      <c r="B429" s="62">
        <v>528</v>
      </c>
      <c r="C429" s="56">
        <v>528</v>
      </c>
      <c r="D429" s="8" t="s">
        <v>498</v>
      </c>
      <c r="E429" s="15" t="s">
        <v>19</v>
      </c>
      <c r="F429" s="15" t="s">
        <v>499</v>
      </c>
      <c r="G429" s="64" t="s">
        <v>19</v>
      </c>
      <c r="H429" s="8" t="s">
        <v>893</v>
      </c>
      <c r="I429" s="64" t="s">
        <v>628</v>
      </c>
      <c r="J429" s="8" t="s">
        <v>489</v>
      </c>
      <c r="K429" s="13"/>
      <c r="L429" s="13"/>
      <c r="M429" s="11"/>
      <c r="N429" s="11" t="s">
        <v>1268</v>
      </c>
      <c r="O429" s="66"/>
      <c r="P429" s="66"/>
      <c r="Q429" s="66"/>
      <c r="R429" s="66"/>
      <c r="S429" s="66"/>
      <c r="T429" s="66"/>
      <c r="U429" s="66"/>
      <c r="V429" s="66" t="s">
        <v>15</v>
      </c>
      <c r="W429" s="66"/>
      <c r="X429" s="66"/>
      <c r="Y429" s="67">
        <f t="shared" si="210"/>
        <v>1</v>
      </c>
      <c r="Z429" s="16"/>
      <c r="AA429" s="16"/>
      <c r="AB429" s="16"/>
      <c r="AC429" s="16"/>
      <c r="AD429" s="16"/>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t="s">
        <v>710</v>
      </c>
      <c r="BE429" s="12" t="s">
        <v>645</v>
      </c>
      <c r="BF429" s="12"/>
      <c r="BG429" s="12"/>
      <c r="BH429" s="12"/>
      <c r="BI429" s="12"/>
      <c r="BJ429" s="16">
        <v>2</v>
      </c>
      <c r="BK429" s="16">
        <v>2</v>
      </c>
      <c r="BL429" s="16">
        <v>2</v>
      </c>
      <c r="BM429" s="16">
        <v>2</v>
      </c>
      <c r="BN429" s="16">
        <v>2</v>
      </c>
      <c r="BO429" s="16">
        <v>2</v>
      </c>
      <c r="BP429" s="16">
        <v>2</v>
      </c>
      <c r="BQ429" s="16">
        <v>2</v>
      </c>
      <c r="BR429" s="16">
        <v>2</v>
      </c>
      <c r="BS429" s="16">
        <v>2</v>
      </c>
      <c r="BT429" s="16">
        <v>2</v>
      </c>
      <c r="BU429" s="16">
        <v>2</v>
      </c>
      <c r="BV429" s="16">
        <v>2</v>
      </c>
      <c r="BW429" s="16">
        <v>2</v>
      </c>
      <c r="BX429" s="16">
        <v>2</v>
      </c>
      <c r="BY429" s="16">
        <v>2</v>
      </c>
      <c r="BZ429" s="16">
        <v>2</v>
      </c>
      <c r="CA429" s="16">
        <v>2</v>
      </c>
      <c r="CB429" s="16">
        <v>2</v>
      </c>
      <c r="CC429" s="16">
        <v>2</v>
      </c>
      <c r="CD429" s="16">
        <v>2</v>
      </c>
      <c r="CE429" s="16">
        <v>2</v>
      </c>
      <c r="CF429" s="16">
        <v>2</v>
      </c>
      <c r="CG429" s="16">
        <v>2</v>
      </c>
      <c r="CH429" s="16">
        <v>2</v>
      </c>
      <c r="CI429" s="16">
        <v>2</v>
      </c>
      <c r="CJ429" s="16">
        <v>2</v>
      </c>
      <c r="CK429" s="16">
        <v>2</v>
      </c>
      <c r="CL429" s="16">
        <v>2</v>
      </c>
      <c r="CM429" s="16">
        <v>2</v>
      </c>
      <c r="CN429" s="16">
        <v>2</v>
      </c>
      <c r="CO429" s="16">
        <v>2</v>
      </c>
      <c r="CP429" s="16">
        <v>2</v>
      </c>
      <c r="CQ429" s="16">
        <v>2</v>
      </c>
      <c r="CR429" s="16">
        <v>2</v>
      </c>
      <c r="CS429" s="16"/>
      <c r="CT429" s="16">
        <v>2</v>
      </c>
      <c r="CU429" s="16">
        <v>2</v>
      </c>
      <c r="CV429" s="16">
        <v>2</v>
      </c>
      <c r="CW429" s="69">
        <f t="shared" si="211"/>
        <v>38</v>
      </c>
      <c r="CX429" s="352">
        <f t="shared" si="212"/>
        <v>1</v>
      </c>
      <c r="CY429" s="69">
        <f t="shared" si="213"/>
        <v>0</v>
      </c>
      <c r="CZ429" s="70">
        <f t="shared" si="214"/>
        <v>0</v>
      </c>
      <c r="DA429" s="69">
        <f t="shared" si="215"/>
        <v>0</v>
      </c>
      <c r="DB429" s="70">
        <f t="shared" si="216"/>
        <v>0</v>
      </c>
      <c r="DC429" s="69">
        <f t="shared" si="217"/>
        <v>0</v>
      </c>
      <c r="DD429" s="70">
        <f t="shared" si="218"/>
        <v>0</v>
      </c>
      <c r="DE429" s="71">
        <f t="shared" si="219"/>
        <v>2</v>
      </c>
      <c r="DF429" s="71" t="str">
        <f t="shared" si="220"/>
        <v>Đạt mục tiêu</v>
      </c>
      <c r="DG429" s="2"/>
      <c r="DH429" s="2"/>
      <c r="DI429" s="2"/>
      <c r="DJ429" s="2"/>
      <c r="DK429" s="2"/>
      <c r="DL429" s="2"/>
      <c r="DM429" s="2"/>
      <c r="DN429" s="2"/>
      <c r="DO429" s="2"/>
      <c r="DP429" s="2"/>
      <c r="DQ429" s="2"/>
      <c r="DR429" s="2"/>
      <c r="DS429" s="2"/>
      <c r="DT429" s="2"/>
      <c r="DU429" s="2"/>
      <c r="DV429" s="2"/>
      <c r="DW429" s="2"/>
      <c r="DX429" s="2"/>
      <c r="DY429" s="2"/>
      <c r="DZ429" s="2"/>
    </row>
    <row r="430" spans="1:130" ht="43.5" hidden="1" customHeight="1" x14ac:dyDescent="0.25">
      <c r="A430" s="49">
        <v>390</v>
      </c>
      <c r="B430" s="62">
        <v>528</v>
      </c>
      <c r="C430" s="56"/>
      <c r="D430" s="8" t="s">
        <v>498</v>
      </c>
      <c r="E430" s="15" t="s">
        <v>19</v>
      </c>
      <c r="F430" s="15" t="s">
        <v>499</v>
      </c>
      <c r="G430" s="64" t="s">
        <v>19</v>
      </c>
      <c r="H430" s="8" t="s">
        <v>893</v>
      </c>
      <c r="I430" s="64" t="s">
        <v>628</v>
      </c>
      <c r="J430" s="8" t="s">
        <v>489</v>
      </c>
      <c r="K430" s="13"/>
      <c r="L430" s="13"/>
      <c r="M430" s="11"/>
      <c r="N430" s="11" t="s">
        <v>547</v>
      </c>
      <c r="O430" s="66"/>
      <c r="P430" s="66"/>
      <c r="Q430" s="66"/>
      <c r="R430" s="66"/>
      <c r="S430" s="66"/>
      <c r="T430" s="66"/>
      <c r="U430" s="66"/>
      <c r="V430" s="66"/>
      <c r="W430" s="66" t="s">
        <v>15</v>
      </c>
      <c r="X430" s="66"/>
      <c r="Y430" s="67">
        <f t="shared" si="210"/>
        <v>1</v>
      </c>
      <c r="Z430" s="16"/>
      <c r="AA430" s="16"/>
      <c r="AB430" s="16"/>
      <c r="AC430" s="16"/>
      <c r="AD430" s="16"/>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t="s">
        <v>645</v>
      </c>
      <c r="BG430" s="12"/>
      <c r="BH430" s="12"/>
      <c r="BI430" s="12"/>
      <c r="BJ430" s="16">
        <v>2</v>
      </c>
      <c r="BK430" s="16">
        <v>2</v>
      </c>
      <c r="BL430" s="16">
        <v>2</v>
      </c>
      <c r="BM430" s="16">
        <v>2</v>
      </c>
      <c r="BN430" s="16">
        <v>2</v>
      </c>
      <c r="BO430" s="16">
        <v>2</v>
      </c>
      <c r="BP430" s="16">
        <v>2</v>
      </c>
      <c r="BQ430" s="16">
        <v>2</v>
      </c>
      <c r="BR430" s="16">
        <v>2</v>
      </c>
      <c r="BS430" s="16">
        <v>2</v>
      </c>
      <c r="BT430" s="16">
        <v>2</v>
      </c>
      <c r="BU430" s="16">
        <v>2</v>
      </c>
      <c r="BV430" s="16">
        <v>2</v>
      </c>
      <c r="BW430" s="16">
        <v>2</v>
      </c>
      <c r="BX430" s="16">
        <v>2</v>
      </c>
      <c r="BY430" s="16">
        <v>2</v>
      </c>
      <c r="BZ430" s="16">
        <v>2</v>
      </c>
      <c r="CA430" s="16">
        <v>2</v>
      </c>
      <c r="CB430" s="16">
        <v>2</v>
      </c>
      <c r="CC430" s="16">
        <v>2</v>
      </c>
      <c r="CD430" s="16">
        <v>2</v>
      </c>
      <c r="CE430" s="16">
        <v>2</v>
      </c>
      <c r="CF430" s="16">
        <v>2</v>
      </c>
      <c r="CG430" s="16">
        <v>2</v>
      </c>
      <c r="CH430" s="16">
        <v>2</v>
      </c>
      <c r="CI430" s="16">
        <v>2</v>
      </c>
      <c r="CJ430" s="16">
        <v>2</v>
      </c>
      <c r="CK430" s="16">
        <v>2</v>
      </c>
      <c r="CL430" s="16">
        <v>2</v>
      </c>
      <c r="CM430" s="16">
        <v>2</v>
      </c>
      <c r="CN430" s="16">
        <v>2</v>
      </c>
      <c r="CO430" s="16">
        <v>2</v>
      </c>
      <c r="CP430" s="16">
        <v>2</v>
      </c>
      <c r="CQ430" s="16">
        <v>2</v>
      </c>
      <c r="CR430" s="16">
        <v>2</v>
      </c>
      <c r="CS430" s="16"/>
      <c r="CT430" s="16">
        <v>2</v>
      </c>
      <c r="CU430" s="16">
        <v>2</v>
      </c>
      <c r="CV430" s="16">
        <v>2</v>
      </c>
      <c r="CW430" s="69"/>
      <c r="CX430" s="352"/>
      <c r="CY430" s="69"/>
      <c r="CZ430" s="70"/>
      <c r="DA430" s="69"/>
      <c r="DB430" s="70"/>
      <c r="DC430" s="69"/>
      <c r="DD430" s="70"/>
      <c r="DE430" s="71"/>
      <c r="DF430" s="71"/>
      <c r="DG430" s="2"/>
      <c r="DH430" s="2"/>
      <c r="DI430" s="2"/>
      <c r="DJ430" s="2"/>
      <c r="DK430" s="2"/>
      <c r="DL430" s="2"/>
      <c r="DM430" s="2"/>
      <c r="DN430" s="2"/>
      <c r="DO430" s="2"/>
      <c r="DP430" s="2"/>
      <c r="DQ430" s="2"/>
      <c r="DR430" s="2"/>
      <c r="DS430" s="2"/>
      <c r="DT430" s="2"/>
      <c r="DU430" s="2"/>
      <c r="DV430" s="2"/>
      <c r="DW430" s="2"/>
      <c r="DX430" s="2"/>
      <c r="DY430" s="2"/>
      <c r="DZ430" s="2"/>
    </row>
    <row r="431" spans="1:130" ht="54.75" hidden="1" customHeight="1" x14ac:dyDescent="0.25">
      <c r="A431" s="49">
        <v>391</v>
      </c>
      <c r="B431" s="62"/>
      <c r="C431" s="56">
        <v>528</v>
      </c>
      <c r="D431" s="8" t="s">
        <v>498</v>
      </c>
      <c r="E431" s="15" t="s">
        <v>19</v>
      </c>
      <c r="F431" s="15" t="s">
        <v>499</v>
      </c>
      <c r="G431" s="64" t="s">
        <v>19</v>
      </c>
      <c r="H431" s="8" t="s">
        <v>894</v>
      </c>
      <c r="I431" s="64" t="s">
        <v>628</v>
      </c>
      <c r="J431" s="8" t="s">
        <v>489</v>
      </c>
      <c r="K431" s="14"/>
      <c r="L431" s="14"/>
      <c r="M431" s="11"/>
      <c r="N431" s="11" t="s">
        <v>548</v>
      </c>
      <c r="O431" s="66"/>
      <c r="P431" s="66"/>
      <c r="Q431" s="66"/>
      <c r="R431" s="66"/>
      <c r="S431" s="66"/>
      <c r="T431" s="66"/>
      <c r="U431" s="66"/>
      <c r="V431" s="66"/>
      <c r="W431" s="66"/>
      <c r="X431" s="66" t="s">
        <v>15</v>
      </c>
      <c r="Y431" s="67">
        <f t="shared" si="210"/>
        <v>1</v>
      </c>
      <c r="Z431" s="16"/>
      <c r="AA431" s="16"/>
      <c r="AB431" s="16"/>
      <c r="AC431" s="16"/>
      <c r="AD431" s="16"/>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t="s">
        <v>710</v>
      </c>
      <c r="BJ431" s="16">
        <v>2</v>
      </c>
      <c r="BK431" s="16">
        <v>2</v>
      </c>
      <c r="BL431" s="16">
        <v>2</v>
      </c>
      <c r="BM431" s="16">
        <v>2</v>
      </c>
      <c r="BN431" s="16">
        <v>2</v>
      </c>
      <c r="BO431" s="16">
        <v>2</v>
      </c>
      <c r="BP431" s="16">
        <v>2</v>
      </c>
      <c r="BQ431" s="16">
        <v>2</v>
      </c>
      <c r="BR431" s="16">
        <v>2</v>
      </c>
      <c r="BS431" s="16">
        <v>2</v>
      </c>
      <c r="BT431" s="16">
        <v>2</v>
      </c>
      <c r="BU431" s="16">
        <v>2</v>
      </c>
      <c r="BV431" s="16">
        <v>2</v>
      </c>
      <c r="BW431" s="16">
        <v>2</v>
      </c>
      <c r="BX431" s="16">
        <v>2</v>
      </c>
      <c r="BY431" s="16">
        <v>2</v>
      </c>
      <c r="BZ431" s="16">
        <v>2</v>
      </c>
      <c r="CA431" s="16">
        <v>2</v>
      </c>
      <c r="CB431" s="16">
        <v>2</v>
      </c>
      <c r="CC431" s="16">
        <v>2</v>
      </c>
      <c r="CD431" s="16">
        <v>2</v>
      </c>
      <c r="CE431" s="16">
        <v>2</v>
      </c>
      <c r="CF431" s="16">
        <v>2</v>
      </c>
      <c r="CG431" s="16">
        <v>2</v>
      </c>
      <c r="CH431" s="16">
        <v>2</v>
      </c>
      <c r="CI431" s="16">
        <v>2</v>
      </c>
      <c r="CJ431" s="16">
        <v>2</v>
      </c>
      <c r="CK431" s="16">
        <v>2</v>
      </c>
      <c r="CL431" s="16">
        <v>2</v>
      </c>
      <c r="CM431" s="16">
        <v>2</v>
      </c>
      <c r="CN431" s="16">
        <v>2</v>
      </c>
      <c r="CO431" s="16">
        <v>2</v>
      </c>
      <c r="CP431" s="16">
        <v>2</v>
      </c>
      <c r="CQ431" s="16">
        <v>2</v>
      </c>
      <c r="CR431" s="16">
        <v>2</v>
      </c>
      <c r="CS431" s="16"/>
      <c r="CT431" s="16">
        <v>2</v>
      </c>
      <c r="CU431" s="16">
        <v>2</v>
      </c>
      <c r="CV431" s="16">
        <v>2</v>
      </c>
      <c r="CW431" s="69">
        <f t="shared" ref="CW431:CW437" si="221">COUNTIF(BJ431:CV431,"2")</f>
        <v>38</v>
      </c>
      <c r="CX431" s="352">
        <f t="shared" ref="CX431:CX437" si="222">CW431/(CW431+CY431+DA431+DC431)</f>
        <v>1</v>
      </c>
      <c r="CY431" s="69">
        <f t="shared" ref="CY431:CY437" si="223">COUNTIF(BJ431:CV431,"1")</f>
        <v>0</v>
      </c>
      <c r="CZ431" s="70">
        <f t="shared" ref="CZ431:CZ437" si="224">CY431/(CW431+CY431+DA431+DC431)</f>
        <v>0</v>
      </c>
      <c r="DA431" s="69">
        <f t="shared" ref="DA431:DA437" si="225">COUNTIF(BJ431:CV431,"0")</f>
        <v>0</v>
      </c>
      <c r="DB431" s="70">
        <f t="shared" ref="DB431:DB437" si="226">DA431/(CW431+CY431+DA431+DC431)</f>
        <v>0</v>
      </c>
      <c r="DC431" s="69">
        <f t="shared" ref="DC431:DC437" si="227">COUNTIF(BJ431:CV431,"KĐG")</f>
        <v>0</v>
      </c>
      <c r="DD431" s="70">
        <f t="shared" ref="DD431:DD437" si="228">DC431/(CW431+CY431+DA431+DC431)</f>
        <v>0</v>
      </c>
      <c r="DE431" s="71">
        <f t="shared" ref="DE431:DE437" si="229">(((CW431*2)+(CY431*1)+(DA431*0)))/(CW431+CY431+DA431)</f>
        <v>2</v>
      </c>
      <c r="DF431" s="71" t="str">
        <f t="shared" ref="DF431:DF437" si="230">IF(DD431&gt;=50%,"KĐG",IF(DE431&gt;=1.6,"Đạt mục tiêu",IF(DE431&gt;=1,"Cần cố gắng","Chưa đạt")))</f>
        <v>Đạt mục tiêu</v>
      </c>
      <c r="DG431" s="2"/>
      <c r="DH431" s="2"/>
      <c r="DI431" s="2"/>
      <c r="DJ431" s="2"/>
      <c r="DK431" s="2"/>
      <c r="DL431" s="2"/>
      <c r="DM431" s="2"/>
      <c r="DN431" s="2"/>
      <c r="DO431" s="2"/>
      <c r="DP431" s="2"/>
      <c r="DQ431" s="2"/>
      <c r="DR431" s="2"/>
      <c r="DS431" s="2"/>
      <c r="DT431" s="2"/>
      <c r="DU431" s="2"/>
      <c r="DV431" s="2"/>
      <c r="DW431" s="2"/>
      <c r="DX431" s="2"/>
      <c r="DY431" s="2"/>
      <c r="DZ431" s="2"/>
    </row>
    <row r="432" spans="1:130" ht="98.25" hidden="1" customHeight="1" x14ac:dyDescent="0.25">
      <c r="A432" s="49">
        <v>392</v>
      </c>
      <c r="B432" s="62">
        <v>528</v>
      </c>
      <c r="C432" s="56">
        <v>531</v>
      </c>
      <c r="D432" s="9" t="s">
        <v>500</v>
      </c>
      <c r="E432" s="15" t="s">
        <v>11</v>
      </c>
      <c r="F432" s="15" t="s">
        <v>501</v>
      </c>
      <c r="G432" s="64" t="s">
        <v>19</v>
      </c>
      <c r="H432" s="15" t="s">
        <v>1347</v>
      </c>
      <c r="I432" s="64" t="s">
        <v>628</v>
      </c>
      <c r="J432" s="8" t="s">
        <v>489</v>
      </c>
      <c r="K432" s="12" t="s">
        <v>6</v>
      </c>
      <c r="L432" s="12" t="s">
        <v>15</v>
      </c>
      <c r="M432" s="11">
        <v>9</v>
      </c>
      <c r="N432" s="297" t="s">
        <v>1200</v>
      </c>
      <c r="O432" s="80" t="s">
        <v>15</v>
      </c>
      <c r="P432" s="80"/>
      <c r="Q432" s="80"/>
      <c r="R432" s="80"/>
      <c r="S432" s="80"/>
      <c r="T432" s="80"/>
      <c r="U432" s="80"/>
      <c r="V432" s="80"/>
      <c r="W432" s="80"/>
      <c r="X432" s="80"/>
      <c r="Y432" s="67">
        <f t="shared" si="210"/>
        <v>1</v>
      </c>
      <c r="Z432" s="16"/>
      <c r="AA432" s="16"/>
      <c r="AB432" s="16"/>
      <c r="AC432" s="16"/>
      <c r="AD432" s="16" t="s">
        <v>626</v>
      </c>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6">
        <v>2</v>
      </c>
      <c r="BK432" s="16">
        <v>2</v>
      </c>
      <c r="BL432" s="16">
        <v>2</v>
      </c>
      <c r="BM432" s="16">
        <v>2</v>
      </c>
      <c r="BN432" s="16">
        <v>2</v>
      </c>
      <c r="BO432" s="16">
        <v>2</v>
      </c>
      <c r="BP432" s="16">
        <v>2</v>
      </c>
      <c r="BQ432" s="16">
        <v>2</v>
      </c>
      <c r="BR432" s="16">
        <v>2</v>
      </c>
      <c r="BS432" s="16">
        <v>2</v>
      </c>
      <c r="BT432" s="16">
        <v>2</v>
      </c>
      <c r="BU432" s="16">
        <v>2</v>
      </c>
      <c r="BV432" s="16">
        <v>2</v>
      </c>
      <c r="BW432" s="16">
        <v>2</v>
      </c>
      <c r="BX432" s="16">
        <v>2</v>
      </c>
      <c r="BY432" s="16">
        <v>2</v>
      </c>
      <c r="BZ432" s="16">
        <v>2</v>
      </c>
      <c r="CA432" s="16">
        <v>2</v>
      </c>
      <c r="CB432" s="16">
        <v>2</v>
      </c>
      <c r="CC432" s="16">
        <v>2</v>
      </c>
      <c r="CD432" s="16">
        <v>2</v>
      </c>
      <c r="CE432" s="16">
        <v>2</v>
      </c>
      <c r="CF432" s="16">
        <v>2</v>
      </c>
      <c r="CG432" s="16">
        <v>2</v>
      </c>
      <c r="CH432" s="16">
        <v>2</v>
      </c>
      <c r="CI432" s="16">
        <v>2</v>
      </c>
      <c r="CJ432" s="16">
        <v>2</v>
      </c>
      <c r="CK432" s="16">
        <v>2</v>
      </c>
      <c r="CL432" s="16">
        <v>2</v>
      </c>
      <c r="CM432" s="16">
        <v>2</v>
      </c>
      <c r="CN432" s="16">
        <v>2</v>
      </c>
      <c r="CO432" s="16">
        <v>2</v>
      </c>
      <c r="CP432" s="16">
        <v>2</v>
      </c>
      <c r="CQ432" s="16">
        <v>2</v>
      </c>
      <c r="CR432" s="16">
        <v>2</v>
      </c>
      <c r="CS432" s="16">
        <v>2</v>
      </c>
      <c r="CT432" s="16">
        <v>2</v>
      </c>
      <c r="CU432" s="16">
        <v>2</v>
      </c>
      <c r="CV432" s="16">
        <v>2</v>
      </c>
      <c r="CW432" s="69">
        <f t="shared" si="221"/>
        <v>39</v>
      </c>
      <c r="CX432" s="352">
        <f t="shared" si="222"/>
        <v>1</v>
      </c>
      <c r="CY432" s="69">
        <f t="shared" si="223"/>
        <v>0</v>
      </c>
      <c r="CZ432" s="70">
        <f t="shared" si="224"/>
        <v>0</v>
      </c>
      <c r="DA432" s="69">
        <f t="shared" si="225"/>
        <v>0</v>
      </c>
      <c r="DB432" s="70">
        <f t="shared" si="226"/>
        <v>0</v>
      </c>
      <c r="DC432" s="69">
        <f t="shared" si="227"/>
        <v>0</v>
      </c>
      <c r="DD432" s="70">
        <f t="shared" si="228"/>
        <v>0</v>
      </c>
      <c r="DE432" s="71">
        <f t="shared" si="229"/>
        <v>2</v>
      </c>
      <c r="DF432" s="71" t="str">
        <f t="shared" si="230"/>
        <v>Đạt mục tiêu</v>
      </c>
      <c r="DG432" s="2"/>
      <c r="DH432" s="2"/>
      <c r="DI432" s="2"/>
      <c r="DJ432" s="2"/>
      <c r="DK432" s="2"/>
      <c r="DL432" s="2"/>
      <c r="DM432" s="2"/>
      <c r="DN432" s="2"/>
      <c r="DO432" s="2"/>
      <c r="DP432" s="2"/>
      <c r="DQ432" s="2"/>
      <c r="DR432" s="2"/>
      <c r="DS432" s="2"/>
      <c r="DT432" s="2"/>
      <c r="DU432" s="2"/>
      <c r="DV432" s="2"/>
      <c r="DW432" s="2"/>
      <c r="DX432" s="2"/>
      <c r="DY432" s="2"/>
      <c r="DZ432" s="2"/>
    </row>
    <row r="433" spans="1:130" ht="84.75" customHeight="1" x14ac:dyDescent="0.25">
      <c r="A433" s="49">
        <v>393</v>
      </c>
      <c r="B433" s="55">
        <v>531</v>
      </c>
      <c r="C433" s="56">
        <v>531</v>
      </c>
      <c r="D433" s="9" t="s">
        <v>500</v>
      </c>
      <c r="E433" s="15" t="s">
        <v>11</v>
      </c>
      <c r="F433" s="15" t="s">
        <v>501</v>
      </c>
      <c r="G433" s="64" t="s">
        <v>19</v>
      </c>
      <c r="H433" s="141" t="s">
        <v>1392</v>
      </c>
      <c r="I433" s="64" t="s">
        <v>628</v>
      </c>
      <c r="J433" s="8" t="s">
        <v>489</v>
      </c>
      <c r="K433" s="13"/>
      <c r="L433" s="13"/>
      <c r="M433" s="11"/>
      <c r="N433" s="305" t="s">
        <v>541</v>
      </c>
      <c r="O433" s="80"/>
      <c r="P433" s="80" t="s">
        <v>15</v>
      </c>
      <c r="Q433" s="80"/>
      <c r="R433" s="80"/>
      <c r="S433" s="80"/>
      <c r="T433" s="80"/>
      <c r="U433" s="80"/>
      <c r="V433" s="80"/>
      <c r="W433" s="80"/>
      <c r="X433" s="80"/>
      <c r="Y433" s="67">
        <f t="shared" si="210"/>
        <v>1</v>
      </c>
      <c r="Z433" s="16"/>
      <c r="AA433" s="16"/>
      <c r="AB433" s="16"/>
      <c r="AC433" s="16"/>
      <c r="AD433" s="16"/>
      <c r="AE433" s="16"/>
      <c r="AF433" s="16" t="s">
        <v>654</v>
      </c>
      <c r="AG433" s="16" t="s">
        <v>626</v>
      </c>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6">
        <v>2</v>
      </c>
      <c r="BK433" s="16">
        <v>1</v>
      </c>
      <c r="BL433" s="16">
        <v>2</v>
      </c>
      <c r="BM433" s="16">
        <v>2</v>
      </c>
      <c r="BN433" s="16">
        <v>2</v>
      </c>
      <c r="BO433" s="16">
        <v>2</v>
      </c>
      <c r="BP433" s="16">
        <v>1</v>
      </c>
      <c r="BQ433" s="16">
        <v>1</v>
      </c>
      <c r="BR433" s="16">
        <v>2</v>
      </c>
      <c r="BS433" s="16">
        <v>2</v>
      </c>
      <c r="BT433" s="16">
        <v>2</v>
      </c>
      <c r="BU433" s="16">
        <v>2</v>
      </c>
      <c r="BV433" s="16">
        <v>2</v>
      </c>
      <c r="BW433" s="16">
        <v>2</v>
      </c>
      <c r="BX433" s="16">
        <v>2</v>
      </c>
      <c r="BY433" s="16">
        <v>2</v>
      </c>
      <c r="BZ433" s="16">
        <v>2</v>
      </c>
      <c r="CA433" s="16">
        <v>2</v>
      </c>
      <c r="CB433" s="16">
        <v>2</v>
      </c>
      <c r="CC433" s="16">
        <v>2</v>
      </c>
      <c r="CD433" s="16">
        <v>2</v>
      </c>
      <c r="CE433" s="16">
        <v>2</v>
      </c>
      <c r="CF433" s="16">
        <v>2</v>
      </c>
      <c r="CG433" s="16">
        <v>2</v>
      </c>
      <c r="CH433" s="16">
        <v>2</v>
      </c>
      <c r="CI433" s="16">
        <v>2</v>
      </c>
      <c r="CJ433" s="16">
        <v>1</v>
      </c>
      <c r="CK433" s="16">
        <v>2</v>
      </c>
      <c r="CL433" s="16">
        <v>1</v>
      </c>
      <c r="CM433" s="16">
        <v>2</v>
      </c>
      <c r="CN433" s="16">
        <v>2</v>
      </c>
      <c r="CO433" s="16">
        <v>2</v>
      </c>
      <c r="CP433" s="16">
        <v>2</v>
      </c>
      <c r="CQ433" s="16">
        <v>2</v>
      </c>
      <c r="CR433" s="16">
        <v>1</v>
      </c>
      <c r="CS433" s="16">
        <v>1</v>
      </c>
      <c r="CT433" s="16">
        <v>2</v>
      </c>
      <c r="CU433" s="16">
        <v>1</v>
      </c>
      <c r="CV433" s="16">
        <v>1</v>
      </c>
      <c r="CW433" s="69">
        <f t="shared" si="221"/>
        <v>30</v>
      </c>
      <c r="CX433" s="352">
        <f t="shared" si="222"/>
        <v>0.76923076923076927</v>
      </c>
      <c r="CY433" s="69">
        <f t="shared" si="223"/>
        <v>9</v>
      </c>
      <c r="CZ433" s="70">
        <f t="shared" si="224"/>
        <v>0.23076923076923078</v>
      </c>
      <c r="DA433" s="69">
        <f t="shared" si="225"/>
        <v>0</v>
      </c>
      <c r="DB433" s="70">
        <f t="shared" si="226"/>
        <v>0</v>
      </c>
      <c r="DC433" s="69">
        <f t="shared" si="227"/>
        <v>0</v>
      </c>
      <c r="DD433" s="70">
        <f t="shared" si="228"/>
        <v>0</v>
      </c>
      <c r="DE433" s="71">
        <f t="shared" si="229"/>
        <v>1.7692307692307692</v>
      </c>
      <c r="DF433" s="71" t="str">
        <f t="shared" si="230"/>
        <v>Đạt mục tiêu</v>
      </c>
      <c r="DG433" s="2"/>
      <c r="DH433" s="2"/>
      <c r="DI433" s="2"/>
      <c r="DJ433" s="2"/>
      <c r="DK433" s="2"/>
      <c r="DL433" s="2"/>
      <c r="DM433" s="2"/>
      <c r="DN433" s="2"/>
      <c r="DO433" s="2"/>
      <c r="DP433" s="2"/>
      <c r="DQ433" s="2"/>
      <c r="DR433" s="2"/>
      <c r="DS433" s="2"/>
      <c r="DT433" s="2"/>
      <c r="DU433" s="2"/>
      <c r="DV433" s="2"/>
      <c r="DW433" s="2"/>
      <c r="DX433" s="2"/>
      <c r="DY433" s="2"/>
      <c r="DZ433" s="2"/>
    </row>
    <row r="434" spans="1:130" ht="75.75" hidden="1" customHeight="1" x14ac:dyDescent="0.25">
      <c r="A434" s="49">
        <v>394</v>
      </c>
      <c r="B434" s="62">
        <v>531</v>
      </c>
      <c r="C434" s="56">
        <v>531</v>
      </c>
      <c r="D434" s="9" t="s">
        <v>500</v>
      </c>
      <c r="E434" s="281" t="s">
        <v>11</v>
      </c>
      <c r="F434" s="15" t="s">
        <v>501</v>
      </c>
      <c r="G434" s="282" t="s">
        <v>19</v>
      </c>
      <c r="H434" s="8" t="s">
        <v>895</v>
      </c>
      <c r="I434" s="64" t="s">
        <v>628</v>
      </c>
      <c r="J434" s="8" t="s">
        <v>489</v>
      </c>
      <c r="K434" s="13"/>
      <c r="L434" s="13"/>
      <c r="M434" s="11"/>
      <c r="N434" s="305" t="s">
        <v>542</v>
      </c>
      <c r="O434" s="80"/>
      <c r="P434" s="80"/>
      <c r="Q434" s="80" t="s">
        <v>15</v>
      </c>
      <c r="R434" s="80"/>
      <c r="S434" s="80"/>
      <c r="T434" s="80"/>
      <c r="U434" s="80"/>
      <c r="V434" s="80"/>
      <c r="W434" s="80"/>
      <c r="X434" s="80"/>
      <c r="Y434" s="67">
        <f t="shared" si="210"/>
        <v>1</v>
      </c>
      <c r="Z434" s="16"/>
      <c r="AA434" s="16"/>
      <c r="AB434" s="16"/>
      <c r="AC434" s="16"/>
      <c r="AD434" s="16"/>
      <c r="AE434" s="12"/>
      <c r="AF434" s="12"/>
      <c r="AG434" s="12"/>
      <c r="AH434" s="12"/>
      <c r="AI434" s="12"/>
      <c r="AJ434" s="12" t="s">
        <v>626</v>
      </c>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6">
        <v>2</v>
      </c>
      <c r="BK434" s="16">
        <v>2</v>
      </c>
      <c r="BL434" s="16">
        <v>2</v>
      </c>
      <c r="BM434" s="16">
        <v>2</v>
      </c>
      <c r="BN434" s="16">
        <v>2</v>
      </c>
      <c r="BO434" s="16">
        <v>2</v>
      </c>
      <c r="BP434" s="16">
        <v>2</v>
      </c>
      <c r="BQ434" s="16">
        <v>2</v>
      </c>
      <c r="BR434" s="16">
        <v>2</v>
      </c>
      <c r="BS434" s="16">
        <v>2</v>
      </c>
      <c r="BT434" s="16">
        <v>2</v>
      </c>
      <c r="BU434" s="16">
        <v>2</v>
      </c>
      <c r="BV434" s="16">
        <v>2</v>
      </c>
      <c r="BW434" s="16">
        <v>2</v>
      </c>
      <c r="BX434" s="16">
        <v>2</v>
      </c>
      <c r="BY434" s="16">
        <v>2</v>
      </c>
      <c r="BZ434" s="16">
        <v>2</v>
      </c>
      <c r="CA434" s="16">
        <v>2</v>
      </c>
      <c r="CB434" s="16">
        <v>2</v>
      </c>
      <c r="CC434" s="16">
        <v>2</v>
      </c>
      <c r="CD434" s="16">
        <v>2</v>
      </c>
      <c r="CE434" s="16">
        <v>2</v>
      </c>
      <c r="CF434" s="16">
        <v>1</v>
      </c>
      <c r="CG434" s="16">
        <v>2</v>
      </c>
      <c r="CH434" s="16">
        <v>1</v>
      </c>
      <c r="CI434" s="16">
        <v>1</v>
      </c>
      <c r="CJ434" s="16">
        <v>1</v>
      </c>
      <c r="CK434" s="16">
        <v>1</v>
      </c>
      <c r="CL434" s="16">
        <v>1</v>
      </c>
      <c r="CM434" s="16">
        <v>2</v>
      </c>
      <c r="CN434" s="16">
        <v>2</v>
      </c>
      <c r="CO434" s="16">
        <v>1</v>
      </c>
      <c r="CP434" s="16">
        <v>2</v>
      </c>
      <c r="CQ434" s="16">
        <v>2</v>
      </c>
      <c r="CR434" s="16">
        <v>2</v>
      </c>
      <c r="CS434" s="16">
        <v>2</v>
      </c>
      <c r="CT434" s="16">
        <v>2</v>
      </c>
      <c r="CU434" s="16">
        <v>2</v>
      </c>
      <c r="CV434" s="16">
        <v>2</v>
      </c>
      <c r="CW434" s="69">
        <f t="shared" si="221"/>
        <v>32</v>
      </c>
      <c r="CX434" s="352">
        <f t="shared" si="222"/>
        <v>0.82051282051282048</v>
      </c>
      <c r="CY434" s="69">
        <f t="shared" si="223"/>
        <v>7</v>
      </c>
      <c r="CZ434" s="70">
        <f t="shared" si="224"/>
        <v>0.17948717948717949</v>
      </c>
      <c r="DA434" s="69">
        <f t="shared" si="225"/>
        <v>0</v>
      </c>
      <c r="DB434" s="70">
        <f t="shared" si="226"/>
        <v>0</v>
      </c>
      <c r="DC434" s="69">
        <f t="shared" si="227"/>
        <v>0</v>
      </c>
      <c r="DD434" s="70">
        <f t="shared" si="228"/>
        <v>0</v>
      </c>
      <c r="DE434" s="71">
        <f t="shared" si="229"/>
        <v>1.8205128205128205</v>
      </c>
      <c r="DF434" s="71" t="str">
        <f t="shared" si="230"/>
        <v>Đạt mục tiêu</v>
      </c>
      <c r="DG434" s="2"/>
      <c r="DH434" s="2"/>
      <c r="DI434" s="2"/>
      <c r="DJ434" s="2"/>
      <c r="DK434" s="2"/>
      <c r="DL434" s="2"/>
      <c r="DM434" s="2"/>
      <c r="DN434" s="2"/>
      <c r="DO434" s="2"/>
      <c r="DP434" s="2"/>
      <c r="DQ434" s="2"/>
      <c r="DR434" s="2"/>
      <c r="DS434" s="2"/>
      <c r="DT434" s="2"/>
      <c r="DU434" s="2"/>
      <c r="DV434" s="2"/>
      <c r="DW434" s="2"/>
      <c r="DX434" s="2"/>
      <c r="DY434" s="2"/>
      <c r="DZ434" s="2"/>
    </row>
    <row r="435" spans="1:130" ht="81" hidden="1" customHeight="1" x14ac:dyDescent="0.25">
      <c r="A435" s="49">
        <v>395</v>
      </c>
      <c r="B435" s="62">
        <v>531</v>
      </c>
      <c r="C435" s="56">
        <v>531</v>
      </c>
      <c r="D435" s="9" t="s">
        <v>500</v>
      </c>
      <c r="E435" s="15" t="s">
        <v>11</v>
      </c>
      <c r="F435" s="102" t="s">
        <v>501</v>
      </c>
      <c r="G435" s="149" t="s">
        <v>19</v>
      </c>
      <c r="H435" s="150" t="s">
        <v>1131</v>
      </c>
      <c r="I435" s="64" t="s">
        <v>628</v>
      </c>
      <c r="J435" s="8" t="s">
        <v>489</v>
      </c>
      <c r="K435" s="13"/>
      <c r="L435" s="13"/>
      <c r="M435" s="11"/>
      <c r="N435" s="305" t="s">
        <v>543</v>
      </c>
      <c r="O435" s="80"/>
      <c r="P435" s="80"/>
      <c r="Q435" s="80"/>
      <c r="R435" s="80" t="s">
        <v>15</v>
      </c>
      <c r="S435" s="80"/>
      <c r="T435" s="80"/>
      <c r="U435" s="80"/>
      <c r="V435" s="80"/>
      <c r="W435" s="80"/>
      <c r="X435" s="80"/>
      <c r="Y435" s="67">
        <f t="shared" si="210"/>
        <v>1</v>
      </c>
      <c r="Z435" s="16"/>
      <c r="AA435" s="16"/>
      <c r="AB435" s="16"/>
      <c r="AC435" s="16"/>
      <c r="AD435" s="16"/>
      <c r="AE435" s="12"/>
      <c r="AF435" s="12"/>
      <c r="AG435" s="12"/>
      <c r="AH435" s="12"/>
      <c r="AI435" s="12"/>
      <c r="AJ435" s="12"/>
      <c r="AK435" s="12"/>
      <c r="AL435" s="12" t="s">
        <v>626</v>
      </c>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6">
        <v>2</v>
      </c>
      <c r="BK435" s="16">
        <v>1</v>
      </c>
      <c r="BL435" s="16">
        <v>2</v>
      </c>
      <c r="BM435" s="16">
        <v>2</v>
      </c>
      <c r="BN435" s="16">
        <v>2</v>
      </c>
      <c r="BO435" s="16">
        <v>2</v>
      </c>
      <c r="BP435" s="16">
        <v>2</v>
      </c>
      <c r="BQ435" s="16">
        <v>2</v>
      </c>
      <c r="BR435" s="16">
        <v>2</v>
      </c>
      <c r="BS435" s="16">
        <v>2</v>
      </c>
      <c r="BT435" s="16">
        <v>2</v>
      </c>
      <c r="BU435" s="16">
        <v>2</v>
      </c>
      <c r="BV435" s="16">
        <v>2</v>
      </c>
      <c r="BW435" s="16">
        <v>2</v>
      </c>
      <c r="BX435" s="16">
        <v>2</v>
      </c>
      <c r="BY435" s="16">
        <v>2</v>
      </c>
      <c r="BZ435" s="16">
        <v>2</v>
      </c>
      <c r="CA435" s="16">
        <v>2</v>
      </c>
      <c r="CB435" s="16">
        <v>2</v>
      </c>
      <c r="CC435" s="16">
        <v>2</v>
      </c>
      <c r="CD435" s="16">
        <v>2</v>
      </c>
      <c r="CE435" s="16">
        <v>2</v>
      </c>
      <c r="CF435" s="16">
        <v>2</v>
      </c>
      <c r="CG435" s="16">
        <v>2</v>
      </c>
      <c r="CH435" s="16">
        <v>2</v>
      </c>
      <c r="CI435" s="16">
        <v>2</v>
      </c>
      <c r="CJ435" s="16">
        <v>2</v>
      </c>
      <c r="CK435" s="16">
        <v>2</v>
      </c>
      <c r="CL435" s="16">
        <v>2</v>
      </c>
      <c r="CM435" s="16">
        <v>2</v>
      </c>
      <c r="CN435" s="16">
        <v>2</v>
      </c>
      <c r="CO435" s="16">
        <v>2</v>
      </c>
      <c r="CP435" s="16">
        <v>2</v>
      </c>
      <c r="CQ435" s="16">
        <v>2</v>
      </c>
      <c r="CR435" s="16">
        <v>2</v>
      </c>
      <c r="CS435" s="16">
        <v>2</v>
      </c>
      <c r="CT435" s="16">
        <v>2</v>
      </c>
      <c r="CU435" s="16">
        <v>2</v>
      </c>
      <c r="CV435" s="16">
        <v>2</v>
      </c>
      <c r="CW435" s="69">
        <f t="shared" si="221"/>
        <v>38</v>
      </c>
      <c r="CX435" s="352">
        <f t="shared" si="222"/>
        <v>0.97435897435897434</v>
      </c>
      <c r="CY435" s="69">
        <f t="shared" si="223"/>
        <v>1</v>
      </c>
      <c r="CZ435" s="70">
        <f t="shared" si="224"/>
        <v>2.564102564102564E-2</v>
      </c>
      <c r="DA435" s="69">
        <f t="shared" si="225"/>
        <v>0</v>
      </c>
      <c r="DB435" s="70">
        <f t="shared" si="226"/>
        <v>0</v>
      </c>
      <c r="DC435" s="69">
        <f t="shared" si="227"/>
        <v>0</v>
      </c>
      <c r="DD435" s="70">
        <f t="shared" si="228"/>
        <v>0</v>
      </c>
      <c r="DE435" s="71">
        <f t="shared" si="229"/>
        <v>1.9743589743589745</v>
      </c>
      <c r="DF435" s="71" t="str">
        <f t="shared" si="230"/>
        <v>Đạt mục tiêu</v>
      </c>
      <c r="DG435" s="2"/>
      <c r="DH435" s="2"/>
      <c r="DI435" s="2"/>
      <c r="DJ435" s="2"/>
      <c r="DK435" s="2"/>
      <c r="DL435" s="2"/>
      <c r="DM435" s="2"/>
      <c r="DN435" s="2"/>
      <c r="DO435" s="2"/>
      <c r="DP435" s="2"/>
      <c r="DQ435" s="2"/>
      <c r="DR435" s="2"/>
      <c r="DS435" s="2"/>
      <c r="DT435" s="2"/>
      <c r="DU435" s="2"/>
      <c r="DV435" s="2"/>
      <c r="DW435" s="2"/>
      <c r="DX435" s="2"/>
      <c r="DY435" s="2"/>
      <c r="DZ435" s="2"/>
    </row>
    <row r="436" spans="1:130" ht="79.5" hidden="1" customHeight="1" x14ac:dyDescent="0.25">
      <c r="A436" s="49">
        <v>396</v>
      </c>
      <c r="B436" s="62">
        <v>531</v>
      </c>
      <c r="C436" s="56">
        <v>531</v>
      </c>
      <c r="D436" s="9" t="s">
        <v>500</v>
      </c>
      <c r="E436" s="15" t="s">
        <v>11</v>
      </c>
      <c r="F436" s="15" t="s">
        <v>501</v>
      </c>
      <c r="G436" s="64" t="s">
        <v>19</v>
      </c>
      <c r="H436" s="131" t="s">
        <v>896</v>
      </c>
      <c r="I436" s="64" t="s">
        <v>628</v>
      </c>
      <c r="J436" s="8" t="s">
        <v>489</v>
      </c>
      <c r="K436" s="13"/>
      <c r="L436" s="13"/>
      <c r="M436" s="11"/>
      <c r="N436" s="11" t="s">
        <v>545</v>
      </c>
      <c r="O436" s="80"/>
      <c r="P436" s="80"/>
      <c r="Q436" s="80"/>
      <c r="R436" s="80"/>
      <c r="S436" s="80"/>
      <c r="T436" s="80" t="s">
        <v>15</v>
      </c>
      <c r="U436" s="80"/>
      <c r="V436" s="80"/>
      <c r="W436" s="80"/>
      <c r="X436" s="80"/>
      <c r="Y436" s="67">
        <f t="shared" si="210"/>
        <v>1</v>
      </c>
      <c r="Z436" s="16"/>
      <c r="AA436" s="16"/>
      <c r="AB436" s="16"/>
      <c r="AC436" s="16"/>
      <c r="AD436" s="16"/>
      <c r="AE436" s="12"/>
      <c r="AF436" s="12"/>
      <c r="AG436" s="12"/>
      <c r="AH436" s="12"/>
      <c r="AI436" s="12"/>
      <c r="AJ436" s="12"/>
      <c r="AK436" s="12"/>
      <c r="AL436" s="12"/>
      <c r="AM436" s="12"/>
      <c r="AN436" s="12"/>
      <c r="AO436" s="12"/>
      <c r="AP436" s="12"/>
      <c r="AQ436" s="12"/>
      <c r="AR436" s="12"/>
      <c r="AS436" s="12"/>
      <c r="AT436" s="12"/>
      <c r="AU436" s="12"/>
      <c r="AV436" s="12" t="s">
        <v>626</v>
      </c>
      <c r="AW436" s="12" t="s">
        <v>645</v>
      </c>
      <c r="AX436" s="12"/>
      <c r="AY436" s="12"/>
      <c r="AZ436" s="12"/>
      <c r="BA436" s="12"/>
      <c r="BB436" s="12"/>
      <c r="BC436" s="12"/>
      <c r="BD436" s="12"/>
      <c r="BE436" s="12"/>
      <c r="BF436" s="12"/>
      <c r="BG436" s="12"/>
      <c r="BH436" s="12"/>
      <c r="BI436" s="12"/>
      <c r="BJ436" s="345">
        <v>2</v>
      </c>
      <c r="BK436" s="345">
        <v>2</v>
      </c>
      <c r="BL436" s="345">
        <v>2</v>
      </c>
      <c r="BM436" s="345">
        <v>2</v>
      </c>
      <c r="BN436" s="345">
        <v>2</v>
      </c>
      <c r="BO436" s="345">
        <v>2</v>
      </c>
      <c r="BP436" s="345">
        <v>2</v>
      </c>
      <c r="BQ436" s="345">
        <v>2</v>
      </c>
      <c r="BR436" s="345">
        <v>2</v>
      </c>
      <c r="BS436" s="345">
        <v>2</v>
      </c>
      <c r="BT436" s="345">
        <v>2</v>
      </c>
      <c r="BU436" s="345">
        <v>2</v>
      </c>
      <c r="BV436" s="345">
        <v>2</v>
      </c>
      <c r="BW436" s="345">
        <v>2</v>
      </c>
      <c r="BX436" s="345">
        <v>2</v>
      </c>
      <c r="BY436" s="345">
        <v>2</v>
      </c>
      <c r="BZ436" s="345">
        <v>2</v>
      </c>
      <c r="CA436" s="345">
        <v>2</v>
      </c>
      <c r="CB436" s="345">
        <v>2</v>
      </c>
      <c r="CC436" s="345">
        <v>2</v>
      </c>
      <c r="CD436" s="345">
        <v>2</v>
      </c>
      <c r="CE436" s="345">
        <v>2</v>
      </c>
      <c r="CF436" s="345">
        <v>2</v>
      </c>
      <c r="CG436" s="345">
        <v>2</v>
      </c>
      <c r="CH436" s="345">
        <v>2</v>
      </c>
      <c r="CI436" s="345">
        <v>2</v>
      </c>
      <c r="CJ436" s="345">
        <v>2</v>
      </c>
      <c r="CK436" s="345">
        <v>2</v>
      </c>
      <c r="CL436" s="345">
        <v>2</v>
      </c>
      <c r="CM436" s="345">
        <v>2</v>
      </c>
      <c r="CN436" s="345">
        <v>2</v>
      </c>
      <c r="CO436" s="345">
        <v>2</v>
      </c>
      <c r="CP436" s="345">
        <v>2</v>
      </c>
      <c r="CQ436" s="345">
        <v>2</v>
      </c>
      <c r="CR436" s="345">
        <v>2</v>
      </c>
      <c r="CS436" s="345">
        <v>2</v>
      </c>
      <c r="CT436" s="345">
        <v>2</v>
      </c>
      <c r="CU436" s="345">
        <v>2</v>
      </c>
      <c r="CV436" s="345">
        <v>2</v>
      </c>
      <c r="CW436" s="335">
        <f t="shared" si="221"/>
        <v>39</v>
      </c>
      <c r="CX436" s="330">
        <f t="shared" si="222"/>
        <v>1</v>
      </c>
      <c r="CY436" s="335">
        <f t="shared" si="223"/>
        <v>0</v>
      </c>
      <c r="CZ436" s="339">
        <f t="shared" si="224"/>
        <v>0</v>
      </c>
      <c r="DA436" s="335">
        <f t="shared" si="225"/>
        <v>0</v>
      </c>
      <c r="DB436" s="339">
        <f t="shared" si="226"/>
        <v>0</v>
      </c>
      <c r="DC436" s="335">
        <f t="shared" si="227"/>
        <v>0</v>
      </c>
      <c r="DD436" s="339">
        <f t="shared" si="228"/>
        <v>0</v>
      </c>
      <c r="DE436" s="71">
        <f t="shared" si="229"/>
        <v>2</v>
      </c>
      <c r="DF436" s="71" t="str">
        <f t="shared" si="230"/>
        <v>Đạt mục tiêu</v>
      </c>
      <c r="DG436" s="2"/>
      <c r="DH436" s="2"/>
      <c r="DI436" s="2"/>
      <c r="DJ436" s="2"/>
      <c r="DK436" s="2"/>
      <c r="DL436" s="2"/>
      <c r="DM436" s="2"/>
      <c r="DN436" s="2"/>
      <c r="DO436" s="2"/>
      <c r="DP436" s="2"/>
      <c r="DQ436" s="2"/>
      <c r="DR436" s="2"/>
      <c r="DS436" s="2"/>
      <c r="DT436" s="2"/>
      <c r="DU436" s="2"/>
      <c r="DV436" s="2"/>
      <c r="DW436" s="2"/>
      <c r="DX436" s="2"/>
      <c r="DY436" s="2"/>
      <c r="DZ436" s="2"/>
    </row>
    <row r="437" spans="1:130" ht="75.75" hidden="1" customHeight="1" x14ac:dyDescent="0.25">
      <c r="A437" s="49">
        <v>397</v>
      </c>
      <c r="B437" s="62">
        <v>531</v>
      </c>
      <c r="C437" s="56">
        <v>531</v>
      </c>
      <c r="D437" s="9" t="s">
        <v>500</v>
      </c>
      <c r="E437" s="15" t="s">
        <v>11</v>
      </c>
      <c r="F437" s="15" t="s">
        <v>501</v>
      </c>
      <c r="G437" s="64" t="s">
        <v>19</v>
      </c>
      <c r="H437" s="131" t="s">
        <v>1138</v>
      </c>
      <c r="I437" s="64" t="s">
        <v>628</v>
      </c>
      <c r="J437" s="8" t="s">
        <v>489</v>
      </c>
      <c r="K437" s="13"/>
      <c r="L437" s="13"/>
      <c r="M437" s="11"/>
      <c r="N437" s="305" t="s">
        <v>544</v>
      </c>
      <c r="O437" s="80"/>
      <c r="P437" s="80"/>
      <c r="Q437" s="80"/>
      <c r="R437" s="80"/>
      <c r="S437" s="80" t="s">
        <v>15</v>
      </c>
      <c r="T437" s="80"/>
      <c r="U437" s="80"/>
      <c r="V437" s="80"/>
      <c r="W437" s="80"/>
      <c r="X437" s="80"/>
      <c r="Y437" s="67">
        <f t="shared" si="210"/>
        <v>1</v>
      </c>
      <c r="Z437" s="16"/>
      <c r="AA437" s="16"/>
      <c r="AB437" s="16"/>
      <c r="AC437" s="16"/>
      <c r="AD437" s="16"/>
      <c r="AE437" s="12"/>
      <c r="AF437" s="12"/>
      <c r="AG437" s="12"/>
      <c r="AH437" s="12"/>
      <c r="AI437" s="12"/>
      <c r="AJ437" s="12"/>
      <c r="AK437" s="12"/>
      <c r="AL437" s="12"/>
      <c r="AM437" s="12"/>
      <c r="AN437" s="12"/>
      <c r="AO437" s="12"/>
      <c r="AP437" s="12"/>
      <c r="AQ437" s="12" t="s">
        <v>626</v>
      </c>
      <c r="AR437" s="12"/>
      <c r="AS437" s="12"/>
      <c r="AT437" s="12"/>
      <c r="AU437" s="12"/>
      <c r="AV437" s="12"/>
      <c r="AW437" s="12"/>
      <c r="AX437" s="12"/>
      <c r="AY437" s="12"/>
      <c r="AZ437" s="12"/>
      <c r="BA437" s="12"/>
      <c r="BB437" s="12"/>
      <c r="BC437" s="12"/>
      <c r="BD437" s="12"/>
      <c r="BE437" s="12"/>
      <c r="BF437" s="12"/>
      <c r="BG437" s="12"/>
      <c r="BH437" s="12"/>
      <c r="BI437" s="12"/>
      <c r="BJ437" s="16">
        <v>2</v>
      </c>
      <c r="BK437" s="16">
        <v>2</v>
      </c>
      <c r="BL437" s="16">
        <v>2</v>
      </c>
      <c r="BM437" s="16">
        <v>2</v>
      </c>
      <c r="BN437" s="16">
        <v>2</v>
      </c>
      <c r="BO437" s="16">
        <v>2</v>
      </c>
      <c r="BP437" s="16">
        <v>2</v>
      </c>
      <c r="BQ437" s="16">
        <v>2</v>
      </c>
      <c r="BR437" s="16">
        <v>2</v>
      </c>
      <c r="BS437" s="16">
        <v>2</v>
      </c>
      <c r="BT437" s="16">
        <v>2</v>
      </c>
      <c r="BU437" s="16">
        <v>2</v>
      </c>
      <c r="BV437" s="16">
        <v>2</v>
      </c>
      <c r="BW437" s="16">
        <v>2</v>
      </c>
      <c r="BX437" s="16">
        <v>2</v>
      </c>
      <c r="BY437" s="16">
        <v>2</v>
      </c>
      <c r="BZ437" s="16">
        <v>2</v>
      </c>
      <c r="CA437" s="16">
        <v>2</v>
      </c>
      <c r="CB437" s="16">
        <v>2</v>
      </c>
      <c r="CC437" s="16">
        <v>2</v>
      </c>
      <c r="CD437" s="16">
        <v>2</v>
      </c>
      <c r="CE437" s="16">
        <v>2</v>
      </c>
      <c r="CF437" s="16">
        <v>2</v>
      </c>
      <c r="CG437" s="16">
        <v>2</v>
      </c>
      <c r="CH437" s="16">
        <v>2</v>
      </c>
      <c r="CI437" s="16">
        <v>2</v>
      </c>
      <c r="CJ437" s="16">
        <v>2</v>
      </c>
      <c r="CK437" s="16">
        <v>2</v>
      </c>
      <c r="CL437" s="16">
        <v>2</v>
      </c>
      <c r="CM437" s="16">
        <v>2</v>
      </c>
      <c r="CN437" s="16">
        <v>2</v>
      </c>
      <c r="CO437" s="16">
        <v>2</v>
      </c>
      <c r="CP437" s="16">
        <v>2</v>
      </c>
      <c r="CQ437" s="16">
        <v>2</v>
      </c>
      <c r="CR437" s="16">
        <v>2</v>
      </c>
      <c r="CS437" s="16"/>
      <c r="CT437" s="16">
        <v>2</v>
      </c>
      <c r="CU437" s="16">
        <v>2</v>
      </c>
      <c r="CV437" s="16">
        <v>2</v>
      </c>
      <c r="CW437" s="69">
        <f t="shared" si="221"/>
        <v>38</v>
      </c>
      <c r="CX437" s="352">
        <f t="shared" si="222"/>
        <v>1</v>
      </c>
      <c r="CY437" s="69">
        <f t="shared" si="223"/>
        <v>0</v>
      </c>
      <c r="CZ437" s="70">
        <f t="shared" si="224"/>
        <v>0</v>
      </c>
      <c r="DA437" s="69">
        <f t="shared" si="225"/>
        <v>0</v>
      </c>
      <c r="DB437" s="70">
        <f t="shared" si="226"/>
        <v>0</v>
      </c>
      <c r="DC437" s="69">
        <f t="shared" si="227"/>
        <v>0</v>
      </c>
      <c r="DD437" s="70">
        <f t="shared" si="228"/>
        <v>0</v>
      </c>
      <c r="DE437" s="71">
        <f t="shared" si="229"/>
        <v>2</v>
      </c>
      <c r="DF437" s="71" t="str">
        <f t="shared" si="230"/>
        <v>Đạt mục tiêu</v>
      </c>
      <c r="DG437" s="2"/>
      <c r="DH437" s="2"/>
      <c r="DI437" s="2"/>
      <c r="DJ437" s="2"/>
      <c r="DK437" s="2"/>
      <c r="DL437" s="2"/>
      <c r="DM437" s="2"/>
      <c r="DN437" s="2"/>
      <c r="DO437" s="2"/>
      <c r="DP437" s="2"/>
      <c r="DQ437" s="2"/>
      <c r="DR437" s="2"/>
      <c r="DS437" s="2"/>
      <c r="DT437" s="2"/>
      <c r="DU437" s="2"/>
      <c r="DV437" s="2"/>
      <c r="DW437" s="2"/>
      <c r="DX437" s="2"/>
      <c r="DY437" s="2"/>
      <c r="DZ437" s="2"/>
    </row>
    <row r="438" spans="1:130" ht="87.75" hidden="1" customHeight="1" x14ac:dyDescent="0.25">
      <c r="A438" s="49">
        <v>398</v>
      </c>
      <c r="B438" s="62">
        <v>531</v>
      </c>
      <c r="C438" s="56">
        <v>531</v>
      </c>
      <c r="D438" s="9" t="s">
        <v>500</v>
      </c>
      <c r="E438" s="15" t="s">
        <v>11</v>
      </c>
      <c r="F438" s="15" t="s">
        <v>501</v>
      </c>
      <c r="G438" s="64" t="s">
        <v>19</v>
      </c>
      <c r="H438" s="131" t="s">
        <v>1144</v>
      </c>
      <c r="I438" s="64" t="s">
        <v>628</v>
      </c>
      <c r="J438" s="8" t="s">
        <v>489</v>
      </c>
      <c r="K438" s="13"/>
      <c r="L438" s="13"/>
      <c r="M438" s="11"/>
      <c r="N438" s="11" t="s">
        <v>546</v>
      </c>
      <c r="O438" s="80"/>
      <c r="P438" s="80"/>
      <c r="Q438" s="80"/>
      <c r="R438" s="80"/>
      <c r="S438" s="80"/>
      <c r="T438" s="80"/>
      <c r="U438" s="80" t="s">
        <v>15</v>
      </c>
      <c r="V438" s="80"/>
      <c r="W438" s="80"/>
      <c r="X438" s="80"/>
      <c r="Y438" s="67">
        <v>1</v>
      </c>
      <c r="Z438" s="16"/>
      <c r="AA438" s="16"/>
      <c r="AB438" s="16"/>
      <c r="AC438" s="16"/>
      <c r="AD438" s="16"/>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6"/>
      <c r="BK438" s="16"/>
      <c r="BL438" s="16"/>
      <c r="BM438" s="16"/>
      <c r="BN438" s="16"/>
      <c r="BO438" s="16"/>
      <c r="BP438" s="16"/>
      <c r="BQ438" s="16"/>
      <c r="BR438" s="16">
        <v>2</v>
      </c>
      <c r="BS438" s="16">
        <v>2</v>
      </c>
      <c r="BT438" s="16">
        <v>2</v>
      </c>
      <c r="BU438" s="16">
        <v>2</v>
      </c>
      <c r="BV438" s="16">
        <v>2</v>
      </c>
      <c r="BW438" s="16">
        <v>2</v>
      </c>
      <c r="BX438" s="16">
        <v>2</v>
      </c>
      <c r="BY438" s="16">
        <v>2</v>
      </c>
      <c r="BZ438" s="16">
        <v>2</v>
      </c>
      <c r="CA438" s="16">
        <v>2</v>
      </c>
      <c r="CB438" s="16">
        <v>2</v>
      </c>
      <c r="CC438" s="16">
        <v>2</v>
      </c>
      <c r="CD438" s="16">
        <v>2</v>
      </c>
      <c r="CE438" s="16"/>
      <c r="CF438" s="16"/>
      <c r="CG438" s="16"/>
      <c r="CH438" s="16"/>
      <c r="CI438" s="16"/>
      <c r="CJ438" s="16"/>
      <c r="CK438" s="16"/>
      <c r="CL438" s="16"/>
      <c r="CM438" s="16"/>
      <c r="CN438" s="16"/>
      <c r="CO438" s="16"/>
      <c r="CP438" s="16"/>
      <c r="CQ438" s="16"/>
      <c r="CR438" s="16"/>
      <c r="CS438" s="16"/>
      <c r="CT438" s="16"/>
      <c r="CU438" s="16"/>
      <c r="CV438" s="16"/>
      <c r="CW438" s="69"/>
      <c r="CX438" s="352"/>
      <c r="CY438" s="69"/>
      <c r="CZ438" s="70"/>
      <c r="DA438" s="69"/>
      <c r="DB438" s="70"/>
      <c r="DC438" s="69"/>
      <c r="DD438" s="70"/>
      <c r="DE438" s="71"/>
      <c r="DF438" s="71"/>
      <c r="DG438" s="2"/>
      <c r="DH438" s="2"/>
      <c r="DI438" s="2"/>
      <c r="DJ438" s="2"/>
      <c r="DK438" s="2"/>
      <c r="DL438" s="2"/>
      <c r="DM438" s="2"/>
      <c r="DN438" s="2"/>
      <c r="DO438" s="2"/>
      <c r="DP438" s="2"/>
      <c r="DQ438" s="2"/>
      <c r="DR438" s="2"/>
      <c r="DS438" s="2"/>
      <c r="DT438" s="2"/>
      <c r="DU438" s="2"/>
      <c r="DV438" s="2"/>
      <c r="DW438" s="2"/>
      <c r="DX438" s="2"/>
      <c r="DY438" s="2"/>
      <c r="DZ438" s="2"/>
    </row>
    <row r="439" spans="1:130" ht="90.75" hidden="1" customHeight="1" x14ac:dyDescent="0.25">
      <c r="A439" s="49">
        <v>399</v>
      </c>
      <c r="B439" s="62">
        <v>531</v>
      </c>
      <c r="C439" s="56">
        <v>531</v>
      </c>
      <c r="D439" s="9" t="s">
        <v>500</v>
      </c>
      <c r="E439" s="15" t="s">
        <v>11</v>
      </c>
      <c r="F439" s="15" t="s">
        <v>501</v>
      </c>
      <c r="G439" s="64" t="s">
        <v>19</v>
      </c>
      <c r="H439" s="8" t="s">
        <v>897</v>
      </c>
      <c r="I439" s="64" t="s">
        <v>628</v>
      </c>
      <c r="J439" s="8" t="s">
        <v>489</v>
      </c>
      <c r="K439" s="13"/>
      <c r="L439" s="13"/>
      <c r="M439" s="11"/>
      <c r="N439" s="11" t="s">
        <v>1268</v>
      </c>
      <c r="O439" s="80"/>
      <c r="P439" s="80"/>
      <c r="Q439" s="80"/>
      <c r="R439" s="80"/>
      <c r="S439" s="80"/>
      <c r="T439" s="80"/>
      <c r="U439" s="80"/>
      <c r="V439" s="80" t="s">
        <v>15</v>
      </c>
      <c r="W439" s="80"/>
      <c r="X439" s="80"/>
      <c r="Y439" s="67">
        <f t="shared" ref="Y439:Y447" si="231">COUNTIF(O439:X439,"x")</f>
        <v>1</v>
      </c>
      <c r="Z439" s="16"/>
      <c r="AA439" s="16"/>
      <c r="AB439" s="16"/>
      <c r="AC439" s="16"/>
      <c r="AD439" s="16"/>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t="s">
        <v>626</v>
      </c>
      <c r="BD439" s="12"/>
      <c r="BE439" s="12" t="s">
        <v>645</v>
      </c>
      <c r="BF439" s="12"/>
      <c r="BG439" s="12"/>
      <c r="BH439" s="12"/>
      <c r="BI439" s="12"/>
      <c r="BJ439" s="16">
        <v>2</v>
      </c>
      <c r="BK439" s="16">
        <v>2</v>
      </c>
      <c r="BL439" s="16">
        <v>2</v>
      </c>
      <c r="BM439" s="16">
        <v>2</v>
      </c>
      <c r="BN439" s="16">
        <v>2</v>
      </c>
      <c r="BO439" s="16">
        <v>2</v>
      </c>
      <c r="BP439" s="16">
        <v>2</v>
      </c>
      <c r="BQ439" s="16">
        <v>2</v>
      </c>
      <c r="BR439" s="16">
        <v>2</v>
      </c>
      <c r="BS439" s="16">
        <v>2</v>
      </c>
      <c r="BT439" s="16">
        <v>2</v>
      </c>
      <c r="BU439" s="16">
        <v>2</v>
      </c>
      <c r="BV439" s="16">
        <v>2</v>
      </c>
      <c r="BW439" s="16">
        <v>2</v>
      </c>
      <c r="BX439" s="16">
        <v>2</v>
      </c>
      <c r="BY439" s="16">
        <v>2</v>
      </c>
      <c r="BZ439" s="16">
        <v>2</v>
      </c>
      <c r="CA439" s="16">
        <v>2</v>
      </c>
      <c r="CB439" s="16">
        <v>2</v>
      </c>
      <c r="CC439" s="16">
        <v>2</v>
      </c>
      <c r="CD439" s="16">
        <v>2</v>
      </c>
      <c r="CE439" s="16">
        <v>2</v>
      </c>
      <c r="CF439" s="16">
        <v>2</v>
      </c>
      <c r="CG439" s="16">
        <v>2</v>
      </c>
      <c r="CH439" s="16">
        <v>2</v>
      </c>
      <c r="CI439" s="16">
        <v>2</v>
      </c>
      <c r="CJ439" s="16">
        <v>2</v>
      </c>
      <c r="CK439" s="16">
        <v>2</v>
      </c>
      <c r="CL439" s="16">
        <v>2</v>
      </c>
      <c r="CM439" s="16">
        <v>2</v>
      </c>
      <c r="CN439" s="16">
        <v>2</v>
      </c>
      <c r="CO439" s="16">
        <v>2</v>
      </c>
      <c r="CP439" s="16">
        <v>2</v>
      </c>
      <c r="CQ439" s="16">
        <v>2</v>
      </c>
      <c r="CR439" s="16">
        <v>2</v>
      </c>
      <c r="CS439" s="16"/>
      <c r="CT439" s="16">
        <v>2</v>
      </c>
      <c r="CU439" s="16">
        <v>2</v>
      </c>
      <c r="CV439" s="16">
        <v>2</v>
      </c>
      <c r="CW439" s="69">
        <f>COUNTIF(BJ439:CV439,"2")</f>
        <v>38</v>
      </c>
      <c r="CX439" s="352">
        <f t="shared" ref="CX439:CX449" si="232">CW439/(CW439+CY439+DA439+DC439)</f>
        <v>1</v>
      </c>
      <c r="CY439" s="69">
        <f t="shared" ref="CY439:CY449" si="233">COUNTIF(BJ439:CV439,"1")</f>
        <v>0</v>
      </c>
      <c r="CZ439" s="70">
        <f t="shared" ref="CZ439:CZ449" si="234">CY439/(CW439+CY439+DA439+DC439)</f>
        <v>0</v>
      </c>
      <c r="DA439" s="69">
        <f t="shared" ref="DA439:DA449" si="235">COUNTIF(BJ439:CV439,"0")</f>
        <v>0</v>
      </c>
      <c r="DB439" s="70">
        <f t="shared" ref="DB439:DB449" si="236">DA439/(CW439+CY439+DA439+DC439)</f>
        <v>0</v>
      </c>
      <c r="DC439" s="69">
        <f t="shared" ref="DC439:DC449" si="237">COUNTIF(BJ439:CV439,"KĐG")</f>
        <v>0</v>
      </c>
      <c r="DD439" s="70">
        <f t="shared" ref="DD439:DD449" si="238">DC439/(CW439+CY439+DA439+DC439)</f>
        <v>0</v>
      </c>
      <c r="DE439" s="71">
        <f t="shared" ref="DE439:DE449" si="239">(((CW439*2)+(CY439*1)+(DA439*0)))/(CW439+CY439+DA439)</f>
        <v>2</v>
      </c>
      <c r="DF439" s="71" t="str">
        <f t="shared" ref="DF439:DF449" si="240">IF(DD439&gt;=50%,"KĐG",IF(DE439&gt;=1.6,"Đạt mục tiêu",IF(DE439&gt;=1,"Cần cố gắng","Chưa đạt")))</f>
        <v>Đạt mục tiêu</v>
      </c>
      <c r="DG439" s="2"/>
      <c r="DH439" s="2"/>
      <c r="DI439" s="2"/>
      <c r="DJ439" s="2"/>
      <c r="DK439" s="2"/>
      <c r="DL439" s="2"/>
      <c r="DM439" s="2"/>
      <c r="DN439" s="2"/>
      <c r="DO439" s="2"/>
      <c r="DP439" s="2"/>
      <c r="DQ439" s="2"/>
      <c r="DR439" s="2"/>
      <c r="DS439" s="2"/>
      <c r="DT439" s="2"/>
      <c r="DU439" s="2"/>
      <c r="DV439" s="2"/>
      <c r="DW439" s="2"/>
      <c r="DX439" s="2"/>
      <c r="DY439" s="2"/>
      <c r="DZ439" s="2"/>
    </row>
    <row r="440" spans="1:130" ht="70.5" hidden="1" customHeight="1" x14ac:dyDescent="0.25">
      <c r="A440" s="49">
        <v>400</v>
      </c>
      <c r="B440" s="62">
        <v>531</v>
      </c>
      <c r="C440" s="56">
        <v>531</v>
      </c>
      <c r="D440" s="9" t="s">
        <v>500</v>
      </c>
      <c r="E440" s="15" t="s">
        <v>11</v>
      </c>
      <c r="F440" s="15" t="s">
        <v>898</v>
      </c>
      <c r="G440" s="64" t="s">
        <v>19</v>
      </c>
      <c r="H440" s="8" t="s">
        <v>899</v>
      </c>
      <c r="I440" s="64" t="s">
        <v>628</v>
      </c>
      <c r="J440" s="8" t="s">
        <v>489</v>
      </c>
      <c r="K440" s="14"/>
      <c r="L440" s="14"/>
      <c r="M440" s="11"/>
      <c r="N440" s="11" t="s">
        <v>547</v>
      </c>
      <c r="O440" s="80"/>
      <c r="P440" s="80"/>
      <c r="Q440" s="80"/>
      <c r="R440" s="80"/>
      <c r="S440" s="80"/>
      <c r="T440" s="80"/>
      <c r="U440" s="80"/>
      <c r="V440" s="80"/>
      <c r="W440" s="80" t="s">
        <v>15</v>
      </c>
      <c r="X440" s="80"/>
      <c r="Y440" s="67">
        <f t="shared" si="231"/>
        <v>1</v>
      </c>
      <c r="Z440" s="16"/>
      <c r="AA440" s="16"/>
      <c r="AB440" s="16"/>
      <c r="AC440" s="16"/>
      <c r="AD440" s="16"/>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t="s">
        <v>626</v>
      </c>
      <c r="BH440" s="12"/>
      <c r="BI440" s="12"/>
      <c r="BJ440" s="16">
        <v>2</v>
      </c>
      <c r="BK440" s="16">
        <v>2</v>
      </c>
      <c r="BL440" s="16">
        <v>2</v>
      </c>
      <c r="BM440" s="16">
        <v>2</v>
      </c>
      <c r="BN440" s="16">
        <v>2</v>
      </c>
      <c r="BO440" s="16">
        <v>2</v>
      </c>
      <c r="BP440" s="16">
        <v>2</v>
      </c>
      <c r="BQ440" s="16">
        <v>2</v>
      </c>
      <c r="BR440" s="16">
        <v>2</v>
      </c>
      <c r="BS440" s="16">
        <v>2</v>
      </c>
      <c r="BT440" s="16">
        <v>2</v>
      </c>
      <c r="BU440" s="16">
        <v>2</v>
      </c>
      <c r="BV440" s="16">
        <v>2</v>
      </c>
      <c r="BW440" s="16">
        <v>2</v>
      </c>
      <c r="BX440" s="16">
        <v>2</v>
      </c>
      <c r="BY440" s="16">
        <v>2</v>
      </c>
      <c r="BZ440" s="16">
        <v>2</v>
      </c>
      <c r="CA440" s="16">
        <v>2</v>
      </c>
      <c r="CB440" s="16">
        <v>2</v>
      </c>
      <c r="CC440" s="16">
        <v>2</v>
      </c>
      <c r="CD440" s="16">
        <v>2</v>
      </c>
      <c r="CE440" s="16">
        <v>2</v>
      </c>
      <c r="CF440" s="16">
        <v>2</v>
      </c>
      <c r="CG440" s="16">
        <v>2</v>
      </c>
      <c r="CH440" s="16">
        <v>2</v>
      </c>
      <c r="CI440" s="16">
        <v>2</v>
      </c>
      <c r="CJ440" s="16">
        <v>2</v>
      </c>
      <c r="CK440" s="16">
        <v>2</v>
      </c>
      <c r="CL440" s="16">
        <v>2</v>
      </c>
      <c r="CM440" s="16">
        <v>2</v>
      </c>
      <c r="CN440" s="16">
        <v>2</v>
      </c>
      <c r="CO440" s="16">
        <v>2</v>
      </c>
      <c r="CP440" s="16">
        <v>2</v>
      </c>
      <c r="CQ440" s="16">
        <v>2</v>
      </c>
      <c r="CR440" s="16">
        <v>2</v>
      </c>
      <c r="CS440" s="16"/>
      <c r="CT440" s="16">
        <v>2</v>
      </c>
      <c r="CU440" s="16">
        <v>2</v>
      </c>
      <c r="CV440" s="16">
        <v>2</v>
      </c>
      <c r="CW440" s="69">
        <f>COUNTIF(BJ440:CV440,"2")</f>
        <v>38</v>
      </c>
      <c r="CX440" s="352">
        <f t="shared" si="232"/>
        <v>1</v>
      </c>
      <c r="CY440" s="69">
        <f t="shared" si="233"/>
        <v>0</v>
      </c>
      <c r="CZ440" s="70">
        <f t="shared" si="234"/>
        <v>0</v>
      </c>
      <c r="DA440" s="69">
        <f t="shared" si="235"/>
        <v>0</v>
      </c>
      <c r="DB440" s="70">
        <f t="shared" si="236"/>
        <v>0</v>
      </c>
      <c r="DC440" s="69">
        <f t="shared" si="237"/>
        <v>0</v>
      </c>
      <c r="DD440" s="70">
        <f t="shared" si="238"/>
        <v>0</v>
      </c>
      <c r="DE440" s="71">
        <f t="shared" si="239"/>
        <v>2</v>
      </c>
      <c r="DF440" s="71" t="str">
        <f t="shared" si="240"/>
        <v>Đạt mục tiêu</v>
      </c>
      <c r="DG440" s="2"/>
      <c r="DH440" s="2"/>
      <c r="DI440" s="2"/>
      <c r="DJ440" s="2"/>
      <c r="DK440" s="2"/>
      <c r="DL440" s="2"/>
      <c r="DM440" s="2"/>
      <c r="DN440" s="2"/>
      <c r="DO440" s="2"/>
      <c r="DP440" s="2"/>
      <c r="DQ440" s="2"/>
      <c r="DR440" s="2"/>
      <c r="DS440" s="2"/>
      <c r="DT440" s="2"/>
      <c r="DU440" s="2"/>
      <c r="DV440" s="2"/>
      <c r="DW440" s="2"/>
      <c r="DX440" s="2"/>
      <c r="DY440" s="2"/>
      <c r="DZ440" s="2"/>
    </row>
    <row r="441" spans="1:130" ht="80.25" hidden="1" customHeight="1" x14ac:dyDescent="0.25">
      <c r="A441" s="49">
        <v>401</v>
      </c>
      <c r="B441" s="62">
        <v>531</v>
      </c>
      <c r="C441" s="56">
        <v>534</v>
      </c>
      <c r="D441" s="9" t="s">
        <v>502</v>
      </c>
      <c r="E441" s="28" t="s">
        <v>11</v>
      </c>
      <c r="F441" s="15" t="s">
        <v>503</v>
      </c>
      <c r="G441" s="64" t="s">
        <v>19</v>
      </c>
      <c r="H441" s="15" t="s">
        <v>1348</v>
      </c>
      <c r="I441" s="64" t="s">
        <v>628</v>
      </c>
      <c r="J441" s="8" t="s">
        <v>489</v>
      </c>
      <c r="K441" s="12" t="s">
        <v>6</v>
      </c>
      <c r="L441" s="12" t="s">
        <v>15</v>
      </c>
      <c r="M441" s="11">
        <v>4</v>
      </c>
      <c r="N441" s="297" t="s">
        <v>1200</v>
      </c>
      <c r="O441" s="80" t="s">
        <v>15</v>
      </c>
      <c r="P441" s="80"/>
      <c r="Q441" s="80"/>
      <c r="R441" s="80"/>
      <c r="S441" s="80"/>
      <c r="T441" s="80"/>
      <c r="U441" s="80"/>
      <c r="V441" s="80"/>
      <c r="W441" s="80"/>
      <c r="X441" s="80"/>
      <c r="Y441" s="67">
        <f t="shared" si="231"/>
        <v>1</v>
      </c>
      <c r="Z441" s="16"/>
      <c r="AA441" s="16" t="s">
        <v>645</v>
      </c>
      <c r="AB441" s="16"/>
      <c r="AC441" s="16" t="s">
        <v>626</v>
      </c>
      <c r="AD441" s="16"/>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6">
        <v>2</v>
      </c>
      <c r="BK441" s="16">
        <v>2</v>
      </c>
      <c r="BL441" s="16">
        <v>2</v>
      </c>
      <c r="BM441" s="16">
        <v>2</v>
      </c>
      <c r="BN441" s="16">
        <v>2</v>
      </c>
      <c r="BO441" s="16">
        <v>2</v>
      </c>
      <c r="BP441" s="16">
        <v>2</v>
      </c>
      <c r="BQ441" s="16">
        <v>2</v>
      </c>
      <c r="BR441" s="16">
        <v>2</v>
      </c>
      <c r="BS441" s="16">
        <v>2</v>
      </c>
      <c r="BT441" s="16">
        <v>2</v>
      </c>
      <c r="BU441" s="16">
        <v>2</v>
      </c>
      <c r="BV441" s="16">
        <v>2</v>
      </c>
      <c r="BW441" s="16">
        <v>2</v>
      </c>
      <c r="BX441" s="16">
        <v>2</v>
      </c>
      <c r="BY441" s="16">
        <v>2</v>
      </c>
      <c r="BZ441" s="16">
        <v>2</v>
      </c>
      <c r="CA441" s="16">
        <v>2</v>
      </c>
      <c r="CB441" s="16">
        <v>2</v>
      </c>
      <c r="CC441" s="16">
        <v>2</v>
      </c>
      <c r="CD441" s="16">
        <v>2</v>
      </c>
      <c r="CE441" s="16">
        <v>1</v>
      </c>
      <c r="CF441" s="16">
        <v>1</v>
      </c>
      <c r="CG441" s="16">
        <v>1</v>
      </c>
      <c r="CH441" s="16">
        <v>1</v>
      </c>
      <c r="CI441" s="16">
        <v>1</v>
      </c>
      <c r="CJ441" s="16">
        <v>1</v>
      </c>
      <c r="CK441" s="16">
        <v>1</v>
      </c>
      <c r="CL441" s="16">
        <v>1</v>
      </c>
      <c r="CM441" s="16">
        <v>1</v>
      </c>
      <c r="CN441" s="16">
        <v>2</v>
      </c>
      <c r="CO441" s="16">
        <v>2</v>
      </c>
      <c r="CP441" s="16">
        <v>2</v>
      </c>
      <c r="CQ441" s="16">
        <v>2</v>
      </c>
      <c r="CR441" s="16">
        <v>2</v>
      </c>
      <c r="CS441" s="16">
        <v>2</v>
      </c>
      <c r="CT441" s="16">
        <v>2</v>
      </c>
      <c r="CU441" s="16">
        <v>2</v>
      </c>
      <c r="CV441" s="16">
        <v>2</v>
      </c>
      <c r="CW441" s="69">
        <f>COUNTIF(BJ441:CV441,"2")</f>
        <v>30</v>
      </c>
      <c r="CX441" s="352">
        <f t="shared" si="232"/>
        <v>0.76923076923076927</v>
      </c>
      <c r="CY441" s="69">
        <f t="shared" si="233"/>
        <v>9</v>
      </c>
      <c r="CZ441" s="70">
        <f t="shared" si="234"/>
        <v>0.23076923076923078</v>
      </c>
      <c r="DA441" s="69">
        <f t="shared" si="235"/>
        <v>0</v>
      </c>
      <c r="DB441" s="70">
        <f t="shared" si="236"/>
        <v>0</v>
      </c>
      <c r="DC441" s="69">
        <f t="shared" si="237"/>
        <v>0</v>
      </c>
      <c r="DD441" s="70">
        <f t="shared" si="238"/>
        <v>0</v>
      </c>
      <c r="DE441" s="71">
        <f t="shared" si="239"/>
        <v>1.7692307692307692</v>
      </c>
      <c r="DF441" s="71" t="str">
        <f t="shared" si="240"/>
        <v>Đạt mục tiêu</v>
      </c>
      <c r="DG441" s="2"/>
      <c r="DH441" s="2"/>
      <c r="DI441" s="2"/>
      <c r="DJ441" s="2"/>
      <c r="DK441" s="2"/>
      <c r="DL441" s="2"/>
      <c r="DM441" s="2"/>
      <c r="DN441" s="2"/>
      <c r="DO441" s="2"/>
      <c r="DP441" s="2"/>
      <c r="DQ441" s="2"/>
      <c r="DR441" s="2"/>
      <c r="DS441" s="2"/>
      <c r="DT441" s="2"/>
      <c r="DU441" s="2"/>
      <c r="DV441" s="2"/>
      <c r="DW441" s="2"/>
      <c r="DX441" s="2"/>
      <c r="DY441" s="2"/>
      <c r="DZ441" s="2"/>
    </row>
    <row r="442" spans="1:130" ht="67.5" customHeight="1" x14ac:dyDescent="0.25">
      <c r="A442" s="49">
        <v>402</v>
      </c>
      <c r="B442" s="55">
        <v>534</v>
      </c>
      <c r="C442" s="56">
        <v>534</v>
      </c>
      <c r="D442" s="9" t="s">
        <v>502</v>
      </c>
      <c r="E442" s="28" t="s">
        <v>11</v>
      </c>
      <c r="F442" s="15" t="s">
        <v>503</v>
      </c>
      <c r="G442" s="64" t="s">
        <v>19</v>
      </c>
      <c r="H442" s="141" t="s">
        <v>1390</v>
      </c>
      <c r="I442" s="64" t="s">
        <v>628</v>
      </c>
      <c r="J442" s="8" t="s">
        <v>489</v>
      </c>
      <c r="K442" s="13"/>
      <c r="L442" s="13"/>
      <c r="M442" s="11"/>
      <c r="N442" s="305" t="s">
        <v>541</v>
      </c>
      <c r="O442" s="80"/>
      <c r="P442" s="80" t="s">
        <v>15</v>
      </c>
      <c r="Q442" s="80"/>
      <c r="R442" s="80"/>
      <c r="S442" s="80"/>
      <c r="T442" s="80"/>
      <c r="U442" s="80"/>
      <c r="V442" s="80"/>
      <c r="W442" s="80"/>
      <c r="X442" s="80"/>
      <c r="Y442" s="67">
        <f t="shared" si="231"/>
        <v>1</v>
      </c>
      <c r="Z442" s="16"/>
      <c r="AA442" s="12"/>
      <c r="AB442" s="12"/>
      <c r="AC442" s="12"/>
      <c r="AD442" s="12"/>
      <c r="AE442" s="12" t="s">
        <v>626</v>
      </c>
      <c r="AF442" s="12" t="s">
        <v>626</v>
      </c>
      <c r="AG442" s="12" t="s">
        <v>645</v>
      </c>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6">
        <v>2</v>
      </c>
      <c r="BK442" s="16">
        <v>2</v>
      </c>
      <c r="BL442" s="16">
        <v>2</v>
      </c>
      <c r="BM442" s="16">
        <v>2</v>
      </c>
      <c r="BN442" s="16">
        <v>2</v>
      </c>
      <c r="BO442" s="16">
        <v>2</v>
      </c>
      <c r="BP442" s="16">
        <v>2</v>
      </c>
      <c r="BQ442" s="16">
        <v>2</v>
      </c>
      <c r="BR442" s="16">
        <v>2</v>
      </c>
      <c r="BS442" s="16">
        <v>2</v>
      </c>
      <c r="BT442" s="16">
        <v>2</v>
      </c>
      <c r="BU442" s="16">
        <v>2</v>
      </c>
      <c r="BV442" s="16">
        <v>2</v>
      </c>
      <c r="BW442" s="16">
        <v>2</v>
      </c>
      <c r="BX442" s="16">
        <v>2</v>
      </c>
      <c r="BY442" s="16">
        <v>2</v>
      </c>
      <c r="BZ442" s="16">
        <v>2</v>
      </c>
      <c r="CA442" s="16">
        <v>2</v>
      </c>
      <c r="CB442" s="16">
        <v>2</v>
      </c>
      <c r="CC442" s="16">
        <v>2</v>
      </c>
      <c r="CD442" s="16">
        <v>2</v>
      </c>
      <c r="CE442" s="16">
        <v>2</v>
      </c>
      <c r="CF442" s="16">
        <v>2</v>
      </c>
      <c r="CG442" s="16">
        <v>2</v>
      </c>
      <c r="CH442" s="16">
        <v>2</v>
      </c>
      <c r="CI442" s="16">
        <v>2</v>
      </c>
      <c r="CJ442" s="16">
        <v>2</v>
      </c>
      <c r="CK442" s="16">
        <v>2</v>
      </c>
      <c r="CL442" s="16">
        <v>2</v>
      </c>
      <c r="CM442" s="16">
        <v>2</v>
      </c>
      <c r="CN442" s="16">
        <v>2</v>
      </c>
      <c r="CO442" s="16">
        <v>2</v>
      </c>
      <c r="CP442" s="16">
        <v>2</v>
      </c>
      <c r="CQ442" s="16">
        <v>2</v>
      </c>
      <c r="CR442" s="16">
        <v>2</v>
      </c>
      <c r="CS442" s="16">
        <v>2</v>
      </c>
      <c r="CT442" s="16">
        <v>2</v>
      </c>
      <c r="CU442" s="16">
        <v>2</v>
      </c>
      <c r="CV442" s="16">
        <v>2</v>
      </c>
      <c r="CW442" s="69">
        <f>COUNTIF(BJ442:CV442,"2")</f>
        <v>39</v>
      </c>
      <c r="CX442" s="352">
        <f t="shared" si="232"/>
        <v>1</v>
      </c>
      <c r="CY442" s="69">
        <f t="shared" si="233"/>
        <v>0</v>
      </c>
      <c r="CZ442" s="70">
        <f t="shared" si="234"/>
        <v>0</v>
      </c>
      <c r="DA442" s="69">
        <f t="shared" si="235"/>
        <v>0</v>
      </c>
      <c r="DB442" s="70">
        <f t="shared" si="236"/>
        <v>0</v>
      </c>
      <c r="DC442" s="69">
        <f t="shared" si="237"/>
        <v>0</v>
      </c>
      <c r="DD442" s="70">
        <f t="shared" si="238"/>
        <v>0</v>
      </c>
      <c r="DE442" s="71">
        <f t="shared" si="239"/>
        <v>2</v>
      </c>
      <c r="DF442" s="71" t="str">
        <f t="shared" si="240"/>
        <v>Đạt mục tiêu</v>
      </c>
      <c r="DG442" s="2"/>
      <c r="DH442" s="2"/>
      <c r="DI442" s="2"/>
      <c r="DJ442" s="2"/>
      <c r="DK442" s="2"/>
      <c r="DL442" s="2"/>
      <c r="DM442" s="2"/>
      <c r="DN442" s="2"/>
      <c r="DO442" s="2"/>
      <c r="DP442" s="2"/>
      <c r="DQ442" s="2"/>
      <c r="DR442" s="2"/>
      <c r="DS442" s="2"/>
      <c r="DT442" s="2"/>
      <c r="DU442" s="2"/>
      <c r="DV442" s="2"/>
      <c r="DW442" s="2"/>
      <c r="DX442" s="2"/>
      <c r="DY442" s="2"/>
      <c r="DZ442" s="2"/>
    </row>
    <row r="443" spans="1:130" ht="66.75" hidden="1" customHeight="1" x14ac:dyDescent="0.25">
      <c r="A443" s="49">
        <v>403</v>
      </c>
      <c r="B443" s="62">
        <v>534</v>
      </c>
      <c r="C443" s="56">
        <v>534</v>
      </c>
      <c r="D443" s="9" t="s">
        <v>502</v>
      </c>
      <c r="E443" s="283" t="s">
        <v>11</v>
      </c>
      <c r="F443" s="15" t="s">
        <v>503</v>
      </c>
      <c r="G443" s="282" t="s">
        <v>19</v>
      </c>
      <c r="H443" s="8" t="s">
        <v>900</v>
      </c>
      <c r="I443" s="64" t="s">
        <v>628</v>
      </c>
      <c r="J443" s="8" t="s">
        <v>489</v>
      </c>
      <c r="K443" s="13"/>
      <c r="L443" s="13"/>
      <c r="M443" s="11"/>
      <c r="N443" s="305" t="s">
        <v>542</v>
      </c>
      <c r="O443" s="80"/>
      <c r="P443" s="80"/>
      <c r="Q443" s="80" t="s">
        <v>15</v>
      </c>
      <c r="R443" s="80"/>
      <c r="S443" s="80"/>
      <c r="T443" s="80"/>
      <c r="U443" s="80"/>
      <c r="V443" s="80"/>
      <c r="W443" s="80"/>
      <c r="X443" s="80"/>
      <c r="Y443" s="67">
        <f t="shared" si="231"/>
        <v>1</v>
      </c>
      <c r="Z443" s="16"/>
      <c r="AA443" s="16"/>
      <c r="AB443" s="16"/>
      <c r="AC443" s="16"/>
      <c r="AD443" s="16"/>
      <c r="AE443" s="12"/>
      <c r="AF443" s="12"/>
      <c r="AG443" s="12"/>
      <c r="AH443" s="12"/>
      <c r="AI443" s="12"/>
      <c r="AJ443" s="12"/>
      <c r="AK443" s="12" t="s">
        <v>626</v>
      </c>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6">
        <v>1</v>
      </c>
      <c r="BK443" s="16">
        <v>2</v>
      </c>
      <c r="BL443" s="16">
        <v>2</v>
      </c>
      <c r="BM443" s="16">
        <v>2</v>
      </c>
      <c r="BN443" s="16">
        <v>1</v>
      </c>
      <c r="BO443" s="16">
        <v>2</v>
      </c>
      <c r="BP443" s="16">
        <v>2</v>
      </c>
      <c r="BQ443" s="16">
        <v>2</v>
      </c>
      <c r="BR443" s="16">
        <v>2</v>
      </c>
      <c r="BS443" s="16">
        <v>2</v>
      </c>
      <c r="BT443" s="16">
        <v>2</v>
      </c>
      <c r="BU443" s="16">
        <v>2</v>
      </c>
      <c r="BV443" s="16">
        <v>2</v>
      </c>
      <c r="BW443" s="16">
        <v>2</v>
      </c>
      <c r="BX443" s="16">
        <v>2</v>
      </c>
      <c r="BY443" s="16">
        <v>2</v>
      </c>
      <c r="BZ443" s="16">
        <v>2</v>
      </c>
      <c r="CA443" s="16">
        <v>2</v>
      </c>
      <c r="CB443" s="16">
        <v>2</v>
      </c>
      <c r="CC443" s="16">
        <v>2</v>
      </c>
      <c r="CD443" s="16">
        <v>2</v>
      </c>
      <c r="CE443" s="16">
        <v>1</v>
      </c>
      <c r="CF443" s="16">
        <v>1</v>
      </c>
      <c r="CG443" s="16">
        <v>1</v>
      </c>
      <c r="CH443" s="16">
        <v>1</v>
      </c>
      <c r="CI443" s="16">
        <v>2</v>
      </c>
      <c r="CJ443" s="16">
        <v>2</v>
      </c>
      <c r="CK443" s="16">
        <v>2</v>
      </c>
      <c r="CL443" s="16">
        <v>1</v>
      </c>
      <c r="CM443" s="16">
        <v>2</v>
      </c>
      <c r="CN443" s="16">
        <v>2</v>
      </c>
      <c r="CO443" s="16">
        <v>1</v>
      </c>
      <c r="CP443" s="16">
        <v>2</v>
      </c>
      <c r="CQ443" s="16">
        <v>2</v>
      </c>
      <c r="CR443" s="16">
        <v>2</v>
      </c>
      <c r="CS443" s="16">
        <v>2</v>
      </c>
      <c r="CT443" s="16">
        <v>1</v>
      </c>
      <c r="CU443" s="16">
        <v>2</v>
      </c>
      <c r="CV443" s="16">
        <v>2</v>
      </c>
      <c r="CW443" s="69">
        <f>COUNTIF(BJ443:CV443,"2")</f>
        <v>30</v>
      </c>
      <c r="CX443" s="352">
        <f t="shared" si="232"/>
        <v>0.76923076923076927</v>
      </c>
      <c r="CY443" s="69">
        <f t="shared" si="233"/>
        <v>9</v>
      </c>
      <c r="CZ443" s="70">
        <f t="shared" si="234"/>
        <v>0.23076923076923078</v>
      </c>
      <c r="DA443" s="69">
        <f t="shared" si="235"/>
        <v>0</v>
      </c>
      <c r="DB443" s="70">
        <f t="shared" si="236"/>
        <v>0</v>
      </c>
      <c r="DC443" s="69">
        <f t="shared" si="237"/>
        <v>0</v>
      </c>
      <c r="DD443" s="70">
        <f t="shared" si="238"/>
        <v>0</v>
      </c>
      <c r="DE443" s="71">
        <f t="shared" si="239"/>
        <v>1.7692307692307692</v>
      </c>
      <c r="DF443" s="71" t="str">
        <f t="shared" si="240"/>
        <v>Đạt mục tiêu</v>
      </c>
      <c r="DG443" s="2"/>
      <c r="DH443" s="2"/>
      <c r="DI443" s="2"/>
      <c r="DJ443" s="2"/>
      <c r="DK443" s="2"/>
      <c r="DL443" s="2"/>
      <c r="DM443" s="2"/>
      <c r="DN443" s="2"/>
      <c r="DO443" s="2"/>
      <c r="DP443" s="2"/>
      <c r="DQ443" s="2"/>
      <c r="DR443" s="2"/>
      <c r="DS443" s="2"/>
      <c r="DT443" s="2"/>
      <c r="DU443" s="2"/>
      <c r="DV443" s="2"/>
      <c r="DW443" s="2"/>
      <c r="DX443" s="2"/>
      <c r="DY443" s="2"/>
      <c r="DZ443" s="2"/>
    </row>
    <row r="444" spans="1:130" ht="84.75" hidden="1" customHeight="1" x14ac:dyDescent="0.25">
      <c r="A444" s="49">
        <v>404</v>
      </c>
      <c r="B444" s="62">
        <v>534</v>
      </c>
      <c r="C444" s="56">
        <v>534</v>
      </c>
      <c r="D444" s="9" t="s">
        <v>502</v>
      </c>
      <c r="E444" s="28" t="s">
        <v>11</v>
      </c>
      <c r="F444" s="102" t="s">
        <v>503</v>
      </c>
      <c r="G444" s="149" t="s">
        <v>19</v>
      </c>
      <c r="H444" s="139" t="s">
        <v>1133</v>
      </c>
      <c r="I444" s="64" t="s">
        <v>628</v>
      </c>
      <c r="J444" s="8" t="s">
        <v>489</v>
      </c>
      <c r="K444" s="13"/>
      <c r="L444" s="13"/>
      <c r="M444" s="11"/>
      <c r="N444" s="305" t="s">
        <v>543</v>
      </c>
      <c r="O444" s="80"/>
      <c r="P444" s="80"/>
      <c r="Q444" s="80"/>
      <c r="R444" s="80" t="s">
        <v>15</v>
      </c>
      <c r="S444" s="80"/>
      <c r="T444" s="80"/>
      <c r="U444" s="80"/>
      <c r="V444" s="80"/>
      <c r="W444" s="80"/>
      <c r="X444" s="80"/>
      <c r="Y444" s="67">
        <f t="shared" si="231"/>
        <v>1</v>
      </c>
      <c r="Z444" s="16"/>
      <c r="AA444" s="16"/>
      <c r="AB444" s="16"/>
      <c r="AC444" s="16"/>
      <c r="AD444" s="16"/>
      <c r="AE444" s="12"/>
      <c r="AF444" s="12"/>
      <c r="AG444" s="12"/>
      <c r="AH444" s="12"/>
      <c r="AI444" s="12"/>
      <c r="AJ444" s="12"/>
      <c r="AK444" s="12"/>
      <c r="AL444" s="12"/>
      <c r="AM444" s="12"/>
      <c r="AN444" s="12" t="s">
        <v>626</v>
      </c>
      <c r="AO444" s="12"/>
      <c r="AP444" s="12" t="s">
        <v>626</v>
      </c>
      <c r="AQ444" s="12"/>
      <c r="AR444" s="12"/>
      <c r="AS444" s="12"/>
      <c r="AT444" s="12"/>
      <c r="AU444" s="12"/>
      <c r="AV444" s="12"/>
      <c r="AW444" s="12"/>
      <c r="AX444" s="12"/>
      <c r="AY444" s="12"/>
      <c r="AZ444" s="12"/>
      <c r="BA444" s="12"/>
      <c r="BB444" s="12"/>
      <c r="BC444" s="12"/>
      <c r="BD444" s="12"/>
      <c r="BE444" s="12"/>
      <c r="BF444" s="12"/>
      <c r="BG444" s="12"/>
      <c r="BH444" s="12"/>
      <c r="BI444" s="12"/>
      <c r="BJ444" s="16">
        <v>2</v>
      </c>
      <c r="BK444" s="16">
        <v>2</v>
      </c>
      <c r="BL444" s="16">
        <v>2</v>
      </c>
      <c r="BM444" s="16">
        <v>2</v>
      </c>
      <c r="BN444" s="16">
        <v>2</v>
      </c>
      <c r="BO444" s="16">
        <v>2</v>
      </c>
      <c r="BP444" s="16">
        <v>2</v>
      </c>
      <c r="BQ444" s="16">
        <v>2</v>
      </c>
      <c r="BR444" s="16">
        <v>2</v>
      </c>
      <c r="BS444" s="16">
        <v>2</v>
      </c>
      <c r="BT444" s="16">
        <v>2</v>
      </c>
      <c r="BU444" s="16">
        <v>2</v>
      </c>
      <c r="BV444" s="16">
        <v>2</v>
      </c>
      <c r="BW444" s="16">
        <v>2</v>
      </c>
      <c r="BX444" s="16">
        <v>2</v>
      </c>
      <c r="BY444" s="16">
        <v>2</v>
      </c>
      <c r="BZ444" s="16">
        <v>2</v>
      </c>
      <c r="CA444" s="16">
        <v>2</v>
      </c>
      <c r="CB444" s="16">
        <v>2</v>
      </c>
      <c r="CC444" s="16">
        <v>2</v>
      </c>
      <c r="CD444" s="16">
        <v>2</v>
      </c>
      <c r="CE444" s="16">
        <v>2</v>
      </c>
      <c r="CF444" s="16">
        <v>2</v>
      </c>
      <c r="CG444" s="16">
        <v>2</v>
      </c>
      <c r="CH444" s="16">
        <v>2</v>
      </c>
      <c r="CI444" s="16">
        <v>2</v>
      </c>
      <c r="CJ444" s="16">
        <v>2</v>
      </c>
      <c r="CK444" s="16">
        <v>2</v>
      </c>
      <c r="CL444" s="16">
        <v>2</v>
      </c>
      <c r="CM444" s="16">
        <v>2</v>
      </c>
      <c r="CN444" s="16">
        <v>2</v>
      </c>
      <c r="CO444" s="16">
        <v>2</v>
      </c>
      <c r="CP444" s="16">
        <v>2</v>
      </c>
      <c r="CQ444" s="16">
        <v>2</v>
      </c>
      <c r="CR444" s="16">
        <v>2</v>
      </c>
      <c r="CS444" s="16">
        <v>2</v>
      </c>
      <c r="CT444" s="16">
        <v>2</v>
      </c>
      <c r="CU444" s="16">
        <v>2</v>
      </c>
      <c r="CV444" s="16">
        <v>2</v>
      </c>
      <c r="CW444" s="16">
        <v>2</v>
      </c>
      <c r="CX444" s="352">
        <f t="shared" si="232"/>
        <v>1</v>
      </c>
      <c r="CY444" s="69">
        <f t="shared" si="233"/>
        <v>0</v>
      </c>
      <c r="CZ444" s="70">
        <f t="shared" si="234"/>
        <v>0</v>
      </c>
      <c r="DA444" s="69">
        <f t="shared" si="235"/>
        <v>0</v>
      </c>
      <c r="DB444" s="70">
        <f t="shared" si="236"/>
        <v>0</v>
      </c>
      <c r="DC444" s="69">
        <f t="shared" si="237"/>
        <v>0</v>
      </c>
      <c r="DD444" s="70">
        <f t="shared" si="238"/>
        <v>0</v>
      </c>
      <c r="DE444" s="71">
        <f t="shared" si="239"/>
        <v>2</v>
      </c>
      <c r="DF444" s="71" t="str">
        <f t="shared" si="240"/>
        <v>Đạt mục tiêu</v>
      </c>
      <c r="DG444" s="2"/>
      <c r="DH444" s="2"/>
      <c r="DI444" s="2"/>
      <c r="DJ444" s="2"/>
      <c r="DK444" s="2"/>
      <c r="DL444" s="2"/>
      <c r="DM444" s="2"/>
      <c r="DN444" s="2"/>
      <c r="DO444" s="2"/>
      <c r="DP444" s="2"/>
      <c r="DQ444" s="2"/>
      <c r="DR444" s="2"/>
      <c r="DS444" s="2"/>
      <c r="DT444" s="2"/>
      <c r="DU444" s="2"/>
      <c r="DV444" s="2"/>
      <c r="DW444" s="2"/>
      <c r="DX444" s="2"/>
      <c r="DY444" s="2"/>
      <c r="DZ444" s="2"/>
    </row>
    <row r="445" spans="1:130" ht="67.5" hidden="1" customHeight="1" x14ac:dyDescent="0.25">
      <c r="A445" s="49">
        <v>405</v>
      </c>
      <c r="B445" s="62">
        <v>534</v>
      </c>
      <c r="C445" s="56">
        <v>534</v>
      </c>
      <c r="D445" s="9" t="s">
        <v>502</v>
      </c>
      <c r="E445" s="28" t="s">
        <v>11</v>
      </c>
      <c r="F445" s="15" t="s">
        <v>503</v>
      </c>
      <c r="G445" s="64" t="s">
        <v>19</v>
      </c>
      <c r="H445" s="8" t="s">
        <v>901</v>
      </c>
      <c r="I445" s="64" t="s">
        <v>628</v>
      </c>
      <c r="J445" s="8" t="s">
        <v>489</v>
      </c>
      <c r="K445" s="13"/>
      <c r="L445" s="13"/>
      <c r="M445" s="11"/>
      <c r="N445" s="11" t="s">
        <v>545</v>
      </c>
      <c r="O445" s="80"/>
      <c r="P445" s="80"/>
      <c r="Q445" s="80"/>
      <c r="R445" s="80"/>
      <c r="S445" s="80"/>
      <c r="T445" s="80" t="s">
        <v>15</v>
      </c>
      <c r="U445" s="80"/>
      <c r="V445" s="80"/>
      <c r="W445" s="80"/>
      <c r="X445" s="80"/>
      <c r="Y445" s="67">
        <f t="shared" si="231"/>
        <v>1</v>
      </c>
      <c r="Z445" s="16"/>
      <c r="AA445" s="16"/>
      <c r="AB445" s="16"/>
      <c r="AC445" s="16"/>
      <c r="AD445" s="16"/>
      <c r="AE445" s="12"/>
      <c r="AF445" s="12"/>
      <c r="AG445" s="12"/>
      <c r="AH445" s="12"/>
      <c r="AI445" s="12"/>
      <c r="AJ445" s="12"/>
      <c r="AK445" s="12"/>
      <c r="AL445" s="12"/>
      <c r="AM445" s="12"/>
      <c r="AN445" s="12"/>
      <c r="AO445" s="12"/>
      <c r="AP445" s="12"/>
      <c r="AQ445" s="12"/>
      <c r="AR445" s="12"/>
      <c r="AS445" s="12"/>
      <c r="AT445" s="12"/>
      <c r="AU445" s="12" t="s">
        <v>645</v>
      </c>
      <c r="AV445" s="12"/>
      <c r="AW445" s="12"/>
      <c r="AX445" s="12" t="s">
        <v>626</v>
      </c>
      <c r="AY445" s="12"/>
      <c r="AZ445" s="12"/>
      <c r="BA445" s="12"/>
      <c r="BB445" s="12"/>
      <c r="BC445" s="12"/>
      <c r="BD445" s="12"/>
      <c r="BE445" s="12"/>
      <c r="BF445" s="12"/>
      <c r="BG445" s="12"/>
      <c r="BH445" s="12"/>
      <c r="BI445" s="12"/>
      <c r="BJ445" s="345">
        <v>2</v>
      </c>
      <c r="BK445" s="345">
        <v>2</v>
      </c>
      <c r="BL445" s="345">
        <v>2</v>
      </c>
      <c r="BM445" s="345">
        <v>2</v>
      </c>
      <c r="BN445" s="345">
        <v>2</v>
      </c>
      <c r="BO445" s="345">
        <v>2</v>
      </c>
      <c r="BP445" s="345">
        <v>2</v>
      </c>
      <c r="BQ445" s="345">
        <v>2</v>
      </c>
      <c r="BR445" s="345">
        <v>2</v>
      </c>
      <c r="BS445" s="345">
        <v>2</v>
      </c>
      <c r="BT445" s="345">
        <v>2</v>
      </c>
      <c r="BU445" s="345">
        <v>2</v>
      </c>
      <c r="BV445" s="345">
        <v>2</v>
      </c>
      <c r="BW445" s="345">
        <v>2</v>
      </c>
      <c r="BX445" s="345">
        <v>2</v>
      </c>
      <c r="BY445" s="345">
        <v>2</v>
      </c>
      <c r="BZ445" s="345">
        <v>2</v>
      </c>
      <c r="CA445" s="345">
        <v>2</v>
      </c>
      <c r="CB445" s="345">
        <v>2</v>
      </c>
      <c r="CC445" s="345">
        <v>2</v>
      </c>
      <c r="CD445" s="345">
        <v>2</v>
      </c>
      <c r="CE445" s="345">
        <v>2</v>
      </c>
      <c r="CF445" s="345">
        <v>2</v>
      </c>
      <c r="CG445" s="345">
        <v>2</v>
      </c>
      <c r="CH445" s="345">
        <v>2</v>
      </c>
      <c r="CI445" s="345">
        <v>2</v>
      </c>
      <c r="CJ445" s="345">
        <v>2</v>
      </c>
      <c r="CK445" s="345">
        <v>2</v>
      </c>
      <c r="CL445" s="345">
        <v>2</v>
      </c>
      <c r="CM445" s="345">
        <v>2</v>
      </c>
      <c r="CN445" s="345">
        <v>2</v>
      </c>
      <c r="CO445" s="345">
        <v>2</v>
      </c>
      <c r="CP445" s="345">
        <v>2</v>
      </c>
      <c r="CQ445" s="345">
        <v>2</v>
      </c>
      <c r="CR445" s="345">
        <v>2</v>
      </c>
      <c r="CS445" s="345">
        <v>2</v>
      </c>
      <c r="CT445" s="345">
        <v>2</v>
      </c>
      <c r="CU445" s="345">
        <v>2</v>
      </c>
      <c r="CV445" s="345">
        <v>2</v>
      </c>
      <c r="CW445" s="335">
        <f>COUNTIF(BJ445:CV445,"2")</f>
        <v>39</v>
      </c>
      <c r="CX445" s="330">
        <f t="shared" si="232"/>
        <v>1</v>
      </c>
      <c r="CY445" s="335">
        <f t="shared" si="233"/>
        <v>0</v>
      </c>
      <c r="CZ445" s="339">
        <f t="shared" si="234"/>
        <v>0</v>
      </c>
      <c r="DA445" s="335">
        <f t="shared" si="235"/>
        <v>0</v>
      </c>
      <c r="DB445" s="339">
        <f t="shared" si="236"/>
        <v>0</v>
      </c>
      <c r="DC445" s="335">
        <f t="shared" si="237"/>
        <v>0</v>
      </c>
      <c r="DD445" s="339">
        <f t="shared" si="238"/>
        <v>0</v>
      </c>
      <c r="DE445" s="71">
        <f t="shared" si="239"/>
        <v>2</v>
      </c>
      <c r="DF445" s="71" t="str">
        <f t="shared" si="240"/>
        <v>Đạt mục tiêu</v>
      </c>
      <c r="DG445" s="2"/>
      <c r="DH445" s="2"/>
      <c r="DI445" s="2"/>
      <c r="DJ445" s="2"/>
      <c r="DK445" s="2"/>
      <c r="DL445" s="2"/>
      <c r="DM445" s="2"/>
      <c r="DN445" s="2"/>
      <c r="DO445" s="2"/>
      <c r="DP445" s="2"/>
      <c r="DQ445" s="2"/>
      <c r="DR445" s="2"/>
      <c r="DS445" s="2"/>
      <c r="DT445" s="2"/>
      <c r="DU445" s="2"/>
      <c r="DV445" s="2"/>
      <c r="DW445" s="2"/>
      <c r="DX445" s="2"/>
      <c r="DY445" s="2"/>
      <c r="DZ445" s="2"/>
    </row>
    <row r="446" spans="1:130" ht="67.5" hidden="1" customHeight="1" x14ac:dyDescent="0.25">
      <c r="A446" s="49">
        <v>406</v>
      </c>
      <c r="B446" s="62">
        <v>534</v>
      </c>
      <c r="C446" s="56">
        <v>534</v>
      </c>
      <c r="D446" s="9" t="s">
        <v>502</v>
      </c>
      <c r="E446" s="28" t="s">
        <v>11</v>
      </c>
      <c r="F446" s="15" t="s">
        <v>503</v>
      </c>
      <c r="G446" s="64" t="s">
        <v>19</v>
      </c>
      <c r="H446" s="8" t="s">
        <v>902</v>
      </c>
      <c r="I446" s="64" t="s">
        <v>628</v>
      </c>
      <c r="J446" s="8" t="s">
        <v>489</v>
      </c>
      <c r="K446" s="13"/>
      <c r="L446" s="13"/>
      <c r="M446" s="11"/>
      <c r="N446" s="305" t="s">
        <v>544</v>
      </c>
      <c r="O446" s="80"/>
      <c r="P446" s="80"/>
      <c r="Q446" s="80"/>
      <c r="R446" s="80"/>
      <c r="S446" s="80" t="s">
        <v>15</v>
      </c>
      <c r="T446" s="80"/>
      <c r="U446" s="80"/>
      <c r="V446" s="80"/>
      <c r="W446" s="80"/>
      <c r="X446" s="80"/>
      <c r="Y446" s="67">
        <f t="shared" si="231"/>
        <v>1</v>
      </c>
      <c r="Z446" s="16"/>
      <c r="AA446" s="16"/>
      <c r="AB446" s="16"/>
      <c r="AC446" s="16"/>
      <c r="AD446" s="16"/>
      <c r="AE446" s="12"/>
      <c r="AF446" s="12"/>
      <c r="AG446" s="12"/>
      <c r="AH446" s="12"/>
      <c r="AI446" s="12"/>
      <c r="AJ446" s="12"/>
      <c r="AK446" s="12"/>
      <c r="AL446" s="12"/>
      <c r="AM446" s="12"/>
      <c r="AN446" s="12"/>
      <c r="AO446" s="12"/>
      <c r="AP446" s="12"/>
      <c r="AQ446" s="12"/>
      <c r="AR446" s="12" t="s">
        <v>626</v>
      </c>
      <c r="AS446" s="12"/>
      <c r="AT446" s="12"/>
      <c r="AU446" s="12"/>
      <c r="AV446" s="12"/>
      <c r="AW446" s="12"/>
      <c r="AX446" s="12"/>
      <c r="AY446" s="12"/>
      <c r="AZ446" s="12"/>
      <c r="BA446" s="12"/>
      <c r="BB446" s="12"/>
      <c r="BC446" s="12"/>
      <c r="BD446" s="12"/>
      <c r="BE446" s="12"/>
      <c r="BF446" s="12"/>
      <c r="BG446" s="12"/>
      <c r="BH446" s="12"/>
      <c r="BI446" s="12"/>
      <c r="BJ446" s="16">
        <v>2</v>
      </c>
      <c r="BK446" s="16">
        <v>2</v>
      </c>
      <c r="BL446" s="16">
        <v>2</v>
      </c>
      <c r="BM446" s="16">
        <v>2</v>
      </c>
      <c r="BN446" s="16">
        <v>2</v>
      </c>
      <c r="BO446" s="16">
        <v>2</v>
      </c>
      <c r="BP446" s="16">
        <v>2</v>
      </c>
      <c r="BQ446" s="16">
        <v>2</v>
      </c>
      <c r="BR446" s="16">
        <v>2</v>
      </c>
      <c r="BS446" s="16">
        <v>2</v>
      </c>
      <c r="BT446" s="16">
        <v>2</v>
      </c>
      <c r="BU446" s="16">
        <v>2</v>
      </c>
      <c r="BV446" s="16">
        <v>2</v>
      </c>
      <c r="BW446" s="16">
        <v>2</v>
      </c>
      <c r="BX446" s="16">
        <v>2</v>
      </c>
      <c r="BY446" s="16">
        <v>2</v>
      </c>
      <c r="BZ446" s="16">
        <v>2</v>
      </c>
      <c r="CA446" s="16">
        <v>2</v>
      </c>
      <c r="CB446" s="16">
        <v>2</v>
      </c>
      <c r="CC446" s="16">
        <v>2</v>
      </c>
      <c r="CD446" s="16">
        <v>2</v>
      </c>
      <c r="CE446" s="16">
        <v>2</v>
      </c>
      <c r="CF446" s="16">
        <v>2</v>
      </c>
      <c r="CG446" s="16">
        <v>2</v>
      </c>
      <c r="CH446" s="16">
        <v>2</v>
      </c>
      <c r="CI446" s="16">
        <v>2</v>
      </c>
      <c r="CJ446" s="16">
        <v>2</v>
      </c>
      <c r="CK446" s="16">
        <v>2</v>
      </c>
      <c r="CL446" s="16">
        <v>2</v>
      </c>
      <c r="CM446" s="16">
        <v>2</v>
      </c>
      <c r="CN446" s="16">
        <v>2</v>
      </c>
      <c r="CO446" s="16">
        <v>2</v>
      </c>
      <c r="CP446" s="16">
        <v>2</v>
      </c>
      <c r="CQ446" s="16">
        <v>2</v>
      </c>
      <c r="CR446" s="16">
        <v>2</v>
      </c>
      <c r="CS446" s="16"/>
      <c r="CT446" s="16">
        <v>2</v>
      </c>
      <c r="CU446" s="16">
        <v>2</v>
      </c>
      <c r="CV446" s="16">
        <v>2</v>
      </c>
      <c r="CW446" s="69">
        <f>COUNTIF(BJ446:CV446,"2")</f>
        <v>38</v>
      </c>
      <c r="CX446" s="352">
        <f t="shared" si="232"/>
        <v>1</v>
      </c>
      <c r="CY446" s="69">
        <f t="shared" si="233"/>
        <v>0</v>
      </c>
      <c r="CZ446" s="70">
        <f t="shared" si="234"/>
        <v>0</v>
      </c>
      <c r="DA446" s="69">
        <f t="shared" si="235"/>
        <v>0</v>
      </c>
      <c r="DB446" s="70">
        <f t="shared" si="236"/>
        <v>0</v>
      </c>
      <c r="DC446" s="69">
        <f t="shared" si="237"/>
        <v>0</v>
      </c>
      <c r="DD446" s="70">
        <f t="shared" si="238"/>
        <v>0</v>
      </c>
      <c r="DE446" s="71">
        <f t="shared" si="239"/>
        <v>2</v>
      </c>
      <c r="DF446" s="71" t="str">
        <f t="shared" si="240"/>
        <v>Đạt mục tiêu</v>
      </c>
      <c r="DG446" s="2"/>
      <c r="DH446" s="2"/>
      <c r="DI446" s="2"/>
      <c r="DJ446" s="2"/>
      <c r="DK446" s="2"/>
      <c r="DL446" s="2"/>
      <c r="DM446" s="2"/>
      <c r="DN446" s="2"/>
      <c r="DO446" s="2"/>
      <c r="DP446" s="2"/>
      <c r="DQ446" s="2"/>
      <c r="DR446" s="2"/>
      <c r="DS446" s="2"/>
      <c r="DT446" s="2"/>
      <c r="DU446" s="2"/>
      <c r="DV446" s="2"/>
      <c r="DW446" s="2"/>
      <c r="DX446" s="2"/>
      <c r="DY446" s="2"/>
      <c r="DZ446" s="2"/>
    </row>
    <row r="447" spans="1:130" ht="72" hidden="1" customHeight="1" x14ac:dyDescent="0.25">
      <c r="A447" s="49">
        <v>407</v>
      </c>
      <c r="B447" s="62">
        <v>534</v>
      </c>
      <c r="C447" s="56">
        <v>534</v>
      </c>
      <c r="D447" s="9" t="s">
        <v>502</v>
      </c>
      <c r="E447" s="28" t="s">
        <v>11</v>
      </c>
      <c r="F447" s="15" t="s">
        <v>503</v>
      </c>
      <c r="G447" s="64" t="s">
        <v>19</v>
      </c>
      <c r="H447" s="64" t="s">
        <v>903</v>
      </c>
      <c r="I447" s="64" t="s">
        <v>628</v>
      </c>
      <c r="J447" s="8" t="s">
        <v>489</v>
      </c>
      <c r="K447" s="13"/>
      <c r="L447" s="13"/>
      <c r="M447" s="11"/>
      <c r="N447" s="11" t="s">
        <v>546</v>
      </c>
      <c r="O447" s="80"/>
      <c r="P447" s="80"/>
      <c r="Q447" s="80"/>
      <c r="R447" s="80"/>
      <c r="S447" s="80"/>
      <c r="T447" s="80"/>
      <c r="U447" s="80" t="s">
        <v>15</v>
      </c>
      <c r="V447" s="80"/>
      <c r="W447" s="80"/>
      <c r="X447" s="80"/>
      <c r="Y447" s="67">
        <f t="shared" si="231"/>
        <v>1</v>
      </c>
      <c r="Z447" s="16"/>
      <c r="AA447" s="16"/>
      <c r="AB447" s="16"/>
      <c r="AC447" s="16"/>
      <c r="AD447" s="16"/>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t="s">
        <v>626</v>
      </c>
      <c r="BB447" s="12"/>
      <c r="BC447" s="12"/>
      <c r="BD447" s="12"/>
      <c r="BE447" s="12"/>
      <c r="BF447" s="12"/>
      <c r="BG447" s="12"/>
      <c r="BH447" s="12"/>
      <c r="BI447" s="12"/>
      <c r="BJ447" s="16">
        <v>2</v>
      </c>
      <c r="BK447" s="16">
        <v>2</v>
      </c>
      <c r="BL447" s="16">
        <v>2</v>
      </c>
      <c r="BM447" s="16">
        <v>2</v>
      </c>
      <c r="BN447" s="16">
        <v>2</v>
      </c>
      <c r="BO447" s="16">
        <v>2</v>
      </c>
      <c r="BP447" s="16">
        <v>2</v>
      </c>
      <c r="BQ447" s="16">
        <v>2</v>
      </c>
      <c r="BR447" s="16">
        <v>2</v>
      </c>
      <c r="BS447" s="16">
        <v>2</v>
      </c>
      <c r="BT447" s="16">
        <v>2</v>
      </c>
      <c r="BU447" s="16">
        <v>2</v>
      </c>
      <c r="BV447" s="16">
        <v>2</v>
      </c>
      <c r="BW447" s="16">
        <v>2</v>
      </c>
      <c r="BX447" s="16">
        <v>2</v>
      </c>
      <c r="BY447" s="16">
        <v>2</v>
      </c>
      <c r="BZ447" s="16">
        <v>2</v>
      </c>
      <c r="CA447" s="16">
        <v>2</v>
      </c>
      <c r="CB447" s="16">
        <v>2</v>
      </c>
      <c r="CC447" s="16">
        <v>2</v>
      </c>
      <c r="CD447" s="16">
        <v>2</v>
      </c>
      <c r="CE447" s="16">
        <v>2</v>
      </c>
      <c r="CF447" s="16">
        <v>2</v>
      </c>
      <c r="CG447" s="16">
        <v>2</v>
      </c>
      <c r="CH447" s="16">
        <v>2</v>
      </c>
      <c r="CI447" s="16">
        <v>2</v>
      </c>
      <c r="CJ447" s="16">
        <v>2</v>
      </c>
      <c r="CK447" s="16">
        <v>2</v>
      </c>
      <c r="CL447" s="16">
        <v>2</v>
      </c>
      <c r="CM447" s="16">
        <v>2</v>
      </c>
      <c r="CN447" s="16">
        <v>2</v>
      </c>
      <c r="CO447" s="16">
        <v>2</v>
      </c>
      <c r="CP447" s="16">
        <v>2</v>
      </c>
      <c r="CQ447" s="16">
        <v>2</v>
      </c>
      <c r="CR447" s="16">
        <v>2</v>
      </c>
      <c r="CS447" s="16"/>
      <c r="CT447" s="16">
        <v>2</v>
      </c>
      <c r="CU447" s="16">
        <v>2</v>
      </c>
      <c r="CV447" s="16">
        <v>2</v>
      </c>
      <c r="CW447" s="69">
        <f>COUNTIF(BJ447:CV447,"2")</f>
        <v>38</v>
      </c>
      <c r="CX447" s="352">
        <f t="shared" si="232"/>
        <v>1</v>
      </c>
      <c r="CY447" s="69">
        <f t="shared" si="233"/>
        <v>0</v>
      </c>
      <c r="CZ447" s="70">
        <f t="shared" si="234"/>
        <v>0</v>
      </c>
      <c r="DA447" s="69">
        <f t="shared" si="235"/>
        <v>0</v>
      </c>
      <c r="DB447" s="70">
        <f t="shared" si="236"/>
        <v>0</v>
      </c>
      <c r="DC447" s="69">
        <f t="shared" si="237"/>
        <v>0</v>
      </c>
      <c r="DD447" s="70">
        <f t="shared" si="238"/>
        <v>0</v>
      </c>
      <c r="DE447" s="71">
        <f t="shared" si="239"/>
        <v>2</v>
      </c>
      <c r="DF447" s="71" t="str">
        <f t="shared" si="240"/>
        <v>Đạt mục tiêu</v>
      </c>
      <c r="DG447" s="2"/>
      <c r="DH447" s="2"/>
      <c r="DI447" s="2"/>
      <c r="DJ447" s="2"/>
      <c r="DK447" s="2"/>
      <c r="DL447" s="2"/>
      <c r="DM447" s="2"/>
      <c r="DN447" s="2"/>
      <c r="DO447" s="2"/>
      <c r="DP447" s="2"/>
      <c r="DQ447" s="2"/>
      <c r="DR447" s="2"/>
      <c r="DS447" s="2"/>
      <c r="DT447" s="2"/>
      <c r="DU447" s="2"/>
      <c r="DV447" s="2"/>
      <c r="DW447" s="2"/>
      <c r="DX447" s="2"/>
      <c r="DY447" s="2"/>
      <c r="DZ447" s="2"/>
    </row>
    <row r="448" spans="1:130" ht="72" hidden="1" customHeight="1" x14ac:dyDescent="0.25">
      <c r="A448" s="49">
        <v>408</v>
      </c>
      <c r="B448" s="62">
        <v>534</v>
      </c>
      <c r="C448" s="56">
        <v>534</v>
      </c>
      <c r="D448" s="9" t="s">
        <v>502</v>
      </c>
      <c r="E448" s="28" t="s">
        <v>11</v>
      </c>
      <c r="F448" s="15" t="s">
        <v>503</v>
      </c>
      <c r="G448" s="64" t="s">
        <v>19</v>
      </c>
      <c r="H448" s="8" t="s">
        <v>904</v>
      </c>
      <c r="I448" s="64" t="s">
        <v>628</v>
      </c>
      <c r="J448" s="8"/>
      <c r="K448" s="13"/>
      <c r="L448" s="13"/>
      <c r="M448" s="11"/>
      <c r="N448" s="11" t="s">
        <v>1268</v>
      </c>
      <c r="O448" s="80"/>
      <c r="P448" s="80"/>
      <c r="Q448" s="80"/>
      <c r="R448" s="80"/>
      <c r="S448" s="80"/>
      <c r="T448" s="80"/>
      <c r="U448" s="80"/>
      <c r="V448" s="80" t="s">
        <v>15</v>
      </c>
      <c r="W448" s="80"/>
      <c r="X448" s="80"/>
      <c r="Y448" s="67"/>
      <c r="Z448" s="16"/>
      <c r="AA448" s="16"/>
      <c r="AB448" s="16"/>
      <c r="AC448" s="16"/>
      <c r="AD448" s="16"/>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t="s">
        <v>626</v>
      </c>
      <c r="BE448" s="12" t="s">
        <v>654</v>
      </c>
      <c r="BF448" s="12"/>
      <c r="BG448" s="12"/>
      <c r="BH448" s="12"/>
      <c r="BI448" s="12"/>
      <c r="BJ448" s="16">
        <v>2</v>
      </c>
      <c r="BK448" s="16">
        <v>2</v>
      </c>
      <c r="BL448" s="16">
        <v>2</v>
      </c>
      <c r="BM448" s="16">
        <v>2</v>
      </c>
      <c r="BN448" s="16">
        <v>2</v>
      </c>
      <c r="BO448" s="16">
        <v>2</v>
      </c>
      <c r="BP448" s="16">
        <v>2</v>
      </c>
      <c r="BQ448" s="16">
        <v>2</v>
      </c>
      <c r="BR448" s="16">
        <v>2</v>
      </c>
      <c r="BS448" s="16">
        <v>2</v>
      </c>
      <c r="BT448" s="16">
        <v>2</v>
      </c>
      <c r="BU448" s="16">
        <v>2</v>
      </c>
      <c r="BV448" s="16">
        <v>2</v>
      </c>
      <c r="BW448" s="16">
        <v>2</v>
      </c>
      <c r="BX448" s="16">
        <v>2</v>
      </c>
      <c r="BY448" s="16">
        <v>2</v>
      </c>
      <c r="BZ448" s="16">
        <v>2</v>
      </c>
      <c r="CA448" s="16">
        <v>2</v>
      </c>
      <c r="CB448" s="16">
        <v>2</v>
      </c>
      <c r="CC448" s="16">
        <v>2</v>
      </c>
      <c r="CD448" s="16">
        <v>2</v>
      </c>
      <c r="CE448" s="16">
        <v>2</v>
      </c>
      <c r="CF448" s="16">
        <v>2</v>
      </c>
      <c r="CG448" s="16">
        <v>2</v>
      </c>
      <c r="CH448" s="16">
        <v>2</v>
      </c>
      <c r="CI448" s="16">
        <v>2</v>
      </c>
      <c r="CJ448" s="16">
        <v>2</v>
      </c>
      <c r="CK448" s="16">
        <v>2</v>
      </c>
      <c r="CL448" s="16">
        <v>2</v>
      </c>
      <c r="CM448" s="16">
        <v>2</v>
      </c>
      <c r="CN448" s="16">
        <v>2</v>
      </c>
      <c r="CO448" s="16">
        <v>2</v>
      </c>
      <c r="CP448" s="16">
        <v>2</v>
      </c>
      <c r="CQ448" s="16">
        <v>2</v>
      </c>
      <c r="CR448" s="16">
        <v>2</v>
      </c>
      <c r="CS448" s="16"/>
      <c r="CT448" s="16">
        <v>2</v>
      </c>
      <c r="CU448" s="16">
        <v>2</v>
      </c>
      <c r="CV448" s="16">
        <v>2</v>
      </c>
      <c r="CW448" s="69">
        <f>COUNTIF(BJ448:CV448,"2")</f>
        <v>38</v>
      </c>
      <c r="CX448" s="352">
        <f t="shared" si="232"/>
        <v>1</v>
      </c>
      <c r="CY448" s="69">
        <f t="shared" si="233"/>
        <v>0</v>
      </c>
      <c r="CZ448" s="70">
        <f t="shared" si="234"/>
        <v>0</v>
      </c>
      <c r="DA448" s="69">
        <f t="shared" si="235"/>
        <v>0</v>
      </c>
      <c r="DB448" s="70">
        <f t="shared" si="236"/>
        <v>0</v>
      </c>
      <c r="DC448" s="69">
        <f t="shared" si="237"/>
        <v>0</v>
      </c>
      <c r="DD448" s="70">
        <f t="shared" si="238"/>
        <v>0</v>
      </c>
      <c r="DE448" s="71">
        <f t="shared" si="239"/>
        <v>2</v>
      </c>
      <c r="DF448" s="71" t="str">
        <f t="shared" si="240"/>
        <v>Đạt mục tiêu</v>
      </c>
      <c r="DG448" s="2"/>
      <c r="DH448" s="2"/>
      <c r="DI448" s="2"/>
      <c r="DJ448" s="2"/>
      <c r="DK448" s="2"/>
      <c r="DL448" s="2"/>
      <c r="DM448" s="2"/>
      <c r="DN448" s="2"/>
      <c r="DO448" s="2"/>
      <c r="DP448" s="2"/>
      <c r="DQ448" s="2"/>
      <c r="DR448" s="2"/>
      <c r="DS448" s="2"/>
      <c r="DT448" s="2"/>
      <c r="DU448" s="2"/>
      <c r="DV448" s="2"/>
      <c r="DW448" s="2"/>
      <c r="DX448" s="2"/>
      <c r="DY448" s="2"/>
      <c r="DZ448" s="2"/>
    </row>
    <row r="449" spans="1:130" ht="81" hidden="1" customHeight="1" x14ac:dyDescent="0.25">
      <c r="A449" s="49">
        <v>409</v>
      </c>
      <c r="B449" s="62">
        <v>534</v>
      </c>
      <c r="C449" s="56">
        <v>534</v>
      </c>
      <c r="D449" s="9" t="s">
        <v>502</v>
      </c>
      <c r="E449" s="28" t="s">
        <v>11</v>
      </c>
      <c r="F449" s="15" t="s">
        <v>503</v>
      </c>
      <c r="G449" s="64" t="s">
        <v>19</v>
      </c>
      <c r="H449" s="8" t="s">
        <v>905</v>
      </c>
      <c r="I449" s="64" t="s">
        <v>628</v>
      </c>
      <c r="J449" s="8"/>
      <c r="K449" s="14"/>
      <c r="L449" s="14"/>
      <c r="M449" s="11"/>
      <c r="N449" s="11" t="s">
        <v>547</v>
      </c>
      <c r="O449" s="80"/>
      <c r="P449" s="80"/>
      <c r="Q449" s="80"/>
      <c r="R449" s="80"/>
      <c r="S449" s="80"/>
      <c r="T449" s="80"/>
      <c r="U449" s="80"/>
      <c r="V449" s="80"/>
      <c r="W449" s="80" t="s">
        <v>15</v>
      </c>
      <c r="X449" s="80"/>
      <c r="Y449" s="67">
        <f t="shared" ref="Y449:Y479" si="241">COUNTIF(O449:X449,"x")</f>
        <v>1</v>
      </c>
      <c r="Z449" s="16"/>
      <c r="AA449" s="16"/>
      <c r="AB449" s="16"/>
      <c r="AC449" s="16"/>
      <c r="AD449" s="16"/>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t="s">
        <v>626</v>
      </c>
      <c r="BG449" s="12"/>
      <c r="BH449" s="12"/>
      <c r="BI449" s="12"/>
      <c r="BJ449" s="16">
        <v>2</v>
      </c>
      <c r="BK449" s="16">
        <v>2</v>
      </c>
      <c r="BL449" s="16">
        <v>2</v>
      </c>
      <c r="BM449" s="16">
        <v>2</v>
      </c>
      <c r="BN449" s="16">
        <v>2</v>
      </c>
      <c r="BO449" s="16">
        <v>2</v>
      </c>
      <c r="BP449" s="16">
        <v>2</v>
      </c>
      <c r="BQ449" s="16">
        <v>2</v>
      </c>
      <c r="BR449" s="16">
        <v>2</v>
      </c>
      <c r="BS449" s="16">
        <v>2</v>
      </c>
      <c r="BT449" s="16">
        <v>2</v>
      </c>
      <c r="BU449" s="16">
        <v>2</v>
      </c>
      <c r="BV449" s="16">
        <v>2</v>
      </c>
      <c r="BW449" s="16">
        <v>2</v>
      </c>
      <c r="BX449" s="16">
        <v>2</v>
      </c>
      <c r="BY449" s="16">
        <v>2</v>
      </c>
      <c r="BZ449" s="16">
        <v>2</v>
      </c>
      <c r="CA449" s="16">
        <v>2</v>
      </c>
      <c r="CB449" s="16">
        <v>2</v>
      </c>
      <c r="CC449" s="16">
        <v>2</v>
      </c>
      <c r="CD449" s="16">
        <v>2</v>
      </c>
      <c r="CE449" s="16">
        <v>2</v>
      </c>
      <c r="CF449" s="16">
        <v>2</v>
      </c>
      <c r="CG449" s="16">
        <v>2</v>
      </c>
      <c r="CH449" s="16">
        <v>2</v>
      </c>
      <c r="CI449" s="16">
        <v>2</v>
      </c>
      <c r="CJ449" s="16">
        <v>2</v>
      </c>
      <c r="CK449" s="16">
        <v>2</v>
      </c>
      <c r="CL449" s="16">
        <v>2</v>
      </c>
      <c r="CM449" s="16">
        <v>2</v>
      </c>
      <c r="CN449" s="16">
        <v>2</v>
      </c>
      <c r="CO449" s="16">
        <v>2</v>
      </c>
      <c r="CP449" s="16">
        <v>2</v>
      </c>
      <c r="CQ449" s="16">
        <v>2</v>
      </c>
      <c r="CR449" s="16">
        <v>2</v>
      </c>
      <c r="CS449" s="16"/>
      <c r="CT449" s="16">
        <v>2</v>
      </c>
      <c r="CU449" s="16">
        <v>2</v>
      </c>
      <c r="CV449" s="16">
        <v>2</v>
      </c>
      <c r="CW449" s="69">
        <f>COUNTIF(BJ449:CV449,"2")</f>
        <v>38</v>
      </c>
      <c r="CX449" s="352">
        <f t="shared" si="232"/>
        <v>1</v>
      </c>
      <c r="CY449" s="69">
        <f t="shared" si="233"/>
        <v>0</v>
      </c>
      <c r="CZ449" s="70">
        <f t="shared" si="234"/>
        <v>0</v>
      </c>
      <c r="DA449" s="69">
        <f t="shared" si="235"/>
        <v>0</v>
      </c>
      <c r="DB449" s="70">
        <f t="shared" si="236"/>
        <v>0</v>
      </c>
      <c r="DC449" s="69">
        <f t="shared" si="237"/>
        <v>0</v>
      </c>
      <c r="DD449" s="70">
        <f t="shared" si="238"/>
        <v>0</v>
      </c>
      <c r="DE449" s="71">
        <f t="shared" si="239"/>
        <v>2</v>
      </c>
      <c r="DF449" s="71" t="str">
        <f t="shared" si="240"/>
        <v>Đạt mục tiêu</v>
      </c>
      <c r="DG449" s="2"/>
      <c r="DH449" s="2"/>
      <c r="DI449" s="2"/>
      <c r="DJ449" s="2"/>
      <c r="DK449" s="2"/>
      <c r="DL449" s="2"/>
      <c r="DM449" s="2"/>
      <c r="DN449" s="2"/>
      <c r="DO449" s="2"/>
      <c r="DP449" s="2"/>
      <c r="DQ449" s="2"/>
      <c r="DR449" s="2"/>
      <c r="DS449" s="2"/>
      <c r="DT449" s="2"/>
      <c r="DU449" s="2"/>
      <c r="DV449" s="2"/>
      <c r="DW449" s="2"/>
      <c r="DX449" s="2"/>
      <c r="DY449" s="2"/>
      <c r="DZ449" s="2"/>
    </row>
    <row r="450" spans="1:130" ht="78" hidden="1" customHeight="1" x14ac:dyDescent="0.25">
      <c r="A450" s="49">
        <v>410</v>
      </c>
      <c r="B450" s="62">
        <v>534</v>
      </c>
      <c r="C450" s="56"/>
      <c r="D450" s="9" t="s">
        <v>502</v>
      </c>
      <c r="E450" s="28" t="s">
        <v>11</v>
      </c>
      <c r="F450" s="15" t="s">
        <v>503</v>
      </c>
      <c r="G450" s="64" t="s">
        <v>19</v>
      </c>
      <c r="H450" s="8" t="s">
        <v>906</v>
      </c>
      <c r="I450" s="64" t="s">
        <v>628</v>
      </c>
      <c r="J450" s="64"/>
      <c r="K450" s="13"/>
      <c r="L450" s="13"/>
      <c r="M450" s="11"/>
      <c r="N450" s="11" t="s">
        <v>548</v>
      </c>
      <c r="O450" s="80"/>
      <c r="P450" s="80"/>
      <c r="Q450" s="80"/>
      <c r="R450" s="80"/>
      <c r="S450" s="80"/>
      <c r="T450" s="80"/>
      <c r="U450" s="80"/>
      <c r="V450" s="80"/>
      <c r="W450" s="80"/>
      <c r="X450" s="80" t="s">
        <v>15</v>
      </c>
      <c r="Y450" s="67">
        <f t="shared" si="241"/>
        <v>1</v>
      </c>
      <c r="Z450" s="16"/>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t="s">
        <v>626</v>
      </c>
      <c r="BJ450" s="16">
        <v>2</v>
      </c>
      <c r="BK450" s="16">
        <v>2</v>
      </c>
      <c r="BL450" s="16">
        <v>2</v>
      </c>
      <c r="BM450" s="16">
        <v>2</v>
      </c>
      <c r="BN450" s="16">
        <v>2</v>
      </c>
      <c r="BO450" s="16">
        <v>2</v>
      </c>
      <c r="BP450" s="16">
        <v>2</v>
      </c>
      <c r="BQ450" s="16">
        <v>2</v>
      </c>
      <c r="BR450" s="16">
        <v>2</v>
      </c>
      <c r="BS450" s="16">
        <v>2</v>
      </c>
      <c r="BT450" s="16">
        <v>2</v>
      </c>
      <c r="BU450" s="16">
        <v>2</v>
      </c>
      <c r="BV450" s="16">
        <v>2</v>
      </c>
      <c r="BW450" s="16">
        <v>2</v>
      </c>
      <c r="BX450" s="16">
        <v>2</v>
      </c>
      <c r="BY450" s="16">
        <v>2</v>
      </c>
      <c r="BZ450" s="16">
        <v>2</v>
      </c>
      <c r="CA450" s="16">
        <v>2</v>
      </c>
      <c r="CB450" s="16">
        <v>2</v>
      </c>
      <c r="CC450" s="16">
        <v>2</v>
      </c>
      <c r="CD450" s="16">
        <v>2</v>
      </c>
      <c r="CE450" s="16">
        <v>2</v>
      </c>
      <c r="CF450" s="16">
        <v>2</v>
      </c>
      <c r="CG450" s="16">
        <v>2</v>
      </c>
      <c r="CH450" s="16">
        <v>2</v>
      </c>
      <c r="CI450" s="16">
        <v>2</v>
      </c>
      <c r="CJ450" s="16">
        <v>2</v>
      </c>
      <c r="CK450" s="16">
        <v>2</v>
      </c>
      <c r="CL450" s="16">
        <v>2</v>
      </c>
      <c r="CM450" s="16">
        <v>2</v>
      </c>
      <c r="CN450" s="16">
        <v>2</v>
      </c>
      <c r="CO450" s="16">
        <v>2</v>
      </c>
      <c r="CP450" s="16">
        <v>2</v>
      </c>
      <c r="CQ450" s="16">
        <v>2</v>
      </c>
      <c r="CR450" s="16">
        <v>2</v>
      </c>
      <c r="CS450" s="16"/>
      <c r="CT450" s="16">
        <v>2</v>
      </c>
      <c r="CU450" s="16">
        <v>2</v>
      </c>
      <c r="CV450" s="16">
        <v>2</v>
      </c>
      <c r="CW450" s="69"/>
      <c r="CX450" s="352"/>
      <c r="CY450" s="69"/>
      <c r="CZ450" s="70"/>
      <c r="DA450" s="69"/>
      <c r="DB450" s="70"/>
      <c r="DC450" s="69"/>
      <c r="DD450" s="70"/>
      <c r="DE450" s="71"/>
      <c r="DF450" s="71"/>
      <c r="DG450" s="2"/>
      <c r="DH450" s="2"/>
      <c r="DI450" s="2"/>
      <c r="DJ450" s="2"/>
      <c r="DK450" s="2"/>
      <c r="DL450" s="2"/>
      <c r="DM450" s="2"/>
      <c r="DN450" s="2"/>
      <c r="DO450" s="2"/>
      <c r="DP450" s="2"/>
      <c r="DQ450" s="2"/>
      <c r="DR450" s="2"/>
      <c r="DS450" s="2"/>
      <c r="DT450" s="2"/>
      <c r="DU450" s="2"/>
      <c r="DV450" s="2"/>
      <c r="DW450" s="2"/>
      <c r="DX450" s="2"/>
      <c r="DY450" s="2"/>
      <c r="DZ450" s="2"/>
    </row>
    <row r="451" spans="1:130" ht="78" hidden="1" customHeight="1" x14ac:dyDescent="0.25">
      <c r="A451" s="49">
        <v>411</v>
      </c>
      <c r="B451" s="62">
        <v>534</v>
      </c>
      <c r="C451" s="56"/>
      <c r="D451" s="8" t="s">
        <v>504</v>
      </c>
      <c r="E451" s="15" t="s">
        <v>11</v>
      </c>
      <c r="F451" s="15" t="s">
        <v>505</v>
      </c>
      <c r="G451" s="64" t="s">
        <v>19</v>
      </c>
      <c r="H451" s="8" t="s">
        <v>907</v>
      </c>
      <c r="I451" s="64" t="s">
        <v>628</v>
      </c>
      <c r="J451" s="105"/>
      <c r="K451" s="13"/>
      <c r="L451" s="13"/>
      <c r="M451" s="11"/>
      <c r="N451" s="297" t="s">
        <v>1200</v>
      </c>
      <c r="O451" s="80" t="s">
        <v>15</v>
      </c>
      <c r="P451" s="80"/>
      <c r="Q451" s="80"/>
      <c r="R451" s="80"/>
      <c r="S451" s="80"/>
      <c r="T451" s="80"/>
      <c r="U451" s="80"/>
      <c r="V451" s="80"/>
      <c r="W451" s="80"/>
      <c r="X451" s="80"/>
      <c r="Y451" s="67">
        <f t="shared" si="241"/>
        <v>1</v>
      </c>
      <c r="Z451" s="16"/>
      <c r="AA451" s="12"/>
      <c r="AB451" s="12"/>
      <c r="AC451" s="12"/>
      <c r="AD451" s="16" t="s">
        <v>1189</v>
      </c>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6">
        <v>2</v>
      </c>
      <c r="BK451" s="16">
        <v>2</v>
      </c>
      <c r="BL451" s="16">
        <v>2</v>
      </c>
      <c r="BM451" s="16">
        <v>2</v>
      </c>
      <c r="BN451" s="16">
        <v>2</v>
      </c>
      <c r="BO451" s="16">
        <v>2</v>
      </c>
      <c r="BP451" s="16">
        <v>2</v>
      </c>
      <c r="BQ451" s="16">
        <v>2</v>
      </c>
      <c r="BR451" s="16">
        <v>2</v>
      </c>
      <c r="BS451" s="16">
        <v>2</v>
      </c>
      <c r="BT451" s="16">
        <v>2</v>
      </c>
      <c r="BU451" s="16">
        <v>2</v>
      </c>
      <c r="BV451" s="16">
        <v>2</v>
      </c>
      <c r="BW451" s="16">
        <v>2</v>
      </c>
      <c r="BX451" s="16">
        <v>2</v>
      </c>
      <c r="BY451" s="16">
        <v>2</v>
      </c>
      <c r="BZ451" s="16">
        <v>2</v>
      </c>
      <c r="CA451" s="16">
        <v>2</v>
      </c>
      <c r="CB451" s="16">
        <v>2</v>
      </c>
      <c r="CC451" s="16">
        <v>2</v>
      </c>
      <c r="CD451" s="16">
        <v>2</v>
      </c>
      <c r="CE451" s="16">
        <v>2</v>
      </c>
      <c r="CF451" s="16">
        <v>2</v>
      </c>
      <c r="CG451" s="16">
        <v>2</v>
      </c>
      <c r="CH451" s="16">
        <v>2</v>
      </c>
      <c r="CI451" s="16">
        <v>2</v>
      </c>
      <c r="CJ451" s="16">
        <v>2</v>
      </c>
      <c r="CK451" s="16">
        <v>2</v>
      </c>
      <c r="CL451" s="16">
        <v>2</v>
      </c>
      <c r="CM451" s="16">
        <v>2</v>
      </c>
      <c r="CN451" s="16">
        <v>2</v>
      </c>
      <c r="CO451" s="16">
        <v>2</v>
      </c>
      <c r="CP451" s="16">
        <v>2</v>
      </c>
      <c r="CQ451" s="16">
        <v>2</v>
      </c>
      <c r="CR451" s="16">
        <v>2</v>
      </c>
      <c r="CS451" s="16">
        <v>2</v>
      </c>
      <c r="CT451" s="16">
        <v>2</v>
      </c>
      <c r="CU451" s="16">
        <v>2</v>
      </c>
      <c r="CV451" s="16">
        <v>2</v>
      </c>
      <c r="CW451" s="69"/>
      <c r="CX451" s="352"/>
      <c r="CY451" s="69"/>
      <c r="CZ451" s="70"/>
      <c r="DA451" s="69"/>
      <c r="DB451" s="70"/>
      <c r="DC451" s="69"/>
      <c r="DD451" s="70"/>
      <c r="DE451" s="71"/>
      <c r="DF451" s="71"/>
      <c r="DG451" s="2"/>
      <c r="DH451" s="2"/>
      <c r="DI451" s="2"/>
      <c r="DJ451" s="2"/>
      <c r="DK451" s="2"/>
      <c r="DL451" s="2"/>
      <c r="DM451" s="2"/>
      <c r="DN451" s="2"/>
      <c r="DO451" s="2"/>
      <c r="DP451" s="2"/>
      <c r="DQ451" s="2"/>
      <c r="DR451" s="2"/>
      <c r="DS451" s="2"/>
      <c r="DT451" s="2"/>
      <c r="DU451" s="2"/>
      <c r="DV451" s="2"/>
      <c r="DW451" s="2"/>
      <c r="DX451" s="2"/>
      <c r="DY451" s="2"/>
      <c r="DZ451" s="2"/>
    </row>
    <row r="452" spans="1:130" ht="66" hidden="1" customHeight="1" x14ac:dyDescent="0.25">
      <c r="A452" s="49">
        <v>412</v>
      </c>
      <c r="B452" s="62">
        <v>534</v>
      </c>
      <c r="C452" s="56">
        <v>537</v>
      </c>
      <c r="D452" s="8" t="s">
        <v>504</v>
      </c>
      <c r="E452" s="15" t="s">
        <v>11</v>
      </c>
      <c r="F452" s="15" t="s">
        <v>505</v>
      </c>
      <c r="G452" s="64" t="s">
        <v>19</v>
      </c>
      <c r="H452" s="15" t="s">
        <v>1349</v>
      </c>
      <c r="I452" s="64" t="s">
        <v>628</v>
      </c>
      <c r="J452" s="8" t="s">
        <v>489</v>
      </c>
      <c r="K452" s="12" t="s">
        <v>6</v>
      </c>
      <c r="L452" s="12" t="s">
        <v>15</v>
      </c>
      <c r="M452" s="11"/>
      <c r="N452" s="297" t="s">
        <v>1200</v>
      </c>
      <c r="O452" s="80" t="s">
        <v>15</v>
      </c>
      <c r="P452" s="80"/>
      <c r="Q452" s="80"/>
      <c r="R452" s="80"/>
      <c r="S452" s="80"/>
      <c r="T452" s="80"/>
      <c r="U452" s="80"/>
      <c r="V452" s="80"/>
      <c r="W452" s="80"/>
      <c r="X452" s="80"/>
      <c r="Y452" s="67">
        <f t="shared" si="241"/>
        <v>1</v>
      </c>
      <c r="Z452" s="16"/>
      <c r="AA452" s="16" t="s">
        <v>626</v>
      </c>
      <c r="AB452" s="16"/>
      <c r="AC452" s="16" t="s">
        <v>654</v>
      </c>
      <c r="AD452" s="16" t="s">
        <v>645</v>
      </c>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6">
        <v>1</v>
      </c>
      <c r="BK452" s="16">
        <v>1</v>
      </c>
      <c r="BL452" s="16">
        <v>2</v>
      </c>
      <c r="BM452" s="16">
        <v>2</v>
      </c>
      <c r="BN452" s="16">
        <v>1</v>
      </c>
      <c r="BO452" s="16">
        <v>1</v>
      </c>
      <c r="BP452" s="16">
        <v>1</v>
      </c>
      <c r="BQ452" s="16">
        <v>1</v>
      </c>
      <c r="BR452" s="16">
        <v>2</v>
      </c>
      <c r="BS452" s="16">
        <v>2</v>
      </c>
      <c r="BT452" s="16">
        <v>2</v>
      </c>
      <c r="BU452" s="16">
        <v>2</v>
      </c>
      <c r="BV452" s="16">
        <v>2</v>
      </c>
      <c r="BW452" s="16">
        <v>2</v>
      </c>
      <c r="BX452" s="16">
        <v>2</v>
      </c>
      <c r="BY452" s="16">
        <v>2</v>
      </c>
      <c r="BZ452" s="16">
        <v>2</v>
      </c>
      <c r="CA452" s="16">
        <v>2</v>
      </c>
      <c r="CB452" s="16">
        <v>2</v>
      </c>
      <c r="CC452" s="16">
        <v>2</v>
      </c>
      <c r="CD452" s="16">
        <v>2</v>
      </c>
      <c r="CE452" s="16">
        <v>2</v>
      </c>
      <c r="CF452" s="16">
        <v>2</v>
      </c>
      <c r="CG452" s="16">
        <v>2</v>
      </c>
      <c r="CH452" s="16">
        <v>2</v>
      </c>
      <c r="CI452" s="16">
        <v>2</v>
      </c>
      <c r="CJ452" s="16">
        <v>2</v>
      </c>
      <c r="CK452" s="16">
        <v>2</v>
      </c>
      <c r="CL452" s="16">
        <v>2</v>
      </c>
      <c r="CM452" s="16">
        <v>2</v>
      </c>
      <c r="CN452" s="16">
        <v>2</v>
      </c>
      <c r="CO452" s="16">
        <v>2</v>
      </c>
      <c r="CP452" s="16">
        <v>2</v>
      </c>
      <c r="CQ452" s="16">
        <v>1</v>
      </c>
      <c r="CR452" s="16">
        <v>1</v>
      </c>
      <c r="CS452" s="16">
        <v>1</v>
      </c>
      <c r="CT452" s="16">
        <v>1</v>
      </c>
      <c r="CU452" s="16">
        <v>2</v>
      </c>
      <c r="CV452" s="16">
        <v>2</v>
      </c>
      <c r="CW452" s="69">
        <f>COUNTIF(BJ452:CV452,"2")</f>
        <v>29</v>
      </c>
      <c r="CX452" s="352">
        <f>CW452/(CW452+CY452+DA452+DC452)</f>
        <v>0.74358974358974361</v>
      </c>
      <c r="CY452" s="69">
        <f>COUNTIF(BJ452:CV452,"1")</f>
        <v>10</v>
      </c>
      <c r="CZ452" s="70">
        <f>CY452/(CW452+CY452+DA452+DC452)</f>
        <v>0.25641025641025639</v>
      </c>
      <c r="DA452" s="69">
        <f>COUNTIF(BJ452:CV452,"0")</f>
        <v>0</v>
      </c>
      <c r="DB452" s="70">
        <f>DA452/(CW452+CY452+DA452+DC452)</f>
        <v>0</v>
      </c>
      <c r="DC452" s="69">
        <f>COUNTIF(BJ452:CV452,"KĐG")</f>
        <v>0</v>
      </c>
      <c r="DD452" s="70">
        <f>DC452/(CW452+CY452+DA452+DC452)</f>
        <v>0</v>
      </c>
      <c r="DE452" s="71">
        <f>(((CW452*2)+(CY452*1)+(DA452*0)))/(CW452+CY452+DA452)</f>
        <v>1.7435897435897436</v>
      </c>
      <c r="DF452" s="71" t="str">
        <f>IF(DD452&gt;=50%,"KĐG",IF(DE452&gt;=1.6,"Đạt mục tiêu",IF(DE452&gt;=1,"Cần cố gắng","Chưa đạt")))</f>
        <v>Đạt mục tiêu</v>
      </c>
      <c r="DG452" s="2"/>
      <c r="DH452" s="2"/>
      <c r="DI452" s="2"/>
      <c r="DJ452" s="2"/>
      <c r="DK452" s="2"/>
      <c r="DL452" s="2"/>
      <c r="DM452" s="2"/>
      <c r="DN452" s="2"/>
      <c r="DO452" s="2"/>
      <c r="DP452" s="2"/>
      <c r="DQ452" s="2"/>
      <c r="DR452" s="2"/>
      <c r="DS452" s="2"/>
      <c r="DT452" s="2"/>
      <c r="DU452" s="2"/>
      <c r="DV452" s="2"/>
      <c r="DW452" s="2"/>
      <c r="DX452" s="2"/>
      <c r="DY452" s="2"/>
      <c r="DZ452" s="2"/>
    </row>
    <row r="453" spans="1:130" ht="66" hidden="1" customHeight="1" x14ac:dyDescent="0.25">
      <c r="A453" s="49">
        <v>413</v>
      </c>
      <c r="B453" s="62">
        <v>537</v>
      </c>
      <c r="C453" s="56">
        <v>537</v>
      </c>
      <c r="D453" s="8" t="s">
        <v>504</v>
      </c>
      <c r="E453" s="15" t="s">
        <v>11</v>
      </c>
      <c r="F453" s="15" t="s">
        <v>505</v>
      </c>
      <c r="G453" s="64" t="s">
        <v>19</v>
      </c>
      <c r="H453" s="20" t="s">
        <v>908</v>
      </c>
      <c r="I453" s="64" t="s">
        <v>628</v>
      </c>
      <c r="J453" s="8" t="s">
        <v>489</v>
      </c>
      <c r="K453" s="13"/>
      <c r="L453" s="13"/>
      <c r="M453" s="11"/>
      <c r="N453" s="305" t="s">
        <v>543</v>
      </c>
      <c r="O453" s="80"/>
      <c r="P453" s="80"/>
      <c r="Q453" s="80"/>
      <c r="R453" s="80" t="s">
        <v>15</v>
      </c>
      <c r="S453" s="80"/>
      <c r="T453" s="80"/>
      <c r="U453" s="80"/>
      <c r="V453" s="80"/>
      <c r="W453" s="80"/>
      <c r="X453" s="80"/>
      <c r="Y453" s="67">
        <f t="shared" si="241"/>
        <v>1</v>
      </c>
      <c r="Z453" s="16"/>
      <c r="AA453" s="12"/>
      <c r="AB453" s="12"/>
      <c r="AC453" s="12"/>
      <c r="AD453" s="12"/>
      <c r="AE453" s="12"/>
      <c r="AF453" s="12"/>
      <c r="AG453" s="12"/>
      <c r="AH453" s="12"/>
      <c r="AI453" s="12"/>
      <c r="AJ453" s="12"/>
      <c r="AK453" s="12"/>
      <c r="AL453" s="12" t="s">
        <v>645</v>
      </c>
      <c r="AM453" s="12"/>
      <c r="AN453" s="12" t="s">
        <v>626</v>
      </c>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6">
        <v>2</v>
      </c>
      <c r="BK453" s="16">
        <v>2</v>
      </c>
      <c r="BL453" s="16">
        <v>2</v>
      </c>
      <c r="BM453" s="16">
        <v>2</v>
      </c>
      <c r="BN453" s="16">
        <v>2</v>
      </c>
      <c r="BO453" s="16">
        <v>2</v>
      </c>
      <c r="BP453" s="16">
        <v>2</v>
      </c>
      <c r="BQ453" s="16">
        <v>2</v>
      </c>
      <c r="BR453" s="16">
        <v>2</v>
      </c>
      <c r="BS453" s="16">
        <v>2</v>
      </c>
      <c r="BT453" s="16">
        <v>2</v>
      </c>
      <c r="BU453" s="16">
        <v>2</v>
      </c>
      <c r="BV453" s="16">
        <v>2</v>
      </c>
      <c r="BW453" s="16">
        <v>2</v>
      </c>
      <c r="BX453" s="16">
        <v>2</v>
      </c>
      <c r="BY453" s="16">
        <v>2</v>
      </c>
      <c r="BZ453" s="16">
        <v>2</v>
      </c>
      <c r="CA453" s="16">
        <v>2</v>
      </c>
      <c r="CB453" s="16">
        <v>2</v>
      </c>
      <c r="CC453" s="16">
        <v>2</v>
      </c>
      <c r="CD453" s="16">
        <v>2</v>
      </c>
      <c r="CE453" s="16">
        <v>2</v>
      </c>
      <c r="CF453" s="16">
        <v>2</v>
      </c>
      <c r="CG453" s="16">
        <v>2</v>
      </c>
      <c r="CH453" s="16">
        <v>2</v>
      </c>
      <c r="CI453" s="16">
        <v>2</v>
      </c>
      <c r="CJ453" s="16">
        <v>2</v>
      </c>
      <c r="CK453" s="16">
        <v>2</v>
      </c>
      <c r="CL453" s="16">
        <v>2</v>
      </c>
      <c r="CM453" s="16">
        <v>2</v>
      </c>
      <c r="CN453" s="16">
        <v>2</v>
      </c>
      <c r="CO453" s="16">
        <v>2</v>
      </c>
      <c r="CP453" s="16">
        <v>2</v>
      </c>
      <c r="CQ453" s="16">
        <v>2</v>
      </c>
      <c r="CR453" s="16">
        <v>2</v>
      </c>
      <c r="CS453" s="16">
        <v>2</v>
      </c>
      <c r="CT453" s="16">
        <v>2</v>
      </c>
      <c r="CU453" s="16">
        <v>2</v>
      </c>
      <c r="CV453" s="16">
        <v>2</v>
      </c>
      <c r="CW453" s="69">
        <f>COUNTIF(BJ453:CV453,"2")</f>
        <v>39</v>
      </c>
      <c r="CX453" s="352">
        <f>CW453/(CW453+CY453+DA453+DC453)</f>
        <v>1</v>
      </c>
      <c r="CY453" s="69">
        <f>COUNTIF(BJ453:CV453,"1")</f>
        <v>0</v>
      </c>
      <c r="CZ453" s="70">
        <f>CY453/(CW453+CY453+DA453+DC453)</f>
        <v>0</v>
      </c>
      <c r="DA453" s="69">
        <f>COUNTIF(BJ453:CV453,"0")</f>
        <v>0</v>
      </c>
      <c r="DB453" s="70">
        <f>DA453/(CW453+CY453+DA453+DC453)</f>
        <v>0</v>
      </c>
      <c r="DC453" s="69">
        <f>COUNTIF(BJ453:CV453,"KĐG")</f>
        <v>0</v>
      </c>
      <c r="DD453" s="70">
        <f>DC453/(CW453+CY453+DA453+DC453)</f>
        <v>0</v>
      </c>
      <c r="DE453" s="71">
        <f>(((CW453*2)+(CY453*1)+(DA453*0)))/(CW453+CY453+DA453)</f>
        <v>2</v>
      </c>
      <c r="DF453" s="71" t="str">
        <f>IF(DD453&gt;=50%,"KĐG",IF(DE453&gt;=1.6,"Đạt mục tiêu",IF(DE453&gt;=1,"Cần cố gắng","Chưa đạt")))</f>
        <v>Đạt mục tiêu</v>
      </c>
      <c r="DG453" s="2"/>
      <c r="DH453" s="2"/>
      <c r="DI453" s="2"/>
      <c r="DJ453" s="2"/>
      <c r="DK453" s="2"/>
      <c r="DL453" s="2"/>
      <c r="DM453" s="2"/>
      <c r="DN453" s="2"/>
      <c r="DO453" s="2"/>
      <c r="DP453" s="2"/>
      <c r="DQ453" s="2"/>
      <c r="DR453" s="2"/>
      <c r="DS453" s="2"/>
      <c r="DT453" s="2"/>
      <c r="DU453" s="2"/>
      <c r="DV453" s="2"/>
      <c r="DW453" s="2"/>
      <c r="DX453" s="2"/>
      <c r="DY453" s="2"/>
      <c r="DZ453" s="2"/>
    </row>
    <row r="454" spans="1:130" ht="66" hidden="1" customHeight="1" x14ac:dyDescent="0.25">
      <c r="A454" s="49">
        <v>414</v>
      </c>
      <c r="B454" s="62">
        <v>537</v>
      </c>
      <c r="C454" s="56">
        <v>537</v>
      </c>
      <c r="D454" s="8" t="s">
        <v>504</v>
      </c>
      <c r="E454" s="15" t="s">
        <v>11</v>
      </c>
      <c r="F454" s="15" t="s">
        <v>505</v>
      </c>
      <c r="G454" s="64" t="s">
        <v>19</v>
      </c>
      <c r="H454" s="8" t="s">
        <v>1145</v>
      </c>
      <c r="I454" s="64" t="s">
        <v>628</v>
      </c>
      <c r="J454" s="8"/>
      <c r="K454" s="13"/>
      <c r="L454" s="13"/>
      <c r="M454" s="11"/>
      <c r="N454" s="11" t="s">
        <v>546</v>
      </c>
      <c r="O454" s="80"/>
      <c r="P454" s="80"/>
      <c r="Q454" s="80"/>
      <c r="R454" s="80"/>
      <c r="S454" s="80"/>
      <c r="T454" s="80"/>
      <c r="U454" s="80" t="s">
        <v>15</v>
      </c>
      <c r="V454" s="80"/>
      <c r="W454" s="80"/>
      <c r="X454" s="80"/>
      <c r="Y454" s="67">
        <f t="shared" si="241"/>
        <v>1</v>
      </c>
      <c r="Z454" s="16"/>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t="s">
        <v>626</v>
      </c>
      <c r="AZ454" s="12"/>
      <c r="BA454" s="12"/>
      <c r="BB454" s="12"/>
      <c r="BC454" s="12"/>
      <c r="BD454" s="12"/>
      <c r="BE454" s="12"/>
      <c r="BF454" s="12"/>
      <c r="BG454" s="12"/>
      <c r="BH454" s="12"/>
      <c r="BI454" s="12"/>
      <c r="BJ454" s="16"/>
      <c r="BK454" s="16"/>
      <c r="BL454" s="16"/>
      <c r="BM454" s="16"/>
      <c r="BN454" s="16"/>
      <c r="BO454" s="16"/>
      <c r="BP454" s="16"/>
      <c r="BQ454" s="16"/>
      <c r="BR454" s="16">
        <v>2</v>
      </c>
      <c r="BS454" s="16">
        <v>2</v>
      </c>
      <c r="BT454" s="16">
        <v>2</v>
      </c>
      <c r="BU454" s="16">
        <v>2</v>
      </c>
      <c r="BV454" s="16">
        <v>2</v>
      </c>
      <c r="BW454" s="16">
        <v>2</v>
      </c>
      <c r="BX454" s="16">
        <v>2</v>
      </c>
      <c r="BY454" s="16">
        <v>2</v>
      </c>
      <c r="BZ454" s="16">
        <v>2</v>
      </c>
      <c r="CA454" s="16">
        <v>2</v>
      </c>
      <c r="CB454" s="16">
        <v>2</v>
      </c>
      <c r="CC454" s="16">
        <v>2</v>
      </c>
      <c r="CD454" s="16">
        <v>2</v>
      </c>
      <c r="CE454" s="16"/>
      <c r="CF454" s="16"/>
      <c r="CG454" s="16"/>
      <c r="CH454" s="16"/>
      <c r="CI454" s="16"/>
      <c r="CJ454" s="16"/>
      <c r="CK454" s="16"/>
      <c r="CL454" s="16"/>
      <c r="CM454" s="16"/>
      <c r="CN454" s="16"/>
      <c r="CO454" s="16"/>
      <c r="CP454" s="16"/>
      <c r="CQ454" s="16"/>
      <c r="CR454" s="16"/>
      <c r="CS454" s="16"/>
      <c r="CT454" s="16"/>
      <c r="CU454" s="16"/>
      <c r="CV454" s="16"/>
      <c r="CW454" s="69"/>
      <c r="CX454" s="352"/>
      <c r="CY454" s="69"/>
      <c r="CZ454" s="70"/>
      <c r="DA454" s="69"/>
      <c r="DB454" s="70"/>
      <c r="DC454" s="69"/>
      <c r="DD454" s="70"/>
      <c r="DE454" s="71"/>
      <c r="DF454" s="71"/>
      <c r="DG454" s="2"/>
      <c r="DH454" s="2"/>
      <c r="DI454" s="2"/>
      <c r="DJ454" s="2"/>
      <c r="DK454" s="2"/>
      <c r="DL454" s="2"/>
      <c r="DM454" s="2"/>
      <c r="DN454" s="2"/>
      <c r="DO454" s="2"/>
      <c r="DP454" s="2"/>
      <c r="DQ454" s="2"/>
      <c r="DR454" s="2"/>
      <c r="DS454" s="2"/>
      <c r="DT454" s="2"/>
      <c r="DU454" s="2"/>
      <c r="DV454" s="2"/>
      <c r="DW454" s="2"/>
      <c r="DX454" s="2"/>
      <c r="DY454" s="2"/>
      <c r="DZ454" s="2"/>
    </row>
    <row r="455" spans="1:130" ht="66" hidden="1" customHeight="1" x14ac:dyDescent="0.25">
      <c r="A455" s="49">
        <v>415</v>
      </c>
      <c r="B455" s="62">
        <v>537</v>
      </c>
      <c r="C455" s="56">
        <v>537</v>
      </c>
      <c r="D455" s="8" t="s">
        <v>504</v>
      </c>
      <c r="E455" s="15" t="s">
        <v>11</v>
      </c>
      <c r="F455" s="15" t="s">
        <v>505</v>
      </c>
      <c r="G455" s="64" t="s">
        <v>19</v>
      </c>
      <c r="H455" s="8" t="s">
        <v>909</v>
      </c>
      <c r="I455" s="64" t="s">
        <v>628</v>
      </c>
      <c r="J455" s="8" t="s">
        <v>489</v>
      </c>
      <c r="K455" s="13"/>
      <c r="L455" s="13"/>
      <c r="M455" s="11"/>
      <c r="N455" s="11" t="s">
        <v>545</v>
      </c>
      <c r="O455" s="80"/>
      <c r="P455" s="80"/>
      <c r="Q455" s="80"/>
      <c r="R455" s="80"/>
      <c r="S455" s="80"/>
      <c r="T455" s="80" t="s">
        <v>15</v>
      </c>
      <c r="U455" s="80"/>
      <c r="V455" s="80"/>
      <c r="W455" s="80"/>
      <c r="X455" s="80"/>
      <c r="Y455" s="67">
        <f t="shared" si="241"/>
        <v>1</v>
      </c>
      <c r="Z455" s="16"/>
      <c r="AA455" s="16"/>
      <c r="AB455" s="16"/>
      <c r="AC455" s="16"/>
      <c r="AD455" s="16"/>
      <c r="AE455" s="12"/>
      <c r="AF455" s="12"/>
      <c r="AG455" s="12"/>
      <c r="AH455" s="12"/>
      <c r="AI455" s="12"/>
      <c r="AJ455" s="12"/>
      <c r="AK455" s="12"/>
      <c r="AL455" s="12"/>
      <c r="AM455" s="12"/>
      <c r="AN455" s="12"/>
      <c r="AO455" s="12"/>
      <c r="AP455" s="12"/>
      <c r="AQ455" s="12"/>
      <c r="AR455" s="12"/>
      <c r="AS455" s="12"/>
      <c r="AT455" s="12"/>
      <c r="AU455" s="12"/>
      <c r="AV455" s="12"/>
      <c r="AW455" s="12" t="s">
        <v>626</v>
      </c>
      <c r="AX455" s="12" t="s">
        <v>645</v>
      </c>
      <c r="AY455" s="12"/>
      <c r="AZ455" s="12"/>
      <c r="BA455" s="12"/>
      <c r="BB455" s="12"/>
      <c r="BC455" s="12"/>
      <c r="BD455" s="12"/>
      <c r="BE455" s="12"/>
      <c r="BF455" s="12"/>
      <c r="BG455" s="12"/>
      <c r="BH455" s="12"/>
      <c r="BI455" s="12"/>
      <c r="BJ455" s="345">
        <v>2</v>
      </c>
      <c r="BK455" s="345">
        <v>2</v>
      </c>
      <c r="BL455" s="345">
        <v>2</v>
      </c>
      <c r="BM455" s="345">
        <v>2</v>
      </c>
      <c r="BN455" s="345">
        <v>2</v>
      </c>
      <c r="BO455" s="345">
        <v>2</v>
      </c>
      <c r="BP455" s="345">
        <v>2</v>
      </c>
      <c r="BQ455" s="345">
        <v>2</v>
      </c>
      <c r="BR455" s="345">
        <v>2</v>
      </c>
      <c r="BS455" s="345">
        <v>2</v>
      </c>
      <c r="BT455" s="345">
        <v>2</v>
      </c>
      <c r="BU455" s="345">
        <v>2</v>
      </c>
      <c r="BV455" s="345">
        <v>2</v>
      </c>
      <c r="BW455" s="345">
        <v>2</v>
      </c>
      <c r="BX455" s="345">
        <v>2</v>
      </c>
      <c r="BY455" s="345">
        <v>2</v>
      </c>
      <c r="BZ455" s="345">
        <v>2</v>
      </c>
      <c r="CA455" s="345">
        <v>2</v>
      </c>
      <c r="CB455" s="345">
        <v>2</v>
      </c>
      <c r="CC455" s="345">
        <v>2</v>
      </c>
      <c r="CD455" s="345">
        <v>2</v>
      </c>
      <c r="CE455" s="345">
        <v>2</v>
      </c>
      <c r="CF455" s="345">
        <v>2</v>
      </c>
      <c r="CG455" s="345">
        <v>2</v>
      </c>
      <c r="CH455" s="345">
        <v>2</v>
      </c>
      <c r="CI455" s="345">
        <v>2</v>
      </c>
      <c r="CJ455" s="345">
        <v>2</v>
      </c>
      <c r="CK455" s="345">
        <v>2</v>
      </c>
      <c r="CL455" s="345">
        <v>2</v>
      </c>
      <c r="CM455" s="345">
        <v>2</v>
      </c>
      <c r="CN455" s="345">
        <v>2</v>
      </c>
      <c r="CO455" s="345">
        <v>2</v>
      </c>
      <c r="CP455" s="345">
        <v>2</v>
      </c>
      <c r="CQ455" s="345">
        <v>2</v>
      </c>
      <c r="CR455" s="345">
        <v>2</v>
      </c>
      <c r="CS455" s="345">
        <v>2</v>
      </c>
      <c r="CT455" s="345">
        <v>2</v>
      </c>
      <c r="CU455" s="345">
        <v>2</v>
      </c>
      <c r="CV455" s="345">
        <v>2</v>
      </c>
      <c r="CW455" s="335">
        <f t="shared" ref="CW455:CW463" si="242">COUNTIF(BJ455:CV455,"2")</f>
        <v>39</v>
      </c>
      <c r="CX455" s="330">
        <f t="shared" ref="CX455:CX463" si="243">CW455/(CW455+CY455+DA455+DC455)</f>
        <v>1</v>
      </c>
      <c r="CY455" s="335">
        <f t="shared" ref="CY455:CY463" si="244">COUNTIF(BJ455:CV455,"1")</f>
        <v>0</v>
      </c>
      <c r="CZ455" s="339">
        <f t="shared" ref="CZ455:CZ463" si="245">CY455/(CW455+CY455+DA455+DC455)</f>
        <v>0</v>
      </c>
      <c r="DA455" s="335">
        <f t="shared" ref="DA455:DA463" si="246">COUNTIF(BJ455:CV455,"0")</f>
        <v>0</v>
      </c>
      <c r="DB455" s="339">
        <f t="shared" ref="DB455:DB463" si="247">DA455/(CW455+CY455+DA455+DC455)</f>
        <v>0</v>
      </c>
      <c r="DC455" s="335">
        <f t="shared" ref="DC455:DC463" si="248">COUNTIF(BJ455:CV455,"KĐG")</f>
        <v>0</v>
      </c>
      <c r="DD455" s="339">
        <f t="shared" ref="DD455:DD463" si="249">DC455/(CW455+CY455+DA455+DC455)</f>
        <v>0</v>
      </c>
      <c r="DE455" s="71">
        <f t="shared" ref="DE455:DE463" si="250">(((CW455*2)+(CY455*1)+(DA455*0)))/(CW455+CY455+DA455)</f>
        <v>2</v>
      </c>
      <c r="DF455" s="71" t="str">
        <f t="shared" ref="DF455:DF463" si="251">IF(DD455&gt;=50%,"KĐG",IF(DE455&gt;=1.6,"Đạt mục tiêu",IF(DE455&gt;=1,"Cần cố gắng","Chưa đạt")))</f>
        <v>Đạt mục tiêu</v>
      </c>
      <c r="DG455" s="2"/>
      <c r="DH455" s="2"/>
      <c r="DI455" s="2"/>
      <c r="DJ455" s="2"/>
      <c r="DK455" s="2"/>
      <c r="DL455" s="2"/>
      <c r="DM455" s="2"/>
      <c r="DN455" s="2"/>
      <c r="DO455" s="2"/>
      <c r="DP455" s="2"/>
      <c r="DQ455" s="2"/>
      <c r="DR455" s="2"/>
      <c r="DS455" s="2"/>
      <c r="DT455" s="2"/>
      <c r="DU455" s="2"/>
      <c r="DV455" s="2"/>
      <c r="DW455" s="2"/>
      <c r="DX455" s="2"/>
      <c r="DY455" s="2"/>
      <c r="DZ455" s="2"/>
    </row>
    <row r="456" spans="1:130" ht="66" hidden="1" customHeight="1" x14ac:dyDescent="0.25">
      <c r="A456" s="49">
        <v>416</v>
      </c>
      <c r="B456" s="62">
        <v>537</v>
      </c>
      <c r="C456" s="56">
        <v>537</v>
      </c>
      <c r="D456" s="8" t="s">
        <v>504</v>
      </c>
      <c r="E456" s="15" t="s">
        <v>11</v>
      </c>
      <c r="F456" s="15" t="s">
        <v>505</v>
      </c>
      <c r="G456" s="64" t="s">
        <v>19</v>
      </c>
      <c r="H456" s="8" t="s">
        <v>910</v>
      </c>
      <c r="I456" s="64" t="s">
        <v>628</v>
      </c>
      <c r="J456" s="8" t="s">
        <v>489</v>
      </c>
      <c r="K456" s="13"/>
      <c r="L456" s="13"/>
      <c r="M456" s="11"/>
      <c r="N456" s="305" t="s">
        <v>543</v>
      </c>
      <c r="O456" s="80"/>
      <c r="P456" s="80"/>
      <c r="Q456" s="80"/>
      <c r="R456" s="80" t="s">
        <v>15</v>
      </c>
      <c r="S456" s="80"/>
      <c r="T456" s="80"/>
      <c r="U456" s="80"/>
      <c r="V456" s="80"/>
      <c r="W456" s="80"/>
      <c r="X456" s="80"/>
      <c r="Y456" s="67">
        <f t="shared" si="241"/>
        <v>1</v>
      </c>
      <c r="Z456" s="16"/>
      <c r="AA456" s="16"/>
      <c r="AB456" s="16"/>
      <c r="AC456" s="16"/>
      <c r="AD456" s="16"/>
      <c r="AE456" s="12"/>
      <c r="AF456" s="12"/>
      <c r="AG456" s="12"/>
      <c r="AH456" s="12"/>
      <c r="AI456" s="12"/>
      <c r="AJ456" s="12"/>
      <c r="AK456" s="12"/>
      <c r="AL456" s="12" t="s">
        <v>654</v>
      </c>
      <c r="AM456" s="12" t="s">
        <v>654</v>
      </c>
      <c r="AN456" s="12" t="s">
        <v>654</v>
      </c>
      <c r="AO456" s="12" t="s">
        <v>654</v>
      </c>
      <c r="AP456" s="12" t="s">
        <v>654</v>
      </c>
      <c r="AQ456" s="12"/>
      <c r="AR456" s="12"/>
      <c r="AS456" s="12"/>
      <c r="AT456" s="12"/>
      <c r="AU456" s="12"/>
      <c r="AV456" s="12"/>
      <c r="AW456" s="12"/>
      <c r="AX456" s="12"/>
      <c r="AY456" s="12"/>
      <c r="AZ456" s="12"/>
      <c r="BA456" s="12"/>
      <c r="BB456" s="12"/>
      <c r="BC456" s="12"/>
      <c r="BD456" s="12"/>
      <c r="BE456" s="12"/>
      <c r="BF456" s="12"/>
      <c r="BG456" s="12"/>
      <c r="BH456" s="12"/>
      <c r="BI456" s="12"/>
      <c r="BJ456" s="16">
        <v>2</v>
      </c>
      <c r="BK456" s="16">
        <v>2</v>
      </c>
      <c r="BL456" s="16">
        <v>2</v>
      </c>
      <c r="BM456" s="16">
        <v>2</v>
      </c>
      <c r="BN456" s="16">
        <v>2</v>
      </c>
      <c r="BO456" s="16">
        <v>2</v>
      </c>
      <c r="BP456" s="16">
        <v>2</v>
      </c>
      <c r="BQ456" s="16">
        <v>2</v>
      </c>
      <c r="BR456" s="16">
        <v>2</v>
      </c>
      <c r="BS456" s="16">
        <v>2</v>
      </c>
      <c r="BT456" s="16">
        <v>2</v>
      </c>
      <c r="BU456" s="16">
        <v>2</v>
      </c>
      <c r="BV456" s="16">
        <v>2</v>
      </c>
      <c r="BW456" s="16">
        <v>2</v>
      </c>
      <c r="BX456" s="16">
        <v>2</v>
      </c>
      <c r="BY456" s="16">
        <v>2</v>
      </c>
      <c r="BZ456" s="16">
        <v>2</v>
      </c>
      <c r="CA456" s="16">
        <v>2</v>
      </c>
      <c r="CB456" s="16">
        <v>2</v>
      </c>
      <c r="CC456" s="16">
        <v>2</v>
      </c>
      <c r="CD456" s="16">
        <v>2</v>
      </c>
      <c r="CE456" s="16">
        <v>2</v>
      </c>
      <c r="CF456" s="16">
        <v>2</v>
      </c>
      <c r="CG456" s="16">
        <v>2</v>
      </c>
      <c r="CH456" s="16">
        <v>2</v>
      </c>
      <c r="CI456" s="16">
        <v>2</v>
      </c>
      <c r="CJ456" s="16">
        <v>2</v>
      </c>
      <c r="CK456" s="16">
        <v>2</v>
      </c>
      <c r="CL456" s="16">
        <v>2</v>
      </c>
      <c r="CM456" s="16">
        <v>2</v>
      </c>
      <c r="CN456" s="16">
        <v>2</v>
      </c>
      <c r="CO456" s="16">
        <v>2</v>
      </c>
      <c r="CP456" s="16">
        <v>2</v>
      </c>
      <c r="CQ456" s="16">
        <v>2</v>
      </c>
      <c r="CR456" s="16">
        <v>2</v>
      </c>
      <c r="CS456" s="16">
        <v>2</v>
      </c>
      <c r="CT456" s="16">
        <v>2</v>
      </c>
      <c r="CU456" s="16">
        <v>2</v>
      </c>
      <c r="CV456" s="16">
        <v>2</v>
      </c>
      <c r="CW456" s="69">
        <f t="shared" si="242"/>
        <v>39</v>
      </c>
      <c r="CX456" s="352">
        <f t="shared" si="243"/>
        <v>1</v>
      </c>
      <c r="CY456" s="69">
        <f t="shared" si="244"/>
        <v>0</v>
      </c>
      <c r="CZ456" s="70">
        <f t="shared" si="245"/>
        <v>0</v>
      </c>
      <c r="DA456" s="69">
        <f t="shared" si="246"/>
        <v>0</v>
      </c>
      <c r="DB456" s="70">
        <f t="shared" si="247"/>
        <v>0</v>
      </c>
      <c r="DC456" s="69">
        <f t="shared" si="248"/>
        <v>0</v>
      </c>
      <c r="DD456" s="70">
        <f t="shared" si="249"/>
        <v>0</v>
      </c>
      <c r="DE456" s="71">
        <f t="shared" si="250"/>
        <v>2</v>
      </c>
      <c r="DF456" s="71" t="str">
        <f t="shared" si="251"/>
        <v>Đạt mục tiêu</v>
      </c>
      <c r="DG456" s="2"/>
      <c r="DH456" s="2"/>
      <c r="DI456" s="2"/>
      <c r="DJ456" s="2"/>
      <c r="DK456" s="2"/>
      <c r="DL456" s="2"/>
      <c r="DM456" s="2"/>
      <c r="DN456" s="2"/>
      <c r="DO456" s="2"/>
      <c r="DP456" s="2"/>
      <c r="DQ456" s="2"/>
      <c r="DR456" s="2"/>
      <c r="DS456" s="2"/>
      <c r="DT456" s="2"/>
      <c r="DU456" s="2"/>
      <c r="DV456" s="2"/>
      <c r="DW456" s="2"/>
      <c r="DX456" s="2"/>
      <c r="DY456" s="2"/>
      <c r="DZ456" s="2"/>
    </row>
    <row r="457" spans="1:130" ht="66" hidden="1" customHeight="1" x14ac:dyDescent="0.25">
      <c r="A457" s="49">
        <v>417</v>
      </c>
      <c r="B457" s="62">
        <v>537</v>
      </c>
      <c r="C457" s="56">
        <v>537</v>
      </c>
      <c r="D457" s="8" t="s">
        <v>504</v>
      </c>
      <c r="E457" s="15" t="s">
        <v>11</v>
      </c>
      <c r="F457" s="15" t="s">
        <v>505</v>
      </c>
      <c r="G457" s="64" t="s">
        <v>19</v>
      </c>
      <c r="H457" s="8" t="s">
        <v>1203</v>
      </c>
      <c r="I457" s="64" t="s">
        <v>628</v>
      </c>
      <c r="J457" s="8" t="s">
        <v>489</v>
      </c>
      <c r="K457" s="13"/>
      <c r="L457" s="13"/>
      <c r="M457" s="11"/>
      <c r="N457" s="11" t="s">
        <v>545</v>
      </c>
      <c r="O457" s="80"/>
      <c r="P457" s="80"/>
      <c r="Q457" s="80"/>
      <c r="R457" s="80"/>
      <c r="S457" s="80"/>
      <c r="T457" s="80" t="s">
        <v>15</v>
      </c>
      <c r="U457" s="80"/>
      <c r="V457" s="80"/>
      <c r="W457" s="80"/>
      <c r="X457" s="80"/>
      <c r="Y457" s="67">
        <f t="shared" si="241"/>
        <v>1</v>
      </c>
      <c r="Z457" s="16"/>
      <c r="AA457" s="16"/>
      <c r="AB457" s="16"/>
      <c r="AC457" s="16"/>
      <c r="AD457" s="16"/>
      <c r="AE457" s="12"/>
      <c r="AF457" s="12"/>
      <c r="AG457" s="12"/>
      <c r="AH457" s="12"/>
      <c r="AI457" s="12"/>
      <c r="AJ457" s="12"/>
      <c r="AK457" s="12"/>
      <c r="AL457" s="12"/>
      <c r="AM457" s="12"/>
      <c r="AN457" s="12"/>
      <c r="AO457" s="12"/>
      <c r="AP457" s="12"/>
      <c r="AQ457" s="12"/>
      <c r="AR457" s="12"/>
      <c r="AS457" s="12"/>
      <c r="AT457" s="12"/>
      <c r="AU457" s="12"/>
      <c r="AV457" s="12" t="s">
        <v>626</v>
      </c>
      <c r="AW457" s="12"/>
      <c r="AX457" s="12" t="s">
        <v>654</v>
      </c>
      <c r="AY457" s="12" t="s">
        <v>654</v>
      </c>
      <c r="AZ457" s="12" t="s">
        <v>654</v>
      </c>
      <c r="BA457" s="12" t="s">
        <v>654</v>
      </c>
      <c r="BB457" s="12" t="s">
        <v>654</v>
      </c>
      <c r="BC457" s="12" t="s">
        <v>654</v>
      </c>
      <c r="BD457" s="12" t="s">
        <v>654</v>
      </c>
      <c r="BE457" s="12" t="s">
        <v>654</v>
      </c>
      <c r="BF457" s="12" t="s">
        <v>654</v>
      </c>
      <c r="BG457" s="12" t="s">
        <v>654</v>
      </c>
      <c r="BH457" s="12" t="s">
        <v>654</v>
      </c>
      <c r="BI457" s="12" t="s">
        <v>654</v>
      </c>
      <c r="BJ457" s="345">
        <v>2</v>
      </c>
      <c r="BK457" s="345">
        <v>2</v>
      </c>
      <c r="BL457" s="345">
        <v>2</v>
      </c>
      <c r="BM457" s="345">
        <v>2</v>
      </c>
      <c r="BN457" s="345">
        <v>2</v>
      </c>
      <c r="BO457" s="345">
        <v>2</v>
      </c>
      <c r="BP457" s="345">
        <v>2</v>
      </c>
      <c r="BQ457" s="345">
        <v>2</v>
      </c>
      <c r="BR457" s="345">
        <v>2</v>
      </c>
      <c r="BS457" s="345">
        <v>2</v>
      </c>
      <c r="BT457" s="345">
        <v>2</v>
      </c>
      <c r="BU457" s="345">
        <v>2</v>
      </c>
      <c r="BV457" s="345">
        <v>2</v>
      </c>
      <c r="BW457" s="345">
        <v>2</v>
      </c>
      <c r="BX457" s="345">
        <v>2</v>
      </c>
      <c r="BY457" s="345">
        <v>2</v>
      </c>
      <c r="BZ457" s="345">
        <v>2</v>
      </c>
      <c r="CA457" s="345">
        <v>2</v>
      </c>
      <c r="CB457" s="345">
        <v>2</v>
      </c>
      <c r="CC457" s="345">
        <v>2</v>
      </c>
      <c r="CD457" s="345">
        <v>2</v>
      </c>
      <c r="CE457" s="345">
        <v>2</v>
      </c>
      <c r="CF457" s="345">
        <v>2</v>
      </c>
      <c r="CG457" s="345">
        <v>2</v>
      </c>
      <c r="CH457" s="345">
        <v>2</v>
      </c>
      <c r="CI457" s="345">
        <v>2</v>
      </c>
      <c r="CJ457" s="345">
        <v>2</v>
      </c>
      <c r="CK457" s="345">
        <v>2</v>
      </c>
      <c r="CL457" s="345">
        <v>2</v>
      </c>
      <c r="CM457" s="345">
        <v>2</v>
      </c>
      <c r="CN457" s="345">
        <v>2</v>
      </c>
      <c r="CO457" s="345">
        <v>2</v>
      </c>
      <c r="CP457" s="345">
        <v>2</v>
      </c>
      <c r="CQ457" s="345">
        <v>2</v>
      </c>
      <c r="CR457" s="345">
        <v>2</v>
      </c>
      <c r="CS457" s="345">
        <v>2</v>
      </c>
      <c r="CT457" s="345">
        <v>2</v>
      </c>
      <c r="CU457" s="345">
        <v>2</v>
      </c>
      <c r="CV457" s="345">
        <v>2</v>
      </c>
      <c r="CW457" s="335">
        <f t="shared" si="242"/>
        <v>39</v>
      </c>
      <c r="CX457" s="330">
        <f t="shared" si="243"/>
        <v>1</v>
      </c>
      <c r="CY457" s="335">
        <f t="shared" si="244"/>
        <v>0</v>
      </c>
      <c r="CZ457" s="339">
        <f t="shared" si="245"/>
        <v>0</v>
      </c>
      <c r="DA457" s="335">
        <f t="shared" si="246"/>
        <v>0</v>
      </c>
      <c r="DB457" s="339">
        <f t="shared" si="247"/>
        <v>0</v>
      </c>
      <c r="DC457" s="335">
        <f t="shared" si="248"/>
        <v>0</v>
      </c>
      <c r="DD457" s="339">
        <f t="shared" si="249"/>
        <v>0</v>
      </c>
      <c r="DE457" s="71">
        <f t="shared" si="250"/>
        <v>2</v>
      </c>
      <c r="DF457" s="71" t="str">
        <f t="shared" si="251"/>
        <v>Đạt mục tiêu</v>
      </c>
      <c r="DG457" s="2"/>
      <c r="DH457" s="2"/>
      <c r="DI457" s="2"/>
      <c r="DJ457" s="2"/>
      <c r="DK457" s="2"/>
      <c r="DL457" s="2"/>
      <c r="DM457" s="2"/>
      <c r="DN457" s="2"/>
      <c r="DO457" s="2"/>
      <c r="DP457" s="2"/>
      <c r="DQ457" s="2"/>
      <c r="DR457" s="2"/>
      <c r="DS457" s="2"/>
      <c r="DT457" s="2"/>
      <c r="DU457" s="2"/>
      <c r="DV457" s="2"/>
      <c r="DW457" s="2"/>
      <c r="DX457" s="2"/>
      <c r="DY457" s="2"/>
      <c r="DZ457" s="2"/>
    </row>
    <row r="458" spans="1:130" ht="69" hidden="1" customHeight="1" x14ac:dyDescent="0.25">
      <c r="A458" s="49">
        <v>418</v>
      </c>
      <c r="B458" s="62">
        <v>537</v>
      </c>
      <c r="C458" s="56">
        <v>537</v>
      </c>
      <c r="D458" s="8" t="s">
        <v>504</v>
      </c>
      <c r="E458" s="15" t="s">
        <v>11</v>
      </c>
      <c r="F458" s="15" t="s">
        <v>505</v>
      </c>
      <c r="G458" s="64" t="s">
        <v>19</v>
      </c>
      <c r="H458" s="8" t="s">
        <v>911</v>
      </c>
      <c r="I458" s="64" t="s">
        <v>628</v>
      </c>
      <c r="J458" s="8" t="s">
        <v>489</v>
      </c>
      <c r="K458" s="13"/>
      <c r="L458" s="13"/>
      <c r="M458" s="11"/>
      <c r="N458" s="305" t="s">
        <v>544</v>
      </c>
      <c r="O458" s="80"/>
      <c r="P458" s="80"/>
      <c r="Q458" s="80"/>
      <c r="R458" s="80"/>
      <c r="S458" s="80" t="s">
        <v>15</v>
      </c>
      <c r="T458" s="80"/>
      <c r="U458" s="80"/>
      <c r="V458" s="80"/>
      <c r="W458" s="80"/>
      <c r="X458" s="80"/>
      <c r="Y458" s="67">
        <f t="shared" si="241"/>
        <v>1</v>
      </c>
      <c r="Z458" s="16"/>
      <c r="AA458" s="16"/>
      <c r="AB458" s="16"/>
      <c r="AC458" s="16"/>
      <c r="AD458" s="16"/>
      <c r="AE458" s="12"/>
      <c r="AF458" s="12"/>
      <c r="AG458" s="12"/>
      <c r="AH458" s="12"/>
      <c r="AI458" s="12"/>
      <c r="AJ458" s="12"/>
      <c r="AK458" s="12"/>
      <c r="AL458" s="12"/>
      <c r="AM458" s="12"/>
      <c r="AN458" s="12"/>
      <c r="AO458" s="12"/>
      <c r="AP458" s="12"/>
      <c r="AQ458" s="12" t="s">
        <v>654</v>
      </c>
      <c r="AR458" s="12"/>
      <c r="AS458" s="12"/>
      <c r="AT458" s="12"/>
      <c r="AU458" s="12"/>
      <c r="AV458" s="12"/>
      <c r="AW458" s="12"/>
      <c r="AX458" s="12"/>
      <c r="AY458" s="12"/>
      <c r="AZ458" s="12"/>
      <c r="BA458" s="12"/>
      <c r="BB458" s="12"/>
      <c r="BC458" s="12"/>
      <c r="BD458" s="12"/>
      <c r="BE458" s="12"/>
      <c r="BF458" s="12"/>
      <c r="BG458" s="12"/>
      <c r="BH458" s="12"/>
      <c r="BI458" s="12"/>
      <c r="BJ458" s="16">
        <v>2</v>
      </c>
      <c r="BK458" s="16">
        <v>2</v>
      </c>
      <c r="BL458" s="16">
        <v>2</v>
      </c>
      <c r="BM458" s="16">
        <v>2</v>
      </c>
      <c r="BN458" s="16">
        <v>2</v>
      </c>
      <c r="BO458" s="16">
        <v>2</v>
      </c>
      <c r="BP458" s="16">
        <v>2</v>
      </c>
      <c r="BQ458" s="16">
        <v>2</v>
      </c>
      <c r="BR458" s="16">
        <v>2</v>
      </c>
      <c r="BS458" s="16">
        <v>2</v>
      </c>
      <c r="BT458" s="16">
        <v>2</v>
      </c>
      <c r="BU458" s="16">
        <v>2</v>
      </c>
      <c r="BV458" s="16">
        <v>2</v>
      </c>
      <c r="BW458" s="16">
        <v>2</v>
      </c>
      <c r="BX458" s="16">
        <v>2</v>
      </c>
      <c r="BY458" s="16">
        <v>2</v>
      </c>
      <c r="BZ458" s="16">
        <v>2</v>
      </c>
      <c r="CA458" s="16">
        <v>2</v>
      </c>
      <c r="CB458" s="16">
        <v>2</v>
      </c>
      <c r="CC458" s="16">
        <v>2</v>
      </c>
      <c r="CD458" s="16">
        <v>2</v>
      </c>
      <c r="CE458" s="16">
        <v>2</v>
      </c>
      <c r="CF458" s="16">
        <v>2</v>
      </c>
      <c r="CG458" s="16">
        <v>2</v>
      </c>
      <c r="CH458" s="16">
        <v>2</v>
      </c>
      <c r="CI458" s="16">
        <v>2</v>
      </c>
      <c r="CJ458" s="16">
        <v>2</v>
      </c>
      <c r="CK458" s="16">
        <v>2</v>
      </c>
      <c r="CL458" s="16">
        <v>2</v>
      </c>
      <c r="CM458" s="16">
        <v>2</v>
      </c>
      <c r="CN458" s="16">
        <v>2</v>
      </c>
      <c r="CO458" s="16">
        <v>2</v>
      </c>
      <c r="CP458" s="16">
        <v>2</v>
      </c>
      <c r="CQ458" s="16">
        <v>2</v>
      </c>
      <c r="CR458" s="16">
        <v>2</v>
      </c>
      <c r="CS458" s="16"/>
      <c r="CT458" s="16">
        <v>2</v>
      </c>
      <c r="CU458" s="16">
        <v>2</v>
      </c>
      <c r="CV458" s="16">
        <v>2</v>
      </c>
      <c r="CW458" s="69">
        <f t="shared" si="242"/>
        <v>38</v>
      </c>
      <c r="CX458" s="352">
        <f t="shared" si="243"/>
        <v>1</v>
      </c>
      <c r="CY458" s="69">
        <f t="shared" si="244"/>
        <v>0</v>
      </c>
      <c r="CZ458" s="70">
        <f t="shared" si="245"/>
        <v>0</v>
      </c>
      <c r="DA458" s="69">
        <f t="shared" si="246"/>
        <v>0</v>
      </c>
      <c r="DB458" s="70">
        <f t="shared" si="247"/>
        <v>0</v>
      </c>
      <c r="DC458" s="69">
        <f t="shared" si="248"/>
        <v>0</v>
      </c>
      <c r="DD458" s="70">
        <f t="shared" si="249"/>
        <v>0</v>
      </c>
      <c r="DE458" s="71">
        <f t="shared" si="250"/>
        <v>2</v>
      </c>
      <c r="DF458" s="71" t="str">
        <f t="shared" si="251"/>
        <v>Đạt mục tiêu</v>
      </c>
      <c r="DG458" s="2"/>
      <c r="DH458" s="2"/>
      <c r="DI458" s="2"/>
      <c r="DJ458" s="2"/>
      <c r="DK458" s="2"/>
      <c r="DL458" s="2"/>
      <c r="DM458" s="2"/>
      <c r="DN458" s="2"/>
      <c r="DO458" s="2"/>
      <c r="DP458" s="2"/>
      <c r="DQ458" s="2"/>
      <c r="DR458" s="2"/>
      <c r="DS458" s="2"/>
      <c r="DT458" s="2"/>
      <c r="DU458" s="2"/>
      <c r="DV458" s="2"/>
      <c r="DW458" s="2"/>
      <c r="DX458" s="2"/>
      <c r="DY458" s="2"/>
      <c r="DZ458" s="2"/>
    </row>
    <row r="459" spans="1:130" ht="69" hidden="1" customHeight="1" x14ac:dyDescent="0.25">
      <c r="A459" s="49">
        <v>419</v>
      </c>
      <c r="B459" s="62">
        <v>537</v>
      </c>
      <c r="C459" s="56">
        <v>537</v>
      </c>
      <c r="D459" s="8" t="s">
        <v>504</v>
      </c>
      <c r="E459" s="15" t="s">
        <v>11</v>
      </c>
      <c r="F459" s="15" t="s">
        <v>505</v>
      </c>
      <c r="G459" s="64" t="s">
        <v>19</v>
      </c>
      <c r="H459" s="8" t="s">
        <v>912</v>
      </c>
      <c r="I459" s="64" t="s">
        <v>628</v>
      </c>
      <c r="J459" s="8" t="s">
        <v>489</v>
      </c>
      <c r="K459" s="13"/>
      <c r="L459" s="13"/>
      <c r="M459" s="11"/>
      <c r="N459" s="11" t="s">
        <v>545</v>
      </c>
      <c r="O459" s="80"/>
      <c r="P459" s="80"/>
      <c r="Q459" s="80"/>
      <c r="R459" s="80"/>
      <c r="S459" s="80"/>
      <c r="T459" s="80" t="s">
        <v>15</v>
      </c>
      <c r="U459" s="80"/>
      <c r="V459" s="80"/>
      <c r="W459" s="80"/>
      <c r="X459" s="80"/>
      <c r="Y459" s="67">
        <f t="shared" si="241"/>
        <v>1</v>
      </c>
      <c r="Z459" s="16"/>
      <c r="AA459" s="16"/>
      <c r="AB459" s="16"/>
      <c r="AC459" s="16"/>
      <c r="AD459" s="16"/>
      <c r="AE459" s="12"/>
      <c r="AF459" s="12"/>
      <c r="AG459" s="12"/>
      <c r="AH459" s="12"/>
      <c r="AI459" s="12"/>
      <c r="AJ459" s="12"/>
      <c r="AK459" s="12"/>
      <c r="AL459" s="12"/>
      <c r="AM459" s="12"/>
      <c r="AN459" s="12"/>
      <c r="AO459" s="12"/>
      <c r="AP459" s="12"/>
      <c r="AQ459" s="12"/>
      <c r="AR459" s="12"/>
      <c r="AS459" s="12"/>
      <c r="AT459" s="12"/>
      <c r="AU459" s="12" t="s">
        <v>654</v>
      </c>
      <c r="AV459" s="12" t="s">
        <v>654</v>
      </c>
      <c r="AW459" s="12"/>
      <c r="AX459" s="12" t="s">
        <v>654</v>
      </c>
      <c r="AY459" s="12"/>
      <c r="AZ459" s="12"/>
      <c r="BA459" s="12"/>
      <c r="BB459" s="12"/>
      <c r="BC459" s="12"/>
      <c r="BD459" s="12"/>
      <c r="BE459" s="12"/>
      <c r="BF459" s="12"/>
      <c r="BG459" s="12"/>
      <c r="BH459" s="12"/>
      <c r="BI459" s="12"/>
      <c r="BJ459" s="345">
        <v>2</v>
      </c>
      <c r="BK459" s="345">
        <v>2</v>
      </c>
      <c r="BL459" s="345">
        <v>2</v>
      </c>
      <c r="BM459" s="345">
        <v>2</v>
      </c>
      <c r="BN459" s="345">
        <v>2</v>
      </c>
      <c r="BO459" s="345">
        <v>2</v>
      </c>
      <c r="BP459" s="345">
        <v>2</v>
      </c>
      <c r="BQ459" s="345">
        <v>2</v>
      </c>
      <c r="BR459" s="345">
        <v>2</v>
      </c>
      <c r="BS459" s="345">
        <v>2</v>
      </c>
      <c r="BT459" s="345">
        <v>2</v>
      </c>
      <c r="BU459" s="345">
        <v>2</v>
      </c>
      <c r="BV459" s="345">
        <v>2</v>
      </c>
      <c r="BW459" s="345">
        <v>2</v>
      </c>
      <c r="BX459" s="345">
        <v>2</v>
      </c>
      <c r="BY459" s="345">
        <v>2</v>
      </c>
      <c r="BZ459" s="345">
        <v>2</v>
      </c>
      <c r="CA459" s="345">
        <v>2</v>
      </c>
      <c r="CB459" s="345">
        <v>2</v>
      </c>
      <c r="CC459" s="345">
        <v>2</v>
      </c>
      <c r="CD459" s="345">
        <v>2</v>
      </c>
      <c r="CE459" s="345">
        <v>2</v>
      </c>
      <c r="CF459" s="345">
        <v>2</v>
      </c>
      <c r="CG459" s="345">
        <v>2</v>
      </c>
      <c r="CH459" s="345">
        <v>2</v>
      </c>
      <c r="CI459" s="345">
        <v>2</v>
      </c>
      <c r="CJ459" s="345">
        <v>2</v>
      </c>
      <c r="CK459" s="345">
        <v>2</v>
      </c>
      <c r="CL459" s="345">
        <v>2</v>
      </c>
      <c r="CM459" s="345">
        <v>2</v>
      </c>
      <c r="CN459" s="345">
        <v>2</v>
      </c>
      <c r="CO459" s="345">
        <v>2</v>
      </c>
      <c r="CP459" s="345">
        <v>2</v>
      </c>
      <c r="CQ459" s="345">
        <v>2</v>
      </c>
      <c r="CR459" s="345">
        <v>2</v>
      </c>
      <c r="CS459" s="345">
        <v>2</v>
      </c>
      <c r="CT459" s="345">
        <v>2</v>
      </c>
      <c r="CU459" s="345">
        <v>2</v>
      </c>
      <c r="CV459" s="345">
        <v>2</v>
      </c>
      <c r="CW459" s="335">
        <f t="shared" si="242"/>
        <v>39</v>
      </c>
      <c r="CX459" s="330">
        <f t="shared" si="243"/>
        <v>1</v>
      </c>
      <c r="CY459" s="335">
        <f t="shared" si="244"/>
        <v>0</v>
      </c>
      <c r="CZ459" s="339">
        <f t="shared" si="245"/>
        <v>0</v>
      </c>
      <c r="DA459" s="335">
        <f t="shared" si="246"/>
        <v>0</v>
      </c>
      <c r="DB459" s="339">
        <f t="shared" si="247"/>
        <v>0</v>
      </c>
      <c r="DC459" s="335">
        <f t="shared" si="248"/>
        <v>0</v>
      </c>
      <c r="DD459" s="339">
        <f t="shared" si="249"/>
        <v>0</v>
      </c>
      <c r="DE459" s="71">
        <f t="shared" si="250"/>
        <v>2</v>
      </c>
      <c r="DF459" s="71" t="str">
        <f t="shared" si="251"/>
        <v>Đạt mục tiêu</v>
      </c>
      <c r="DG459" s="2"/>
      <c r="DH459" s="2"/>
      <c r="DI459" s="2"/>
      <c r="DJ459" s="2"/>
      <c r="DK459" s="2"/>
      <c r="DL459" s="2"/>
      <c r="DM459" s="2"/>
      <c r="DN459" s="2"/>
      <c r="DO459" s="2"/>
      <c r="DP459" s="2"/>
      <c r="DQ459" s="2"/>
      <c r="DR459" s="2"/>
      <c r="DS459" s="2"/>
      <c r="DT459" s="2"/>
      <c r="DU459" s="2"/>
      <c r="DV459" s="2"/>
      <c r="DW459" s="2"/>
      <c r="DX459" s="2"/>
      <c r="DY459" s="2"/>
      <c r="DZ459" s="2"/>
    </row>
    <row r="460" spans="1:130" ht="57.75" hidden="1" customHeight="1" x14ac:dyDescent="0.25">
      <c r="A460" s="49">
        <v>420</v>
      </c>
      <c r="B460" s="62">
        <v>537</v>
      </c>
      <c r="C460" s="56">
        <v>537</v>
      </c>
      <c r="D460" s="8" t="s">
        <v>504</v>
      </c>
      <c r="E460" s="15" t="s">
        <v>11</v>
      </c>
      <c r="F460" s="15" t="s">
        <v>505</v>
      </c>
      <c r="G460" s="64" t="s">
        <v>19</v>
      </c>
      <c r="H460" s="8" t="s">
        <v>913</v>
      </c>
      <c r="I460" s="64" t="s">
        <v>628</v>
      </c>
      <c r="J460" s="8"/>
      <c r="K460" s="13"/>
      <c r="L460" s="13"/>
      <c r="M460" s="11"/>
      <c r="N460" s="11" t="s">
        <v>1268</v>
      </c>
      <c r="O460" s="80"/>
      <c r="P460" s="80"/>
      <c r="Q460" s="80"/>
      <c r="R460" s="80"/>
      <c r="S460" s="80"/>
      <c r="T460" s="80"/>
      <c r="U460" s="80"/>
      <c r="V460" s="80" t="s">
        <v>15</v>
      </c>
      <c r="W460" s="80"/>
      <c r="X460" s="80"/>
      <c r="Y460" s="67">
        <f t="shared" si="241"/>
        <v>1</v>
      </c>
      <c r="Z460" s="16"/>
      <c r="AA460" s="16"/>
      <c r="AB460" s="16"/>
      <c r="AC460" s="16"/>
      <c r="AD460" s="16"/>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t="s">
        <v>654</v>
      </c>
      <c r="BD460" s="12" t="s">
        <v>654</v>
      </c>
      <c r="BE460" s="12" t="s">
        <v>654</v>
      </c>
      <c r="BF460" s="12"/>
      <c r="BG460" s="12"/>
      <c r="BH460" s="12"/>
      <c r="BI460" s="12"/>
      <c r="BJ460" s="16">
        <v>2</v>
      </c>
      <c r="BK460" s="16">
        <v>2</v>
      </c>
      <c r="BL460" s="16">
        <v>2</v>
      </c>
      <c r="BM460" s="16">
        <v>2</v>
      </c>
      <c r="BN460" s="16">
        <v>2</v>
      </c>
      <c r="BO460" s="16">
        <v>2</v>
      </c>
      <c r="BP460" s="16">
        <v>2</v>
      </c>
      <c r="BQ460" s="16">
        <v>2</v>
      </c>
      <c r="BR460" s="16">
        <v>2</v>
      </c>
      <c r="BS460" s="16">
        <v>2</v>
      </c>
      <c r="BT460" s="16">
        <v>2</v>
      </c>
      <c r="BU460" s="16">
        <v>2</v>
      </c>
      <c r="BV460" s="16">
        <v>2</v>
      </c>
      <c r="BW460" s="16">
        <v>2</v>
      </c>
      <c r="BX460" s="16">
        <v>2</v>
      </c>
      <c r="BY460" s="16">
        <v>2</v>
      </c>
      <c r="BZ460" s="16">
        <v>2</v>
      </c>
      <c r="CA460" s="16">
        <v>2</v>
      </c>
      <c r="CB460" s="16">
        <v>2</v>
      </c>
      <c r="CC460" s="16">
        <v>2</v>
      </c>
      <c r="CD460" s="16">
        <v>2</v>
      </c>
      <c r="CE460" s="16">
        <v>2</v>
      </c>
      <c r="CF460" s="16">
        <v>2</v>
      </c>
      <c r="CG460" s="16">
        <v>2</v>
      </c>
      <c r="CH460" s="16">
        <v>2</v>
      </c>
      <c r="CI460" s="16">
        <v>2</v>
      </c>
      <c r="CJ460" s="16">
        <v>2</v>
      </c>
      <c r="CK460" s="16">
        <v>2</v>
      </c>
      <c r="CL460" s="16">
        <v>2</v>
      </c>
      <c r="CM460" s="16">
        <v>2</v>
      </c>
      <c r="CN460" s="16">
        <v>2</v>
      </c>
      <c r="CO460" s="16">
        <v>2</v>
      </c>
      <c r="CP460" s="16">
        <v>2</v>
      </c>
      <c r="CQ460" s="16">
        <v>2</v>
      </c>
      <c r="CR460" s="16">
        <v>2</v>
      </c>
      <c r="CS460" s="16"/>
      <c r="CT460" s="16">
        <v>2</v>
      </c>
      <c r="CU460" s="16">
        <v>2</v>
      </c>
      <c r="CV460" s="16">
        <v>2</v>
      </c>
      <c r="CW460" s="69">
        <f t="shared" si="242"/>
        <v>38</v>
      </c>
      <c r="CX460" s="352">
        <f t="shared" si="243"/>
        <v>1</v>
      </c>
      <c r="CY460" s="69">
        <f t="shared" si="244"/>
        <v>0</v>
      </c>
      <c r="CZ460" s="70">
        <f t="shared" si="245"/>
        <v>0</v>
      </c>
      <c r="DA460" s="69">
        <f t="shared" si="246"/>
        <v>0</v>
      </c>
      <c r="DB460" s="70">
        <f t="shared" si="247"/>
        <v>0</v>
      </c>
      <c r="DC460" s="69">
        <f t="shared" si="248"/>
        <v>0</v>
      </c>
      <c r="DD460" s="70">
        <f t="shared" si="249"/>
        <v>0</v>
      </c>
      <c r="DE460" s="71">
        <f t="shared" si="250"/>
        <v>2</v>
      </c>
      <c r="DF460" s="71" t="str">
        <f t="shared" si="251"/>
        <v>Đạt mục tiêu</v>
      </c>
      <c r="DG460" s="2"/>
      <c r="DH460" s="2"/>
      <c r="DI460" s="2"/>
      <c r="DJ460" s="2"/>
      <c r="DK460" s="2"/>
      <c r="DL460" s="2"/>
      <c r="DM460" s="2"/>
      <c r="DN460" s="2"/>
      <c r="DO460" s="2"/>
      <c r="DP460" s="2"/>
      <c r="DQ460" s="2"/>
      <c r="DR460" s="2"/>
      <c r="DS460" s="2"/>
      <c r="DT460" s="2"/>
      <c r="DU460" s="2"/>
      <c r="DV460" s="2"/>
      <c r="DW460" s="2"/>
      <c r="DX460" s="2"/>
      <c r="DY460" s="2"/>
      <c r="DZ460" s="2"/>
    </row>
    <row r="461" spans="1:130" ht="57.75" hidden="1" customHeight="1" x14ac:dyDescent="0.25">
      <c r="A461" s="49">
        <v>421</v>
      </c>
      <c r="B461" s="62">
        <v>537</v>
      </c>
      <c r="C461" s="56">
        <v>537</v>
      </c>
      <c r="D461" s="8" t="s">
        <v>504</v>
      </c>
      <c r="E461" s="15" t="s">
        <v>11</v>
      </c>
      <c r="F461" s="15" t="s">
        <v>505</v>
      </c>
      <c r="G461" s="64" t="s">
        <v>19</v>
      </c>
      <c r="H461" s="8" t="s">
        <v>914</v>
      </c>
      <c r="I461" s="64" t="s">
        <v>628</v>
      </c>
      <c r="J461" s="8"/>
      <c r="K461" s="14"/>
      <c r="L461" s="14"/>
      <c r="M461" s="11"/>
      <c r="N461" s="11" t="s">
        <v>547</v>
      </c>
      <c r="O461" s="80"/>
      <c r="P461" s="80"/>
      <c r="Q461" s="80"/>
      <c r="R461" s="80"/>
      <c r="S461" s="80"/>
      <c r="T461" s="80"/>
      <c r="U461" s="80"/>
      <c r="V461" s="80"/>
      <c r="W461" s="80" t="s">
        <v>15</v>
      </c>
      <c r="X461" s="80"/>
      <c r="Y461" s="67">
        <f t="shared" si="241"/>
        <v>1</v>
      </c>
      <c r="Z461" s="16"/>
      <c r="AA461" s="16"/>
      <c r="AB461" s="16"/>
      <c r="AC461" s="16"/>
      <c r="AD461" s="16"/>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6">
        <v>2</v>
      </c>
      <c r="BK461" s="16">
        <v>2</v>
      </c>
      <c r="BL461" s="16">
        <v>2</v>
      </c>
      <c r="BM461" s="16">
        <v>2</v>
      </c>
      <c r="BN461" s="16">
        <v>2</v>
      </c>
      <c r="BO461" s="16">
        <v>2</v>
      </c>
      <c r="BP461" s="16">
        <v>2</v>
      </c>
      <c r="BQ461" s="16">
        <v>2</v>
      </c>
      <c r="BR461" s="16">
        <v>2</v>
      </c>
      <c r="BS461" s="16">
        <v>2</v>
      </c>
      <c r="BT461" s="16">
        <v>2</v>
      </c>
      <c r="BU461" s="16">
        <v>2</v>
      </c>
      <c r="BV461" s="16">
        <v>2</v>
      </c>
      <c r="BW461" s="16">
        <v>2</v>
      </c>
      <c r="BX461" s="16">
        <v>2</v>
      </c>
      <c r="BY461" s="16">
        <v>2</v>
      </c>
      <c r="BZ461" s="16">
        <v>2</v>
      </c>
      <c r="CA461" s="16">
        <v>2</v>
      </c>
      <c r="CB461" s="16">
        <v>2</v>
      </c>
      <c r="CC461" s="16">
        <v>2</v>
      </c>
      <c r="CD461" s="16">
        <v>2</v>
      </c>
      <c r="CE461" s="16">
        <v>2</v>
      </c>
      <c r="CF461" s="16">
        <v>2</v>
      </c>
      <c r="CG461" s="16">
        <v>2</v>
      </c>
      <c r="CH461" s="16">
        <v>2</v>
      </c>
      <c r="CI461" s="16">
        <v>2</v>
      </c>
      <c r="CJ461" s="16">
        <v>2</v>
      </c>
      <c r="CK461" s="16">
        <v>2</v>
      </c>
      <c r="CL461" s="16">
        <v>2</v>
      </c>
      <c r="CM461" s="16">
        <v>2</v>
      </c>
      <c r="CN461" s="16">
        <v>2</v>
      </c>
      <c r="CO461" s="16">
        <v>2</v>
      </c>
      <c r="CP461" s="16">
        <v>2</v>
      </c>
      <c r="CQ461" s="16">
        <v>2</v>
      </c>
      <c r="CR461" s="16">
        <v>2</v>
      </c>
      <c r="CS461" s="16"/>
      <c r="CT461" s="16">
        <v>2</v>
      </c>
      <c r="CU461" s="16">
        <v>2</v>
      </c>
      <c r="CV461" s="16">
        <v>2</v>
      </c>
      <c r="CW461" s="69">
        <f t="shared" si="242"/>
        <v>38</v>
      </c>
      <c r="CX461" s="352">
        <f t="shared" si="243"/>
        <v>1</v>
      </c>
      <c r="CY461" s="69">
        <f t="shared" si="244"/>
        <v>0</v>
      </c>
      <c r="CZ461" s="70">
        <f t="shared" si="245"/>
        <v>0</v>
      </c>
      <c r="DA461" s="69">
        <f t="shared" si="246"/>
        <v>0</v>
      </c>
      <c r="DB461" s="70">
        <f t="shared" si="247"/>
        <v>0</v>
      </c>
      <c r="DC461" s="69">
        <f t="shared" si="248"/>
        <v>0</v>
      </c>
      <c r="DD461" s="70">
        <f t="shared" si="249"/>
        <v>0</v>
      </c>
      <c r="DE461" s="71">
        <f t="shared" si="250"/>
        <v>2</v>
      </c>
      <c r="DF461" s="71" t="str">
        <f t="shared" si="251"/>
        <v>Đạt mục tiêu</v>
      </c>
      <c r="DG461" s="2"/>
      <c r="DH461" s="2"/>
      <c r="DI461" s="2"/>
      <c r="DJ461" s="2"/>
      <c r="DK461" s="2"/>
      <c r="DL461" s="2"/>
      <c r="DM461" s="2"/>
      <c r="DN461" s="2"/>
      <c r="DO461" s="2"/>
      <c r="DP461" s="2"/>
      <c r="DQ461" s="2"/>
      <c r="DR461" s="2"/>
      <c r="DS461" s="2"/>
      <c r="DT461" s="2"/>
      <c r="DU461" s="2"/>
      <c r="DV461" s="2"/>
      <c r="DW461" s="2"/>
      <c r="DX461" s="2"/>
      <c r="DY461" s="2"/>
      <c r="DZ461" s="2"/>
    </row>
    <row r="462" spans="1:130" ht="57.75" hidden="1" customHeight="1" x14ac:dyDescent="0.25">
      <c r="A462" s="49">
        <v>422</v>
      </c>
      <c r="B462" s="62">
        <v>537</v>
      </c>
      <c r="C462" s="56">
        <v>541</v>
      </c>
      <c r="D462" s="9" t="s">
        <v>506</v>
      </c>
      <c r="E462" s="15" t="s">
        <v>11</v>
      </c>
      <c r="F462" s="15" t="s">
        <v>915</v>
      </c>
      <c r="G462" s="64" t="s">
        <v>19</v>
      </c>
      <c r="H462" s="8" t="s">
        <v>1350</v>
      </c>
      <c r="I462" s="64" t="s">
        <v>628</v>
      </c>
      <c r="J462" s="8" t="s">
        <v>489</v>
      </c>
      <c r="K462" s="12" t="s">
        <v>6</v>
      </c>
      <c r="L462" s="12" t="s">
        <v>15</v>
      </c>
      <c r="M462" s="11">
        <v>2</v>
      </c>
      <c r="N462" s="297" t="s">
        <v>1200</v>
      </c>
      <c r="O462" s="66" t="s">
        <v>15</v>
      </c>
      <c r="P462" s="66"/>
      <c r="Q462" s="80"/>
      <c r="R462" s="80"/>
      <c r="S462" s="80"/>
      <c r="T462" s="80"/>
      <c r="U462" s="80"/>
      <c r="V462" s="66"/>
      <c r="W462" s="66"/>
      <c r="X462" s="66"/>
      <c r="Y462" s="67">
        <f t="shared" si="241"/>
        <v>1</v>
      </c>
      <c r="Z462" s="16"/>
      <c r="AA462" s="16" t="s">
        <v>626</v>
      </c>
      <c r="AB462" s="16" t="s">
        <v>626</v>
      </c>
      <c r="AC462" s="16" t="s">
        <v>654</v>
      </c>
      <c r="AD462" s="16" t="s">
        <v>645</v>
      </c>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6">
        <v>1</v>
      </c>
      <c r="BK462" s="16">
        <v>2</v>
      </c>
      <c r="BL462" s="16">
        <v>2</v>
      </c>
      <c r="BM462" s="16">
        <v>2</v>
      </c>
      <c r="BN462" s="16">
        <v>2</v>
      </c>
      <c r="BO462" s="16">
        <v>2</v>
      </c>
      <c r="BP462" s="16">
        <v>1</v>
      </c>
      <c r="BQ462" s="16">
        <v>1</v>
      </c>
      <c r="BR462" s="16">
        <v>2</v>
      </c>
      <c r="BS462" s="16">
        <v>2</v>
      </c>
      <c r="BT462" s="16">
        <v>2</v>
      </c>
      <c r="BU462" s="16">
        <v>2</v>
      </c>
      <c r="BV462" s="16">
        <v>2</v>
      </c>
      <c r="BW462" s="16">
        <v>2</v>
      </c>
      <c r="BX462" s="16">
        <v>2</v>
      </c>
      <c r="BY462" s="16">
        <v>2</v>
      </c>
      <c r="BZ462" s="16">
        <v>2</v>
      </c>
      <c r="CA462" s="16">
        <v>2</v>
      </c>
      <c r="CB462" s="16">
        <v>2</v>
      </c>
      <c r="CC462" s="16">
        <v>2</v>
      </c>
      <c r="CD462" s="16">
        <v>2</v>
      </c>
      <c r="CE462" s="16">
        <v>2</v>
      </c>
      <c r="CF462" s="16">
        <v>2</v>
      </c>
      <c r="CG462" s="16">
        <v>2</v>
      </c>
      <c r="CH462" s="16">
        <v>2</v>
      </c>
      <c r="CI462" s="16">
        <v>2</v>
      </c>
      <c r="CJ462" s="16">
        <v>2</v>
      </c>
      <c r="CK462" s="16">
        <v>2</v>
      </c>
      <c r="CL462" s="16">
        <v>2</v>
      </c>
      <c r="CM462" s="16">
        <v>2</v>
      </c>
      <c r="CN462" s="16">
        <v>2</v>
      </c>
      <c r="CO462" s="16">
        <v>2</v>
      </c>
      <c r="CP462" s="16">
        <v>2</v>
      </c>
      <c r="CQ462" s="16">
        <v>2</v>
      </c>
      <c r="CR462" s="16">
        <v>2</v>
      </c>
      <c r="CS462" s="16">
        <v>2</v>
      </c>
      <c r="CT462" s="16">
        <v>2</v>
      </c>
      <c r="CU462" s="16">
        <v>2</v>
      </c>
      <c r="CV462" s="16">
        <v>2</v>
      </c>
      <c r="CW462" s="69">
        <f t="shared" si="242"/>
        <v>36</v>
      </c>
      <c r="CX462" s="352">
        <f t="shared" si="243"/>
        <v>0.92307692307692313</v>
      </c>
      <c r="CY462" s="69">
        <f t="shared" si="244"/>
        <v>3</v>
      </c>
      <c r="CZ462" s="70">
        <f t="shared" si="245"/>
        <v>7.6923076923076927E-2</v>
      </c>
      <c r="DA462" s="69">
        <f t="shared" si="246"/>
        <v>0</v>
      </c>
      <c r="DB462" s="70">
        <f t="shared" si="247"/>
        <v>0</v>
      </c>
      <c r="DC462" s="69">
        <f t="shared" si="248"/>
        <v>0</v>
      </c>
      <c r="DD462" s="70">
        <f t="shared" si="249"/>
        <v>0</v>
      </c>
      <c r="DE462" s="71">
        <f t="shared" si="250"/>
        <v>1.9230769230769231</v>
      </c>
      <c r="DF462" s="71" t="str">
        <f t="shared" si="251"/>
        <v>Đạt mục tiêu</v>
      </c>
      <c r="DG462" s="2"/>
      <c r="DH462" s="2"/>
      <c r="DI462" s="2"/>
      <c r="DJ462" s="2"/>
      <c r="DK462" s="2"/>
      <c r="DL462" s="2"/>
      <c r="DM462" s="2"/>
      <c r="DN462" s="2"/>
      <c r="DO462" s="2"/>
      <c r="DP462" s="2"/>
      <c r="DQ462" s="2"/>
      <c r="DR462" s="2"/>
      <c r="DS462" s="2"/>
      <c r="DT462" s="2"/>
      <c r="DU462" s="2"/>
      <c r="DV462" s="2"/>
      <c r="DW462" s="2"/>
      <c r="DX462" s="2"/>
      <c r="DY462" s="2"/>
      <c r="DZ462" s="2"/>
    </row>
    <row r="463" spans="1:130" ht="53.25" customHeight="1" x14ac:dyDescent="0.25">
      <c r="A463" s="49">
        <v>423</v>
      </c>
      <c r="B463" s="55">
        <v>541</v>
      </c>
      <c r="C463" s="56">
        <v>541</v>
      </c>
      <c r="D463" s="9" t="s">
        <v>506</v>
      </c>
      <c r="E463" s="15" t="s">
        <v>11</v>
      </c>
      <c r="F463" s="15" t="s">
        <v>915</v>
      </c>
      <c r="G463" s="64" t="s">
        <v>19</v>
      </c>
      <c r="H463" s="15" t="s">
        <v>1388</v>
      </c>
      <c r="I463" s="64" t="s">
        <v>628</v>
      </c>
      <c r="J463" s="8" t="s">
        <v>489</v>
      </c>
      <c r="K463" s="13"/>
      <c r="L463" s="13"/>
      <c r="M463" s="11"/>
      <c r="N463" s="305" t="s">
        <v>541</v>
      </c>
      <c r="O463" s="66"/>
      <c r="P463" s="66" t="s">
        <v>15</v>
      </c>
      <c r="Q463" s="80"/>
      <c r="R463" s="80"/>
      <c r="S463" s="80"/>
      <c r="T463" s="80"/>
      <c r="U463" s="80"/>
      <c r="V463" s="66"/>
      <c r="W463" s="66"/>
      <c r="X463" s="66"/>
      <c r="Y463" s="67">
        <f t="shared" si="241"/>
        <v>1</v>
      </c>
      <c r="Z463" s="16"/>
      <c r="AA463" s="16"/>
      <c r="AB463" s="16"/>
      <c r="AC463" s="16"/>
      <c r="AD463" s="566"/>
      <c r="AE463" s="273"/>
      <c r="AF463" s="68" t="s">
        <v>626</v>
      </c>
      <c r="AG463" s="12" t="s">
        <v>654</v>
      </c>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6">
        <v>2</v>
      </c>
      <c r="BK463" s="16">
        <v>2</v>
      </c>
      <c r="BL463" s="16">
        <v>2</v>
      </c>
      <c r="BM463" s="16">
        <v>2</v>
      </c>
      <c r="BN463" s="16">
        <v>2</v>
      </c>
      <c r="BO463" s="16">
        <v>2</v>
      </c>
      <c r="BP463" s="16">
        <v>2</v>
      </c>
      <c r="BQ463" s="16">
        <v>2</v>
      </c>
      <c r="BR463" s="16">
        <v>2</v>
      </c>
      <c r="BS463" s="16">
        <v>2</v>
      </c>
      <c r="BT463" s="16">
        <v>2</v>
      </c>
      <c r="BU463" s="16">
        <v>2</v>
      </c>
      <c r="BV463" s="16">
        <v>2</v>
      </c>
      <c r="BW463" s="16">
        <v>2</v>
      </c>
      <c r="BX463" s="16">
        <v>2</v>
      </c>
      <c r="BY463" s="16">
        <v>2</v>
      </c>
      <c r="BZ463" s="16">
        <v>2</v>
      </c>
      <c r="CA463" s="16">
        <v>2</v>
      </c>
      <c r="CB463" s="16">
        <v>2</v>
      </c>
      <c r="CC463" s="16">
        <v>2</v>
      </c>
      <c r="CD463" s="16">
        <v>2</v>
      </c>
      <c r="CE463" s="16">
        <v>2</v>
      </c>
      <c r="CF463" s="16">
        <v>2</v>
      </c>
      <c r="CG463" s="16">
        <v>2</v>
      </c>
      <c r="CH463" s="16">
        <v>2</v>
      </c>
      <c r="CI463" s="16">
        <v>2</v>
      </c>
      <c r="CJ463" s="16">
        <v>2</v>
      </c>
      <c r="CK463" s="16">
        <v>2</v>
      </c>
      <c r="CL463" s="16">
        <v>2</v>
      </c>
      <c r="CM463" s="16">
        <v>2</v>
      </c>
      <c r="CN463" s="16">
        <v>2</v>
      </c>
      <c r="CO463" s="16">
        <v>2</v>
      </c>
      <c r="CP463" s="16">
        <v>2</v>
      </c>
      <c r="CQ463" s="16">
        <v>2</v>
      </c>
      <c r="CR463" s="16">
        <v>2</v>
      </c>
      <c r="CS463" s="16">
        <v>2</v>
      </c>
      <c r="CT463" s="16">
        <v>2</v>
      </c>
      <c r="CU463" s="16">
        <v>2</v>
      </c>
      <c r="CV463" s="16">
        <v>2</v>
      </c>
      <c r="CW463" s="69">
        <f t="shared" si="242"/>
        <v>39</v>
      </c>
      <c r="CX463" s="352">
        <f t="shared" si="243"/>
        <v>1</v>
      </c>
      <c r="CY463" s="69">
        <f t="shared" si="244"/>
        <v>0</v>
      </c>
      <c r="CZ463" s="70">
        <f t="shared" si="245"/>
        <v>0</v>
      </c>
      <c r="DA463" s="69">
        <f t="shared" si="246"/>
        <v>0</v>
      </c>
      <c r="DB463" s="70">
        <f t="shared" si="247"/>
        <v>0</v>
      </c>
      <c r="DC463" s="69">
        <f t="shared" si="248"/>
        <v>0</v>
      </c>
      <c r="DD463" s="70">
        <f t="shared" si="249"/>
        <v>0</v>
      </c>
      <c r="DE463" s="71">
        <f t="shared" si="250"/>
        <v>2</v>
      </c>
      <c r="DF463" s="71" t="str">
        <f t="shared" si="251"/>
        <v>Đạt mục tiêu</v>
      </c>
      <c r="DG463" s="2"/>
      <c r="DH463" s="2"/>
      <c r="DI463" s="2"/>
      <c r="DJ463" s="2"/>
      <c r="DK463" s="2"/>
      <c r="DL463" s="2"/>
      <c r="DM463" s="2"/>
      <c r="DN463" s="2"/>
      <c r="DO463" s="2"/>
      <c r="DP463" s="2"/>
      <c r="DQ463" s="2"/>
      <c r="DR463" s="2"/>
      <c r="DS463" s="2"/>
      <c r="DT463" s="2"/>
      <c r="DU463" s="2"/>
      <c r="DV463" s="2"/>
      <c r="DW463" s="2"/>
      <c r="DX463" s="2"/>
      <c r="DY463" s="2"/>
      <c r="DZ463" s="2"/>
    </row>
    <row r="464" spans="1:130" ht="51" hidden="1" customHeight="1" x14ac:dyDescent="0.25">
      <c r="A464" s="49">
        <v>424</v>
      </c>
      <c r="B464" s="55">
        <v>541</v>
      </c>
      <c r="C464" s="56">
        <v>541</v>
      </c>
      <c r="D464" s="9" t="s">
        <v>506</v>
      </c>
      <c r="E464" s="15" t="s">
        <v>11</v>
      </c>
      <c r="F464" s="15" t="s">
        <v>916</v>
      </c>
      <c r="G464" s="64" t="s">
        <v>19</v>
      </c>
      <c r="H464" s="15" t="s">
        <v>1208</v>
      </c>
      <c r="I464" s="64" t="s">
        <v>628</v>
      </c>
      <c r="J464" s="8" t="s">
        <v>489</v>
      </c>
      <c r="K464" s="13"/>
      <c r="L464" s="13"/>
      <c r="M464" s="11"/>
      <c r="N464" s="305" t="s">
        <v>543</v>
      </c>
      <c r="O464" s="66"/>
      <c r="P464" s="66"/>
      <c r="Q464" s="80"/>
      <c r="R464" s="80" t="s">
        <v>15</v>
      </c>
      <c r="S464" s="80"/>
      <c r="T464" s="80"/>
      <c r="U464" s="80"/>
      <c r="V464" s="66"/>
      <c r="W464" s="66"/>
      <c r="X464" s="66"/>
      <c r="Y464" s="67">
        <f t="shared" si="241"/>
        <v>1</v>
      </c>
      <c r="Z464" s="16"/>
      <c r="AA464" s="16"/>
      <c r="AB464" s="16"/>
      <c r="AC464" s="16"/>
      <c r="AD464" s="16"/>
      <c r="AE464" s="272"/>
      <c r="AF464" s="12"/>
      <c r="AG464" s="12"/>
      <c r="AH464" s="12"/>
      <c r="AI464" s="12"/>
      <c r="AJ464" s="12"/>
      <c r="AK464" s="12"/>
      <c r="AL464" s="12"/>
      <c r="AM464" s="12" t="s">
        <v>626</v>
      </c>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6">
        <v>2</v>
      </c>
      <c r="BK464" s="16">
        <v>2</v>
      </c>
      <c r="BL464" s="16">
        <v>2</v>
      </c>
      <c r="BM464" s="16">
        <v>2</v>
      </c>
      <c r="BN464" s="16">
        <v>2</v>
      </c>
      <c r="BO464" s="16">
        <v>2</v>
      </c>
      <c r="BP464" s="16">
        <v>2</v>
      </c>
      <c r="BQ464" s="16">
        <v>2</v>
      </c>
      <c r="BR464" s="16">
        <v>2</v>
      </c>
      <c r="BS464" s="16">
        <v>2</v>
      </c>
      <c r="BT464" s="16">
        <v>2</v>
      </c>
      <c r="BU464" s="16">
        <v>2</v>
      </c>
      <c r="BV464" s="16">
        <v>2</v>
      </c>
      <c r="BW464" s="16">
        <v>2</v>
      </c>
      <c r="BX464" s="16">
        <v>2</v>
      </c>
      <c r="BY464" s="16">
        <v>2</v>
      </c>
      <c r="BZ464" s="16">
        <v>2</v>
      </c>
      <c r="CA464" s="16">
        <v>2</v>
      </c>
      <c r="CB464" s="16">
        <v>2</v>
      </c>
      <c r="CC464" s="16">
        <v>2</v>
      </c>
      <c r="CD464" s="16">
        <v>2</v>
      </c>
      <c r="CE464" s="16">
        <v>2</v>
      </c>
      <c r="CF464" s="16">
        <v>2</v>
      </c>
      <c r="CG464" s="16">
        <v>2</v>
      </c>
      <c r="CH464" s="16">
        <v>2</v>
      </c>
      <c r="CI464" s="16">
        <v>2</v>
      </c>
      <c r="CJ464" s="16">
        <v>2</v>
      </c>
      <c r="CK464" s="16">
        <v>2</v>
      </c>
      <c r="CL464" s="16">
        <v>2</v>
      </c>
      <c r="CM464" s="16">
        <v>2</v>
      </c>
      <c r="CN464" s="16">
        <v>2</v>
      </c>
      <c r="CO464" s="16">
        <v>2</v>
      </c>
      <c r="CP464" s="16">
        <v>2</v>
      </c>
      <c r="CQ464" s="16">
        <v>2</v>
      </c>
      <c r="CR464" s="16">
        <v>2</v>
      </c>
      <c r="CS464" s="16">
        <v>2</v>
      </c>
      <c r="CT464" s="16">
        <v>2</v>
      </c>
      <c r="CU464" s="16">
        <v>2</v>
      </c>
      <c r="CV464" s="16">
        <v>2</v>
      </c>
      <c r="CW464" s="69"/>
      <c r="CX464" s="352"/>
      <c r="CY464" s="69"/>
      <c r="CZ464" s="70"/>
      <c r="DA464" s="69"/>
      <c r="DB464" s="70"/>
      <c r="DC464" s="69"/>
      <c r="DD464" s="70"/>
      <c r="DE464" s="71"/>
      <c r="DF464" s="71"/>
      <c r="DG464" s="2"/>
      <c r="DH464" s="2"/>
      <c r="DI464" s="2"/>
      <c r="DJ464" s="2"/>
      <c r="DK464" s="2"/>
      <c r="DL464" s="2"/>
      <c r="DM464" s="2"/>
      <c r="DN464" s="2"/>
      <c r="DO464" s="2"/>
      <c r="DP464" s="2"/>
      <c r="DQ464" s="2"/>
      <c r="DR464" s="2"/>
      <c r="DS464" s="2"/>
      <c r="DT464" s="2"/>
      <c r="DU464" s="2"/>
      <c r="DV464" s="2"/>
      <c r="DW464" s="2"/>
      <c r="DX464" s="2"/>
      <c r="DY464" s="2"/>
      <c r="DZ464" s="2"/>
    </row>
    <row r="465" spans="1:130" ht="51" hidden="1" customHeight="1" x14ac:dyDescent="0.25">
      <c r="A465" s="49">
        <v>425</v>
      </c>
      <c r="B465" s="55"/>
      <c r="C465" s="56"/>
      <c r="D465" s="9" t="s">
        <v>506</v>
      </c>
      <c r="E465" s="281" t="s">
        <v>11</v>
      </c>
      <c r="F465" s="15" t="s">
        <v>917</v>
      </c>
      <c r="G465" s="282" t="s">
        <v>19</v>
      </c>
      <c r="H465" s="15" t="s">
        <v>1125</v>
      </c>
      <c r="I465" s="64" t="s">
        <v>628</v>
      </c>
      <c r="J465" s="8" t="s">
        <v>489</v>
      </c>
      <c r="K465" s="13"/>
      <c r="L465" s="13"/>
      <c r="M465" s="11"/>
      <c r="N465" s="305" t="s">
        <v>542</v>
      </c>
      <c r="O465" s="66"/>
      <c r="P465" s="66"/>
      <c r="Q465" s="80" t="s">
        <v>15</v>
      </c>
      <c r="R465" s="80"/>
      <c r="S465" s="80"/>
      <c r="T465" s="80"/>
      <c r="U465" s="80"/>
      <c r="V465" s="66"/>
      <c r="W465" s="66"/>
      <c r="X465" s="66"/>
      <c r="Y465" s="67">
        <f t="shared" si="241"/>
        <v>1</v>
      </c>
      <c r="Z465" s="16"/>
      <c r="AA465" s="16"/>
      <c r="AB465" s="16"/>
      <c r="AC465" s="16"/>
      <c r="AD465" s="16"/>
      <c r="AE465" s="12"/>
      <c r="AF465" s="12"/>
      <c r="AG465" s="12"/>
      <c r="AH465" s="12" t="s">
        <v>626</v>
      </c>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6">
        <v>2</v>
      </c>
      <c r="BK465" s="16">
        <v>2</v>
      </c>
      <c r="BL465" s="16">
        <v>2</v>
      </c>
      <c r="BM465" s="16">
        <v>2</v>
      </c>
      <c r="BN465" s="16">
        <v>2</v>
      </c>
      <c r="BO465" s="16">
        <v>2</v>
      </c>
      <c r="BP465" s="16">
        <v>1</v>
      </c>
      <c r="BQ465" s="16">
        <v>1</v>
      </c>
      <c r="BR465" s="16">
        <v>2</v>
      </c>
      <c r="BS465" s="16">
        <v>2</v>
      </c>
      <c r="BT465" s="16">
        <v>2</v>
      </c>
      <c r="BU465" s="16">
        <v>2</v>
      </c>
      <c r="BV465" s="16">
        <v>2</v>
      </c>
      <c r="BW465" s="16">
        <v>2</v>
      </c>
      <c r="BX465" s="16">
        <v>2</v>
      </c>
      <c r="BY465" s="16">
        <v>2</v>
      </c>
      <c r="BZ465" s="16">
        <v>2</v>
      </c>
      <c r="CA465" s="16">
        <v>2</v>
      </c>
      <c r="CB465" s="16">
        <v>2</v>
      </c>
      <c r="CC465" s="16">
        <v>2</v>
      </c>
      <c r="CD465" s="16">
        <v>2</v>
      </c>
      <c r="CE465" s="16">
        <v>2</v>
      </c>
      <c r="CF465" s="16">
        <v>2</v>
      </c>
      <c r="CG465" s="16">
        <v>2</v>
      </c>
      <c r="CH465" s="16">
        <v>2</v>
      </c>
      <c r="CI465" s="16">
        <v>2</v>
      </c>
      <c r="CJ465" s="16">
        <v>2</v>
      </c>
      <c r="CK465" s="16">
        <v>2</v>
      </c>
      <c r="CL465" s="16">
        <v>2</v>
      </c>
      <c r="CM465" s="16">
        <v>2</v>
      </c>
      <c r="CN465" s="16">
        <v>2</v>
      </c>
      <c r="CO465" s="16">
        <v>2</v>
      </c>
      <c r="CP465" s="16">
        <v>2</v>
      </c>
      <c r="CQ465" s="16">
        <v>2</v>
      </c>
      <c r="CR465" s="16">
        <v>2</v>
      </c>
      <c r="CS465" s="16">
        <v>2</v>
      </c>
      <c r="CT465" s="16">
        <v>2</v>
      </c>
      <c r="CU465" s="16">
        <v>2</v>
      </c>
      <c r="CV465" s="16">
        <v>2</v>
      </c>
      <c r="CW465" s="69"/>
      <c r="CX465" s="352"/>
      <c r="CY465" s="69"/>
      <c r="CZ465" s="70"/>
      <c r="DA465" s="69"/>
      <c r="DB465" s="70"/>
      <c r="DC465" s="69"/>
      <c r="DD465" s="70"/>
      <c r="DE465" s="71"/>
      <c r="DF465" s="71"/>
      <c r="DG465" s="2"/>
      <c r="DH465" s="2"/>
      <c r="DI465" s="2"/>
      <c r="DJ465" s="2"/>
      <c r="DK465" s="2"/>
      <c r="DL465" s="2"/>
      <c r="DM465" s="2"/>
      <c r="DN465" s="2"/>
      <c r="DO465" s="2"/>
      <c r="DP465" s="2"/>
      <c r="DQ465" s="2"/>
      <c r="DR465" s="2"/>
      <c r="DS465" s="2"/>
      <c r="DT465" s="2"/>
      <c r="DU465" s="2"/>
      <c r="DV465" s="2"/>
      <c r="DW465" s="2"/>
      <c r="DX465" s="2"/>
      <c r="DY465" s="2"/>
      <c r="DZ465" s="2"/>
    </row>
    <row r="466" spans="1:130" ht="51" hidden="1" customHeight="1" x14ac:dyDescent="0.25">
      <c r="A466" s="49">
        <v>426</v>
      </c>
      <c r="B466" s="62">
        <v>541</v>
      </c>
      <c r="C466" s="56">
        <v>541</v>
      </c>
      <c r="D466" s="9" t="s">
        <v>506</v>
      </c>
      <c r="E466" s="15" t="s">
        <v>11</v>
      </c>
      <c r="F466" s="15" t="s">
        <v>918</v>
      </c>
      <c r="G466" s="64" t="s">
        <v>19</v>
      </c>
      <c r="H466" s="8" t="s">
        <v>919</v>
      </c>
      <c r="I466" s="64" t="s">
        <v>628</v>
      </c>
      <c r="J466" s="8" t="s">
        <v>489</v>
      </c>
      <c r="K466" s="13"/>
      <c r="L466" s="13"/>
      <c r="M466" s="11"/>
      <c r="N466" s="305" t="s">
        <v>544</v>
      </c>
      <c r="O466" s="66"/>
      <c r="P466" s="66"/>
      <c r="Q466" s="80"/>
      <c r="R466" s="80"/>
      <c r="S466" s="80" t="s">
        <v>15</v>
      </c>
      <c r="T466" s="80"/>
      <c r="U466" s="80"/>
      <c r="V466" s="66"/>
      <c r="W466" s="66"/>
      <c r="X466" s="66"/>
      <c r="Y466" s="67">
        <f t="shared" si="241"/>
        <v>1</v>
      </c>
      <c r="Z466" s="16"/>
      <c r="AA466" s="16"/>
      <c r="AB466" s="16"/>
      <c r="AC466" s="16"/>
      <c r="AD466" s="16"/>
      <c r="AE466" s="12"/>
      <c r="AF466" s="12"/>
      <c r="AG466" s="12"/>
      <c r="AH466" s="12"/>
      <c r="AI466" s="12"/>
      <c r="AJ466" s="12"/>
      <c r="AK466" s="12"/>
      <c r="AL466" s="12"/>
      <c r="AM466" s="12"/>
      <c r="AN466" s="12"/>
      <c r="AO466" s="12"/>
      <c r="AP466" s="12"/>
      <c r="AQ466" s="12"/>
      <c r="AR466" s="12" t="s">
        <v>645</v>
      </c>
      <c r="AS466" s="12"/>
      <c r="AT466" s="12"/>
      <c r="AU466" s="12"/>
      <c r="AV466" s="12"/>
      <c r="AW466" s="12"/>
      <c r="AX466" s="12"/>
      <c r="AY466" s="12"/>
      <c r="AZ466" s="12"/>
      <c r="BA466" s="12"/>
      <c r="BB466" s="12"/>
      <c r="BC466" s="12"/>
      <c r="BD466" s="12"/>
      <c r="BE466" s="12"/>
      <c r="BF466" s="12"/>
      <c r="BG466" s="12"/>
      <c r="BH466" s="12"/>
      <c r="BI466" s="12"/>
      <c r="BJ466" s="16">
        <v>2</v>
      </c>
      <c r="BK466" s="16">
        <v>2</v>
      </c>
      <c r="BL466" s="16">
        <v>2</v>
      </c>
      <c r="BM466" s="16">
        <v>2</v>
      </c>
      <c r="BN466" s="16">
        <v>2</v>
      </c>
      <c r="BO466" s="16">
        <v>2</v>
      </c>
      <c r="BP466" s="16">
        <v>2</v>
      </c>
      <c r="BQ466" s="16">
        <v>2</v>
      </c>
      <c r="BR466" s="16">
        <v>2</v>
      </c>
      <c r="BS466" s="16">
        <v>2</v>
      </c>
      <c r="BT466" s="16">
        <v>2</v>
      </c>
      <c r="BU466" s="16">
        <v>2</v>
      </c>
      <c r="BV466" s="16">
        <v>2</v>
      </c>
      <c r="BW466" s="16">
        <v>2</v>
      </c>
      <c r="BX466" s="16">
        <v>2</v>
      </c>
      <c r="BY466" s="16">
        <v>2</v>
      </c>
      <c r="BZ466" s="16">
        <v>2</v>
      </c>
      <c r="CA466" s="16">
        <v>2</v>
      </c>
      <c r="CB466" s="16">
        <v>2</v>
      </c>
      <c r="CC466" s="16">
        <v>2</v>
      </c>
      <c r="CD466" s="16">
        <v>2</v>
      </c>
      <c r="CE466" s="16">
        <v>2</v>
      </c>
      <c r="CF466" s="16">
        <v>2</v>
      </c>
      <c r="CG466" s="16">
        <v>2</v>
      </c>
      <c r="CH466" s="16">
        <v>2</v>
      </c>
      <c r="CI466" s="16">
        <v>2</v>
      </c>
      <c r="CJ466" s="16">
        <v>2</v>
      </c>
      <c r="CK466" s="16">
        <v>2</v>
      </c>
      <c r="CL466" s="16">
        <v>2</v>
      </c>
      <c r="CM466" s="16">
        <v>2</v>
      </c>
      <c r="CN466" s="16">
        <v>2</v>
      </c>
      <c r="CO466" s="16">
        <v>2</v>
      </c>
      <c r="CP466" s="16">
        <v>2</v>
      </c>
      <c r="CQ466" s="16">
        <v>2</v>
      </c>
      <c r="CR466" s="16">
        <v>2</v>
      </c>
      <c r="CS466" s="16"/>
      <c r="CT466" s="16">
        <v>2</v>
      </c>
      <c r="CU466" s="16">
        <v>2</v>
      </c>
      <c r="CV466" s="16">
        <v>2</v>
      </c>
      <c r="CW466" s="69">
        <f>COUNTIF(BJ466:CV466,"2")</f>
        <v>38</v>
      </c>
      <c r="CX466" s="352">
        <f>CW466/(CW466+CY466+DA466+DC466)</f>
        <v>1</v>
      </c>
      <c r="CY466" s="69">
        <f>COUNTIF(BJ466:CV466,"1")</f>
        <v>0</v>
      </c>
      <c r="CZ466" s="70">
        <f>CY466/(CW466+CY466+DA466+DC466)</f>
        <v>0</v>
      </c>
      <c r="DA466" s="69">
        <f>COUNTIF(BJ466:CV466,"0")</f>
        <v>0</v>
      </c>
      <c r="DB466" s="70">
        <f>DA466/(CW466+CY466+DA466+DC466)</f>
        <v>0</v>
      </c>
      <c r="DC466" s="69">
        <f>COUNTIF(BJ466:CV466,"KĐG")</f>
        <v>0</v>
      </c>
      <c r="DD466" s="70">
        <f>DC466/(CW466+CY466+DA466+DC466)</f>
        <v>0</v>
      </c>
      <c r="DE466" s="71">
        <f>(((CW466*2)+(CY466*1)+(DA466*0)))/(CW466+CY466+DA466)</f>
        <v>2</v>
      </c>
      <c r="DF466" s="71" t="str">
        <f>IF(DD466&gt;=50%,"KĐG",IF(DE466&gt;=1.6,"Đạt mục tiêu",IF(DE466&gt;=1,"Cần cố gắng","Chưa đạt")))</f>
        <v>Đạt mục tiêu</v>
      </c>
      <c r="DG466" s="2"/>
      <c r="DH466" s="2"/>
      <c r="DI466" s="2"/>
      <c r="DJ466" s="2"/>
      <c r="DK466" s="2"/>
      <c r="DL466" s="2"/>
      <c r="DM466" s="2"/>
      <c r="DN466" s="2"/>
      <c r="DO466" s="2"/>
      <c r="DP466" s="2"/>
      <c r="DQ466" s="2"/>
      <c r="DR466" s="2"/>
      <c r="DS466" s="2"/>
      <c r="DT466" s="2"/>
      <c r="DU466" s="2"/>
      <c r="DV466" s="2"/>
      <c r="DW466" s="2"/>
      <c r="DX466" s="2"/>
      <c r="DY466" s="2"/>
      <c r="DZ466" s="2"/>
    </row>
    <row r="467" spans="1:130" ht="51" hidden="1" customHeight="1" x14ac:dyDescent="0.25">
      <c r="A467" s="49">
        <v>427</v>
      </c>
      <c r="B467" s="62">
        <v>541</v>
      </c>
      <c r="C467" s="56">
        <v>541</v>
      </c>
      <c r="D467" s="9" t="s">
        <v>506</v>
      </c>
      <c r="E467" s="15" t="s">
        <v>11</v>
      </c>
      <c r="F467" s="15" t="s">
        <v>920</v>
      </c>
      <c r="G467" s="64" t="s">
        <v>19</v>
      </c>
      <c r="H467" s="8" t="s">
        <v>1146</v>
      </c>
      <c r="I467" s="64" t="s">
        <v>628</v>
      </c>
      <c r="J467" s="8" t="s">
        <v>489</v>
      </c>
      <c r="K467" s="13"/>
      <c r="L467" s="13"/>
      <c r="M467" s="11"/>
      <c r="N467" s="11" t="s">
        <v>546</v>
      </c>
      <c r="O467" s="66"/>
      <c r="P467" s="66"/>
      <c r="Q467" s="80"/>
      <c r="R467" s="80"/>
      <c r="S467" s="80"/>
      <c r="T467" s="80"/>
      <c r="U467" s="80" t="s">
        <v>15</v>
      </c>
      <c r="V467" s="66"/>
      <c r="W467" s="66"/>
      <c r="X467" s="66"/>
      <c r="Y467" s="67">
        <f t="shared" si="241"/>
        <v>1</v>
      </c>
      <c r="Z467" s="16"/>
      <c r="AA467" s="16"/>
      <c r="AB467" s="16"/>
      <c r="AC467" s="16"/>
      <c r="AD467" s="16"/>
      <c r="AE467" s="12"/>
      <c r="AF467" s="12"/>
      <c r="AG467" s="12"/>
      <c r="AH467" s="12"/>
      <c r="AI467" s="12"/>
      <c r="AJ467" s="12"/>
      <c r="AK467" s="12"/>
      <c r="AL467" s="12"/>
      <c r="AM467" s="12"/>
      <c r="AN467" s="12"/>
      <c r="AO467" s="12"/>
      <c r="AP467" s="12"/>
      <c r="AQ467" s="12"/>
      <c r="AR467" s="12"/>
      <c r="AS467" s="12"/>
      <c r="AT467" s="12"/>
      <c r="AU467" s="12"/>
      <c r="AV467" s="12"/>
      <c r="AW467" s="12"/>
      <c r="AX467" s="12"/>
      <c r="AY467" s="12" t="s">
        <v>645</v>
      </c>
      <c r="AZ467" s="12"/>
      <c r="BA467" s="12" t="s">
        <v>654</v>
      </c>
      <c r="BB467" s="12" t="s">
        <v>645</v>
      </c>
      <c r="BC467" s="12"/>
      <c r="BD467" s="12"/>
      <c r="BE467" s="12"/>
      <c r="BF467" s="12"/>
      <c r="BG467" s="12"/>
      <c r="BH467" s="12"/>
      <c r="BI467" s="12"/>
      <c r="BJ467" s="16">
        <v>2</v>
      </c>
      <c r="BK467" s="16">
        <v>2</v>
      </c>
      <c r="BL467" s="16">
        <v>2</v>
      </c>
      <c r="BM467" s="16">
        <v>2</v>
      </c>
      <c r="BN467" s="16">
        <v>2</v>
      </c>
      <c r="BO467" s="16">
        <v>2</v>
      </c>
      <c r="BP467" s="16">
        <v>2</v>
      </c>
      <c r="BQ467" s="16">
        <v>2</v>
      </c>
      <c r="BR467" s="16">
        <v>2</v>
      </c>
      <c r="BS467" s="16">
        <v>2</v>
      </c>
      <c r="BT467" s="16">
        <v>2</v>
      </c>
      <c r="BU467" s="16">
        <v>2</v>
      </c>
      <c r="BV467" s="16">
        <v>2</v>
      </c>
      <c r="BW467" s="16">
        <v>2</v>
      </c>
      <c r="BX467" s="16">
        <v>2</v>
      </c>
      <c r="BY467" s="16">
        <v>2</v>
      </c>
      <c r="BZ467" s="16">
        <v>2</v>
      </c>
      <c r="CA467" s="16">
        <v>2</v>
      </c>
      <c r="CB467" s="16">
        <v>2</v>
      </c>
      <c r="CC467" s="16">
        <v>2</v>
      </c>
      <c r="CD467" s="16">
        <v>2</v>
      </c>
      <c r="CE467" s="16">
        <v>2</v>
      </c>
      <c r="CF467" s="16">
        <v>2</v>
      </c>
      <c r="CG467" s="16">
        <v>2</v>
      </c>
      <c r="CH467" s="16">
        <v>2</v>
      </c>
      <c r="CI467" s="16">
        <v>2</v>
      </c>
      <c r="CJ467" s="16">
        <v>2</v>
      </c>
      <c r="CK467" s="16">
        <v>2</v>
      </c>
      <c r="CL467" s="16">
        <v>2</v>
      </c>
      <c r="CM467" s="16">
        <v>2</v>
      </c>
      <c r="CN467" s="16">
        <v>2</v>
      </c>
      <c r="CO467" s="16">
        <v>2</v>
      </c>
      <c r="CP467" s="16">
        <v>2</v>
      </c>
      <c r="CQ467" s="16">
        <v>2</v>
      </c>
      <c r="CR467" s="16">
        <v>2</v>
      </c>
      <c r="CS467" s="16"/>
      <c r="CT467" s="16">
        <v>2</v>
      </c>
      <c r="CU467" s="16">
        <v>2</v>
      </c>
      <c r="CV467" s="16">
        <v>2</v>
      </c>
      <c r="CW467" s="69">
        <f>COUNTIF(BJ467:CV467,"2")</f>
        <v>38</v>
      </c>
      <c r="CX467" s="352">
        <f>CW467/(CW467+CY467+DA467+DC467)</f>
        <v>1</v>
      </c>
      <c r="CY467" s="69">
        <f>COUNTIF(BJ467:CV467,"1")</f>
        <v>0</v>
      </c>
      <c r="CZ467" s="70">
        <f>CY467/(CW467+CY467+DA467+DC467)</f>
        <v>0</v>
      </c>
      <c r="DA467" s="69">
        <f>COUNTIF(BJ467:CV467,"0")</f>
        <v>0</v>
      </c>
      <c r="DB467" s="70">
        <f>DA467/(CW467+CY467+DA467+DC467)</f>
        <v>0</v>
      </c>
      <c r="DC467" s="69">
        <f>COUNTIF(BJ467:CV467,"KĐG")</f>
        <v>0</v>
      </c>
      <c r="DD467" s="70">
        <f>DC467/(CW467+CY467+DA467+DC467)</f>
        <v>0</v>
      </c>
      <c r="DE467" s="71">
        <f>(((CW467*2)+(CY467*1)+(DA467*0)))/(CW467+CY467+DA467)</f>
        <v>2</v>
      </c>
      <c r="DF467" s="71" t="str">
        <f>IF(DD467&gt;=50%,"KĐG",IF(DE467&gt;=1.6,"Đạt mục tiêu",IF(DE467&gt;=1,"Cần cố gắng","Chưa đạt")))</f>
        <v>Đạt mục tiêu</v>
      </c>
      <c r="DG467" s="2"/>
      <c r="DH467" s="2"/>
      <c r="DI467" s="2"/>
      <c r="DJ467" s="2"/>
      <c r="DK467" s="2"/>
      <c r="DL467" s="2"/>
      <c r="DM467" s="2"/>
      <c r="DN467" s="2"/>
      <c r="DO467" s="2"/>
      <c r="DP467" s="2"/>
      <c r="DQ467" s="2"/>
      <c r="DR467" s="2"/>
      <c r="DS467" s="2"/>
      <c r="DT467" s="2"/>
      <c r="DU467" s="2"/>
      <c r="DV467" s="2"/>
      <c r="DW467" s="2"/>
      <c r="DX467" s="2"/>
      <c r="DY467" s="2"/>
      <c r="DZ467" s="2"/>
    </row>
    <row r="468" spans="1:130" ht="51" hidden="1" customHeight="1" x14ac:dyDescent="0.25">
      <c r="A468" s="49">
        <v>428</v>
      </c>
      <c r="B468" s="62">
        <v>541</v>
      </c>
      <c r="C468" s="56">
        <v>541</v>
      </c>
      <c r="D468" s="9" t="s">
        <v>506</v>
      </c>
      <c r="E468" s="15" t="s">
        <v>11</v>
      </c>
      <c r="F468" s="15" t="s">
        <v>915</v>
      </c>
      <c r="G468" s="64" t="s">
        <v>19</v>
      </c>
      <c r="H468" s="8" t="s">
        <v>1147</v>
      </c>
      <c r="I468" s="64" t="s">
        <v>628</v>
      </c>
      <c r="J468" s="8" t="s">
        <v>489</v>
      </c>
      <c r="K468" s="14"/>
      <c r="L468" s="14"/>
      <c r="M468" s="11"/>
      <c r="N468" s="11" t="s">
        <v>1268</v>
      </c>
      <c r="O468" s="66"/>
      <c r="P468" s="66"/>
      <c r="Q468" s="80"/>
      <c r="R468" s="80"/>
      <c r="S468" s="80"/>
      <c r="T468" s="80"/>
      <c r="U468" s="80"/>
      <c r="V468" s="66" t="s">
        <v>15</v>
      </c>
      <c r="W468" s="66"/>
      <c r="X468" s="66"/>
      <c r="Y468" s="67">
        <f t="shared" si="241"/>
        <v>1</v>
      </c>
      <c r="Z468" s="16"/>
      <c r="AA468" s="16"/>
      <c r="AB468" s="16"/>
      <c r="AC468" s="16"/>
      <c r="AD468" s="16"/>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t="s">
        <v>626</v>
      </c>
      <c r="BF468" s="12"/>
      <c r="BG468" s="12"/>
      <c r="BH468" s="12"/>
      <c r="BI468" s="12"/>
      <c r="BJ468" s="16">
        <v>2</v>
      </c>
      <c r="BK468" s="16">
        <v>2</v>
      </c>
      <c r="BL468" s="16">
        <v>2</v>
      </c>
      <c r="BM468" s="16">
        <v>2</v>
      </c>
      <c r="BN468" s="16">
        <v>2</v>
      </c>
      <c r="BO468" s="16">
        <v>2</v>
      </c>
      <c r="BP468" s="16">
        <v>2</v>
      </c>
      <c r="BQ468" s="16">
        <v>2</v>
      </c>
      <c r="BR468" s="16">
        <v>2</v>
      </c>
      <c r="BS468" s="16">
        <v>2</v>
      </c>
      <c r="BT468" s="16">
        <v>2</v>
      </c>
      <c r="BU468" s="16">
        <v>2</v>
      </c>
      <c r="BV468" s="16">
        <v>2</v>
      </c>
      <c r="BW468" s="16">
        <v>2</v>
      </c>
      <c r="BX468" s="16">
        <v>2</v>
      </c>
      <c r="BY468" s="16">
        <v>2</v>
      </c>
      <c r="BZ468" s="16">
        <v>2</v>
      </c>
      <c r="CA468" s="16">
        <v>2</v>
      </c>
      <c r="CB468" s="16">
        <v>2</v>
      </c>
      <c r="CC468" s="16">
        <v>2</v>
      </c>
      <c r="CD468" s="16">
        <v>2</v>
      </c>
      <c r="CE468" s="16">
        <v>2</v>
      </c>
      <c r="CF468" s="16">
        <v>2</v>
      </c>
      <c r="CG468" s="16">
        <v>2</v>
      </c>
      <c r="CH468" s="16">
        <v>2</v>
      </c>
      <c r="CI468" s="16">
        <v>2</v>
      </c>
      <c r="CJ468" s="16">
        <v>2</v>
      </c>
      <c r="CK468" s="16">
        <v>2</v>
      </c>
      <c r="CL468" s="16">
        <v>2</v>
      </c>
      <c r="CM468" s="16">
        <v>2</v>
      </c>
      <c r="CN468" s="16">
        <v>2</v>
      </c>
      <c r="CO468" s="16">
        <v>2</v>
      </c>
      <c r="CP468" s="16">
        <v>2</v>
      </c>
      <c r="CQ468" s="16">
        <v>2</v>
      </c>
      <c r="CR468" s="16">
        <v>2</v>
      </c>
      <c r="CS468" s="16"/>
      <c r="CT468" s="16">
        <v>2</v>
      </c>
      <c r="CU468" s="16">
        <v>2</v>
      </c>
      <c r="CV468" s="16">
        <v>2</v>
      </c>
      <c r="CW468" s="69">
        <f>COUNTIF(BJ468:CV468,"2")</f>
        <v>38</v>
      </c>
      <c r="CX468" s="352">
        <f>CW468/(CW468+CY468+DA468+DC468)</f>
        <v>1</v>
      </c>
      <c r="CY468" s="69">
        <f>COUNTIF(BJ468:CV468,"1")</f>
        <v>0</v>
      </c>
      <c r="CZ468" s="70">
        <f>CY468/(CW468+CY468+DA468+DC468)</f>
        <v>0</v>
      </c>
      <c r="DA468" s="69">
        <f>COUNTIF(BJ468:CV468,"0")</f>
        <v>0</v>
      </c>
      <c r="DB468" s="70">
        <f>DA468/(CW468+CY468+DA468+DC468)</f>
        <v>0</v>
      </c>
      <c r="DC468" s="69">
        <f>COUNTIF(BJ468:CV468,"KĐG")</f>
        <v>0</v>
      </c>
      <c r="DD468" s="70">
        <f>DC468/(CW468+CY468+DA468+DC468)</f>
        <v>0</v>
      </c>
      <c r="DE468" s="71">
        <f>(((CW468*2)+(CY468*1)+(DA468*0)))/(CW468+CY468+DA468)</f>
        <v>2</v>
      </c>
      <c r="DF468" s="71" t="str">
        <f>IF(DD468&gt;=50%,"KĐG",IF(DE468&gt;=1.6,"Đạt mục tiêu",IF(DE468&gt;=1,"Cần cố gắng","Chưa đạt")))</f>
        <v>Đạt mục tiêu</v>
      </c>
      <c r="DG468" s="2"/>
      <c r="DH468" s="2"/>
      <c r="DI468" s="2"/>
      <c r="DJ468" s="2"/>
      <c r="DK468" s="2"/>
      <c r="DL468" s="2"/>
      <c r="DM468" s="2"/>
      <c r="DN468" s="2"/>
      <c r="DO468" s="2"/>
      <c r="DP468" s="2"/>
      <c r="DQ468" s="2"/>
      <c r="DR468" s="2"/>
      <c r="DS468" s="2"/>
      <c r="DT468" s="2"/>
      <c r="DU468" s="2"/>
      <c r="DV468" s="2"/>
      <c r="DW468" s="2"/>
      <c r="DX468" s="2"/>
      <c r="DY468" s="2"/>
      <c r="DZ468" s="2"/>
    </row>
    <row r="469" spans="1:130" ht="51" hidden="1" customHeight="1" x14ac:dyDescent="0.25">
      <c r="A469" s="49">
        <v>429</v>
      </c>
      <c r="B469" s="62">
        <v>541</v>
      </c>
      <c r="C469" s="56"/>
      <c r="D469" s="9" t="s">
        <v>506</v>
      </c>
      <c r="E469" s="15" t="s">
        <v>11</v>
      </c>
      <c r="F469" s="15" t="s">
        <v>918</v>
      </c>
      <c r="G469" s="64"/>
      <c r="H469" s="8" t="s">
        <v>921</v>
      </c>
      <c r="I469" s="64" t="s">
        <v>628</v>
      </c>
      <c r="J469" s="8" t="s">
        <v>489</v>
      </c>
      <c r="K469" s="13"/>
      <c r="L469" s="13"/>
      <c r="M469" s="11"/>
      <c r="N469" s="11" t="s">
        <v>548</v>
      </c>
      <c r="O469" s="66"/>
      <c r="P469" s="66"/>
      <c r="Q469" s="80"/>
      <c r="R469" s="80"/>
      <c r="S469" s="80"/>
      <c r="T469" s="80"/>
      <c r="U469" s="80"/>
      <c r="V469" s="66"/>
      <c r="W469" s="66"/>
      <c r="X469" s="66" t="s">
        <v>15</v>
      </c>
      <c r="Y469" s="67">
        <f t="shared" si="241"/>
        <v>1</v>
      </c>
      <c r="Z469" s="16"/>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t="s">
        <v>626</v>
      </c>
      <c r="BJ469" s="16">
        <v>2</v>
      </c>
      <c r="BK469" s="16">
        <v>2</v>
      </c>
      <c r="BL469" s="16">
        <v>2</v>
      </c>
      <c r="BM469" s="16">
        <v>2</v>
      </c>
      <c r="BN469" s="16">
        <v>2</v>
      </c>
      <c r="BO469" s="16">
        <v>2</v>
      </c>
      <c r="BP469" s="16">
        <v>2</v>
      </c>
      <c r="BQ469" s="16">
        <v>2</v>
      </c>
      <c r="BR469" s="16">
        <v>2</v>
      </c>
      <c r="BS469" s="16">
        <v>2</v>
      </c>
      <c r="BT469" s="16">
        <v>2</v>
      </c>
      <c r="BU469" s="16">
        <v>2</v>
      </c>
      <c r="BV469" s="16">
        <v>2</v>
      </c>
      <c r="BW469" s="16">
        <v>2</v>
      </c>
      <c r="BX469" s="16">
        <v>2</v>
      </c>
      <c r="BY469" s="16">
        <v>2</v>
      </c>
      <c r="BZ469" s="16">
        <v>2</v>
      </c>
      <c r="CA469" s="16">
        <v>2</v>
      </c>
      <c r="CB469" s="16">
        <v>2</v>
      </c>
      <c r="CC469" s="16">
        <v>2</v>
      </c>
      <c r="CD469" s="16">
        <v>2</v>
      </c>
      <c r="CE469" s="16">
        <v>2</v>
      </c>
      <c r="CF469" s="16">
        <v>2</v>
      </c>
      <c r="CG469" s="16">
        <v>2</v>
      </c>
      <c r="CH469" s="16">
        <v>2</v>
      </c>
      <c r="CI469" s="16">
        <v>2</v>
      </c>
      <c r="CJ469" s="16">
        <v>2</v>
      </c>
      <c r="CK469" s="16">
        <v>2</v>
      </c>
      <c r="CL469" s="16">
        <v>2</v>
      </c>
      <c r="CM469" s="16">
        <v>2</v>
      </c>
      <c r="CN469" s="16">
        <v>2</v>
      </c>
      <c r="CO469" s="16">
        <v>2</v>
      </c>
      <c r="CP469" s="16">
        <v>2</v>
      </c>
      <c r="CQ469" s="16">
        <v>2</v>
      </c>
      <c r="CR469" s="16">
        <v>2</v>
      </c>
      <c r="CS469" s="16"/>
      <c r="CT469" s="16">
        <v>2</v>
      </c>
      <c r="CU469" s="16">
        <v>2</v>
      </c>
      <c r="CV469" s="16">
        <v>2</v>
      </c>
      <c r="CW469" s="69"/>
      <c r="CX469" s="352"/>
      <c r="CY469" s="69"/>
      <c r="CZ469" s="70"/>
      <c r="DA469" s="69"/>
      <c r="DB469" s="70"/>
      <c r="DC469" s="69"/>
      <c r="DD469" s="70"/>
      <c r="DE469" s="71"/>
      <c r="DF469" s="71"/>
      <c r="DG469" s="2"/>
      <c r="DH469" s="2"/>
      <c r="DI469" s="2"/>
      <c r="DJ469" s="2"/>
      <c r="DK469" s="2"/>
      <c r="DL469" s="2"/>
      <c r="DM469" s="2"/>
      <c r="DN469" s="2"/>
      <c r="DO469" s="2"/>
      <c r="DP469" s="2"/>
      <c r="DQ469" s="2"/>
      <c r="DR469" s="2"/>
      <c r="DS469" s="2"/>
      <c r="DT469" s="2"/>
      <c r="DU469" s="2"/>
      <c r="DV469" s="2"/>
      <c r="DW469" s="2"/>
      <c r="DX469" s="2"/>
      <c r="DY469" s="2"/>
      <c r="DZ469" s="2"/>
    </row>
    <row r="470" spans="1:130" ht="51" hidden="1" customHeight="1" x14ac:dyDescent="0.25">
      <c r="A470" s="49">
        <v>430</v>
      </c>
      <c r="B470" s="62">
        <v>541</v>
      </c>
      <c r="C470" s="56">
        <v>544</v>
      </c>
      <c r="D470" s="9" t="s">
        <v>507</v>
      </c>
      <c r="E470" s="281" t="s">
        <v>11</v>
      </c>
      <c r="F470" s="15" t="s">
        <v>508</v>
      </c>
      <c r="G470" s="282" t="s">
        <v>19</v>
      </c>
      <c r="H470" s="15" t="s">
        <v>1126</v>
      </c>
      <c r="I470" s="64" t="s">
        <v>628</v>
      </c>
      <c r="J470" s="8" t="s">
        <v>489</v>
      </c>
      <c r="K470" s="12" t="s">
        <v>6</v>
      </c>
      <c r="L470" s="12" t="s">
        <v>15</v>
      </c>
      <c r="M470" s="11">
        <v>2</v>
      </c>
      <c r="N470" s="305" t="s">
        <v>542</v>
      </c>
      <c r="O470" s="80"/>
      <c r="P470" s="80"/>
      <c r="Q470" s="80" t="s">
        <v>15</v>
      </c>
      <c r="R470" s="80"/>
      <c r="S470" s="66"/>
      <c r="T470" s="80"/>
      <c r="U470" s="80"/>
      <c r="V470" s="80"/>
      <c r="W470" s="80"/>
      <c r="X470" s="80"/>
      <c r="Y470" s="67">
        <f t="shared" si="241"/>
        <v>1</v>
      </c>
      <c r="Z470" s="16"/>
      <c r="AA470" s="12"/>
      <c r="AB470" s="12"/>
      <c r="AC470" s="12"/>
      <c r="AD470" s="12"/>
      <c r="AE470" s="12"/>
      <c r="AF470" s="12"/>
      <c r="AG470" s="12"/>
      <c r="AH470" s="12"/>
      <c r="AI470" s="12" t="s">
        <v>626</v>
      </c>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6">
        <v>2</v>
      </c>
      <c r="BK470" s="16">
        <v>2</v>
      </c>
      <c r="BL470" s="16">
        <v>2</v>
      </c>
      <c r="BM470" s="16">
        <v>1</v>
      </c>
      <c r="BN470" s="16">
        <v>1</v>
      </c>
      <c r="BO470" s="16">
        <v>1</v>
      </c>
      <c r="BP470" s="16">
        <v>2</v>
      </c>
      <c r="BQ470" s="16">
        <v>2</v>
      </c>
      <c r="BR470" s="16">
        <v>2</v>
      </c>
      <c r="BS470" s="16">
        <v>2</v>
      </c>
      <c r="BT470" s="16">
        <v>2</v>
      </c>
      <c r="BU470" s="16">
        <v>2</v>
      </c>
      <c r="BV470" s="16">
        <v>2</v>
      </c>
      <c r="BW470" s="16">
        <v>2</v>
      </c>
      <c r="BX470" s="16">
        <v>2</v>
      </c>
      <c r="BY470" s="16">
        <v>2</v>
      </c>
      <c r="BZ470" s="16">
        <v>2</v>
      </c>
      <c r="CA470" s="16">
        <v>2</v>
      </c>
      <c r="CB470" s="16">
        <v>2</v>
      </c>
      <c r="CC470" s="16">
        <v>2</v>
      </c>
      <c r="CD470" s="16">
        <v>2</v>
      </c>
      <c r="CE470" s="16">
        <v>2</v>
      </c>
      <c r="CF470" s="16">
        <v>2</v>
      </c>
      <c r="CG470" s="16">
        <v>2</v>
      </c>
      <c r="CH470" s="16">
        <v>2</v>
      </c>
      <c r="CI470" s="16">
        <v>2</v>
      </c>
      <c r="CJ470" s="16">
        <v>2</v>
      </c>
      <c r="CK470" s="16">
        <v>2</v>
      </c>
      <c r="CL470" s="16">
        <v>2</v>
      </c>
      <c r="CM470" s="16">
        <v>2</v>
      </c>
      <c r="CN470" s="16">
        <v>2</v>
      </c>
      <c r="CO470" s="16">
        <v>2</v>
      </c>
      <c r="CP470" s="16">
        <v>2</v>
      </c>
      <c r="CQ470" s="16">
        <v>2</v>
      </c>
      <c r="CR470" s="16">
        <v>2</v>
      </c>
      <c r="CS470" s="16">
        <v>2</v>
      </c>
      <c r="CT470" s="16">
        <v>2</v>
      </c>
      <c r="CU470" s="16">
        <v>2</v>
      </c>
      <c r="CV470" s="16">
        <v>2</v>
      </c>
      <c r="CW470" s="69">
        <f>COUNTIF(BJ470:CV470,"2")</f>
        <v>36</v>
      </c>
      <c r="CX470" s="352">
        <f>CW470/(CW470+CY470+DA470+DC470)</f>
        <v>0.92307692307692313</v>
      </c>
      <c r="CY470" s="69">
        <f>COUNTIF(BJ470:CV470,"1")</f>
        <v>3</v>
      </c>
      <c r="CZ470" s="70">
        <f>CY470/(CW470+CY470+DA470+DC470)</f>
        <v>7.6923076923076927E-2</v>
      </c>
      <c r="DA470" s="69">
        <f>COUNTIF(BJ470:CV470,"0")</f>
        <v>0</v>
      </c>
      <c r="DB470" s="70">
        <f>DA470/(CW470+CY470+DA470+DC470)</f>
        <v>0</v>
      </c>
      <c r="DC470" s="69">
        <f>COUNTIF(BJ470:CV470,"KĐG")</f>
        <v>0</v>
      </c>
      <c r="DD470" s="70">
        <f>DC470/(CW470+CY470+DA470+DC470)</f>
        <v>0</v>
      </c>
      <c r="DE470" s="71">
        <f>(((CW470*2)+(CY470*1)+(DA470*0)))/(CW470+CY470+DA470)</f>
        <v>1.9230769230769231</v>
      </c>
      <c r="DF470" s="71" t="str">
        <f>IF(DD470&gt;=50%,"KĐG",IF(DE470&gt;=1.6,"Đạt mục tiêu",IF(DE470&gt;=1,"Cần cố gắng","Chưa đạt")))</f>
        <v>Đạt mục tiêu</v>
      </c>
      <c r="DG470" s="2"/>
      <c r="DH470" s="2"/>
      <c r="DI470" s="2"/>
      <c r="DJ470" s="2"/>
      <c r="DK470" s="2"/>
      <c r="DL470" s="2"/>
      <c r="DM470" s="2"/>
      <c r="DN470" s="2"/>
      <c r="DO470" s="2"/>
      <c r="DP470" s="2"/>
      <c r="DQ470" s="2"/>
      <c r="DR470" s="2"/>
      <c r="DS470" s="2"/>
      <c r="DT470" s="2"/>
      <c r="DU470" s="2"/>
      <c r="DV470" s="2"/>
      <c r="DW470" s="2"/>
      <c r="DX470" s="2"/>
      <c r="DY470" s="2"/>
      <c r="DZ470" s="2"/>
    </row>
    <row r="471" spans="1:130" ht="50.25" hidden="1" customHeight="1" x14ac:dyDescent="0.25">
      <c r="A471" s="49">
        <v>431</v>
      </c>
      <c r="B471" s="62">
        <v>544</v>
      </c>
      <c r="C471" s="56">
        <v>544</v>
      </c>
      <c r="D471" s="9" t="s">
        <v>507</v>
      </c>
      <c r="E471" s="15" t="s">
        <v>11</v>
      </c>
      <c r="F471" s="15" t="s">
        <v>508</v>
      </c>
      <c r="G471" s="64" t="s">
        <v>19</v>
      </c>
      <c r="H471" s="20" t="s">
        <v>1132</v>
      </c>
      <c r="I471" s="64" t="s">
        <v>628</v>
      </c>
      <c r="J471" s="8" t="s">
        <v>489</v>
      </c>
      <c r="K471" s="13"/>
      <c r="L471" s="13"/>
      <c r="M471" s="11"/>
      <c r="N471" s="305" t="s">
        <v>543</v>
      </c>
      <c r="O471" s="80"/>
      <c r="P471" s="80"/>
      <c r="Q471" s="80"/>
      <c r="R471" s="80" t="s">
        <v>15</v>
      </c>
      <c r="S471" s="66"/>
      <c r="T471" s="80"/>
      <c r="U471" s="80"/>
      <c r="V471" s="80"/>
      <c r="W471" s="80"/>
      <c r="X471" s="80"/>
      <c r="Y471" s="67">
        <f t="shared" si="241"/>
        <v>1</v>
      </c>
      <c r="Z471" s="16"/>
      <c r="AA471" s="12"/>
      <c r="AB471" s="12"/>
      <c r="AC471" s="12"/>
      <c r="AD471" s="12"/>
      <c r="AE471" s="12"/>
      <c r="AF471" s="12"/>
      <c r="AG471" s="12"/>
      <c r="AH471" s="12"/>
      <c r="AI471" s="12"/>
      <c r="AJ471" s="12"/>
      <c r="AK471" s="12"/>
      <c r="AL471" s="12"/>
      <c r="AM471" s="12" t="s">
        <v>645</v>
      </c>
      <c r="AN471" s="12"/>
      <c r="AO471" s="12" t="s">
        <v>626</v>
      </c>
      <c r="AP471" s="12"/>
      <c r="AQ471" s="12"/>
      <c r="AR471" s="12"/>
      <c r="AS471" s="12"/>
      <c r="AT471" s="12"/>
      <c r="AU471" s="12"/>
      <c r="AV471" s="12"/>
      <c r="AW471" s="12"/>
      <c r="AX471" s="12"/>
      <c r="AY471" s="12"/>
      <c r="AZ471" s="12"/>
      <c r="BA471" s="12"/>
      <c r="BB471" s="12"/>
      <c r="BC471" s="12"/>
      <c r="BD471" s="12"/>
      <c r="BE471" s="12"/>
      <c r="BF471" s="12"/>
      <c r="BG471" s="12"/>
      <c r="BH471" s="12"/>
      <c r="BI471" s="12"/>
      <c r="BJ471" s="16">
        <v>2</v>
      </c>
      <c r="BK471" s="16">
        <v>2</v>
      </c>
      <c r="BL471" s="16">
        <v>2</v>
      </c>
      <c r="BM471" s="16">
        <v>2</v>
      </c>
      <c r="BN471" s="16">
        <v>2</v>
      </c>
      <c r="BO471" s="16">
        <v>2</v>
      </c>
      <c r="BP471" s="16">
        <v>2</v>
      </c>
      <c r="BQ471" s="16">
        <v>2</v>
      </c>
      <c r="BR471" s="16">
        <v>2</v>
      </c>
      <c r="BS471" s="16">
        <v>2</v>
      </c>
      <c r="BT471" s="16">
        <v>2</v>
      </c>
      <c r="BU471" s="16">
        <v>2</v>
      </c>
      <c r="BV471" s="16">
        <v>2</v>
      </c>
      <c r="BW471" s="16">
        <v>2</v>
      </c>
      <c r="BX471" s="16">
        <v>2</v>
      </c>
      <c r="BY471" s="16">
        <v>2</v>
      </c>
      <c r="BZ471" s="16">
        <v>2</v>
      </c>
      <c r="CA471" s="16">
        <v>2</v>
      </c>
      <c r="CB471" s="16">
        <v>2</v>
      </c>
      <c r="CC471" s="16">
        <v>2</v>
      </c>
      <c r="CD471" s="16">
        <v>2</v>
      </c>
      <c r="CE471" s="16">
        <v>2</v>
      </c>
      <c r="CF471" s="16">
        <v>2</v>
      </c>
      <c r="CG471" s="16">
        <v>2</v>
      </c>
      <c r="CH471" s="16">
        <v>2</v>
      </c>
      <c r="CI471" s="16">
        <v>2</v>
      </c>
      <c r="CJ471" s="16">
        <v>2</v>
      </c>
      <c r="CK471" s="16">
        <v>2</v>
      </c>
      <c r="CL471" s="16">
        <v>2</v>
      </c>
      <c r="CM471" s="16">
        <v>2</v>
      </c>
      <c r="CN471" s="16">
        <v>2</v>
      </c>
      <c r="CO471" s="16">
        <v>2</v>
      </c>
      <c r="CP471" s="16">
        <v>2</v>
      </c>
      <c r="CQ471" s="16">
        <v>2</v>
      </c>
      <c r="CR471" s="16">
        <v>2</v>
      </c>
      <c r="CS471" s="16">
        <v>2</v>
      </c>
      <c r="CT471" s="16">
        <v>2</v>
      </c>
      <c r="CU471" s="16">
        <v>2</v>
      </c>
      <c r="CV471" s="16">
        <v>2</v>
      </c>
      <c r="CW471" s="69">
        <f>COUNTIF(BJ471:CV471,"2")</f>
        <v>39</v>
      </c>
      <c r="CX471" s="352">
        <f>CW471/(CW471+CY471+DA471+DC471)</f>
        <v>1</v>
      </c>
      <c r="CY471" s="69">
        <f>COUNTIF(BJ471:CV471,"1")</f>
        <v>0</v>
      </c>
      <c r="CZ471" s="70">
        <f>CY471/(CW471+CY471+DA471+DC471)</f>
        <v>0</v>
      </c>
      <c r="DA471" s="69">
        <f>COUNTIF(BJ471:CV471,"0")</f>
        <v>0</v>
      </c>
      <c r="DB471" s="70">
        <f>DA471/(CW471+CY471+DA471+DC471)</f>
        <v>0</v>
      </c>
      <c r="DC471" s="69">
        <f>COUNTIF(BJ471:CV471,"KĐG")</f>
        <v>0</v>
      </c>
      <c r="DD471" s="70">
        <f>DC471/(CW471+CY471+DA471+DC471)</f>
        <v>0</v>
      </c>
      <c r="DE471" s="71">
        <f>(((CW471*2)+(CY471*1)+(DA471*0)))/(CW471+CY471+DA471)</f>
        <v>2</v>
      </c>
      <c r="DF471" s="71" t="str">
        <f>IF(DD471&gt;=50%,"KĐG",IF(DE471&gt;=1.6,"Đạt mục tiêu",IF(DE471&gt;=1,"Cần cố gắng","Chưa đạt")))</f>
        <v>Đạt mục tiêu</v>
      </c>
      <c r="DG471" s="2"/>
      <c r="DH471" s="2"/>
      <c r="DI471" s="2"/>
      <c r="DJ471" s="2"/>
      <c r="DK471" s="2"/>
      <c r="DL471" s="2"/>
      <c r="DM471" s="2"/>
      <c r="DN471" s="2"/>
      <c r="DO471" s="2"/>
      <c r="DP471" s="2"/>
      <c r="DQ471" s="2"/>
      <c r="DR471" s="2"/>
      <c r="DS471" s="2"/>
      <c r="DT471" s="2"/>
      <c r="DU471" s="2"/>
      <c r="DV471" s="2"/>
      <c r="DW471" s="2"/>
      <c r="DX471" s="2"/>
      <c r="DY471" s="2"/>
      <c r="DZ471" s="2"/>
    </row>
    <row r="472" spans="1:130" ht="50.25" hidden="1" customHeight="1" x14ac:dyDescent="0.25">
      <c r="A472" s="49">
        <v>432</v>
      </c>
      <c r="B472" s="62">
        <v>544</v>
      </c>
      <c r="C472" s="56">
        <v>544</v>
      </c>
      <c r="D472" s="9" t="s">
        <v>507</v>
      </c>
      <c r="E472" s="15" t="s">
        <v>11</v>
      </c>
      <c r="F472" s="15" t="s">
        <v>508</v>
      </c>
      <c r="G472" s="64" t="s">
        <v>19</v>
      </c>
      <c r="H472" s="8" t="s">
        <v>922</v>
      </c>
      <c r="I472" s="64" t="s">
        <v>628</v>
      </c>
      <c r="J472" s="8"/>
      <c r="K472" s="13"/>
      <c r="L472" s="13"/>
      <c r="M472" s="11"/>
      <c r="N472" s="11" t="s">
        <v>546</v>
      </c>
      <c r="O472" s="80"/>
      <c r="P472" s="80"/>
      <c r="Q472" s="80"/>
      <c r="R472" s="80"/>
      <c r="S472" s="66"/>
      <c r="T472" s="80"/>
      <c r="U472" s="80" t="s">
        <v>15</v>
      </c>
      <c r="V472" s="80"/>
      <c r="W472" s="80"/>
      <c r="X472" s="80"/>
      <c r="Y472" s="67">
        <f t="shared" si="241"/>
        <v>1</v>
      </c>
      <c r="Z472" s="16"/>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t="s">
        <v>626</v>
      </c>
      <c r="BC472" s="12"/>
      <c r="BD472" s="12"/>
      <c r="BE472" s="12"/>
      <c r="BF472" s="12"/>
      <c r="BG472" s="12"/>
      <c r="BH472" s="12"/>
      <c r="BI472" s="12"/>
      <c r="BJ472" s="16"/>
      <c r="BK472" s="16"/>
      <c r="BL472" s="16"/>
      <c r="BM472" s="16"/>
      <c r="BN472" s="16"/>
      <c r="BO472" s="16"/>
      <c r="BP472" s="16"/>
      <c r="BQ472" s="16"/>
      <c r="BR472" s="16">
        <v>2</v>
      </c>
      <c r="BS472" s="16">
        <v>2</v>
      </c>
      <c r="BT472" s="16">
        <v>2</v>
      </c>
      <c r="BU472" s="16">
        <v>2</v>
      </c>
      <c r="BV472" s="16">
        <v>2</v>
      </c>
      <c r="BW472" s="16">
        <v>2</v>
      </c>
      <c r="BX472" s="16">
        <v>2</v>
      </c>
      <c r="BY472" s="16">
        <v>2</v>
      </c>
      <c r="BZ472" s="16">
        <v>2</v>
      </c>
      <c r="CA472" s="16">
        <v>2</v>
      </c>
      <c r="CB472" s="16">
        <v>2</v>
      </c>
      <c r="CC472" s="16">
        <v>2</v>
      </c>
      <c r="CD472" s="16">
        <v>2</v>
      </c>
      <c r="CE472" s="16"/>
      <c r="CF472" s="16"/>
      <c r="CG472" s="16"/>
      <c r="CH472" s="16"/>
      <c r="CI472" s="16"/>
      <c r="CJ472" s="16"/>
      <c r="CK472" s="16"/>
      <c r="CL472" s="16"/>
      <c r="CM472" s="16"/>
      <c r="CN472" s="16"/>
      <c r="CO472" s="16"/>
      <c r="CP472" s="16"/>
      <c r="CQ472" s="16"/>
      <c r="CR472" s="16"/>
      <c r="CS472" s="16"/>
      <c r="CT472" s="16"/>
      <c r="CU472" s="16"/>
      <c r="CV472" s="16"/>
      <c r="CW472" s="69"/>
      <c r="CX472" s="352"/>
      <c r="CY472" s="69"/>
      <c r="CZ472" s="70"/>
      <c r="DA472" s="69"/>
      <c r="DB472" s="70"/>
      <c r="DC472" s="69"/>
      <c r="DD472" s="70"/>
      <c r="DE472" s="71"/>
      <c r="DF472" s="71"/>
      <c r="DG472" s="2"/>
      <c r="DH472" s="2"/>
      <c r="DI472" s="2"/>
      <c r="DJ472" s="2"/>
      <c r="DK472" s="2"/>
      <c r="DL472" s="2"/>
      <c r="DM472" s="2"/>
      <c r="DN472" s="2"/>
      <c r="DO472" s="2"/>
      <c r="DP472" s="2"/>
      <c r="DQ472" s="2"/>
      <c r="DR472" s="2"/>
      <c r="DS472" s="2"/>
      <c r="DT472" s="2"/>
      <c r="DU472" s="2"/>
      <c r="DV472" s="2"/>
      <c r="DW472" s="2"/>
      <c r="DX472" s="2"/>
      <c r="DY472" s="2"/>
      <c r="DZ472" s="2"/>
    </row>
    <row r="473" spans="1:130" ht="50.25" hidden="1" customHeight="1" x14ac:dyDescent="0.25">
      <c r="A473" s="49">
        <v>433</v>
      </c>
      <c r="B473" s="62">
        <v>544</v>
      </c>
      <c r="C473" s="56">
        <v>544</v>
      </c>
      <c r="D473" s="9" t="s">
        <v>507</v>
      </c>
      <c r="E473" s="15" t="s">
        <v>11</v>
      </c>
      <c r="F473" s="15" t="s">
        <v>508</v>
      </c>
      <c r="G473" s="64" t="s">
        <v>19</v>
      </c>
      <c r="H473" s="8" t="s">
        <v>923</v>
      </c>
      <c r="I473" s="64" t="s">
        <v>628</v>
      </c>
      <c r="J473" s="8" t="s">
        <v>489</v>
      </c>
      <c r="K473" s="13"/>
      <c r="L473" s="13"/>
      <c r="M473" s="11"/>
      <c r="N473" s="305" t="s">
        <v>544</v>
      </c>
      <c r="O473" s="80"/>
      <c r="P473" s="80"/>
      <c r="Q473" s="80"/>
      <c r="R473" s="80"/>
      <c r="S473" s="66" t="s">
        <v>15</v>
      </c>
      <c r="T473" s="80"/>
      <c r="U473" s="80"/>
      <c r="V473" s="80"/>
      <c r="W473" s="80"/>
      <c r="X473" s="80"/>
      <c r="Y473" s="67">
        <f t="shared" si="241"/>
        <v>1</v>
      </c>
      <c r="Z473" s="16"/>
      <c r="AA473" s="16"/>
      <c r="AB473" s="16"/>
      <c r="AC473" s="16"/>
      <c r="AD473" s="16"/>
      <c r="AE473" s="12"/>
      <c r="AF473" s="12"/>
      <c r="AG473" s="12"/>
      <c r="AH473" s="12"/>
      <c r="AI473" s="12"/>
      <c r="AJ473" s="12"/>
      <c r="AK473" s="12"/>
      <c r="AL473" s="12"/>
      <c r="AM473" s="12"/>
      <c r="AN473" s="12"/>
      <c r="AO473" s="12"/>
      <c r="AP473" s="12"/>
      <c r="AQ473" s="12"/>
      <c r="AR473" s="12"/>
      <c r="AS473" s="12" t="s">
        <v>626</v>
      </c>
      <c r="AT473" s="12"/>
      <c r="AU473" s="12"/>
      <c r="AV473" s="12"/>
      <c r="AW473" s="12"/>
      <c r="AX473" s="12"/>
      <c r="AY473" s="12"/>
      <c r="AZ473" s="12"/>
      <c r="BA473" s="12"/>
      <c r="BB473" s="12"/>
      <c r="BC473" s="12"/>
      <c r="BD473" s="12"/>
      <c r="BE473" s="12"/>
      <c r="BF473" s="12"/>
      <c r="BG473" s="12"/>
      <c r="BH473" s="12"/>
      <c r="BI473" s="12"/>
      <c r="BJ473" s="16">
        <v>2</v>
      </c>
      <c r="BK473" s="16">
        <v>2</v>
      </c>
      <c r="BL473" s="16">
        <v>2</v>
      </c>
      <c r="BM473" s="16">
        <v>2</v>
      </c>
      <c r="BN473" s="16">
        <v>2</v>
      </c>
      <c r="BO473" s="16">
        <v>2</v>
      </c>
      <c r="BP473" s="16">
        <v>2</v>
      </c>
      <c r="BQ473" s="16">
        <v>2</v>
      </c>
      <c r="BR473" s="16">
        <v>2</v>
      </c>
      <c r="BS473" s="16">
        <v>2</v>
      </c>
      <c r="BT473" s="16">
        <v>2</v>
      </c>
      <c r="BU473" s="16">
        <v>2</v>
      </c>
      <c r="BV473" s="16">
        <v>2</v>
      </c>
      <c r="BW473" s="16">
        <v>2</v>
      </c>
      <c r="BX473" s="16">
        <v>2</v>
      </c>
      <c r="BY473" s="16">
        <v>2</v>
      </c>
      <c r="BZ473" s="16">
        <v>2</v>
      </c>
      <c r="CA473" s="16">
        <v>2</v>
      </c>
      <c r="CB473" s="16">
        <v>2</v>
      </c>
      <c r="CC473" s="16">
        <v>2</v>
      </c>
      <c r="CD473" s="16">
        <v>2</v>
      </c>
      <c r="CE473" s="16">
        <v>2</v>
      </c>
      <c r="CF473" s="16">
        <v>2</v>
      </c>
      <c r="CG473" s="16">
        <v>2</v>
      </c>
      <c r="CH473" s="16">
        <v>2</v>
      </c>
      <c r="CI473" s="16">
        <v>2</v>
      </c>
      <c r="CJ473" s="16">
        <v>2</v>
      </c>
      <c r="CK473" s="16">
        <v>2</v>
      </c>
      <c r="CL473" s="16">
        <v>2</v>
      </c>
      <c r="CM473" s="16">
        <v>2</v>
      </c>
      <c r="CN473" s="16">
        <v>2</v>
      </c>
      <c r="CO473" s="16">
        <v>2</v>
      </c>
      <c r="CP473" s="16">
        <v>2</v>
      </c>
      <c r="CQ473" s="16">
        <v>2</v>
      </c>
      <c r="CR473" s="16">
        <v>2</v>
      </c>
      <c r="CS473" s="16"/>
      <c r="CT473" s="16">
        <v>2</v>
      </c>
      <c r="CU473" s="16">
        <v>2</v>
      </c>
      <c r="CV473" s="16">
        <v>2</v>
      </c>
      <c r="CW473" s="69">
        <f t="shared" ref="CW473:CW479" si="252">COUNTIF(BJ473:CV473,"2")</f>
        <v>38</v>
      </c>
      <c r="CX473" s="352">
        <f t="shared" ref="CX473:CX479" si="253">CW473/(CW473+CY473+DA473+DC473)</f>
        <v>1</v>
      </c>
      <c r="CY473" s="69">
        <f t="shared" ref="CY473:CY479" si="254">COUNTIF(BJ473:CV473,"1")</f>
        <v>0</v>
      </c>
      <c r="CZ473" s="70">
        <f t="shared" ref="CZ473:CZ479" si="255">CY473/(CW473+CY473+DA473+DC473)</f>
        <v>0</v>
      </c>
      <c r="DA473" s="69">
        <f t="shared" ref="DA473:DA479" si="256">COUNTIF(BJ473:CV473,"0")</f>
        <v>0</v>
      </c>
      <c r="DB473" s="70">
        <f t="shared" ref="DB473:DB479" si="257">DA473/(CW473+CY473+DA473+DC473)</f>
        <v>0</v>
      </c>
      <c r="DC473" s="69">
        <f t="shared" ref="DC473:DC479" si="258">COUNTIF(BJ473:CV473,"KĐG")</f>
        <v>0</v>
      </c>
      <c r="DD473" s="70">
        <f t="shared" ref="DD473:DD479" si="259">DC473/(CW473+CY473+DA473+DC473)</f>
        <v>0</v>
      </c>
      <c r="DE473" s="71">
        <f t="shared" ref="DE473:DE479" si="260">(((CW473*2)+(CY473*1)+(DA473*0)))/(CW473+CY473+DA473)</f>
        <v>2</v>
      </c>
      <c r="DF473" s="71" t="str">
        <f t="shared" ref="DF473:DF479" si="261">IF(DD473&gt;=50%,"KĐG",IF(DE473&gt;=1.6,"Đạt mục tiêu",IF(DE473&gt;=1,"Cần cố gắng","Chưa đạt")))</f>
        <v>Đạt mục tiêu</v>
      </c>
      <c r="DG473" s="2"/>
      <c r="DH473" s="2"/>
      <c r="DI473" s="2"/>
      <c r="DJ473" s="2"/>
      <c r="DK473" s="2"/>
      <c r="DL473" s="2"/>
      <c r="DM473" s="2"/>
      <c r="DN473" s="2"/>
      <c r="DO473" s="2"/>
      <c r="DP473" s="2"/>
      <c r="DQ473" s="2"/>
      <c r="DR473" s="2"/>
      <c r="DS473" s="2"/>
      <c r="DT473" s="2"/>
      <c r="DU473" s="2"/>
      <c r="DV473" s="2"/>
      <c r="DW473" s="2"/>
      <c r="DX473" s="2"/>
      <c r="DY473" s="2"/>
      <c r="DZ473" s="2"/>
    </row>
    <row r="474" spans="1:130" ht="50.25" hidden="1" customHeight="1" x14ac:dyDescent="0.25">
      <c r="A474" s="49">
        <v>434</v>
      </c>
      <c r="B474" s="62">
        <v>544</v>
      </c>
      <c r="C474" s="56">
        <v>544</v>
      </c>
      <c r="D474" s="9" t="s">
        <v>507</v>
      </c>
      <c r="E474" s="15" t="s">
        <v>11</v>
      </c>
      <c r="F474" s="15" t="s">
        <v>508</v>
      </c>
      <c r="G474" s="64" t="s">
        <v>19</v>
      </c>
      <c r="H474" s="8" t="s">
        <v>924</v>
      </c>
      <c r="I474" s="64" t="s">
        <v>628</v>
      </c>
      <c r="J474" s="8" t="s">
        <v>489</v>
      </c>
      <c r="K474" s="13"/>
      <c r="L474" s="13"/>
      <c r="M474" s="11"/>
      <c r="N474" s="11" t="s">
        <v>545</v>
      </c>
      <c r="O474" s="80"/>
      <c r="P474" s="80"/>
      <c r="Q474" s="80"/>
      <c r="R474" s="80"/>
      <c r="S474" s="66"/>
      <c r="T474" s="80" t="s">
        <v>15</v>
      </c>
      <c r="U474" s="80"/>
      <c r="V474" s="80"/>
      <c r="W474" s="80"/>
      <c r="X474" s="80"/>
      <c r="Y474" s="67">
        <f t="shared" si="241"/>
        <v>1</v>
      </c>
      <c r="Z474" s="16"/>
      <c r="AA474" s="16"/>
      <c r="AB474" s="16"/>
      <c r="AC474" s="16"/>
      <c r="AD474" s="16"/>
      <c r="AE474" s="12"/>
      <c r="AF474" s="12"/>
      <c r="AG474" s="12"/>
      <c r="AH474" s="12"/>
      <c r="AI474" s="12"/>
      <c r="AJ474" s="12"/>
      <c r="AK474" s="12"/>
      <c r="AL474" s="12"/>
      <c r="AM474" s="12"/>
      <c r="AN474" s="12"/>
      <c r="AO474" s="12"/>
      <c r="AP474" s="12"/>
      <c r="AQ474" s="12"/>
      <c r="AR474" s="12"/>
      <c r="AS474" s="12"/>
      <c r="AT474" s="12"/>
      <c r="AU474" s="12"/>
      <c r="AV474" s="12"/>
      <c r="AW474" s="12" t="s">
        <v>654</v>
      </c>
      <c r="AX474" s="12"/>
      <c r="AY474" s="12"/>
      <c r="AZ474" s="12"/>
      <c r="BA474" s="12"/>
      <c r="BB474" s="12"/>
      <c r="BC474" s="12"/>
      <c r="BD474" s="12"/>
      <c r="BE474" s="12"/>
      <c r="BF474" s="12"/>
      <c r="BG474" s="12"/>
      <c r="BH474" s="12"/>
      <c r="BI474" s="12"/>
      <c r="BJ474" s="345">
        <v>2</v>
      </c>
      <c r="BK474" s="345">
        <v>2</v>
      </c>
      <c r="BL474" s="345">
        <v>2</v>
      </c>
      <c r="BM474" s="345">
        <v>2</v>
      </c>
      <c r="BN474" s="345">
        <v>2</v>
      </c>
      <c r="BO474" s="345">
        <v>2</v>
      </c>
      <c r="BP474" s="345">
        <v>2</v>
      </c>
      <c r="BQ474" s="345">
        <v>2</v>
      </c>
      <c r="BR474" s="345">
        <v>2</v>
      </c>
      <c r="BS474" s="345">
        <v>2</v>
      </c>
      <c r="BT474" s="345">
        <v>2</v>
      </c>
      <c r="BU474" s="345">
        <v>2</v>
      </c>
      <c r="BV474" s="345">
        <v>2</v>
      </c>
      <c r="BW474" s="345">
        <v>2</v>
      </c>
      <c r="BX474" s="345">
        <v>2</v>
      </c>
      <c r="BY474" s="345">
        <v>2</v>
      </c>
      <c r="BZ474" s="345">
        <v>2</v>
      </c>
      <c r="CA474" s="345">
        <v>2</v>
      </c>
      <c r="CB474" s="345">
        <v>2</v>
      </c>
      <c r="CC474" s="345">
        <v>2</v>
      </c>
      <c r="CD474" s="345">
        <v>2</v>
      </c>
      <c r="CE474" s="345">
        <v>2</v>
      </c>
      <c r="CF474" s="345">
        <v>2</v>
      </c>
      <c r="CG474" s="345">
        <v>2</v>
      </c>
      <c r="CH474" s="345">
        <v>2</v>
      </c>
      <c r="CI474" s="345">
        <v>2</v>
      </c>
      <c r="CJ474" s="345">
        <v>2</v>
      </c>
      <c r="CK474" s="345">
        <v>2</v>
      </c>
      <c r="CL474" s="345">
        <v>2</v>
      </c>
      <c r="CM474" s="345">
        <v>2</v>
      </c>
      <c r="CN474" s="345">
        <v>2</v>
      </c>
      <c r="CO474" s="345">
        <v>2</v>
      </c>
      <c r="CP474" s="345">
        <v>2</v>
      </c>
      <c r="CQ474" s="345">
        <v>2</v>
      </c>
      <c r="CR474" s="345">
        <v>2</v>
      </c>
      <c r="CS474" s="345">
        <v>2</v>
      </c>
      <c r="CT474" s="345">
        <v>2</v>
      </c>
      <c r="CU474" s="345">
        <v>2</v>
      </c>
      <c r="CV474" s="345">
        <v>2</v>
      </c>
      <c r="CW474" s="335">
        <f t="shared" si="252"/>
        <v>39</v>
      </c>
      <c r="CX474" s="330">
        <f t="shared" si="253"/>
        <v>1</v>
      </c>
      <c r="CY474" s="335">
        <f t="shared" si="254"/>
        <v>0</v>
      </c>
      <c r="CZ474" s="339">
        <f t="shared" si="255"/>
        <v>0</v>
      </c>
      <c r="DA474" s="335">
        <f t="shared" si="256"/>
        <v>0</v>
      </c>
      <c r="DB474" s="339">
        <f t="shared" si="257"/>
        <v>0</v>
      </c>
      <c r="DC474" s="335">
        <f t="shared" si="258"/>
        <v>0</v>
      </c>
      <c r="DD474" s="339">
        <f t="shared" si="259"/>
        <v>0</v>
      </c>
      <c r="DE474" s="71">
        <f t="shared" si="260"/>
        <v>2</v>
      </c>
      <c r="DF474" s="71" t="str">
        <f t="shared" si="261"/>
        <v>Đạt mục tiêu</v>
      </c>
      <c r="DG474" s="2"/>
      <c r="DH474" s="2"/>
      <c r="DI474" s="2"/>
      <c r="DJ474" s="2"/>
      <c r="DK474" s="2"/>
      <c r="DL474" s="2"/>
      <c r="DM474" s="2"/>
      <c r="DN474" s="2"/>
      <c r="DO474" s="2"/>
      <c r="DP474" s="2"/>
      <c r="DQ474" s="2"/>
      <c r="DR474" s="2"/>
      <c r="DS474" s="2"/>
      <c r="DT474" s="2"/>
      <c r="DU474" s="2"/>
      <c r="DV474" s="2"/>
      <c r="DW474" s="2"/>
      <c r="DX474" s="2"/>
      <c r="DY474" s="2"/>
      <c r="DZ474" s="2"/>
    </row>
    <row r="475" spans="1:130" ht="57" hidden="1" customHeight="1" x14ac:dyDescent="0.25">
      <c r="A475" s="49">
        <v>435</v>
      </c>
      <c r="B475" s="62">
        <v>544</v>
      </c>
      <c r="C475" s="56">
        <v>547</v>
      </c>
      <c r="D475" s="9" t="s">
        <v>509</v>
      </c>
      <c r="E475" s="281" t="s">
        <v>11</v>
      </c>
      <c r="F475" s="15" t="s">
        <v>510</v>
      </c>
      <c r="G475" s="282" t="s">
        <v>19</v>
      </c>
      <c r="H475" s="15" t="s">
        <v>925</v>
      </c>
      <c r="I475" s="64" t="s">
        <v>628</v>
      </c>
      <c r="J475" s="8" t="s">
        <v>489</v>
      </c>
      <c r="K475" s="12" t="s">
        <v>6</v>
      </c>
      <c r="L475" s="12" t="s">
        <v>15</v>
      </c>
      <c r="M475" s="11">
        <v>2</v>
      </c>
      <c r="N475" s="305" t="s">
        <v>542</v>
      </c>
      <c r="O475" s="80"/>
      <c r="P475" s="80"/>
      <c r="Q475" s="80" t="s">
        <v>15</v>
      </c>
      <c r="R475" s="66"/>
      <c r="S475" s="80"/>
      <c r="T475" s="66"/>
      <c r="U475" s="80"/>
      <c r="V475" s="66"/>
      <c r="W475" s="66"/>
      <c r="X475" s="66"/>
      <c r="Y475" s="67">
        <f t="shared" si="241"/>
        <v>1</v>
      </c>
      <c r="Z475" s="16"/>
      <c r="AA475" s="16"/>
      <c r="AB475" s="16"/>
      <c r="AC475" s="16"/>
      <c r="AD475" s="16"/>
      <c r="AE475" s="12"/>
      <c r="AF475" s="12"/>
      <c r="AG475" s="12"/>
      <c r="AH475" s="16" t="s">
        <v>654</v>
      </c>
      <c r="AI475" s="16" t="s">
        <v>654</v>
      </c>
      <c r="AJ475" s="16" t="s">
        <v>626</v>
      </c>
      <c r="AK475" s="16"/>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6">
        <v>1</v>
      </c>
      <c r="BK475" s="16">
        <v>1</v>
      </c>
      <c r="BL475" s="16">
        <v>1</v>
      </c>
      <c r="BM475" s="16">
        <v>2</v>
      </c>
      <c r="BN475" s="16">
        <v>2</v>
      </c>
      <c r="BO475" s="16">
        <v>2</v>
      </c>
      <c r="BP475" s="16">
        <v>2</v>
      </c>
      <c r="BQ475" s="16">
        <v>2</v>
      </c>
      <c r="BR475" s="16">
        <v>2</v>
      </c>
      <c r="BS475" s="16">
        <v>2</v>
      </c>
      <c r="BT475" s="16">
        <v>2</v>
      </c>
      <c r="BU475" s="16">
        <v>2</v>
      </c>
      <c r="BV475" s="16">
        <v>2</v>
      </c>
      <c r="BW475" s="16">
        <v>2</v>
      </c>
      <c r="BX475" s="16">
        <v>2</v>
      </c>
      <c r="BY475" s="16">
        <v>2</v>
      </c>
      <c r="BZ475" s="16">
        <v>2</v>
      </c>
      <c r="CA475" s="16">
        <v>2</v>
      </c>
      <c r="CB475" s="16">
        <v>2</v>
      </c>
      <c r="CC475" s="16">
        <v>2</v>
      </c>
      <c r="CD475" s="16">
        <v>2</v>
      </c>
      <c r="CE475" s="16">
        <v>2</v>
      </c>
      <c r="CF475" s="16">
        <v>2</v>
      </c>
      <c r="CG475" s="16">
        <v>2</v>
      </c>
      <c r="CH475" s="16">
        <v>2</v>
      </c>
      <c r="CI475" s="16">
        <v>2</v>
      </c>
      <c r="CJ475" s="16">
        <v>2</v>
      </c>
      <c r="CK475" s="16">
        <v>2</v>
      </c>
      <c r="CL475" s="16">
        <v>2</v>
      </c>
      <c r="CM475" s="16">
        <v>2</v>
      </c>
      <c r="CN475" s="16">
        <v>2</v>
      </c>
      <c r="CO475" s="16">
        <v>2</v>
      </c>
      <c r="CP475" s="16">
        <v>2</v>
      </c>
      <c r="CQ475" s="16">
        <v>2</v>
      </c>
      <c r="CR475" s="16">
        <v>2</v>
      </c>
      <c r="CS475" s="16">
        <v>2</v>
      </c>
      <c r="CT475" s="16">
        <v>2</v>
      </c>
      <c r="CU475" s="16">
        <v>2</v>
      </c>
      <c r="CV475" s="16">
        <v>2</v>
      </c>
      <c r="CW475" s="69">
        <f t="shared" si="252"/>
        <v>36</v>
      </c>
      <c r="CX475" s="352">
        <f t="shared" si="253"/>
        <v>0.92307692307692313</v>
      </c>
      <c r="CY475" s="69">
        <f t="shared" si="254"/>
        <v>3</v>
      </c>
      <c r="CZ475" s="70">
        <f t="shared" si="255"/>
        <v>7.6923076923076927E-2</v>
      </c>
      <c r="DA475" s="69">
        <f t="shared" si="256"/>
        <v>0</v>
      </c>
      <c r="DB475" s="70">
        <f t="shared" si="257"/>
        <v>0</v>
      </c>
      <c r="DC475" s="69">
        <f t="shared" si="258"/>
        <v>0</v>
      </c>
      <c r="DD475" s="70">
        <f t="shared" si="259"/>
        <v>0</v>
      </c>
      <c r="DE475" s="71">
        <f t="shared" si="260"/>
        <v>1.9230769230769231</v>
      </c>
      <c r="DF475" s="71" t="str">
        <f t="shared" si="261"/>
        <v>Đạt mục tiêu</v>
      </c>
      <c r="DG475" s="2"/>
      <c r="DH475" s="2"/>
      <c r="DI475" s="2"/>
      <c r="DJ475" s="2"/>
      <c r="DK475" s="2"/>
      <c r="DL475" s="2"/>
      <c r="DM475" s="2"/>
      <c r="DN475" s="2"/>
      <c r="DO475" s="2"/>
      <c r="DP475" s="2"/>
      <c r="DQ475" s="2"/>
      <c r="DR475" s="2"/>
      <c r="DS475" s="2"/>
      <c r="DT475" s="2"/>
      <c r="DU475" s="2"/>
      <c r="DV475" s="2"/>
      <c r="DW475" s="2"/>
      <c r="DX475" s="2"/>
      <c r="DY475" s="2"/>
      <c r="DZ475" s="2"/>
    </row>
    <row r="476" spans="1:130" ht="57" hidden="1" customHeight="1" x14ac:dyDescent="0.25">
      <c r="A476" s="49">
        <v>436</v>
      </c>
      <c r="B476" s="62">
        <v>547</v>
      </c>
      <c r="C476" s="56">
        <v>547</v>
      </c>
      <c r="D476" s="9" t="s">
        <v>509</v>
      </c>
      <c r="E476" s="15" t="s">
        <v>11</v>
      </c>
      <c r="F476" s="15" t="s">
        <v>510</v>
      </c>
      <c r="G476" s="64" t="s">
        <v>19</v>
      </c>
      <c r="H476" s="20" t="s">
        <v>926</v>
      </c>
      <c r="I476" s="64" t="s">
        <v>628</v>
      </c>
      <c r="J476" s="8" t="s">
        <v>489</v>
      </c>
      <c r="K476" s="13"/>
      <c r="L476" s="13"/>
      <c r="M476" s="11"/>
      <c r="N476" s="11" t="s">
        <v>545</v>
      </c>
      <c r="O476" s="80"/>
      <c r="P476" s="80"/>
      <c r="Q476" s="80"/>
      <c r="R476" s="66"/>
      <c r="S476" s="80"/>
      <c r="T476" s="66" t="s">
        <v>15</v>
      </c>
      <c r="U476" s="80"/>
      <c r="V476" s="66"/>
      <c r="W476" s="66"/>
      <c r="X476" s="66"/>
      <c r="Y476" s="67">
        <f t="shared" si="241"/>
        <v>1</v>
      </c>
      <c r="Z476" s="16"/>
      <c r="AA476" s="12"/>
      <c r="AB476" s="12"/>
      <c r="AC476" s="12"/>
      <c r="AD476" s="12"/>
      <c r="AE476" s="12"/>
      <c r="AF476" s="12"/>
      <c r="AG476" s="12"/>
      <c r="AH476" s="12"/>
      <c r="AI476" s="12"/>
      <c r="AJ476" s="12"/>
      <c r="AK476" s="12"/>
      <c r="AL476" s="12"/>
      <c r="AM476" s="12"/>
      <c r="AN476" s="12"/>
      <c r="AO476" s="12"/>
      <c r="AP476" s="12"/>
      <c r="AQ476" s="12"/>
      <c r="AR476" s="12"/>
      <c r="AS476" s="12"/>
      <c r="AT476" s="12"/>
      <c r="AU476" s="12" t="s">
        <v>626</v>
      </c>
      <c r="AV476" s="12"/>
      <c r="AW476" s="12"/>
      <c r="AX476" s="12"/>
      <c r="AY476" s="12"/>
      <c r="AZ476" s="12"/>
      <c r="BA476" s="12"/>
      <c r="BB476" s="12"/>
      <c r="BC476" s="12"/>
      <c r="BD476" s="12"/>
      <c r="BE476" s="12"/>
      <c r="BF476" s="12"/>
      <c r="BG476" s="12"/>
      <c r="BH476" s="12"/>
      <c r="BI476" s="12"/>
      <c r="BJ476" s="345">
        <v>2</v>
      </c>
      <c r="BK476" s="345">
        <v>2</v>
      </c>
      <c r="BL476" s="345">
        <v>2</v>
      </c>
      <c r="BM476" s="345">
        <v>2</v>
      </c>
      <c r="BN476" s="345">
        <v>2</v>
      </c>
      <c r="BO476" s="345">
        <v>2</v>
      </c>
      <c r="BP476" s="345">
        <v>2</v>
      </c>
      <c r="BQ476" s="345">
        <v>2</v>
      </c>
      <c r="BR476" s="345">
        <v>2</v>
      </c>
      <c r="BS476" s="345">
        <v>2</v>
      </c>
      <c r="BT476" s="345">
        <v>2</v>
      </c>
      <c r="BU476" s="345">
        <v>2</v>
      </c>
      <c r="BV476" s="345">
        <v>2</v>
      </c>
      <c r="BW476" s="345">
        <v>2</v>
      </c>
      <c r="BX476" s="345">
        <v>2</v>
      </c>
      <c r="BY476" s="345">
        <v>2</v>
      </c>
      <c r="BZ476" s="345">
        <v>2</v>
      </c>
      <c r="CA476" s="345">
        <v>2</v>
      </c>
      <c r="CB476" s="345">
        <v>2</v>
      </c>
      <c r="CC476" s="345">
        <v>2</v>
      </c>
      <c r="CD476" s="345">
        <v>2</v>
      </c>
      <c r="CE476" s="345">
        <v>2</v>
      </c>
      <c r="CF476" s="345">
        <v>2</v>
      </c>
      <c r="CG476" s="345">
        <v>2</v>
      </c>
      <c r="CH476" s="345">
        <v>2</v>
      </c>
      <c r="CI476" s="345">
        <v>2</v>
      </c>
      <c r="CJ476" s="345">
        <v>2</v>
      </c>
      <c r="CK476" s="345">
        <v>2</v>
      </c>
      <c r="CL476" s="345">
        <v>2</v>
      </c>
      <c r="CM476" s="345">
        <v>2</v>
      </c>
      <c r="CN476" s="345">
        <v>2</v>
      </c>
      <c r="CO476" s="345">
        <v>2</v>
      </c>
      <c r="CP476" s="345">
        <v>2</v>
      </c>
      <c r="CQ476" s="345">
        <v>2</v>
      </c>
      <c r="CR476" s="345">
        <v>2</v>
      </c>
      <c r="CS476" s="345">
        <v>2</v>
      </c>
      <c r="CT476" s="345">
        <v>2</v>
      </c>
      <c r="CU476" s="345">
        <v>2</v>
      </c>
      <c r="CV476" s="345">
        <v>2</v>
      </c>
      <c r="CW476" s="335">
        <f t="shared" si="252"/>
        <v>39</v>
      </c>
      <c r="CX476" s="330">
        <f t="shared" si="253"/>
        <v>1</v>
      </c>
      <c r="CY476" s="335">
        <f t="shared" si="254"/>
        <v>0</v>
      </c>
      <c r="CZ476" s="339">
        <f t="shared" si="255"/>
        <v>0</v>
      </c>
      <c r="DA476" s="335">
        <f t="shared" si="256"/>
        <v>0</v>
      </c>
      <c r="DB476" s="339">
        <f t="shared" si="257"/>
        <v>0</v>
      </c>
      <c r="DC476" s="335">
        <f t="shared" si="258"/>
        <v>0</v>
      </c>
      <c r="DD476" s="339">
        <f t="shared" si="259"/>
        <v>0</v>
      </c>
      <c r="DE476" s="71">
        <f t="shared" si="260"/>
        <v>2</v>
      </c>
      <c r="DF476" s="71" t="str">
        <f t="shared" si="261"/>
        <v>Đạt mục tiêu</v>
      </c>
      <c r="DG476" s="2"/>
      <c r="DH476" s="2"/>
      <c r="DI476" s="2"/>
      <c r="DJ476" s="2"/>
      <c r="DK476" s="2"/>
      <c r="DL476" s="2"/>
      <c r="DM476" s="2"/>
      <c r="DN476" s="2"/>
      <c r="DO476" s="2"/>
      <c r="DP476" s="2"/>
      <c r="DQ476" s="2"/>
      <c r="DR476" s="2"/>
      <c r="DS476" s="2"/>
      <c r="DT476" s="2"/>
      <c r="DU476" s="2"/>
      <c r="DV476" s="2"/>
      <c r="DW476" s="2"/>
      <c r="DX476" s="2"/>
      <c r="DY476" s="2"/>
      <c r="DZ476" s="2"/>
    </row>
    <row r="477" spans="1:130" ht="63.75" hidden="1" customHeight="1" x14ac:dyDescent="0.25">
      <c r="A477" s="49">
        <v>437</v>
      </c>
      <c r="B477" s="62">
        <v>547</v>
      </c>
      <c r="C477" s="56">
        <v>547</v>
      </c>
      <c r="D477" s="9" t="s">
        <v>509</v>
      </c>
      <c r="E477" s="15" t="s">
        <v>11</v>
      </c>
      <c r="F477" s="15" t="s">
        <v>510</v>
      </c>
      <c r="G477" s="64" t="s">
        <v>19</v>
      </c>
      <c r="H477" s="8" t="s">
        <v>927</v>
      </c>
      <c r="I477" s="64" t="s">
        <v>628</v>
      </c>
      <c r="J477" s="8" t="s">
        <v>489</v>
      </c>
      <c r="K477" s="13"/>
      <c r="L477" s="13"/>
      <c r="M477" s="11"/>
      <c r="N477" s="305" t="s">
        <v>544</v>
      </c>
      <c r="O477" s="80"/>
      <c r="P477" s="80"/>
      <c r="Q477" s="80"/>
      <c r="R477" s="66"/>
      <c r="S477" s="80" t="s">
        <v>15</v>
      </c>
      <c r="T477" s="66"/>
      <c r="U477" s="80"/>
      <c r="V477" s="66"/>
      <c r="W477" s="66"/>
      <c r="X477" s="66"/>
      <c r="Y477" s="67">
        <f t="shared" si="241"/>
        <v>1</v>
      </c>
      <c r="Z477" s="16"/>
      <c r="AA477" s="16"/>
      <c r="AB477" s="16"/>
      <c r="AC477" s="16"/>
      <c r="AD477" s="16"/>
      <c r="AE477" s="12"/>
      <c r="AF477" s="12"/>
      <c r="AG477" s="12"/>
      <c r="AH477" s="12"/>
      <c r="AI477" s="12"/>
      <c r="AJ477" s="12"/>
      <c r="AK477" s="12"/>
      <c r="AL477" s="12"/>
      <c r="AM477" s="12"/>
      <c r="AN477" s="12"/>
      <c r="AO477" s="12"/>
      <c r="AP477" s="12"/>
      <c r="AQ477" s="12"/>
      <c r="AR477" s="12"/>
      <c r="AS477" s="12"/>
      <c r="AT477" s="12" t="s">
        <v>626</v>
      </c>
      <c r="AU477" s="16"/>
      <c r="AV477" s="16"/>
      <c r="AW477" s="16"/>
      <c r="AX477" s="16"/>
      <c r="AY477" s="12"/>
      <c r="AZ477" s="12"/>
      <c r="BA477" s="12"/>
      <c r="BB477" s="12"/>
      <c r="BC477" s="12"/>
      <c r="BD477" s="12"/>
      <c r="BE477" s="12"/>
      <c r="BF477" s="12"/>
      <c r="BG477" s="12"/>
      <c r="BH477" s="12"/>
      <c r="BI477" s="12"/>
      <c r="BJ477" s="16">
        <v>2</v>
      </c>
      <c r="BK477" s="16">
        <v>2</v>
      </c>
      <c r="BL477" s="16">
        <v>2</v>
      </c>
      <c r="BM477" s="16">
        <v>2</v>
      </c>
      <c r="BN477" s="16">
        <v>2</v>
      </c>
      <c r="BO477" s="16">
        <v>2</v>
      </c>
      <c r="BP477" s="16">
        <v>2</v>
      </c>
      <c r="BQ477" s="16">
        <v>2</v>
      </c>
      <c r="BR477" s="16">
        <v>2</v>
      </c>
      <c r="BS477" s="16">
        <v>2</v>
      </c>
      <c r="BT477" s="16">
        <v>2</v>
      </c>
      <c r="BU477" s="16">
        <v>2</v>
      </c>
      <c r="BV477" s="16">
        <v>2</v>
      </c>
      <c r="BW477" s="16">
        <v>2</v>
      </c>
      <c r="BX477" s="16">
        <v>2</v>
      </c>
      <c r="BY477" s="16">
        <v>2</v>
      </c>
      <c r="BZ477" s="16">
        <v>2</v>
      </c>
      <c r="CA477" s="16">
        <v>2</v>
      </c>
      <c r="CB477" s="16">
        <v>2</v>
      </c>
      <c r="CC477" s="16">
        <v>2</v>
      </c>
      <c r="CD477" s="16">
        <v>2</v>
      </c>
      <c r="CE477" s="16">
        <v>2</v>
      </c>
      <c r="CF477" s="16">
        <v>2</v>
      </c>
      <c r="CG477" s="16">
        <v>2</v>
      </c>
      <c r="CH477" s="16">
        <v>2</v>
      </c>
      <c r="CI477" s="16">
        <v>2</v>
      </c>
      <c r="CJ477" s="16">
        <v>2</v>
      </c>
      <c r="CK477" s="16">
        <v>2</v>
      </c>
      <c r="CL477" s="16">
        <v>2</v>
      </c>
      <c r="CM477" s="16">
        <v>2</v>
      </c>
      <c r="CN477" s="16">
        <v>2</v>
      </c>
      <c r="CO477" s="16">
        <v>2</v>
      </c>
      <c r="CP477" s="16">
        <v>2</v>
      </c>
      <c r="CQ477" s="16">
        <v>2</v>
      </c>
      <c r="CR477" s="16">
        <v>2</v>
      </c>
      <c r="CS477" s="16"/>
      <c r="CT477" s="16">
        <v>2</v>
      </c>
      <c r="CU477" s="16">
        <v>2</v>
      </c>
      <c r="CV477" s="16">
        <v>2</v>
      </c>
      <c r="CW477" s="69">
        <f t="shared" si="252"/>
        <v>38</v>
      </c>
      <c r="CX477" s="352">
        <f t="shared" si="253"/>
        <v>1</v>
      </c>
      <c r="CY477" s="69">
        <f t="shared" si="254"/>
        <v>0</v>
      </c>
      <c r="CZ477" s="70">
        <f t="shared" si="255"/>
        <v>0</v>
      </c>
      <c r="DA477" s="69">
        <f t="shared" si="256"/>
        <v>0</v>
      </c>
      <c r="DB477" s="70">
        <f t="shared" si="257"/>
        <v>0</v>
      </c>
      <c r="DC477" s="69">
        <f t="shared" si="258"/>
        <v>0</v>
      </c>
      <c r="DD477" s="70">
        <f t="shared" si="259"/>
        <v>0</v>
      </c>
      <c r="DE477" s="71">
        <f t="shared" si="260"/>
        <v>2</v>
      </c>
      <c r="DF477" s="71" t="str">
        <f t="shared" si="261"/>
        <v>Đạt mục tiêu</v>
      </c>
      <c r="DG477" s="2"/>
      <c r="DH477" s="2"/>
      <c r="DI477" s="2"/>
      <c r="DJ477" s="2"/>
      <c r="DK477" s="2"/>
      <c r="DL477" s="2"/>
      <c r="DM477" s="2"/>
      <c r="DN477" s="2"/>
      <c r="DO477" s="2"/>
      <c r="DP477" s="2"/>
      <c r="DQ477" s="2"/>
      <c r="DR477" s="2"/>
      <c r="DS477" s="2"/>
      <c r="DT477" s="2"/>
      <c r="DU477" s="2"/>
      <c r="DV477" s="2"/>
      <c r="DW477" s="2"/>
      <c r="DX477" s="2"/>
      <c r="DY477" s="2"/>
      <c r="DZ477" s="2"/>
    </row>
    <row r="478" spans="1:130" ht="78" customHeight="1" x14ac:dyDescent="0.25">
      <c r="A478" s="614">
        <v>438</v>
      </c>
      <c r="B478" s="629">
        <v>547</v>
      </c>
      <c r="C478" s="56"/>
      <c r="D478" s="612" t="s">
        <v>928</v>
      </c>
      <c r="E478" s="15"/>
      <c r="F478" s="612" t="s">
        <v>511</v>
      </c>
      <c r="G478" s="64"/>
      <c r="H478" s="8" t="s">
        <v>1423</v>
      </c>
      <c r="I478" s="64" t="s">
        <v>628</v>
      </c>
      <c r="J478" s="9"/>
      <c r="K478" s="272"/>
      <c r="L478" s="272"/>
      <c r="M478" s="11"/>
      <c r="N478" s="305" t="s">
        <v>541</v>
      </c>
      <c r="O478" s="80"/>
      <c r="P478" s="80"/>
      <c r="Q478" s="80"/>
      <c r="R478" s="66"/>
      <c r="S478" s="80"/>
      <c r="T478" s="66"/>
      <c r="U478" s="80"/>
      <c r="V478" s="66"/>
      <c r="W478" s="66"/>
      <c r="X478" s="66"/>
      <c r="Y478" s="67"/>
      <c r="Z478" s="16"/>
      <c r="AA478" s="16"/>
      <c r="AB478" s="16"/>
      <c r="AC478" s="16"/>
      <c r="AD478" s="566"/>
      <c r="AE478" s="273" t="s">
        <v>654</v>
      </c>
      <c r="AF478" s="273" t="s">
        <v>654</v>
      </c>
      <c r="AG478" s="273" t="s">
        <v>654</v>
      </c>
      <c r="AH478" s="68"/>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69"/>
      <c r="CX478" s="352"/>
      <c r="CY478" s="69"/>
      <c r="CZ478" s="70"/>
      <c r="DA478" s="69"/>
      <c r="DB478" s="70"/>
      <c r="DC478" s="69"/>
      <c r="DD478" s="70"/>
      <c r="DE478" s="71"/>
      <c r="DF478" s="71"/>
      <c r="DG478" s="387"/>
      <c r="DH478" s="387"/>
      <c r="DI478" s="387"/>
      <c r="DJ478" s="387"/>
      <c r="DK478" s="387"/>
      <c r="DL478" s="387"/>
      <c r="DM478" s="387"/>
      <c r="DN478" s="387"/>
      <c r="DO478" s="387"/>
      <c r="DP478" s="387"/>
      <c r="DQ478" s="387"/>
      <c r="DR478" s="387"/>
      <c r="DS478" s="387"/>
      <c r="DT478" s="387"/>
      <c r="DU478" s="387"/>
      <c r="DV478" s="387"/>
      <c r="DW478" s="387"/>
      <c r="DX478" s="387"/>
      <c r="DY478" s="387"/>
      <c r="DZ478" s="387"/>
    </row>
    <row r="479" spans="1:130" ht="63.75" customHeight="1" x14ac:dyDescent="0.25">
      <c r="A479" s="616"/>
      <c r="B479" s="630"/>
      <c r="C479" s="56">
        <v>550</v>
      </c>
      <c r="D479" s="613"/>
      <c r="E479" s="15" t="s">
        <v>11</v>
      </c>
      <c r="F479" s="613"/>
      <c r="G479" s="64" t="s">
        <v>19</v>
      </c>
      <c r="H479" s="8" t="s">
        <v>1387</v>
      </c>
      <c r="I479" s="64" t="s">
        <v>628</v>
      </c>
      <c r="J479" s="388" t="s">
        <v>489</v>
      </c>
      <c r="K479" s="12" t="s">
        <v>6</v>
      </c>
      <c r="L479" s="12" t="s">
        <v>15</v>
      </c>
      <c r="M479" s="11"/>
      <c r="N479" s="305" t="s">
        <v>541</v>
      </c>
      <c r="O479" s="66"/>
      <c r="P479" s="66" t="s">
        <v>15</v>
      </c>
      <c r="Q479" s="66"/>
      <c r="R479" s="66"/>
      <c r="S479" s="66"/>
      <c r="T479" s="66"/>
      <c r="U479" s="66"/>
      <c r="V479" s="80"/>
      <c r="W479" s="80"/>
      <c r="X479" s="80"/>
      <c r="Y479" s="67">
        <f t="shared" si="241"/>
        <v>1</v>
      </c>
      <c r="Z479" s="16"/>
      <c r="AA479" s="16"/>
      <c r="AB479" s="16"/>
      <c r="AC479" s="16"/>
      <c r="AD479" s="566"/>
      <c r="AE479" s="273" t="s">
        <v>626</v>
      </c>
      <c r="AF479" s="273" t="s">
        <v>654</v>
      </c>
      <c r="AG479" s="273"/>
      <c r="AH479" s="68"/>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6">
        <v>2</v>
      </c>
      <c r="BK479" s="16">
        <v>2</v>
      </c>
      <c r="BL479" s="16">
        <v>2</v>
      </c>
      <c r="BM479" s="16">
        <v>2</v>
      </c>
      <c r="BN479" s="16">
        <v>2</v>
      </c>
      <c r="BO479" s="16">
        <v>2</v>
      </c>
      <c r="BP479" s="16">
        <v>2</v>
      </c>
      <c r="BQ479" s="16">
        <v>2</v>
      </c>
      <c r="BR479" s="16">
        <v>2</v>
      </c>
      <c r="BS479" s="16">
        <v>2</v>
      </c>
      <c r="BT479" s="16">
        <v>2</v>
      </c>
      <c r="BU479" s="16">
        <v>2</v>
      </c>
      <c r="BV479" s="16">
        <v>2</v>
      </c>
      <c r="BW479" s="16">
        <v>2</v>
      </c>
      <c r="BX479" s="16">
        <v>2</v>
      </c>
      <c r="BY479" s="16">
        <v>2</v>
      </c>
      <c r="BZ479" s="16">
        <v>2</v>
      </c>
      <c r="CA479" s="16">
        <v>2</v>
      </c>
      <c r="CB479" s="16">
        <v>2</v>
      </c>
      <c r="CC479" s="16">
        <v>2</v>
      </c>
      <c r="CD479" s="16">
        <v>2</v>
      </c>
      <c r="CE479" s="16">
        <v>2</v>
      </c>
      <c r="CF479" s="16">
        <v>2</v>
      </c>
      <c r="CG479" s="16">
        <v>2</v>
      </c>
      <c r="CH479" s="16">
        <v>2</v>
      </c>
      <c r="CI479" s="16">
        <v>2</v>
      </c>
      <c r="CJ479" s="16">
        <v>2</v>
      </c>
      <c r="CK479" s="16">
        <v>2</v>
      </c>
      <c r="CL479" s="16">
        <v>2</v>
      </c>
      <c r="CM479" s="16">
        <v>2</v>
      </c>
      <c r="CN479" s="16">
        <v>2</v>
      </c>
      <c r="CO479" s="16">
        <v>2</v>
      </c>
      <c r="CP479" s="16">
        <v>2</v>
      </c>
      <c r="CQ479" s="16">
        <v>2</v>
      </c>
      <c r="CR479" s="16">
        <v>2</v>
      </c>
      <c r="CS479" s="16">
        <v>2</v>
      </c>
      <c r="CT479" s="16">
        <v>2</v>
      </c>
      <c r="CU479" s="16">
        <v>2</v>
      </c>
      <c r="CV479" s="16">
        <v>2</v>
      </c>
      <c r="CW479" s="69">
        <f t="shared" si="252"/>
        <v>39</v>
      </c>
      <c r="CX479" s="352">
        <f t="shared" si="253"/>
        <v>1</v>
      </c>
      <c r="CY479" s="69">
        <f t="shared" si="254"/>
        <v>0</v>
      </c>
      <c r="CZ479" s="70">
        <f t="shared" si="255"/>
        <v>0</v>
      </c>
      <c r="DA479" s="69">
        <f t="shared" si="256"/>
        <v>0</v>
      </c>
      <c r="DB479" s="70">
        <f t="shared" si="257"/>
        <v>0</v>
      </c>
      <c r="DC479" s="69">
        <f t="shared" si="258"/>
        <v>0</v>
      </c>
      <c r="DD479" s="70">
        <f t="shared" si="259"/>
        <v>0</v>
      </c>
      <c r="DE479" s="71">
        <f t="shared" si="260"/>
        <v>2</v>
      </c>
      <c r="DF479" s="71" t="str">
        <f t="shared" si="261"/>
        <v>Đạt mục tiêu</v>
      </c>
      <c r="DG479" s="2"/>
      <c r="DH479" s="2"/>
      <c r="DI479" s="2"/>
      <c r="DJ479" s="2"/>
      <c r="DK479" s="2"/>
      <c r="DL479" s="2"/>
      <c r="DM479" s="2"/>
      <c r="DN479" s="2"/>
      <c r="DO479" s="2"/>
      <c r="DP479" s="2"/>
      <c r="DQ479" s="2"/>
      <c r="DR479" s="2"/>
      <c r="DS479" s="2"/>
      <c r="DT479" s="2"/>
      <c r="DU479" s="2"/>
      <c r="DV479" s="2"/>
      <c r="DW479" s="2"/>
      <c r="DX479" s="2"/>
      <c r="DY479" s="2"/>
      <c r="DZ479" s="2"/>
    </row>
    <row r="480" spans="1:130" ht="63.75" hidden="1" customHeight="1" x14ac:dyDescent="0.25">
      <c r="A480" s="49">
        <v>439</v>
      </c>
      <c r="B480" s="55">
        <v>547</v>
      </c>
      <c r="C480" s="56">
        <v>550</v>
      </c>
      <c r="D480" s="8" t="s">
        <v>928</v>
      </c>
      <c r="E480" s="15" t="s">
        <v>11</v>
      </c>
      <c r="F480" s="15" t="s">
        <v>511</v>
      </c>
      <c r="G480" s="64" t="s">
        <v>19</v>
      </c>
      <c r="H480" s="8" t="s">
        <v>929</v>
      </c>
      <c r="I480" s="64" t="s">
        <v>628</v>
      </c>
      <c r="J480" s="388" t="s">
        <v>489</v>
      </c>
      <c r="K480" s="12" t="s">
        <v>6</v>
      </c>
      <c r="L480" s="12" t="s">
        <v>15</v>
      </c>
      <c r="M480" s="11"/>
      <c r="N480" s="305" t="s">
        <v>543</v>
      </c>
      <c r="O480" s="66"/>
      <c r="P480" s="66"/>
      <c r="Q480" s="66"/>
      <c r="R480" s="66" t="s">
        <v>15</v>
      </c>
      <c r="S480" s="66"/>
      <c r="T480" s="66"/>
      <c r="U480" s="66"/>
      <c r="V480" s="80"/>
      <c r="W480" s="80"/>
      <c r="X480" s="80"/>
      <c r="Y480" s="67">
        <v>1</v>
      </c>
      <c r="Z480" s="16"/>
      <c r="AA480" s="16"/>
      <c r="AB480" s="16"/>
      <c r="AC480" s="16"/>
      <c r="AD480" s="16"/>
      <c r="AE480" s="272"/>
      <c r="AF480" s="272"/>
      <c r="AG480" s="272"/>
      <c r="AH480" s="12"/>
      <c r="AI480" s="12"/>
      <c r="AJ480" s="12"/>
      <c r="AK480" s="12"/>
      <c r="AL480" s="12"/>
      <c r="AM480" s="12" t="s">
        <v>645</v>
      </c>
      <c r="AN480" s="12"/>
      <c r="AO480" s="12"/>
      <c r="AP480" s="12" t="s">
        <v>626</v>
      </c>
      <c r="AQ480" s="12"/>
      <c r="AR480" s="12"/>
      <c r="AS480" s="12"/>
      <c r="AT480" s="12"/>
      <c r="AU480" s="12"/>
      <c r="AV480" s="12"/>
      <c r="AW480" s="12"/>
      <c r="AX480" s="12"/>
      <c r="AY480" s="12"/>
      <c r="AZ480" s="12"/>
      <c r="BA480" s="12"/>
      <c r="BB480" s="12"/>
      <c r="BC480" s="12"/>
      <c r="BD480" s="12"/>
      <c r="BE480" s="12"/>
      <c r="BF480" s="12"/>
      <c r="BG480" s="12"/>
      <c r="BH480" s="12"/>
      <c r="BI480" s="12"/>
      <c r="BJ480" s="16">
        <v>2</v>
      </c>
      <c r="BK480" s="16">
        <v>2</v>
      </c>
      <c r="BL480" s="16">
        <v>2</v>
      </c>
      <c r="BM480" s="16">
        <v>2</v>
      </c>
      <c r="BN480" s="16">
        <v>2</v>
      </c>
      <c r="BO480" s="16">
        <v>2</v>
      </c>
      <c r="BP480" s="16">
        <v>2</v>
      </c>
      <c r="BQ480" s="16">
        <v>2</v>
      </c>
      <c r="BR480" s="16">
        <v>2</v>
      </c>
      <c r="BS480" s="16">
        <v>2</v>
      </c>
      <c r="BT480" s="16">
        <v>2</v>
      </c>
      <c r="BU480" s="16">
        <v>2</v>
      </c>
      <c r="BV480" s="16">
        <v>2</v>
      </c>
      <c r="BW480" s="16">
        <v>2</v>
      </c>
      <c r="BX480" s="16">
        <v>2</v>
      </c>
      <c r="BY480" s="16">
        <v>2</v>
      </c>
      <c r="BZ480" s="16">
        <v>2</v>
      </c>
      <c r="CA480" s="16">
        <v>2</v>
      </c>
      <c r="CB480" s="16">
        <v>2</v>
      </c>
      <c r="CC480" s="16">
        <v>2</v>
      </c>
      <c r="CD480" s="16">
        <v>2</v>
      </c>
      <c r="CE480" s="16">
        <v>2</v>
      </c>
      <c r="CF480" s="16">
        <v>2</v>
      </c>
      <c r="CG480" s="16">
        <v>2</v>
      </c>
      <c r="CH480" s="16">
        <v>2</v>
      </c>
      <c r="CI480" s="16">
        <v>2</v>
      </c>
      <c r="CJ480" s="16">
        <v>2</v>
      </c>
      <c r="CK480" s="16">
        <v>2</v>
      </c>
      <c r="CL480" s="16">
        <v>2</v>
      </c>
      <c r="CM480" s="16">
        <v>2</v>
      </c>
      <c r="CN480" s="16">
        <v>2</v>
      </c>
      <c r="CO480" s="16">
        <v>2</v>
      </c>
      <c r="CP480" s="16">
        <v>2</v>
      </c>
      <c r="CQ480" s="16">
        <v>2</v>
      </c>
      <c r="CR480" s="16">
        <v>2</v>
      </c>
      <c r="CS480" s="16">
        <v>2</v>
      </c>
      <c r="CT480" s="16">
        <v>2</v>
      </c>
      <c r="CU480" s="16">
        <v>2</v>
      </c>
      <c r="CV480" s="16">
        <v>2</v>
      </c>
      <c r="CW480" s="69"/>
      <c r="CX480" s="352"/>
      <c r="CY480" s="69"/>
      <c r="CZ480" s="70"/>
      <c r="DA480" s="69"/>
      <c r="DB480" s="70"/>
      <c r="DC480" s="69"/>
      <c r="DD480" s="70"/>
      <c r="DE480" s="71"/>
      <c r="DF480" s="71"/>
      <c r="DG480" s="2"/>
      <c r="DH480" s="2"/>
      <c r="DI480" s="2"/>
      <c r="DJ480" s="2"/>
      <c r="DK480" s="2"/>
      <c r="DL480" s="2"/>
      <c r="DM480" s="2"/>
      <c r="DN480" s="2"/>
      <c r="DO480" s="2"/>
      <c r="DP480" s="2"/>
      <c r="DQ480" s="2"/>
      <c r="DR480" s="2"/>
      <c r="DS480" s="2"/>
      <c r="DT480" s="2"/>
      <c r="DU480" s="2"/>
      <c r="DV480" s="2"/>
      <c r="DW480" s="2"/>
      <c r="DX480" s="2"/>
      <c r="DY480" s="2"/>
      <c r="DZ480" s="2"/>
    </row>
    <row r="481" spans="1:130" ht="63.75" hidden="1" customHeight="1" x14ac:dyDescent="0.25">
      <c r="A481" s="49">
        <v>440</v>
      </c>
      <c r="B481" s="55">
        <v>547</v>
      </c>
      <c r="C481" s="56"/>
      <c r="D481" s="8" t="s">
        <v>928</v>
      </c>
      <c r="E481" s="15" t="s">
        <v>11</v>
      </c>
      <c r="F481" s="15" t="s">
        <v>511</v>
      </c>
      <c r="G481" s="64" t="s">
        <v>19</v>
      </c>
      <c r="H481" s="8" t="s">
        <v>930</v>
      </c>
      <c r="I481" s="64"/>
      <c r="J481" s="388"/>
      <c r="K481" s="12"/>
      <c r="L481" s="12"/>
      <c r="M481" s="11"/>
      <c r="N481" s="11" t="s">
        <v>546</v>
      </c>
      <c r="O481" s="66"/>
      <c r="P481" s="66"/>
      <c r="Q481" s="66"/>
      <c r="R481" s="66"/>
      <c r="S481" s="66"/>
      <c r="T481" s="66"/>
      <c r="U481" s="66" t="s">
        <v>15</v>
      </c>
      <c r="V481" s="80"/>
      <c r="W481" s="80"/>
      <c r="X481" s="80"/>
      <c r="Y481" s="67">
        <v>1</v>
      </c>
      <c r="Z481" s="16"/>
      <c r="AA481" s="16"/>
      <c r="AB481" s="16"/>
      <c r="AC481" s="16"/>
      <c r="AD481" s="16"/>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6"/>
      <c r="BK481" s="16"/>
      <c r="BL481" s="16"/>
      <c r="BM481" s="16"/>
      <c r="BN481" s="16"/>
      <c r="BO481" s="16"/>
      <c r="BP481" s="16"/>
      <c r="BQ481" s="16"/>
      <c r="BR481" s="16">
        <v>2</v>
      </c>
      <c r="BS481" s="16">
        <v>2</v>
      </c>
      <c r="BT481" s="16">
        <v>2</v>
      </c>
      <c r="BU481" s="16">
        <v>2</v>
      </c>
      <c r="BV481" s="16">
        <v>2</v>
      </c>
      <c r="BW481" s="16">
        <v>2</v>
      </c>
      <c r="BX481" s="16">
        <v>2</v>
      </c>
      <c r="BY481" s="16">
        <v>2</v>
      </c>
      <c r="BZ481" s="16">
        <v>2</v>
      </c>
      <c r="CA481" s="16">
        <v>2</v>
      </c>
      <c r="CB481" s="16">
        <v>2</v>
      </c>
      <c r="CC481" s="16">
        <v>2</v>
      </c>
      <c r="CD481" s="16">
        <v>2</v>
      </c>
      <c r="CE481" s="16"/>
      <c r="CF481" s="16"/>
      <c r="CG481" s="16"/>
      <c r="CH481" s="16"/>
      <c r="CI481" s="16"/>
      <c r="CJ481" s="16"/>
      <c r="CK481" s="16"/>
      <c r="CL481" s="16"/>
      <c r="CM481" s="16"/>
      <c r="CN481" s="16"/>
      <c r="CO481" s="16"/>
      <c r="CP481" s="16"/>
      <c r="CQ481" s="16"/>
      <c r="CR481" s="16"/>
      <c r="CS481" s="16"/>
      <c r="CT481" s="16"/>
      <c r="CU481" s="16"/>
      <c r="CV481" s="16"/>
      <c r="CW481" s="69"/>
      <c r="CX481" s="352"/>
      <c r="CY481" s="69"/>
      <c r="CZ481" s="70"/>
      <c r="DA481" s="69"/>
      <c r="DB481" s="70"/>
      <c r="DC481" s="69"/>
      <c r="DD481" s="70"/>
      <c r="DE481" s="71"/>
      <c r="DF481" s="71"/>
      <c r="DG481" s="2"/>
      <c r="DH481" s="2"/>
      <c r="DI481" s="2"/>
      <c r="DJ481" s="2"/>
      <c r="DK481" s="2"/>
      <c r="DL481" s="2"/>
      <c r="DM481" s="2"/>
      <c r="DN481" s="2"/>
      <c r="DO481" s="2"/>
      <c r="DP481" s="2"/>
      <c r="DQ481" s="2"/>
      <c r="DR481" s="2"/>
      <c r="DS481" s="2"/>
      <c r="DT481" s="2"/>
      <c r="DU481" s="2"/>
      <c r="DV481" s="2"/>
      <c r="DW481" s="2"/>
      <c r="DX481" s="2"/>
      <c r="DY481" s="2"/>
      <c r="DZ481" s="2"/>
    </row>
    <row r="482" spans="1:130" ht="27.75" hidden="1" customHeight="1" x14ac:dyDescent="0.25">
      <c r="A482" s="49">
        <v>441</v>
      </c>
      <c r="B482" s="62">
        <v>550</v>
      </c>
      <c r="C482" s="56">
        <v>552</v>
      </c>
      <c r="D482" s="8" t="s">
        <v>512</v>
      </c>
      <c r="E482" s="15" t="s">
        <v>38</v>
      </c>
      <c r="F482" s="15" t="s">
        <v>513</v>
      </c>
      <c r="G482" s="64" t="s">
        <v>38</v>
      </c>
      <c r="H482" s="20" t="s">
        <v>931</v>
      </c>
      <c r="I482" s="64" t="s">
        <v>628</v>
      </c>
      <c r="J482" s="64" t="s">
        <v>489</v>
      </c>
      <c r="K482" s="16" t="s">
        <v>145</v>
      </c>
      <c r="L482" s="16" t="s">
        <v>15</v>
      </c>
      <c r="M482" s="11"/>
      <c r="N482" s="11"/>
      <c r="O482" s="66"/>
      <c r="P482" s="80"/>
      <c r="Q482" s="66"/>
      <c r="R482" s="66"/>
      <c r="S482" s="66"/>
      <c r="T482" s="66"/>
      <c r="U482" s="66"/>
      <c r="V482" s="66" t="s">
        <v>15</v>
      </c>
      <c r="W482" s="66"/>
      <c r="X482" s="66"/>
      <c r="Y482" s="67">
        <f t="shared" ref="Y482:Y491" si="262">COUNTIF(O482:X482,"x")</f>
        <v>1</v>
      </c>
      <c r="Z482" s="16"/>
      <c r="AA482" s="16"/>
      <c r="AB482" s="16"/>
      <c r="AC482" s="16"/>
      <c r="AD482" s="16"/>
      <c r="AE482" s="16"/>
      <c r="AF482" s="16"/>
      <c r="AG482" s="16"/>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t="s">
        <v>654</v>
      </c>
      <c r="BI482" s="12"/>
      <c r="BJ482" s="16">
        <v>2</v>
      </c>
      <c r="BK482" s="16">
        <v>2</v>
      </c>
      <c r="BL482" s="16">
        <v>2</v>
      </c>
      <c r="BM482" s="16">
        <v>2</v>
      </c>
      <c r="BN482" s="16">
        <v>2</v>
      </c>
      <c r="BO482" s="16">
        <v>2</v>
      </c>
      <c r="BP482" s="16">
        <v>2</v>
      </c>
      <c r="BQ482" s="16">
        <v>2</v>
      </c>
      <c r="BR482" s="16">
        <v>2</v>
      </c>
      <c r="BS482" s="16">
        <v>2</v>
      </c>
      <c r="BT482" s="16">
        <v>2</v>
      </c>
      <c r="BU482" s="16">
        <v>2</v>
      </c>
      <c r="BV482" s="16">
        <v>2</v>
      </c>
      <c r="BW482" s="16">
        <v>2</v>
      </c>
      <c r="BX482" s="16">
        <v>2</v>
      </c>
      <c r="BY482" s="16">
        <v>2</v>
      </c>
      <c r="BZ482" s="16">
        <v>2</v>
      </c>
      <c r="CA482" s="16">
        <v>2</v>
      </c>
      <c r="CB482" s="16">
        <v>2</v>
      </c>
      <c r="CC482" s="16">
        <v>2</v>
      </c>
      <c r="CD482" s="16">
        <v>2</v>
      </c>
      <c r="CE482" s="16">
        <v>2</v>
      </c>
      <c r="CF482" s="16">
        <v>2</v>
      </c>
      <c r="CG482" s="16">
        <v>2</v>
      </c>
      <c r="CH482" s="16">
        <v>2</v>
      </c>
      <c r="CI482" s="16">
        <v>2</v>
      </c>
      <c r="CJ482" s="16">
        <v>2</v>
      </c>
      <c r="CK482" s="16">
        <v>2</v>
      </c>
      <c r="CL482" s="16">
        <v>2</v>
      </c>
      <c r="CM482" s="16">
        <v>2</v>
      </c>
      <c r="CN482" s="16">
        <v>2</v>
      </c>
      <c r="CO482" s="16">
        <v>2</v>
      </c>
      <c r="CP482" s="16">
        <v>2</v>
      </c>
      <c r="CQ482" s="16">
        <v>2</v>
      </c>
      <c r="CR482" s="16">
        <v>2</v>
      </c>
      <c r="CS482" s="16"/>
      <c r="CT482" s="16">
        <v>2</v>
      </c>
      <c r="CU482" s="16">
        <v>2</v>
      </c>
      <c r="CV482" s="16">
        <v>2</v>
      </c>
      <c r="CW482" s="69">
        <f>COUNTIF(BJ482:CV482,"2")</f>
        <v>38</v>
      </c>
      <c r="CX482" s="352">
        <f>CW482/(CW482+CY482+DA482+DC482)</f>
        <v>1</v>
      </c>
      <c r="CY482" s="69">
        <f>COUNTIF(BJ482:CV482,"1")</f>
        <v>0</v>
      </c>
      <c r="CZ482" s="70">
        <f>CY482/(CW482+CY482+DA482+DC482)</f>
        <v>0</v>
      </c>
      <c r="DA482" s="69">
        <f>COUNTIF(BJ482:CV482,"0")</f>
        <v>0</v>
      </c>
      <c r="DB482" s="70">
        <f>DA482/(CW482+CY482+DA482+DC482)</f>
        <v>0</v>
      </c>
      <c r="DC482" s="69">
        <f>COUNTIF(BJ482:CV482,"KĐG")</f>
        <v>0</v>
      </c>
      <c r="DD482" s="70">
        <f>DC482/(CW482+CY482+DA482+DC482)</f>
        <v>0</v>
      </c>
      <c r="DE482" s="71">
        <f>(((CW482*2)+(CY482*1)+(DA482*0)))/(CW482+CY482+DA482)</f>
        <v>2</v>
      </c>
      <c r="DF482" s="71" t="str">
        <f>IF(DD482&gt;=50%,"KĐG",IF(DE482&gt;=1.6,"Đạt mục tiêu",IF(DE482&gt;=1,"Cần cố gắng","Chưa đạt")))</f>
        <v>Đạt mục tiêu</v>
      </c>
      <c r="DG482" s="2"/>
      <c r="DH482" s="2"/>
      <c r="DI482" s="2"/>
      <c r="DJ482" s="2"/>
      <c r="DK482" s="2"/>
      <c r="DL482" s="2"/>
      <c r="DM482" s="2"/>
      <c r="DN482" s="2"/>
      <c r="DO482" s="2"/>
      <c r="DP482" s="2"/>
      <c r="DQ482" s="2"/>
      <c r="DR482" s="2"/>
      <c r="DS482" s="2"/>
      <c r="DT482" s="2"/>
      <c r="DU482" s="2"/>
      <c r="DV482" s="2"/>
      <c r="DW482" s="2"/>
      <c r="DX482" s="2"/>
      <c r="DY482" s="2"/>
      <c r="DZ482" s="2"/>
    </row>
    <row r="483" spans="1:130" ht="74.25" hidden="1" customHeight="1" x14ac:dyDescent="0.25">
      <c r="A483" s="49">
        <v>442</v>
      </c>
      <c r="B483" s="62">
        <v>552</v>
      </c>
      <c r="C483" s="56">
        <v>555</v>
      </c>
      <c r="D483" s="8" t="s">
        <v>514</v>
      </c>
      <c r="E483" s="15" t="s">
        <v>11</v>
      </c>
      <c r="F483" s="15" t="s">
        <v>515</v>
      </c>
      <c r="G483" s="64" t="s">
        <v>19</v>
      </c>
      <c r="H483" s="8" t="s">
        <v>932</v>
      </c>
      <c r="I483" s="64" t="s">
        <v>628</v>
      </c>
      <c r="J483" s="64" t="s">
        <v>489</v>
      </c>
      <c r="K483" s="16" t="s">
        <v>6</v>
      </c>
      <c r="L483" s="16" t="s">
        <v>15</v>
      </c>
      <c r="M483" s="11"/>
      <c r="N483" s="305" t="s">
        <v>543</v>
      </c>
      <c r="O483" s="66"/>
      <c r="P483" s="66"/>
      <c r="Q483" s="66"/>
      <c r="R483" s="66" t="s">
        <v>15</v>
      </c>
      <c r="S483" s="66"/>
      <c r="T483" s="66"/>
      <c r="U483" s="66"/>
      <c r="V483" s="66"/>
      <c r="W483" s="66"/>
      <c r="X483" s="66"/>
      <c r="Y483" s="67">
        <f t="shared" si="262"/>
        <v>1</v>
      </c>
      <c r="Z483" s="16"/>
      <c r="AA483" s="16"/>
      <c r="AB483" s="16"/>
      <c r="AC483" s="16"/>
      <c r="AD483" s="16"/>
      <c r="AE483" s="16"/>
      <c r="AF483" s="16"/>
      <c r="AG483" s="16"/>
      <c r="AH483" s="16"/>
      <c r="AI483" s="16"/>
      <c r="AJ483" s="16"/>
      <c r="AK483" s="16"/>
      <c r="AL483" s="16"/>
      <c r="AM483" s="16" t="s">
        <v>654</v>
      </c>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v>2</v>
      </c>
      <c r="BK483" s="16">
        <v>2</v>
      </c>
      <c r="BL483" s="16">
        <v>2</v>
      </c>
      <c r="BM483" s="16">
        <v>2</v>
      </c>
      <c r="BN483" s="16">
        <v>2</v>
      </c>
      <c r="BO483" s="16">
        <v>2</v>
      </c>
      <c r="BP483" s="16">
        <v>2</v>
      </c>
      <c r="BQ483" s="16">
        <v>2</v>
      </c>
      <c r="BR483" s="16">
        <v>2</v>
      </c>
      <c r="BS483" s="16">
        <v>2</v>
      </c>
      <c r="BT483" s="16">
        <v>2</v>
      </c>
      <c r="BU483" s="16">
        <v>2</v>
      </c>
      <c r="BV483" s="16">
        <v>2</v>
      </c>
      <c r="BW483" s="16">
        <v>2</v>
      </c>
      <c r="BX483" s="16">
        <v>2</v>
      </c>
      <c r="BY483" s="16">
        <v>2</v>
      </c>
      <c r="BZ483" s="16">
        <v>2</v>
      </c>
      <c r="CA483" s="16">
        <v>2</v>
      </c>
      <c r="CB483" s="16">
        <v>2</v>
      </c>
      <c r="CC483" s="16">
        <v>2</v>
      </c>
      <c r="CD483" s="16">
        <v>2</v>
      </c>
      <c r="CE483" s="16">
        <v>2</v>
      </c>
      <c r="CF483" s="16">
        <v>2</v>
      </c>
      <c r="CG483" s="16">
        <v>2</v>
      </c>
      <c r="CH483" s="16">
        <v>2</v>
      </c>
      <c r="CI483" s="16">
        <v>2</v>
      </c>
      <c r="CJ483" s="16">
        <v>2</v>
      </c>
      <c r="CK483" s="16">
        <v>2</v>
      </c>
      <c r="CL483" s="16">
        <v>2</v>
      </c>
      <c r="CM483" s="16">
        <v>2</v>
      </c>
      <c r="CN483" s="16">
        <v>2</v>
      </c>
      <c r="CO483" s="16">
        <v>2</v>
      </c>
      <c r="CP483" s="16">
        <v>2</v>
      </c>
      <c r="CQ483" s="16">
        <v>2</v>
      </c>
      <c r="CR483" s="16">
        <v>2</v>
      </c>
      <c r="CS483" s="16">
        <v>2</v>
      </c>
      <c r="CT483" s="16">
        <v>2</v>
      </c>
      <c r="CU483" s="16">
        <v>2</v>
      </c>
      <c r="CV483" s="16">
        <v>2</v>
      </c>
      <c r="CW483" s="69">
        <f>COUNTIF(BJ483:CV483,"2")</f>
        <v>39</v>
      </c>
      <c r="CX483" s="352">
        <f>CW483/(CW483+CY483+DA483+DC483)</f>
        <v>1</v>
      </c>
      <c r="CY483" s="69">
        <f>COUNTIF(BJ483:CV483,"1")</f>
        <v>0</v>
      </c>
      <c r="CZ483" s="70">
        <f>CY483/(CW483+CY483+DA483+DC483)</f>
        <v>0</v>
      </c>
      <c r="DA483" s="69">
        <f>COUNTIF(BJ483:CV483,"0")</f>
        <v>0</v>
      </c>
      <c r="DB483" s="70">
        <f>DA483/(CW483+CY483+DA483+DC483)</f>
        <v>0</v>
      </c>
      <c r="DC483" s="69">
        <f>COUNTIF(BJ483:CV483,"KĐG")</f>
        <v>0</v>
      </c>
      <c r="DD483" s="70">
        <f>DC483/(CW483+CY483+DA483+DC483)</f>
        <v>0</v>
      </c>
      <c r="DE483" s="71">
        <f>(((CW483*2)+(CY483*1)+(DA483*0)))/(CW483+CY483+DA483)</f>
        <v>2</v>
      </c>
      <c r="DF483" s="71" t="str">
        <f>IF(DD483&gt;=50%,"KĐG",IF(DE483&gt;=1.6,"Đạt mục tiêu",IF(DE483&gt;=1,"Cần cố gắng","Chưa đạt")))</f>
        <v>Đạt mục tiêu</v>
      </c>
      <c r="DG483" s="2"/>
      <c r="DH483" s="2"/>
      <c r="DI483" s="2"/>
      <c r="DJ483" s="2"/>
      <c r="DK483" s="2"/>
      <c r="DL483" s="2"/>
      <c r="DM483" s="2"/>
      <c r="DN483" s="2"/>
      <c r="DO483" s="2"/>
      <c r="DP483" s="2"/>
      <c r="DQ483" s="2"/>
      <c r="DR483" s="2"/>
      <c r="DS483" s="2"/>
      <c r="DT483" s="2"/>
      <c r="DU483" s="2"/>
      <c r="DV483" s="2"/>
      <c r="DW483" s="2"/>
      <c r="DX483" s="2"/>
      <c r="DY483" s="2"/>
      <c r="DZ483" s="2"/>
    </row>
    <row r="484" spans="1:130" ht="24" hidden="1" customHeight="1" x14ac:dyDescent="0.25">
      <c r="A484" s="49">
        <v>443</v>
      </c>
      <c r="B484" s="55">
        <v>555</v>
      </c>
      <c r="C484" s="56">
        <v>556</v>
      </c>
      <c r="D484" s="623" t="s">
        <v>516</v>
      </c>
      <c r="E484" s="624"/>
      <c r="F484" s="624"/>
      <c r="G484" s="624"/>
      <c r="H484" s="625"/>
      <c r="I484" s="64"/>
      <c r="J484" s="57"/>
      <c r="K484" s="57" t="s">
        <v>8</v>
      </c>
      <c r="L484" s="57" t="s">
        <v>8</v>
      </c>
      <c r="M484" s="57" t="s">
        <v>8</v>
      </c>
      <c r="N484" s="296"/>
      <c r="O484" s="58" t="s">
        <v>609</v>
      </c>
      <c r="P484" s="58" t="s">
        <v>609</v>
      </c>
      <c r="Q484" s="58" t="s">
        <v>609</v>
      </c>
      <c r="R484" s="58" t="s">
        <v>609</v>
      </c>
      <c r="S484" s="58" t="s">
        <v>609</v>
      </c>
      <c r="T484" s="58" t="s">
        <v>609</v>
      </c>
      <c r="U484" s="58" t="s">
        <v>609</v>
      </c>
      <c r="V484" s="58" t="s">
        <v>609</v>
      </c>
      <c r="W484" s="58" t="s">
        <v>609</v>
      </c>
      <c r="X484" s="58" t="s">
        <v>609</v>
      </c>
      <c r="Y484" s="67">
        <f t="shared" si="262"/>
        <v>0</v>
      </c>
      <c r="Z484" s="57"/>
      <c r="AA484" s="57"/>
      <c r="AB484" s="57"/>
      <c r="AC484" s="57"/>
      <c r="AD484" s="57"/>
      <c r="AE484" s="57"/>
      <c r="AF484" s="57"/>
      <c r="AG484" s="57"/>
      <c r="AH484" s="78"/>
      <c r="AI484" s="78"/>
      <c r="AJ484" s="78"/>
      <c r="AK484" s="78"/>
      <c r="AL484" s="78"/>
      <c r="AM484" s="78"/>
      <c r="AN484" s="78"/>
      <c r="AO484" s="78"/>
      <c r="AP484" s="78"/>
      <c r="AQ484" s="78"/>
      <c r="AR484" s="78"/>
      <c r="AS484" s="78"/>
      <c r="AT484" s="78"/>
      <c r="AU484" s="78"/>
      <c r="AV484" s="78"/>
      <c r="AW484" s="78"/>
      <c r="AX484" s="78"/>
      <c r="AY484" s="57"/>
      <c r="AZ484" s="57"/>
      <c r="BA484" s="57"/>
      <c r="BB484" s="57"/>
      <c r="BC484" s="78"/>
      <c r="BD484" s="78"/>
      <c r="BE484" s="78"/>
      <c r="BF484" s="78"/>
      <c r="BG484" s="78"/>
      <c r="BH484" s="78"/>
      <c r="BI484" s="78"/>
      <c r="BJ484" s="336" t="s">
        <v>8</v>
      </c>
      <c r="BK484" s="336" t="s">
        <v>8</v>
      </c>
      <c r="BL484" s="336" t="s">
        <v>8</v>
      </c>
      <c r="BM484" s="336" t="s">
        <v>8</v>
      </c>
      <c r="BN484" s="336" t="s">
        <v>8</v>
      </c>
      <c r="BO484" s="336" t="s">
        <v>8</v>
      </c>
      <c r="BP484" s="336" t="s">
        <v>8</v>
      </c>
      <c r="BQ484" s="336" t="s">
        <v>8</v>
      </c>
      <c r="BR484" s="336" t="s">
        <v>8</v>
      </c>
      <c r="BS484" s="336" t="s">
        <v>8</v>
      </c>
      <c r="BT484" s="336" t="s">
        <v>8</v>
      </c>
      <c r="BU484" s="336" t="s">
        <v>8</v>
      </c>
      <c r="BV484" s="336" t="s">
        <v>8</v>
      </c>
      <c r="BW484" s="336" t="s">
        <v>8</v>
      </c>
      <c r="BX484" s="336" t="s">
        <v>8</v>
      </c>
      <c r="BY484" s="336" t="s">
        <v>8</v>
      </c>
      <c r="BZ484" s="336" t="s">
        <v>8</v>
      </c>
      <c r="CA484" s="336" t="s">
        <v>8</v>
      </c>
      <c r="CB484" s="336" t="s">
        <v>8</v>
      </c>
      <c r="CC484" s="336" t="s">
        <v>8</v>
      </c>
      <c r="CD484" s="336" t="s">
        <v>8</v>
      </c>
      <c r="CE484" s="336" t="s">
        <v>8</v>
      </c>
      <c r="CF484" s="336" t="s">
        <v>8</v>
      </c>
      <c r="CG484" s="336" t="s">
        <v>8</v>
      </c>
      <c r="CH484" s="336" t="s">
        <v>8</v>
      </c>
      <c r="CI484" s="336" t="s">
        <v>8</v>
      </c>
      <c r="CJ484" s="336" t="s">
        <v>8</v>
      </c>
      <c r="CK484" s="336" t="s">
        <v>8</v>
      </c>
      <c r="CL484" s="336" t="s">
        <v>8</v>
      </c>
      <c r="CM484" s="336" t="s">
        <v>8</v>
      </c>
      <c r="CN484" s="336" t="s">
        <v>8</v>
      </c>
      <c r="CO484" s="336" t="s">
        <v>8</v>
      </c>
      <c r="CP484" s="336" t="s">
        <v>8</v>
      </c>
      <c r="CQ484" s="336" t="s">
        <v>8</v>
      </c>
      <c r="CR484" s="336" t="s">
        <v>8</v>
      </c>
      <c r="CS484" s="336"/>
      <c r="CT484" s="336" t="s">
        <v>8</v>
      </c>
      <c r="CU484" s="336" t="s">
        <v>8</v>
      </c>
      <c r="CV484" s="336" t="s">
        <v>8</v>
      </c>
      <c r="CW484" s="336" t="s">
        <v>8</v>
      </c>
      <c r="CX484" s="331" t="s">
        <v>8</v>
      </c>
      <c r="CY484" s="336" t="s">
        <v>8</v>
      </c>
      <c r="CZ484" s="336" t="s">
        <v>8</v>
      </c>
      <c r="DA484" s="336" t="s">
        <v>8</v>
      </c>
      <c r="DB484" s="336" t="s">
        <v>8</v>
      </c>
      <c r="DC484" s="336" t="s">
        <v>8</v>
      </c>
      <c r="DD484" s="336" t="s">
        <v>8</v>
      </c>
      <c r="DE484" s="57" t="s">
        <v>8</v>
      </c>
      <c r="DF484" s="57" t="s">
        <v>8</v>
      </c>
      <c r="DG484" s="2"/>
      <c r="DH484" s="2"/>
      <c r="DI484" s="2"/>
      <c r="DJ484" s="2"/>
      <c r="DK484" s="2"/>
      <c r="DL484" s="2"/>
      <c r="DM484" s="2"/>
      <c r="DN484" s="2"/>
      <c r="DO484" s="2"/>
      <c r="DP484" s="2"/>
      <c r="DQ484" s="2"/>
      <c r="DR484" s="2"/>
      <c r="DS484" s="2"/>
      <c r="DT484" s="2"/>
      <c r="DU484" s="2"/>
      <c r="DV484" s="2"/>
      <c r="DW484" s="2"/>
      <c r="DX484" s="2"/>
      <c r="DY484" s="2"/>
      <c r="DZ484" s="2"/>
    </row>
    <row r="485" spans="1:130" ht="70.5" hidden="1" customHeight="1" x14ac:dyDescent="0.25">
      <c r="A485" s="49">
        <v>444</v>
      </c>
      <c r="B485" s="62">
        <v>556</v>
      </c>
      <c r="C485" s="56">
        <v>559</v>
      </c>
      <c r="D485" s="8" t="s">
        <v>517</v>
      </c>
      <c r="E485" s="15" t="s">
        <v>11</v>
      </c>
      <c r="F485" s="15" t="s">
        <v>518</v>
      </c>
      <c r="G485" s="64" t="s">
        <v>19</v>
      </c>
      <c r="H485" s="8" t="s">
        <v>933</v>
      </c>
      <c r="I485" s="64" t="s">
        <v>628</v>
      </c>
      <c r="J485" s="64" t="s">
        <v>489</v>
      </c>
      <c r="K485" s="16" t="s">
        <v>6</v>
      </c>
      <c r="L485" s="16" t="s">
        <v>15</v>
      </c>
      <c r="M485" s="11"/>
      <c r="N485" s="11" t="s">
        <v>547</v>
      </c>
      <c r="O485" s="66"/>
      <c r="P485" s="66"/>
      <c r="Q485" s="66"/>
      <c r="R485" s="66"/>
      <c r="S485" s="66"/>
      <c r="T485" s="66"/>
      <c r="U485" s="66"/>
      <c r="V485" s="66"/>
      <c r="W485" s="66" t="s">
        <v>15</v>
      </c>
      <c r="X485" s="66"/>
      <c r="Y485" s="67">
        <f t="shared" si="262"/>
        <v>1</v>
      </c>
      <c r="Z485" s="16"/>
      <c r="AA485" s="16"/>
      <c r="AB485" s="16"/>
      <c r="AC485" s="16"/>
      <c r="AD485" s="16"/>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t="s">
        <v>654</v>
      </c>
      <c r="BG485" s="12"/>
      <c r="BH485" s="12"/>
      <c r="BI485" s="12"/>
      <c r="BJ485" s="16">
        <v>2</v>
      </c>
      <c r="BK485" s="16">
        <v>2</v>
      </c>
      <c r="BL485" s="16">
        <v>2</v>
      </c>
      <c r="BM485" s="16">
        <v>2</v>
      </c>
      <c r="BN485" s="16">
        <v>2</v>
      </c>
      <c r="BO485" s="16">
        <v>2</v>
      </c>
      <c r="BP485" s="16">
        <v>2</v>
      </c>
      <c r="BQ485" s="16">
        <v>2</v>
      </c>
      <c r="BR485" s="16">
        <v>2</v>
      </c>
      <c r="BS485" s="16">
        <v>2</v>
      </c>
      <c r="BT485" s="16">
        <v>2</v>
      </c>
      <c r="BU485" s="16">
        <v>2</v>
      </c>
      <c r="BV485" s="16">
        <v>2</v>
      </c>
      <c r="BW485" s="16">
        <v>2</v>
      </c>
      <c r="BX485" s="16">
        <v>2</v>
      </c>
      <c r="BY485" s="16">
        <v>2</v>
      </c>
      <c r="BZ485" s="16">
        <v>2</v>
      </c>
      <c r="CA485" s="16">
        <v>2</v>
      </c>
      <c r="CB485" s="16">
        <v>2</v>
      </c>
      <c r="CC485" s="16">
        <v>2</v>
      </c>
      <c r="CD485" s="16">
        <v>2</v>
      </c>
      <c r="CE485" s="16">
        <v>2</v>
      </c>
      <c r="CF485" s="16">
        <v>2</v>
      </c>
      <c r="CG485" s="16">
        <v>2</v>
      </c>
      <c r="CH485" s="16">
        <v>2</v>
      </c>
      <c r="CI485" s="16">
        <v>2</v>
      </c>
      <c r="CJ485" s="16">
        <v>2</v>
      </c>
      <c r="CK485" s="16">
        <v>2</v>
      </c>
      <c r="CL485" s="16">
        <v>2</v>
      </c>
      <c r="CM485" s="16">
        <v>2</v>
      </c>
      <c r="CN485" s="16">
        <v>2</v>
      </c>
      <c r="CO485" s="16">
        <v>2</v>
      </c>
      <c r="CP485" s="16">
        <v>2</v>
      </c>
      <c r="CQ485" s="16">
        <v>2</v>
      </c>
      <c r="CR485" s="16">
        <v>2</v>
      </c>
      <c r="CS485" s="16"/>
      <c r="CT485" s="16">
        <v>2</v>
      </c>
      <c r="CU485" s="16">
        <v>2</v>
      </c>
      <c r="CV485" s="16">
        <v>2</v>
      </c>
      <c r="CW485" s="69">
        <f t="shared" ref="CW485:CW490" si="263">COUNTIF(BJ485:CV485,"2")</f>
        <v>38</v>
      </c>
      <c r="CX485" s="352">
        <f t="shared" ref="CX485:CX490" si="264">CW485/(CW485+CY485+DA485+DC485)</f>
        <v>1</v>
      </c>
      <c r="CY485" s="69">
        <f t="shared" ref="CY485:CY490" si="265">COUNTIF(BJ485:CV485,"1")</f>
        <v>0</v>
      </c>
      <c r="CZ485" s="70">
        <f t="shared" ref="CZ485:CZ490" si="266">CY485/(CW485+CY485+DA485+DC485)</f>
        <v>0</v>
      </c>
      <c r="DA485" s="69">
        <f t="shared" ref="DA485:DA490" si="267">COUNTIF(BJ485:CV485,"0")</f>
        <v>0</v>
      </c>
      <c r="DB485" s="70">
        <f t="shared" ref="DB485:DB490" si="268">DA485/(CW485+CY485+DA485+DC485)</f>
        <v>0</v>
      </c>
      <c r="DC485" s="69">
        <f t="shared" ref="DC485:DC490" si="269">COUNTIF(BJ485:CV485,"KĐG")</f>
        <v>0</v>
      </c>
      <c r="DD485" s="70">
        <f t="shared" ref="DD485:DD490" si="270">DC485/(CW485+CY485+DA485+DC485)</f>
        <v>0</v>
      </c>
      <c r="DE485" s="71">
        <f t="shared" ref="DE485:DE490" si="271">(((CW485*2)+(CY485*1)+(DA485*0)))/(CW485+CY485+DA485)</f>
        <v>2</v>
      </c>
      <c r="DF485" s="71" t="str">
        <f t="shared" ref="DF485:DF490" si="272">IF(DD485&gt;=50%,"KĐG",IF(DE485&gt;=1.6,"Đạt mục tiêu",IF(DE485&gt;=1,"Cần cố gắng","Chưa đạt")))</f>
        <v>Đạt mục tiêu</v>
      </c>
      <c r="DG485" s="2"/>
      <c r="DH485" s="2"/>
      <c r="DI485" s="2"/>
      <c r="DJ485" s="2"/>
      <c r="DK485" s="2"/>
      <c r="DL485" s="2"/>
      <c r="DM485" s="2"/>
      <c r="DN485" s="2"/>
      <c r="DO485" s="2"/>
      <c r="DP485" s="2"/>
      <c r="DQ485" s="2"/>
      <c r="DR485" s="2"/>
      <c r="DS485" s="2"/>
      <c r="DT485" s="2"/>
      <c r="DU485" s="2"/>
      <c r="DV485" s="2"/>
      <c r="DW485" s="2"/>
      <c r="DX485" s="2"/>
      <c r="DY485" s="2"/>
      <c r="DZ485" s="2"/>
    </row>
    <row r="486" spans="1:130" ht="45.75" hidden="1" customHeight="1" x14ac:dyDescent="0.25">
      <c r="A486" s="49">
        <v>445</v>
      </c>
      <c r="B486" s="62">
        <v>559</v>
      </c>
      <c r="C486" s="56">
        <v>561</v>
      </c>
      <c r="D486" s="8" t="s">
        <v>519</v>
      </c>
      <c r="E486" s="15" t="s">
        <v>11</v>
      </c>
      <c r="F486" s="15" t="s">
        <v>520</v>
      </c>
      <c r="G486" s="64" t="s">
        <v>13</v>
      </c>
      <c r="H486" s="8" t="s">
        <v>520</v>
      </c>
      <c r="I486" s="64" t="s">
        <v>628</v>
      </c>
      <c r="J486" s="64" t="s">
        <v>489</v>
      </c>
      <c r="K486" s="16" t="s">
        <v>6</v>
      </c>
      <c r="L486" s="16" t="s">
        <v>15</v>
      </c>
      <c r="M486" s="11"/>
      <c r="N486" s="11" t="s">
        <v>545</v>
      </c>
      <c r="O486" s="66"/>
      <c r="P486" s="66"/>
      <c r="Q486" s="66"/>
      <c r="R486" s="66"/>
      <c r="S486" s="66"/>
      <c r="T486" s="66" t="s">
        <v>15</v>
      </c>
      <c r="U486" s="66"/>
      <c r="V486" s="66"/>
      <c r="W486" s="66"/>
      <c r="X486" s="66"/>
      <c r="Y486" s="67">
        <f t="shared" si="262"/>
        <v>1</v>
      </c>
      <c r="Z486" s="16"/>
      <c r="AA486" s="16"/>
      <c r="AB486" s="16"/>
      <c r="AC486" s="16"/>
      <c r="AD486" s="16"/>
      <c r="AE486" s="12"/>
      <c r="AF486" s="12"/>
      <c r="AG486" s="12"/>
      <c r="AH486" s="12"/>
      <c r="AI486" s="12"/>
      <c r="AJ486" s="12"/>
      <c r="AK486" s="12"/>
      <c r="AL486" s="12"/>
      <c r="AM486" s="12"/>
      <c r="AN486" s="12"/>
      <c r="AO486" s="12"/>
      <c r="AP486" s="12"/>
      <c r="AQ486" s="12"/>
      <c r="AR486" s="12"/>
      <c r="AS486" s="12"/>
      <c r="AT486" s="12"/>
      <c r="AU486" s="12" t="s">
        <v>710</v>
      </c>
      <c r="AV486" s="12" t="s">
        <v>654</v>
      </c>
      <c r="AW486" s="12" t="s">
        <v>645</v>
      </c>
      <c r="AX486" s="12"/>
      <c r="AY486" s="12"/>
      <c r="AZ486" s="12"/>
      <c r="BA486" s="12"/>
      <c r="BB486" s="12"/>
      <c r="BC486" s="12"/>
      <c r="BD486" s="12"/>
      <c r="BE486" s="12"/>
      <c r="BF486" s="12"/>
      <c r="BG486" s="12"/>
      <c r="BH486" s="12"/>
      <c r="BI486" s="12"/>
      <c r="BJ486" s="345">
        <v>2</v>
      </c>
      <c r="BK486" s="345">
        <v>2</v>
      </c>
      <c r="BL486" s="345">
        <v>2</v>
      </c>
      <c r="BM486" s="345">
        <v>2</v>
      </c>
      <c r="BN486" s="345">
        <v>2</v>
      </c>
      <c r="BO486" s="345">
        <v>2</v>
      </c>
      <c r="BP486" s="345">
        <v>2</v>
      </c>
      <c r="BQ486" s="345">
        <v>2</v>
      </c>
      <c r="BR486" s="345">
        <v>2</v>
      </c>
      <c r="BS486" s="345">
        <v>2</v>
      </c>
      <c r="BT486" s="345">
        <v>2</v>
      </c>
      <c r="BU486" s="345">
        <v>2</v>
      </c>
      <c r="BV486" s="345">
        <v>2</v>
      </c>
      <c r="BW486" s="345">
        <v>2</v>
      </c>
      <c r="BX486" s="345">
        <v>2</v>
      </c>
      <c r="BY486" s="345">
        <v>2</v>
      </c>
      <c r="BZ486" s="345">
        <v>2</v>
      </c>
      <c r="CA486" s="345">
        <v>2</v>
      </c>
      <c r="CB486" s="345">
        <v>2</v>
      </c>
      <c r="CC486" s="345">
        <v>2</v>
      </c>
      <c r="CD486" s="345">
        <v>2</v>
      </c>
      <c r="CE486" s="345">
        <v>2</v>
      </c>
      <c r="CF486" s="345">
        <v>2</v>
      </c>
      <c r="CG486" s="345">
        <v>2</v>
      </c>
      <c r="CH486" s="345">
        <v>2</v>
      </c>
      <c r="CI486" s="345">
        <v>2</v>
      </c>
      <c r="CJ486" s="345">
        <v>2</v>
      </c>
      <c r="CK486" s="345">
        <v>2</v>
      </c>
      <c r="CL486" s="345">
        <v>2</v>
      </c>
      <c r="CM486" s="345">
        <v>2</v>
      </c>
      <c r="CN486" s="345">
        <v>2</v>
      </c>
      <c r="CO486" s="345">
        <v>2</v>
      </c>
      <c r="CP486" s="345">
        <v>2</v>
      </c>
      <c r="CQ486" s="345">
        <v>2</v>
      </c>
      <c r="CR486" s="345">
        <v>2</v>
      </c>
      <c r="CS486" s="345">
        <v>2</v>
      </c>
      <c r="CT486" s="345">
        <v>2</v>
      </c>
      <c r="CU486" s="345">
        <v>2</v>
      </c>
      <c r="CV486" s="345">
        <v>2</v>
      </c>
      <c r="CW486" s="335">
        <f t="shared" si="263"/>
        <v>39</v>
      </c>
      <c r="CX486" s="330">
        <f t="shared" si="264"/>
        <v>1</v>
      </c>
      <c r="CY486" s="335">
        <f t="shared" si="265"/>
        <v>0</v>
      </c>
      <c r="CZ486" s="339">
        <f t="shared" si="266"/>
        <v>0</v>
      </c>
      <c r="DA486" s="335">
        <f t="shared" si="267"/>
        <v>0</v>
      </c>
      <c r="DB486" s="339">
        <f t="shared" si="268"/>
        <v>0</v>
      </c>
      <c r="DC486" s="335">
        <f t="shared" si="269"/>
        <v>0</v>
      </c>
      <c r="DD486" s="339">
        <f t="shared" si="270"/>
        <v>0</v>
      </c>
      <c r="DE486" s="71">
        <f t="shared" si="271"/>
        <v>2</v>
      </c>
      <c r="DF486" s="71" t="str">
        <f t="shared" si="272"/>
        <v>Đạt mục tiêu</v>
      </c>
      <c r="DG486" s="2"/>
      <c r="DH486" s="2"/>
      <c r="DI486" s="2"/>
      <c r="DJ486" s="2"/>
      <c r="DK486" s="2"/>
      <c r="DL486" s="2"/>
      <c r="DM486" s="2"/>
      <c r="DN486" s="2"/>
      <c r="DO486" s="2"/>
      <c r="DP486" s="2"/>
      <c r="DQ486" s="2"/>
      <c r="DR486" s="2"/>
      <c r="DS486" s="2"/>
      <c r="DT486" s="2"/>
      <c r="DU486" s="2"/>
      <c r="DV486" s="2"/>
      <c r="DW486" s="2"/>
      <c r="DX486" s="2"/>
      <c r="DY486" s="2"/>
      <c r="DZ486" s="2"/>
    </row>
    <row r="487" spans="1:130" ht="53.25" hidden="1" customHeight="1" x14ac:dyDescent="0.25">
      <c r="A487" s="49">
        <v>446</v>
      </c>
      <c r="B487" s="62">
        <v>561</v>
      </c>
      <c r="C487" s="56">
        <v>562</v>
      </c>
      <c r="D487" s="8" t="s">
        <v>521</v>
      </c>
      <c r="E487" s="15" t="s">
        <v>19</v>
      </c>
      <c r="F487" s="15" t="s">
        <v>522</v>
      </c>
      <c r="G487" s="64" t="s">
        <v>19</v>
      </c>
      <c r="H487" s="8" t="s">
        <v>934</v>
      </c>
      <c r="I487" s="64" t="s">
        <v>628</v>
      </c>
      <c r="J487" s="64" t="s">
        <v>489</v>
      </c>
      <c r="K487" s="16" t="s">
        <v>6</v>
      </c>
      <c r="L487" s="16" t="s">
        <v>15</v>
      </c>
      <c r="M487" s="11"/>
      <c r="N487" s="11" t="s">
        <v>546</v>
      </c>
      <c r="O487" s="66"/>
      <c r="P487" s="66"/>
      <c r="Q487" s="66"/>
      <c r="R487" s="66"/>
      <c r="S487" s="66"/>
      <c r="T487" s="66"/>
      <c r="U487" s="66" t="s">
        <v>15</v>
      </c>
      <c r="V487" s="66"/>
      <c r="W487" s="66"/>
      <c r="X487" s="66"/>
      <c r="Y487" s="67">
        <f t="shared" si="262"/>
        <v>1</v>
      </c>
      <c r="Z487" s="16"/>
      <c r="AA487" s="16"/>
      <c r="AB487" s="16"/>
      <c r="AC487" s="16"/>
      <c r="AD487" s="16"/>
      <c r="AE487" s="12"/>
      <c r="AF487" s="12"/>
      <c r="AG487" s="12"/>
      <c r="AH487" s="12"/>
      <c r="AI487" s="12"/>
      <c r="AJ487" s="12"/>
      <c r="AK487" s="12"/>
      <c r="AL487" s="12"/>
      <c r="AM487" s="12"/>
      <c r="AN487" s="12"/>
      <c r="AO487" s="12"/>
      <c r="AP487" s="12"/>
      <c r="AQ487" s="12"/>
      <c r="AR487" s="12"/>
      <c r="AS487" s="12"/>
      <c r="AT487" s="12"/>
      <c r="AU487" s="12"/>
      <c r="AV487" s="12"/>
      <c r="AW487" s="12"/>
      <c r="AX487" s="12"/>
      <c r="AY487" s="12" t="s">
        <v>654</v>
      </c>
      <c r="AZ487" s="12"/>
      <c r="BA487" s="12" t="s">
        <v>654</v>
      </c>
      <c r="BB487" s="12"/>
      <c r="BC487" s="12"/>
      <c r="BD487" s="12"/>
      <c r="BE487" s="12"/>
      <c r="BF487" s="12"/>
      <c r="BG487" s="12"/>
      <c r="BH487" s="12"/>
      <c r="BI487" s="12"/>
      <c r="BJ487" s="16">
        <v>2</v>
      </c>
      <c r="BK487" s="16">
        <v>2</v>
      </c>
      <c r="BL487" s="16">
        <v>2</v>
      </c>
      <c r="BM487" s="16">
        <v>2</v>
      </c>
      <c r="BN487" s="16">
        <v>2</v>
      </c>
      <c r="BO487" s="16">
        <v>2</v>
      </c>
      <c r="BP487" s="16">
        <v>2</v>
      </c>
      <c r="BQ487" s="16">
        <v>2</v>
      </c>
      <c r="BR487" s="16">
        <v>2</v>
      </c>
      <c r="BS487" s="16">
        <v>1</v>
      </c>
      <c r="BT487" s="16">
        <v>1</v>
      </c>
      <c r="BU487" s="16">
        <v>1</v>
      </c>
      <c r="BV487" s="16">
        <v>1</v>
      </c>
      <c r="BW487" s="16">
        <v>1</v>
      </c>
      <c r="BX487" s="16">
        <v>1</v>
      </c>
      <c r="BY487" s="16">
        <v>1</v>
      </c>
      <c r="BZ487" s="16">
        <v>1</v>
      </c>
      <c r="CA487" s="16">
        <v>1</v>
      </c>
      <c r="CB487" s="16">
        <v>1</v>
      </c>
      <c r="CC487" s="16">
        <v>1</v>
      </c>
      <c r="CD487" s="16">
        <v>1</v>
      </c>
      <c r="CE487" s="16">
        <v>2</v>
      </c>
      <c r="CF487" s="16">
        <v>2</v>
      </c>
      <c r="CG487" s="16">
        <v>2</v>
      </c>
      <c r="CH487" s="16">
        <v>2</v>
      </c>
      <c r="CI487" s="16">
        <v>2</v>
      </c>
      <c r="CJ487" s="16">
        <v>2</v>
      </c>
      <c r="CK487" s="16">
        <v>2</v>
      </c>
      <c r="CL487" s="16">
        <v>2</v>
      </c>
      <c r="CM487" s="16">
        <v>2</v>
      </c>
      <c r="CN487" s="16">
        <v>2</v>
      </c>
      <c r="CO487" s="16">
        <v>2</v>
      </c>
      <c r="CP487" s="16">
        <v>2</v>
      </c>
      <c r="CQ487" s="16">
        <v>2</v>
      </c>
      <c r="CR487" s="16">
        <v>2</v>
      </c>
      <c r="CS487" s="16"/>
      <c r="CT487" s="16">
        <v>2</v>
      </c>
      <c r="CU487" s="16">
        <v>2</v>
      </c>
      <c r="CV487" s="16">
        <v>2</v>
      </c>
      <c r="CW487" s="69">
        <f t="shared" si="263"/>
        <v>26</v>
      </c>
      <c r="CX487" s="352">
        <f t="shared" si="264"/>
        <v>0.68421052631578949</v>
      </c>
      <c r="CY487" s="69">
        <f t="shared" si="265"/>
        <v>12</v>
      </c>
      <c r="CZ487" s="70">
        <f t="shared" si="266"/>
        <v>0.31578947368421051</v>
      </c>
      <c r="DA487" s="69">
        <f t="shared" si="267"/>
        <v>0</v>
      </c>
      <c r="DB487" s="70">
        <f t="shared" si="268"/>
        <v>0</v>
      </c>
      <c r="DC487" s="69">
        <f t="shared" si="269"/>
        <v>0</v>
      </c>
      <c r="DD487" s="70">
        <f t="shared" si="270"/>
        <v>0</v>
      </c>
      <c r="DE487" s="71">
        <f t="shared" si="271"/>
        <v>1.6842105263157894</v>
      </c>
      <c r="DF487" s="71" t="str">
        <f t="shared" si="272"/>
        <v>Đạt mục tiêu</v>
      </c>
      <c r="DG487" s="2"/>
      <c r="DH487" s="2"/>
      <c r="DI487" s="2"/>
      <c r="DJ487" s="2"/>
      <c r="DK487" s="2"/>
      <c r="DL487" s="2"/>
      <c r="DM487" s="2"/>
      <c r="DN487" s="2"/>
      <c r="DO487" s="2"/>
      <c r="DP487" s="2"/>
      <c r="DQ487" s="2"/>
      <c r="DR487" s="2"/>
      <c r="DS487" s="2"/>
      <c r="DT487" s="2"/>
      <c r="DU487" s="2"/>
      <c r="DV487" s="2"/>
      <c r="DW487" s="2"/>
      <c r="DX487" s="2"/>
      <c r="DY487" s="2"/>
      <c r="DZ487" s="2"/>
    </row>
    <row r="488" spans="1:130" ht="61.5" hidden="1" customHeight="1" x14ac:dyDescent="0.25">
      <c r="A488" s="49">
        <v>447</v>
      </c>
      <c r="B488" s="62">
        <v>562</v>
      </c>
      <c r="C488" s="56">
        <v>565</v>
      </c>
      <c r="D488" s="9" t="s">
        <v>524</v>
      </c>
      <c r="E488" s="15" t="s">
        <v>19</v>
      </c>
      <c r="F488" s="15" t="s">
        <v>523</v>
      </c>
      <c r="G488" s="64" t="s">
        <v>19</v>
      </c>
      <c r="H488" s="15" t="s">
        <v>1272</v>
      </c>
      <c r="I488" s="64" t="s">
        <v>628</v>
      </c>
      <c r="J488" s="388" t="s">
        <v>489</v>
      </c>
      <c r="K488" s="12" t="s">
        <v>6</v>
      </c>
      <c r="L488" s="12" t="s">
        <v>15</v>
      </c>
      <c r="M488" s="11">
        <v>9</v>
      </c>
      <c r="N488" s="305" t="s">
        <v>544</v>
      </c>
      <c r="O488" s="66"/>
      <c r="P488" s="66"/>
      <c r="Q488" s="66"/>
      <c r="R488" s="66"/>
      <c r="S488" s="66" t="s">
        <v>15</v>
      </c>
      <c r="T488" s="66"/>
      <c r="U488" s="66"/>
      <c r="V488" s="66"/>
      <c r="W488" s="66"/>
      <c r="X488" s="66"/>
      <c r="Y488" s="67">
        <f t="shared" si="262"/>
        <v>1</v>
      </c>
      <c r="Z488" s="16"/>
      <c r="AA488" s="16"/>
      <c r="AB488" s="16"/>
      <c r="AC488" s="16"/>
      <c r="AD488" s="16"/>
      <c r="AE488" s="16"/>
      <c r="AF488" s="16"/>
      <c r="AG488" s="16"/>
      <c r="AH488" s="16"/>
      <c r="AI488" s="16"/>
      <c r="AJ488" s="16"/>
      <c r="AK488" s="16"/>
      <c r="AL488" s="16"/>
      <c r="AM488" s="16"/>
      <c r="AN488" s="16"/>
      <c r="AO488" s="16"/>
      <c r="AP488" s="16"/>
      <c r="AQ488" s="16"/>
      <c r="AR488" s="16" t="s">
        <v>626</v>
      </c>
      <c r="AS488" s="16" t="s">
        <v>857</v>
      </c>
      <c r="AT488" s="16"/>
      <c r="AU488" s="16"/>
      <c r="AV488" s="16"/>
      <c r="AW488" s="16"/>
      <c r="AX488" s="16"/>
      <c r="AY488" s="16"/>
      <c r="AZ488" s="16"/>
      <c r="BA488" s="16"/>
      <c r="BB488" s="16"/>
      <c r="BC488" s="16"/>
      <c r="BD488" s="16"/>
      <c r="BE488" s="16"/>
      <c r="BF488" s="16"/>
      <c r="BG488" s="16"/>
      <c r="BH488" s="16"/>
      <c r="BI488" s="16"/>
      <c r="BJ488" s="16">
        <v>2</v>
      </c>
      <c r="BK488" s="16">
        <v>2</v>
      </c>
      <c r="BL488" s="16">
        <v>2</v>
      </c>
      <c r="BM488" s="16">
        <v>2</v>
      </c>
      <c r="BN488" s="16">
        <v>2</v>
      </c>
      <c r="BO488" s="16">
        <v>2</v>
      </c>
      <c r="BP488" s="16">
        <v>2</v>
      </c>
      <c r="BQ488" s="16">
        <v>2</v>
      </c>
      <c r="BR488" s="16">
        <v>2</v>
      </c>
      <c r="BS488" s="16">
        <v>1</v>
      </c>
      <c r="BT488" s="16">
        <v>1</v>
      </c>
      <c r="BU488" s="16">
        <v>1</v>
      </c>
      <c r="BV488" s="16">
        <v>1</v>
      </c>
      <c r="BW488" s="16">
        <v>1</v>
      </c>
      <c r="BX488" s="16">
        <v>1</v>
      </c>
      <c r="BY488" s="16">
        <v>1</v>
      </c>
      <c r="BZ488" s="16">
        <v>1</v>
      </c>
      <c r="CA488" s="16">
        <v>1</v>
      </c>
      <c r="CB488" s="16">
        <v>1</v>
      </c>
      <c r="CC488" s="16">
        <v>1</v>
      </c>
      <c r="CD488" s="16">
        <v>1</v>
      </c>
      <c r="CE488" s="16">
        <v>2</v>
      </c>
      <c r="CF488" s="16">
        <v>2</v>
      </c>
      <c r="CG488" s="16">
        <v>2</v>
      </c>
      <c r="CH488" s="16">
        <v>2</v>
      </c>
      <c r="CI488" s="16">
        <v>2</v>
      </c>
      <c r="CJ488" s="16">
        <v>2</v>
      </c>
      <c r="CK488" s="16">
        <v>2</v>
      </c>
      <c r="CL488" s="16">
        <v>2</v>
      </c>
      <c r="CM488" s="16">
        <v>2</v>
      </c>
      <c r="CN488" s="16">
        <v>2</v>
      </c>
      <c r="CO488" s="16">
        <v>2</v>
      </c>
      <c r="CP488" s="16">
        <v>2</v>
      </c>
      <c r="CQ488" s="16">
        <v>2</v>
      </c>
      <c r="CR488" s="16">
        <v>2</v>
      </c>
      <c r="CS488" s="16"/>
      <c r="CT488" s="16">
        <v>2</v>
      </c>
      <c r="CU488" s="16">
        <v>2</v>
      </c>
      <c r="CV488" s="16">
        <v>2</v>
      </c>
      <c r="CW488" s="69">
        <f t="shared" si="263"/>
        <v>26</v>
      </c>
      <c r="CX488" s="352">
        <f t="shared" si="264"/>
        <v>0.68421052631578949</v>
      </c>
      <c r="CY488" s="69">
        <f t="shared" si="265"/>
        <v>12</v>
      </c>
      <c r="CZ488" s="70">
        <f t="shared" si="266"/>
        <v>0.31578947368421051</v>
      </c>
      <c r="DA488" s="69">
        <f t="shared" si="267"/>
        <v>0</v>
      </c>
      <c r="DB488" s="70">
        <f t="shared" si="268"/>
        <v>0</v>
      </c>
      <c r="DC488" s="69">
        <f t="shared" si="269"/>
        <v>0</v>
      </c>
      <c r="DD488" s="70">
        <f t="shared" si="270"/>
        <v>0</v>
      </c>
      <c r="DE488" s="71">
        <f t="shared" si="271"/>
        <v>1.6842105263157894</v>
      </c>
      <c r="DF488" s="71" t="str">
        <f t="shared" si="272"/>
        <v>Đạt mục tiêu</v>
      </c>
      <c r="DG488" s="2"/>
      <c r="DH488" s="2"/>
      <c r="DI488" s="2"/>
      <c r="DJ488" s="2"/>
      <c r="DK488" s="2"/>
      <c r="DL488" s="2"/>
      <c r="DM488" s="2"/>
      <c r="DN488" s="2"/>
      <c r="DO488" s="2"/>
      <c r="DP488" s="2"/>
      <c r="DQ488" s="2"/>
      <c r="DR488" s="2"/>
      <c r="DS488" s="2"/>
      <c r="DT488" s="2"/>
      <c r="DU488" s="2"/>
      <c r="DV488" s="2"/>
      <c r="DW488" s="2"/>
      <c r="DX488" s="2"/>
      <c r="DY488" s="2"/>
      <c r="DZ488" s="2"/>
    </row>
    <row r="489" spans="1:130" ht="87.75" hidden="1" customHeight="1" x14ac:dyDescent="0.25">
      <c r="A489" s="49">
        <v>448</v>
      </c>
      <c r="B489" s="62">
        <v>566</v>
      </c>
      <c r="C489" s="56">
        <v>566</v>
      </c>
      <c r="D489" s="8" t="s">
        <v>525</v>
      </c>
      <c r="E489" s="15" t="s">
        <v>11</v>
      </c>
      <c r="F489" s="15" t="s">
        <v>526</v>
      </c>
      <c r="G489" s="64" t="s">
        <v>19</v>
      </c>
      <c r="H489" s="8" t="s">
        <v>526</v>
      </c>
      <c r="I489" s="64" t="s">
        <v>628</v>
      </c>
      <c r="J489" s="64" t="s">
        <v>489</v>
      </c>
      <c r="K489" s="16" t="s">
        <v>145</v>
      </c>
      <c r="L489" s="16" t="s">
        <v>15</v>
      </c>
      <c r="M489" s="11"/>
      <c r="N489" s="305" t="s">
        <v>543</v>
      </c>
      <c r="O489" s="66"/>
      <c r="P489" s="66"/>
      <c r="Q489" s="66"/>
      <c r="R489" s="66" t="s">
        <v>15</v>
      </c>
      <c r="S489" s="66"/>
      <c r="T489" s="66"/>
      <c r="U489" s="66"/>
      <c r="V489" s="66"/>
      <c r="W489" s="66"/>
      <c r="X489" s="66"/>
      <c r="Y489" s="67">
        <f t="shared" si="262"/>
        <v>1</v>
      </c>
      <c r="Z489" s="16"/>
      <c r="AA489" s="16"/>
      <c r="AB489" s="16"/>
      <c r="AC489" s="16"/>
      <c r="AD489" s="16"/>
      <c r="AE489" s="12"/>
      <c r="AF489" s="12"/>
      <c r="AG489" s="12"/>
      <c r="AH489" s="12"/>
      <c r="AI489" s="12"/>
      <c r="AJ489" s="12"/>
      <c r="AK489" s="12"/>
      <c r="AL489" s="12"/>
      <c r="AM489" s="12"/>
      <c r="AN489" s="12"/>
      <c r="AO489" s="12" t="s">
        <v>654</v>
      </c>
      <c r="AP489" s="12"/>
      <c r="AQ489" s="12"/>
      <c r="AR489" s="12"/>
      <c r="AS489" s="12"/>
      <c r="AT489" s="12"/>
      <c r="AU489" s="12"/>
      <c r="AV489" s="12"/>
      <c r="AW489" s="12"/>
      <c r="AX489" s="12"/>
      <c r="AY489" s="12"/>
      <c r="AZ489" s="12"/>
      <c r="BA489" s="12"/>
      <c r="BB489" s="12"/>
      <c r="BC489" s="12"/>
      <c r="BD489" s="12"/>
      <c r="BE489" s="12"/>
      <c r="BF489" s="12"/>
      <c r="BG489" s="12"/>
      <c r="BH489" s="12"/>
      <c r="BI489" s="12"/>
      <c r="BJ489" s="16">
        <v>2</v>
      </c>
      <c r="BK489" s="16">
        <v>2</v>
      </c>
      <c r="BL489" s="16">
        <v>2</v>
      </c>
      <c r="BM489" s="16">
        <v>2</v>
      </c>
      <c r="BN489" s="16">
        <v>2</v>
      </c>
      <c r="BO489" s="16">
        <v>2</v>
      </c>
      <c r="BP489" s="16">
        <v>2</v>
      </c>
      <c r="BQ489" s="16">
        <v>2</v>
      </c>
      <c r="BR489" s="16">
        <v>2</v>
      </c>
      <c r="BS489" s="16">
        <v>1</v>
      </c>
      <c r="BT489" s="16">
        <v>1</v>
      </c>
      <c r="BU489" s="16">
        <v>1</v>
      </c>
      <c r="BV489" s="16">
        <v>1</v>
      </c>
      <c r="BW489" s="16">
        <v>1</v>
      </c>
      <c r="BX489" s="16">
        <v>1</v>
      </c>
      <c r="BY489" s="16">
        <v>1</v>
      </c>
      <c r="BZ489" s="16">
        <v>1</v>
      </c>
      <c r="CA489" s="16">
        <v>1</v>
      </c>
      <c r="CB489" s="16">
        <v>1</v>
      </c>
      <c r="CC489" s="16">
        <v>1</v>
      </c>
      <c r="CD489" s="16">
        <v>1</v>
      </c>
      <c r="CE489" s="16">
        <v>2</v>
      </c>
      <c r="CF489" s="16">
        <v>2</v>
      </c>
      <c r="CG489" s="16">
        <v>2</v>
      </c>
      <c r="CH489" s="16">
        <v>2</v>
      </c>
      <c r="CI489" s="16">
        <v>2</v>
      </c>
      <c r="CJ489" s="16">
        <v>2</v>
      </c>
      <c r="CK489" s="16">
        <v>2</v>
      </c>
      <c r="CL489" s="16">
        <v>2</v>
      </c>
      <c r="CM489" s="16">
        <v>2</v>
      </c>
      <c r="CN489" s="16">
        <v>2</v>
      </c>
      <c r="CO489" s="16">
        <v>2</v>
      </c>
      <c r="CP489" s="16">
        <v>2</v>
      </c>
      <c r="CQ489" s="16">
        <v>2</v>
      </c>
      <c r="CR489" s="16">
        <v>2</v>
      </c>
      <c r="CS489" s="16">
        <v>2</v>
      </c>
      <c r="CT489" s="16">
        <v>2</v>
      </c>
      <c r="CU489" s="16">
        <v>2</v>
      </c>
      <c r="CV489" s="16">
        <v>2</v>
      </c>
      <c r="CW489" s="69">
        <f t="shared" si="263"/>
        <v>27</v>
      </c>
      <c r="CX489" s="352">
        <f t="shared" si="264"/>
        <v>0.69230769230769229</v>
      </c>
      <c r="CY489" s="69">
        <f t="shared" si="265"/>
        <v>12</v>
      </c>
      <c r="CZ489" s="70">
        <f t="shared" si="266"/>
        <v>0.30769230769230771</v>
      </c>
      <c r="DA489" s="69">
        <f t="shared" si="267"/>
        <v>0</v>
      </c>
      <c r="DB489" s="70">
        <f t="shared" si="268"/>
        <v>0</v>
      </c>
      <c r="DC489" s="69">
        <f t="shared" si="269"/>
        <v>0</v>
      </c>
      <c r="DD489" s="70">
        <f t="shared" si="270"/>
        <v>0</v>
      </c>
      <c r="DE489" s="71">
        <f t="shared" si="271"/>
        <v>1.6923076923076923</v>
      </c>
      <c r="DF489" s="71" t="str">
        <f t="shared" si="272"/>
        <v>Đạt mục tiêu</v>
      </c>
      <c r="DG489" s="2"/>
      <c r="DH489" s="2"/>
      <c r="DI489" s="2"/>
      <c r="DJ489" s="2"/>
      <c r="DK489" s="2"/>
      <c r="DL489" s="2"/>
      <c r="DM489" s="2"/>
      <c r="DN489" s="2"/>
      <c r="DO489" s="2"/>
      <c r="DP489" s="2"/>
      <c r="DQ489" s="2"/>
      <c r="DR489" s="2"/>
      <c r="DS489" s="2"/>
      <c r="DT489" s="2"/>
      <c r="DU489" s="2"/>
      <c r="DV489" s="2"/>
      <c r="DW489" s="2"/>
      <c r="DX489" s="2"/>
      <c r="DY489" s="2"/>
      <c r="DZ489" s="2"/>
    </row>
    <row r="490" spans="1:130" ht="78" hidden="1" customHeight="1" x14ac:dyDescent="0.25">
      <c r="A490" s="49">
        <v>449</v>
      </c>
      <c r="B490" s="62">
        <v>568</v>
      </c>
      <c r="C490" s="56">
        <v>568</v>
      </c>
      <c r="D490" s="8" t="s">
        <v>527</v>
      </c>
      <c r="E490" s="15" t="s">
        <v>11</v>
      </c>
      <c r="F490" s="8" t="s">
        <v>935</v>
      </c>
      <c r="G490" s="9" t="s">
        <v>19</v>
      </c>
      <c r="H490" s="8" t="s">
        <v>1271</v>
      </c>
      <c r="I490" s="64" t="s">
        <v>628</v>
      </c>
      <c r="J490" s="64" t="s">
        <v>489</v>
      </c>
      <c r="K490" s="16" t="s">
        <v>145</v>
      </c>
      <c r="L490" s="16" t="s">
        <v>15</v>
      </c>
      <c r="M490" s="11"/>
      <c r="N490" s="305" t="s">
        <v>543</v>
      </c>
      <c r="O490" s="66"/>
      <c r="P490" s="66"/>
      <c r="Q490" s="66"/>
      <c r="R490" s="66" t="s">
        <v>15</v>
      </c>
      <c r="S490" s="66"/>
      <c r="T490" s="66"/>
      <c r="U490" s="66"/>
      <c r="V490" s="66"/>
      <c r="W490" s="66"/>
      <c r="X490" s="66"/>
      <c r="Y490" s="67">
        <f t="shared" si="262"/>
        <v>1</v>
      </c>
      <c r="Z490" s="16"/>
      <c r="AA490" s="16"/>
      <c r="AB490" s="16"/>
      <c r="AC490" s="16"/>
      <c r="AD490" s="16"/>
      <c r="AE490" s="16"/>
      <c r="AF490" s="16"/>
      <c r="AG490" s="16"/>
      <c r="AH490" s="16"/>
      <c r="AI490" s="16"/>
      <c r="AJ490" s="16"/>
      <c r="AK490" s="16"/>
      <c r="AL490" s="16"/>
      <c r="AM490" s="16"/>
      <c r="AN490" s="16"/>
      <c r="AO490" s="16"/>
      <c r="AP490" s="16" t="s">
        <v>623</v>
      </c>
      <c r="AQ490" s="16"/>
      <c r="AR490" s="16"/>
      <c r="AS490" s="16"/>
      <c r="AT490" s="16"/>
      <c r="AU490" s="16"/>
      <c r="AV490" s="16"/>
      <c r="AW490" s="16"/>
      <c r="AX490" s="16"/>
      <c r="AY490" s="16"/>
      <c r="AZ490" s="16"/>
      <c r="BA490" s="16"/>
      <c r="BB490" s="16"/>
      <c r="BC490" s="16"/>
      <c r="BD490" s="16"/>
      <c r="BE490" s="16"/>
      <c r="BF490" s="16"/>
      <c r="BG490" s="16"/>
      <c r="BH490" s="16"/>
      <c r="BI490" s="16"/>
      <c r="BJ490" s="16">
        <v>2</v>
      </c>
      <c r="BK490" s="16">
        <v>2</v>
      </c>
      <c r="BL490" s="16">
        <v>2</v>
      </c>
      <c r="BM490" s="16">
        <v>2</v>
      </c>
      <c r="BN490" s="16">
        <v>2</v>
      </c>
      <c r="BO490" s="16">
        <v>2</v>
      </c>
      <c r="BP490" s="16">
        <v>2</v>
      </c>
      <c r="BQ490" s="16">
        <v>2</v>
      </c>
      <c r="BR490" s="16">
        <v>2</v>
      </c>
      <c r="BS490" s="16">
        <v>1</v>
      </c>
      <c r="BT490" s="16">
        <v>1</v>
      </c>
      <c r="BU490" s="16">
        <v>1</v>
      </c>
      <c r="BV490" s="16">
        <v>1</v>
      </c>
      <c r="BW490" s="16">
        <v>1</v>
      </c>
      <c r="BX490" s="16">
        <v>1</v>
      </c>
      <c r="BY490" s="16">
        <v>1</v>
      </c>
      <c r="BZ490" s="16">
        <v>1</v>
      </c>
      <c r="CA490" s="16">
        <v>1</v>
      </c>
      <c r="CB490" s="16">
        <v>1</v>
      </c>
      <c r="CC490" s="16">
        <v>1</v>
      </c>
      <c r="CD490" s="16">
        <v>1</v>
      </c>
      <c r="CE490" s="16">
        <v>2</v>
      </c>
      <c r="CF490" s="16">
        <v>2</v>
      </c>
      <c r="CG490" s="16">
        <v>2</v>
      </c>
      <c r="CH490" s="16">
        <v>2</v>
      </c>
      <c r="CI490" s="16">
        <v>2</v>
      </c>
      <c r="CJ490" s="16">
        <v>2</v>
      </c>
      <c r="CK490" s="16">
        <v>2</v>
      </c>
      <c r="CL490" s="16">
        <v>2</v>
      </c>
      <c r="CM490" s="16">
        <v>2</v>
      </c>
      <c r="CN490" s="16">
        <v>2</v>
      </c>
      <c r="CO490" s="16">
        <v>2</v>
      </c>
      <c r="CP490" s="16">
        <v>2</v>
      </c>
      <c r="CQ490" s="16">
        <v>2</v>
      </c>
      <c r="CR490" s="16">
        <v>2</v>
      </c>
      <c r="CS490" s="16">
        <v>2</v>
      </c>
      <c r="CT490" s="16">
        <v>2</v>
      </c>
      <c r="CU490" s="16">
        <v>2</v>
      </c>
      <c r="CV490" s="16">
        <v>2</v>
      </c>
      <c r="CW490" s="69">
        <f t="shared" si="263"/>
        <v>27</v>
      </c>
      <c r="CX490" s="352">
        <f t="shared" si="264"/>
        <v>0.69230769230769229</v>
      </c>
      <c r="CY490" s="69">
        <f t="shared" si="265"/>
        <v>12</v>
      </c>
      <c r="CZ490" s="70">
        <f t="shared" si="266"/>
        <v>0.30769230769230771</v>
      </c>
      <c r="DA490" s="69">
        <f t="shared" si="267"/>
        <v>0</v>
      </c>
      <c r="DB490" s="70">
        <f t="shared" si="268"/>
        <v>0</v>
      </c>
      <c r="DC490" s="69">
        <f t="shared" si="269"/>
        <v>0</v>
      </c>
      <c r="DD490" s="70">
        <f t="shared" si="270"/>
        <v>0</v>
      </c>
      <c r="DE490" s="71">
        <f t="shared" si="271"/>
        <v>1.6923076923076923</v>
      </c>
      <c r="DF490" s="71" t="str">
        <f t="shared" si="272"/>
        <v>Đạt mục tiêu</v>
      </c>
      <c r="DG490" s="2"/>
      <c r="DH490" s="2"/>
      <c r="DI490" s="2"/>
      <c r="DJ490" s="2"/>
      <c r="DK490" s="2"/>
      <c r="DL490" s="2"/>
      <c r="DM490" s="2"/>
      <c r="DN490" s="2"/>
      <c r="DO490" s="2"/>
      <c r="DP490" s="2"/>
      <c r="DQ490" s="2"/>
      <c r="DR490" s="2"/>
      <c r="DS490" s="2"/>
      <c r="DT490" s="2"/>
      <c r="DU490" s="2"/>
      <c r="DV490" s="2"/>
      <c r="DW490" s="2"/>
      <c r="DX490" s="2"/>
      <c r="DY490" s="2"/>
      <c r="DZ490" s="2"/>
    </row>
    <row r="491" spans="1:130" ht="15.75" hidden="1" x14ac:dyDescent="0.25">
      <c r="A491" s="151">
        <f>COUNTIF(A$7:A$490,"CĐ1.1")</f>
        <v>0</v>
      </c>
      <c r="B491" s="62"/>
      <c r="C491" s="76"/>
      <c r="D491" s="8"/>
      <c r="E491" s="15"/>
      <c r="F491" s="15"/>
      <c r="G491" s="64"/>
      <c r="H491" s="64"/>
      <c r="I491" s="64"/>
      <c r="J491" s="16"/>
      <c r="K491" s="16"/>
      <c r="L491" s="16"/>
      <c r="M491" s="11"/>
      <c r="N491" s="11"/>
      <c r="O491" s="66"/>
      <c r="P491" s="66"/>
      <c r="Q491" s="66"/>
      <c r="R491" s="66"/>
      <c r="S491" s="66"/>
      <c r="T491" s="66"/>
      <c r="U491" s="66"/>
      <c r="V491" s="66"/>
      <c r="W491" s="66"/>
      <c r="X491" s="66"/>
      <c r="Y491" s="67">
        <f t="shared" si="262"/>
        <v>0</v>
      </c>
      <c r="Z491" s="16"/>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3"/>
      <c r="BK491" s="3"/>
      <c r="BL491" s="3"/>
      <c r="BM491" s="3"/>
      <c r="BN491" s="3"/>
      <c r="BO491" s="3"/>
      <c r="BP491" s="3"/>
      <c r="BQ491" s="3"/>
      <c r="BR491" s="3"/>
      <c r="BS491" s="293"/>
      <c r="BT491" s="293"/>
      <c r="BU491" s="293"/>
      <c r="BV491" s="293"/>
      <c r="BW491" s="293"/>
      <c r="BX491" s="293"/>
      <c r="BY491" s="293"/>
      <c r="BZ491" s="293"/>
      <c r="CA491" s="293"/>
      <c r="CB491" s="293"/>
      <c r="CC491" s="3"/>
      <c r="CD491" s="3"/>
      <c r="CE491" s="3"/>
      <c r="CF491" s="3"/>
      <c r="CG491" s="3"/>
      <c r="CH491" s="3"/>
      <c r="CI491" s="3"/>
      <c r="CJ491" s="3"/>
      <c r="CK491" s="3"/>
      <c r="CL491" s="3"/>
      <c r="CM491" s="3"/>
      <c r="CN491" s="3"/>
      <c r="CO491" s="3"/>
      <c r="CP491" s="3"/>
      <c r="CQ491" s="3"/>
      <c r="CR491" s="3"/>
      <c r="CS491" s="293"/>
      <c r="CT491" s="3"/>
      <c r="CU491" s="3"/>
      <c r="CV491" s="3"/>
      <c r="CW491" s="3"/>
      <c r="CX491" s="30"/>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row>
    <row r="492" spans="1:130" ht="15.75" hidden="1" x14ac:dyDescent="0.25">
      <c r="A492" s="31"/>
      <c r="B492" s="62"/>
      <c r="C492" s="76"/>
      <c r="D492" s="8"/>
      <c r="E492" s="15"/>
      <c r="F492" s="15"/>
      <c r="G492" s="64"/>
      <c r="H492" s="64"/>
      <c r="I492" s="7"/>
      <c r="J492" s="16"/>
      <c r="K492" s="16"/>
      <c r="L492" s="16"/>
      <c r="M492" s="11"/>
      <c r="N492" s="11"/>
      <c r="O492" s="66"/>
      <c r="P492" s="66"/>
      <c r="Q492" s="66"/>
      <c r="R492" s="66"/>
      <c r="S492" s="66"/>
      <c r="T492" s="66"/>
      <c r="U492" s="66"/>
      <c r="V492" s="66"/>
      <c r="W492" s="66"/>
      <c r="X492" s="66"/>
      <c r="Y492" s="66"/>
      <c r="Z492" s="16"/>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3"/>
      <c r="BK492" s="3"/>
      <c r="BL492" s="3"/>
      <c r="BM492" s="3"/>
      <c r="BN492" s="3"/>
      <c r="BO492" s="3"/>
      <c r="BP492" s="3"/>
      <c r="BQ492" s="3"/>
      <c r="BR492" s="3"/>
      <c r="BS492" s="293"/>
      <c r="BT492" s="293"/>
      <c r="BU492" s="293"/>
      <c r="BV492" s="293"/>
      <c r="BW492" s="293"/>
      <c r="BX492" s="293"/>
      <c r="BY492" s="293"/>
      <c r="BZ492" s="293"/>
      <c r="CA492" s="293"/>
      <c r="CB492" s="293"/>
      <c r="CC492" s="3"/>
      <c r="CD492" s="3"/>
      <c r="CE492" s="3"/>
      <c r="CF492" s="3"/>
      <c r="CG492" s="3"/>
      <c r="CH492" s="3"/>
      <c r="CI492" s="3"/>
      <c r="CJ492" s="3"/>
      <c r="CK492" s="3"/>
      <c r="CL492" s="3"/>
      <c r="CM492" s="3"/>
      <c r="CN492" s="3"/>
      <c r="CO492" s="3"/>
      <c r="CP492" s="3"/>
      <c r="CQ492" s="3"/>
      <c r="CR492" s="3"/>
      <c r="CS492" s="293"/>
      <c r="CT492" s="3"/>
      <c r="CU492" s="3"/>
      <c r="CV492" s="3"/>
      <c r="CW492" s="3"/>
      <c r="CX492" s="30"/>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row>
    <row r="493" spans="1:130" ht="31.5" hidden="1" customHeight="1" x14ac:dyDescent="0.25">
      <c r="A493" s="31"/>
      <c r="B493" s="152"/>
      <c r="C493" s="56"/>
      <c r="D493" s="704" t="s">
        <v>528</v>
      </c>
      <c r="E493" s="705"/>
      <c r="F493" s="153"/>
      <c r="G493" s="153"/>
      <c r="H493" s="153"/>
      <c r="I493" s="154"/>
      <c r="J493" s="155">
        <f>SUM(J494:J499)</f>
        <v>342</v>
      </c>
      <c r="K493" s="16"/>
      <c r="L493" s="155">
        <f t="shared" ref="L493:X493" si="273">SUM(L494:L499)</f>
        <v>255</v>
      </c>
      <c r="M493" s="155" t="e">
        <f t="shared" si="273"/>
        <v>#VALUE!</v>
      </c>
      <c r="N493" s="155"/>
      <c r="O493" s="156">
        <f t="shared" si="273"/>
        <v>48</v>
      </c>
      <c r="P493" s="156">
        <f t="shared" si="273"/>
        <v>40</v>
      </c>
      <c r="Q493" s="156">
        <f t="shared" si="273"/>
        <v>42</v>
      </c>
      <c r="R493" s="156">
        <f t="shared" si="273"/>
        <v>51</v>
      </c>
      <c r="S493" s="156">
        <f t="shared" si="273"/>
        <v>43</v>
      </c>
      <c r="T493" s="156">
        <f t="shared" si="273"/>
        <v>42</v>
      </c>
      <c r="U493" s="156">
        <f t="shared" si="273"/>
        <v>44</v>
      </c>
      <c r="V493" s="156">
        <f t="shared" si="273"/>
        <v>38</v>
      </c>
      <c r="W493" s="156">
        <f t="shared" si="273"/>
        <v>39</v>
      </c>
      <c r="X493" s="156">
        <f t="shared" si="273"/>
        <v>21</v>
      </c>
      <c r="Y493" s="156"/>
      <c r="Z493" s="153"/>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3"/>
      <c r="BK493" s="3"/>
      <c r="BL493" s="3"/>
      <c r="BM493" s="3"/>
      <c r="BN493" s="3"/>
      <c r="BO493" s="3"/>
      <c r="BP493" s="3"/>
      <c r="BQ493" s="3"/>
      <c r="BR493" s="3"/>
      <c r="BS493" s="293"/>
      <c r="BT493" s="293"/>
      <c r="BU493" s="293"/>
      <c r="BV493" s="293"/>
      <c r="BW493" s="293"/>
      <c r="BX493" s="293"/>
      <c r="BY493" s="293"/>
      <c r="BZ493" s="293"/>
      <c r="CA493" s="293"/>
      <c r="CB493" s="293"/>
      <c r="CC493" s="3"/>
      <c r="CD493" s="3"/>
      <c r="CE493" s="3"/>
      <c r="CF493" s="3"/>
      <c r="CG493" s="3"/>
      <c r="CH493" s="3"/>
      <c r="CI493" s="3"/>
      <c r="CJ493" s="3"/>
      <c r="CK493" s="3"/>
      <c r="CL493" s="3"/>
      <c r="CM493" s="3"/>
      <c r="CN493" s="3"/>
      <c r="CO493" s="3"/>
      <c r="CP493" s="3"/>
      <c r="CQ493" s="3"/>
      <c r="CR493" s="3"/>
      <c r="CS493" s="293"/>
      <c r="CT493" s="3"/>
      <c r="CU493" s="3"/>
      <c r="CV493" s="3"/>
      <c r="CW493" s="3"/>
      <c r="CX493" s="30"/>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row>
    <row r="494" spans="1:130" ht="15.75" hidden="1" x14ac:dyDescent="0.25">
      <c r="A494" s="31"/>
      <c r="B494" s="152"/>
      <c r="C494" s="157"/>
      <c r="D494" s="683" t="s">
        <v>529</v>
      </c>
      <c r="E494" s="705"/>
      <c r="F494" s="158"/>
      <c r="G494" s="158"/>
      <c r="H494" s="158"/>
      <c r="I494" s="154"/>
      <c r="J494" s="155">
        <f>COUNTIF(J$11:J$85,"Thể chất")</f>
        <v>56</v>
      </c>
      <c r="K494" s="16"/>
      <c r="L494" s="155">
        <f>COUNTIF(L$11:L$85,"x")</f>
        <v>46</v>
      </c>
      <c r="M494" s="159" t="str">
        <f>M9</f>
        <v>.</v>
      </c>
      <c r="N494" s="159"/>
      <c r="O494" s="156">
        <f t="shared" ref="O494:X494" si="274">COUNTIF(O$10:O$85,"x")</f>
        <v>6</v>
      </c>
      <c r="P494" s="156">
        <f t="shared" si="274"/>
        <v>5</v>
      </c>
      <c r="Q494" s="156">
        <f t="shared" si="274"/>
        <v>6</v>
      </c>
      <c r="R494" s="156">
        <f t="shared" si="274"/>
        <v>8</v>
      </c>
      <c r="S494" s="156">
        <f t="shared" si="274"/>
        <v>9</v>
      </c>
      <c r="T494" s="156">
        <f t="shared" si="274"/>
        <v>7</v>
      </c>
      <c r="U494" s="156">
        <f t="shared" si="274"/>
        <v>7</v>
      </c>
      <c r="V494" s="156">
        <f t="shared" si="274"/>
        <v>6</v>
      </c>
      <c r="W494" s="156">
        <f t="shared" si="274"/>
        <v>8</v>
      </c>
      <c r="X494" s="156">
        <f t="shared" si="274"/>
        <v>6</v>
      </c>
      <c r="Y494" s="156"/>
      <c r="Z494" s="160"/>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3"/>
      <c r="BK494" s="3"/>
      <c r="BL494" s="3"/>
      <c r="BM494" s="3"/>
      <c r="BN494" s="3"/>
      <c r="BO494" s="3"/>
      <c r="BP494" s="3"/>
      <c r="BQ494" s="3"/>
      <c r="BR494" s="3"/>
      <c r="BS494" s="293"/>
      <c r="BT494" s="293"/>
      <c r="BU494" s="293"/>
      <c r="BV494" s="293"/>
      <c r="BW494" s="293"/>
      <c r="BX494" s="293"/>
      <c r="BY494" s="293"/>
      <c r="BZ494" s="293"/>
      <c r="CA494" s="293"/>
      <c r="CB494" s="293"/>
      <c r="CC494" s="3"/>
      <c r="CD494" s="3"/>
      <c r="CE494" s="3"/>
      <c r="CF494" s="3"/>
      <c r="CG494" s="3"/>
      <c r="CH494" s="3"/>
      <c r="CI494" s="3"/>
      <c r="CJ494" s="3"/>
      <c r="CK494" s="3"/>
      <c r="CL494" s="3"/>
      <c r="CM494" s="3"/>
      <c r="CN494" s="3"/>
      <c r="CO494" s="3"/>
      <c r="CP494" s="3"/>
      <c r="CQ494" s="3"/>
      <c r="CR494" s="3"/>
      <c r="CS494" s="293"/>
      <c r="CT494" s="3"/>
      <c r="CU494" s="3"/>
      <c r="CV494" s="3"/>
      <c r="CW494" s="3"/>
      <c r="CX494" s="30"/>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row>
    <row r="495" spans="1:130" ht="15.75" hidden="1" x14ac:dyDescent="0.25">
      <c r="A495" s="31"/>
      <c r="B495" s="152"/>
      <c r="C495" s="157"/>
      <c r="D495" s="683" t="s">
        <v>530</v>
      </c>
      <c r="E495" s="705"/>
      <c r="F495" s="158"/>
      <c r="G495" s="158"/>
      <c r="H495" s="158"/>
      <c r="I495" s="154"/>
      <c r="J495" s="155">
        <f>COUNTIF(J$88:J$142,"Thể chất")</f>
        <v>42</v>
      </c>
      <c r="K495" s="16"/>
      <c r="L495" s="155">
        <f>COUNTIF(L$88:L$142,"x")</f>
        <v>36</v>
      </c>
      <c r="M495" s="159" t="str">
        <f>M87</f>
        <v>#</v>
      </c>
      <c r="N495" s="159"/>
      <c r="O495" s="156">
        <f t="shared" ref="O495:X495" si="275">COUNTIF(O$86:O$142,"x")</f>
        <v>6</v>
      </c>
      <c r="P495" s="156">
        <f t="shared" si="275"/>
        <v>6</v>
      </c>
      <c r="Q495" s="156">
        <f t="shared" si="275"/>
        <v>5</v>
      </c>
      <c r="R495" s="156">
        <f t="shared" si="275"/>
        <v>6</v>
      </c>
      <c r="S495" s="156">
        <f t="shared" si="275"/>
        <v>6</v>
      </c>
      <c r="T495" s="156">
        <f t="shared" si="275"/>
        <v>2</v>
      </c>
      <c r="U495" s="156">
        <f t="shared" si="275"/>
        <v>6</v>
      </c>
      <c r="V495" s="156">
        <f t="shared" si="275"/>
        <v>2</v>
      </c>
      <c r="W495" s="156">
        <f t="shared" si="275"/>
        <v>3</v>
      </c>
      <c r="X495" s="156">
        <f t="shared" si="275"/>
        <v>0</v>
      </c>
      <c r="Y495" s="156"/>
      <c r="Z495" s="160"/>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3"/>
      <c r="BK495" s="3"/>
      <c r="BL495" s="3"/>
      <c r="BM495" s="3"/>
      <c r="BN495" s="3"/>
      <c r="BO495" s="3"/>
      <c r="BP495" s="3"/>
      <c r="BQ495" s="3"/>
      <c r="BR495" s="3"/>
      <c r="BS495" s="293"/>
      <c r="BT495" s="293"/>
      <c r="BU495" s="293"/>
      <c r="BV495" s="293"/>
      <c r="BW495" s="293"/>
      <c r="BX495" s="293"/>
      <c r="BY495" s="293"/>
      <c r="BZ495" s="293"/>
      <c r="CA495" s="293"/>
      <c r="CB495" s="293"/>
      <c r="CC495" s="3"/>
      <c r="CD495" s="3"/>
      <c r="CE495" s="3"/>
      <c r="CF495" s="3"/>
      <c r="CG495" s="3"/>
      <c r="CH495" s="3"/>
      <c r="CI495" s="3"/>
      <c r="CJ495" s="3"/>
      <c r="CK495" s="3"/>
      <c r="CL495" s="3"/>
      <c r="CM495" s="3"/>
      <c r="CN495" s="3"/>
      <c r="CO495" s="3"/>
      <c r="CP495" s="3"/>
      <c r="CQ495" s="3"/>
      <c r="CR495" s="3"/>
      <c r="CS495" s="293"/>
      <c r="CT495" s="3"/>
      <c r="CU495" s="3"/>
      <c r="CV495" s="3"/>
      <c r="CW495" s="3"/>
      <c r="CX495" s="30"/>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row>
    <row r="496" spans="1:130" ht="15.75" hidden="1" x14ac:dyDescent="0.25">
      <c r="A496" s="31"/>
      <c r="B496" s="152"/>
      <c r="C496" s="157"/>
      <c r="D496" s="683" t="s">
        <v>531</v>
      </c>
      <c r="E496" s="705"/>
      <c r="F496" s="158"/>
      <c r="G496" s="158"/>
      <c r="H496" s="158"/>
      <c r="I496" s="154"/>
      <c r="J496" s="155">
        <f>COUNTIF(J$146:J$272,"NHận thức")</f>
        <v>74</v>
      </c>
      <c r="K496" s="16"/>
      <c r="L496" s="155">
        <f>COUNTIF(L$146:L$272,"x")</f>
        <v>72</v>
      </c>
      <c r="M496" s="159" t="str">
        <f>M143</f>
        <v>#</v>
      </c>
      <c r="N496" s="159"/>
      <c r="O496" s="156">
        <f t="shared" ref="O496:X496" si="276">COUNTIF(O$143:O$272,"x")</f>
        <v>16</v>
      </c>
      <c r="P496" s="156">
        <f t="shared" si="276"/>
        <v>10</v>
      </c>
      <c r="Q496" s="156">
        <f t="shared" si="276"/>
        <v>10</v>
      </c>
      <c r="R496" s="156">
        <f t="shared" si="276"/>
        <v>5</v>
      </c>
      <c r="S496" s="156">
        <f t="shared" si="276"/>
        <v>10</v>
      </c>
      <c r="T496" s="156">
        <f t="shared" si="276"/>
        <v>10</v>
      </c>
      <c r="U496" s="156">
        <f t="shared" si="276"/>
        <v>10</v>
      </c>
      <c r="V496" s="156">
        <f t="shared" si="276"/>
        <v>14</v>
      </c>
      <c r="W496" s="156">
        <f t="shared" si="276"/>
        <v>10</v>
      </c>
      <c r="X496" s="156">
        <f t="shared" si="276"/>
        <v>5</v>
      </c>
      <c r="Y496" s="156"/>
      <c r="Z496" s="160"/>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3"/>
      <c r="BK496" s="3"/>
      <c r="BL496" s="3"/>
      <c r="BM496" s="3"/>
      <c r="BN496" s="3"/>
      <c r="BO496" s="3"/>
      <c r="BP496" s="3"/>
      <c r="BQ496" s="3"/>
      <c r="BR496" s="3"/>
      <c r="BS496" s="293"/>
      <c r="BT496" s="293"/>
      <c r="BU496" s="293"/>
      <c r="BV496" s="293"/>
      <c r="BW496" s="293"/>
      <c r="BX496" s="293"/>
      <c r="BY496" s="293"/>
      <c r="BZ496" s="293"/>
      <c r="CA496" s="293"/>
      <c r="CB496" s="293"/>
      <c r="CC496" s="3"/>
      <c r="CD496" s="3"/>
      <c r="CE496" s="3"/>
      <c r="CF496" s="3"/>
      <c r="CG496" s="3"/>
      <c r="CH496" s="3"/>
      <c r="CI496" s="3"/>
      <c r="CJ496" s="3"/>
      <c r="CK496" s="3"/>
      <c r="CL496" s="3"/>
      <c r="CM496" s="3"/>
      <c r="CN496" s="3"/>
      <c r="CO496" s="3"/>
      <c r="CP496" s="3"/>
      <c r="CQ496" s="3"/>
      <c r="CR496" s="3"/>
      <c r="CS496" s="293"/>
      <c r="CT496" s="3"/>
      <c r="CU496" s="3"/>
      <c r="CV496" s="3"/>
      <c r="CW496" s="3"/>
      <c r="CX496" s="30"/>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row>
    <row r="497" spans="1:130" ht="15.75" hidden="1" x14ac:dyDescent="0.25">
      <c r="A497" s="31"/>
      <c r="B497" s="152"/>
      <c r="C497" s="157"/>
      <c r="D497" s="683" t="s">
        <v>532</v>
      </c>
      <c r="E497" s="705"/>
      <c r="F497" s="158"/>
      <c r="G497" s="158"/>
      <c r="H497" s="158"/>
      <c r="I497" s="154"/>
      <c r="J497" s="155">
        <f>COUNTIF(J$275:J$347,"NGôn ngữ")</f>
        <v>50</v>
      </c>
      <c r="K497" s="16"/>
      <c r="L497" s="155">
        <f>COUNTIF(L$275:L$347,"x")</f>
        <v>41</v>
      </c>
      <c r="M497" s="159" t="str">
        <f>M273</f>
        <v>#</v>
      </c>
      <c r="N497" s="159"/>
      <c r="O497" s="156">
        <f t="shared" ref="O497:X497" si="277">COUNTIF(O$273:O$347,"x")</f>
        <v>6</v>
      </c>
      <c r="P497" s="156">
        <f t="shared" si="277"/>
        <v>6</v>
      </c>
      <c r="Q497" s="156">
        <f t="shared" si="277"/>
        <v>5</v>
      </c>
      <c r="R497" s="156">
        <f t="shared" si="277"/>
        <v>11</v>
      </c>
      <c r="S497" s="156">
        <f t="shared" si="277"/>
        <v>8</v>
      </c>
      <c r="T497" s="156">
        <f t="shared" si="277"/>
        <v>7</v>
      </c>
      <c r="U497" s="156">
        <f t="shared" si="277"/>
        <v>7</v>
      </c>
      <c r="V497" s="156">
        <f t="shared" si="277"/>
        <v>7</v>
      </c>
      <c r="W497" s="156">
        <f t="shared" si="277"/>
        <v>6</v>
      </c>
      <c r="X497" s="156">
        <f t="shared" si="277"/>
        <v>5</v>
      </c>
      <c r="Y497" s="156"/>
      <c r="Z497" s="160"/>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3"/>
      <c r="BK497" s="3"/>
      <c r="BL497" s="3"/>
      <c r="BM497" s="3"/>
      <c r="BN497" s="3"/>
      <c r="BO497" s="3"/>
      <c r="BP497" s="3"/>
      <c r="BQ497" s="3"/>
      <c r="BR497" s="3"/>
      <c r="BS497" s="293"/>
      <c r="BT497" s="293"/>
      <c r="BU497" s="293"/>
      <c r="BV497" s="293"/>
      <c r="BW497" s="293"/>
      <c r="BX497" s="293"/>
      <c r="BY497" s="293"/>
      <c r="BZ497" s="293"/>
      <c r="CA497" s="293"/>
      <c r="CB497" s="293"/>
      <c r="CC497" s="3"/>
      <c r="CD497" s="3"/>
      <c r="CE497" s="3"/>
      <c r="CF497" s="3"/>
      <c r="CG497" s="3"/>
      <c r="CH497" s="3"/>
      <c r="CI497" s="3"/>
      <c r="CJ497" s="3"/>
      <c r="CK497" s="3"/>
      <c r="CL497" s="3"/>
      <c r="CM497" s="3"/>
      <c r="CN497" s="3"/>
      <c r="CO497" s="3"/>
      <c r="CP497" s="3"/>
      <c r="CQ497" s="3"/>
      <c r="CR497" s="3"/>
      <c r="CS497" s="293"/>
      <c r="CT497" s="3"/>
      <c r="CU497" s="3"/>
      <c r="CV497" s="3"/>
      <c r="CW497" s="3"/>
      <c r="CX497" s="30"/>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row>
    <row r="498" spans="1:130" ht="15.75" hidden="1" x14ac:dyDescent="0.25">
      <c r="A498" s="31"/>
      <c r="B498" s="152"/>
      <c r="C498" s="157"/>
      <c r="D498" s="683" t="s">
        <v>533</v>
      </c>
      <c r="E498" s="705"/>
      <c r="F498" s="235"/>
      <c r="G498" s="158"/>
      <c r="H498" s="158"/>
      <c r="I498" s="154"/>
      <c r="J498" s="155">
        <f>COUNTIF(J$351:J$406,"TCKNXH")</f>
        <v>50</v>
      </c>
      <c r="K498" s="16"/>
      <c r="L498" s="155">
        <f>COUNTIF(L$351:L$406,"x")</f>
        <v>39</v>
      </c>
      <c r="M498" s="159" t="e">
        <f>M348+M101+M109+M132</f>
        <v>#VALUE!</v>
      </c>
      <c r="N498" s="159"/>
      <c r="O498" s="156">
        <f t="shared" ref="O498:X498" si="278">COUNTIF(O$348:O$406,"x")</f>
        <v>6</v>
      </c>
      <c r="P498" s="156">
        <f t="shared" si="278"/>
        <v>7</v>
      </c>
      <c r="Q498" s="156">
        <f t="shared" si="278"/>
        <v>9</v>
      </c>
      <c r="R498" s="156">
        <f t="shared" si="278"/>
        <v>9</v>
      </c>
      <c r="S498" s="156">
        <f t="shared" si="278"/>
        <v>2</v>
      </c>
      <c r="T498" s="156">
        <f t="shared" si="278"/>
        <v>5</v>
      </c>
      <c r="U498" s="156">
        <f t="shared" si="278"/>
        <v>5</v>
      </c>
      <c r="V498" s="156">
        <f t="shared" si="278"/>
        <v>2</v>
      </c>
      <c r="W498" s="156">
        <f t="shared" si="278"/>
        <v>5</v>
      </c>
      <c r="X498" s="156">
        <f t="shared" si="278"/>
        <v>1</v>
      </c>
      <c r="Y498" s="156"/>
      <c r="Z498" s="160"/>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3"/>
      <c r="BK498" s="3"/>
      <c r="BL498" s="3"/>
      <c r="BM498" s="3"/>
      <c r="BN498" s="3"/>
      <c r="BO498" s="3"/>
      <c r="BP498" s="3"/>
      <c r="BQ498" s="3"/>
      <c r="BR498" s="3"/>
      <c r="BS498" s="293"/>
      <c r="BT498" s="293"/>
      <c r="BU498" s="293"/>
      <c r="BV498" s="293"/>
      <c r="BW498" s="293"/>
      <c r="BX498" s="293"/>
      <c r="BY498" s="293"/>
      <c r="BZ498" s="293"/>
      <c r="CA498" s="293"/>
      <c r="CB498" s="293"/>
      <c r="CC498" s="3"/>
      <c r="CD498" s="3"/>
      <c r="CE498" s="3"/>
      <c r="CF498" s="3"/>
      <c r="CG498" s="3"/>
      <c r="CH498" s="3"/>
      <c r="CI498" s="3"/>
      <c r="CJ498" s="3"/>
      <c r="CK498" s="3"/>
      <c r="CL498" s="3"/>
      <c r="CM498" s="3"/>
      <c r="CN498" s="3"/>
      <c r="CO498" s="3"/>
      <c r="CP498" s="3"/>
      <c r="CQ498" s="3"/>
      <c r="CR498" s="3"/>
      <c r="CS498" s="293"/>
      <c r="CT498" s="3"/>
      <c r="CU498" s="3"/>
      <c r="CV498" s="3"/>
      <c r="CW498" s="2"/>
      <c r="CX498" s="30"/>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row>
    <row r="499" spans="1:130" ht="15.75" hidden="1" x14ac:dyDescent="0.25">
      <c r="A499" s="233"/>
      <c r="B499" s="509"/>
      <c r="C499" s="510"/>
      <c r="D499" s="683" t="s">
        <v>534</v>
      </c>
      <c r="E499" s="684"/>
      <c r="F499" s="523"/>
      <c r="G499" s="510"/>
      <c r="H499" s="235"/>
      <c r="I499" s="235"/>
      <c r="J499" s="519">
        <f>COUNTIF(J$409:J$490,"THẩm Mỹ")</f>
        <v>70</v>
      </c>
      <c r="K499" s="12"/>
      <c r="L499" s="519">
        <f>COUNTIF(L$409:L$490,"x")</f>
        <v>21</v>
      </c>
      <c r="M499" s="520" t="str">
        <f>M407</f>
        <v>#</v>
      </c>
      <c r="N499" s="520"/>
      <c r="O499" s="521">
        <f t="shared" ref="O499:X499" si="279">COUNTIF(O$407:O$491,"x")</f>
        <v>8</v>
      </c>
      <c r="P499" s="521">
        <f t="shared" si="279"/>
        <v>6</v>
      </c>
      <c r="Q499" s="521">
        <f t="shared" si="279"/>
        <v>7</v>
      </c>
      <c r="R499" s="521">
        <f t="shared" si="279"/>
        <v>12</v>
      </c>
      <c r="S499" s="521">
        <f t="shared" si="279"/>
        <v>8</v>
      </c>
      <c r="T499" s="521">
        <f t="shared" si="279"/>
        <v>11</v>
      </c>
      <c r="U499" s="521">
        <f t="shared" si="279"/>
        <v>9</v>
      </c>
      <c r="V499" s="521">
        <f t="shared" si="279"/>
        <v>7</v>
      </c>
      <c r="W499" s="521">
        <f t="shared" si="279"/>
        <v>7</v>
      </c>
      <c r="X499" s="521">
        <f t="shared" si="279"/>
        <v>4</v>
      </c>
      <c r="Y499" s="521"/>
      <c r="Z499" s="522"/>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2"/>
      <c r="BK499" s="1"/>
      <c r="BL499" s="2"/>
      <c r="BM499" s="2"/>
      <c r="BN499" s="2"/>
      <c r="BO499" s="2"/>
      <c r="BP499" s="2"/>
      <c r="BQ499" s="2"/>
      <c r="BR499" s="2"/>
      <c r="BS499" s="387"/>
      <c r="BT499" s="387"/>
      <c r="BU499" s="387"/>
      <c r="BV499" s="387"/>
      <c r="BW499" s="387"/>
      <c r="BX499" s="387"/>
      <c r="BY499" s="387"/>
      <c r="BZ499" s="387"/>
      <c r="CA499" s="387"/>
      <c r="CB499" s="387"/>
      <c r="CC499" s="2"/>
      <c r="CD499" s="2"/>
      <c r="CE499" s="2"/>
      <c r="CF499" s="2"/>
      <c r="CG499" s="2"/>
      <c r="CH499" s="2"/>
      <c r="CI499" s="2"/>
      <c r="CJ499" s="2"/>
      <c r="CK499" s="2"/>
      <c r="CL499" s="2"/>
      <c r="CM499" s="2"/>
      <c r="CN499" s="2"/>
      <c r="CO499" s="2"/>
      <c r="CP499" s="2"/>
      <c r="CQ499" s="2"/>
      <c r="CR499" s="2"/>
      <c r="CS499" s="387"/>
      <c r="CT499" s="2"/>
      <c r="CU499" s="2"/>
      <c r="CV499" s="2"/>
      <c r="CW499" s="2"/>
      <c r="CX499" s="30"/>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row>
    <row r="500" spans="1:130" ht="15.75" hidden="1" x14ac:dyDescent="0.25">
      <c r="A500" s="511"/>
      <c r="B500" s="517"/>
      <c r="C500" s="512"/>
      <c r="D500" s="234"/>
      <c r="E500" s="518"/>
      <c r="F500" s="294"/>
      <c r="G500" s="524"/>
      <c r="H500" s="524"/>
      <c r="I500" s="524"/>
      <c r="J500" s="525"/>
      <c r="K500" s="526"/>
      <c r="L500" s="525"/>
      <c r="M500" s="527"/>
      <c r="N500" s="527"/>
      <c r="O500" s="528"/>
      <c r="P500" s="528"/>
      <c r="Q500" s="528"/>
      <c r="R500" s="529"/>
      <c r="S500" s="530"/>
      <c r="T500" s="530"/>
      <c r="U500" s="530"/>
      <c r="V500" s="530"/>
      <c r="W500" s="530"/>
      <c r="X500" s="530"/>
      <c r="Y500" s="530"/>
      <c r="Z500" s="531"/>
      <c r="AA500" s="236"/>
      <c r="AB500" s="236"/>
      <c r="AC500" s="236"/>
      <c r="AD500" s="236"/>
      <c r="AE500" s="236"/>
      <c r="AF500" s="236"/>
      <c r="AG500" s="236"/>
      <c r="AH500" s="236"/>
      <c r="AI500" s="236"/>
      <c r="AJ500" s="236"/>
      <c r="AK500" s="236"/>
      <c r="AL500" s="236"/>
      <c r="AM500" s="236"/>
      <c r="AN500" s="236"/>
      <c r="AO500" s="236"/>
      <c r="AP500" s="236"/>
      <c r="AQ500" s="236"/>
      <c r="AR500" s="236"/>
      <c r="AS500" s="236"/>
      <c r="AT500" s="236"/>
      <c r="AU500" s="236"/>
      <c r="AV500" s="236"/>
      <c r="AW500" s="236"/>
      <c r="AX500" s="236"/>
      <c r="AY500" s="236"/>
      <c r="AZ500" s="236"/>
      <c r="BA500" s="236"/>
      <c r="BB500" s="236"/>
      <c r="BC500" s="236"/>
      <c r="BD500" s="236"/>
      <c r="BE500" s="236"/>
      <c r="BF500" s="236"/>
      <c r="BG500" s="236"/>
      <c r="BH500" s="236"/>
      <c r="BI500" s="236"/>
      <c r="BJ500" s="387"/>
      <c r="BK500" s="237"/>
      <c r="BL500" s="387"/>
      <c r="BM500" s="387"/>
      <c r="BN500" s="387"/>
      <c r="BO500" s="387"/>
      <c r="BP500" s="387"/>
      <c r="BQ500" s="387"/>
      <c r="BR500" s="387"/>
      <c r="BS500" s="387"/>
      <c r="BT500" s="387"/>
      <c r="BU500" s="387"/>
      <c r="BV500" s="387"/>
      <c r="BW500" s="387"/>
      <c r="BX500" s="387"/>
      <c r="BY500" s="387"/>
      <c r="BZ500" s="387"/>
      <c r="CA500" s="387"/>
      <c r="CB500" s="387"/>
      <c r="CC500" s="387"/>
      <c r="CD500" s="387"/>
      <c r="CE500" s="387"/>
      <c r="CF500" s="387"/>
      <c r="CG500" s="387"/>
      <c r="CH500" s="387"/>
      <c r="CI500" s="387"/>
      <c r="CJ500" s="387"/>
      <c r="CK500" s="387"/>
      <c r="CL500" s="387"/>
      <c r="CM500" s="387"/>
      <c r="CN500" s="387"/>
      <c r="CO500" s="387"/>
      <c r="CP500" s="387"/>
      <c r="CQ500" s="387"/>
      <c r="CR500" s="387"/>
      <c r="CS500" s="387"/>
      <c r="CT500" s="387"/>
      <c r="CU500" s="387"/>
      <c r="CV500" s="387"/>
      <c r="CW500" s="387"/>
      <c r="CX500" s="386"/>
      <c r="CY500" s="387"/>
      <c r="CZ500" s="387"/>
      <c r="DA500" s="387"/>
      <c r="DB500" s="387"/>
      <c r="DC500" s="387"/>
      <c r="DD500" s="387"/>
      <c r="DE500" s="387"/>
      <c r="DF500" s="387"/>
      <c r="DG500" s="387"/>
      <c r="DH500" s="387"/>
      <c r="DI500" s="387"/>
      <c r="DJ500" s="387"/>
      <c r="DK500" s="387"/>
      <c r="DL500" s="387"/>
      <c r="DM500" s="387"/>
      <c r="DN500" s="387"/>
      <c r="DO500" s="387"/>
      <c r="DP500" s="387"/>
      <c r="DQ500" s="387"/>
      <c r="DR500" s="387"/>
      <c r="DS500" s="387"/>
      <c r="DT500" s="387"/>
      <c r="DU500" s="387"/>
      <c r="DV500" s="387"/>
      <c r="DW500" s="387"/>
      <c r="DX500" s="387"/>
      <c r="DY500" s="387"/>
      <c r="DZ500" s="387"/>
    </row>
    <row r="501" spans="1:130" ht="15.75" customHeight="1" x14ac:dyDescent="0.25">
      <c r="A501" s="233"/>
      <c r="B501" s="347"/>
      <c r="C501" s="234"/>
      <c r="D501" s="685" t="s">
        <v>936</v>
      </c>
      <c r="E501" s="686"/>
      <c r="F501" s="691" t="s">
        <v>937</v>
      </c>
      <c r="G501" s="694" t="s">
        <v>938</v>
      </c>
      <c r="H501" s="695"/>
      <c r="I501" s="695"/>
      <c r="J501" s="695"/>
      <c r="K501" s="695"/>
      <c r="L501" s="165"/>
      <c r="M501" s="166"/>
      <c r="N501" s="301"/>
      <c r="O501" s="167"/>
      <c r="P501" s="167"/>
      <c r="Q501" s="168"/>
      <c r="R501" s="169"/>
      <c r="S501" s="170"/>
      <c r="T501" s="170"/>
      <c r="U501" s="170"/>
      <c r="V501" s="170"/>
      <c r="W501" s="170"/>
      <c r="X501" s="170"/>
      <c r="Y501" s="170"/>
      <c r="Z501" s="171"/>
      <c r="AA501" s="172">
        <f t="shared" ref="AA501:AN501" si="280">SUM(AA502:AA510)</f>
        <v>30</v>
      </c>
      <c r="AB501" s="172">
        <f t="shared" si="280"/>
        <v>29</v>
      </c>
      <c r="AC501" s="172">
        <f t="shared" si="280"/>
        <v>31</v>
      </c>
      <c r="AD501" s="172">
        <f t="shared" si="280"/>
        <v>29</v>
      </c>
      <c r="AE501" s="172">
        <f t="shared" si="280"/>
        <v>38</v>
      </c>
      <c r="AF501" s="172">
        <f t="shared" si="280"/>
        <v>41</v>
      </c>
      <c r="AG501" s="172">
        <f t="shared" si="280"/>
        <v>39</v>
      </c>
      <c r="AH501" s="71">
        <f t="shared" si="280"/>
        <v>33</v>
      </c>
      <c r="AI501" s="71">
        <f t="shared" si="280"/>
        <v>37</v>
      </c>
      <c r="AJ501" s="71">
        <f t="shared" si="280"/>
        <v>35</v>
      </c>
      <c r="AK501" s="71">
        <f t="shared" si="280"/>
        <v>39</v>
      </c>
      <c r="AL501" s="172">
        <f t="shared" si="280"/>
        <v>27</v>
      </c>
      <c r="AM501" s="172">
        <f t="shared" si="280"/>
        <v>29</v>
      </c>
      <c r="AN501" s="172">
        <f t="shared" si="280"/>
        <v>25</v>
      </c>
      <c r="AO501" s="172">
        <f t="shared" ref="AO501:AY501" si="281">SUM(AO502:AO510)</f>
        <v>28</v>
      </c>
      <c r="AP501" s="172">
        <f t="shared" si="281"/>
        <v>27</v>
      </c>
      <c r="AQ501" s="172">
        <f t="shared" si="281"/>
        <v>29</v>
      </c>
      <c r="AR501" s="172">
        <f t="shared" si="281"/>
        <v>31</v>
      </c>
      <c r="AS501" s="172">
        <f t="shared" si="281"/>
        <v>31</v>
      </c>
      <c r="AT501" s="172">
        <f t="shared" si="281"/>
        <v>30</v>
      </c>
      <c r="AU501" s="172">
        <f t="shared" si="281"/>
        <v>26</v>
      </c>
      <c r="AV501" s="172">
        <f t="shared" si="281"/>
        <v>28</v>
      </c>
      <c r="AW501" s="172">
        <f t="shared" si="281"/>
        <v>27</v>
      </c>
      <c r="AX501" s="172">
        <f t="shared" si="281"/>
        <v>29</v>
      </c>
      <c r="AY501" s="172">
        <f t="shared" si="281"/>
        <v>30</v>
      </c>
      <c r="AZ501" s="172"/>
      <c r="BA501" s="172">
        <f t="shared" ref="BA501:BI501" si="282">SUM(BA502:BA510)</f>
        <v>28</v>
      </c>
      <c r="BB501" s="172">
        <f t="shared" si="282"/>
        <v>28</v>
      </c>
      <c r="BC501" s="172">
        <f t="shared" si="282"/>
        <v>23</v>
      </c>
      <c r="BD501" s="172">
        <f t="shared" si="282"/>
        <v>30</v>
      </c>
      <c r="BE501" s="172">
        <f t="shared" si="282"/>
        <v>25</v>
      </c>
      <c r="BF501" s="172">
        <f t="shared" si="282"/>
        <v>26</v>
      </c>
      <c r="BG501" s="172">
        <f t="shared" si="282"/>
        <v>24</v>
      </c>
      <c r="BH501" s="172">
        <f t="shared" si="282"/>
        <v>22</v>
      </c>
      <c r="BI501" s="172">
        <f t="shared" si="282"/>
        <v>21</v>
      </c>
      <c r="BJ501" s="2"/>
      <c r="BK501" s="1"/>
      <c r="BL501" s="2"/>
      <c r="BM501" s="2"/>
      <c r="BN501" s="2"/>
      <c r="BO501" s="2"/>
      <c r="BP501" s="2"/>
      <c r="BQ501" s="2"/>
      <c r="BR501" s="2"/>
      <c r="BS501" s="387"/>
      <c r="BT501" s="387"/>
      <c r="BU501" s="387"/>
      <c r="BV501" s="387"/>
      <c r="BW501" s="387"/>
      <c r="BX501" s="387"/>
      <c r="BY501" s="387"/>
      <c r="BZ501" s="387"/>
      <c r="CA501" s="387"/>
      <c r="CB501" s="387"/>
      <c r="CC501" s="2"/>
      <c r="CD501" s="2"/>
      <c r="CE501" s="2"/>
      <c r="CF501" s="2"/>
      <c r="CG501" s="2"/>
      <c r="CH501" s="2"/>
      <c r="CI501" s="2"/>
      <c r="CJ501" s="2"/>
      <c r="CK501" s="2"/>
      <c r="CL501" s="2"/>
      <c r="CM501" s="2"/>
      <c r="CN501" s="2"/>
      <c r="CO501" s="2"/>
      <c r="CP501" s="2"/>
      <c r="CQ501" s="2"/>
      <c r="CR501" s="2"/>
      <c r="CS501" s="387"/>
      <c r="CT501" s="2"/>
      <c r="CU501" s="2"/>
      <c r="CV501" s="2"/>
      <c r="CW501" s="2"/>
      <c r="CX501" s="30"/>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row>
    <row r="502" spans="1:130" ht="15.75" x14ac:dyDescent="0.25">
      <c r="A502" s="233"/>
      <c r="B502" s="347"/>
      <c r="C502" s="294"/>
      <c r="D502" s="687"/>
      <c r="E502" s="688"/>
      <c r="F502" s="692"/>
      <c r="G502" s="286" t="s">
        <v>939</v>
      </c>
      <c r="H502" s="162"/>
      <c r="I502" s="173"/>
      <c r="J502" s="162"/>
      <c r="K502" s="162"/>
      <c r="L502" s="166"/>
      <c r="M502" s="166"/>
      <c r="N502" s="301"/>
      <c r="O502" s="167"/>
      <c r="P502" s="167"/>
      <c r="Q502" s="167"/>
      <c r="R502" s="169"/>
      <c r="S502" s="170"/>
      <c r="T502" s="170"/>
      <c r="U502" s="170"/>
      <c r="V502" s="170"/>
      <c r="W502" s="170"/>
      <c r="X502" s="170"/>
      <c r="Y502" s="170"/>
      <c r="Z502" s="171"/>
      <c r="AA502" s="172">
        <f>COUNTIF(AA$7:AA$492,"ĐTT")</f>
        <v>3</v>
      </c>
      <c r="AB502" s="172">
        <f t="shared" ref="AB502:AY502" si="283">COUNTIF(AB$7:AB$491,"ĐTT")</f>
        <v>3</v>
      </c>
      <c r="AC502" s="172">
        <f t="shared" si="283"/>
        <v>3</v>
      </c>
      <c r="AD502" s="172">
        <f t="shared" si="283"/>
        <v>2</v>
      </c>
      <c r="AE502" s="172">
        <f t="shared" si="283"/>
        <v>5</v>
      </c>
      <c r="AF502" s="172">
        <f t="shared" si="283"/>
        <v>4</v>
      </c>
      <c r="AG502" s="172">
        <f t="shared" si="283"/>
        <v>4</v>
      </c>
      <c r="AH502" s="71">
        <f t="shared" si="283"/>
        <v>7</v>
      </c>
      <c r="AI502" s="71">
        <f t="shared" si="283"/>
        <v>7</v>
      </c>
      <c r="AJ502" s="71">
        <f t="shared" si="283"/>
        <v>5</v>
      </c>
      <c r="AK502" s="71">
        <f t="shared" si="283"/>
        <v>5</v>
      </c>
      <c r="AL502" s="172">
        <f t="shared" si="283"/>
        <v>4</v>
      </c>
      <c r="AM502" s="172">
        <f t="shared" si="283"/>
        <v>4</v>
      </c>
      <c r="AN502" s="172">
        <f t="shared" si="283"/>
        <v>4</v>
      </c>
      <c r="AO502" s="172">
        <f t="shared" si="283"/>
        <v>4</v>
      </c>
      <c r="AP502" s="172">
        <f t="shared" si="283"/>
        <v>3</v>
      </c>
      <c r="AQ502" s="172">
        <f t="shared" si="283"/>
        <v>1</v>
      </c>
      <c r="AR502" s="172">
        <f t="shared" si="283"/>
        <v>2</v>
      </c>
      <c r="AS502" s="172">
        <f t="shared" si="283"/>
        <v>2</v>
      </c>
      <c r="AT502" s="172">
        <f t="shared" si="283"/>
        <v>2</v>
      </c>
      <c r="AU502" s="172">
        <f t="shared" si="283"/>
        <v>3</v>
      </c>
      <c r="AV502" s="172">
        <f t="shared" si="283"/>
        <v>2</v>
      </c>
      <c r="AW502" s="172">
        <f t="shared" si="283"/>
        <v>3</v>
      </c>
      <c r="AX502" s="172">
        <f t="shared" si="283"/>
        <v>3</v>
      </c>
      <c r="AY502" s="172">
        <f t="shared" si="283"/>
        <v>5</v>
      </c>
      <c r="AZ502" s="172"/>
      <c r="BA502" s="172">
        <f t="shared" ref="BA502:BR502" si="284">COUNTIF(BA$7:BA$491,"ĐTT")</f>
        <v>0</v>
      </c>
      <c r="BB502" s="172">
        <f t="shared" si="284"/>
        <v>1</v>
      </c>
      <c r="BC502" s="172">
        <f t="shared" si="284"/>
        <v>1</v>
      </c>
      <c r="BD502" s="172">
        <f t="shared" si="284"/>
        <v>3</v>
      </c>
      <c r="BE502" s="172">
        <f t="shared" si="284"/>
        <v>3</v>
      </c>
      <c r="BF502" s="172">
        <f t="shared" si="284"/>
        <v>3</v>
      </c>
      <c r="BG502" s="172">
        <f t="shared" si="284"/>
        <v>3</v>
      </c>
      <c r="BH502" s="172">
        <f t="shared" si="284"/>
        <v>3</v>
      </c>
      <c r="BI502" s="172">
        <f t="shared" si="284"/>
        <v>3</v>
      </c>
      <c r="BJ502" s="172">
        <f t="shared" si="284"/>
        <v>0</v>
      </c>
      <c r="BK502" s="172">
        <f t="shared" si="284"/>
        <v>0</v>
      </c>
      <c r="BL502" s="172">
        <f t="shared" si="284"/>
        <v>0</v>
      </c>
      <c r="BM502" s="172">
        <f t="shared" si="284"/>
        <v>0</v>
      </c>
      <c r="BN502" s="172">
        <f t="shared" si="284"/>
        <v>0</v>
      </c>
      <c r="BO502" s="172">
        <f t="shared" si="284"/>
        <v>0</v>
      </c>
      <c r="BP502" s="172">
        <f t="shared" si="284"/>
        <v>0</v>
      </c>
      <c r="BQ502" s="172">
        <f t="shared" si="284"/>
        <v>0</v>
      </c>
      <c r="BR502" s="172">
        <f t="shared" si="284"/>
        <v>0</v>
      </c>
      <c r="BS502" s="172"/>
      <c r="BT502" s="172"/>
      <c r="BU502" s="172"/>
      <c r="BV502" s="172"/>
      <c r="BW502" s="172"/>
      <c r="BX502" s="172"/>
      <c r="BY502" s="172"/>
      <c r="BZ502" s="172"/>
      <c r="CA502" s="172"/>
      <c r="CB502" s="172"/>
      <c r="CC502" s="172">
        <f>COUNTIF(CC$7:CC$491,"ĐTT")</f>
        <v>0</v>
      </c>
      <c r="CD502" s="172"/>
      <c r="CE502" s="172">
        <f t="shared" ref="CE502:CR502" si="285">COUNTIF(CE$7:CE$491,"ĐTT")</f>
        <v>0</v>
      </c>
      <c r="CF502" s="172">
        <f t="shared" si="285"/>
        <v>0</v>
      </c>
      <c r="CG502" s="172">
        <f t="shared" si="285"/>
        <v>0</v>
      </c>
      <c r="CH502" s="172">
        <f t="shared" si="285"/>
        <v>0</v>
      </c>
      <c r="CI502" s="172">
        <f t="shared" si="285"/>
        <v>0</v>
      </c>
      <c r="CJ502" s="172">
        <f t="shared" si="285"/>
        <v>0</v>
      </c>
      <c r="CK502" s="172">
        <f t="shared" si="285"/>
        <v>0</v>
      </c>
      <c r="CL502" s="172">
        <f t="shared" si="285"/>
        <v>0</v>
      </c>
      <c r="CM502" s="172">
        <f t="shared" si="285"/>
        <v>0</v>
      </c>
      <c r="CN502" s="172">
        <f t="shared" si="285"/>
        <v>0</v>
      </c>
      <c r="CO502" s="172">
        <f t="shared" si="285"/>
        <v>0</v>
      </c>
      <c r="CP502" s="172">
        <f t="shared" si="285"/>
        <v>0</v>
      </c>
      <c r="CQ502" s="172">
        <f t="shared" si="285"/>
        <v>0</v>
      </c>
      <c r="CR502" s="172">
        <f t="shared" si="285"/>
        <v>0</v>
      </c>
      <c r="CS502" s="172"/>
      <c r="CT502" s="172">
        <f t="shared" ref="CT502:DF502" si="286">COUNTIF(CT$7:CT$491,"ĐTT")</f>
        <v>0</v>
      </c>
      <c r="CU502" s="172">
        <f t="shared" si="286"/>
        <v>0</v>
      </c>
      <c r="CV502" s="172">
        <f t="shared" si="286"/>
        <v>0</v>
      </c>
      <c r="CW502" s="172">
        <f t="shared" si="286"/>
        <v>0</v>
      </c>
      <c r="CX502" s="355">
        <f t="shared" si="286"/>
        <v>0</v>
      </c>
      <c r="CY502" s="172">
        <f t="shared" si="286"/>
        <v>0</v>
      </c>
      <c r="CZ502" s="172">
        <f t="shared" si="286"/>
        <v>0</v>
      </c>
      <c r="DA502" s="172">
        <f t="shared" si="286"/>
        <v>0</v>
      </c>
      <c r="DB502" s="172">
        <f t="shared" si="286"/>
        <v>0</v>
      </c>
      <c r="DC502" s="172">
        <f t="shared" si="286"/>
        <v>0</v>
      </c>
      <c r="DD502" s="172">
        <f t="shared" si="286"/>
        <v>0</v>
      </c>
      <c r="DE502" s="172">
        <f t="shared" si="286"/>
        <v>0</v>
      </c>
      <c r="DF502" s="172">
        <f t="shared" si="286"/>
        <v>0</v>
      </c>
      <c r="DG502" s="2"/>
      <c r="DH502" s="2"/>
      <c r="DI502" s="2"/>
      <c r="DJ502" s="2"/>
      <c r="DK502" s="2"/>
      <c r="DL502" s="2"/>
      <c r="DM502" s="2"/>
      <c r="DN502" s="2"/>
      <c r="DO502" s="2"/>
      <c r="DP502" s="2"/>
      <c r="DQ502" s="2"/>
      <c r="DR502" s="2"/>
      <c r="DS502" s="2"/>
      <c r="DT502" s="2"/>
      <c r="DU502" s="2"/>
      <c r="DV502" s="2"/>
      <c r="DW502" s="2"/>
      <c r="DX502" s="2"/>
      <c r="DY502" s="2"/>
      <c r="DZ502" s="2"/>
    </row>
    <row r="503" spans="1:130" ht="15.75" x14ac:dyDescent="0.25">
      <c r="A503" s="233"/>
      <c r="B503" s="347"/>
      <c r="C503" s="294"/>
      <c r="D503" s="687"/>
      <c r="E503" s="688"/>
      <c r="F503" s="692"/>
      <c r="G503" s="286" t="s">
        <v>940</v>
      </c>
      <c r="H503" s="162"/>
      <c r="I503" s="173"/>
      <c r="J503" s="162"/>
      <c r="K503" s="162"/>
      <c r="L503" s="166"/>
      <c r="M503" s="166"/>
      <c r="N503" s="301"/>
      <c r="O503" s="167"/>
      <c r="P503" s="167"/>
      <c r="Q503" s="167"/>
      <c r="R503" s="169"/>
      <c r="S503" s="170"/>
      <c r="T503" s="170"/>
      <c r="U503" s="170"/>
      <c r="V503" s="170"/>
      <c r="W503" s="170"/>
      <c r="X503" s="170"/>
      <c r="Y503" s="170"/>
      <c r="Z503" s="171"/>
      <c r="AA503" s="172">
        <f t="shared" ref="AA503:AY503" si="287">COUNTIF(AA$7:AA$491,"TDS")</f>
        <v>1</v>
      </c>
      <c r="AB503" s="172">
        <f t="shared" si="287"/>
        <v>1</v>
      </c>
      <c r="AC503" s="172">
        <f t="shared" si="287"/>
        <v>1</v>
      </c>
      <c r="AD503" s="172">
        <f t="shared" si="287"/>
        <v>1</v>
      </c>
      <c r="AE503" s="172">
        <f t="shared" si="287"/>
        <v>2</v>
      </c>
      <c r="AF503" s="172">
        <f t="shared" si="287"/>
        <v>2</v>
      </c>
      <c r="AG503" s="172">
        <f t="shared" si="287"/>
        <v>2</v>
      </c>
      <c r="AH503" s="71">
        <f t="shared" si="287"/>
        <v>1</v>
      </c>
      <c r="AI503" s="71">
        <f t="shared" si="287"/>
        <v>1</v>
      </c>
      <c r="AJ503" s="71">
        <f t="shared" si="287"/>
        <v>1</v>
      </c>
      <c r="AK503" s="71">
        <f t="shared" si="287"/>
        <v>1</v>
      </c>
      <c r="AL503" s="172">
        <f t="shared" si="287"/>
        <v>1</v>
      </c>
      <c r="AM503" s="172">
        <f t="shared" si="287"/>
        <v>1</v>
      </c>
      <c r="AN503" s="172">
        <f t="shared" si="287"/>
        <v>1</v>
      </c>
      <c r="AO503" s="172">
        <f t="shared" si="287"/>
        <v>1</v>
      </c>
      <c r="AP503" s="172">
        <f t="shared" si="287"/>
        <v>1</v>
      </c>
      <c r="AQ503" s="172">
        <f t="shared" si="287"/>
        <v>2</v>
      </c>
      <c r="AR503" s="172">
        <f t="shared" si="287"/>
        <v>2</v>
      </c>
      <c r="AS503" s="172">
        <f t="shared" si="287"/>
        <v>2</v>
      </c>
      <c r="AT503" s="172">
        <f t="shared" si="287"/>
        <v>2</v>
      </c>
      <c r="AU503" s="172">
        <f t="shared" si="287"/>
        <v>1</v>
      </c>
      <c r="AV503" s="172">
        <f t="shared" si="287"/>
        <v>2</v>
      </c>
      <c r="AW503" s="172">
        <f t="shared" si="287"/>
        <v>1</v>
      </c>
      <c r="AX503" s="172">
        <f t="shared" si="287"/>
        <v>1</v>
      </c>
      <c r="AY503" s="172">
        <f t="shared" si="287"/>
        <v>2</v>
      </c>
      <c r="AZ503" s="172"/>
      <c r="BA503" s="172">
        <f t="shared" ref="BA503:BI503" si="288">COUNTIF(BA$7:BA$491,"TDS")</f>
        <v>2</v>
      </c>
      <c r="BB503" s="172">
        <f t="shared" si="288"/>
        <v>2</v>
      </c>
      <c r="BC503" s="172">
        <f t="shared" si="288"/>
        <v>2</v>
      </c>
      <c r="BD503" s="172">
        <f t="shared" si="288"/>
        <v>2</v>
      </c>
      <c r="BE503" s="172">
        <f t="shared" si="288"/>
        <v>2</v>
      </c>
      <c r="BF503" s="172">
        <f t="shared" si="288"/>
        <v>2</v>
      </c>
      <c r="BG503" s="172">
        <f t="shared" si="288"/>
        <v>2</v>
      </c>
      <c r="BH503" s="172">
        <f t="shared" si="288"/>
        <v>2</v>
      </c>
      <c r="BI503" s="172">
        <f t="shared" si="288"/>
        <v>2</v>
      </c>
      <c r="BJ503" s="2"/>
      <c r="BK503" s="1"/>
      <c r="BL503" s="2"/>
      <c r="BM503" s="2"/>
      <c r="BN503" s="2"/>
      <c r="BO503" s="2"/>
      <c r="BP503" s="2"/>
      <c r="BQ503" s="2"/>
      <c r="BR503" s="2"/>
      <c r="BS503" s="387"/>
      <c r="BT503" s="387"/>
      <c r="BU503" s="387"/>
      <c r="BV503" s="387"/>
      <c r="BW503" s="387"/>
      <c r="BX503" s="387"/>
      <c r="BY503" s="387"/>
      <c r="BZ503" s="387"/>
      <c r="CA503" s="387"/>
      <c r="CB503" s="387"/>
      <c r="CC503" s="2"/>
      <c r="CD503" s="2"/>
      <c r="CE503" s="2"/>
      <c r="CF503" s="2"/>
      <c r="CG503" s="2"/>
      <c r="CH503" s="2"/>
      <c r="CI503" s="2"/>
      <c r="CJ503" s="2"/>
      <c r="CK503" s="2"/>
      <c r="CL503" s="2"/>
      <c r="CM503" s="2"/>
      <c r="CN503" s="2"/>
      <c r="CO503" s="2"/>
      <c r="CP503" s="2"/>
      <c r="CQ503" s="2"/>
      <c r="CR503" s="2"/>
      <c r="CS503" s="387"/>
      <c r="CT503" s="2"/>
      <c r="CU503" s="2"/>
      <c r="CV503" s="2"/>
      <c r="CW503" s="2"/>
      <c r="CX503" s="30"/>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row>
    <row r="504" spans="1:130" ht="15.75" x14ac:dyDescent="0.25">
      <c r="A504" s="233"/>
      <c r="B504" s="347"/>
      <c r="C504" s="294"/>
      <c r="D504" s="687"/>
      <c r="E504" s="688"/>
      <c r="F504" s="692"/>
      <c r="G504" s="286" t="s">
        <v>941</v>
      </c>
      <c r="H504" s="162"/>
      <c r="I504" s="173"/>
      <c r="J504" s="162"/>
      <c r="K504" s="162"/>
      <c r="L504" s="166"/>
      <c r="M504" s="166"/>
      <c r="N504" s="301"/>
      <c r="O504" s="167"/>
      <c r="P504" s="167"/>
      <c r="Q504" s="167"/>
      <c r="R504" s="169"/>
      <c r="S504" s="170"/>
      <c r="T504" s="170"/>
      <c r="U504" s="170"/>
      <c r="V504" s="170"/>
      <c r="W504" s="170"/>
      <c r="X504" s="170"/>
      <c r="Y504" s="170"/>
      <c r="Z504" s="171"/>
      <c r="AA504" s="172">
        <f t="shared" ref="AA504:AY504" si="289">SUM(COUNTIF(AA$7:AA$491,"HĐG"),COUNTIF(AA$7:AA$491,"HĐH+HĐG"))</f>
        <v>7</v>
      </c>
      <c r="AB504" s="172">
        <f t="shared" si="289"/>
        <v>6</v>
      </c>
      <c r="AC504" s="172">
        <f t="shared" si="289"/>
        <v>10</v>
      </c>
      <c r="AD504" s="172">
        <f t="shared" si="289"/>
        <v>7</v>
      </c>
      <c r="AE504" s="172">
        <f t="shared" si="289"/>
        <v>11</v>
      </c>
      <c r="AF504" s="172">
        <f t="shared" si="289"/>
        <v>16</v>
      </c>
      <c r="AG504" s="172">
        <f t="shared" si="289"/>
        <v>14</v>
      </c>
      <c r="AH504" s="71">
        <f t="shared" si="289"/>
        <v>9</v>
      </c>
      <c r="AI504" s="71">
        <f t="shared" si="289"/>
        <v>11</v>
      </c>
      <c r="AJ504" s="71">
        <f t="shared" si="289"/>
        <v>12</v>
      </c>
      <c r="AK504" s="71">
        <f t="shared" si="289"/>
        <v>13</v>
      </c>
      <c r="AL504" s="172">
        <f t="shared" si="289"/>
        <v>5</v>
      </c>
      <c r="AM504" s="172">
        <f t="shared" si="289"/>
        <v>6</v>
      </c>
      <c r="AN504" s="172">
        <f t="shared" si="289"/>
        <v>4</v>
      </c>
      <c r="AO504" s="172">
        <f t="shared" si="289"/>
        <v>5</v>
      </c>
      <c r="AP504" s="172">
        <f t="shared" si="289"/>
        <v>5</v>
      </c>
      <c r="AQ504" s="172">
        <f t="shared" si="289"/>
        <v>7</v>
      </c>
      <c r="AR504" s="172">
        <f t="shared" si="289"/>
        <v>7</v>
      </c>
      <c r="AS504" s="172">
        <f t="shared" si="289"/>
        <v>7</v>
      </c>
      <c r="AT504" s="172">
        <f t="shared" si="289"/>
        <v>7</v>
      </c>
      <c r="AU504" s="172">
        <f t="shared" si="289"/>
        <v>5</v>
      </c>
      <c r="AV504" s="172">
        <f t="shared" si="289"/>
        <v>5</v>
      </c>
      <c r="AW504" s="172">
        <f t="shared" si="289"/>
        <v>5</v>
      </c>
      <c r="AX504" s="172">
        <f t="shared" si="289"/>
        <v>5</v>
      </c>
      <c r="AY504" s="172">
        <f t="shared" si="289"/>
        <v>5</v>
      </c>
      <c r="AZ504" s="172"/>
      <c r="BA504" s="172">
        <f t="shared" ref="BA504:BI504" si="290">SUM(COUNTIF(BA$7:BA$491,"HĐG"),COUNTIF(BA$7:BA$491,"HĐH+HĐG"))</f>
        <v>7</v>
      </c>
      <c r="BB504" s="172">
        <f t="shared" si="290"/>
        <v>6</v>
      </c>
      <c r="BC504" s="172">
        <f t="shared" si="290"/>
        <v>6</v>
      </c>
      <c r="BD504" s="172">
        <f t="shared" si="290"/>
        <v>8</v>
      </c>
      <c r="BE504" s="172">
        <f t="shared" si="290"/>
        <v>6</v>
      </c>
      <c r="BF504" s="172">
        <f t="shared" si="290"/>
        <v>5</v>
      </c>
      <c r="BG504" s="172">
        <f t="shared" si="290"/>
        <v>6</v>
      </c>
      <c r="BH504" s="172">
        <f t="shared" si="290"/>
        <v>5</v>
      </c>
      <c r="BI504" s="172">
        <f t="shared" si="290"/>
        <v>3</v>
      </c>
      <c r="BJ504" s="2"/>
      <c r="BK504" s="1"/>
      <c r="BL504" s="2"/>
      <c r="BM504" s="2"/>
      <c r="BN504" s="2"/>
      <c r="BO504" s="2"/>
      <c r="BP504" s="2"/>
      <c r="BQ504" s="2"/>
      <c r="BR504" s="2"/>
      <c r="BS504" s="387"/>
      <c r="BT504" s="387"/>
      <c r="BU504" s="387"/>
      <c r="BV504" s="387"/>
      <c r="BW504" s="387"/>
      <c r="BX504" s="387"/>
      <c r="BY504" s="387"/>
      <c r="BZ504" s="387"/>
      <c r="CA504" s="387"/>
      <c r="CB504" s="387"/>
      <c r="CC504" s="2"/>
      <c r="CD504" s="2"/>
      <c r="CE504" s="2"/>
      <c r="CF504" s="2"/>
      <c r="CG504" s="2"/>
      <c r="CH504" s="2"/>
      <c r="CI504" s="2"/>
      <c r="CJ504" s="2"/>
      <c r="CK504" s="2"/>
      <c r="CL504" s="2"/>
      <c r="CM504" s="2"/>
      <c r="CN504" s="2"/>
      <c r="CO504" s="2"/>
      <c r="CP504" s="2"/>
      <c r="CQ504" s="2"/>
      <c r="CR504" s="2"/>
      <c r="CS504" s="387"/>
      <c r="CT504" s="2"/>
      <c r="CU504" s="2"/>
      <c r="CV504" s="2"/>
      <c r="CW504" s="2"/>
      <c r="CX504" s="30"/>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row>
    <row r="505" spans="1:130" ht="15.75" x14ac:dyDescent="0.25">
      <c r="A505" s="233"/>
      <c r="B505" s="347"/>
      <c r="C505" s="294"/>
      <c r="D505" s="687"/>
      <c r="E505" s="688"/>
      <c r="F505" s="692"/>
      <c r="G505" s="286" t="s">
        <v>942</v>
      </c>
      <c r="H505" s="162"/>
      <c r="I505" s="173"/>
      <c r="J505" s="162"/>
      <c r="K505" s="162"/>
      <c r="L505" s="166"/>
      <c r="M505" s="166"/>
      <c r="N505" s="301"/>
      <c r="O505" s="167"/>
      <c r="P505" s="167"/>
      <c r="Q505" s="167"/>
      <c r="R505" s="169"/>
      <c r="S505" s="170"/>
      <c r="T505" s="170"/>
      <c r="U505" s="170"/>
      <c r="V505" s="170"/>
      <c r="W505" s="170"/>
      <c r="X505" s="170"/>
      <c r="Y505" s="170"/>
      <c r="Z505" s="171"/>
      <c r="AA505" s="172">
        <f t="shared" ref="AA505:AY505" si="291">SUM(COUNTIF(AA$7:AA$491,"HĐNT"),COUNTIF(AA$7:AA$491,"HĐH+HĐNT"))</f>
        <v>4</v>
      </c>
      <c r="AB505" s="172">
        <f t="shared" si="291"/>
        <v>2</v>
      </c>
      <c r="AC505" s="172">
        <f t="shared" si="291"/>
        <v>2</v>
      </c>
      <c r="AD505" s="172">
        <f t="shared" si="291"/>
        <v>2</v>
      </c>
      <c r="AE505" s="172">
        <f t="shared" si="291"/>
        <v>6</v>
      </c>
      <c r="AF505" s="172">
        <f t="shared" si="291"/>
        <v>5</v>
      </c>
      <c r="AG505" s="172">
        <f t="shared" si="291"/>
        <v>5</v>
      </c>
      <c r="AH505" s="71">
        <f t="shared" si="291"/>
        <v>4</v>
      </c>
      <c r="AI505" s="71">
        <f t="shared" si="291"/>
        <v>4</v>
      </c>
      <c r="AJ505" s="71">
        <f t="shared" si="291"/>
        <v>3</v>
      </c>
      <c r="AK505" s="71">
        <f t="shared" si="291"/>
        <v>3</v>
      </c>
      <c r="AL505" s="172">
        <f t="shared" si="291"/>
        <v>5</v>
      </c>
      <c r="AM505" s="172">
        <f t="shared" si="291"/>
        <v>4</v>
      </c>
      <c r="AN505" s="172">
        <f t="shared" si="291"/>
        <v>4</v>
      </c>
      <c r="AO505" s="172">
        <f t="shared" si="291"/>
        <v>5</v>
      </c>
      <c r="AP505" s="172">
        <f t="shared" si="291"/>
        <v>5</v>
      </c>
      <c r="AQ505" s="172">
        <f t="shared" si="291"/>
        <v>4</v>
      </c>
      <c r="AR505" s="172">
        <f t="shared" si="291"/>
        <v>4</v>
      </c>
      <c r="AS505" s="172">
        <f t="shared" si="291"/>
        <v>4</v>
      </c>
      <c r="AT505" s="172">
        <f t="shared" si="291"/>
        <v>4</v>
      </c>
      <c r="AU505" s="172">
        <f t="shared" si="291"/>
        <v>5</v>
      </c>
      <c r="AV505" s="172">
        <f t="shared" si="291"/>
        <v>6</v>
      </c>
      <c r="AW505" s="172">
        <f t="shared" si="291"/>
        <v>5</v>
      </c>
      <c r="AX505" s="172">
        <f t="shared" si="291"/>
        <v>6</v>
      </c>
      <c r="AY505" s="172">
        <f t="shared" si="291"/>
        <v>4</v>
      </c>
      <c r="AZ505" s="172"/>
      <c r="BA505" s="172">
        <f t="shared" ref="BA505:BI505" si="292">SUM(COUNTIF(BA$7:BA$491,"HĐNT"),COUNTIF(BA$7:BA$491,"HĐH+HĐNT"))</f>
        <v>4</v>
      </c>
      <c r="BB505" s="172">
        <f t="shared" si="292"/>
        <v>4</v>
      </c>
      <c r="BC505" s="172">
        <f t="shared" si="292"/>
        <v>4</v>
      </c>
      <c r="BD505" s="172">
        <f t="shared" si="292"/>
        <v>6</v>
      </c>
      <c r="BE505" s="172">
        <f t="shared" si="292"/>
        <v>4</v>
      </c>
      <c r="BF505" s="172">
        <f t="shared" si="292"/>
        <v>4</v>
      </c>
      <c r="BG505" s="172">
        <f t="shared" si="292"/>
        <v>2</v>
      </c>
      <c r="BH505" s="172">
        <f t="shared" si="292"/>
        <v>3</v>
      </c>
      <c r="BI505" s="172">
        <f t="shared" si="292"/>
        <v>5</v>
      </c>
      <c r="BJ505" s="2"/>
      <c r="BK505" s="1"/>
      <c r="BL505" s="2"/>
      <c r="BM505" s="2"/>
      <c r="BN505" s="2"/>
      <c r="BO505" s="2"/>
      <c r="BP505" s="2"/>
      <c r="BQ505" s="2"/>
      <c r="BR505" s="2"/>
      <c r="BS505" s="387"/>
      <c r="BT505" s="387"/>
      <c r="BU505" s="387"/>
      <c r="BV505" s="387"/>
      <c r="BW505" s="387"/>
      <c r="BX505" s="387"/>
      <c r="BY505" s="387"/>
      <c r="BZ505" s="387"/>
      <c r="CA505" s="387"/>
      <c r="CB505" s="387"/>
      <c r="CC505" s="2"/>
      <c r="CD505" s="2"/>
      <c r="CE505" s="2"/>
      <c r="CF505" s="2"/>
      <c r="CG505" s="2"/>
      <c r="CH505" s="2"/>
      <c r="CI505" s="2"/>
      <c r="CJ505" s="2"/>
      <c r="CK505" s="2"/>
      <c r="CL505" s="2"/>
      <c r="CM505" s="2"/>
      <c r="CN505" s="2"/>
      <c r="CO505" s="2"/>
      <c r="CP505" s="2"/>
      <c r="CQ505" s="2"/>
      <c r="CR505" s="2"/>
      <c r="CS505" s="387"/>
      <c r="CT505" s="2"/>
      <c r="CU505" s="2"/>
      <c r="CV505" s="2"/>
      <c r="CW505" s="2"/>
      <c r="CX505" s="30"/>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row>
    <row r="506" spans="1:130" ht="15.75" x14ac:dyDescent="0.25">
      <c r="A506" s="233"/>
      <c r="B506" s="347"/>
      <c r="C506" s="294"/>
      <c r="D506" s="687"/>
      <c r="E506" s="688"/>
      <c r="F506" s="692"/>
      <c r="G506" s="286" t="s">
        <v>943</v>
      </c>
      <c r="H506" s="162"/>
      <c r="I506" s="173"/>
      <c r="J506" s="162"/>
      <c r="K506" s="162"/>
      <c r="L506" s="166"/>
      <c r="M506" s="166"/>
      <c r="N506" s="301"/>
      <c r="O506" s="167"/>
      <c r="P506" s="167"/>
      <c r="Q506" s="167"/>
      <c r="R506" s="169"/>
      <c r="S506" s="170"/>
      <c r="T506" s="170"/>
      <c r="U506" s="170"/>
      <c r="V506" s="170"/>
      <c r="W506" s="170"/>
      <c r="X506" s="170"/>
      <c r="Y506" s="170"/>
      <c r="Z506" s="171"/>
      <c r="AA506" s="172">
        <f t="shared" ref="AA506:AY506" si="293">COUNTIF(AA$7:AA$491,"VS-AN")</f>
        <v>5</v>
      </c>
      <c r="AB506" s="172">
        <f t="shared" si="293"/>
        <v>5</v>
      </c>
      <c r="AC506" s="172">
        <f t="shared" si="293"/>
        <v>6</v>
      </c>
      <c r="AD506" s="172">
        <f t="shared" si="293"/>
        <v>6</v>
      </c>
      <c r="AE506" s="172">
        <f t="shared" si="293"/>
        <v>4</v>
      </c>
      <c r="AF506" s="172">
        <f t="shared" si="293"/>
        <v>3</v>
      </c>
      <c r="AG506" s="172">
        <f t="shared" si="293"/>
        <v>4</v>
      </c>
      <c r="AH506" s="71">
        <f t="shared" si="293"/>
        <v>3</v>
      </c>
      <c r="AI506" s="71">
        <f t="shared" si="293"/>
        <v>3</v>
      </c>
      <c r="AJ506" s="71">
        <f t="shared" si="293"/>
        <v>3</v>
      </c>
      <c r="AK506" s="71">
        <f t="shared" si="293"/>
        <v>3</v>
      </c>
      <c r="AL506" s="172">
        <f t="shared" si="293"/>
        <v>3</v>
      </c>
      <c r="AM506" s="172">
        <f t="shared" si="293"/>
        <v>4</v>
      </c>
      <c r="AN506" s="172">
        <f t="shared" si="293"/>
        <v>3</v>
      </c>
      <c r="AO506" s="172">
        <f t="shared" si="293"/>
        <v>3</v>
      </c>
      <c r="AP506" s="172">
        <f t="shared" si="293"/>
        <v>4</v>
      </c>
      <c r="AQ506" s="172">
        <f t="shared" si="293"/>
        <v>7</v>
      </c>
      <c r="AR506" s="172">
        <f t="shared" si="293"/>
        <v>7</v>
      </c>
      <c r="AS506" s="172">
        <f t="shared" si="293"/>
        <v>7</v>
      </c>
      <c r="AT506" s="172">
        <f t="shared" si="293"/>
        <v>7</v>
      </c>
      <c r="AU506" s="172">
        <f t="shared" si="293"/>
        <v>2</v>
      </c>
      <c r="AV506" s="172">
        <f t="shared" si="293"/>
        <v>3</v>
      </c>
      <c r="AW506" s="172">
        <f t="shared" si="293"/>
        <v>3</v>
      </c>
      <c r="AX506" s="172">
        <f t="shared" si="293"/>
        <v>3</v>
      </c>
      <c r="AY506" s="172">
        <f t="shared" si="293"/>
        <v>4</v>
      </c>
      <c r="AZ506" s="172"/>
      <c r="BA506" s="172">
        <f t="shared" ref="BA506:BI506" si="294">COUNTIF(BA$7:BA$491,"VS-AN")</f>
        <v>4</v>
      </c>
      <c r="BB506" s="172">
        <f t="shared" si="294"/>
        <v>4</v>
      </c>
      <c r="BC506" s="172">
        <f t="shared" si="294"/>
        <v>1</v>
      </c>
      <c r="BD506" s="172">
        <f t="shared" si="294"/>
        <v>2</v>
      </c>
      <c r="BE506" s="172">
        <f t="shared" si="294"/>
        <v>1</v>
      </c>
      <c r="BF506" s="172">
        <f t="shared" si="294"/>
        <v>3</v>
      </c>
      <c r="BG506" s="172">
        <f t="shared" si="294"/>
        <v>3</v>
      </c>
      <c r="BH506" s="172">
        <f t="shared" si="294"/>
        <v>3</v>
      </c>
      <c r="BI506" s="172">
        <f t="shared" si="294"/>
        <v>0</v>
      </c>
      <c r="BJ506" s="2"/>
      <c r="BK506" s="1"/>
      <c r="BL506" s="2"/>
      <c r="BM506" s="2"/>
      <c r="BN506" s="2"/>
      <c r="BO506" s="2"/>
      <c r="BP506" s="2"/>
      <c r="BQ506" s="2"/>
      <c r="BR506" s="2"/>
      <c r="BS506" s="387"/>
      <c r="BT506" s="387"/>
      <c r="BU506" s="387"/>
      <c r="BV506" s="387"/>
      <c r="BW506" s="387"/>
      <c r="BX506" s="387"/>
      <c r="BY506" s="387"/>
      <c r="BZ506" s="387"/>
      <c r="CA506" s="387"/>
      <c r="CB506" s="387"/>
      <c r="CC506" s="2"/>
      <c r="CD506" s="2"/>
      <c r="CE506" s="2"/>
      <c r="CF506" s="2"/>
      <c r="CG506" s="2"/>
      <c r="CH506" s="2"/>
      <c r="CI506" s="2"/>
      <c r="CJ506" s="2"/>
      <c r="CK506" s="2"/>
      <c r="CL506" s="2"/>
      <c r="CM506" s="2"/>
      <c r="CN506" s="2"/>
      <c r="CO506" s="2"/>
      <c r="CP506" s="2"/>
      <c r="CQ506" s="2"/>
      <c r="CR506" s="2"/>
      <c r="CS506" s="387"/>
      <c r="CT506" s="2"/>
      <c r="CU506" s="2"/>
      <c r="CV506" s="2"/>
      <c r="CW506" s="2"/>
      <c r="CX506" s="30"/>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row>
    <row r="507" spans="1:130" ht="15.75" x14ac:dyDescent="0.25">
      <c r="A507" s="233"/>
      <c r="B507" s="347"/>
      <c r="C507" s="294"/>
      <c r="D507" s="687"/>
      <c r="E507" s="688"/>
      <c r="F507" s="692"/>
      <c r="G507" s="286" t="s">
        <v>944</v>
      </c>
      <c r="H507" s="162"/>
      <c r="I507" s="173"/>
      <c r="J507" s="162"/>
      <c r="K507" s="162"/>
      <c r="L507" s="166"/>
      <c r="M507" s="166"/>
      <c r="N507" s="301"/>
      <c r="O507" s="167"/>
      <c r="P507" s="167"/>
      <c r="Q507" s="167"/>
      <c r="R507" s="169"/>
      <c r="S507" s="170"/>
      <c r="T507" s="170"/>
      <c r="U507" s="170"/>
      <c r="V507" s="170"/>
      <c r="W507" s="170"/>
      <c r="X507" s="170"/>
      <c r="Y507" s="170"/>
      <c r="Z507" s="171"/>
      <c r="AA507" s="172">
        <f t="shared" ref="AA507:AY507" si="295">SUM(COUNTIF(AA$7:AA$491,"HĐC"),COUNTIF(AA$7:AA$491,"HĐH+HĐC"))</f>
        <v>5</v>
      </c>
      <c r="AB507" s="172">
        <f t="shared" si="295"/>
        <v>7</v>
      </c>
      <c r="AC507" s="172">
        <f t="shared" si="295"/>
        <v>4</v>
      </c>
      <c r="AD507" s="172">
        <f t="shared" si="295"/>
        <v>6</v>
      </c>
      <c r="AE507" s="172">
        <f t="shared" si="295"/>
        <v>5</v>
      </c>
      <c r="AF507" s="172">
        <f t="shared" si="295"/>
        <v>5</v>
      </c>
      <c r="AG507" s="172">
        <f t="shared" si="295"/>
        <v>5</v>
      </c>
      <c r="AH507" s="71">
        <f t="shared" si="295"/>
        <v>4</v>
      </c>
      <c r="AI507" s="71">
        <f t="shared" si="295"/>
        <v>6</v>
      </c>
      <c r="AJ507" s="71">
        <f t="shared" si="295"/>
        <v>6</v>
      </c>
      <c r="AK507" s="71">
        <f t="shared" si="295"/>
        <v>9</v>
      </c>
      <c r="AL507" s="172">
        <f t="shared" si="295"/>
        <v>4</v>
      </c>
      <c r="AM507" s="172">
        <f t="shared" si="295"/>
        <v>5</v>
      </c>
      <c r="AN507" s="172">
        <f t="shared" si="295"/>
        <v>4</v>
      </c>
      <c r="AO507" s="172">
        <f t="shared" si="295"/>
        <v>4</v>
      </c>
      <c r="AP507" s="172">
        <f t="shared" si="295"/>
        <v>4</v>
      </c>
      <c r="AQ507" s="172">
        <f t="shared" si="295"/>
        <v>3</v>
      </c>
      <c r="AR507" s="172">
        <f t="shared" si="295"/>
        <v>4</v>
      </c>
      <c r="AS507" s="172">
        <f t="shared" si="295"/>
        <v>3</v>
      </c>
      <c r="AT507" s="172">
        <f t="shared" si="295"/>
        <v>3</v>
      </c>
      <c r="AU507" s="172">
        <f t="shared" si="295"/>
        <v>5</v>
      </c>
      <c r="AV507" s="172">
        <f t="shared" si="295"/>
        <v>5</v>
      </c>
      <c r="AW507" s="172">
        <f t="shared" si="295"/>
        <v>5</v>
      </c>
      <c r="AX507" s="172">
        <f t="shared" si="295"/>
        <v>6</v>
      </c>
      <c r="AY507" s="172">
        <f t="shared" si="295"/>
        <v>5</v>
      </c>
      <c r="AZ507" s="172"/>
      <c r="BA507" s="172">
        <f t="shared" ref="BA507:BI507" si="296">SUM(COUNTIF(BA$7:BA$491,"HĐC"),COUNTIF(BA$7:BA$491,"HĐH+HĐC"))</f>
        <v>6</v>
      </c>
      <c r="BB507" s="172">
        <f t="shared" si="296"/>
        <v>6</v>
      </c>
      <c r="BC507" s="172">
        <f t="shared" si="296"/>
        <v>4</v>
      </c>
      <c r="BD507" s="172">
        <f t="shared" si="296"/>
        <v>4</v>
      </c>
      <c r="BE507" s="172">
        <f t="shared" si="296"/>
        <v>4</v>
      </c>
      <c r="BF507" s="172">
        <f t="shared" si="296"/>
        <v>3</v>
      </c>
      <c r="BG507" s="172">
        <f t="shared" si="296"/>
        <v>3</v>
      </c>
      <c r="BH507" s="172">
        <f t="shared" si="296"/>
        <v>3</v>
      </c>
      <c r="BI507" s="172">
        <f t="shared" si="296"/>
        <v>3</v>
      </c>
      <c r="BJ507" s="2"/>
      <c r="BK507" s="1"/>
      <c r="BL507" s="2"/>
      <c r="BM507" s="2"/>
      <c r="BN507" s="2"/>
      <c r="BO507" s="2"/>
      <c r="BP507" s="2"/>
      <c r="BQ507" s="2"/>
      <c r="BR507" s="2"/>
      <c r="BS507" s="387"/>
      <c r="BT507" s="387"/>
      <c r="BU507" s="387"/>
      <c r="BV507" s="387"/>
      <c r="BW507" s="387"/>
      <c r="BX507" s="387"/>
      <c r="BY507" s="387"/>
      <c r="BZ507" s="387"/>
      <c r="CA507" s="387"/>
      <c r="CB507" s="387"/>
      <c r="CC507" s="2"/>
      <c r="CD507" s="2"/>
      <c r="CE507" s="2"/>
      <c r="CF507" s="2"/>
      <c r="CG507" s="2"/>
      <c r="CH507" s="2"/>
      <c r="CI507" s="2"/>
      <c r="CJ507" s="2"/>
      <c r="CK507" s="2"/>
      <c r="CL507" s="2"/>
      <c r="CM507" s="2"/>
      <c r="CN507" s="2"/>
      <c r="CO507" s="2"/>
      <c r="CP507" s="2"/>
      <c r="CQ507" s="2"/>
      <c r="CR507" s="2"/>
      <c r="CS507" s="387"/>
      <c r="CT507" s="2"/>
      <c r="CU507" s="2"/>
      <c r="CV507" s="2"/>
      <c r="CW507" s="2"/>
      <c r="CX507" s="30"/>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row>
    <row r="508" spans="1:130" ht="15.75" x14ac:dyDescent="0.25">
      <c r="A508" s="233"/>
      <c r="B508" s="347"/>
      <c r="C508" s="294"/>
      <c r="D508" s="687"/>
      <c r="E508" s="688"/>
      <c r="F508" s="692"/>
      <c r="G508" s="286" t="s">
        <v>945</v>
      </c>
      <c r="H508" s="162"/>
      <c r="I508" s="173"/>
      <c r="J508" s="162"/>
      <c r="K508" s="162"/>
      <c r="L508" s="166"/>
      <c r="M508" s="166"/>
      <c r="N508" s="301"/>
      <c r="O508" s="167"/>
      <c r="P508" s="167"/>
      <c r="Q508" s="167"/>
      <c r="R508" s="169"/>
      <c r="S508" s="170"/>
      <c r="T508" s="170"/>
      <c r="U508" s="170"/>
      <c r="V508" s="170"/>
      <c r="W508" s="170"/>
      <c r="X508" s="170"/>
      <c r="Y508" s="170"/>
      <c r="Z508" s="171"/>
      <c r="AA508" s="172">
        <f t="shared" ref="AA508:AY508" si="297">COUNTIF(AA$7:AA$491,"TQDN")</f>
        <v>0</v>
      </c>
      <c r="AB508" s="172">
        <f t="shared" si="297"/>
        <v>0</v>
      </c>
      <c r="AC508" s="172">
        <f t="shared" si="297"/>
        <v>0</v>
      </c>
      <c r="AD508" s="172">
        <f t="shared" si="297"/>
        <v>0</v>
      </c>
      <c r="AE508" s="172">
        <f t="shared" si="297"/>
        <v>0</v>
      </c>
      <c r="AF508" s="172">
        <f t="shared" si="297"/>
        <v>0</v>
      </c>
      <c r="AG508" s="172">
        <f t="shared" si="297"/>
        <v>0</v>
      </c>
      <c r="AH508" s="71">
        <f t="shared" si="297"/>
        <v>0</v>
      </c>
      <c r="AI508" s="71">
        <f t="shared" si="297"/>
        <v>0</v>
      </c>
      <c r="AJ508" s="71">
        <f t="shared" si="297"/>
        <v>0</v>
      </c>
      <c r="AK508" s="71">
        <f t="shared" si="297"/>
        <v>0</v>
      </c>
      <c r="AL508" s="172">
        <f t="shared" si="297"/>
        <v>0</v>
      </c>
      <c r="AM508" s="172">
        <f t="shared" si="297"/>
        <v>0</v>
      </c>
      <c r="AN508" s="172">
        <f t="shared" si="297"/>
        <v>0</v>
      </c>
      <c r="AO508" s="172">
        <f t="shared" si="297"/>
        <v>1</v>
      </c>
      <c r="AP508" s="172">
        <f t="shared" si="297"/>
        <v>0</v>
      </c>
      <c r="AQ508" s="172">
        <f t="shared" si="297"/>
        <v>0</v>
      </c>
      <c r="AR508" s="172">
        <f t="shared" si="297"/>
        <v>0</v>
      </c>
      <c r="AS508" s="172">
        <f t="shared" si="297"/>
        <v>1</v>
      </c>
      <c r="AT508" s="172">
        <f t="shared" si="297"/>
        <v>0</v>
      </c>
      <c r="AU508" s="172">
        <f t="shared" si="297"/>
        <v>0</v>
      </c>
      <c r="AV508" s="172">
        <f t="shared" si="297"/>
        <v>0</v>
      </c>
      <c r="AW508" s="172">
        <f t="shared" si="297"/>
        <v>0</v>
      </c>
      <c r="AX508" s="172">
        <f t="shared" si="297"/>
        <v>0</v>
      </c>
      <c r="AY508" s="172">
        <f t="shared" si="297"/>
        <v>0</v>
      </c>
      <c r="AZ508" s="172"/>
      <c r="BA508" s="172">
        <f t="shared" ref="BA508:BI508" si="298">COUNTIF(BA$7:BA$491,"TQDN")</f>
        <v>0</v>
      </c>
      <c r="BB508" s="172">
        <f t="shared" si="298"/>
        <v>0</v>
      </c>
      <c r="BC508" s="172">
        <f t="shared" si="298"/>
        <v>0</v>
      </c>
      <c r="BD508" s="172">
        <f t="shared" si="298"/>
        <v>0</v>
      </c>
      <c r="BE508" s="172">
        <f t="shared" si="298"/>
        <v>0</v>
      </c>
      <c r="BF508" s="172">
        <f t="shared" si="298"/>
        <v>1</v>
      </c>
      <c r="BG508" s="172">
        <f t="shared" si="298"/>
        <v>0</v>
      </c>
      <c r="BH508" s="172">
        <f t="shared" si="298"/>
        <v>0</v>
      </c>
      <c r="BI508" s="172">
        <f t="shared" si="298"/>
        <v>0</v>
      </c>
      <c r="BJ508" s="2"/>
      <c r="BK508" s="1"/>
      <c r="BL508" s="2"/>
      <c r="BM508" s="2"/>
      <c r="BN508" s="2"/>
      <c r="BO508" s="2"/>
      <c r="BP508" s="2"/>
      <c r="BQ508" s="2"/>
      <c r="BR508" s="2"/>
      <c r="BS508" s="387"/>
      <c r="BT508" s="387"/>
      <c r="BU508" s="387"/>
      <c r="BV508" s="387"/>
      <c r="BW508" s="387"/>
      <c r="BX508" s="387"/>
      <c r="BY508" s="387"/>
      <c r="BZ508" s="387"/>
      <c r="CA508" s="387"/>
      <c r="CB508" s="387"/>
      <c r="CC508" s="2"/>
      <c r="CD508" s="2"/>
      <c r="CE508" s="2"/>
      <c r="CF508" s="2"/>
      <c r="CG508" s="2"/>
      <c r="CH508" s="2"/>
      <c r="CI508" s="2"/>
      <c r="CJ508" s="2"/>
      <c r="CK508" s="2"/>
      <c r="CL508" s="2"/>
      <c r="CM508" s="2"/>
      <c r="CN508" s="2"/>
      <c r="CO508" s="2"/>
      <c r="CP508" s="2"/>
      <c r="CQ508" s="2"/>
      <c r="CR508" s="2"/>
      <c r="CS508" s="387"/>
      <c r="CT508" s="2"/>
      <c r="CU508" s="2"/>
      <c r="CV508" s="2"/>
      <c r="CW508" s="2"/>
      <c r="CX508" s="30"/>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row>
    <row r="509" spans="1:130" ht="15.75" x14ac:dyDescent="0.25">
      <c r="A509" s="233"/>
      <c r="B509" s="347"/>
      <c r="C509" s="294"/>
      <c r="D509" s="687"/>
      <c r="E509" s="688"/>
      <c r="F509" s="693"/>
      <c r="G509" s="286" t="s">
        <v>946</v>
      </c>
      <c r="H509" s="162"/>
      <c r="I509" s="173"/>
      <c r="J509" s="162"/>
      <c r="K509" s="162"/>
      <c r="L509" s="166"/>
      <c r="M509" s="166"/>
      <c r="N509" s="301"/>
      <c r="O509" s="167"/>
      <c r="P509" s="167"/>
      <c r="Q509" s="167"/>
      <c r="R509" s="169"/>
      <c r="S509" s="170"/>
      <c r="T509" s="170"/>
      <c r="U509" s="170"/>
      <c r="V509" s="170"/>
      <c r="W509" s="170"/>
      <c r="X509" s="170"/>
      <c r="Y509" s="170"/>
      <c r="Z509" s="171"/>
      <c r="AA509" s="172">
        <f t="shared" ref="AA509:AY509" si="299">COUNTIF(AA$7:AA$491,"LH")</f>
        <v>0</v>
      </c>
      <c r="AB509" s="172">
        <f t="shared" si="299"/>
        <v>0</v>
      </c>
      <c r="AC509" s="172">
        <f t="shared" si="299"/>
        <v>0</v>
      </c>
      <c r="AD509" s="172">
        <f t="shared" si="299"/>
        <v>0</v>
      </c>
      <c r="AE509" s="172">
        <f t="shared" si="299"/>
        <v>0</v>
      </c>
      <c r="AF509" s="172">
        <f t="shared" si="299"/>
        <v>1</v>
      </c>
      <c r="AG509" s="172">
        <f t="shared" si="299"/>
        <v>0</v>
      </c>
      <c r="AH509" s="71">
        <f t="shared" si="299"/>
        <v>0</v>
      </c>
      <c r="AI509" s="71">
        <f t="shared" si="299"/>
        <v>0</v>
      </c>
      <c r="AJ509" s="71">
        <f t="shared" si="299"/>
        <v>0</v>
      </c>
      <c r="AK509" s="71">
        <f t="shared" si="299"/>
        <v>0</v>
      </c>
      <c r="AL509" s="172">
        <f t="shared" si="299"/>
        <v>0</v>
      </c>
      <c r="AM509" s="172">
        <f t="shared" si="299"/>
        <v>0</v>
      </c>
      <c r="AN509" s="172">
        <f t="shared" si="299"/>
        <v>0</v>
      </c>
      <c r="AO509" s="172">
        <f t="shared" si="299"/>
        <v>0</v>
      </c>
      <c r="AP509" s="172">
        <f t="shared" si="299"/>
        <v>0</v>
      </c>
      <c r="AQ509" s="172">
        <f t="shared" si="299"/>
        <v>0</v>
      </c>
      <c r="AR509" s="172">
        <f t="shared" si="299"/>
        <v>0</v>
      </c>
      <c r="AS509" s="172">
        <f t="shared" si="299"/>
        <v>0</v>
      </c>
      <c r="AT509" s="172">
        <f t="shared" si="299"/>
        <v>0</v>
      </c>
      <c r="AU509" s="172">
        <f t="shared" si="299"/>
        <v>0</v>
      </c>
      <c r="AV509" s="172">
        <f t="shared" si="299"/>
        <v>0</v>
      </c>
      <c r="AW509" s="172">
        <f t="shared" si="299"/>
        <v>0</v>
      </c>
      <c r="AX509" s="172">
        <f t="shared" si="299"/>
        <v>0</v>
      </c>
      <c r="AY509" s="172">
        <f t="shared" si="299"/>
        <v>0</v>
      </c>
      <c r="AZ509" s="172"/>
      <c r="BA509" s="172">
        <f t="shared" ref="BA509:BI509" si="300">COUNTIF(BA$7:BA$491,"LH")</f>
        <v>0</v>
      </c>
      <c r="BB509" s="172">
        <f t="shared" si="300"/>
        <v>0</v>
      </c>
      <c r="BC509" s="172">
        <f t="shared" si="300"/>
        <v>0</v>
      </c>
      <c r="BD509" s="172">
        <f t="shared" si="300"/>
        <v>0</v>
      </c>
      <c r="BE509" s="172">
        <f t="shared" si="300"/>
        <v>0</v>
      </c>
      <c r="BF509" s="172">
        <f t="shared" si="300"/>
        <v>0</v>
      </c>
      <c r="BG509" s="172">
        <f t="shared" si="300"/>
        <v>0</v>
      </c>
      <c r="BH509" s="172">
        <f t="shared" si="300"/>
        <v>0</v>
      </c>
      <c r="BI509" s="172">
        <f t="shared" si="300"/>
        <v>0</v>
      </c>
      <c r="BJ509" s="2"/>
      <c r="BK509" s="1"/>
      <c r="BL509" s="2"/>
      <c r="BM509" s="2"/>
      <c r="BN509" s="2"/>
      <c r="BO509" s="2"/>
      <c r="BP509" s="2"/>
      <c r="BQ509" s="2"/>
      <c r="BR509" s="2"/>
      <c r="BS509" s="387"/>
      <c r="BT509" s="387"/>
      <c r="BU509" s="387"/>
      <c r="BV509" s="387"/>
      <c r="BW509" s="387"/>
      <c r="BX509" s="387"/>
      <c r="BY509" s="387"/>
      <c r="BZ509" s="387"/>
      <c r="CA509" s="387"/>
      <c r="CB509" s="387"/>
      <c r="CC509" s="2"/>
      <c r="CD509" s="2"/>
      <c r="CE509" s="2"/>
      <c r="CF509" s="2"/>
      <c r="CG509" s="2"/>
      <c r="CH509" s="2"/>
      <c r="CI509" s="2"/>
      <c r="CJ509" s="2"/>
      <c r="CK509" s="2"/>
      <c r="CL509" s="2"/>
      <c r="CM509" s="2"/>
      <c r="CN509" s="2"/>
      <c r="CO509" s="2"/>
      <c r="CP509" s="2"/>
      <c r="CQ509" s="2"/>
      <c r="CR509" s="2"/>
      <c r="CS509" s="387"/>
      <c r="CT509" s="2"/>
      <c r="CU509" s="2"/>
      <c r="CV509" s="2"/>
      <c r="CW509" s="2"/>
      <c r="CX509" s="30"/>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row>
    <row r="510" spans="1:130" ht="15.75" x14ac:dyDescent="0.25">
      <c r="A510" s="233"/>
      <c r="B510" s="347"/>
      <c r="C510" s="294"/>
      <c r="D510" s="687"/>
      <c r="E510" s="688"/>
      <c r="F510" s="691"/>
      <c r="G510" s="287" t="s">
        <v>947</v>
      </c>
      <c r="H510" s="163"/>
      <c r="I510" s="173"/>
      <c r="J510" s="163"/>
      <c r="K510" s="163"/>
      <c r="L510" s="166"/>
      <c r="M510" s="166"/>
      <c r="N510" s="301"/>
      <c r="O510" s="167"/>
      <c r="P510" s="167"/>
      <c r="Q510" s="167"/>
      <c r="R510" s="169"/>
      <c r="S510" s="170"/>
      <c r="T510" s="170"/>
      <c r="U510" s="170"/>
      <c r="V510" s="170"/>
      <c r="W510" s="170"/>
      <c r="X510" s="170"/>
      <c r="Y510" s="170"/>
      <c r="Z510" s="171"/>
      <c r="AA510" s="174">
        <v>5</v>
      </c>
      <c r="AB510" s="174">
        <f t="shared" ref="AB510:AY510" si="301">SUM(COUNTIF(AB$7:AB$491,"HĐH"),COUNTIF(AB$7:AB$491,"HĐH+HĐC"),COUNTIF(AB$7:AB$491,"HĐH+HĐNT"),COUNTIF(AB$7:AB$491,"HĐH+HĐG"))</f>
        <v>5</v>
      </c>
      <c r="AC510" s="174">
        <f t="shared" si="301"/>
        <v>5</v>
      </c>
      <c r="AD510" s="174">
        <f t="shared" si="301"/>
        <v>5</v>
      </c>
      <c r="AE510" s="174">
        <f t="shared" si="301"/>
        <v>5</v>
      </c>
      <c r="AF510" s="174">
        <f t="shared" si="301"/>
        <v>5</v>
      </c>
      <c r="AG510" s="174">
        <f t="shared" si="301"/>
        <v>5</v>
      </c>
      <c r="AH510" s="153">
        <f t="shared" si="301"/>
        <v>5</v>
      </c>
      <c r="AI510" s="153">
        <f t="shared" si="301"/>
        <v>5</v>
      </c>
      <c r="AJ510" s="153">
        <f t="shared" si="301"/>
        <v>5</v>
      </c>
      <c r="AK510" s="153">
        <f t="shared" si="301"/>
        <v>5</v>
      </c>
      <c r="AL510" s="174">
        <f t="shared" si="301"/>
        <v>5</v>
      </c>
      <c r="AM510" s="174">
        <f t="shared" si="301"/>
        <v>5</v>
      </c>
      <c r="AN510" s="174">
        <f t="shared" si="301"/>
        <v>5</v>
      </c>
      <c r="AO510" s="174">
        <f t="shared" si="301"/>
        <v>5</v>
      </c>
      <c r="AP510" s="174">
        <f t="shared" si="301"/>
        <v>5</v>
      </c>
      <c r="AQ510" s="174">
        <f t="shared" si="301"/>
        <v>5</v>
      </c>
      <c r="AR510" s="174">
        <f t="shared" si="301"/>
        <v>5</v>
      </c>
      <c r="AS510" s="174">
        <f t="shared" si="301"/>
        <v>5</v>
      </c>
      <c r="AT510" s="174">
        <f t="shared" si="301"/>
        <v>5</v>
      </c>
      <c r="AU510" s="174">
        <f t="shared" si="301"/>
        <v>5</v>
      </c>
      <c r="AV510" s="174">
        <f t="shared" si="301"/>
        <v>5</v>
      </c>
      <c r="AW510" s="174">
        <f t="shared" si="301"/>
        <v>5</v>
      </c>
      <c r="AX510" s="174">
        <f t="shared" si="301"/>
        <v>5</v>
      </c>
      <c r="AY510" s="174">
        <f t="shared" si="301"/>
        <v>5</v>
      </c>
      <c r="AZ510" s="174"/>
      <c r="BA510" s="174">
        <f t="shared" ref="BA510:BI510" si="302">SUM(COUNTIF(BA$7:BA$491,"HĐH"),COUNTIF(BA$7:BA$491,"HĐH+HĐC"),COUNTIF(BA$7:BA$491,"HĐH+HĐNT"),COUNTIF(BA$7:BA$491,"HĐH+HĐG"))</f>
        <v>5</v>
      </c>
      <c r="BB510" s="174">
        <f t="shared" si="302"/>
        <v>5</v>
      </c>
      <c r="BC510" s="174">
        <f t="shared" si="302"/>
        <v>5</v>
      </c>
      <c r="BD510" s="174">
        <f t="shared" si="302"/>
        <v>5</v>
      </c>
      <c r="BE510" s="174">
        <f t="shared" si="302"/>
        <v>5</v>
      </c>
      <c r="BF510" s="174">
        <f t="shared" si="302"/>
        <v>5</v>
      </c>
      <c r="BG510" s="174">
        <f t="shared" si="302"/>
        <v>5</v>
      </c>
      <c r="BH510" s="174">
        <f t="shared" si="302"/>
        <v>3</v>
      </c>
      <c r="BI510" s="174">
        <f t="shared" si="302"/>
        <v>5</v>
      </c>
      <c r="BJ510" s="2"/>
      <c r="BK510" s="1"/>
      <c r="BL510" s="2"/>
      <c r="BM510" s="2"/>
      <c r="BN510" s="2"/>
      <c r="BO510" s="2"/>
      <c r="BP510" s="2"/>
      <c r="BQ510" s="2"/>
      <c r="BR510" s="2"/>
      <c r="BS510" s="387"/>
      <c r="BT510" s="387"/>
      <c r="BU510" s="387"/>
      <c r="BV510" s="387"/>
      <c r="BW510" s="387"/>
      <c r="BX510" s="387"/>
      <c r="BY510" s="387"/>
      <c r="BZ510" s="387"/>
      <c r="CA510" s="387"/>
      <c r="CB510" s="387"/>
      <c r="CC510" s="2"/>
      <c r="CD510" s="2"/>
      <c r="CE510" s="2"/>
      <c r="CF510" s="2"/>
      <c r="CG510" s="2"/>
      <c r="CH510" s="2"/>
      <c r="CI510" s="2"/>
      <c r="CJ510" s="2"/>
      <c r="CK510" s="2"/>
      <c r="CL510" s="2"/>
      <c r="CM510" s="2"/>
      <c r="CN510" s="2"/>
      <c r="CO510" s="2"/>
      <c r="CP510" s="2"/>
      <c r="CQ510" s="2"/>
      <c r="CR510" s="2"/>
      <c r="CS510" s="387"/>
      <c r="CT510" s="2"/>
      <c r="CU510" s="2"/>
      <c r="CV510" s="2"/>
      <c r="CW510" s="2"/>
      <c r="CX510" s="30"/>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row>
    <row r="511" spans="1:130" ht="15.75" x14ac:dyDescent="0.25">
      <c r="A511" s="233"/>
      <c r="B511" s="347"/>
      <c r="C511" s="294"/>
      <c r="D511" s="687"/>
      <c r="E511" s="688"/>
      <c r="F511" s="692"/>
      <c r="G511" s="696" t="s">
        <v>948</v>
      </c>
      <c r="H511" s="697"/>
      <c r="I511" s="697"/>
      <c r="J511" s="697"/>
      <c r="K511" s="697"/>
      <c r="L511" s="697"/>
      <c r="M511" s="697"/>
      <c r="N511" s="697"/>
      <c r="O511" s="697"/>
      <c r="P511" s="697"/>
      <c r="Q511" s="697"/>
      <c r="R511" s="169"/>
      <c r="S511" s="170"/>
      <c r="T511" s="170"/>
      <c r="U511" s="170"/>
      <c r="V511" s="170"/>
      <c r="W511" s="170"/>
      <c r="X511" s="170"/>
      <c r="Y511" s="170"/>
      <c r="Z511" s="171"/>
      <c r="AA511" s="175">
        <f t="shared" ref="AA511:AY511" si="303">COUNTIF(AA$7:AA$143,"HĐH")</f>
        <v>1</v>
      </c>
      <c r="AB511" s="175">
        <f t="shared" si="303"/>
        <v>1</v>
      </c>
      <c r="AC511" s="175">
        <f t="shared" si="303"/>
        <v>1</v>
      </c>
      <c r="AD511" s="175">
        <f t="shared" si="303"/>
        <v>1</v>
      </c>
      <c r="AE511" s="175">
        <f t="shared" si="303"/>
        <v>1</v>
      </c>
      <c r="AF511" s="175">
        <f t="shared" si="303"/>
        <v>1</v>
      </c>
      <c r="AG511" s="175">
        <f t="shared" si="303"/>
        <v>1</v>
      </c>
      <c r="AH511" s="100">
        <f t="shared" si="303"/>
        <v>1</v>
      </c>
      <c r="AI511" s="100">
        <f t="shared" si="303"/>
        <v>1</v>
      </c>
      <c r="AJ511" s="100">
        <f t="shared" si="303"/>
        <v>1</v>
      </c>
      <c r="AK511" s="100">
        <f t="shared" si="303"/>
        <v>1</v>
      </c>
      <c r="AL511" s="175">
        <f t="shared" si="303"/>
        <v>1</v>
      </c>
      <c r="AM511" s="175">
        <f t="shared" si="303"/>
        <v>1</v>
      </c>
      <c r="AN511" s="175">
        <f t="shared" si="303"/>
        <v>1</v>
      </c>
      <c r="AO511" s="175">
        <f t="shared" si="303"/>
        <v>1</v>
      </c>
      <c r="AP511" s="175">
        <f t="shared" si="303"/>
        <v>1</v>
      </c>
      <c r="AQ511" s="175">
        <f t="shared" si="303"/>
        <v>1</v>
      </c>
      <c r="AR511" s="175">
        <f t="shared" si="303"/>
        <v>1</v>
      </c>
      <c r="AS511" s="175">
        <f t="shared" si="303"/>
        <v>1</v>
      </c>
      <c r="AT511" s="175">
        <f t="shared" si="303"/>
        <v>1</v>
      </c>
      <c r="AU511" s="175">
        <f t="shared" si="303"/>
        <v>1</v>
      </c>
      <c r="AV511" s="175">
        <f t="shared" si="303"/>
        <v>1</v>
      </c>
      <c r="AW511" s="175">
        <f t="shared" si="303"/>
        <v>1</v>
      </c>
      <c r="AX511" s="175">
        <f t="shared" si="303"/>
        <v>1</v>
      </c>
      <c r="AY511" s="175">
        <f t="shared" si="303"/>
        <v>1</v>
      </c>
      <c r="AZ511" s="175"/>
      <c r="BA511" s="175">
        <f t="shared" ref="BA511:BR511" si="304">COUNTIF(BA$7:BA$143,"HĐH")</f>
        <v>1</v>
      </c>
      <c r="BB511" s="175">
        <f t="shared" si="304"/>
        <v>2</v>
      </c>
      <c r="BC511" s="175">
        <f t="shared" si="304"/>
        <v>1</v>
      </c>
      <c r="BD511" s="175">
        <f t="shared" si="304"/>
        <v>1</v>
      </c>
      <c r="BE511" s="175">
        <f t="shared" si="304"/>
        <v>1</v>
      </c>
      <c r="BF511" s="175">
        <f t="shared" si="304"/>
        <v>1</v>
      </c>
      <c r="BG511" s="175">
        <f t="shared" si="304"/>
        <v>1</v>
      </c>
      <c r="BH511" s="175">
        <f t="shared" si="304"/>
        <v>0</v>
      </c>
      <c r="BI511" s="175">
        <f t="shared" si="304"/>
        <v>1</v>
      </c>
      <c r="BJ511" s="175">
        <f t="shared" si="304"/>
        <v>0</v>
      </c>
      <c r="BK511" s="175">
        <f t="shared" si="304"/>
        <v>0</v>
      </c>
      <c r="BL511" s="175">
        <f t="shared" si="304"/>
        <v>0</v>
      </c>
      <c r="BM511" s="175">
        <f t="shared" si="304"/>
        <v>0</v>
      </c>
      <c r="BN511" s="175">
        <f t="shared" si="304"/>
        <v>0</v>
      </c>
      <c r="BO511" s="175">
        <f t="shared" si="304"/>
        <v>0</v>
      </c>
      <c r="BP511" s="175">
        <f t="shared" si="304"/>
        <v>0</v>
      </c>
      <c r="BQ511" s="175">
        <f t="shared" si="304"/>
        <v>0</v>
      </c>
      <c r="BR511" s="175">
        <f t="shared" si="304"/>
        <v>0</v>
      </c>
      <c r="BS511" s="175"/>
      <c r="BT511" s="175"/>
      <c r="BU511" s="175"/>
      <c r="BV511" s="175"/>
      <c r="BW511" s="175"/>
      <c r="BX511" s="175"/>
      <c r="BY511" s="175"/>
      <c r="BZ511" s="175"/>
      <c r="CA511" s="175"/>
      <c r="CB511" s="175"/>
      <c r="CC511" s="175">
        <f>COUNTIF(CC$7:CC$143,"HĐH")</f>
        <v>0</v>
      </c>
      <c r="CD511" s="175"/>
      <c r="CE511" s="175">
        <f t="shared" ref="CE511:CR511" si="305">COUNTIF(CE$7:CE$143,"HĐH")</f>
        <v>0</v>
      </c>
      <c r="CF511" s="175">
        <f t="shared" si="305"/>
        <v>0</v>
      </c>
      <c r="CG511" s="175">
        <f t="shared" si="305"/>
        <v>0</v>
      </c>
      <c r="CH511" s="175">
        <f t="shared" si="305"/>
        <v>0</v>
      </c>
      <c r="CI511" s="175">
        <f t="shared" si="305"/>
        <v>0</v>
      </c>
      <c r="CJ511" s="175">
        <f t="shared" si="305"/>
        <v>0</v>
      </c>
      <c r="CK511" s="175">
        <f t="shared" si="305"/>
        <v>0</v>
      </c>
      <c r="CL511" s="175">
        <f t="shared" si="305"/>
        <v>0</v>
      </c>
      <c r="CM511" s="175">
        <f t="shared" si="305"/>
        <v>0</v>
      </c>
      <c r="CN511" s="175">
        <f t="shared" si="305"/>
        <v>0</v>
      </c>
      <c r="CO511" s="175">
        <f t="shared" si="305"/>
        <v>0</v>
      </c>
      <c r="CP511" s="175">
        <f t="shared" si="305"/>
        <v>0</v>
      </c>
      <c r="CQ511" s="175">
        <f t="shared" si="305"/>
        <v>0</v>
      </c>
      <c r="CR511" s="175">
        <f t="shared" si="305"/>
        <v>0</v>
      </c>
      <c r="CS511" s="175"/>
      <c r="CT511" s="175">
        <f t="shared" ref="CT511:DF511" si="306">COUNTIF(CT$7:CT$143,"HĐH")</f>
        <v>0</v>
      </c>
      <c r="CU511" s="175">
        <f t="shared" si="306"/>
        <v>0</v>
      </c>
      <c r="CV511" s="175">
        <f t="shared" si="306"/>
        <v>0</v>
      </c>
      <c r="CW511" s="175">
        <f t="shared" si="306"/>
        <v>0</v>
      </c>
      <c r="CX511" s="356">
        <f t="shared" si="306"/>
        <v>0</v>
      </c>
      <c r="CY511" s="175">
        <f t="shared" si="306"/>
        <v>0</v>
      </c>
      <c r="CZ511" s="175">
        <f t="shared" si="306"/>
        <v>0</v>
      </c>
      <c r="DA511" s="175">
        <f t="shared" si="306"/>
        <v>0</v>
      </c>
      <c r="DB511" s="175">
        <f t="shared" si="306"/>
        <v>0</v>
      </c>
      <c r="DC511" s="175">
        <f t="shared" si="306"/>
        <v>0</v>
      </c>
      <c r="DD511" s="175">
        <f t="shared" si="306"/>
        <v>0</v>
      </c>
      <c r="DE511" s="175">
        <f t="shared" si="306"/>
        <v>0</v>
      </c>
      <c r="DF511" s="175">
        <f t="shared" si="306"/>
        <v>0</v>
      </c>
      <c r="DG511" s="2"/>
      <c r="DH511" s="2"/>
      <c r="DI511" s="2"/>
      <c r="DJ511" s="2"/>
      <c r="DK511" s="2"/>
      <c r="DL511" s="2"/>
      <c r="DM511" s="2"/>
      <c r="DN511" s="2"/>
      <c r="DO511" s="2"/>
      <c r="DP511" s="2"/>
      <c r="DQ511" s="2"/>
      <c r="DR511" s="2"/>
      <c r="DS511" s="2"/>
      <c r="DT511" s="2"/>
      <c r="DU511" s="2"/>
      <c r="DV511" s="2"/>
      <c r="DW511" s="2"/>
      <c r="DX511" s="2"/>
      <c r="DY511" s="2"/>
      <c r="DZ511" s="2"/>
    </row>
    <row r="512" spans="1:130" ht="15.75" x14ac:dyDescent="0.25">
      <c r="A512" s="233"/>
      <c r="B512" s="347"/>
      <c r="C512" s="294"/>
      <c r="D512" s="687"/>
      <c r="E512" s="688"/>
      <c r="F512" s="692"/>
      <c r="G512" s="699" t="s">
        <v>949</v>
      </c>
      <c r="H512" s="700"/>
      <c r="I512" s="700"/>
      <c r="J512" s="700"/>
      <c r="K512" s="700"/>
      <c r="L512" s="700"/>
      <c r="M512" s="700"/>
      <c r="N512" s="700"/>
      <c r="O512" s="700"/>
      <c r="P512" s="700"/>
      <c r="Q512" s="700"/>
      <c r="R512" s="702"/>
      <c r="S512" s="170"/>
      <c r="T512" s="170"/>
      <c r="U512" s="170"/>
      <c r="V512" s="170"/>
      <c r="W512" s="170"/>
      <c r="X512" s="170"/>
      <c r="Y512" s="170"/>
      <c r="Z512" s="171"/>
      <c r="AA512" s="175">
        <f>COUNTIF(AA$143:AA$273,"HĐH")</f>
        <v>1</v>
      </c>
      <c r="AB512" s="175">
        <f>COUNTIF(AB$143:AB$273,"HĐH")</f>
        <v>1</v>
      </c>
      <c r="AC512" s="175">
        <f>COUNTIF(AC$143:AC$273,"HĐH")</f>
        <v>1</v>
      </c>
      <c r="AD512" s="175">
        <f>COUNTIF(AD$143:AD$273,"HĐH")</f>
        <v>1</v>
      </c>
      <c r="AE512" s="175">
        <f>COUNTIF(AE$7:AE$143,"HĐH")</f>
        <v>1</v>
      </c>
      <c r="AF512" s="175">
        <f t="shared" ref="AF512:AY512" si="307">COUNTIF(AF$143:AF$273,"HĐH")</f>
        <v>1</v>
      </c>
      <c r="AG512" s="175">
        <f t="shared" si="307"/>
        <v>1</v>
      </c>
      <c r="AH512" s="100">
        <f t="shared" si="307"/>
        <v>1</v>
      </c>
      <c r="AI512" s="100">
        <f t="shared" si="307"/>
        <v>1</v>
      </c>
      <c r="AJ512" s="100">
        <f t="shared" si="307"/>
        <v>1</v>
      </c>
      <c r="AK512" s="100">
        <f t="shared" si="307"/>
        <v>1</v>
      </c>
      <c r="AL512" s="175">
        <f t="shared" si="307"/>
        <v>1</v>
      </c>
      <c r="AM512" s="175">
        <f t="shared" si="307"/>
        <v>1</v>
      </c>
      <c r="AN512" s="175">
        <f t="shared" si="307"/>
        <v>1</v>
      </c>
      <c r="AO512" s="175">
        <f t="shared" si="307"/>
        <v>1</v>
      </c>
      <c r="AP512" s="175">
        <f t="shared" si="307"/>
        <v>0</v>
      </c>
      <c r="AQ512" s="175">
        <f t="shared" si="307"/>
        <v>2</v>
      </c>
      <c r="AR512" s="175">
        <f t="shared" si="307"/>
        <v>1</v>
      </c>
      <c r="AS512" s="175">
        <f t="shared" si="307"/>
        <v>1</v>
      </c>
      <c r="AT512" s="175">
        <f t="shared" si="307"/>
        <v>1</v>
      </c>
      <c r="AU512" s="175">
        <f t="shared" si="307"/>
        <v>1</v>
      </c>
      <c r="AV512" s="175">
        <f t="shared" si="307"/>
        <v>1</v>
      </c>
      <c r="AW512" s="175">
        <f t="shared" si="307"/>
        <v>1</v>
      </c>
      <c r="AX512" s="175">
        <f t="shared" si="307"/>
        <v>1</v>
      </c>
      <c r="AY512" s="175">
        <f t="shared" si="307"/>
        <v>1</v>
      </c>
      <c r="AZ512" s="175"/>
      <c r="BA512" s="175">
        <f t="shared" ref="BA512:BI512" si="308">COUNTIF(BA$143:BA$273,"HĐH")</f>
        <v>1</v>
      </c>
      <c r="BB512" s="175">
        <f t="shared" si="308"/>
        <v>1</v>
      </c>
      <c r="BC512" s="175">
        <f t="shared" si="308"/>
        <v>1</v>
      </c>
      <c r="BD512" s="175">
        <f t="shared" si="308"/>
        <v>1</v>
      </c>
      <c r="BE512" s="175">
        <f t="shared" si="308"/>
        <v>1</v>
      </c>
      <c r="BF512" s="175">
        <f t="shared" si="308"/>
        <v>1</v>
      </c>
      <c r="BG512" s="175">
        <f t="shared" si="308"/>
        <v>1</v>
      </c>
      <c r="BH512" s="175">
        <f t="shared" si="308"/>
        <v>1</v>
      </c>
      <c r="BI512" s="175">
        <f t="shared" si="308"/>
        <v>1</v>
      </c>
      <c r="BJ512" s="2"/>
      <c r="BK512" s="1"/>
      <c r="BL512" s="2"/>
      <c r="BM512" s="2"/>
      <c r="BN512" s="2"/>
      <c r="BO512" s="2"/>
      <c r="BP512" s="2"/>
      <c r="BQ512" s="2"/>
      <c r="BR512" s="2"/>
      <c r="BS512" s="387"/>
      <c r="BT512" s="387"/>
      <c r="BU512" s="387"/>
      <c r="BV512" s="387"/>
      <c r="BW512" s="387"/>
      <c r="BX512" s="387"/>
      <c r="BY512" s="387"/>
      <c r="BZ512" s="387"/>
      <c r="CA512" s="387"/>
      <c r="CB512" s="387"/>
      <c r="CC512" s="2"/>
      <c r="CD512" s="2"/>
      <c r="CE512" s="2"/>
      <c r="CF512" s="2"/>
      <c r="CG512" s="2"/>
      <c r="CH512" s="2"/>
      <c r="CI512" s="2"/>
      <c r="CJ512" s="2"/>
      <c r="CK512" s="2"/>
      <c r="CL512" s="2"/>
      <c r="CM512" s="2"/>
      <c r="CN512" s="2"/>
      <c r="CO512" s="2"/>
      <c r="CP512" s="2"/>
      <c r="CQ512" s="2"/>
      <c r="CR512" s="2"/>
      <c r="CS512" s="387"/>
      <c r="CT512" s="2"/>
      <c r="CU512" s="2"/>
      <c r="CV512" s="2"/>
      <c r="CW512" s="2"/>
      <c r="CX512" s="30"/>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row>
    <row r="513" spans="1:130" ht="15.75" x14ac:dyDescent="0.25">
      <c r="A513" s="233"/>
      <c r="B513" s="347"/>
      <c r="C513" s="294"/>
      <c r="D513" s="687"/>
      <c r="E513" s="688"/>
      <c r="F513" s="692"/>
      <c r="G513" s="696" t="s">
        <v>950</v>
      </c>
      <c r="H513" s="697"/>
      <c r="I513" s="697"/>
      <c r="J513" s="697"/>
      <c r="K513" s="697"/>
      <c r="L513" s="697"/>
      <c r="M513" s="697"/>
      <c r="N513" s="697"/>
      <c r="O513" s="697"/>
      <c r="P513" s="697"/>
      <c r="Q513" s="697"/>
      <c r="R513" s="703"/>
      <c r="S513" s="170"/>
      <c r="T513" s="170"/>
      <c r="U513" s="170"/>
      <c r="V513" s="170"/>
      <c r="W513" s="170"/>
      <c r="X513" s="170"/>
      <c r="Y513" s="170"/>
      <c r="Z513" s="171"/>
      <c r="AA513" s="175">
        <v>1</v>
      </c>
      <c r="AB513" s="175">
        <v>2</v>
      </c>
      <c r="AC513" s="175">
        <f t="shared" ref="AC513:AY513" si="309">COUNTIF(AC$274:AC$348,"HĐH")</f>
        <v>1</v>
      </c>
      <c r="AD513" s="175">
        <f t="shared" si="309"/>
        <v>1</v>
      </c>
      <c r="AE513" s="175">
        <f t="shared" si="309"/>
        <v>1</v>
      </c>
      <c r="AF513" s="175">
        <f t="shared" si="309"/>
        <v>1</v>
      </c>
      <c r="AG513" s="175">
        <f t="shared" si="309"/>
        <v>1</v>
      </c>
      <c r="AH513" s="100">
        <f t="shared" si="309"/>
        <v>2</v>
      </c>
      <c r="AI513" s="100">
        <f t="shared" si="309"/>
        <v>1</v>
      </c>
      <c r="AJ513" s="100">
        <f t="shared" si="309"/>
        <v>1</v>
      </c>
      <c r="AK513" s="100">
        <f t="shared" si="309"/>
        <v>1</v>
      </c>
      <c r="AL513" s="175">
        <f t="shared" si="309"/>
        <v>2</v>
      </c>
      <c r="AM513" s="175">
        <f t="shared" si="309"/>
        <v>1</v>
      </c>
      <c r="AN513" s="175">
        <f t="shared" si="309"/>
        <v>1</v>
      </c>
      <c r="AO513" s="175">
        <f t="shared" si="309"/>
        <v>2</v>
      </c>
      <c r="AP513" s="175">
        <f t="shared" si="309"/>
        <v>1</v>
      </c>
      <c r="AQ513" s="175">
        <f t="shared" si="309"/>
        <v>1</v>
      </c>
      <c r="AR513" s="175">
        <f t="shared" si="309"/>
        <v>0</v>
      </c>
      <c r="AS513" s="175">
        <f t="shared" si="309"/>
        <v>2</v>
      </c>
      <c r="AT513" s="175">
        <f t="shared" si="309"/>
        <v>2</v>
      </c>
      <c r="AU513" s="175">
        <f t="shared" si="309"/>
        <v>2</v>
      </c>
      <c r="AV513" s="175">
        <f t="shared" si="309"/>
        <v>1</v>
      </c>
      <c r="AW513" s="175">
        <f t="shared" si="309"/>
        <v>1</v>
      </c>
      <c r="AX513" s="175">
        <f t="shared" si="309"/>
        <v>1</v>
      </c>
      <c r="AY513" s="175">
        <f t="shared" si="309"/>
        <v>2</v>
      </c>
      <c r="AZ513" s="175"/>
      <c r="BA513" s="175">
        <f t="shared" ref="BA513:BI513" si="310">COUNTIF(BA$274:BA$348,"HĐH")</f>
        <v>1</v>
      </c>
      <c r="BB513" s="175">
        <f t="shared" si="310"/>
        <v>0</v>
      </c>
      <c r="BC513" s="175">
        <f t="shared" si="310"/>
        <v>2</v>
      </c>
      <c r="BD513" s="175">
        <f t="shared" si="310"/>
        <v>2</v>
      </c>
      <c r="BE513" s="175">
        <f t="shared" si="310"/>
        <v>1</v>
      </c>
      <c r="BF513" s="175">
        <f t="shared" si="310"/>
        <v>2</v>
      </c>
      <c r="BG513" s="175">
        <f t="shared" si="310"/>
        <v>2</v>
      </c>
      <c r="BH513" s="175">
        <f t="shared" si="310"/>
        <v>1</v>
      </c>
      <c r="BI513" s="175">
        <f t="shared" si="310"/>
        <v>1</v>
      </c>
      <c r="BJ513" s="2"/>
      <c r="BK513" s="1"/>
      <c r="BL513" s="2"/>
      <c r="BM513" s="2"/>
      <c r="BN513" s="2"/>
      <c r="BO513" s="2"/>
      <c r="BP513" s="2"/>
      <c r="BQ513" s="2"/>
      <c r="BR513" s="2"/>
      <c r="BS513" s="387"/>
      <c r="BT513" s="387"/>
      <c r="BU513" s="387"/>
      <c r="BV513" s="387"/>
      <c r="BW513" s="387"/>
      <c r="BX513" s="387"/>
      <c r="BY513" s="387"/>
      <c r="BZ513" s="387"/>
      <c r="CA513" s="387"/>
      <c r="CB513" s="387"/>
      <c r="CC513" s="2"/>
      <c r="CD513" s="2"/>
      <c r="CE513" s="2"/>
      <c r="CF513" s="2"/>
      <c r="CG513" s="2"/>
      <c r="CH513" s="2"/>
      <c r="CI513" s="2"/>
      <c r="CJ513" s="2"/>
      <c r="CK513" s="2"/>
      <c r="CL513" s="2"/>
      <c r="CM513" s="2"/>
      <c r="CN513" s="2"/>
      <c r="CO513" s="2"/>
      <c r="CP513" s="2"/>
      <c r="CQ513" s="2"/>
      <c r="CR513" s="2"/>
      <c r="CS513" s="387"/>
      <c r="CT513" s="2"/>
      <c r="CU513" s="2"/>
      <c r="CV513" s="2"/>
      <c r="CW513" s="2"/>
      <c r="CX513" s="30"/>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row>
    <row r="514" spans="1:130" ht="15.75" x14ac:dyDescent="0.25">
      <c r="A514" s="233"/>
      <c r="B514" s="347"/>
      <c r="C514" s="294"/>
      <c r="D514" s="687"/>
      <c r="E514" s="688"/>
      <c r="F514" s="692"/>
      <c r="G514" s="699" t="s">
        <v>951</v>
      </c>
      <c r="H514" s="700"/>
      <c r="I514" s="700"/>
      <c r="J514" s="700"/>
      <c r="K514" s="700"/>
      <c r="L514" s="700"/>
      <c r="M514" s="700"/>
      <c r="N514" s="700"/>
      <c r="O514" s="700"/>
      <c r="P514" s="700"/>
      <c r="Q514" s="700"/>
      <c r="R514" s="702"/>
      <c r="S514" s="170"/>
      <c r="T514" s="170"/>
      <c r="U514" s="170"/>
      <c r="V514" s="170"/>
      <c r="W514" s="170"/>
      <c r="X514" s="170"/>
      <c r="Y514" s="170"/>
      <c r="Z514" s="171"/>
      <c r="AA514" s="175">
        <f t="shared" ref="AA514:AY514" si="311">COUNTIF(AA$349:AA$407,"HĐH")</f>
        <v>0</v>
      </c>
      <c r="AB514" s="175">
        <f t="shared" si="311"/>
        <v>0</v>
      </c>
      <c r="AC514" s="175">
        <f t="shared" si="311"/>
        <v>1</v>
      </c>
      <c r="AD514" s="175">
        <f t="shared" si="311"/>
        <v>0</v>
      </c>
      <c r="AE514" s="175">
        <f t="shared" si="311"/>
        <v>0</v>
      </c>
      <c r="AF514" s="175">
        <f t="shared" si="311"/>
        <v>0</v>
      </c>
      <c r="AG514" s="175">
        <f t="shared" si="311"/>
        <v>1</v>
      </c>
      <c r="AH514" s="100">
        <f t="shared" si="311"/>
        <v>0</v>
      </c>
      <c r="AI514" s="100">
        <f t="shared" si="311"/>
        <v>1</v>
      </c>
      <c r="AJ514" s="100">
        <f t="shared" si="311"/>
        <v>0</v>
      </c>
      <c r="AK514" s="100">
        <f t="shared" si="311"/>
        <v>1</v>
      </c>
      <c r="AL514" s="175">
        <f t="shared" si="311"/>
        <v>0</v>
      </c>
      <c r="AM514" s="175">
        <f t="shared" si="311"/>
        <v>1</v>
      </c>
      <c r="AN514" s="175">
        <f t="shared" si="311"/>
        <v>0</v>
      </c>
      <c r="AO514" s="175">
        <f t="shared" si="311"/>
        <v>0</v>
      </c>
      <c r="AP514" s="175">
        <f t="shared" si="311"/>
        <v>1</v>
      </c>
      <c r="AQ514" s="175">
        <f t="shared" si="311"/>
        <v>0</v>
      </c>
      <c r="AR514" s="175">
        <f t="shared" si="311"/>
        <v>1</v>
      </c>
      <c r="AS514" s="175">
        <f t="shared" si="311"/>
        <v>0</v>
      </c>
      <c r="AT514" s="175">
        <f t="shared" si="311"/>
        <v>0</v>
      </c>
      <c r="AU514" s="175">
        <f t="shared" si="311"/>
        <v>0</v>
      </c>
      <c r="AV514" s="175">
        <f t="shared" si="311"/>
        <v>0</v>
      </c>
      <c r="AW514" s="175">
        <f t="shared" si="311"/>
        <v>1</v>
      </c>
      <c r="AX514" s="175">
        <f t="shared" si="311"/>
        <v>1</v>
      </c>
      <c r="AY514" s="175">
        <f t="shared" si="311"/>
        <v>0</v>
      </c>
      <c r="AZ514" s="175"/>
      <c r="BA514" s="175">
        <f t="shared" ref="BA514:BI514" si="312">COUNTIF(BA$349:BA$407,"HĐH")</f>
        <v>1</v>
      </c>
      <c r="BB514" s="175">
        <f t="shared" si="312"/>
        <v>1</v>
      </c>
      <c r="BC514" s="175">
        <f t="shared" si="312"/>
        <v>0</v>
      </c>
      <c r="BD514" s="175">
        <f t="shared" si="312"/>
        <v>0</v>
      </c>
      <c r="BE514" s="175">
        <f t="shared" si="312"/>
        <v>1</v>
      </c>
      <c r="BF514" s="175">
        <f t="shared" si="312"/>
        <v>0</v>
      </c>
      <c r="BG514" s="175">
        <f t="shared" si="312"/>
        <v>0</v>
      </c>
      <c r="BH514" s="175">
        <f t="shared" si="312"/>
        <v>1</v>
      </c>
      <c r="BI514" s="175">
        <f t="shared" si="312"/>
        <v>0</v>
      </c>
      <c r="BJ514" s="2"/>
      <c r="BK514" s="1"/>
      <c r="BL514" s="2"/>
      <c r="BM514" s="2"/>
      <c r="BN514" s="2"/>
      <c r="BO514" s="2"/>
      <c r="BP514" s="2"/>
      <c r="BQ514" s="2"/>
      <c r="BR514" s="2"/>
      <c r="BS514" s="387"/>
      <c r="BT514" s="387"/>
      <c r="BU514" s="387"/>
      <c r="BV514" s="387"/>
      <c r="BW514" s="387"/>
      <c r="BX514" s="387"/>
      <c r="BY514" s="387"/>
      <c r="BZ514" s="387"/>
      <c r="CA514" s="387"/>
      <c r="CB514" s="387"/>
      <c r="CC514" s="2"/>
      <c r="CD514" s="2"/>
      <c r="CE514" s="2"/>
      <c r="CF514" s="2"/>
      <c r="CG514" s="2"/>
      <c r="CH514" s="2"/>
      <c r="CI514" s="2"/>
      <c r="CJ514" s="2"/>
      <c r="CK514" s="2"/>
      <c r="CL514" s="2"/>
      <c r="CM514" s="2"/>
      <c r="CN514" s="2"/>
      <c r="CO514" s="2"/>
      <c r="CP514" s="2"/>
      <c r="CQ514" s="2"/>
      <c r="CR514" s="2"/>
      <c r="CS514" s="387"/>
      <c r="CT514" s="2"/>
      <c r="CU514" s="2"/>
      <c r="CV514" s="2"/>
      <c r="CW514" s="2"/>
      <c r="CX514" s="30"/>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row>
    <row r="515" spans="1:130" ht="15.75" x14ac:dyDescent="0.25">
      <c r="A515" s="233"/>
      <c r="B515" s="347"/>
      <c r="C515" s="164"/>
      <c r="D515" s="746"/>
      <c r="E515" s="690"/>
      <c r="F515" s="788"/>
      <c r="G515" s="696" t="s">
        <v>952</v>
      </c>
      <c r="H515" s="789"/>
      <c r="I515" s="789"/>
      <c r="J515" s="697"/>
      <c r="K515" s="697"/>
      <c r="L515" s="697"/>
      <c r="M515" s="697"/>
      <c r="N515" s="789"/>
      <c r="O515" s="697"/>
      <c r="P515" s="789"/>
      <c r="Q515" s="697"/>
      <c r="R515" s="703"/>
      <c r="S515" s="170"/>
      <c r="T515" s="170"/>
      <c r="U515" s="170"/>
      <c r="V515" s="170"/>
      <c r="W515" s="170"/>
      <c r="X515" s="170"/>
      <c r="Y515" s="170"/>
      <c r="Z515" s="171"/>
      <c r="AA515" s="175">
        <f>COUNTIF(AA$408:AA$491,"HĐH")</f>
        <v>2</v>
      </c>
      <c r="AB515" s="175">
        <f>COUNTIF(AB$408:AB$491,"HĐH")</f>
        <v>1</v>
      </c>
      <c r="AC515" s="175">
        <f>COUNTIF(AC$408:AC$491,"HĐH")</f>
        <v>1</v>
      </c>
      <c r="AD515" s="175">
        <v>2</v>
      </c>
      <c r="AE515" s="574">
        <f t="shared" ref="AE515:AY515" si="313">COUNTIF(AE$408:AE$491,"HĐH")</f>
        <v>2</v>
      </c>
      <c r="AF515" s="574">
        <f t="shared" si="313"/>
        <v>2</v>
      </c>
      <c r="AG515" s="574">
        <f t="shared" si="313"/>
        <v>1</v>
      </c>
      <c r="AH515" s="100">
        <f t="shared" si="313"/>
        <v>1</v>
      </c>
      <c r="AI515" s="100">
        <f t="shared" si="313"/>
        <v>1</v>
      </c>
      <c r="AJ515" s="100">
        <f t="shared" si="313"/>
        <v>2</v>
      </c>
      <c r="AK515" s="100">
        <f t="shared" si="313"/>
        <v>1</v>
      </c>
      <c r="AL515" s="175">
        <f t="shared" si="313"/>
        <v>1</v>
      </c>
      <c r="AM515" s="175">
        <f t="shared" si="313"/>
        <v>1</v>
      </c>
      <c r="AN515" s="175">
        <f t="shared" si="313"/>
        <v>2</v>
      </c>
      <c r="AO515" s="175">
        <f t="shared" si="313"/>
        <v>1</v>
      </c>
      <c r="AP515" s="175">
        <f t="shared" si="313"/>
        <v>2</v>
      </c>
      <c r="AQ515" s="175">
        <f t="shared" si="313"/>
        <v>1</v>
      </c>
      <c r="AR515" s="175">
        <f t="shared" si="313"/>
        <v>2</v>
      </c>
      <c r="AS515" s="175">
        <f t="shared" si="313"/>
        <v>1</v>
      </c>
      <c r="AT515" s="175">
        <f t="shared" si="313"/>
        <v>1</v>
      </c>
      <c r="AU515" s="175">
        <f t="shared" si="313"/>
        <v>1</v>
      </c>
      <c r="AV515" s="175">
        <f t="shared" si="313"/>
        <v>2</v>
      </c>
      <c r="AW515" s="175">
        <f t="shared" si="313"/>
        <v>1</v>
      </c>
      <c r="AX515" s="175">
        <f t="shared" si="313"/>
        <v>1</v>
      </c>
      <c r="AY515" s="175">
        <f t="shared" si="313"/>
        <v>1</v>
      </c>
      <c r="AZ515" s="175"/>
      <c r="BA515" s="175">
        <f t="shared" ref="BA515:BI515" si="314">COUNTIF(BA$408:BA$491,"HĐH")</f>
        <v>1</v>
      </c>
      <c r="BB515" s="175">
        <f t="shared" si="314"/>
        <v>1</v>
      </c>
      <c r="BC515" s="175">
        <f t="shared" si="314"/>
        <v>1</v>
      </c>
      <c r="BD515" s="175">
        <f t="shared" si="314"/>
        <v>1</v>
      </c>
      <c r="BE515" s="175">
        <f t="shared" si="314"/>
        <v>1</v>
      </c>
      <c r="BF515" s="175">
        <f t="shared" si="314"/>
        <v>1</v>
      </c>
      <c r="BG515" s="175">
        <f t="shared" si="314"/>
        <v>1</v>
      </c>
      <c r="BH515" s="175">
        <f t="shared" si="314"/>
        <v>0</v>
      </c>
      <c r="BI515" s="175">
        <f t="shared" si="314"/>
        <v>2</v>
      </c>
      <c r="BJ515" s="2"/>
      <c r="BK515" s="1"/>
      <c r="BL515" s="2"/>
      <c r="BM515" s="2"/>
      <c r="BN515" s="2"/>
      <c r="BO515" s="2"/>
      <c r="BP515" s="2"/>
      <c r="BQ515" s="2"/>
      <c r="BR515" s="2"/>
      <c r="BS515" s="387"/>
      <c r="BT515" s="387"/>
      <c r="BU515" s="387"/>
      <c r="BV515" s="387"/>
      <c r="BW515" s="387"/>
      <c r="BX515" s="387"/>
      <c r="BY515" s="387"/>
      <c r="BZ515" s="387"/>
      <c r="CA515" s="387"/>
      <c r="CB515" s="387"/>
      <c r="CC515" s="2"/>
      <c r="CD515" s="2"/>
      <c r="CE515" s="2"/>
      <c r="CF515" s="2"/>
      <c r="CG515" s="2"/>
      <c r="CH515" s="2"/>
      <c r="CI515" s="2"/>
      <c r="CJ515" s="2"/>
      <c r="CK515" s="2"/>
      <c r="CL515" s="2"/>
      <c r="CM515" s="2"/>
      <c r="CN515" s="2"/>
      <c r="CO515" s="2"/>
      <c r="CP515" s="2"/>
      <c r="CQ515" s="2"/>
      <c r="CR515" s="2"/>
      <c r="CS515" s="387"/>
      <c r="CT515" s="2"/>
      <c r="CU515" s="2"/>
      <c r="CV515" s="2"/>
      <c r="CW515" s="2"/>
      <c r="CX515" s="30"/>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row>
    <row r="516" spans="1:130" ht="15.75" x14ac:dyDescent="0.25">
      <c r="A516" s="233"/>
      <c r="B516" s="347"/>
      <c r="C516" s="294"/>
      <c r="D516" s="576"/>
      <c r="E516" s="317"/>
      <c r="F516" s="576"/>
      <c r="G516" s="318"/>
      <c r="H516" s="577" t="s">
        <v>1099</v>
      </c>
      <c r="I516" s="576"/>
      <c r="J516" s="381"/>
      <c r="K516" s="381"/>
      <c r="L516" s="381"/>
      <c r="M516" s="381"/>
      <c r="N516" s="578"/>
      <c r="O516" s="381"/>
      <c r="P516" s="576"/>
      <c r="Q516" s="381"/>
      <c r="R516" s="381"/>
      <c r="S516" s="319"/>
      <c r="T516" s="319"/>
      <c r="U516" s="319"/>
      <c r="V516" s="319"/>
      <c r="W516" s="319"/>
      <c r="X516" s="319"/>
      <c r="Y516" s="319"/>
      <c r="Z516" s="320"/>
      <c r="AA516" s="321"/>
      <c r="AB516" s="321"/>
      <c r="AC516" s="321"/>
      <c r="AD516" s="321"/>
      <c r="AE516" s="575"/>
      <c r="AF516" s="575">
        <v>1</v>
      </c>
      <c r="AG516" s="575"/>
      <c r="AH516" s="322"/>
      <c r="AI516" s="322"/>
      <c r="AJ516" s="322"/>
      <c r="AK516" s="322"/>
      <c r="AL516" s="321"/>
      <c r="AM516" s="321"/>
      <c r="AN516" s="321"/>
      <c r="AO516" s="321"/>
      <c r="AP516" s="321"/>
      <c r="AQ516" s="321"/>
      <c r="AR516" s="321"/>
      <c r="AS516" s="321"/>
      <c r="AT516" s="321"/>
      <c r="AU516" s="321"/>
      <c r="AV516" s="321"/>
      <c r="AW516" s="321"/>
      <c r="AX516" s="321"/>
      <c r="AY516" s="321"/>
      <c r="AZ516" s="321"/>
      <c r="BA516" s="321"/>
      <c r="BB516" s="321"/>
      <c r="BC516" s="321"/>
      <c r="BD516" s="321"/>
      <c r="BE516" s="321"/>
      <c r="BF516" s="321"/>
      <c r="BG516" s="321"/>
      <c r="BH516" s="321"/>
      <c r="BI516" s="321"/>
      <c r="BJ516" s="387"/>
      <c r="BK516" s="237"/>
      <c r="BL516" s="387"/>
      <c r="BM516" s="387"/>
      <c r="BN516" s="387"/>
      <c r="BO516" s="387"/>
      <c r="BP516" s="387"/>
      <c r="BQ516" s="387"/>
      <c r="BR516" s="387"/>
      <c r="BS516" s="387"/>
      <c r="BT516" s="387"/>
      <c r="BU516" s="387"/>
      <c r="BV516" s="387"/>
      <c r="BW516" s="387"/>
      <c r="BX516" s="387"/>
      <c r="BY516" s="387"/>
      <c r="BZ516" s="387"/>
      <c r="CA516" s="387"/>
      <c r="CB516" s="387"/>
      <c r="CC516" s="387"/>
      <c r="CD516" s="387"/>
      <c r="CE516" s="387"/>
      <c r="CF516" s="387"/>
      <c r="CG516" s="387"/>
      <c r="CH516" s="387"/>
      <c r="CI516" s="387"/>
      <c r="CJ516" s="387"/>
      <c r="CK516" s="387"/>
      <c r="CL516" s="387"/>
      <c r="CM516" s="387"/>
      <c r="CN516" s="387"/>
      <c r="CO516" s="387"/>
      <c r="CP516" s="387"/>
      <c r="CQ516" s="387"/>
      <c r="CR516" s="387"/>
      <c r="CS516" s="387"/>
      <c r="CT516" s="387"/>
      <c r="CU516" s="387"/>
      <c r="CV516" s="387"/>
      <c r="CW516" s="387"/>
      <c r="CX516" s="386"/>
      <c r="CY516" s="387"/>
      <c r="CZ516" s="387"/>
      <c r="DA516" s="387"/>
      <c r="DB516" s="387"/>
      <c r="DC516" s="387"/>
      <c r="DD516" s="387"/>
      <c r="DE516" s="387"/>
      <c r="DF516" s="387"/>
      <c r="DG516" s="387"/>
      <c r="DH516" s="387"/>
      <c r="DI516" s="387"/>
      <c r="DJ516" s="387"/>
      <c r="DK516" s="387"/>
      <c r="DL516" s="387"/>
      <c r="DM516" s="387"/>
      <c r="DN516" s="387"/>
      <c r="DO516" s="387"/>
      <c r="DP516" s="387"/>
      <c r="DQ516" s="387"/>
      <c r="DR516" s="387"/>
      <c r="DS516" s="387"/>
      <c r="DT516" s="387"/>
      <c r="DU516" s="387"/>
      <c r="DV516" s="387"/>
      <c r="DW516" s="387"/>
      <c r="DX516" s="387"/>
      <c r="DY516" s="387"/>
      <c r="DZ516" s="387"/>
    </row>
    <row r="517" spans="1:130" ht="15.75" hidden="1" x14ac:dyDescent="0.25">
      <c r="A517" s="678" t="s">
        <v>1198</v>
      </c>
      <c r="B517" s="679"/>
      <c r="C517" s="639"/>
      <c r="D517" s="176" t="s">
        <v>954</v>
      </c>
      <c r="E517" s="1"/>
      <c r="F517" s="1"/>
      <c r="G517" s="2"/>
      <c r="H517" s="2"/>
      <c r="I517" s="2"/>
      <c r="J517" s="2"/>
      <c r="K517" s="2"/>
      <c r="L517" s="2"/>
      <c r="M517" s="4"/>
      <c r="N517" s="302"/>
      <c r="O517" s="116"/>
      <c r="P517" s="116"/>
      <c r="Q517" s="116"/>
      <c r="R517" s="116"/>
      <c r="S517" s="116"/>
      <c r="T517" s="116"/>
      <c r="U517" s="116"/>
      <c r="V517" s="116"/>
      <c r="W517" s="116"/>
      <c r="X517" s="116"/>
      <c r="Y517" s="116"/>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69">
        <f t="shared" ref="BJ517:CV517" si="315">COUNTIFS($N$8:$N$490,"MN",BJ8:BJ490,2)</f>
        <v>33</v>
      </c>
      <c r="BK517" s="69">
        <f t="shared" si="315"/>
        <v>38</v>
      </c>
      <c r="BL517" s="69">
        <f t="shared" si="315"/>
        <v>39</v>
      </c>
      <c r="BM517" s="69">
        <f t="shared" si="315"/>
        <v>38</v>
      </c>
      <c r="BN517" s="69">
        <f t="shared" si="315"/>
        <v>36</v>
      </c>
      <c r="BO517" s="69">
        <f t="shared" si="315"/>
        <v>37</v>
      </c>
      <c r="BP517" s="69">
        <f t="shared" si="315"/>
        <v>33</v>
      </c>
      <c r="BQ517" s="69">
        <f t="shared" si="315"/>
        <v>33</v>
      </c>
      <c r="BR517" s="69">
        <f t="shared" si="315"/>
        <v>36</v>
      </c>
      <c r="BS517" s="69">
        <f t="shared" si="315"/>
        <v>33</v>
      </c>
      <c r="BT517" s="69">
        <f t="shared" si="315"/>
        <v>33</v>
      </c>
      <c r="BU517" s="69">
        <f t="shared" si="315"/>
        <v>33</v>
      </c>
      <c r="BV517" s="69">
        <f t="shared" si="315"/>
        <v>33</v>
      </c>
      <c r="BW517" s="69">
        <f t="shared" si="315"/>
        <v>33</v>
      </c>
      <c r="BX517" s="69">
        <f t="shared" si="315"/>
        <v>33</v>
      </c>
      <c r="BY517" s="69">
        <f t="shared" si="315"/>
        <v>33</v>
      </c>
      <c r="BZ517" s="69">
        <f t="shared" si="315"/>
        <v>33</v>
      </c>
      <c r="CA517" s="69">
        <f t="shared" si="315"/>
        <v>33</v>
      </c>
      <c r="CB517" s="69">
        <f t="shared" si="315"/>
        <v>33</v>
      </c>
      <c r="CC517" s="69">
        <f t="shared" si="315"/>
        <v>35</v>
      </c>
      <c r="CD517" s="69">
        <f t="shared" si="315"/>
        <v>33</v>
      </c>
      <c r="CE517" s="69">
        <f t="shared" si="315"/>
        <v>35</v>
      </c>
      <c r="CF517" s="69">
        <f t="shared" si="315"/>
        <v>35</v>
      </c>
      <c r="CG517" s="69">
        <f t="shared" si="315"/>
        <v>35</v>
      </c>
      <c r="CH517" s="69">
        <f t="shared" si="315"/>
        <v>36</v>
      </c>
      <c r="CI517" s="69">
        <f t="shared" si="315"/>
        <v>36</v>
      </c>
      <c r="CJ517" s="69">
        <f t="shared" si="315"/>
        <v>36</v>
      </c>
      <c r="CK517" s="69">
        <f t="shared" si="315"/>
        <v>33</v>
      </c>
      <c r="CL517" s="69">
        <f t="shared" si="315"/>
        <v>35</v>
      </c>
      <c r="CM517" s="69">
        <f t="shared" si="315"/>
        <v>35</v>
      </c>
      <c r="CN517" s="69">
        <f t="shared" si="315"/>
        <v>35</v>
      </c>
      <c r="CO517" s="69">
        <f t="shared" si="315"/>
        <v>37</v>
      </c>
      <c r="CP517" s="69">
        <f t="shared" si="315"/>
        <v>40</v>
      </c>
      <c r="CQ517" s="69">
        <f t="shared" si="315"/>
        <v>39</v>
      </c>
      <c r="CR517" s="69">
        <f t="shared" si="315"/>
        <v>39</v>
      </c>
      <c r="CS517" s="69">
        <f t="shared" si="315"/>
        <v>39</v>
      </c>
      <c r="CT517" s="69">
        <f t="shared" si="315"/>
        <v>40</v>
      </c>
      <c r="CU517" s="69">
        <f t="shared" si="315"/>
        <v>41</v>
      </c>
      <c r="CV517" s="69">
        <f t="shared" si="315"/>
        <v>41</v>
      </c>
      <c r="CW517" s="177"/>
      <c r="CX517" s="357"/>
      <c r="CY517" s="178"/>
      <c r="CZ517" s="178"/>
      <c r="DA517" s="178"/>
      <c r="DB517" s="178"/>
      <c r="DC517" s="178"/>
      <c r="DD517" s="178"/>
      <c r="DE517" s="178"/>
      <c r="DF517" s="179"/>
      <c r="DG517" s="2"/>
      <c r="DH517" s="2"/>
      <c r="DI517" s="2"/>
      <c r="DJ517" s="2"/>
      <c r="DK517" s="2"/>
      <c r="DL517" s="2"/>
      <c r="DM517" s="2"/>
      <c r="DN517" s="2"/>
      <c r="DO517" s="2"/>
      <c r="DP517" s="2"/>
      <c r="DQ517" s="2"/>
      <c r="DR517" s="2"/>
      <c r="DS517" s="2"/>
      <c r="DT517" s="2"/>
      <c r="DU517" s="2"/>
      <c r="DV517" s="2"/>
      <c r="DW517" s="2"/>
      <c r="DX517" s="2"/>
      <c r="DY517" s="2"/>
      <c r="DZ517" s="2"/>
    </row>
    <row r="518" spans="1:130" ht="15.75" hidden="1" x14ac:dyDescent="0.25">
      <c r="A518" s="657"/>
      <c r="B518" s="658"/>
      <c r="C518" s="639"/>
      <c r="D518" s="180" t="s">
        <v>955</v>
      </c>
      <c r="E518" s="1"/>
      <c r="F518" s="1"/>
      <c r="G518" s="2"/>
      <c r="H518" s="2"/>
      <c r="I518" s="2"/>
      <c r="J518" s="2"/>
      <c r="K518" s="2"/>
      <c r="L518" s="2"/>
      <c r="M518" s="4"/>
      <c r="N518" s="302"/>
      <c r="O518" s="116"/>
      <c r="P518" s="116"/>
      <c r="Q518" s="116"/>
      <c r="R518" s="116"/>
      <c r="S518" s="116"/>
      <c r="T518" s="116"/>
      <c r="U518" s="116"/>
      <c r="V518" s="116"/>
      <c r="W518" s="116"/>
      <c r="X518" s="116"/>
      <c r="Y518" s="116"/>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69">
        <f t="shared" ref="BJ518:CV518" si="316">COUNTIFS($N$8:$N$490,"MN",BJ8:BJ490,1)</f>
        <v>8</v>
      </c>
      <c r="BK518" s="69">
        <f t="shared" si="316"/>
        <v>3</v>
      </c>
      <c r="BL518" s="69">
        <f t="shared" si="316"/>
        <v>2</v>
      </c>
      <c r="BM518" s="69">
        <f t="shared" si="316"/>
        <v>3</v>
      </c>
      <c r="BN518" s="69">
        <f t="shared" si="316"/>
        <v>5</v>
      </c>
      <c r="BO518" s="69">
        <f t="shared" si="316"/>
        <v>4</v>
      </c>
      <c r="BP518" s="69">
        <f t="shared" si="316"/>
        <v>8</v>
      </c>
      <c r="BQ518" s="69">
        <f t="shared" si="316"/>
        <v>8</v>
      </c>
      <c r="BR518" s="69">
        <f t="shared" si="316"/>
        <v>5</v>
      </c>
      <c r="BS518" s="69">
        <f t="shared" si="316"/>
        <v>6</v>
      </c>
      <c r="BT518" s="69">
        <f t="shared" si="316"/>
        <v>6</v>
      </c>
      <c r="BU518" s="69">
        <f t="shared" si="316"/>
        <v>6</v>
      </c>
      <c r="BV518" s="69">
        <f t="shared" si="316"/>
        <v>6</v>
      </c>
      <c r="BW518" s="69">
        <f t="shared" si="316"/>
        <v>6</v>
      </c>
      <c r="BX518" s="69">
        <f t="shared" si="316"/>
        <v>6</v>
      </c>
      <c r="BY518" s="69">
        <f t="shared" si="316"/>
        <v>6</v>
      </c>
      <c r="BZ518" s="69">
        <f t="shared" si="316"/>
        <v>6</v>
      </c>
      <c r="CA518" s="69">
        <f t="shared" si="316"/>
        <v>6</v>
      </c>
      <c r="CB518" s="69">
        <f t="shared" si="316"/>
        <v>6</v>
      </c>
      <c r="CC518" s="69">
        <f t="shared" si="316"/>
        <v>6</v>
      </c>
      <c r="CD518" s="69">
        <f t="shared" si="316"/>
        <v>8</v>
      </c>
      <c r="CE518" s="69">
        <f t="shared" si="316"/>
        <v>6</v>
      </c>
      <c r="CF518" s="69">
        <f t="shared" si="316"/>
        <v>6</v>
      </c>
      <c r="CG518" s="69">
        <f t="shared" si="316"/>
        <v>6</v>
      </c>
      <c r="CH518" s="69">
        <f t="shared" si="316"/>
        <v>5</v>
      </c>
      <c r="CI518" s="69">
        <f t="shared" si="316"/>
        <v>5</v>
      </c>
      <c r="CJ518" s="69">
        <f t="shared" si="316"/>
        <v>5</v>
      </c>
      <c r="CK518" s="69">
        <f t="shared" si="316"/>
        <v>8</v>
      </c>
      <c r="CL518" s="69">
        <f t="shared" si="316"/>
        <v>6</v>
      </c>
      <c r="CM518" s="69">
        <f t="shared" si="316"/>
        <v>6</v>
      </c>
      <c r="CN518" s="69">
        <f t="shared" si="316"/>
        <v>6</v>
      </c>
      <c r="CO518" s="69">
        <f t="shared" si="316"/>
        <v>4</v>
      </c>
      <c r="CP518" s="69">
        <f t="shared" si="316"/>
        <v>1</v>
      </c>
      <c r="CQ518" s="69">
        <f t="shared" si="316"/>
        <v>2</v>
      </c>
      <c r="CR518" s="69">
        <f t="shared" si="316"/>
        <v>2</v>
      </c>
      <c r="CS518" s="69">
        <f t="shared" si="316"/>
        <v>1</v>
      </c>
      <c r="CT518" s="69">
        <f t="shared" si="316"/>
        <v>1</v>
      </c>
      <c r="CU518" s="69">
        <f t="shared" si="316"/>
        <v>0</v>
      </c>
      <c r="CV518" s="69">
        <f t="shared" si="316"/>
        <v>0</v>
      </c>
      <c r="CW518" s="181"/>
      <c r="CX518" s="358"/>
      <c r="CY518" s="182"/>
      <c r="CZ518" s="182"/>
      <c r="DA518" s="182"/>
      <c r="DB518" s="182"/>
      <c r="DC518" s="182"/>
      <c r="DD518" s="182"/>
      <c r="DE518" s="182"/>
      <c r="DF518" s="183"/>
      <c r="DG518" s="2"/>
      <c r="DH518" s="2"/>
      <c r="DI518" s="2"/>
      <c r="DJ518" s="2"/>
      <c r="DK518" s="2"/>
      <c r="DL518" s="2"/>
      <c r="DM518" s="2"/>
      <c r="DN518" s="2"/>
      <c r="DO518" s="2"/>
      <c r="DP518" s="2"/>
      <c r="DQ518" s="2"/>
      <c r="DR518" s="2"/>
      <c r="DS518" s="2"/>
      <c r="DT518" s="2"/>
      <c r="DU518" s="2"/>
      <c r="DV518" s="2"/>
      <c r="DW518" s="2"/>
      <c r="DX518" s="2"/>
      <c r="DY518" s="2"/>
      <c r="DZ518" s="2"/>
    </row>
    <row r="519" spans="1:130" ht="15.75" hidden="1" x14ac:dyDescent="0.25">
      <c r="A519" s="657"/>
      <c r="B519" s="658"/>
      <c r="C519" s="639"/>
      <c r="D519" s="180" t="s">
        <v>956</v>
      </c>
      <c r="E519" s="1"/>
      <c r="F519" s="1"/>
      <c r="G519" s="2"/>
      <c r="H519" s="2"/>
      <c r="I519" s="2"/>
      <c r="J519" s="2"/>
      <c r="K519" s="2"/>
      <c r="L519" s="2"/>
      <c r="M519" s="4"/>
      <c r="N519" s="302"/>
      <c r="O519" s="116"/>
      <c r="P519" s="116"/>
      <c r="Q519" s="116"/>
      <c r="R519" s="116"/>
      <c r="S519" s="116"/>
      <c r="T519" s="116"/>
      <c r="U519" s="116"/>
      <c r="V519" s="116"/>
      <c r="W519" s="116"/>
      <c r="X519" s="116"/>
      <c r="Y519" s="116"/>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69">
        <f t="shared" ref="BJ519:CV519" si="317">COUNTIFS($N$8:$N$490,"MN",BJ8:BJ490,0)</f>
        <v>0</v>
      </c>
      <c r="BK519" s="69">
        <f t="shared" si="317"/>
        <v>0</v>
      </c>
      <c r="BL519" s="69">
        <f t="shared" si="317"/>
        <v>0</v>
      </c>
      <c r="BM519" s="69">
        <f t="shared" si="317"/>
        <v>0</v>
      </c>
      <c r="BN519" s="69">
        <f t="shared" si="317"/>
        <v>0</v>
      </c>
      <c r="BO519" s="69">
        <f t="shared" si="317"/>
        <v>0</v>
      </c>
      <c r="BP519" s="69">
        <f t="shared" si="317"/>
        <v>0</v>
      </c>
      <c r="BQ519" s="69">
        <f t="shared" si="317"/>
        <v>0</v>
      </c>
      <c r="BR519" s="69">
        <f t="shared" si="317"/>
        <v>0</v>
      </c>
      <c r="BS519" s="69">
        <f t="shared" si="317"/>
        <v>0</v>
      </c>
      <c r="BT519" s="69">
        <f t="shared" si="317"/>
        <v>0</v>
      </c>
      <c r="BU519" s="69">
        <f t="shared" si="317"/>
        <v>0</v>
      </c>
      <c r="BV519" s="69">
        <f t="shared" si="317"/>
        <v>0</v>
      </c>
      <c r="BW519" s="69">
        <f t="shared" si="317"/>
        <v>0</v>
      </c>
      <c r="BX519" s="69">
        <f t="shared" si="317"/>
        <v>0</v>
      </c>
      <c r="BY519" s="69">
        <f t="shared" si="317"/>
        <v>0</v>
      </c>
      <c r="BZ519" s="69">
        <f t="shared" si="317"/>
        <v>0</v>
      </c>
      <c r="CA519" s="69">
        <f t="shared" si="317"/>
        <v>0</v>
      </c>
      <c r="CB519" s="69">
        <f t="shared" si="317"/>
        <v>0</v>
      </c>
      <c r="CC519" s="69">
        <f t="shared" si="317"/>
        <v>0</v>
      </c>
      <c r="CD519" s="69">
        <f t="shared" si="317"/>
        <v>0</v>
      </c>
      <c r="CE519" s="69">
        <f t="shared" si="317"/>
        <v>0</v>
      </c>
      <c r="CF519" s="69">
        <f t="shared" si="317"/>
        <v>0</v>
      </c>
      <c r="CG519" s="69">
        <f t="shared" si="317"/>
        <v>0</v>
      </c>
      <c r="CH519" s="69">
        <f t="shared" si="317"/>
        <v>0</v>
      </c>
      <c r="CI519" s="69">
        <f t="shared" si="317"/>
        <v>0</v>
      </c>
      <c r="CJ519" s="69">
        <f t="shared" si="317"/>
        <v>0</v>
      </c>
      <c r="CK519" s="69">
        <f t="shared" si="317"/>
        <v>0</v>
      </c>
      <c r="CL519" s="69">
        <f t="shared" si="317"/>
        <v>0</v>
      </c>
      <c r="CM519" s="69">
        <f t="shared" si="317"/>
        <v>0</v>
      </c>
      <c r="CN519" s="69">
        <f t="shared" si="317"/>
        <v>0</v>
      </c>
      <c r="CO519" s="69">
        <f t="shared" si="317"/>
        <v>0</v>
      </c>
      <c r="CP519" s="69">
        <f t="shared" si="317"/>
        <v>0</v>
      </c>
      <c r="CQ519" s="69">
        <f t="shared" si="317"/>
        <v>0</v>
      </c>
      <c r="CR519" s="69">
        <f t="shared" si="317"/>
        <v>0</v>
      </c>
      <c r="CS519" s="69">
        <f t="shared" si="317"/>
        <v>0</v>
      </c>
      <c r="CT519" s="69">
        <f t="shared" si="317"/>
        <v>0</v>
      </c>
      <c r="CU519" s="69">
        <f t="shared" si="317"/>
        <v>0</v>
      </c>
      <c r="CV519" s="69">
        <f t="shared" si="317"/>
        <v>0</v>
      </c>
      <c r="CW519" s="181"/>
      <c r="CX519" s="358"/>
      <c r="CY519" s="182"/>
      <c r="CZ519" s="182"/>
      <c r="DA519" s="182"/>
      <c r="DB519" s="182"/>
      <c r="DC519" s="182"/>
      <c r="DD519" s="182"/>
      <c r="DE519" s="182"/>
      <c r="DF519" s="183"/>
      <c r="DG519" s="2"/>
      <c r="DH519" s="2"/>
      <c r="DI519" s="2"/>
      <c r="DJ519" s="2"/>
      <c r="DK519" s="2"/>
      <c r="DL519" s="2"/>
      <c r="DM519" s="2"/>
      <c r="DN519" s="2"/>
      <c r="DO519" s="2"/>
      <c r="DP519" s="2"/>
      <c r="DQ519" s="2"/>
      <c r="DR519" s="2"/>
      <c r="DS519" s="2"/>
      <c r="DT519" s="2"/>
      <c r="DU519" s="2"/>
      <c r="DV519" s="2"/>
      <c r="DW519" s="2"/>
      <c r="DX519" s="2"/>
      <c r="DY519" s="2"/>
      <c r="DZ519" s="2"/>
    </row>
    <row r="520" spans="1:130" ht="15.75" hidden="1" x14ac:dyDescent="0.25">
      <c r="A520" s="657"/>
      <c r="B520" s="658"/>
      <c r="C520" s="639"/>
      <c r="D520" s="180" t="s">
        <v>957</v>
      </c>
      <c r="E520" s="1"/>
      <c r="F520" s="1"/>
      <c r="G520" s="2"/>
      <c r="H520" s="2"/>
      <c r="I520" s="2"/>
      <c r="J520" s="2"/>
      <c r="K520" s="2"/>
      <c r="L520" s="2"/>
      <c r="M520" s="4"/>
      <c r="N520" s="302"/>
      <c r="O520" s="116"/>
      <c r="P520" s="116"/>
      <c r="Q520" s="116"/>
      <c r="R520" s="116"/>
      <c r="S520" s="116"/>
      <c r="T520" s="116"/>
      <c r="U520" s="116"/>
      <c r="V520" s="116"/>
      <c r="W520" s="116"/>
      <c r="X520" s="116"/>
      <c r="Y520" s="116"/>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69">
        <f t="shared" ref="BJ520:CV520" si="318">COUNTIFS($N$8:$N$490,"MN",BJ8:BJ490,KĐG)</f>
        <v>0</v>
      </c>
      <c r="BK520" s="69">
        <f t="shared" si="318"/>
        <v>0</v>
      </c>
      <c r="BL520" s="69">
        <f t="shared" si="318"/>
        <v>0</v>
      </c>
      <c r="BM520" s="69">
        <f t="shared" si="318"/>
        <v>0</v>
      </c>
      <c r="BN520" s="69">
        <f t="shared" si="318"/>
        <v>0</v>
      </c>
      <c r="BO520" s="69">
        <f t="shared" si="318"/>
        <v>0</v>
      </c>
      <c r="BP520" s="69">
        <f t="shared" si="318"/>
        <v>0</v>
      </c>
      <c r="BQ520" s="69">
        <f t="shared" si="318"/>
        <v>0</v>
      </c>
      <c r="BR520" s="69">
        <f t="shared" si="318"/>
        <v>0</v>
      </c>
      <c r="BS520" s="69">
        <f t="shared" si="318"/>
        <v>0</v>
      </c>
      <c r="BT520" s="69">
        <f t="shared" si="318"/>
        <v>0</v>
      </c>
      <c r="BU520" s="69">
        <f t="shared" si="318"/>
        <v>0</v>
      </c>
      <c r="BV520" s="69">
        <f t="shared" si="318"/>
        <v>0</v>
      </c>
      <c r="BW520" s="69">
        <f t="shared" si="318"/>
        <v>0</v>
      </c>
      <c r="BX520" s="69">
        <f t="shared" si="318"/>
        <v>0</v>
      </c>
      <c r="BY520" s="69">
        <f t="shared" si="318"/>
        <v>0</v>
      </c>
      <c r="BZ520" s="69">
        <f t="shared" si="318"/>
        <v>0</v>
      </c>
      <c r="CA520" s="69">
        <f t="shared" si="318"/>
        <v>0</v>
      </c>
      <c r="CB520" s="69">
        <f t="shared" si="318"/>
        <v>0</v>
      </c>
      <c r="CC520" s="69">
        <f t="shared" si="318"/>
        <v>0</v>
      </c>
      <c r="CD520" s="69">
        <f t="shared" si="318"/>
        <v>0</v>
      </c>
      <c r="CE520" s="69">
        <f t="shared" si="318"/>
        <v>0</v>
      </c>
      <c r="CF520" s="69">
        <f t="shared" si="318"/>
        <v>0</v>
      </c>
      <c r="CG520" s="69">
        <f t="shared" si="318"/>
        <v>0</v>
      </c>
      <c r="CH520" s="69">
        <f t="shared" si="318"/>
        <v>0</v>
      </c>
      <c r="CI520" s="69">
        <f t="shared" si="318"/>
        <v>0</v>
      </c>
      <c r="CJ520" s="69">
        <f t="shared" si="318"/>
        <v>0</v>
      </c>
      <c r="CK520" s="69">
        <f t="shared" si="318"/>
        <v>0</v>
      </c>
      <c r="CL520" s="69">
        <f t="shared" si="318"/>
        <v>0</v>
      </c>
      <c r="CM520" s="69">
        <f t="shared" si="318"/>
        <v>0</v>
      </c>
      <c r="CN520" s="69">
        <f t="shared" si="318"/>
        <v>0</v>
      </c>
      <c r="CO520" s="69">
        <f t="shared" si="318"/>
        <v>0</v>
      </c>
      <c r="CP520" s="69">
        <f t="shared" si="318"/>
        <v>0</v>
      </c>
      <c r="CQ520" s="69">
        <f t="shared" si="318"/>
        <v>0</v>
      </c>
      <c r="CR520" s="69">
        <f t="shared" si="318"/>
        <v>0</v>
      </c>
      <c r="CS520" s="69">
        <f t="shared" si="318"/>
        <v>0</v>
      </c>
      <c r="CT520" s="69">
        <f t="shared" si="318"/>
        <v>0</v>
      </c>
      <c r="CU520" s="69">
        <f t="shared" si="318"/>
        <v>0</v>
      </c>
      <c r="CV520" s="69">
        <f t="shared" si="318"/>
        <v>0</v>
      </c>
      <c r="CW520" s="181"/>
      <c r="CX520" s="358"/>
      <c r="CY520" s="182"/>
      <c r="CZ520" s="182"/>
      <c r="DA520" s="182"/>
      <c r="DB520" s="182"/>
      <c r="DC520" s="182"/>
      <c r="DD520" s="182"/>
      <c r="DE520" s="182"/>
      <c r="DF520" s="183"/>
      <c r="DG520" s="2"/>
      <c r="DH520" s="2"/>
      <c r="DI520" s="2"/>
      <c r="DJ520" s="2"/>
      <c r="DK520" s="2"/>
      <c r="DL520" s="2"/>
      <c r="DM520" s="2"/>
      <c r="DN520" s="2"/>
      <c r="DO520" s="2"/>
      <c r="DP520" s="2"/>
      <c r="DQ520" s="2"/>
      <c r="DR520" s="2"/>
      <c r="DS520" s="2"/>
      <c r="DT520" s="2"/>
      <c r="DU520" s="2"/>
      <c r="DV520" s="2"/>
      <c r="DW520" s="2"/>
      <c r="DX520" s="2"/>
      <c r="DY520" s="2"/>
      <c r="DZ520" s="2"/>
    </row>
    <row r="521" spans="1:130" s="382" customFormat="1" ht="12.75" hidden="1" x14ac:dyDescent="0.2">
      <c r="A521" s="657"/>
      <c r="B521" s="658"/>
      <c r="C521" s="639"/>
      <c r="D521" s="363" t="s">
        <v>958</v>
      </c>
      <c r="E521" s="364"/>
      <c r="F521" s="364"/>
      <c r="G521" s="30"/>
      <c r="H521" s="30"/>
      <c r="I521" s="30"/>
      <c r="J521" s="30"/>
      <c r="K521" s="30"/>
      <c r="L521" s="30"/>
      <c r="M521" s="116"/>
      <c r="N521" s="365"/>
      <c r="O521" s="116"/>
      <c r="P521" s="116"/>
      <c r="Q521" s="116"/>
      <c r="R521" s="116"/>
      <c r="S521" s="116"/>
      <c r="T521" s="116"/>
      <c r="U521" s="116"/>
      <c r="V521" s="116"/>
      <c r="W521" s="116"/>
      <c r="X521" s="116"/>
      <c r="Y521" s="116"/>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66">
        <f t="shared" ref="BJ521:CS521" si="319">BJ520/(BJ517+BJ518+BJ519+BJ520)</f>
        <v>0</v>
      </c>
      <c r="BK521" s="366">
        <f t="shared" si="319"/>
        <v>0</v>
      </c>
      <c r="BL521" s="366">
        <f t="shared" si="319"/>
        <v>0</v>
      </c>
      <c r="BM521" s="366">
        <f t="shared" si="319"/>
        <v>0</v>
      </c>
      <c r="BN521" s="366">
        <f t="shared" si="319"/>
        <v>0</v>
      </c>
      <c r="BO521" s="366">
        <f t="shared" si="319"/>
        <v>0</v>
      </c>
      <c r="BP521" s="366">
        <f t="shared" si="319"/>
        <v>0</v>
      </c>
      <c r="BQ521" s="366">
        <f t="shared" si="319"/>
        <v>0</v>
      </c>
      <c r="BR521" s="366">
        <f t="shared" si="319"/>
        <v>0</v>
      </c>
      <c r="BS521" s="366">
        <f t="shared" si="319"/>
        <v>0</v>
      </c>
      <c r="BT521" s="366">
        <f t="shared" si="319"/>
        <v>0</v>
      </c>
      <c r="BU521" s="366">
        <f t="shared" si="319"/>
        <v>0</v>
      </c>
      <c r="BV521" s="366">
        <f t="shared" si="319"/>
        <v>0</v>
      </c>
      <c r="BW521" s="366">
        <f t="shared" si="319"/>
        <v>0</v>
      </c>
      <c r="BX521" s="366">
        <f t="shared" si="319"/>
        <v>0</v>
      </c>
      <c r="BY521" s="366">
        <f t="shared" si="319"/>
        <v>0</v>
      </c>
      <c r="BZ521" s="366">
        <f t="shared" si="319"/>
        <v>0</v>
      </c>
      <c r="CA521" s="366">
        <f t="shared" si="319"/>
        <v>0</v>
      </c>
      <c r="CB521" s="366">
        <f t="shared" si="319"/>
        <v>0</v>
      </c>
      <c r="CC521" s="366">
        <f t="shared" si="319"/>
        <v>0</v>
      </c>
      <c r="CD521" s="366">
        <f t="shared" si="319"/>
        <v>0</v>
      </c>
      <c r="CE521" s="366">
        <f t="shared" si="319"/>
        <v>0</v>
      </c>
      <c r="CF521" s="366">
        <f t="shared" si="319"/>
        <v>0</v>
      </c>
      <c r="CG521" s="366">
        <f t="shared" si="319"/>
        <v>0</v>
      </c>
      <c r="CH521" s="366">
        <f t="shared" si="319"/>
        <v>0</v>
      </c>
      <c r="CI521" s="366">
        <f t="shared" si="319"/>
        <v>0</v>
      </c>
      <c r="CJ521" s="366">
        <f t="shared" si="319"/>
        <v>0</v>
      </c>
      <c r="CK521" s="366">
        <f t="shared" si="319"/>
        <v>0</v>
      </c>
      <c r="CL521" s="366">
        <f t="shared" si="319"/>
        <v>0</v>
      </c>
      <c r="CM521" s="366">
        <f t="shared" si="319"/>
        <v>0</v>
      </c>
      <c r="CN521" s="366">
        <f t="shared" si="319"/>
        <v>0</v>
      </c>
      <c r="CO521" s="366">
        <f t="shared" si="319"/>
        <v>0</v>
      </c>
      <c r="CP521" s="366">
        <f t="shared" si="319"/>
        <v>0</v>
      </c>
      <c r="CQ521" s="366">
        <f t="shared" si="319"/>
        <v>0</v>
      </c>
      <c r="CR521" s="366">
        <f t="shared" si="319"/>
        <v>0</v>
      </c>
      <c r="CS521" s="366">
        <f t="shared" si="319"/>
        <v>0</v>
      </c>
      <c r="CT521" s="366">
        <f>CT520/(CT517+CT518+CT519+CT520)</f>
        <v>0</v>
      </c>
      <c r="CU521" s="366">
        <f>CU520/(CU517+CU518+CU519+CU520)</f>
        <v>0</v>
      </c>
      <c r="CV521" s="366">
        <f>CV520/(CV517+CV518+CV519+CV520)</f>
        <v>0</v>
      </c>
      <c r="CW521" s="367"/>
      <c r="CX521" s="359"/>
      <c r="CY521" s="359"/>
      <c r="CZ521" s="359"/>
      <c r="DA521" s="359"/>
      <c r="DB521" s="359"/>
      <c r="DC521" s="359"/>
      <c r="DD521" s="359"/>
      <c r="DE521" s="359"/>
      <c r="DF521" s="368"/>
      <c r="DG521" s="30"/>
      <c r="DH521" s="30"/>
      <c r="DI521" s="30"/>
      <c r="DJ521" s="30"/>
      <c r="DK521" s="30"/>
      <c r="DL521" s="30"/>
      <c r="DM521" s="30"/>
      <c r="DN521" s="30"/>
      <c r="DO521" s="30"/>
      <c r="DP521" s="30"/>
      <c r="DQ521" s="30"/>
      <c r="DR521" s="30"/>
      <c r="DS521" s="30"/>
      <c r="DT521" s="30"/>
      <c r="DU521" s="30"/>
      <c r="DV521" s="30"/>
      <c r="DW521" s="30"/>
      <c r="DX521" s="30"/>
      <c r="DY521" s="30"/>
      <c r="DZ521" s="30"/>
    </row>
    <row r="522" spans="1:130" ht="15.75" hidden="1" x14ac:dyDescent="0.25">
      <c r="A522" s="657"/>
      <c r="B522" s="658"/>
      <c r="C522" s="639"/>
      <c r="D522" s="680" t="s">
        <v>959</v>
      </c>
      <c r="E522" s="1"/>
      <c r="F522" s="1"/>
      <c r="G522" s="2"/>
      <c r="H522" s="2"/>
      <c r="I522" s="2"/>
      <c r="J522" s="2"/>
      <c r="K522" s="2"/>
      <c r="L522" s="2"/>
      <c r="M522" s="4"/>
      <c r="N522" s="302"/>
      <c r="O522" s="116"/>
      <c r="P522" s="116"/>
      <c r="Q522" s="116"/>
      <c r="R522" s="116"/>
      <c r="S522" s="116"/>
      <c r="T522" s="116"/>
      <c r="U522" s="116"/>
      <c r="V522" s="116"/>
      <c r="W522" s="116"/>
      <c r="X522" s="116"/>
      <c r="Y522" s="116"/>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188">
        <f t="shared" ref="BJ522:CS522" si="320">(((BJ517*2)+(BJ518*1)+(BJ519*0)+(BJ519*0)))/(BJ517+BJ518+BJ519+BJ520)</f>
        <v>1.8048780487804879</v>
      </c>
      <c r="BK522" s="188">
        <f t="shared" si="320"/>
        <v>1.9268292682926829</v>
      </c>
      <c r="BL522" s="188">
        <f t="shared" si="320"/>
        <v>1.9512195121951219</v>
      </c>
      <c r="BM522" s="188">
        <f t="shared" si="320"/>
        <v>1.9268292682926829</v>
      </c>
      <c r="BN522" s="188">
        <f t="shared" si="320"/>
        <v>1.8780487804878048</v>
      </c>
      <c r="BO522" s="188">
        <f t="shared" si="320"/>
        <v>1.9024390243902438</v>
      </c>
      <c r="BP522" s="188">
        <f t="shared" si="320"/>
        <v>1.8048780487804879</v>
      </c>
      <c r="BQ522" s="188">
        <f t="shared" si="320"/>
        <v>1.8048780487804879</v>
      </c>
      <c r="BR522" s="188">
        <f t="shared" si="320"/>
        <v>1.8780487804878048</v>
      </c>
      <c r="BS522" s="188">
        <f t="shared" si="320"/>
        <v>1.8461538461538463</v>
      </c>
      <c r="BT522" s="188">
        <f t="shared" si="320"/>
        <v>1.8461538461538463</v>
      </c>
      <c r="BU522" s="188">
        <f t="shared" si="320"/>
        <v>1.8461538461538463</v>
      </c>
      <c r="BV522" s="188">
        <f t="shared" si="320"/>
        <v>1.8461538461538463</v>
      </c>
      <c r="BW522" s="188">
        <f t="shared" si="320"/>
        <v>1.8461538461538463</v>
      </c>
      <c r="BX522" s="188">
        <f t="shared" si="320"/>
        <v>1.8461538461538463</v>
      </c>
      <c r="BY522" s="188">
        <f t="shared" si="320"/>
        <v>1.8461538461538463</v>
      </c>
      <c r="BZ522" s="188">
        <f t="shared" si="320"/>
        <v>1.8461538461538463</v>
      </c>
      <c r="CA522" s="188">
        <f t="shared" si="320"/>
        <v>1.8461538461538463</v>
      </c>
      <c r="CB522" s="188">
        <f t="shared" si="320"/>
        <v>1.8461538461538463</v>
      </c>
      <c r="CC522" s="188">
        <f t="shared" si="320"/>
        <v>1.8536585365853659</v>
      </c>
      <c r="CD522" s="188">
        <f t="shared" si="320"/>
        <v>1.8048780487804879</v>
      </c>
      <c r="CE522" s="188">
        <f t="shared" si="320"/>
        <v>1.8536585365853659</v>
      </c>
      <c r="CF522" s="188">
        <f t="shared" si="320"/>
        <v>1.8536585365853659</v>
      </c>
      <c r="CG522" s="188">
        <f t="shared" si="320"/>
        <v>1.8536585365853659</v>
      </c>
      <c r="CH522" s="188">
        <f t="shared" si="320"/>
        <v>1.8780487804878048</v>
      </c>
      <c r="CI522" s="188">
        <f t="shared" si="320"/>
        <v>1.8780487804878048</v>
      </c>
      <c r="CJ522" s="188">
        <f t="shared" si="320"/>
        <v>1.8780487804878048</v>
      </c>
      <c r="CK522" s="188">
        <f t="shared" si="320"/>
        <v>1.8048780487804879</v>
      </c>
      <c r="CL522" s="188">
        <f t="shared" si="320"/>
        <v>1.8536585365853659</v>
      </c>
      <c r="CM522" s="188">
        <f t="shared" si="320"/>
        <v>1.8536585365853659</v>
      </c>
      <c r="CN522" s="188">
        <f t="shared" si="320"/>
        <v>1.8536585365853659</v>
      </c>
      <c r="CO522" s="188">
        <f t="shared" si="320"/>
        <v>1.9024390243902438</v>
      </c>
      <c r="CP522" s="188">
        <f t="shared" si="320"/>
        <v>1.975609756097561</v>
      </c>
      <c r="CQ522" s="188">
        <f t="shared" si="320"/>
        <v>1.9512195121951219</v>
      </c>
      <c r="CR522" s="188">
        <f t="shared" si="320"/>
        <v>1.9512195121951219</v>
      </c>
      <c r="CS522" s="188">
        <f t="shared" si="320"/>
        <v>1.9750000000000001</v>
      </c>
      <c r="CT522" s="188">
        <f>(((CT517*2)+(CT518*1)+(CT519*0)+(CT519*0)))/(CT517+CT518+CT519+CT520)</f>
        <v>1.975609756097561</v>
      </c>
      <c r="CU522" s="188">
        <f>(((CU517*2)+(CU518*1)+(CU519*0)+(CU519*0)))/(CU517+CU518+CU519+CU520)</f>
        <v>2</v>
      </c>
      <c r="CV522" s="188">
        <f>(((CV517*2)+(CV518*1)+(CV519*0)+(CV519*0)))/(CV517+CV518+CV519+CV520)</f>
        <v>2</v>
      </c>
      <c r="CW522" s="189">
        <f>COUNTIF($BJ523:$CV523,"Đ")</f>
        <v>39</v>
      </c>
      <c r="CX522" s="360">
        <f>CW522/(CY522+DA522+DC522+CW522)</f>
        <v>1</v>
      </c>
      <c r="CY522" s="189">
        <f>COUNTIF($BJ523:$DL523,"CCG")</f>
        <v>0</v>
      </c>
      <c r="CZ522" s="190">
        <f>CY522/(CW522+DA522+DC522+CY522)</f>
        <v>0</v>
      </c>
      <c r="DA522" s="189">
        <f>COUNTIF($BJ523:$DL523,"CĐ")</f>
        <v>0</v>
      </c>
      <c r="DB522" s="190">
        <f>DA522/(CW522+CY522+DC522+DA522)</f>
        <v>0</v>
      </c>
      <c r="DC522" s="189">
        <f>COUNTIF($BJ523:$DL523,"KĐG")</f>
        <v>0</v>
      </c>
      <c r="DD522" s="190">
        <f>DC522/(CW522+CY522+DA522+DC522)</f>
        <v>0</v>
      </c>
      <c r="DE522" s="191">
        <f>(((CW522*2)+(CY522*1)+(DA522*0)))/(CW522+CY522+DA522)</f>
        <v>2</v>
      </c>
      <c r="DF522" s="191" t="str">
        <f>IF(DE522&gt;=1.6,"Đạt mục tiêu",IF(DE522&gt;=1,"Cần cố gắng","Chưa đạt"))</f>
        <v>Đạt mục tiêu</v>
      </c>
      <c r="DG522" s="2"/>
      <c r="DH522" s="2"/>
      <c r="DI522" s="2"/>
      <c r="DJ522" s="2"/>
      <c r="DK522" s="2"/>
      <c r="DL522" s="2"/>
      <c r="DM522" s="2"/>
      <c r="DN522" s="2"/>
      <c r="DO522" s="2"/>
      <c r="DP522" s="2"/>
      <c r="DQ522" s="2"/>
      <c r="DR522" s="2"/>
      <c r="DS522" s="2"/>
      <c r="DT522" s="2"/>
      <c r="DU522" s="2"/>
      <c r="DV522" s="2"/>
      <c r="DW522" s="2"/>
      <c r="DX522" s="2"/>
      <c r="DY522" s="2"/>
      <c r="DZ522" s="2"/>
    </row>
    <row r="523" spans="1:130" ht="15.75" hidden="1" x14ac:dyDescent="0.25">
      <c r="A523" s="659"/>
      <c r="B523" s="660"/>
      <c r="C523" s="640"/>
      <c r="D523" s="634"/>
      <c r="E523" s="1"/>
      <c r="F523" s="1"/>
      <c r="G523" s="2"/>
      <c r="H523" s="2"/>
      <c r="I523" s="2"/>
      <c r="J523" s="2"/>
      <c r="K523" s="2"/>
      <c r="L523" s="2"/>
      <c r="M523" s="4"/>
      <c r="N523" s="302"/>
      <c r="O523" s="116"/>
      <c r="P523" s="116"/>
      <c r="Q523" s="116"/>
      <c r="R523" s="116"/>
      <c r="S523" s="116"/>
      <c r="T523" s="116"/>
      <c r="U523" s="116"/>
      <c r="V523" s="116"/>
      <c r="W523" s="116"/>
      <c r="X523" s="116"/>
      <c r="Y523" s="116"/>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188" t="str">
        <f t="shared" ref="BJ523:CS523" si="321">IF(BJ521&gt;=50%,"KĐG",IF(BJ522&gt;=1.6,"Đ",IF(BJ522&gt;=1,"CCG","CĐ")))</f>
        <v>Đ</v>
      </c>
      <c r="BK523" s="188" t="str">
        <f t="shared" si="321"/>
        <v>Đ</v>
      </c>
      <c r="BL523" s="188" t="str">
        <f t="shared" si="321"/>
        <v>Đ</v>
      </c>
      <c r="BM523" s="188" t="str">
        <f t="shared" si="321"/>
        <v>Đ</v>
      </c>
      <c r="BN523" s="188" t="str">
        <f t="shared" si="321"/>
        <v>Đ</v>
      </c>
      <c r="BO523" s="188" t="str">
        <f t="shared" si="321"/>
        <v>Đ</v>
      </c>
      <c r="BP523" s="188" t="str">
        <f t="shared" si="321"/>
        <v>Đ</v>
      </c>
      <c r="BQ523" s="188" t="str">
        <f t="shared" si="321"/>
        <v>Đ</v>
      </c>
      <c r="BR523" s="188" t="str">
        <f t="shared" si="321"/>
        <v>Đ</v>
      </c>
      <c r="BS523" s="188" t="str">
        <f t="shared" si="321"/>
        <v>Đ</v>
      </c>
      <c r="BT523" s="188" t="str">
        <f t="shared" si="321"/>
        <v>Đ</v>
      </c>
      <c r="BU523" s="188" t="str">
        <f t="shared" si="321"/>
        <v>Đ</v>
      </c>
      <c r="BV523" s="188" t="str">
        <f t="shared" si="321"/>
        <v>Đ</v>
      </c>
      <c r="BW523" s="188" t="str">
        <f t="shared" si="321"/>
        <v>Đ</v>
      </c>
      <c r="BX523" s="188" t="str">
        <f t="shared" si="321"/>
        <v>Đ</v>
      </c>
      <c r="BY523" s="188" t="str">
        <f t="shared" si="321"/>
        <v>Đ</v>
      </c>
      <c r="BZ523" s="188" t="str">
        <f t="shared" si="321"/>
        <v>Đ</v>
      </c>
      <c r="CA523" s="188" t="str">
        <f t="shared" si="321"/>
        <v>Đ</v>
      </c>
      <c r="CB523" s="188" t="str">
        <f t="shared" si="321"/>
        <v>Đ</v>
      </c>
      <c r="CC523" s="188" t="str">
        <f t="shared" si="321"/>
        <v>Đ</v>
      </c>
      <c r="CD523" s="188" t="str">
        <f t="shared" si="321"/>
        <v>Đ</v>
      </c>
      <c r="CE523" s="188" t="str">
        <f t="shared" si="321"/>
        <v>Đ</v>
      </c>
      <c r="CF523" s="188" t="str">
        <f t="shared" si="321"/>
        <v>Đ</v>
      </c>
      <c r="CG523" s="188" t="str">
        <f t="shared" si="321"/>
        <v>Đ</v>
      </c>
      <c r="CH523" s="188" t="str">
        <f t="shared" si="321"/>
        <v>Đ</v>
      </c>
      <c r="CI523" s="188" t="str">
        <f t="shared" si="321"/>
        <v>Đ</v>
      </c>
      <c r="CJ523" s="188" t="str">
        <f t="shared" si="321"/>
        <v>Đ</v>
      </c>
      <c r="CK523" s="188" t="str">
        <f t="shared" si="321"/>
        <v>Đ</v>
      </c>
      <c r="CL523" s="188" t="str">
        <f t="shared" si="321"/>
        <v>Đ</v>
      </c>
      <c r="CM523" s="188" t="str">
        <f t="shared" si="321"/>
        <v>Đ</v>
      </c>
      <c r="CN523" s="188" t="str">
        <f t="shared" si="321"/>
        <v>Đ</v>
      </c>
      <c r="CO523" s="188" t="str">
        <f t="shared" si="321"/>
        <v>Đ</v>
      </c>
      <c r="CP523" s="188" t="str">
        <f t="shared" si="321"/>
        <v>Đ</v>
      </c>
      <c r="CQ523" s="188" t="str">
        <f t="shared" si="321"/>
        <v>Đ</v>
      </c>
      <c r="CR523" s="188" t="str">
        <f t="shared" si="321"/>
        <v>Đ</v>
      </c>
      <c r="CS523" s="188" t="str">
        <f t="shared" si="321"/>
        <v>Đ</v>
      </c>
      <c r="CT523" s="188" t="str">
        <f>IF(CT521&gt;=50%,"KĐG",IF(CT522&gt;=1.6,"Đ",IF(CT522&gt;=1,"CCG","CĐ")))</f>
        <v>Đ</v>
      </c>
      <c r="CU523" s="188" t="str">
        <f>IF(CU521&gt;=50%,"KĐG",IF(CU522&gt;=1.6,"Đ",IF(CU522&gt;=1,"CCG","CĐ")))</f>
        <v>Đ</v>
      </c>
      <c r="CV523" s="188" t="str">
        <f>IF(CV521&gt;=50%,"KĐG",IF(CV522&gt;=1.6,"Đ",IF(CV522&gt;=1,"CCG","CĐ")))</f>
        <v>Đ</v>
      </c>
      <c r="CW523" s="192"/>
      <c r="CX523" s="361"/>
      <c r="CY523" s="192"/>
      <c r="CZ523" s="193"/>
      <c r="DA523" s="192"/>
      <c r="DB523" s="193"/>
      <c r="DC523" s="192"/>
      <c r="DD523" s="193"/>
      <c r="DE523" s="194"/>
      <c r="DF523" s="194"/>
      <c r="DG523" s="2"/>
      <c r="DH523" s="2"/>
      <c r="DI523" s="2"/>
      <c r="DJ523" s="2"/>
      <c r="DK523" s="2"/>
      <c r="DL523" s="2"/>
      <c r="DM523" s="2"/>
      <c r="DN523" s="2"/>
      <c r="DO523" s="2"/>
      <c r="DP523" s="2"/>
      <c r="DQ523" s="2"/>
      <c r="DR523" s="2"/>
      <c r="DS523" s="2"/>
      <c r="DT523" s="2"/>
      <c r="DU523" s="2"/>
      <c r="DV523" s="2"/>
      <c r="DW523" s="2"/>
      <c r="DX523" s="2"/>
      <c r="DY523" s="2"/>
      <c r="DZ523" s="2"/>
    </row>
    <row r="524" spans="1:130" ht="15.75" hidden="1" x14ac:dyDescent="0.25">
      <c r="A524" s="681" t="s">
        <v>1199</v>
      </c>
      <c r="B524" s="681"/>
      <c r="C524" s="515"/>
      <c r="D524" s="176" t="s">
        <v>954</v>
      </c>
      <c r="E524" s="1"/>
      <c r="F524" s="1"/>
      <c r="G524" s="2"/>
      <c r="H524" s="2"/>
      <c r="I524" s="2"/>
      <c r="J524" s="2"/>
      <c r="K524" s="2"/>
      <c r="L524" s="2"/>
      <c r="M524" s="4"/>
      <c r="N524" s="302"/>
      <c r="O524" s="116"/>
      <c r="P524" s="116"/>
      <c r="Q524" s="116"/>
      <c r="R524" s="116"/>
      <c r="S524" s="116"/>
      <c r="T524" s="116"/>
      <c r="U524" s="116"/>
      <c r="V524" s="116"/>
      <c r="W524" s="116"/>
      <c r="X524" s="116"/>
      <c r="Y524" s="116"/>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69">
        <f t="shared" ref="BJ524:CV524" si="322">COUNTIFS($N$8:$N$490,"BT",BJ8:BJ490,2)</f>
        <v>32</v>
      </c>
      <c r="BK524" s="69">
        <f t="shared" si="322"/>
        <v>30</v>
      </c>
      <c r="BL524" s="69">
        <f t="shared" si="322"/>
        <v>30</v>
      </c>
      <c r="BM524" s="69">
        <f t="shared" si="322"/>
        <v>29</v>
      </c>
      <c r="BN524" s="69">
        <f t="shared" si="322"/>
        <v>28</v>
      </c>
      <c r="BO524" s="69">
        <f t="shared" si="322"/>
        <v>33</v>
      </c>
      <c r="BP524" s="69">
        <f t="shared" si="322"/>
        <v>29</v>
      </c>
      <c r="BQ524" s="69">
        <f t="shared" si="322"/>
        <v>30</v>
      </c>
      <c r="BR524" s="69">
        <f t="shared" si="322"/>
        <v>31</v>
      </c>
      <c r="BS524" s="69">
        <f t="shared" si="322"/>
        <v>31</v>
      </c>
      <c r="BT524" s="69">
        <f t="shared" si="322"/>
        <v>31</v>
      </c>
      <c r="BU524" s="69">
        <f t="shared" si="322"/>
        <v>31</v>
      </c>
      <c r="BV524" s="69">
        <f t="shared" si="322"/>
        <v>31</v>
      </c>
      <c r="BW524" s="69">
        <f t="shared" si="322"/>
        <v>31</v>
      </c>
      <c r="BX524" s="69">
        <f t="shared" si="322"/>
        <v>31</v>
      </c>
      <c r="BY524" s="69">
        <f t="shared" si="322"/>
        <v>31</v>
      </c>
      <c r="BZ524" s="69">
        <f t="shared" si="322"/>
        <v>31</v>
      </c>
      <c r="CA524" s="69">
        <f t="shared" si="322"/>
        <v>31</v>
      </c>
      <c r="CB524" s="69">
        <f t="shared" si="322"/>
        <v>31</v>
      </c>
      <c r="CC524" s="69">
        <f t="shared" si="322"/>
        <v>30</v>
      </c>
      <c r="CD524" s="69">
        <f t="shared" si="322"/>
        <v>30</v>
      </c>
      <c r="CE524" s="69">
        <f t="shared" si="322"/>
        <v>33</v>
      </c>
      <c r="CF524" s="69">
        <f t="shared" si="322"/>
        <v>33</v>
      </c>
      <c r="CG524" s="69">
        <f t="shared" si="322"/>
        <v>33</v>
      </c>
      <c r="CH524" s="69">
        <f t="shared" si="322"/>
        <v>31</v>
      </c>
      <c r="CI524" s="69">
        <f t="shared" si="322"/>
        <v>31</v>
      </c>
      <c r="CJ524" s="69">
        <f t="shared" si="322"/>
        <v>30</v>
      </c>
      <c r="CK524" s="69">
        <f t="shared" si="322"/>
        <v>30</v>
      </c>
      <c r="CL524" s="69">
        <f t="shared" si="322"/>
        <v>29</v>
      </c>
      <c r="CM524" s="69">
        <f t="shared" si="322"/>
        <v>31</v>
      </c>
      <c r="CN524" s="69">
        <f t="shared" si="322"/>
        <v>25</v>
      </c>
      <c r="CO524" s="69">
        <f t="shared" si="322"/>
        <v>29</v>
      </c>
      <c r="CP524" s="69">
        <f t="shared" si="322"/>
        <v>31</v>
      </c>
      <c r="CQ524" s="69">
        <f t="shared" si="322"/>
        <v>33</v>
      </c>
      <c r="CR524" s="69">
        <f t="shared" si="322"/>
        <v>34</v>
      </c>
      <c r="CS524" s="69">
        <f t="shared" si="322"/>
        <v>18</v>
      </c>
      <c r="CT524" s="69">
        <f t="shared" si="322"/>
        <v>33</v>
      </c>
      <c r="CU524" s="69">
        <f t="shared" si="322"/>
        <v>30</v>
      </c>
      <c r="CV524" s="69">
        <f t="shared" si="322"/>
        <v>33</v>
      </c>
      <c r="CW524" s="177"/>
      <c r="CX524" s="357"/>
      <c r="CY524" s="178"/>
      <c r="CZ524" s="178"/>
      <c r="DA524" s="178"/>
      <c r="DB524" s="178"/>
      <c r="DC524" s="178"/>
      <c r="DD524" s="178"/>
      <c r="DE524" s="178"/>
      <c r="DF524" s="179"/>
      <c r="DG524" s="2"/>
      <c r="DH524" s="2"/>
      <c r="DI524" s="2"/>
      <c r="DJ524" s="2"/>
      <c r="DK524" s="2"/>
      <c r="DL524" s="2"/>
      <c r="DM524" s="2"/>
      <c r="DN524" s="2"/>
      <c r="DO524" s="2"/>
      <c r="DP524" s="2"/>
      <c r="DQ524" s="2"/>
      <c r="DR524" s="2"/>
      <c r="DS524" s="2"/>
      <c r="DT524" s="2"/>
      <c r="DU524" s="2"/>
      <c r="DV524" s="2"/>
      <c r="DW524" s="2"/>
      <c r="DX524" s="2"/>
      <c r="DY524" s="2"/>
      <c r="DZ524" s="2"/>
    </row>
    <row r="525" spans="1:130" ht="15.75" hidden="1" x14ac:dyDescent="0.25">
      <c r="A525" s="682"/>
      <c r="B525" s="682"/>
      <c r="C525" s="515"/>
      <c r="D525" s="180" t="s">
        <v>955</v>
      </c>
      <c r="E525" s="1"/>
      <c r="F525" s="1"/>
      <c r="G525" s="2"/>
      <c r="H525" s="2"/>
      <c r="I525" s="2"/>
      <c r="J525" s="2"/>
      <c r="K525" s="2"/>
      <c r="L525" s="2"/>
      <c r="M525" s="4"/>
      <c r="N525" s="302"/>
      <c r="O525" s="116"/>
      <c r="P525" s="116"/>
      <c r="Q525" s="116"/>
      <c r="R525" s="116"/>
      <c r="S525" s="116"/>
      <c r="T525" s="116"/>
      <c r="U525" s="116"/>
      <c r="V525" s="116"/>
      <c r="W525" s="116"/>
      <c r="X525" s="116"/>
      <c r="Y525" s="116"/>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69">
        <f t="shared" ref="BJ525:CV525" si="323">COUNTIFS($N$8:$N$490,"BT",BJ8:BJ490,1)</f>
        <v>3</v>
      </c>
      <c r="BK525" s="69">
        <f t="shared" si="323"/>
        <v>5</v>
      </c>
      <c r="BL525" s="69">
        <f t="shared" si="323"/>
        <v>5</v>
      </c>
      <c r="BM525" s="69">
        <f t="shared" si="323"/>
        <v>6</v>
      </c>
      <c r="BN525" s="69">
        <f t="shared" si="323"/>
        <v>7</v>
      </c>
      <c r="BO525" s="69">
        <f t="shared" si="323"/>
        <v>2</v>
      </c>
      <c r="BP525" s="69">
        <f t="shared" si="323"/>
        <v>6</v>
      </c>
      <c r="BQ525" s="69">
        <f t="shared" si="323"/>
        <v>5</v>
      </c>
      <c r="BR525" s="69">
        <f t="shared" si="323"/>
        <v>4</v>
      </c>
      <c r="BS525" s="69">
        <f t="shared" si="323"/>
        <v>4</v>
      </c>
      <c r="BT525" s="69">
        <f t="shared" si="323"/>
        <v>4</v>
      </c>
      <c r="BU525" s="69">
        <f t="shared" si="323"/>
        <v>4</v>
      </c>
      <c r="BV525" s="69">
        <f t="shared" si="323"/>
        <v>4</v>
      </c>
      <c r="BW525" s="69">
        <f t="shared" si="323"/>
        <v>4</v>
      </c>
      <c r="BX525" s="69">
        <f t="shared" si="323"/>
        <v>4</v>
      </c>
      <c r="BY525" s="69">
        <f t="shared" si="323"/>
        <v>4</v>
      </c>
      <c r="BZ525" s="69">
        <f t="shared" si="323"/>
        <v>4</v>
      </c>
      <c r="CA525" s="69">
        <f t="shared" si="323"/>
        <v>4</v>
      </c>
      <c r="CB525" s="69">
        <f t="shared" si="323"/>
        <v>4</v>
      </c>
      <c r="CC525" s="69">
        <f t="shared" si="323"/>
        <v>5</v>
      </c>
      <c r="CD525" s="69">
        <f t="shared" si="323"/>
        <v>5</v>
      </c>
      <c r="CE525" s="69">
        <f t="shared" si="323"/>
        <v>2</v>
      </c>
      <c r="CF525" s="69">
        <f t="shared" si="323"/>
        <v>2</v>
      </c>
      <c r="CG525" s="69">
        <f t="shared" si="323"/>
        <v>2</v>
      </c>
      <c r="CH525" s="69">
        <f t="shared" si="323"/>
        <v>4</v>
      </c>
      <c r="CI525" s="69">
        <f t="shared" si="323"/>
        <v>4</v>
      </c>
      <c r="CJ525" s="69">
        <f t="shared" si="323"/>
        <v>5</v>
      </c>
      <c r="CK525" s="69">
        <f t="shared" si="323"/>
        <v>5</v>
      </c>
      <c r="CL525" s="69">
        <f t="shared" si="323"/>
        <v>6</v>
      </c>
      <c r="CM525" s="69">
        <f t="shared" si="323"/>
        <v>4</v>
      </c>
      <c r="CN525" s="69">
        <f t="shared" si="323"/>
        <v>10</v>
      </c>
      <c r="CO525" s="69">
        <f t="shared" si="323"/>
        <v>6</v>
      </c>
      <c r="CP525" s="69">
        <f t="shared" si="323"/>
        <v>4</v>
      </c>
      <c r="CQ525" s="69">
        <f t="shared" si="323"/>
        <v>2</v>
      </c>
      <c r="CR525" s="69">
        <f t="shared" si="323"/>
        <v>1</v>
      </c>
      <c r="CS525" s="69">
        <f t="shared" si="323"/>
        <v>15</v>
      </c>
      <c r="CT525" s="69">
        <f t="shared" si="323"/>
        <v>2</v>
      </c>
      <c r="CU525" s="69">
        <f t="shared" si="323"/>
        <v>5</v>
      </c>
      <c r="CV525" s="69">
        <f t="shared" si="323"/>
        <v>2</v>
      </c>
      <c r="CW525" s="181"/>
      <c r="CX525" s="358"/>
      <c r="CY525" s="182"/>
      <c r="CZ525" s="182"/>
      <c r="DA525" s="182"/>
      <c r="DB525" s="182"/>
      <c r="DC525" s="182"/>
      <c r="DD525" s="182"/>
      <c r="DE525" s="182"/>
      <c r="DF525" s="183"/>
      <c r="DG525" s="2"/>
      <c r="DH525" s="2"/>
      <c r="DI525" s="2"/>
      <c r="DJ525" s="2"/>
      <c r="DK525" s="2"/>
      <c r="DL525" s="2"/>
      <c r="DM525" s="2"/>
      <c r="DN525" s="2"/>
      <c r="DO525" s="2"/>
      <c r="DP525" s="2"/>
      <c r="DQ525" s="2"/>
      <c r="DR525" s="2"/>
      <c r="DS525" s="2"/>
      <c r="DT525" s="2"/>
      <c r="DU525" s="2"/>
      <c r="DV525" s="2"/>
      <c r="DW525" s="2"/>
      <c r="DX525" s="2"/>
      <c r="DY525" s="2"/>
      <c r="DZ525" s="2"/>
    </row>
    <row r="526" spans="1:130" ht="15.75" hidden="1" x14ac:dyDescent="0.25">
      <c r="A526" s="682"/>
      <c r="B526" s="682"/>
      <c r="C526" s="515"/>
      <c r="D526" s="180" t="s">
        <v>956</v>
      </c>
      <c r="E526" s="1"/>
      <c r="F526" s="1"/>
      <c r="G526" s="2"/>
      <c r="H526" s="2"/>
      <c r="I526" s="2"/>
      <c r="J526" s="2"/>
      <c r="K526" s="2"/>
      <c r="L526" s="2"/>
      <c r="M526" s="4"/>
      <c r="N526" s="302"/>
      <c r="O526" s="116"/>
      <c r="P526" s="116"/>
      <c r="Q526" s="116"/>
      <c r="R526" s="116"/>
      <c r="S526" s="116"/>
      <c r="T526" s="116"/>
      <c r="U526" s="116"/>
      <c r="V526" s="116"/>
      <c r="W526" s="116"/>
      <c r="X526" s="116"/>
      <c r="Y526" s="116"/>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69">
        <f t="shared" ref="BJ526:CV526" si="324">COUNTIFS($N$8:$N$490,"BT",BJ8:BJ490,0)</f>
        <v>0</v>
      </c>
      <c r="BK526" s="69">
        <f t="shared" si="324"/>
        <v>0</v>
      </c>
      <c r="BL526" s="69">
        <f t="shared" si="324"/>
        <v>0</v>
      </c>
      <c r="BM526" s="69">
        <f t="shared" si="324"/>
        <v>0</v>
      </c>
      <c r="BN526" s="69">
        <f t="shared" si="324"/>
        <v>0</v>
      </c>
      <c r="BO526" s="69">
        <f t="shared" si="324"/>
        <v>0</v>
      </c>
      <c r="BP526" s="69">
        <f t="shared" si="324"/>
        <v>0</v>
      </c>
      <c r="BQ526" s="69">
        <f t="shared" si="324"/>
        <v>0</v>
      </c>
      <c r="BR526" s="69">
        <f t="shared" si="324"/>
        <v>0</v>
      </c>
      <c r="BS526" s="69">
        <f t="shared" si="324"/>
        <v>0</v>
      </c>
      <c r="BT526" s="69">
        <f t="shared" si="324"/>
        <v>0</v>
      </c>
      <c r="BU526" s="69">
        <f t="shared" si="324"/>
        <v>0</v>
      </c>
      <c r="BV526" s="69">
        <f t="shared" si="324"/>
        <v>0</v>
      </c>
      <c r="BW526" s="69">
        <f t="shared" si="324"/>
        <v>0</v>
      </c>
      <c r="BX526" s="69">
        <f t="shared" si="324"/>
        <v>0</v>
      </c>
      <c r="BY526" s="69">
        <f t="shared" si="324"/>
        <v>0</v>
      </c>
      <c r="BZ526" s="69">
        <f t="shared" si="324"/>
        <v>0</v>
      </c>
      <c r="CA526" s="69">
        <f t="shared" si="324"/>
        <v>0</v>
      </c>
      <c r="CB526" s="69">
        <f t="shared" si="324"/>
        <v>0</v>
      </c>
      <c r="CC526" s="69">
        <f t="shared" si="324"/>
        <v>0</v>
      </c>
      <c r="CD526" s="69">
        <f t="shared" si="324"/>
        <v>0</v>
      </c>
      <c r="CE526" s="69">
        <f t="shared" si="324"/>
        <v>0</v>
      </c>
      <c r="CF526" s="69">
        <f t="shared" si="324"/>
        <v>0</v>
      </c>
      <c r="CG526" s="69">
        <f t="shared" si="324"/>
        <v>0</v>
      </c>
      <c r="CH526" s="69">
        <f t="shared" si="324"/>
        <v>0</v>
      </c>
      <c r="CI526" s="69">
        <f t="shared" si="324"/>
        <v>0</v>
      </c>
      <c r="CJ526" s="69">
        <f t="shared" si="324"/>
        <v>0</v>
      </c>
      <c r="CK526" s="69">
        <f t="shared" si="324"/>
        <v>0</v>
      </c>
      <c r="CL526" s="69">
        <f t="shared" si="324"/>
        <v>0</v>
      </c>
      <c r="CM526" s="69">
        <f t="shared" si="324"/>
        <v>0</v>
      </c>
      <c r="CN526" s="69">
        <f t="shared" si="324"/>
        <v>0</v>
      </c>
      <c r="CO526" s="69">
        <f t="shared" si="324"/>
        <v>0</v>
      </c>
      <c r="CP526" s="69">
        <f t="shared" si="324"/>
        <v>0</v>
      </c>
      <c r="CQ526" s="69">
        <f t="shared" si="324"/>
        <v>0</v>
      </c>
      <c r="CR526" s="69">
        <f t="shared" si="324"/>
        <v>0</v>
      </c>
      <c r="CS526" s="69">
        <f t="shared" si="324"/>
        <v>0</v>
      </c>
      <c r="CT526" s="69">
        <f t="shared" si="324"/>
        <v>0</v>
      </c>
      <c r="CU526" s="69">
        <f t="shared" si="324"/>
        <v>0</v>
      </c>
      <c r="CV526" s="69">
        <f t="shared" si="324"/>
        <v>0</v>
      </c>
      <c r="CW526" s="181"/>
      <c r="CX526" s="358"/>
      <c r="CY526" s="182"/>
      <c r="CZ526" s="182"/>
      <c r="DA526" s="182"/>
      <c r="DB526" s="182"/>
      <c r="DC526" s="182"/>
      <c r="DD526" s="182"/>
      <c r="DE526" s="182"/>
      <c r="DF526" s="183"/>
      <c r="DG526" s="2"/>
      <c r="DH526" s="2"/>
      <c r="DI526" s="2"/>
      <c r="DJ526" s="2"/>
      <c r="DK526" s="2"/>
      <c r="DL526" s="2"/>
      <c r="DM526" s="2"/>
      <c r="DN526" s="2"/>
      <c r="DO526" s="2"/>
      <c r="DP526" s="2"/>
      <c r="DQ526" s="2"/>
      <c r="DR526" s="2"/>
      <c r="DS526" s="2"/>
      <c r="DT526" s="2"/>
      <c r="DU526" s="2"/>
      <c r="DV526" s="2"/>
      <c r="DW526" s="2"/>
      <c r="DX526" s="2"/>
      <c r="DY526" s="2"/>
      <c r="DZ526" s="2"/>
    </row>
    <row r="527" spans="1:130" ht="15.75" hidden="1" x14ac:dyDescent="0.25">
      <c r="A527" s="682"/>
      <c r="B527" s="682"/>
      <c r="C527" s="294"/>
      <c r="D527" s="180" t="s">
        <v>957</v>
      </c>
      <c r="E527" s="1"/>
      <c r="F527" s="1"/>
      <c r="G527" s="2"/>
      <c r="H527" s="2"/>
      <c r="I527" s="2"/>
      <c r="J527" s="2"/>
      <c r="K527" s="2"/>
      <c r="L527" s="2"/>
      <c r="M527" s="4"/>
      <c r="N527" s="302"/>
      <c r="O527" s="116"/>
      <c r="P527" s="116"/>
      <c r="Q527" s="116"/>
      <c r="R527" s="116"/>
      <c r="S527" s="116"/>
      <c r="T527" s="116"/>
      <c r="U527" s="116"/>
      <c r="V527" s="116"/>
      <c r="W527" s="116"/>
      <c r="X527" s="116"/>
      <c r="Y527" s="116"/>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69">
        <f t="shared" ref="BJ527:CB527" si="325">COUNTIFS($N$8:$N$490,"BT",BJ8:BJ490,KĐG)</f>
        <v>0</v>
      </c>
      <c r="BK527" s="69">
        <f t="shared" si="325"/>
        <v>0</v>
      </c>
      <c r="BL527" s="69">
        <f t="shared" si="325"/>
        <v>0</v>
      </c>
      <c r="BM527" s="69">
        <f t="shared" si="325"/>
        <v>0</v>
      </c>
      <c r="BN527" s="69">
        <f t="shared" si="325"/>
        <v>0</v>
      </c>
      <c r="BO527" s="69">
        <f t="shared" si="325"/>
        <v>0</v>
      </c>
      <c r="BP527" s="69">
        <f t="shared" si="325"/>
        <v>0</v>
      </c>
      <c r="BQ527" s="69">
        <f t="shared" si="325"/>
        <v>0</v>
      </c>
      <c r="BR527" s="69">
        <f t="shared" si="325"/>
        <v>0</v>
      </c>
      <c r="BS527" s="69">
        <f t="shared" si="325"/>
        <v>0</v>
      </c>
      <c r="BT527" s="69">
        <f t="shared" si="325"/>
        <v>0</v>
      </c>
      <c r="BU527" s="69">
        <f t="shared" si="325"/>
        <v>0</v>
      </c>
      <c r="BV527" s="69">
        <f t="shared" si="325"/>
        <v>0</v>
      </c>
      <c r="BW527" s="69">
        <f t="shared" si="325"/>
        <v>0</v>
      </c>
      <c r="BX527" s="69">
        <f t="shared" si="325"/>
        <v>0</v>
      </c>
      <c r="BY527" s="69">
        <f t="shared" si="325"/>
        <v>0</v>
      </c>
      <c r="BZ527" s="69">
        <f t="shared" si="325"/>
        <v>0</v>
      </c>
      <c r="CA527" s="69">
        <f t="shared" si="325"/>
        <v>0</v>
      </c>
      <c r="CB527" s="69">
        <f t="shared" si="325"/>
        <v>0</v>
      </c>
      <c r="CC527" s="69">
        <f t="shared" ref="CC527:CV527" si="326">COUNTIFS($A$11:$A$492,"CĐ3",CC$11:CC$492,"KĐG")</f>
        <v>0</v>
      </c>
      <c r="CD527" s="69">
        <f t="shared" si="326"/>
        <v>0</v>
      </c>
      <c r="CE527" s="69">
        <f t="shared" si="326"/>
        <v>0</v>
      </c>
      <c r="CF527" s="69">
        <f t="shared" si="326"/>
        <v>0</v>
      </c>
      <c r="CG527" s="69">
        <f t="shared" si="326"/>
        <v>0</v>
      </c>
      <c r="CH527" s="69">
        <f t="shared" si="326"/>
        <v>0</v>
      </c>
      <c r="CI527" s="69">
        <f t="shared" si="326"/>
        <v>0</v>
      </c>
      <c r="CJ527" s="69">
        <f t="shared" si="326"/>
        <v>0</v>
      </c>
      <c r="CK527" s="69">
        <f t="shared" si="326"/>
        <v>0</v>
      </c>
      <c r="CL527" s="69">
        <f t="shared" si="326"/>
        <v>0</v>
      </c>
      <c r="CM527" s="69">
        <f t="shared" si="326"/>
        <v>0</v>
      </c>
      <c r="CN527" s="69">
        <f t="shared" si="326"/>
        <v>0</v>
      </c>
      <c r="CO527" s="69">
        <f t="shared" si="326"/>
        <v>0</v>
      </c>
      <c r="CP527" s="69">
        <f t="shared" si="326"/>
        <v>0</v>
      </c>
      <c r="CQ527" s="69">
        <f t="shared" si="326"/>
        <v>0</v>
      </c>
      <c r="CR527" s="69">
        <f t="shared" si="326"/>
        <v>0</v>
      </c>
      <c r="CS527" s="69">
        <f t="shared" si="326"/>
        <v>0</v>
      </c>
      <c r="CT527" s="69">
        <f t="shared" si="326"/>
        <v>0</v>
      </c>
      <c r="CU527" s="69">
        <f t="shared" si="326"/>
        <v>0</v>
      </c>
      <c r="CV527" s="69">
        <f t="shared" si="326"/>
        <v>0</v>
      </c>
      <c r="CW527" s="181"/>
      <c r="CX527" s="358"/>
      <c r="CY527" s="182"/>
      <c r="CZ527" s="182"/>
      <c r="DA527" s="182"/>
      <c r="DB527" s="182"/>
      <c r="DC527" s="182"/>
      <c r="DD527" s="182"/>
      <c r="DE527" s="182"/>
      <c r="DF527" s="183"/>
      <c r="DG527" s="2"/>
      <c r="DH527" s="2"/>
      <c r="DI527" s="2"/>
      <c r="DJ527" s="2"/>
      <c r="DK527" s="2"/>
      <c r="DL527" s="2"/>
      <c r="DM527" s="2"/>
      <c r="DN527" s="2"/>
      <c r="DO527" s="2"/>
      <c r="DP527" s="2"/>
      <c r="DQ527" s="2"/>
      <c r="DR527" s="2"/>
      <c r="DS527" s="2"/>
      <c r="DT527" s="2"/>
      <c r="DU527" s="2"/>
      <c r="DV527" s="2"/>
      <c r="DW527" s="2"/>
      <c r="DX527" s="2"/>
      <c r="DY527" s="2"/>
      <c r="DZ527" s="2"/>
    </row>
    <row r="528" spans="1:130" ht="15.75" hidden="1" x14ac:dyDescent="0.25">
      <c r="A528" s="682"/>
      <c r="B528" s="682"/>
      <c r="C528" s="294"/>
      <c r="D528" s="180" t="s">
        <v>958</v>
      </c>
      <c r="E528" s="1"/>
      <c r="F528" s="1"/>
      <c r="G528" s="2"/>
      <c r="H528" s="2"/>
      <c r="I528" s="2"/>
      <c r="J528" s="2"/>
      <c r="K528" s="2"/>
      <c r="L528" s="2"/>
      <c r="M528" s="4"/>
      <c r="N528" s="302"/>
      <c r="O528" s="116"/>
      <c r="P528" s="116"/>
      <c r="Q528" s="116"/>
      <c r="R528" s="116"/>
      <c r="S528" s="116"/>
      <c r="T528" s="116"/>
      <c r="U528" s="116"/>
      <c r="V528" s="116"/>
      <c r="W528" s="116"/>
      <c r="X528" s="116"/>
      <c r="Y528" s="116"/>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314">
        <f t="shared" ref="BJ528:CV528" si="327">BJ527/(BJ524+BJ525+BJ526+BJ527)</f>
        <v>0</v>
      </c>
      <c r="BK528" s="314">
        <f t="shared" si="327"/>
        <v>0</v>
      </c>
      <c r="BL528" s="314">
        <f t="shared" si="327"/>
        <v>0</v>
      </c>
      <c r="BM528" s="314">
        <f t="shared" si="327"/>
        <v>0</v>
      </c>
      <c r="BN528" s="314">
        <f t="shared" si="327"/>
        <v>0</v>
      </c>
      <c r="BO528" s="314">
        <f t="shared" si="327"/>
        <v>0</v>
      </c>
      <c r="BP528" s="314">
        <f t="shared" si="327"/>
        <v>0</v>
      </c>
      <c r="BQ528" s="314">
        <f t="shared" si="327"/>
        <v>0</v>
      </c>
      <c r="BR528" s="314">
        <f t="shared" si="327"/>
        <v>0</v>
      </c>
      <c r="BS528" s="314">
        <f t="shared" si="327"/>
        <v>0</v>
      </c>
      <c r="BT528" s="314">
        <f t="shared" si="327"/>
        <v>0</v>
      </c>
      <c r="BU528" s="314">
        <f t="shared" si="327"/>
        <v>0</v>
      </c>
      <c r="BV528" s="314">
        <f t="shared" si="327"/>
        <v>0</v>
      </c>
      <c r="BW528" s="314">
        <f t="shared" si="327"/>
        <v>0</v>
      </c>
      <c r="BX528" s="314">
        <f t="shared" si="327"/>
        <v>0</v>
      </c>
      <c r="BY528" s="314">
        <f t="shared" si="327"/>
        <v>0</v>
      </c>
      <c r="BZ528" s="314">
        <f t="shared" si="327"/>
        <v>0</v>
      </c>
      <c r="CA528" s="314">
        <f t="shared" si="327"/>
        <v>0</v>
      </c>
      <c r="CB528" s="314">
        <f t="shared" si="327"/>
        <v>0</v>
      </c>
      <c r="CC528" s="314">
        <f t="shared" si="327"/>
        <v>0</v>
      </c>
      <c r="CD528" s="314">
        <f t="shared" si="327"/>
        <v>0</v>
      </c>
      <c r="CE528" s="314">
        <f t="shared" si="327"/>
        <v>0</v>
      </c>
      <c r="CF528" s="314">
        <f t="shared" si="327"/>
        <v>0</v>
      </c>
      <c r="CG528" s="314">
        <f t="shared" si="327"/>
        <v>0</v>
      </c>
      <c r="CH528" s="314">
        <f t="shared" si="327"/>
        <v>0</v>
      </c>
      <c r="CI528" s="314">
        <f t="shared" si="327"/>
        <v>0</v>
      </c>
      <c r="CJ528" s="314">
        <f t="shared" si="327"/>
        <v>0</v>
      </c>
      <c r="CK528" s="314">
        <f t="shared" si="327"/>
        <v>0</v>
      </c>
      <c r="CL528" s="314">
        <f t="shared" si="327"/>
        <v>0</v>
      </c>
      <c r="CM528" s="314">
        <f t="shared" si="327"/>
        <v>0</v>
      </c>
      <c r="CN528" s="314">
        <f t="shared" si="327"/>
        <v>0</v>
      </c>
      <c r="CO528" s="314">
        <f t="shared" si="327"/>
        <v>0</v>
      </c>
      <c r="CP528" s="314">
        <f t="shared" si="327"/>
        <v>0</v>
      </c>
      <c r="CQ528" s="314">
        <f t="shared" si="327"/>
        <v>0</v>
      </c>
      <c r="CR528" s="314">
        <f t="shared" si="327"/>
        <v>0</v>
      </c>
      <c r="CS528" s="314">
        <f t="shared" si="327"/>
        <v>0</v>
      </c>
      <c r="CT528" s="314">
        <f t="shared" si="327"/>
        <v>0</v>
      </c>
      <c r="CU528" s="314">
        <f t="shared" si="327"/>
        <v>0</v>
      </c>
      <c r="CV528" s="314">
        <f t="shared" si="327"/>
        <v>0</v>
      </c>
      <c r="CW528" s="185"/>
      <c r="CX528" s="359"/>
      <c r="CY528" s="186"/>
      <c r="CZ528" s="186"/>
      <c r="DA528" s="186"/>
      <c r="DB528" s="186"/>
      <c r="DC528" s="186"/>
      <c r="DD528" s="186"/>
      <c r="DE528" s="186"/>
      <c r="DF528" s="187"/>
      <c r="DG528" s="2"/>
      <c r="DH528" s="2"/>
      <c r="DI528" s="2"/>
      <c r="DJ528" s="2"/>
      <c r="DK528" s="2"/>
      <c r="DL528" s="2"/>
      <c r="DM528" s="2"/>
      <c r="DN528" s="2"/>
      <c r="DO528" s="2"/>
      <c r="DP528" s="2"/>
      <c r="DQ528" s="2"/>
      <c r="DR528" s="2"/>
      <c r="DS528" s="2"/>
      <c r="DT528" s="2"/>
      <c r="DU528" s="2"/>
      <c r="DV528" s="2"/>
      <c r="DW528" s="2"/>
      <c r="DX528" s="2"/>
      <c r="DY528" s="2"/>
      <c r="DZ528" s="2"/>
    </row>
    <row r="529" spans="1:130" ht="15.75" hidden="1" x14ac:dyDescent="0.25">
      <c r="A529" s="682"/>
      <c r="B529" s="682"/>
      <c r="C529" s="294"/>
      <c r="D529" s="680" t="s">
        <v>959</v>
      </c>
      <c r="E529" s="1"/>
      <c r="F529" s="1"/>
      <c r="G529" s="2"/>
      <c r="H529" s="2"/>
      <c r="I529" s="2"/>
      <c r="J529" s="2"/>
      <c r="K529" s="2"/>
      <c r="L529" s="2"/>
      <c r="M529" s="4"/>
      <c r="N529" s="302"/>
      <c r="O529" s="116"/>
      <c r="P529" s="116"/>
      <c r="Q529" s="116"/>
      <c r="R529" s="116"/>
      <c r="S529" s="116"/>
      <c r="T529" s="116"/>
      <c r="U529" s="116"/>
      <c r="V529" s="116"/>
      <c r="W529" s="116"/>
      <c r="X529" s="116"/>
      <c r="Y529" s="116"/>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188">
        <f t="shared" ref="BJ529:CV529" si="328">(((BJ524*2)+(BJ525*1)+(BJ526*0)+(BJ526*0)))/(BJ524+BJ525+BJ526+BJ527)</f>
        <v>1.9142857142857144</v>
      </c>
      <c r="BK529" s="188">
        <f t="shared" si="328"/>
        <v>1.8571428571428572</v>
      </c>
      <c r="BL529" s="188">
        <f t="shared" si="328"/>
        <v>1.8571428571428572</v>
      </c>
      <c r="BM529" s="188">
        <f t="shared" si="328"/>
        <v>1.8285714285714285</v>
      </c>
      <c r="BN529" s="188">
        <f t="shared" si="328"/>
        <v>1.8</v>
      </c>
      <c r="BO529" s="188">
        <f t="shared" si="328"/>
        <v>1.9428571428571428</v>
      </c>
      <c r="BP529" s="188">
        <f t="shared" si="328"/>
        <v>1.8285714285714285</v>
      </c>
      <c r="BQ529" s="188">
        <f t="shared" si="328"/>
        <v>1.8571428571428572</v>
      </c>
      <c r="BR529" s="188">
        <f t="shared" si="328"/>
        <v>1.8857142857142857</v>
      </c>
      <c r="BS529" s="188">
        <f t="shared" si="328"/>
        <v>1.8857142857142857</v>
      </c>
      <c r="BT529" s="188">
        <f t="shared" si="328"/>
        <v>1.8857142857142857</v>
      </c>
      <c r="BU529" s="188">
        <f t="shared" si="328"/>
        <v>1.8857142857142857</v>
      </c>
      <c r="BV529" s="188">
        <f t="shared" si="328"/>
        <v>1.8857142857142857</v>
      </c>
      <c r="BW529" s="188">
        <f t="shared" si="328"/>
        <v>1.8857142857142857</v>
      </c>
      <c r="BX529" s="188">
        <f t="shared" si="328"/>
        <v>1.8857142857142857</v>
      </c>
      <c r="BY529" s="188">
        <f t="shared" si="328"/>
        <v>1.8857142857142857</v>
      </c>
      <c r="BZ529" s="188">
        <f t="shared" si="328"/>
        <v>1.8857142857142857</v>
      </c>
      <c r="CA529" s="188">
        <f t="shared" si="328"/>
        <v>1.8857142857142857</v>
      </c>
      <c r="CB529" s="188">
        <f t="shared" si="328"/>
        <v>1.8857142857142857</v>
      </c>
      <c r="CC529" s="188">
        <f t="shared" si="328"/>
        <v>1.8571428571428572</v>
      </c>
      <c r="CD529" s="188">
        <f t="shared" si="328"/>
        <v>1.8571428571428572</v>
      </c>
      <c r="CE529" s="188">
        <f t="shared" si="328"/>
        <v>1.9428571428571428</v>
      </c>
      <c r="CF529" s="188">
        <f t="shared" si="328"/>
        <v>1.9428571428571428</v>
      </c>
      <c r="CG529" s="188">
        <f t="shared" si="328"/>
        <v>1.9428571428571428</v>
      </c>
      <c r="CH529" s="188">
        <f t="shared" si="328"/>
        <v>1.8857142857142857</v>
      </c>
      <c r="CI529" s="188">
        <f t="shared" si="328"/>
        <v>1.8857142857142857</v>
      </c>
      <c r="CJ529" s="188">
        <f t="shared" si="328"/>
        <v>1.8571428571428572</v>
      </c>
      <c r="CK529" s="188">
        <f t="shared" si="328"/>
        <v>1.8571428571428572</v>
      </c>
      <c r="CL529" s="188">
        <f t="shared" si="328"/>
        <v>1.8285714285714285</v>
      </c>
      <c r="CM529" s="188">
        <f t="shared" si="328"/>
        <v>1.8857142857142857</v>
      </c>
      <c r="CN529" s="188">
        <f t="shared" si="328"/>
        <v>1.7142857142857142</v>
      </c>
      <c r="CO529" s="188">
        <f t="shared" si="328"/>
        <v>1.8285714285714285</v>
      </c>
      <c r="CP529" s="188">
        <f t="shared" si="328"/>
        <v>1.8857142857142857</v>
      </c>
      <c r="CQ529" s="188">
        <f t="shared" si="328"/>
        <v>1.9428571428571428</v>
      </c>
      <c r="CR529" s="188">
        <f t="shared" si="328"/>
        <v>1.9714285714285715</v>
      </c>
      <c r="CS529" s="188">
        <f t="shared" si="328"/>
        <v>1.5454545454545454</v>
      </c>
      <c r="CT529" s="188">
        <f t="shared" si="328"/>
        <v>1.9428571428571428</v>
      </c>
      <c r="CU529" s="188">
        <f t="shared" si="328"/>
        <v>1.8571428571428572</v>
      </c>
      <c r="CV529" s="188">
        <f t="shared" si="328"/>
        <v>1.9428571428571428</v>
      </c>
      <c r="CW529" s="189">
        <f>COUNTIF($BJ530:$CV530,"Đ")</f>
        <v>38</v>
      </c>
      <c r="CX529" s="360">
        <f>CW529/(CY529+DA529+DC529+CW529)</f>
        <v>1</v>
      </c>
      <c r="CY529" s="189">
        <f>COUNTIF($BJ530:$DL530,"CCG")</f>
        <v>0</v>
      </c>
      <c r="CZ529" s="190">
        <f>CY529/(CW529+DA529+DC529+CY529)</f>
        <v>0</v>
      </c>
      <c r="DA529" s="189">
        <f>COUNTIF($BJ530:$DL530,"CĐ")</f>
        <v>0</v>
      </c>
      <c r="DB529" s="190">
        <f>DA529/(CW529+CY529+DC529+DA529)</f>
        <v>0</v>
      </c>
      <c r="DC529" s="189">
        <f>COUNTIF($BJ530:$DL530,"KĐG")</f>
        <v>0</v>
      </c>
      <c r="DD529" s="190">
        <f>DC529/(CW529+CY529+DA529+DC529)</f>
        <v>0</v>
      </c>
      <c r="DE529" s="191">
        <f>(((CW529*2)+(CY529*1)+(DA529*0)))/(CW529+CY529+DA529)</f>
        <v>2</v>
      </c>
      <c r="DF529" s="191" t="str">
        <f>IF(DE529&gt;=1.6,"Đạt mục tiêu",IF(DE529&gt;=1,"Cần cố gắng","Chưa đạt"))</f>
        <v>Đạt mục tiêu</v>
      </c>
      <c r="DG529" s="2"/>
      <c r="DH529" s="2"/>
      <c r="DI529" s="2"/>
      <c r="DJ529" s="2"/>
      <c r="DK529" s="2"/>
      <c r="DL529" s="2"/>
      <c r="DM529" s="2"/>
      <c r="DN529" s="2"/>
      <c r="DO529" s="2"/>
      <c r="DP529" s="2"/>
      <c r="DQ529" s="2"/>
      <c r="DR529" s="2"/>
      <c r="DS529" s="2"/>
      <c r="DT529" s="2"/>
      <c r="DU529" s="2"/>
      <c r="DV529" s="2"/>
      <c r="DW529" s="2"/>
      <c r="DX529" s="2"/>
      <c r="DY529" s="2"/>
      <c r="DZ529" s="2"/>
    </row>
    <row r="530" spans="1:130" ht="15.75" hidden="1" x14ac:dyDescent="0.25">
      <c r="A530" s="678" t="s">
        <v>953</v>
      </c>
      <c r="B530" s="679"/>
      <c r="C530" s="639"/>
      <c r="D530" s="634"/>
      <c r="E530" s="1"/>
      <c r="F530" s="1"/>
      <c r="G530" s="2"/>
      <c r="H530" s="2"/>
      <c r="I530" s="2"/>
      <c r="J530" s="2"/>
      <c r="K530" s="2"/>
      <c r="L530" s="2"/>
      <c r="M530" s="4"/>
      <c r="N530" s="302"/>
      <c r="O530" s="116"/>
      <c r="P530" s="116"/>
      <c r="Q530" s="116"/>
      <c r="R530" s="116"/>
      <c r="S530" s="116"/>
      <c r="T530" s="116"/>
      <c r="U530" s="116"/>
      <c r="V530" s="116"/>
      <c r="W530" s="116"/>
      <c r="X530" s="116"/>
      <c r="Y530" s="116"/>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188" t="str">
        <f t="shared" ref="BJ530:CR530" si="329">IF(BJ528&gt;=50%,"KĐG",IF(BJ529&gt;=1.6,"Đ",IF(BJ529&gt;=1,"CCG","CĐ")))</f>
        <v>Đ</v>
      </c>
      <c r="BK530" s="188" t="str">
        <f t="shared" si="329"/>
        <v>Đ</v>
      </c>
      <c r="BL530" s="188" t="str">
        <f t="shared" si="329"/>
        <v>Đ</v>
      </c>
      <c r="BM530" s="188" t="str">
        <f t="shared" si="329"/>
        <v>Đ</v>
      </c>
      <c r="BN530" s="188" t="str">
        <f t="shared" si="329"/>
        <v>Đ</v>
      </c>
      <c r="BO530" s="188" t="str">
        <f t="shared" si="329"/>
        <v>Đ</v>
      </c>
      <c r="BP530" s="188" t="str">
        <f t="shared" si="329"/>
        <v>Đ</v>
      </c>
      <c r="BQ530" s="188" t="str">
        <f t="shared" si="329"/>
        <v>Đ</v>
      </c>
      <c r="BR530" s="188" t="str">
        <f t="shared" si="329"/>
        <v>Đ</v>
      </c>
      <c r="BS530" s="188" t="str">
        <f t="shared" si="329"/>
        <v>Đ</v>
      </c>
      <c r="BT530" s="188" t="str">
        <f t="shared" si="329"/>
        <v>Đ</v>
      </c>
      <c r="BU530" s="188" t="str">
        <f t="shared" si="329"/>
        <v>Đ</v>
      </c>
      <c r="BV530" s="188" t="str">
        <f t="shared" si="329"/>
        <v>Đ</v>
      </c>
      <c r="BW530" s="188" t="str">
        <f t="shared" si="329"/>
        <v>Đ</v>
      </c>
      <c r="BX530" s="188" t="str">
        <f t="shared" si="329"/>
        <v>Đ</v>
      </c>
      <c r="BY530" s="188" t="str">
        <f t="shared" si="329"/>
        <v>Đ</v>
      </c>
      <c r="BZ530" s="188" t="str">
        <f t="shared" si="329"/>
        <v>Đ</v>
      </c>
      <c r="CA530" s="188" t="str">
        <f t="shared" si="329"/>
        <v>Đ</v>
      </c>
      <c r="CB530" s="188" t="str">
        <f t="shared" si="329"/>
        <v>Đ</v>
      </c>
      <c r="CC530" s="188" t="str">
        <f t="shared" si="329"/>
        <v>Đ</v>
      </c>
      <c r="CD530" s="188" t="str">
        <f t="shared" si="329"/>
        <v>Đ</v>
      </c>
      <c r="CE530" s="188" t="str">
        <f t="shared" si="329"/>
        <v>Đ</v>
      </c>
      <c r="CF530" s="188" t="str">
        <f t="shared" si="329"/>
        <v>Đ</v>
      </c>
      <c r="CG530" s="188" t="str">
        <f t="shared" si="329"/>
        <v>Đ</v>
      </c>
      <c r="CH530" s="188" t="str">
        <f t="shared" si="329"/>
        <v>Đ</v>
      </c>
      <c r="CI530" s="188" t="str">
        <f t="shared" si="329"/>
        <v>Đ</v>
      </c>
      <c r="CJ530" s="188" t="str">
        <f t="shared" si="329"/>
        <v>Đ</v>
      </c>
      <c r="CK530" s="188" t="str">
        <f t="shared" si="329"/>
        <v>Đ</v>
      </c>
      <c r="CL530" s="188" t="str">
        <f t="shared" si="329"/>
        <v>Đ</v>
      </c>
      <c r="CM530" s="188" t="str">
        <f t="shared" si="329"/>
        <v>Đ</v>
      </c>
      <c r="CN530" s="188" t="str">
        <f t="shared" si="329"/>
        <v>Đ</v>
      </c>
      <c r="CO530" s="188" t="str">
        <f t="shared" si="329"/>
        <v>Đ</v>
      </c>
      <c r="CP530" s="188" t="str">
        <f t="shared" si="329"/>
        <v>Đ</v>
      </c>
      <c r="CQ530" s="188" t="str">
        <f t="shared" si="329"/>
        <v>Đ</v>
      </c>
      <c r="CR530" s="188" t="str">
        <f t="shared" si="329"/>
        <v>Đ</v>
      </c>
      <c r="CS530" s="188"/>
      <c r="CT530" s="188" t="str">
        <f>IF(CT528&gt;=50%,"KĐG",IF(CT529&gt;=1.6,"Đ",IF(CT529&gt;=1,"CCG","CĐ")))</f>
        <v>Đ</v>
      </c>
      <c r="CU530" s="188" t="str">
        <f>IF(CU528&gt;=50%,"KĐG",IF(CU529&gt;=1.6,"Đ",IF(CU529&gt;=1,"CCG","CĐ")))</f>
        <v>Đ</v>
      </c>
      <c r="CV530" s="188" t="str">
        <f>IF(CV528&gt;=50%,"KĐG",IF(CV529&gt;=1.6,"Đ",IF(CV529&gt;=1,"CCG","CĐ")))</f>
        <v>Đ</v>
      </c>
      <c r="CW530" s="192"/>
      <c r="CX530" s="361"/>
      <c r="CY530" s="192"/>
      <c r="CZ530" s="193"/>
      <c r="DA530" s="192"/>
      <c r="DB530" s="193"/>
      <c r="DC530" s="192"/>
      <c r="DD530" s="193"/>
      <c r="DE530" s="194"/>
      <c r="DF530" s="194"/>
      <c r="DG530" s="2"/>
      <c r="DH530" s="2"/>
      <c r="DI530" s="2"/>
      <c r="DJ530" s="2"/>
      <c r="DK530" s="2"/>
      <c r="DL530" s="2"/>
      <c r="DM530" s="2"/>
      <c r="DN530" s="2"/>
      <c r="DO530" s="2"/>
      <c r="DP530" s="2"/>
      <c r="DQ530" s="2"/>
      <c r="DR530" s="2"/>
      <c r="DS530" s="2"/>
      <c r="DT530" s="2"/>
      <c r="DU530" s="2"/>
      <c r="DV530" s="2"/>
      <c r="DW530" s="2"/>
      <c r="DX530" s="2"/>
      <c r="DY530" s="2"/>
      <c r="DZ530" s="2"/>
    </row>
    <row r="531" spans="1:130" ht="15.75" hidden="1" x14ac:dyDescent="0.25">
      <c r="A531" s="657"/>
      <c r="B531" s="658"/>
      <c r="C531" s="639"/>
      <c r="D531" s="180" t="s">
        <v>955</v>
      </c>
      <c r="E531" s="1"/>
      <c r="F531" s="1"/>
      <c r="G531" s="2"/>
      <c r="H531" s="2"/>
      <c r="I531" s="2"/>
      <c r="J531" s="2"/>
      <c r="K531" s="2"/>
      <c r="L531" s="2"/>
      <c r="M531" s="4"/>
      <c r="N531" s="302"/>
      <c r="O531" s="116"/>
      <c r="P531" s="116"/>
      <c r="Q531" s="116"/>
      <c r="R531" s="116"/>
      <c r="S531" s="116"/>
      <c r="T531" s="116"/>
      <c r="U531" s="116"/>
      <c r="V531" s="116"/>
      <c r="W531" s="116"/>
      <c r="X531" s="116"/>
      <c r="Y531" s="116"/>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69">
        <f t="shared" ref="BJ531:CV531" si="330">COUNTIFS($N$8:$N$490,"GĐ",BJ8:BJ490,2)</f>
        <v>38</v>
      </c>
      <c r="BK531" s="69">
        <f t="shared" si="330"/>
        <v>40</v>
      </c>
      <c r="BL531" s="69">
        <f t="shared" si="330"/>
        <v>40</v>
      </c>
      <c r="BM531" s="69">
        <f t="shared" si="330"/>
        <v>39</v>
      </c>
      <c r="BN531" s="69">
        <f t="shared" si="330"/>
        <v>38</v>
      </c>
      <c r="BO531" s="69">
        <f t="shared" si="330"/>
        <v>39</v>
      </c>
      <c r="BP531" s="69">
        <f t="shared" si="330"/>
        <v>40</v>
      </c>
      <c r="BQ531" s="69">
        <f t="shared" si="330"/>
        <v>40</v>
      </c>
      <c r="BR531" s="69">
        <f t="shared" si="330"/>
        <v>39</v>
      </c>
      <c r="BS531" s="69">
        <f t="shared" si="330"/>
        <v>38</v>
      </c>
      <c r="BT531" s="69">
        <f t="shared" si="330"/>
        <v>38</v>
      </c>
      <c r="BU531" s="69">
        <f t="shared" si="330"/>
        <v>38</v>
      </c>
      <c r="BV531" s="69">
        <f t="shared" si="330"/>
        <v>38</v>
      </c>
      <c r="BW531" s="69">
        <f t="shared" si="330"/>
        <v>38</v>
      </c>
      <c r="BX531" s="69">
        <f t="shared" si="330"/>
        <v>38</v>
      </c>
      <c r="BY531" s="69">
        <f t="shared" si="330"/>
        <v>38</v>
      </c>
      <c r="BZ531" s="69">
        <f t="shared" si="330"/>
        <v>38</v>
      </c>
      <c r="CA531" s="69">
        <f t="shared" si="330"/>
        <v>38</v>
      </c>
      <c r="CB531" s="69">
        <f t="shared" si="330"/>
        <v>38</v>
      </c>
      <c r="CC531" s="69">
        <f t="shared" si="330"/>
        <v>42</v>
      </c>
      <c r="CD531" s="69">
        <f t="shared" si="330"/>
        <v>40</v>
      </c>
      <c r="CE531" s="69">
        <f t="shared" si="330"/>
        <v>35</v>
      </c>
      <c r="CF531" s="69">
        <f t="shared" si="330"/>
        <v>33</v>
      </c>
      <c r="CG531" s="69">
        <f t="shared" si="330"/>
        <v>34</v>
      </c>
      <c r="CH531" s="69">
        <f t="shared" si="330"/>
        <v>32</v>
      </c>
      <c r="CI531" s="69">
        <f t="shared" si="330"/>
        <v>34</v>
      </c>
      <c r="CJ531" s="69">
        <f t="shared" si="330"/>
        <v>34</v>
      </c>
      <c r="CK531" s="69">
        <f t="shared" si="330"/>
        <v>34</v>
      </c>
      <c r="CL531" s="69">
        <f t="shared" si="330"/>
        <v>30</v>
      </c>
      <c r="CM531" s="69">
        <f t="shared" si="330"/>
        <v>32</v>
      </c>
      <c r="CN531" s="69">
        <f t="shared" si="330"/>
        <v>32</v>
      </c>
      <c r="CO531" s="69">
        <f t="shared" si="330"/>
        <v>32</v>
      </c>
      <c r="CP531" s="69">
        <f t="shared" si="330"/>
        <v>35</v>
      </c>
      <c r="CQ531" s="69">
        <f t="shared" si="330"/>
        <v>36</v>
      </c>
      <c r="CR531" s="69">
        <f t="shared" si="330"/>
        <v>37</v>
      </c>
      <c r="CS531" s="69">
        <f t="shared" si="330"/>
        <v>39</v>
      </c>
      <c r="CT531" s="69">
        <f t="shared" si="330"/>
        <v>39</v>
      </c>
      <c r="CU531" s="69">
        <f t="shared" si="330"/>
        <v>37</v>
      </c>
      <c r="CV531" s="69">
        <f t="shared" si="330"/>
        <v>40</v>
      </c>
      <c r="CW531" s="181"/>
      <c r="CX531" s="358"/>
      <c r="CY531" s="182"/>
      <c r="CZ531" s="182"/>
      <c r="DA531" s="182"/>
      <c r="DB531" s="182"/>
      <c r="DC531" s="182"/>
      <c r="DD531" s="182"/>
      <c r="DE531" s="182"/>
      <c r="DF531" s="183"/>
      <c r="DG531" s="2"/>
      <c r="DH531" s="2"/>
      <c r="DI531" s="2"/>
      <c r="DJ531" s="2"/>
      <c r="DK531" s="2"/>
      <c r="DL531" s="2"/>
      <c r="DM531" s="2"/>
      <c r="DN531" s="2"/>
      <c r="DO531" s="2"/>
      <c r="DP531" s="2"/>
      <c r="DQ531" s="2"/>
      <c r="DR531" s="2"/>
      <c r="DS531" s="2"/>
      <c r="DT531" s="2"/>
      <c r="DU531" s="2"/>
      <c r="DV531" s="2"/>
      <c r="DW531" s="2"/>
      <c r="DX531" s="2"/>
      <c r="DY531" s="2"/>
      <c r="DZ531" s="2"/>
    </row>
    <row r="532" spans="1:130" ht="15.75" hidden="1" x14ac:dyDescent="0.25">
      <c r="A532" s="657"/>
      <c r="B532" s="658"/>
      <c r="C532" s="639"/>
      <c r="D532" s="180" t="s">
        <v>956</v>
      </c>
      <c r="E532" s="1"/>
      <c r="F532" s="1"/>
      <c r="G532" s="2"/>
      <c r="H532" s="2"/>
      <c r="I532" s="2"/>
      <c r="J532" s="2"/>
      <c r="K532" s="2"/>
      <c r="L532" s="2"/>
      <c r="M532" s="4"/>
      <c r="N532" s="302"/>
      <c r="O532" s="116"/>
      <c r="P532" s="116"/>
      <c r="Q532" s="116"/>
      <c r="R532" s="116"/>
      <c r="S532" s="116"/>
      <c r="T532" s="116"/>
      <c r="U532" s="116"/>
      <c r="V532" s="116"/>
      <c r="W532" s="116"/>
      <c r="X532" s="116"/>
      <c r="Y532" s="116"/>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69">
        <f t="shared" ref="BJ532:CV532" si="331">COUNTIFS($N$8:$N$490,"GĐ",BJ8:BJ490,1)</f>
        <v>4</v>
      </c>
      <c r="BK532" s="69">
        <f t="shared" si="331"/>
        <v>2</v>
      </c>
      <c r="BL532" s="69">
        <f t="shared" si="331"/>
        <v>2</v>
      </c>
      <c r="BM532" s="69">
        <f t="shared" si="331"/>
        <v>3</v>
      </c>
      <c r="BN532" s="69">
        <f t="shared" si="331"/>
        <v>4</v>
      </c>
      <c r="BO532" s="69">
        <f t="shared" si="331"/>
        <v>3</v>
      </c>
      <c r="BP532" s="69">
        <f t="shared" si="331"/>
        <v>2</v>
      </c>
      <c r="BQ532" s="69">
        <f t="shared" si="331"/>
        <v>2</v>
      </c>
      <c r="BR532" s="69">
        <f t="shared" si="331"/>
        <v>3</v>
      </c>
      <c r="BS532" s="69">
        <f t="shared" si="331"/>
        <v>3</v>
      </c>
      <c r="BT532" s="69">
        <f t="shared" si="331"/>
        <v>3</v>
      </c>
      <c r="BU532" s="69">
        <f t="shared" si="331"/>
        <v>3</v>
      </c>
      <c r="BV532" s="69">
        <f t="shared" si="331"/>
        <v>3</v>
      </c>
      <c r="BW532" s="69">
        <f t="shared" si="331"/>
        <v>3</v>
      </c>
      <c r="BX532" s="69">
        <f t="shared" si="331"/>
        <v>3</v>
      </c>
      <c r="BY532" s="69">
        <f t="shared" si="331"/>
        <v>3</v>
      </c>
      <c r="BZ532" s="69">
        <f t="shared" si="331"/>
        <v>3</v>
      </c>
      <c r="CA532" s="69">
        <f t="shared" si="331"/>
        <v>3</v>
      </c>
      <c r="CB532" s="69">
        <f t="shared" si="331"/>
        <v>3</v>
      </c>
      <c r="CC532" s="69">
        <f t="shared" si="331"/>
        <v>0</v>
      </c>
      <c r="CD532" s="69">
        <f t="shared" si="331"/>
        <v>2</v>
      </c>
      <c r="CE532" s="69">
        <f t="shared" si="331"/>
        <v>7</v>
      </c>
      <c r="CF532" s="69">
        <f t="shared" si="331"/>
        <v>9</v>
      </c>
      <c r="CG532" s="69">
        <f t="shared" si="331"/>
        <v>8</v>
      </c>
      <c r="CH532" s="69">
        <f t="shared" si="331"/>
        <v>10</v>
      </c>
      <c r="CI532" s="69">
        <f t="shared" si="331"/>
        <v>8</v>
      </c>
      <c r="CJ532" s="69">
        <f t="shared" si="331"/>
        <v>8</v>
      </c>
      <c r="CK532" s="69">
        <f t="shared" si="331"/>
        <v>8</v>
      </c>
      <c r="CL532" s="69">
        <f t="shared" si="331"/>
        <v>12</v>
      </c>
      <c r="CM532" s="69">
        <f t="shared" si="331"/>
        <v>10</v>
      </c>
      <c r="CN532" s="69">
        <f t="shared" si="331"/>
        <v>10</v>
      </c>
      <c r="CO532" s="69">
        <f t="shared" si="331"/>
        <v>10</v>
      </c>
      <c r="CP532" s="69">
        <f t="shared" si="331"/>
        <v>7</v>
      </c>
      <c r="CQ532" s="69">
        <f t="shared" si="331"/>
        <v>6</v>
      </c>
      <c r="CR532" s="69">
        <f t="shared" si="331"/>
        <v>5</v>
      </c>
      <c r="CS532" s="69">
        <f t="shared" si="331"/>
        <v>3</v>
      </c>
      <c r="CT532" s="69">
        <f t="shared" si="331"/>
        <v>3</v>
      </c>
      <c r="CU532" s="69">
        <f t="shared" si="331"/>
        <v>5</v>
      </c>
      <c r="CV532" s="69">
        <f t="shared" si="331"/>
        <v>2</v>
      </c>
      <c r="CW532" s="181"/>
      <c r="CX532" s="358"/>
      <c r="CY532" s="182"/>
      <c r="CZ532" s="182"/>
      <c r="DA532" s="182"/>
      <c r="DB532" s="182"/>
      <c r="DC532" s="182"/>
      <c r="DD532" s="182"/>
      <c r="DE532" s="182"/>
      <c r="DF532" s="183"/>
      <c r="DG532" s="2"/>
      <c r="DH532" s="2"/>
      <c r="DI532" s="2"/>
      <c r="DJ532" s="2"/>
      <c r="DK532" s="2"/>
      <c r="DL532" s="2"/>
      <c r="DM532" s="2"/>
      <c r="DN532" s="2"/>
      <c r="DO532" s="2"/>
      <c r="DP532" s="2"/>
      <c r="DQ532" s="2"/>
      <c r="DR532" s="2"/>
      <c r="DS532" s="2"/>
      <c r="DT532" s="2"/>
      <c r="DU532" s="2"/>
      <c r="DV532" s="2"/>
      <c r="DW532" s="2"/>
      <c r="DX532" s="2"/>
      <c r="DY532" s="2"/>
      <c r="DZ532" s="2"/>
    </row>
    <row r="533" spans="1:130" ht="15.75" hidden="1" x14ac:dyDescent="0.25">
      <c r="A533" s="657"/>
      <c r="B533" s="658"/>
      <c r="C533" s="639"/>
      <c r="D533" s="180" t="s">
        <v>957</v>
      </c>
      <c r="E533" s="1"/>
      <c r="F533" s="1"/>
      <c r="G533" s="2"/>
      <c r="H533" s="2"/>
      <c r="I533" s="2"/>
      <c r="J533" s="2"/>
      <c r="K533" s="2"/>
      <c r="L533" s="2"/>
      <c r="M533" s="4"/>
      <c r="N533" s="302"/>
      <c r="O533" s="116"/>
      <c r="P533" s="116"/>
      <c r="Q533" s="116"/>
      <c r="R533" s="116"/>
      <c r="S533" s="116"/>
      <c r="T533" s="116"/>
      <c r="U533" s="116"/>
      <c r="V533" s="116"/>
      <c r="W533" s="116"/>
      <c r="X533" s="116"/>
      <c r="Y533" s="116"/>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69">
        <f t="shared" ref="BJ533:CV533" si="332">COUNTIFS($N$8:$N$490,"GĐ",BJ8:BJ490,0)</f>
        <v>0</v>
      </c>
      <c r="BK533" s="69">
        <f t="shared" si="332"/>
        <v>0</v>
      </c>
      <c r="BL533" s="69">
        <f t="shared" si="332"/>
        <v>0</v>
      </c>
      <c r="BM533" s="69">
        <f t="shared" si="332"/>
        <v>0</v>
      </c>
      <c r="BN533" s="69">
        <f t="shared" si="332"/>
        <v>0</v>
      </c>
      <c r="BO533" s="69">
        <f t="shared" si="332"/>
        <v>0</v>
      </c>
      <c r="BP533" s="69">
        <f t="shared" si="332"/>
        <v>0</v>
      </c>
      <c r="BQ533" s="69">
        <f t="shared" si="332"/>
        <v>0</v>
      </c>
      <c r="BR533" s="69">
        <f t="shared" si="332"/>
        <v>0</v>
      </c>
      <c r="BS533" s="69">
        <f t="shared" si="332"/>
        <v>0</v>
      </c>
      <c r="BT533" s="69">
        <f t="shared" si="332"/>
        <v>0</v>
      </c>
      <c r="BU533" s="69">
        <f t="shared" si="332"/>
        <v>0</v>
      </c>
      <c r="BV533" s="69">
        <f t="shared" si="332"/>
        <v>0</v>
      </c>
      <c r="BW533" s="69">
        <f t="shared" si="332"/>
        <v>0</v>
      </c>
      <c r="BX533" s="69">
        <f t="shared" si="332"/>
        <v>0</v>
      </c>
      <c r="BY533" s="69">
        <f t="shared" si="332"/>
        <v>0</v>
      </c>
      <c r="BZ533" s="69">
        <f t="shared" si="332"/>
        <v>0</v>
      </c>
      <c r="CA533" s="69">
        <f t="shared" si="332"/>
        <v>0</v>
      </c>
      <c r="CB533" s="69">
        <f t="shared" si="332"/>
        <v>0</v>
      </c>
      <c r="CC533" s="69">
        <f t="shared" si="332"/>
        <v>0</v>
      </c>
      <c r="CD533" s="69">
        <f t="shared" si="332"/>
        <v>0</v>
      </c>
      <c r="CE533" s="69">
        <f t="shared" si="332"/>
        <v>0</v>
      </c>
      <c r="CF533" s="69">
        <f t="shared" si="332"/>
        <v>0</v>
      </c>
      <c r="CG533" s="69">
        <f t="shared" si="332"/>
        <v>0</v>
      </c>
      <c r="CH533" s="69">
        <f t="shared" si="332"/>
        <v>0</v>
      </c>
      <c r="CI533" s="69">
        <f t="shared" si="332"/>
        <v>0</v>
      </c>
      <c r="CJ533" s="69">
        <f t="shared" si="332"/>
        <v>0</v>
      </c>
      <c r="CK533" s="69">
        <f t="shared" si="332"/>
        <v>0</v>
      </c>
      <c r="CL533" s="69">
        <f t="shared" si="332"/>
        <v>0</v>
      </c>
      <c r="CM533" s="69">
        <f t="shared" si="332"/>
        <v>0</v>
      </c>
      <c r="CN533" s="69">
        <f t="shared" si="332"/>
        <v>0</v>
      </c>
      <c r="CO533" s="69">
        <f t="shared" si="332"/>
        <v>0</v>
      </c>
      <c r="CP533" s="69">
        <f t="shared" si="332"/>
        <v>0</v>
      </c>
      <c r="CQ533" s="69">
        <f t="shared" si="332"/>
        <v>0</v>
      </c>
      <c r="CR533" s="69">
        <f t="shared" si="332"/>
        <v>0</v>
      </c>
      <c r="CS533" s="69">
        <f t="shared" si="332"/>
        <v>0</v>
      </c>
      <c r="CT533" s="69">
        <f t="shared" si="332"/>
        <v>0</v>
      </c>
      <c r="CU533" s="69">
        <f t="shared" si="332"/>
        <v>0</v>
      </c>
      <c r="CV533" s="69">
        <f t="shared" si="332"/>
        <v>0</v>
      </c>
      <c r="CW533" s="181"/>
      <c r="CX533" s="358"/>
      <c r="CY533" s="182"/>
      <c r="CZ533" s="182"/>
      <c r="DA533" s="182"/>
      <c r="DB533" s="182"/>
      <c r="DC533" s="182"/>
      <c r="DD533" s="182"/>
      <c r="DE533" s="182"/>
      <c r="DF533" s="183"/>
      <c r="DG533" s="2"/>
      <c r="DH533" s="2"/>
      <c r="DI533" s="2"/>
      <c r="DJ533" s="2"/>
      <c r="DK533" s="2"/>
      <c r="DL533" s="2"/>
      <c r="DM533" s="2"/>
      <c r="DN533" s="2"/>
      <c r="DO533" s="2"/>
      <c r="DP533" s="2"/>
      <c r="DQ533" s="2"/>
      <c r="DR533" s="2"/>
      <c r="DS533" s="2"/>
      <c r="DT533" s="2"/>
      <c r="DU533" s="2"/>
      <c r="DV533" s="2"/>
      <c r="DW533" s="2"/>
      <c r="DX533" s="2"/>
      <c r="DY533" s="2"/>
      <c r="DZ533" s="2"/>
    </row>
    <row r="534" spans="1:130" ht="15.75" hidden="1" x14ac:dyDescent="0.25">
      <c r="A534" s="657"/>
      <c r="B534" s="658"/>
      <c r="C534" s="639"/>
      <c r="D534" s="180" t="s">
        <v>958</v>
      </c>
      <c r="E534" s="1"/>
      <c r="F534" s="1"/>
      <c r="G534" s="2"/>
      <c r="H534" s="2"/>
      <c r="I534" s="2"/>
      <c r="J534" s="2"/>
      <c r="K534" s="2"/>
      <c r="L534" s="2"/>
      <c r="M534" s="4"/>
      <c r="N534" s="302"/>
      <c r="O534" s="116"/>
      <c r="P534" s="116"/>
      <c r="Q534" s="116"/>
      <c r="R534" s="116"/>
      <c r="S534" s="116"/>
      <c r="T534" s="116"/>
      <c r="U534" s="116"/>
      <c r="V534" s="116"/>
      <c r="W534" s="116"/>
      <c r="X534" s="116"/>
      <c r="Y534" s="116"/>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184">
        <f t="shared" ref="BJ534:CV534" si="333">COUNTIFS($N$8:$N$490,"GĐ",BJ8:BJ490,KĐG)</f>
        <v>0</v>
      </c>
      <c r="BK534" s="184">
        <f t="shared" si="333"/>
        <v>0</v>
      </c>
      <c r="BL534" s="184">
        <f t="shared" si="333"/>
        <v>0</v>
      </c>
      <c r="BM534" s="184">
        <f t="shared" si="333"/>
        <v>0</v>
      </c>
      <c r="BN534" s="184">
        <f t="shared" si="333"/>
        <v>0</v>
      </c>
      <c r="BO534" s="184">
        <f t="shared" si="333"/>
        <v>0</v>
      </c>
      <c r="BP534" s="184">
        <f t="shared" si="333"/>
        <v>0</v>
      </c>
      <c r="BQ534" s="184">
        <f t="shared" si="333"/>
        <v>0</v>
      </c>
      <c r="BR534" s="184">
        <f t="shared" si="333"/>
        <v>0</v>
      </c>
      <c r="BS534" s="184">
        <f t="shared" si="333"/>
        <v>0</v>
      </c>
      <c r="BT534" s="184">
        <f t="shared" si="333"/>
        <v>0</v>
      </c>
      <c r="BU534" s="184">
        <f t="shared" si="333"/>
        <v>0</v>
      </c>
      <c r="BV534" s="184">
        <f t="shared" si="333"/>
        <v>0</v>
      </c>
      <c r="BW534" s="184">
        <f t="shared" si="333"/>
        <v>0</v>
      </c>
      <c r="BX534" s="184">
        <f t="shared" si="333"/>
        <v>0</v>
      </c>
      <c r="BY534" s="184">
        <f t="shared" si="333"/>
        <v>0</v>
      </c>
      <c r="BZ534" s="184">
        <f t="shared" si="333"/>
        <v>0</v>
      </c>
      <c r="CA534" s="184">
        <f t="shared" si="333"/>
        <v>0</v>
      </c>
      <c r="CB534" s="184">
        <f t="shared" si="333"/>
        <v>0</v>
      </c>
      <c r="CC534" s="184">
        <f t="shared" si="333"/>
        <v>0</v>
      </c>
      <c r="CD534" s="184">
        <f t="shared" si="333"/>
        <v>0</v>
      </c>
      <c r="CE534" s="184">
        <f t="shared" si="333"/>
        <v>0</v>
      </c>
      <c r="CF534" s="184">
        <f t="shared" si="333"/>
        <v>0</v>
      </c>
      <c r="CG534" s="184">
        <f t="shared" si="333"/>
        <v>0</v>
      </c>
      <c r="CH534" s="184">
        <f t="shared" si="333"/>
        <v>0</v>
      </c>
      <c r="CI534" s="184">
        <f t="shared" si="333"/>
        <v>0</v>
      </c>
      <c r="CJ534" s="184">
        <f t="shared" si="333"/>
        <v>0</v>
      </c>
      <c r="CK534" s="184">
        <f t="shared" si="333"/>
        <v>0</v>
      </c>
      <c r="CL534" s="184">
        <f t="shared" si="333"/>
        <v>0</v>
      </c>
      <c r="CM534" s="184">
        <f t="shared" si="333"/>
        <v>0</v>
      </c>
      <c r="CN534" s="184">
        <f t="shared" si="333"/>
        <v>0</v>
      </c>
      <c r="CO534" s="184">
        <f t="shared" si="333"/>
        <v>0</v>
      </c>
      <c r="CP534" s="184">
        <f t="shared" si="333"/>
        <v>0</v>
      </c>
      <c r="CQ534" s="184">
        <f t="shared" si="333"/>
        <v>0</v>
      </c>
      <c r="CR534" s="184">
        <f t="shared" si="333"/>
        <v>0</v>
      </c>
      <c r="CS534" s="184">
        <f t="shared" si="333"/>
        <v>0</v>
      </c>
      <c r="CT534" s="184">
        <f t="shared" si="333"/>
        <v>0</v>
      </c>
      <c r="CU534" s="184">
        <f t="shared" si="333"/>
        <v>0</v>
      </c>
      <c r="CV534" s="184">
        <f t="shared" si="333"/>
        <v>0</v>
      </c>
      <c r="CW534" s="185"/>
      <c r="CX534" s="359"/>
      <c r="CY534" s="186"/>
      <c r="CZ534" s="186"/>
      <c r="DA534" s="186"/>
      <c r="DB534" s="186"/>
      <c r="DC534" s="186"/>
      <c r="DD534" s="186"/>
      <c r="DE534" s="186"/>
      <c r="DF534" s="187"/>
      <c r="DG534" s="2"/>
      <c r="DH534" s="2"/>
      <c r="DI534" s="2"/>
      <c r="DJ534" s="2"/>
      <c r="DK534" s="2"/>
      <c r="DL534" s="2"/>
      <c r="DM534" s="2"/>
      <c r="DN534" s="2"/>
      <c r="DO534" s="2"/>
      <c r="DP534" s="2"/>
      <c r="DQ534" s="2"/>
      <c r="DR534" s="2"/>
      <c r="DS534" s="2"/>
      <c r="DT534" s="2"/>
      <c r="DU534" s="2"/>
      <c r="DV534" s="2"/>
      <c r="DW534" s="2"/>
      <c r="DX534" s="2"/>
      <c r="DY534" s="2"/>
      <c r="DZ534" s="2"/>
    </row>
    <row r="535" spans="1:130" ht="15.75" hidden="1" x14ac:dyDescent="0.25">
      <c r="A535" s="657"/>
      <c r="B535" s="658"/>
      <c r="C535" s="639"/>
      <c r="D535" s="680" t="s">
        <v>959</v>
      </c>
      <c r="E535" s="1"/>
      <c r="F535" s="1"/>
      <c r="G535" s="2"/>
      <c r="H535" s="2"/>
      <c r="I535" s="2"/>
      <c r="J535" s="2"/>
      <c r="K535" s="2"/>
      <c r="L535" s="2"/>
      <c r="M535" s="4"/>
      <c r="N535" s="302"/>
      <c r="O535" s="116"/>
      <c r="P535" s="116"/>
      <c r="Q535" s="116"/>
      <c r="R535" s="116"/>
      <c r="S535" s="116"/>
      <c r="T535" s="116"/>
      <c r="U535" s="116"/>
      <c r="V535" s="116"/>
      <c r="W535" s="116"/>
      <c r="X535" s="116"/>
      <c r="Y535" s="116"/>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188">
        <f>(((BJ531*2)+(BJ532*1)+(BJ533*0)+(BJ534*0)))/(BJ531+BJ532+BJ533+BJ534)</f>
        <v>1.9047619047619047</v>
      </c>
      <c r="BK535" s="188">
        <f t="shared" ref="BK535:CV535" si="334">(((BK531*2)+(BK532*1)+(BK533*0)+(BK534*0)))/(BK531+BK532+BK533+BK534)</f>
        <v>1.9523809523809523</v>
      </c>
      <c r="BL535" s="188">
        <f t="shared" si="334"/>
        <v>1.9523809523809523</v>
      </c>
      <c r="BM535" s="188">
        <f t="shared" si="334"/>
        <v>1.9285714285714286</v>
      </c>
      <c r="BN535" s="188">
        <f t="shared" si="334"/>
        <v>1.9047619047619047</v>
      </c>
      <c r="BO535" s="188">
        <f t="shared" si="334"/>
        <v>1.9285714285714286</v>
      </c>
      <c r="BP535" s="188">
        <f t="shared" si="334"/>
        <v>1.9523809523809523</v>
      </c>
      <c r="BQ535" s="188">
        <f t="shared" si="334"/>
        <v>1.9523809523809523</v>
      </c>
      <c r="BR535" s="188">
        <f t="shared" si="334"/>
        <v>1.9285714285714286</v>
      </c>
      <c r="BS535" s="188">
        <f t="shared" si="334"/>
        <v>1.9268292682926829</v>
      </c>
      <c r="BT535" s="188">
        <f t="shared" si="334"/>
        <v>1.9268292682926829</v>
      </c>
      <c r="BU535" s="188">
        <f t="shared" si="334"/>
        <v>1.9268292682926829</v>
      </c>
      <c r="BV535" s="188">
        <f t="shared" si="334"/>
        <v>1.9268292682926829</v>
      </c>
      <c r="BW535" s="188">
        <f t="shared" si="334"/>
        <v>1.9268292682926829</v>
      </c>
      <c r="BX535" s="188">
        <f t="shared" si="334"/>
        <v>1.9268292682926829</v>
      </c>
      <c r="BY535" s="188">
        <f t="shared" si="334"/>
        <v>1.9268292682926829</v>
      </c>
      <c r="BZ535" s="188">
        <f t="shared" si="334"/>
        <v>1.9268292682926829</v>
      </c>
      <c r="CA535" s="188">
        <f t="shared" si="334"/>
        <v>1.9268292682926829</v>
      </c>
      <c r="CB535" s="188">
        <f t="shared" si="334"/>
        <v>1.9268292682926829</v>
      </c>
      <c r="CC535" s="188">
        <f t="shared" si="334"/>
        <v>2</v>
      </c>
      <c r="CD535" s="188">
        <f t="shared" si="334"/>
        <v>1.9523809523809523</v>
      </c>
      <c r="CE535" s="188">
        <f t="shared" si="334"/>
        <v>1.8333333333333333</v>
      </c>
      <c r="CF535" s="188">
        <f t="shared" si="334"/>
        <v>1.7857142857142858</v>
      </c>
      <c r="CG535" s="188">
        <f t="shared" si="334"/>
        <v>1.8095238095238095</v>
      </c>
      <c r="CH535" s="188">
        <f t="shared" si="334"/>
        <v>1.7619047619047619</v>
      </c>
      <c r="CI535" s="188">
        <f t="shared" si="334"/>
        <v>1.8095238095238095</v>
      </c>
      <c r="CJ535" s="188">
        <f t="shared" si="334"/>
        <v>1.8095238095238095</v>
      </c>
      <c r="CK535" s="188">
        <f t="shared" si="334"/>
        <v>1.8095238095238095</v>
      </c>
      <c r="CL535" s="188">
        <f t="shared" si="334"/>
        <v>1.7142857142857142</v>
      </c>
      <c r="CM535" s="188">
        <f t="shared" si="334"/>
        <v>1.7619047619047619</v>
      </c>
      <c r="CN535" s="188">
        <f t="shared" si="334"/>
        <v>1.7619047619047619</v>
      </c>
      <c r="CO535" s="188">
        <f t="shared" si="334"/>
        <v>1.7619047619047619</v>
      </c>
      <c r="CP535" s="188">
        <f t="shared" si="334"/>
        <v>1.8333333333333333</v>
      </c>
      <c r="CQ535" s="188">
        <f t="shared" si="334"/>
        <v>1.8571428571428572</v>
      </c>
      <c r="CR535" s="188">
        <f t="shared" si="334"/>
        <v>1.8809523809523809</v>
      </c>
      <c r="CS535" s="188">
        <f t="shared" si="334"/>
        <v>1.9285714285714286</v>
      </c>
      <c r="CT535" s="188">
        <f t="shared" si="334"/>
        <v>1.9285714285714286</v>
      </c>
      <c r="CU535" s="188">
        <f t="shared" si="334"/>
        <v>1.8809523809523809</v>
      </c>
      <c r="CV535" s="188">
        <f t="shared" si="334"/>
        <v>1.9523809523809523</v>
      </c>
      <c r="CW535" s="189">
        <f>COUNTIF($BJ536:$CV536,"Đ")</f>
        <v>38</v>
      </c>
      <c r="CX535" s="360">
        <f>CW535/(CY535+DA535+DC535+CW535)</f>
        <v>1</v>
      </c>
      <c r="CY535" s="189">
        <f>COUNTIF($BJ536:$DL536,"CCG")</f>
        <v>0</v>
      </c>
      <c r="CZ535" s="190">
        <f>CY535/(CW535+DA535+DC535+CY535)</f>
        <v>0</v>
      </c>
      <c r="DA535" s="189">
        <f>COUNTIF($BJ536:$DL536,"CĐ")</f>
        <v>0</v>
      </c>
      <c r="DB535" s="190">
        <f>DA535/(CW535+CY535+DC535+DA535)</f>
        <v>0</v>
      </c>
      <c r="DC535" s="189">
        <f>COUNTIF($BJ536:$DL536,"KĐG")</f>
        <v>0</v>
      </c>
      <c r="DD535" s="190">
        <f>DC535/(CW535+CY535+DA535+DC535)</f>
        <v>0</v>
      </c>
      <c r="DE535" s="191">
        <f>(((CW535*2)+(CY535*1)+(DA535*0)))/(CW535+CY535+DA535)</f>
        <v>2</v>
      </c>
      <c r="DF535" s="191" t="str">
        <f>IF(DE535&gt;=1.6,"Đạt mục tiêu",IF(DE535&gt;=1,"Cần cố gắng","Chưa đạt"))</f>
        <v>Đạt mục tiêu</v>
      </c>
      <c r="DG535" s="2"/>
      <c r="DH535" s="2"/>
      <c r="DI535" s="2"/>
      <c r="DJ535" s="2"/>
      <c r="DK535" s="2"/>
      <c r="DL535" s="2"/>
      <c r="DM535" s="2"/>
      <c r="DN535" s="2"/>
      <c r="DO535" s="2"/>
      <c r="DP535" s="2"/>
      <c r="DQ535" s="2"/>
      <c r="DR535" s="2"/>
      <c r="DS535" s="2"/>
      <c r="DT535" s="2"/>
      <c r="DU535" s="2"/>
      <c r="DV535" s="2"/>
      <c r="DW535" s="2"/>
      <c r="DX535" s="2"/>
      <c r="DY535" s="2"/>
      <c r="DZ535" s="2"/>
    </row>
    <row r="536" spans="1:130" ht="15.75" hidden="1" x14ac:dyDescent="0.25">
      <c r="A536" s="659"/>
      <c r="B536" s="660"/>
      <c r="C536" s="640"/>
      <c r="D536" s="634"/>
      <c r="E536" s="1"/>
      <c r="F536" s="1"/>
      <c r="G536" s="2"/>
      <c r="H536" s="2"/>
      <c r="I536" s="2"/>
      <c r="J536" s="2"/>
      <c r="K536" s="2"/>
      <c r="L536" s="2"/>
      <c r="M536" s="4"/>
      <c r="N536" s="302"/>
      <c r="O536" s="116"/>
      <c r="P536" s="116"/>
      <c r="Q536" s="116"/>
      <c r="R536" s="116"/>
      <c r="S536" s="116"/>
      <c r="T536" s="116"/>
      <c r="U536" s="116"/>
      <c r="V536" s="116"/>
      <c r="W536" s="116"/>
      <c r="X536" s="116"/>
      <c r="Y536" s="116"/>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188" t="str">
        <f t="shared" ref="BJ536:CC536" si="335">IF(BJ534&gt;=50%,"KĐG",IF(BJ535&gt;=1.6,"Đ",IF(BJ535&gt;=1,"CCG","CĐ")))</f>
        <v>Đ</v>
      </c>
      <c r="BK536" s="188" t="str">
        <f t="shared" si="335"/>
        <v>Đ</v>
      </c>
      <c r="BL536" s="188" t="str">
        <f t="shared" si="335"/>
        <v>Đ</v>
      </c>
      <c r="BM536" s="188" t="str">
        <f t="shared" si="335"/>
        <v>Đ</v>
      </c>
      <c r="BN536" s="188" t="str">
        <f t="shared" si="335"/>
        <v>Đ</v>
      </c>
      <c r="BO536" s="188" t="str">
        <f t="shared" si="335"/>
        <v>Đ</v>
      </c>
      <c r="BP536" s="188" t="str">
        <f t="shared" si="335"/>
        <v>Đ</v>
      </c>
      <c r="BQ536" s="188" t="str">
        <f t="shared" si="335"/>
        <v>Đ</v>
      </c>
      <c r="BR536" s="188" t="str">
        <f t="shared" si="335"/>
        <v>Đ</v>
      </c>
      <c r="BS536" s="188" t="str">
        <f t="shared" si="335"/>
        <v>Đ</v>
      </c>
      <c r="BT536" s="188" t="str">
        <f t="shared" si="335"/>
        <v>Đ</v>
      </c>
      <c r="BU536" s="188" t="str">
        <f t="shared" si="335"/>
        <v>Đ</v>
      </c>
      <c r="BV536" s="188" t="str">
        <f t="shared" si="335"/>
        <v>Đ</v>
      </c>
      <c r="BW536" s="188" t="str">
        <f t="shared" si="335"/>
        <v>Đ</v>
      </c>
      <c r="BX536" s="188" t="str">
        <f t="shared" si="335"/>
        <v>Đ</v>
      </c>
      <c r="BY536" s="188" t="str">
        <f t="shared" si="335"/>
        <v>Đ</v>
      </c>
      <c r="BZ536" s="188" t="str">
        <f t="shared" si="335"/>
        <v>Đ</v>
      </c>
      <c r="CA536" s="188" t="str">
        <f t="shared" si="335"/>
        <v>Đ</v>
      </c>
      <c r="CB536" s="188" t="str">
        <f t="shared" si="335"/>
        <v>Đ</v>
      </c>
      <c r="CC536" s="188" t="str">
        <f t="shared" si="335"/>
        <v>Đ</v>
      </c>
      <c r="CD536" s="188"/>
      <c r="CE536" s="188" t="str">
        <f t="shared" ref="CE536:CV536" si="336">IF(CE534&gt;=50%,"KĐG",IF(CE535&gt;=1.6,"Đ",IF(CE535&gt;=1,"CCG","CĐ")))</f>
        <v>Đ</v>
      </c>
      <c r="CF536" s="188" t="str">
        <f t="shared" si="336"/>
        <v>Đ</v>
      </c>
      <c r="CG536" s="188" t="str">
        <f t="shared" si="336"/>
        <v>Đ</v>
      </c>
      <c r="CH536" s="188" t="str">
        <f t="shared" si="336"/>
        <v>Đ</v>
      </c>
      <c r="CI536" s="188" t="str">
        <f t="shared" si="336"/>
        <v>Đ</v>
      </c>
      <c r="CJ536" s="188" t="str">
        <f t="shared" si="336"/>
        <v>Đ</v>
      </c>
      <c r="CK536" s="188" t="str">
        <f t="shared" si="336"/>
        <v>Đ</v>
      </c>
      <c r="CL536" s="188" t="str">
        <f t="shared" si="336"/>
        <v>Đ</v>
      </c>
      <c r="CM536" s="188" t="str">
        <f t="shared" si="336"/>
        <v>Đ</v>
      </c>
      <c r="CN536" s="188" t="str">
        <f t="shared" si="336"/>
        <v>Đ</v>
      </c>
      <c r="CO536" s="188" t="str">
        <f t="shared" si="336"/>
        <v>Đ</v>
      </c>
      <c r="CP536" s="188" t="str">
        <f t="shared" si="336"/>
        <v>Đ</v>
      </c>
      <c r="CQ536" s="188" t="str">
        <f t="shared" si="336"/>
        <v>Đ</v>
      </c>
      <c r="CR536" s="188" t="str">
        <f t="shared" si="336"/>
        <v>Đ</v>
      </c>
      <c r="CS536" s="188" t="str">
        <f t="shared" si="336"/>
        <v>Đ</v>
      </c>
      <c r="CT536" s="188" t="str">
        <f t="shared" si="336"/>
        <v>Đ</v>
      </c>
      <c r="CU536" s="188" t="str">
        <f t="shared" si="336"/>
        <v>Đ</v>
      </c>
      <c r="CV536" s="188" t="str">
        <f t="shared" si="336"/>
        <v>Đ</v>
      </c>
      <c r="CW536" s="192"/>
      <c r="CX536" s="361"/>
      <c r="CY536" s="192"/>
      <c r="CZ536" s="193"/>
      <c r="DA536" s="192"/>
      <c r="DB536" s="193"/>
      <c r="DC536" s="192"/>
      <c r="DD536" s="193"/>
      <c r="DE536" s="194"/>
      <c r="DF536" s="194"/>
      <c r="DG536" s="2"/>
      <c r="DH536" s="2"/>
      <c r="DI536" s="2"/>
      <c r="DJ536" s="2"/>
      <c r="DK536" s="2"/>
      <c r="DL536" s="2"/>
      <c r="DM536" s="2"/>
      <c r="DN536" s="2"/>
      <c r="DO536" s="2"/>
      <c r="DP536" s="2"/>
      <c r="DQ536" s="2"/>
      <c r="DR536" s="2"/>
      <c r="DS536" s="2"/>
      <c r="DT536" s="2"/>
      <c r="DU536" s="2"/>
      <c r="DV536" s="2"/>
      <c r="DW536" s="2"/>
      <c r="DX536" s="2"/>
      <c r="DY536" s="2"/>
      <c r="DZ536" s="2"/>
    </row>
    <row r="537" spans="1:130" ht="15.75" hidden="1" x14ac:dyDescent="0.25">
      <c r="A537" s="654" t="s">
        <v>960</v>
      </c>
      <c r="B537" s="655"/>
      <c r="C537" s="656"/>
      <c r="D537" s="180" t="s">
        <v>954</v>
      </c>
      <c r="E537" s="1"/>
      <c r="F537" s="1"/>
      <c r="G537" s="2"/>
      <c r="H537" s="2"/>
      <c r="I537" s="2"/>
      <c r="J537" s="2"/>
      <c r="K537" s="2"/>
      <c r="L537" s="2"/>
      <c r="M537" s="4"/>
      <c r="N537" s="302"/>
      <c r="O537" s="116"/>
      <c r="P537" s="116"/>
      <c r="Q537" s="116"/>
      <c r="R537" s="116"/>
      <c r="S537" s="116"/>
      <c r="T537" s="116"/>
      <c r="U537" s="116"/>
      <c r="V537" s="116"/>
      <c r="W537" s="116"/>
      <c r="X537" s="116"/>
      <c r="Y537" s="116"/>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69">
        <f t="shared" ref="BJ537:CV537" si="337">COUNTIFS($N$8:$N$490,"NN",BJ8:BJ490,2)</f>
        <v>51</v>
      </c>
      <c r="BK537" s="69">
        <f t="shared" si="337"/>
        <v>50</v>
      </c>
      <c r="BL537" s="69">
        <f t="shared" si="337"/>
        <v>51</v>
      </c>
      <c r="BM537" s="69">
        <f t="shared" si="337"/>
        <v>51</v>
      </c>
      <c r="BN537" s="69">
        <f t="shared" si="337"/>
        <v>51</v>
      </c>
      <c r="BO537" s="69">
        <f t="shared" si="337"/>
        <v>50</v>
      </c>
      <c r="BP537" s="69">
        <f t="shared" si="337"/>
        <v>50</v>
      </c>
      <c r="BQ537" s="69">
        <f t="shared" si="337"/>
        <v>50</v>
      </c>
      <c r="BR537" s="69">
        <f t="shared" si="337"/>
        <v>49</v>
      </c>
      <c r="BS537" s="69">
        <f t="shared" si="337"/>
        <v>45</v>
      </c>
      <c r="BT537" s="69">
        <f t="shared" si="337"/>
        <v>45</v>
      </c>
      <c r="BU537" s="69">
        <f t="shared" si="337"/>
        <v>45</v>
      </c>
      <c r="BV537" s="69">
        <f t="shared" si="337"/>
        <v>45</v>
      </c>
      <c r="BW537" s="69">
        <f t="shared" si="337"/>
        <v>45</v>
      </c>
      <c r="BX537" s="69">
        <f t="shared" si="337"/>
        <v>45</v>
      </c>
      <c r="BY537" s="69">
        <f t="shared" si="337"/>
        <v>45</v>
      </c>
      <c r="BZ537" s="69">
        <f t="shared" si="337"/>
        <v>45</v>
      </c>
      <c r="CA537" s="69">
        <f t="shared" si="337"/>
        <v>45</v>
      </c>
      <c r="CB537" s="69">
        <f t="shared" si="337"/>
        <v>45</v>
      </c>
      <c r="CC537" s="69">
        <f t="shared" si="337"/>
        <v>47</v>
      </c>
      <c r="CD537" s="69">
        <f t="shared" si="337"/>
        <v>47</v>
      </c>
      <c r="CE537" s="69">
        <f t="shared" si="337"/>
        <v>50</v>
      </c>
      <c r="CF537" s="69">
        <f t="shared" si="337"/>
        <v>50</v>
      </c>
      <c r="CG537" s="69">
        <f t="shared" si="337"/>
        <v>51</v>
      </c>
      <c r="CH537" s="69">
        <f t="shared" si="337"/>
        <v>51</v>
      </c>
      <c r="CI537" s="69">
        <f t="shared" si="337"/>
        <v>51</v>
      </c>
      <c r="CJ537" s="69">
        <f t="shared" si="337"/>
        <v>51</v>
      </c>
      <c r="CK537" s="69">
        <f t="shared" si="337"/>
        <v>51</v>
      </c>
      <c r="CL537" s="69">
        <f t="shared" si="337"/>
        <v>51</v>
      </c>
      <c r="CM537" s="69">
        <f t="shared" si="337"/>
        <v>51</v>
      </c>
      <c r="CN537" s="69">
        <f t="shared" si="337"/>
        <v>50</v>
      </c>
      <c r="CO537" s="69">
        <f t="shared" si="337"/>
        <v>50</v>
      </c>
      <c r="CP537" s="69">
        <f t="shared" si="337"/>
        <v>50</v>
      </c>
      <c r="CQ537" s="69">
        <f t="shared" si="337"/>
        <v>50</v>
      </c>
      <c r="CR537" s="69">
        <f t="shared" si="337"/>
        <v>51</v>
      </c>
      <c r="CS537" s="69">
        <f t="shared" si="337"/>
        <v>49</v>
      </c>
      <c r="CT537" s="69">
        <f t="shared" si="337"/>
        <v>51</v>
      </c>
      <c r="CU537" s="69">
        <f t="shared" si="337"/>
        <v>51</v>
      </c>
      <c r="CV537" s="69">
        <f t="shared" si="337"/>
        <v>51</v>
      </c>
      <c r="CW537" s="641"/>
      <c r="CX537" s="642"/>
      <c r="CY537" s="642"/>
      <c r="CZ537" s="642"/>
      <c r="DA537" s="642"/>
      <c r="DB537" s="642"/>
      <c r="DC537" s="642"/>
      <c r="DD537" s="642"/>
      <c r="DE537" s="642"/>
      <c r="DF537" s="643"/>
      <c r="DG537" s="2"/>
      <c r="DH537" s="2"/>
      <c r="DI537" s="2"/>
      <c r="DJ537" s="2"/>
      <c r="DK537" s="2"/>
      <c r="DL537" s="2"/>
      <c r="DM537" s="2"/>
      <c r="DN537" s="2"/>
      <c r="DO537" s="2"/>
      <c r="DP537" s="2"/>
      <c r="DQ537" s="2"/>
      <c r="DR537" s="2"/>
      <c r="DS537" s="2"/>
      <c r="DT537" s="2"/>
      <c r="DU537" s="2"/>
      <c r="DV537" s="2"/>
      <c r="DW537" s="2"/>
      <c r="DX537" s="2"/>
      <c r="DY537" s="2"/>
      <c r="DZ537" s="2"/>
    </row>
    <row r="538" spans="1:130" ht="15.75" hidden="1" x14ac:dyDescent="0.25">
      <c r="A538" s="657"/>
      <c r="B538" s="658"/>
      <c r="C538" s="639"/>
      <c r="D538" s="180" t="s">
        <v>955</v>
      </c>
      <c r="E538" s="1"/>
      <c r="F538" s="1"/>
      <c r="G538" s="2"/>
      <c r="H538" s="2"/>
      <c r="I538" s="2"/>
      <c r="J538" s="2"/>
      <c r="K538" s="2"/>
      <c r="L538" s="2"/>
      <c r="M538" s="4"/>
      <c r="N538" s="302"/>
      <c r="O538" s="116"/>
      <c r="P538" s="116"/>
      <c r="Q538" s="116"/>
      <c r="R538" s="116"/>
      <c r="S538" s="116"/>
      <c r="T538" s="116"/>
      <c r="U538" s="116"/>
      <c r="V538" s="116"/>
      <c r="W538" s="116"/>
      <c r="X538" s="116"/>
      <c r="Y538" s="116"/>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69">
        <f t="shared" ref="BJ538:CV538" si="338">COUNTIFS($N$8:$N$490,"NN",BJ8:BJ490,1)</f>
        <v>0</v>
      </c>
      <c r="BK538" s="69">
        <f t="shared" si="338"/>
        <v>1</v>
      </c>
      <c r="BL538" s="69">
        <f t="shared" si="338"/>
        <v>0</v>
      </c>
      <c r="BM538" s="69">
        <f t="shared" si="338"/>
        <v>0</v>
      </c>
      <c r="BN538" s="69">
        <f t="shared" si="338"/>
        <v>0</v>
      </c>
      <c r="BO538" s="69">
        <f t="shared" si="338"/>
        <v>1</v>
      </c>
      <c r="BP538" s="69">
        <f t="shared" si="338"/>
        <v>1</v>
      </c>
      <c r="BQ538" s="69">
        <f t="shared" si="338"/>
        <v>1</v>
      </c>
      <c r="BR538" s="69">
        <f t="shared" si="338"/>
        <v>2</v>
      </c>
      <c r="BS538" s="69">
        <f t="shared" si="338"/>
        <v>6</v>
      </c>
      <c r="BT538" s="69">
        <f t="shared" si="338"/>
        <v>6</v>
      </c>
      <c r="BU538" s="69">
        <f t="shared" si="338"/>
        <v>6</v>
      </c>
      <c r="BV538" s="69">
        <f t="shared" si="338"/>
        <v>6</v>
      </c>
      <c r="BW538" s="69">
        <f t="shared" si="338"/>
        <v>6</v>
      </c>
      <c r="BX538" s="69">
        <f t="shared" si="338"/>
        <v>6</v>
      </c>
      <c r="BY538" s="69">
        <f t="shared" si="338"/>
        <v>6</v>
      </c>
      <c r="BZ538" s="69">
        <f t="shared" si="338"/>
        <v>6</v>
      </c>
      <c r="CA538" s="69">
        <f t="shared" si="338"/>
        <v>6</v>
      </c>
      <c r="CB538" s="69">
        <f t="shared" si="338"/>
        <v>6</v>
      </c>
      <c r="CC538" s="69">
        <f t="shared" si="338"/>
        <v>4</v>
      </c>
      <c r="CD538" s="69">
        <f t="shared" si="338"/>
        <v>4</v>
      </c>
      <c r="CE538" s="69">
        <f t="shared" si="338"/>
        <v>1</v>
      </c>
      <c r="CF538" s="69">
        <f t="shared" si="338"/>
        <v>1</v>
      </c>
      <c r="CG538" s="69">
        <f t="shared" si="338"/>
        <v>0</v>
      </c>
      <c r="CH538" s="69">
        <f t="shared" si="338"/>
        <v>0</v>
      </c>
      <c r="CI538" s="69">
        <f t="shared" si="338"/>
        <v>0</v>
      </c>
      <c r="CJ538" s="69">
        <f t="shared" si="338"/>
        <v>0</v>
      </c>
      <c r="CK538" s="69">
        <f t="shared" si="338"/>
        <v>0</v>
      </c>
      <c r="CL538" s="69">
        <f t="shared" si="338"/>
        <v>0</v>
      </c>
      <c r="CM538" s="69">
        <f t="shared" si="338"/>
        <v>0</v>
      </c>
      <c r="CN538" s="69">
        <f t="shared" si="338"/>
        <v>1</v>
      </c>
      <c r="CO538" s="69">
        <f t="shared" si="338"/>
        <v>1</v>
      </c>
      <c r="CP538" s="69">
        <f t="shared" si="338"/>
        <v>1</v>
      </c>
      <c r="CQ538" s="69">
        <f t="shared" si="338"/>
        <v>1</v>
      </c>
      <c r="CR538" s="69">
        <f t="shared" si="338"/>
        <v>0</v>
      </c>
      <c r="CS538" s="69">
        <f t="shared" si="338"/>
        <v>2</v>
      </c>
      <c r="CT538" s="69">
        <f t="shared" si="338"/>
        <v>0</v>
      </c>
      <c r="CU538" s="69">
        <f t="shared" si="338"/>
        <v>0</v>
      </c>
      <c r="CV538" s="69">
        <f t="shared" si="338"/>
        <v>0</v>
      </c>
      <c r="CW538" s="644"/>
      <c r="CX538" s="645"/>
      <c r="CY538" s="645"/>
      <c r="CZ538" s="645"/>
      <c r="DA538" s="645"/>
      <c r="DB538" s="645"/>
      <c r="DC538" s="645"/>
      <c r="DD538" s="645"/>
      <c r="DE538" s="645"/>
      <c r="DF538" s="646"/>
      <c r="DG538" s="2"/>
      <c r="DH538" s="2"/>
      <c r="DI538" s="2"/>
      <c r="DJ538" s="2"/>
      <c r="DK538" s="2"/>
      <c r="DL538" s="2"/>
      <c r="DM538" s="2"/>
      <c r="DN538" s="2"/>
      <c r="DO538" s="2"/>
      <c r="DP538" s="2"/>
      <c r="DQ538" s="2"/>
      <c r="DR538" s="2"/>
      <c r="DS538" s="2"/>
      <c r="DT538" s="2"/>
      <c r="DU538" s="2"/>
      <c r="DV538" s="2"/>
      <c r="DW538" s="2"/>
      <c r="DX538" s="2"/>
      <c r="DY538" s="2"/>
      <c r="DZ538" s="2"/>
    </row>
    <row r="539" spans="1:130" ht="15.75" hidden="1" x14ac:dyDescent="0.25">
      <c r="A539" s="657"/>
      <c r="B539" s="658"/>
      <c r="C539" s="639"/>
      <c r="D539" s="180" t="s">
        <v>956</v>
      </c>
      <c r="E539" s="1"/>
      <c r="F539" s="1"/>
      <c r="G539" s="2"/>
      <c r="H539" s="2"/>
      <c r="I539" s="2"/>
      <c r="J539" s="2"/>
      <c r="K539" s="2"/>
      <c r="L539" s="2"/>
      <c r="M539" s="4"/>
      <c r="N539" s="302"/>
      <c r="O539" s="116"/>
      <c r="P539" s="116"/>
      <c r="Q539" s="116"/>
      <c r="R539" s="116"/>
      <c r="S539" s="116"/>
      <c r="T539" s="116"/>
      <c r="U539" s="116"/>
      <c r="V539" s="116"/>
      <c r="W539" s="116"/>
      <c r="X539" s="116"/>
      <c r="Y539" s="116"/>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69">
        <f t="shared" ref="BJ539:CV539" si="339">COUNTIFS($N$8:$N$490,"NN",BJ8:BJ490,0)</f>
        <v>0</v>
      </c>
      <c r="BK539" s="69">
        <f t="shared" si="339"/>
        <v>0</v>
      </c>
      <c r="BL539" s="69">
        <f t="shared" si="339"/>
        <v>0</v>
      </c>
      <c r="BM539" s="69">
        <f t="shared" si="339"/>
        <v>0</v>
      </c>
      <c r="BN539" s="69">
        <f t="shared" si="339"/>
        <v>0</v>
      </c>
      <c r="BO539" s="69">
        <f t="shared" si="339"/>
        <v>0</v>
      </c>
      <c r="BP539" s="69">
        <f t="shared" si="339"/>
        <v>0</v>
      </c>
      <c r="BQ539" s="69">
        <f t="shared" si="339"/>
        <v>0</v>
      </c>
      <c r="BR539" s="69">
        <f t="shared" si="339"/>
        <v>0</v>
      </c>
      <c r="BS539" s="69">
        <f t="shared" si="339"/>
        <v>0</v>
      </c>
      <c r="BT539" s="69">
        <f t="shared" si="339"/>
        <v>0</v>
      </c>
      <c r="BU539" s="69">
        <f t="shared" si="339"/>
        <v>0</v>
      </c>
      <c r="BV539" s="69">
        <f t="shared" si="339"/>
        <v>0</v>
      </c>
      <c r="BW539" s="69">
        <f t="shared" si="339"/>
        <v>0</v>
      </c>
      <c r="BX539" s="69">
        <f t="shared" si="339"/>
        <v>0</v>
      </c>
      <c r="BY539" s="69">
        <f t="shared" si="339"/>
        <v>0</v>
      </c>
      <c r="BZ539" s="69">
        <f t="shared" si="339"/>
        <v>0</v>
      </c>
      <c r="CA539" s="69">
        <f t="shared" si="339"/>
        <v>0</v>
      </c>
      <c r="CB539" s="69">
        <f t="shared" si="339"/>
        <v>0</v>
      </c>
      <c r="CC539" s="69">
        <f t="shared" si="339"/>
        <v>0</v>
      </c>
      <c r="CD539" s="69">
        <f t="shared" si="339"/>
        <v>0</v>
      </c>
      <c r="CE539" s="69">
        <f t="shared" si="339"/>
        <v>0</v>
      </c>
      <c r="CF539" s="69">
        <f t="shared" si="339"/>
        <v>0</v>
      </c>
      <c r="CG539" s="69">
        <f t="shared" si="339"/>
        <v>0</v>
      </c>
      <c r="CH539" s="69">
        <f t="shared" si="339"/>
        <v>0</v>
      </c>
      <c r="CI539" s="69">
        <f t="shared" si="339"/>
        <v>0</v>
      </c>
      <c r="CJ539" s="69">
        <f t="shared" si="339"/>
        <v>0</v>
      </c>
      <c r="CK539" s="69">
        <f t="shared" si="339"/>
        <v>0</v>
      </c>
      <c r="CL539" s="69">
        <f t="shared" si="339"/>
        <v>0</v>
      </c>
      <c r="CM539" s="69">
        <f t="shared" si="339"/>
        <v>0</v>
      </c>
      <c r="CN539" s="69">
        <f t="shared" si="339"/>
        <v>0</v>
      </c>
      <c r="CO539" s="69">
        <f t="shared" si="339"/>
        <v>0</v>
      </c>
      <c r="CP539" s="69">
        <f t="shared" si="339"/>
        <v>0</v>
      </c>
      <c r="CQ539" s="69">
        <f t="shared" si="339"/>
        <v>0</v>
      </c>
      <c r="CR539" s="69">
        <f t="shared" si="339"/>
        <v>0</v>
      </c>
      <c r="CS539" s="69">
        <f t="shared" si="339"/>
        <v>0</v>
      </c>
      <c r="CT539" s="69">
        <f t="shared" si="339"/>
        <v>0</v>
      </c>
      <c r="CU539" s="69">
        <f t="shared" si="339"/>
        <v>0</v>
      </c>
      <c r="CV539" s="69">
        <f t="shared" si="339"/>
        <v>0</v>
      </c>
      <c r="CW539" s="644"/>
      <c r="CX539" s="645"/>
      <c r="CY539" s="645"/>
      <c r="CZ539" s="645"/>
      <c r="DA539" s="645"/>
      <c r="DB539" s="645"/>
      <c r="DC539" s="645"/>
      <c r="DD539" s="645"/>
      <c r="DE539" s="645"/>
      <c r="DF539" s="646"/>
      <c r="DG539" s="2"/>
      <c r="DH539" s="2"/>
      <c r="DI539" s="2"/>
      <c r="DJ539" s="2"/>
      <c r="DK539" s="2"/>
      <c r="DL539" s="2"/>
      <c r="DM539" s="2"/>
      <c r="DN539" s="2"/>
      <c r="DO539" s="2"/>
      <c r="DP539" s="2"/>
      <c r="DQ539" s="2"/>
      <c r="DR539" s="2"/>
      <c r="DS539" s="2"/>
      <c r="DT539" s="2"/>
      <c r="DU539" s="2"/>
      <c r="DV539" s="2"/>
      <c r="DW539" s="2"/>
      <c r="DX539" s="2"/>
      <c r="DY539" s="2"/>
      <c r="DZ539" s="2"/>
    </row>
    <row r="540" spans="1:130" ht="15.75" hidden="1" x14ac:dyDescent="0.25">
      <c r="A540" s="657"/>
      <c r="B540" s="658"/>
      <c r="C540" s="639"/>
      <c r="D540" s="180" t="s">
        <v>957</v>
      </c>
      <c r="E540" s="1"/>
      <c r="F540" s="1"/>
      <c r="G540" s="2"/>
      <c r="H540" s="2"/>
      <c r="I540" s="2"/>
      <c r="J540" s="2"/>
      <c r="K540" s="2"/>
      <c r="L540" s="2"/>
      <c r="M540" s="4"/>
      <c r="N540" s="302"/>
      <c r="O540" s="116"/>
      <c r="P540" s="116"/>
      <c r="Q540" s="116"/>
      <c r="R540" s="116"/>
      <c r="S540" s="116"/>
      <c r="T540" s="116"/>
      <c r="U540" s="116"/>
      <c r="V540" s="116"/>
      <c r="W540" s="116"/>
      <c r="X540" s="116"/>
      <c r="Y540" s="116"/>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69">
        <f t="shared" ref="BJ540:CV540" si="340">COUNTIFS($N$8:$N$490,"NN",BJ8:BJ490,KĐG)</f>
        <v>0</v>
      </c>
      <c r="BK540" s="69">
        <f t="shared" si="340"/>
        <v>0</v>
      </c>
      <c r="BL540" s="69">
        <f t="shared" si="340"/>
        <v>0</v>
      </c>
      <c r="BM540" s="69">
        <f t="shared" si="340"/>
        <v>0</v>
      </c>
      <c r="BN540" s="69">
        <f t="shared" si="340"/>
        <v>0</v>
      </c>
      <c r="BO540" s="69">
        <f t="shared" si="340"/>
        <v>0</v>
      </c>
      <c r="BP540" s="69">
        <f t="shared" si="340"/>
        <v>0</v>
      </c>
      <c r="BQ540" s="69">
        <f t="shared" si="340"/>
        <v>0</v>
      </c>
      <c r="BR540" s="69">
        <f t="shared" si="340"/>
        <v>0</v>
      </c>
      <c r="BS540" s="69">
        <f t="shared" si="340"/>
        <v>0</v>
      </c>
      <c r="BT540" s="69">
        <f t="shared" si="340"/>
        <v>0</v>
      </c>
      <c r="BU540" s="69">
        <f t="shared" si="340"/>
        <v>0</v>
      </c>
      <c r="BV540" s="69">
        <f t="shared" si="340"/>
        <v>0</v>
      </c>
      <c r="BW540" s="69">
        <f t="shared" si="340"/>
        <v>0</v>
      </c>
      <c r="BX540" s="69">
        <f t="shared" si="340"/>
        <v>0</v>
      </c>
      <c r="BY540" s="69">
        <f t="shared" si="340"/>
        <v>0</v>
      </c>
      <c r="BZ540" s="69">
        <f t="shared" si="340"/>
        <v>0</v>
      </c>
      <c r="CA540" s="69">
        <f t="shared" si="340"/>
        <v>0</v>
      </c>
      <c r="CB540" s="69">
        <f t="shared" si="340"/>
        <v>0</v>
      </c>
      <c r="CC540" s="69">
        <f t="shared" si="340"/>
        <v>0</v>
      </c>
      <c r="CD540" s="69">
        <f t="shared" si="340"/>
        <v>0</v>
      </c>
      <c r="CE540" s="69">
        <f t="shared" si="340"/>
        <v>0</v>
      </c>
      <c r="CF540" s="69">
        <f t="shared" si="340"/>
        <v>0</v>
      </c>
      <c r="CG540" s="69">
        <f t="shared" si="340"/>
        <v>0</v>
      </c>
      <c r="CH540" s="69">
        <f t="shared" si="340"/>
        <v>0</v>
      </c>
      <c r="CI540" s="69">
        <f t="shared" si="340"/>
        <v>0</v>
      </c>
      <c r="CJ540" s="69">
        <f t="shared" si="340"/>
        <v>0</v>
      </c>
      <c r="CK540" s="69">
        <f t="shared" si="340"/>
        <v>0</v>
      </c>
      <c r="CL540" s="69">
        <f t="shared" si="340"/>
        <v>0</v>
      </c>
      <c r="CM540" s="69">
        <f t="shared" si="340"/>
        <v>0</v>
      </c>
      <c r="CN540" s="69">
        <f t="shared" si="340"/>
        <v>0</v>
      </c>
      <c r="CO540" s="69">
        <f t="shared" si="340"/>
        <v>0</v>
      </c>
      <c r="CP540" s="69">
        <f t="shared" si="340"/>
        <v>0</v>
      </c>
      <c r="CQ540" s="69">
        <f t="shared" si="340"/>
        <v>0</v>
      </c>
      <c r="CR540" s="69">
        <f t="shared" si="340"/>
        <v>0</v>
      </c>
      <c r="CS540" s="69">
        <f t="shared" si="340"/>
        <v>0</v>
      </c>
      <c r="CT540" s="69">
        <f t="shared" si="340"/>
        <v>0</v>
      </c>
      <c r="CU540" s="69">
        <f t="shared" si="340"/>
        <v>0</v>
      </c>
      <c r="CV540" s="69">
        <f t="shared" si="340"/>
        <v>0</v>
      </c>
      <c r="CW540" s="644"/>
      <c r="CX540" s="645"/>
      <c r="CY540" s="645"/>
      <c r="CZ540" s="645"/>
      <c r="DA540" s="645"/>
      <c r="DB540" s="645"/>
      <c r="DC540" s="645"/>
      <c r="DD540" s="645"/>
      <c r="DE540" s="645"/>
      <c r="DF540" s="646"/>
      <c r="DG540" s="2"/>
      <c r="DH540" s="2"/>
      <c r="DI540" s="2"/>
      <c r="DJ540" s="2"/>
      <c r="DK540" s="2"/>
      <c r="DL540" s="2"/>
      <c r="DM540" s="2"/>
      <c r="DN540" s="2"/>
      <c r="DO540" s="2"/>
      <c r="DP540" s="2"/>
      <c r="DQ540" s="2"/>
      <c r="DR540" s="2"/>
      <c r="DS540" s="2"/>
      <c r="DT540" s="2"/>
      <c r="DU540" s="2"/>
      <c r="DV540" s="2"/>
      <c r="DW540" s="2"/>
      <c r="DX540" s="2"/>
      <c r="DY540" s="2"/>
      <c r="DZ540" s="2"/>
    </row>
    <row r="541" spans="1:130" s="385" customFormat="1" ht="15.75" hidden="1" x14ac:dyDescent="0.2">
      <c r="A541" s="673"/>
      <c r="B541" s="674"/>
      <c r="C541" s="639"/>
      <c r="D541" s="325" t="s">
        <v>958</v>
      </c>
      <c r="E541" s="326"/>
      <c r="F541" s="1"/>
      <c r="G541" s="327"/>
      <c r="H541" s="327"/>
      <c r="I541" s="327"/>
      <c r="J541" s="327"/>
      <c r="K541" s="2"/>
      <c r="L541" s="2"/>
      <c r="M541" s="4"/>
      <c r="N541" s="302"/>
      <c r="O541" s="116"/>
      <c r="P541" s="116"/>
      <c r="Q541" s="116"/>
      <c r="R541" s="116"/>
      <c r="S541" s="116"/>
      <c r="T541" s="116"/>
      <c r="U541" s="116"/>
      <c r="V541" s="116"/>
      <c r="W541" s="116"/>
      <c r="X541" s="116"/>
      <c r="Y541" s="116"/>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328">
        <f t="shared" ref="BJ541:CV541" si="341">BJ540/(BJ537+BJ538+BJ539+BJ540)</f>
        <v>0</v>
      </c>
      <c r="BK541" s="328">
        <f t="shared" si="341"/>
        <v>0</v>
      </c>
      <c r="BL541" s="328">
        <f t="shared" si="341"/>
        <v>0</v>
      </c>
      <c r="BM541" s="328">
        <f t="shared" si="341"/>
        <v>0</v>
      </c>
      <c r="BN541" s="328">
        <f t="shared" si="341"/>
        <v>0</v>
      </c>
      <c r="BO541" s="328">
        <f t="shared" si="341"/>
        <v>0</v>
      </c>
      <c r="BP541" s="328">
        <f t="shared" si="341"/>
        <v>0</v>
      </c>
      <c r="BQ541" s="328">
        <f t="shared" si="341"/>
        <v>0</v>
      </c>
      <c r="BR541" s="328">
        <f t="shared" si="341"/>
        <v>0</v>
      </c>
      <c r="BS541" s="328">
        <f t="shared" si="341"/>
        <v>0</v>
      </c>
      <c r="BT541" s="328">
        <f t="shared" si="341"/>
        <v>0</v>
      </c>
      <c r="BU541" s="328">
        <f t="shared" si="341"/>
        <v>0</v>
      </c>
      <c r="BV541" s="328">
        <f t="shared" si="341"/>
        <v>0</v>
      </c>
      <c r="BW541" s="328">
        <f t="shared" si="341"/>
        <v>0</v>
      </c>
      <c r="BX541" s="328">
        <f t="shared" si="341"/>
        <v>0</v>
      </c>
      <c r="BY541" s="328">
        <f t="shared" si="341"/>
        <v>0</v>
      </c>
      <c r="BZ541" s="328">
        <f t="shared" si="341"/>
        <v>0</v>
      </c>
      <c r="CA541" s="328">
        <f t="shared" si="341"/>
        <v>0</v>
      </c>
      <c r="CB541" s="328">
        <f t="shared" si="341"/>
        <v>0</v>
      </c>
      <c r="CC541" s="328">
        <f t="shared" si="341"/>
        <v>0</v>
      </c>
      <c r="CD541" s="328">
        <f t="shared" si="341"/>
        <v>0</v>
      </c>
      <c r="CE541" s="328">
        <f t="shared" si="341"/>
        <v>0</v>
      </c>
      <c r="CF541" s="328">
        <f t="shared" si="341"/>
        <v>0</v>
      </c>
      <c r="CG541" s="328">
        <f t="shared" si="341"/>
        <v>0</v>
      </c>
      <c r="CH541" s="328">
        <f t="shared" si="341"/>
        <v>0</v>
      </c>
      <c r="CI541" s="328">
        <f t="shared" si="341"/>
        <v>0</v>
      </c>
      <c r="CJ541" s="328">
        <f t="shared" si="341"/>
        <v>0</v>
      </c>
      <c r="CK541" s="328">
        <f t="shared" si="341"/>
        <v>0</v>
      </c>
      <c r="CL541" s="328">
        <f t="shared" si="341"/>
        <v>0</v>
      </c>
      <c r="CM541" s="328">
        <f t="shared" si="341"/>
        <v>0</v>
      </c>
      <c r="CN541" s="328">
        <f t="shared" si="341"/>
        <v>0</v>
      </c>
      <c r="CO541" s="328">
        <f t="shared" si="341"/>
        <v>0</v>
      </c>
      <c r="CP541" s="328">
        <f t="shared" si="341"/>
        <v>0</v>
      </c>
      <c r="CQ541" s="328">
        <f t="shared" si="341"/>
        <v>0</v>
      </c>
      <c r="CR541" s="328">
        <f t="shared" si="341"/>
        <v>0</v>
      </c>
      <c r="CS541" s="328"/>
      <c r="CT541" s="328">
        <f t="shared" si="341"/>
        <v>0</v>
      </c>
      <c r="CU541" s="328">
        <f t="shared" si="341"/>
        <v>0</v>
      </c>
      <c r="CV541" s="328">
        <f t="shared" si="341"/>
        <v>0</v>
      </c>
      <c r="CW541" s="675"/>
      <c r="CX541" s="676"/>
      <c r="CY541" s="676"/>
      <c r="CZ541" s="676"/>
      <c r="DA541" s="676"/>
      <c r="DB541" s="676"/>
      <c r="DC541" s="676"/>
      <c r="DD541" s="676"/>
      <c r="DE541" s="676"/>
      <c r="DF541" s="677"/>
      <c r="DG541" s="327"/>
      <c r="DH541" s="327"/>
      <c r="DI541" s="327"/>
      <c r="DJ541" s="327"/>
      <c r="DK541" s="327"/>
      <c r="DL541" s="327"/>
      <c r="DM541" s="327"/>
      <c r="DN541" s="327"/>
      <c r="DO541" s="327"/>
      <c r="DP541" s="327"/>
      <c r="DQ541" s="327"/>
      <c r="DR541" s="327"/>
      <c r="DS541" s="327"/>
      <c r="DT541" s="327"/>
      <c r="DU541" s="327"/>
      <c r="DV541" s="327"/>
      <c r="DW541" s="327"/>
      <c r="DX541" s="327"/>
      <c r="DY541" s="327"/>
      <c r="DZ541" s="327"/>
    </row>
    <row r="542" spans="1:130" ht="15.75" hidden="1" x14ac:dyDescent="0.25">
      <c r="A542" s="657"/>
      <c r="B542" s="658"/>
      <c r="C542" s="639"/>
      <c r="D542" s="633" t="s">
        <v>961</v>
      </c>
      <c r="E542" s="1"/>
      <c r="F542" s="1"/>
      <c r="G542" s="2"/>
      <c r="H542" s="2"/>
      <c r="I542" s="2"/>
      <c r="J542" s="2"/>
      <c r="K542" s="2"/>
      <c r="L542" s="2"/>
      <c r="M542" s="4"/>
      <c r="N542" s="302"/>
      <c r="O542" s="116"/>
      <c r="P542" s="116"/>
      <c r="Q542" s="116"/>
      <c r="R542" s="116"/>
      <c r="S542" s="116"/>
      <c r="T542" s="116"/>
      <c r="U542" s="116"/>
      <c r="V542" s="116"/>
      <c r="W542" s="116"/>
      <c r="X542" s="116"/>
      <c r="Y542" s="116"/>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188">
        <f t="shared" ref="BJ542:CV542" si="342">(((BJ537*2)+(BJ538*1)+(BJ539*0)+(BJ539*0)))/(BJ537+BJ538+BJ539+BJ540)</f>
        <v>2</v>
      </c>
      <c r="BK542" s="188">
        <f t="shared" si="342"/>
        <v>1.9803921568627452</v>
      </c>
      <c r="BL542" s="188">
        <f t="shared" si="342"/>
        <v>2</v>
      </c>
      <c r="BM542" s="188">
        <f t="shared" si="342"/>
        <v>2</v>
      </c>
      <c r="BN542" s="188">
        <f t="shared" si="342"/>
        <v>2</v>
      </c>
      <c r="BO542" s="188">
        <f t="shared" si="342"/>
        <v>1.9803921568627452</v>
      </c>
      <c r="BP542" s="188">
        <f t="shared" si="342"/>
        <v>1.9803921568627452</v>
      </c>
      <c r="BQ542" s="188">
        <f t="shared" si="342"/>
        <v>1.9803921568627452</v>
      </c>
      <c r="BR542" s="188">
        <f t="shared" si="342"/>
        <v>1.9607843137254901</v>
      </c>
      <c r="BS542" s="188">
        <f t="shared" si="342"/>
        <v>1.8823529411764706</v>
      </c>
      <c r="BT542" s="188">
        <f t="shared" si="342"/>
        <v>1.8823529411764706</v>
      </c>
      <c r="BU542" s="188">
        <f t="shared" si="342"/>
        <v>1.8823529411764706</v>
      </c>
      <c r="BV542" s="188">
        <f t="shared" si="342"/>
        <v>1.8823529411764706</v>
      </c>
      <c r="BW542" s="188">
        <f t="shared" si="342"/>
        <v>1.8823529411764706</v>
      </c>
      <c r="BX542" s="188">
        <f t="shared" si="342"/>
        <v>1.8823529411764706</v>
      </c>
      <c r="BY542" s="188">
        <f t="shared" si="342"/>
        <v>1.8823529411764706</v>
      </c>
      <c r="BZ542" s="188">
        <f t="shared" si="342"/>
        <v>1.8823529411764706</v>
      </c>
      <c r="CA542" s="188">
        <f t="shared" si="342"/>
        <v>1.8823529411764706</v>
      </c>
      <c r="CB542" s="188">
        <f t="shared" si="342"/>
        <v>1.8823529411764706</v>
      </c>
      <c r="CC542" s="188">
        <f t="shared" si="342"/>
        <v>1.9215686274509804</v>
      </c>
      <c r="CD542" s="188">
        <f t="shared" si="342"/>
        <v>1.9215686274509804</v>
      </c>
      <c r="CE542" s="188">
        <f t="shared" si="342"/>
        <v>1.9803921568627452</v>
      </c>
      <c r="CF542" s="188">
        <f t="shared" si="342"/>
        <v>1.9803921568627452</v>
      </c>
      <c r="CG542" s="188">
        <f t="shared" si="342"/>
        <v>2</v>
      </c>
      <c r="CH542" s="188">
        <f t="shared" si="342"/>
        <v>2</v>
      </c>
      <c r="CI542" s="188">
        <f t="shared" si="342"/>
        <v>2</v>
      </c>
      <c r="CJ542" s="188">
        <f t="shared" si="342"/>
        <v>2</v>
      </c>
      <c r="CK542" s="188">
        <f t="shared" si="342"/>
        <v>2</v>
      </c>
      <c r="CL542" s="188">
        <f t="shared" si="342"/>
        <v>2</v>
      </c>
      <c r="CM542" s="188">
        <f t="shared" si="342"/>
        <v>2</v>
      </c>
      <c r="CN542" s="188">
        <f t="shared" si="342"/>
        <v>1.9803921568627452</v>
      </c>
      <c r="CO542" s="188">
        <f t="shared" si="342"/>
        <v>1.9803921568627452</v>
      </c>
      <c r="CP542" s="188">
        <f t="shared" si="342"/>
        <v>1.9803921568627452</v>
      </c>
      <c r="CQ542" s="188">
        <f t="shared" si="342"/>
        <v>1.9803921568627452</v>
      </c>
      <c r="CR542" s="188">
        <f t="shared" si="342"/>
        <v>2</v>
      </c>
      <c r="CS542" s="188">
        <f t="shared" si="342"/>
        <v>1.9607843137254901</v>
      </c>
      <c r="CT542" s="188">
        <f t="shared" si="342"/>
        <v>2</v>
      </c>
      <c r="CU542" s="188">
        <f t="shared" si="342"/>
        <v>2</v>
      </c>
      <c r="CV542" s="188">
        <f t="shared" si="342"/>
        <v>2</v>
      </c>
      <c r="CW542" s="189">
        <f>COUNTIF($BJ543:$CV543,"Đ")</f>
        <v>38</v>
      </c>
      <c r="CX542" s="360">
        <f>CW542/(CY542+DA542+DC542+CW542)</f>
        <v>1</v>
      </c>
      <c r="CY542" s="189">
        <f>COUNTIF($BJ543:$DL543,"CCG")</f>
        <v>0</v>
      </c>
      <c r="CZ542" s="190">
        <f>CY542/(CW542+DA542+DC542+CY542)</f>
        <v>0</v>
      </c>
      <c r="DA542" s="189">
        <f>COUNTIF($BJ543:$DL543,"CĐ")</f>
        <v>0</v>
      </c>
      <c r="DB542" s="190">
        <f>DA542/(CW542+CY542+DC542+DA542)</f>
        <v>0</v>
      </c>
      <c r="DC542" s="189">
        <f>COUNTIF($BJ543:$DL543,"KĐG")</f>
        <v>0</v>
      </c>
      <c r="DD542" s="190">
        <f>DC542/(CW542+CY542+DA542+DC542)</f>
        <v>0</v>
      </c>
      <c r="DE542" s="191">
        <f>(((CW542*2)+(CY542*1)+(DA542*0)))/(CW542+CY542+DA542)</f>
        <v>2</v>
      </c>
      <c r="DF542" s="191" t="str">
        <f>IF(DE542&gt;=1.6,"Đạt mục tiêu",IF(DE542&gt;=1,"Cần cố gắng","Chưa đạt"))</f>
        <v>Đạt mục tiêu</v>
      </c>
      <c r="DG542" s="2"/>
      <c r="DH542" s="2"/>
      <c r="DI542" s="2"/>
      <c r="DJ542" s="2"/>
      <c r="DK542" s="2"/>
      <c r="DL542" s="2"/>
      <c r="DM542" s="2"/>
      <c r="DN542" s="2"/>
      <c r="DO542" s="2"/>
      <c r="DP542" s="2"/>
      <c r="DQ542" s="2"/>
      <c r="DR542" s="2"/>
      <c r="DS542" s="2"/>
      <c r="DT542" s="2"/>
      <c r="DU542" s="2"/>
      <c r="DV542" s="2"/>
      <c r="DW542" s="2"/>
      <c r="DX542" s="2"/>
      <c r="DY542" s="2"/>
      <c r="DZ542" s="2"/>
    </row>
    <row r="543" spans="1:130" ht="15.75" hidden="1" x14ac:dyDescent="0.25">
      <c r="A543" s="659"/>
      <c r="B543" s="660"/>
      <c r="C543" s="640"/>
      <c r="D543" s="634"/>
      <c r="E543" s="1"/>
      <c r="F543" s="1"/>
      <c r="G543" s="2"/>
      <c r="H543" s="2"/>
      <c r="I543" s="2"/>
      <c r="J543" s="2"/>
      <c r="K543" s="2"/>
      <c r="L543" s="2"/>
      <c r="M543" s="4"/>
      <c r="N543" s="302"/>
      <c r="O543" s="116"/>
      <c r="P543" s="116"/>
      <c r="Q543" s="116"/>
      <c r="R543" s="116"/>
      <c r="S543" s="116"/>
      <c r="T543" s="116"/>
      <c r="U543" s="116"/>
      <c r="V543" s="116"/>
      <c r="W543" s="116"/>
      <c r="X543" s="116"/>
      <c r="Y543" s="116"/>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188" t="str">
        <f t="shared" ref="BJ543:CV543" si="343">IF(BJ541&gt;=50%,"KĐG",IF(BJ542&gt;=1.6,"Đ",IF(BJ542&gt;=1,"CCG","CĐ")))</f>
        <v>Đ</v>
      </c>
      <c r="BK543" s="188" t="str">
        <f t="shared" si="343"/>
        <v>Đ</v>
      </c>
      <c r="BL543" s="188" t="str">
        <f t="shared" si="343"/>
        <v>Đ</v>
      </c>
      <c r="BM543" s="188" t="str">
        <f t="shared" si="343"/>
        <v>Đ</v>
      </c>
      <c r="BN543" s="188" t="str">
        <f t="shared" si="343"/>
        <v>Đ</v>
      </c>
      <c r="BO543" s="188" t="str">
        <f t="shared" si="343"/>
        <v>Đ</v>
      </c>
      <c r="BP543" s="188" t="str">
        <f t="shared" si="343"/>
        <v>Đ</v>
      </c>
      <c r="BQ543" s="188" t="str">
        <f t="shared" si="343"/>
        <v>Đ</v>
      </c>
      <c r="BR543" s="188" t="str">
        <f t="shared" si="343"/>
        <v>Đ</v>
      </c>
      <c r="BS543" s="188" t="str">
        <f t="shared" si="343"/>
        <v>Đ</v>
      </c>
      <c r="BT543" s="188" t="str">
        <f t="shared" si="343"/>
        <v>Đ</v>
      </c>
      <c r="BU543" s="188" t="str">
        <f t="shared" si="343"/>
        <v>Đ</v>
      </c>
      <c r="BV543" s="188" t="str">
        <f t="shared" si="343"/>
        <v>Đ</v>
      </c>
      <c r="BW543" s="188" t="str">
        <f t="shared" si="343"/>
        <v>Đ</v>
      </c>
      <c r="BX543" s="188" t="str">
        <f t="shared" si="343"/>
        <v>Đ</v>
      </c>
      <c r="BY543" s="188" t="str">
        <f t="shared" si="343"/>
        <v>Đ</v>
      </c>
      <c r="BZ543" s="188" t="str">
        <f t="shared" si="343"/>
        <v>Đ</v>
      </c>
      <c r="CA543" s="188" t="str">
        <f t="shared" si="343"/>
        <v>Đ</v>
      </c>
      <c r="CB543" s="188" t="str">
        <f t="shared" si="343"/>
        <v>Đ</v>
      </c>
      <c r="CC543" s="188" t="str">
        <f t="shared" si="343"/>
        <v>Đ</v>
      </c>
      <c r="CD543" s="188" t="str">
        <f t="shared" si="343"/>
        <v>Đ</v>
      </c>
      <c r="CE543" s="188" t="str">
        <f t="shared" si="343"/>
        <v>Đ</v>
      </c>
      <c r="CF543" s="188" t="str">
        <f t="shared" si="343"/>
        <v>Đ</v>
      </c>
      <c r="CG543" s="188" t="str">
        <f t="shared" si="343"/>
        <v>Đ</v>
      </c>
      <c r="CH543" s="188" t="str">
        <f t="shared" si="343"/>
        <v>Đ</v>
      </c>
      <c r="CI543" s="188" t="str">
        <f t="shared" si="343"/>
        <v>Đ</v>
      </c>
      <c r="CJ543" s="188" t="str">
        <f t="shared" si="343"/>
        <v>Đ</v>
      </c>
      <c r="CK543" s="188" t="str">
        <f t="shared" si="343"/>
        <v>Đ</v>
      </c>
      <c r="CL543" s="188" t="str">
        <f t="shared" si="343"/>
        <v>Đ</v>
      </c>
      <c r="CM543" s="188" t="str">
        <f t="shared" si="343"/>
        <v>Đ</v>
      </c>
      <c r="CN543" s="188" t="str">
        <f t="shared" si="343"/>
        <v>Đ</v>
      </c>
      <c r="CO543" s="188" t="str">
        <f t="shared" si="343"/>
        <v>Đ</v>
      </c>
      <c r="CP543" s="188" t="str">
        <f t="shared" si="343"/>
        <v>Đ</v>
      </c>
      <c r="CQ543" s="188" t="str">
        <f t="shared" si="343"/>
        <v>Đ</v>
      </c>
      <c r="CR543" s="188" t="str">
        <f t="shared" si="343"/>
        <v>Đ</v>
      </c>
      <c r="CS543" s="188"/>
      <c r="CT543" s="188" t="str">
        <f t="shared" si="343"/>
        <v>Đ</v>
      </c>
      <c r="CU543" s="188" t="str">
        <f t="shared" si="343"/>
        <v>Đ</v>
      </c>
      <c r="CV543" s="188" t="str">
        <f t="shared" si="343"/>
        <v>Đ</v>
      </c>
      <c r="CW543" s="192"/>
      <c r="CX543" s="361"/>
      <c r="CY543" s="192"/>
      <c r="CZ543" s="193"/>
      <c r="DA543" s="192"/>
      <c r="DB543" s="193"/>
      <c r="DC543" s="192"/>
      <c r="DD543" s="193"/>
      <c r="DE543" s="194"/>
      <c r="DF543" s="194"/>
      <c r="DG543" s="2"/>
      <c r="DH543" s="2"/>
      <c r="DI543" s="2"/>
      <c r="DJ543" s="2"/>
      <c r="DK543" s="2"/>
      <c r="DL543" s="2"/>
      <c r="DM543" s="2"/>
      <c r="DN543" s="2"/>
      <c r="DO543" s="2"/>
      <c r="DP543" s="2"/>
      <c r="DQ543" s="2"/>
      <c r="DR543" s="2"/>
      <c r="DS543" s="2"/>
      <c r="DT543" s="2"/>
      <c r="DU543" s="2"/>
      <c r="DV543" s="2"/>
      <c r="DW543" s="2"/>
      <c r="DX543" s="2"/>
      <c r="DY543" s="2"/>
      <c r="DZ543" s="2"/>
    </row>
    <row r="544" spans="1:130" ht="15.75" hidden="1" x14ac:dyDescent="0.25">
      <c r="A544" s="654" t="s">
        <v>962</v>
      </c>
      <c r="B544" s="655"/>
      <c r="C544" s="656"/>
      <c r="D544" s="180" t="s">
        <v>954</v>
      </c>
      <c r="E544" s="1"/>
      <c r="F544" s="1"/>
      <c r="G544" s="2"/>
      <c r="H544" s="2"/>
      <c r="I544" s="2"/>
      <c r="J544" s="2"/>
      <c r="K544" s="2"/>
      <c r="L544" s="2"/>
      <c r="M544" s="4"/>
      <c r="N544" s="302"/>
      <c r="O544" s="116"/>
      <c r="P544" s="116"/>
      <c r="Q544" s="116"/>
      <c r="R544" s="116"/>
      <c r="S544" s="116"/>
      <c r="T544" s="116"/>
      <c r="U544" s="116"/>
      <c r="V544" s="116"/>
      <c r="W544" s="116"/>
      <c r="X544" s="116"/>
      <c r="Y544" s="116"/>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69">
        <f t="shared" ref="BJ544:CV544" si="344">COUNTIFS($N$8:$N$490,"TV",BJ8:BJ490,2)</f>
        <v>43</v>
      </c>
      <c r="BK544" s="69">
        <f t="shared" si="344"/>
        <v>41</v>
      </c>
      <c r="BL544" s="69">
        <f t="shared" si="344"/>
        <v>41</v>
      </c>
      <c r="BM544" s="69">
        <f t="shared" si="344"/>
        <v>41</v>
      </c>
      <c r="BN544" s="69">
        <f t="shared" si="344"/>
        <v>41</v>
      </c>
      <c r="BO544" s="69">
        <f t="shared" si="344"/>
        <v>41</v>
      </c>
      <c r="BP544" s="69">
        <f t="shared" si="344"/>
        <v>41</v>
      </c>
      <c r="BQ544" s="69">
        <f t="shared" si="344"/>
        <v>41</v>
      </c>
      <c r="BR544" s="69">
        <f t="shared" si="344"/>
        <v>39</v>
      </c>
      <c r="BS544" s="69">
        <f t="shared" si="344"/>
        <v>37</v>
      </c>
      <c r="BT544" s="69">
        <f t="shared" si="344"/>
        <v>37</v>
      </c>
      <c r="BU544" s="69">
        <f t="shared" si="344"/>
        <v>37</v>
      </c>
      <c r="BV544" s="69">
        <f t="shared" si="344"/>
        <v>37</v>
      </c>
      <c r="BW544" s="69">
        <f t="shared" si="344"/>
        <v>37</v>
      </c>
      <c r="BX544" s="69">
        <f t="shared" si="344"/>
        <v>37</v>
      </c>
      <c r="BY544" s="69">
        <f t="shared" si="344"/>
        <v>37</v>
      </c>
      <c r="BZ544" s="69">
        <f t="shared" si="344"/>
        <v>37</v>
      </c>
      <c r="CA544" s="69">
        <f t="shared" si="344"/>
        <v>37</v>
      </c>
      <c r="CB544" s="69">
        <f t="shared" si="344"/>
        <v>37</v>
      </c>
      <c r="CC544" s="69">
        <f t="shared" si="344"/>
        <v>39</v>
      </c>
      <c r="CD544" s="69">
        <f t="shared" si="344"/>
        <v>39</v>
      </c>
      <c r="CE544" s="69">
        <f t="shared" si="344"/>
        <v>41</v>
      </c>
      <c r="CF544" s="69">
        <f t="shared" si="344"/>
        <v>41</v>
      </c>
      <c r="CG544" s="69">
        <f t="shared" si="344"/>
        <v>41</v>
      </c>
      <c r="CH544" s="69">
        <f t="shared" si="344"/>
        <v>41</v>
      </c>
      <c r="CI544" s="69">
        <f t="shared" si="344"/>
        <v>41</v>
      </c>
      <c r="CJ544" s="69">
        <f t="shared" si="344"/>
        <v>41</v>
      </c>
      <c r="CK544" s="69">
        <f t="shared" si="344"/>
        <v>41</v>
      </c>
      <c r="CL544" s="69">
        <f t="shared" si="344"/>
        <v>41</v>
      </c>
      <c r="CM544" s="69">
        <f t="shared" si="344"/>
        <v>41</v>
      </c>
      <c r="CN544" s="69">
        <f t="shared" si="344"/>
        <v>41</v>
      </c>
      <c r="CO544" s="69">
        <f t="shared" si="344"/>
        <v>42</v>
      </c>
      <c r="CP544" s="69">
        <f t="shared" si="344"/>
        <v>41</v>
      </c>
      <c r="CQ544" s="69">
        <f t="shared" si="344"/>
        <v>41</v>
      </c>
      <c r="CR544" s="69">
        <f t="shared" si="344"/>
        <v>41</v>
      </c>
      <c r="CS544" s="69">
        <f t="shared" si="344"/>
        <v>9</v>
      </c>
      <c r="CT544" s="69">
        <f t="shared" si="344"/>
        <v>41</v>
      </c>
      <c r="CU544" s="69">
        <f t="shared" si="344"/>
        <v>41</v>
      </c>
      <c r="CV544" s="69">
        <f t="shared" si="344"/>
        <v>41</v>
      </c>
      <c r="CW544" s="641"/>
      <c r="CX544" s="642"/>
      <c r="CY544" s="642"/>
      <c r="CZ544" s="642"/>
      <c r="DA544" s="642"/>
      <c r="DB544" s="642"/>
      <c r="DC544" s="642"/>
      <c r="DD544" s="642"/>
      <c r="DE544" s="642"/>
      <c r="DF544" s="643"/>
      <c r="DG544" s="2"/>
      <c r="DH544" s="2"/>
      <c r="DI544" s="2"/>
      <c r="DJ544" s="2"/>
      <c r="DK544" s="2"/>
      <c r="DL544" s="2"/>
      <c r="DM544" s="2"/>
      <c r="DN544" s="2"/>
      <c r="DO544" s="2"/>
      <c r="DP544" s="2"/>
      <c r="DQ544" s="2"/>
      <c r="DR544" s="2"/>
      <c r="DS544" s="2"/>
      <c r="DT544" s="2"/>
      <c r="DU544" s="2"/>
      <c r="DV544" s="2"/>
      <c r="DW544" s="2"/>
      <c r="DX544" s="2"/>
      <c r="DY544" s="2"/>
      <c r="DZ544" s="2"/>
    </row>
    <row r="545" spans="1:130" ht="15.75" hidden="1" x14ac:dyDescent="0.25">
      <c r="A545" s="657"/>
      <c r="B545" s="658"/>
      <c r="C545" s="639"/>
      <c r="D545" s="180" t="s">
        <v>955</v>
      </c>
      <c r="E545" s="1"/>
      <c r="F545" s="1"/>
      <c r="G545" s="2"/>
      <c r="H545" s="2"/>
      <c r="I545" s="2"/>
      <c r="J545" s="2"/>
      <c r="K545" s="2"/>
      <c r="L545" s="2"/>
      <c r="M545" s="4"/>
      <c r="N545" s="302"/>
      <c r="O545" s="116"/>
      <c r="P545" s="116"/>
      <c r="Q545" s="116"/>
      <c r="R545" s="116"/>
      <c r="S545" s="116"/>
      <c r="T545" s="116"/>
      <c r="U545" s="116"/>
      <c r="V545" s="116"/>
      <c r="W545" s="116"/>
      <c r="X545" s="116"/>
      <c r="Y545" s="116"/>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69">
        <f t="shared" ref="BJ545:CV545" si="345">COUNTIFS($N$8:$N$490,"TV",BJ8:BJ490,1)</f>
        <v>0</v>
      </c>
      <c r="BK545" s="69">
        <f t="shared" si="345"/>
        <v>2</v>
      </c>
      <c r="BL545" s="69">
        <f t="shared" si="345"/>
        <v>2</v>
      </c>
      <c r="BM545" s="69">
        <f t="shared" si="345"/>
        <v>2</v>
      </c>
      <c r="BN545" s="69">
        <f t="shared" si="345"/>
        <v>2</v>
      </c>
      <c r="BO545" s="69">
        <f t="shared" si="345"/>
        <v>2</v>
      </c>
      <c r="BP545" s="69">
        <f t="shared" si="345"/>
        <v>2</v>
      </c>
      <c r="BQ545" s="69">
        <f t="shared" si="345"/>
        <v>2</v>
      </c>
      <c r="BR545" s="69">
        <f t="shared" si="345"/>
        <v>4</v>
      </c>
      <c r="BS545" s="69">
        <f t="shared" si="345"/>
        <v>6</v>
      </c>
      <c r="BT545" s="69">
        <f t="shared" si="345"/>
        <v>6</v>
      </c>
      <c r="BU545" s="69">
        <f t="shared" si="345"/>
        <v>6</v>
      </c>
      <c r="BV545" s="69">
        <f t="shared" si="345"/>
        <v>6</v>
      </c>
      <c r="BW545" s="69">
        <f t="shared" si="345"/>
        <v>6</v>
      </c>
      <c r="BX545" s="69">
        <f t="shared" si="345"/>
        <v>6</v>
      </c>
      <c r="BY545" s="69">
        <f t="shared" si="345"/>
        <v>6</v>
      </c>
      <c r="BZ545" s="69">
        <f t="shared" si="345"/>
        <v>6</v>
      </c>
      <c r="CA545" s="69">
        <f t="shared" si="345"/>
        <v>6</v>
      </c>
      <c r="CB545" s="69">
        <f t="shared" si="345"/>
        <v>6</v>
      </c>
      <c r="CC545" s="69">
        <f t="shared" si="345"/>
        <v>4</v>
      </c>
      <c r="CD545" s="69">
        <f t="shared" si="345"/>
        <v>4</v>
      </c>
      <c r="CE545" s="69">
        <f t="shared" si="345"/>
        <v>2</v>
      </c>
      <c r="CF545" s="69">
        <f t="shared" si="345"/>
        <v>2</v>
      </c>
      <c r="CG545" s="69">
        <f t="shared" si="345"/>
        <v>2</v>
      </c>
      <c r="CH545" s="69">
        <f t="shared" si="345"/>
        <v>2</v>
      </c>
      <c r="CI545" s="69">
        <f t="shared" si="345"/>
        <v>2</v>
      </c>
      <c r="CJ545" s="69">
        <f t="shared" si="345"/>
        <v>2</v>
      </c>
      <c r="CK545" s="69">
        <f t="shared" si="345"/>
        <v>2</v>
      </c>
      <c r="CL545" s="69">
        <f t="shared" si="345"/>
        <v>2</v>
      </c>
      <c r="CM545" s="69">
        <f t="shared" si="345"/>
        <v>2</v>
      </c>
      <c r="CN545" s="69">
        <f t="shared" si="345"/>
        <v>2</v>
      </c>
      <c r="CO545" s="69">
        <f t="shared" si="345"/>
        <v>1</v>
      </c>
      <c r="CP545" s="69">
        <f t="shared" si="345"/>
        <v>2</v>
      </c>
      <c r="CQ545" s="69">
        <f t="shared" si="345"/>
        <v>2</v>
      </c>
      <c r="CR545" s="69">
        <f t="shared" si="345"/>
        <v>2</v>
      </c>
      <c r="CS545" s="69">
        <f t="shared" si="345"/>
        <v>2</v>
      </c>
      <c r="CT545" s="69">
        <f t="shared" si="345"/>
        <v>2</v>
      </c>
      <c r="CU545" s="69">
        <f t="shared" si="345"/>
        <v>2</v>
      </c>
      <c r="CV545" s="69">
        <f t="shared" si="345"/>
        <v>2</v>
      </c>
      <c r="CW545" s="644"/>
      <c r="CX545" s="645"/>
      <c r="CY545" s="645"/>
      <c r="CZ545" s="645"/>
      <c r="DA545" s="645"/>
      <c r="DB545" s="645"/>
      <c r="DC545" s="645"/>
      <c r="DD545" s="645"/>
      <c r="DE545" s="645"/>
      <c r="DF545" s="646"/>
      <c r="DG545" s="2"/>
      <c r="DH545" s="2"/>
      <c r="DI545" s="2"/>
      <c r="DJ545" s="2"/>
      <c r="DK545" s="2"/>
      <c r="DL545" s="2"/>
      <c r="DM545" s="2"/>
      <c r="DN545" s="2"/>
      <c r="DO545" s="2"/>
      <c r="DP545" s="2"/>
      <c r="DQ545" s="2"/>
      <c r="DR545" s="2"/>
      <c r="DS545" s="2"/>
      <c r="DT545" s="2"/>
      <c r="DU545" s="2"/>
      <c r="DV545" s="2"/>
      <c r="DW545" s="2"/>
      <c r="DX545" s="2"/>
      <c r="DY545" s="2"/>
      <c r="DZ545" s="2"/>
    </row>
    <row r="546" spans="1:130" ht="15.75" hidden="1" x14ac:dyDescent="0.25">
      <c r="A546" s="657"/>
      <c r="B546" s="658"/>
      <c r="C546" s="639"/>
      <c r="D546" s="180" t="s">
        <v>956</v>
      </c>
      <c r="E546" s="1"/>
      <c r="F546" s="1"/>
      <c r="G546" s="2"/>
      <c r="H546" s="2"/>
      <c r="I546" s="2"/>
      <c r="J546" s="2"/>
      <c r="K546" s="2"/>
      <c r="L546" s="2"/>
      <c r="M546" s="4"/>
      <c r="N546" s="302"/>
      <c r="O546" s="116"/>
      <c r="P546" s="116"/>
      <c r="Q546" s="116"/>
      <c r="R546" s="116"/>
      <c r="S546" s="116"/>
      <c r="T546" s="116"/>
      <c r="U546" s="116"/>
      <c r="V546" s="116"/>
      <c r="W546" s="116"/>
      <c r="X546" s="116"/>
      <c r="Y546" s="116"/>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69">
        <f t="shared" ref="BJ546:CV546" si="346">COUNTIFS($N$8:$N$490,"TV",BJ8:BJ490,0)</f>
        <v>0</v>
      </c>
      <c r="BK546" s="69">
        <f t="shared" si="346"/>
        <v>0</v>
      </c>
      <c r="BL546" s="69">
        <f t="shared" si="346"/>
        <v>0</v>
      </c>
      <c r="BM546" s="69">
        <f t="shared" si="346"/>
        <v>0</v>
      </c>
      <c r="BN546" s="69">
        <f t="shared" si="346"/>
        <v>0</v>
      </c>
      <c r="BO546" s="69">
        <f t="shared" si="346"/>
        <v>0</v>
      </c>
      <c r="BP546" s="69">
        <f t="shared" si="346"/>
        <v>0</v>
      </c>
      <c r="BQ546" s="69">
        <f t="shared" si="346"/>
        <v>0</v>
      </c>
      <c r="BR546" s="69">
        <f t="shared" si="346"/>
        <v>0</v>
      </c>
      <c r="BS546" s="69">
        <f t="shared" si="346"/>
        <v>0</v>
      </c>
      <c r="BT546" s="69">
        <f t="shared" si="346"/>
        <v>0</v>
      </c>
      <c r="BU546" s="69">
        <f t="shared" si="346"/>
        <v>0</v>
      </c>
      <c r="BV546" s="69">
        <f t="shared" si="346"/>
        <v>0</v>
      </c>
      <c r="BW546" s="69">
        <f t="shared" si="346"/>
        <v>0</v>
      </c>
      <c r="BX546" s="69">
        <f t="shared" si="346"/>
        <v>0</v>
      </c>
      <c r="BY546" s="69">
        <f t="shared" si="346"/>
        <v>0</v>
      </c>
      <c r="BZ546" s="69">
        <f t="shared" si="346"/>
        <v>0</v>
      </c>
      <c r="CA546" s="69">
        <f t="shared" si="346"/>
        <v>0</v>
      </c>
      <c r="CB546" s="69">
        <f t="shared" si="346"/>
        <v>0</v>
      </c>
      <c r="CC546" s="69">
        <f t="shared" si="346"/>
        <v>0</v>
      </c>
      <c r="CD546" s="69">
        <f t="shared" si="346"/>
        <v>0</v>
      </c>
      <c r="CE546" s="69">
        <f t="shared" si="346"/>
        <v>0</v>
      </c>
      <c r="CF546" s="69">
        <f t="shared" si="346"/>
        <v>0</v>
      </c>
      <c r="CG546" s="69">
        <f t="shared" si="346"/>
        <v>0</v>
      </c>
      <c r="CH546" s="69">
        <f t="shared" si="346"/>
        <v>0</v>
      </c>
      <c r="CI546" s="69">
        <f t="shared" si="346"/>
        <v>0</v>
      </c>
      <c r="CJ546" s="69">
        <f t="shared" si="346"/>
        <v>0</v>
      </c>
      <c r="CK546" s="69">
        <f t="shared" si="346"/>
        <v>0</v>
      </c>
      <c r="CL546" s="69">
        <f t="shared" si="346"/>
        <v>0</v>
      </c>
      <c r="CM546" s="69">
        <f t="shared" si="346"/>
        <v>0</v>
      </c>
      <c r="CN546" s="69">
        <f t="shared" si="346"/>
        <v>0</v>
      </c>
      <c r="CO546" s="69">
        <f t="shared" si="346"/>
        <v>0</v>
      </c>
      <c r="CP546" s="69">
        <f t="shared" si="346"/>
        <v>0</v>
      </c>
      <c r="CQ546" s="69">
        <f t="shared" si="346"/>
        <v>0</v>
      </c>
      <c r="CR546" s="69">
        <f t="shared" si="346"/>
        <v>0</v>
      </c>
      <c r="CS546" s="69">
        <f t="shared" si="346"/>
        <v>0</v>
      </c>
      <c r="CT546" s="69">
        <f t="shared" si="346"/>
        <v>0</v>
      </c>
      <c r="CU546" s="69">
        <f t="shared" si="346"/>
        <v>0</v>
      </c>
      <c r="CV546" s="69">
        <f t="shared" si="346"/>
        <v>0</v>
      </c>
      <c r="CW546" s="644"/>
      <c r="CX546" s="645"/>
      <c r="CY546" s="645"/>
      <c r="CZ546" s="645"/>
      <c r="DA546" s="645"/>
      <c r="DB546" s="645"/>
      <c r="DC546" s="645"/>
      <c r="DD546" s="645"/>
      <c r="DE546" s="645"/>
      <c r="DF546" s="646"/>
      <c r="DG546" s="2"/>
      <c r="DH546" s="2"/>
      <c r="DI546" s="2"/>
      <c r="DJ546" s="2"/>
      <c r="DK546" s="2"/>
      <c r="DL546" s="2"/>
      <c r="DM546" s="2"/>
      <c r="DN546" s="2"/>
      <c r="DO546" s="2"/>
      <c r="DP546" s="2"/>
      <c r="DQ546" s="2"/>
      <c r="DR546" s="2"/>
      <c r="DS546" s="2"/>
      <c r="DT546" s="2"/>
      <c r="DU546" s="2"/>
      <c r="DV546" s="2"/>
      <c r="DW546" s="2"/>
      <c r="DX546" s="2"/>
      <c r="DY546" s="2"/>
      <c r="DZ546" s="2"/>
    </row>
    <row r="547" spans="1:130" ht="15.75" hidden="1" x14ac:dyDescent="0.25">
      <c r="A547" s="657"/>
      <c r="B547" s="658"/>
      <c r="C547" s="639"/>
      <c r="D547" s="180" t="s">
        <v>957</v>
      </c>
      <c r="E547" s="1"/>
      <c r="F547" s="1"/>
      <c r="G547" s="2"/>
      <c r="H547" s="2"/>
      <c r="I547" s="2"/>
      <c r="J547" s="2"/>
      <c r="K547" s="2"/>
      <c r="L547" s="2"/>
      <c r="M547" s="4"/>
      <c r="N547" s="302"/>
      <c r="O547" s="116"/>
      <c r="P547" s="116"/>
      <c r="Q547" s="116"/>
      <c r="R547" s="116"/>
      <c r="S547" s="116"/>
      <c r="T547" s="116"/>
      <c r="U547" s="116"/>
      <c r="V547" s="116"/>
      <c r="W547" s="116"/>
      <c r="X547" s="116"/>
      <c r="Y547" s="116"/>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69">
        <f t="shared" ref="BJ547:CV547" si="347">COUNTIFS($N$8:$N$490,"TV",BJ8:BJ490,KĐG)</f>
        <v>0</v>
      </c>
      <c r="BK547" s="69">
        <f t="shared" si="347"/>
        <v>0</v>
      </c>
      <c r="BL547" s="69">
        <f t="shared" si="347"/>
        <v>0</v>
      </c>
      <c r="BM547" s="69">
        <f t="shared" si="347"/>
        <v>0</v>
      </c>
      <c r="BN547" s="69">
        <f t="shared" si="347"/>
        <v>0</v>
      </c>
      <c r="BO547" s="69">
        <f t="shared" si="347"/>
        <v>0</v>
      </c>
      <c r="BP547" s="69">
        <f t="shared" si="347"/>
        <v>0</v>
      </c>
      <c r="BQ547" s="69">
        <f t="shared" si="347"/>
        <v>0</v>
      </c>
      <c r="BR547" s="69">
        <f t="shared" si="347"/>
        <v>0</v>
      </c>
      <c r="BS547" s="69">
        <f t="shared" si="347"/>
        <v>0</v>
      </c>
      <c r="BT547" s="69">
        <f t="shared" si="347"/>
        <v>0</v>
      </c>
      <c r="BU547" s="69">
        <f t="shared" si="347"/>
        <v>0</v>
      </c>
      <c r="BV547" s="69">
        <f t="shared" si="347"/>
        <v>0</v>
      </c>
      <c r="BW547" s="69">
        <f t="shared" si="347"/>
        <v>0</v>
      </c>
      <c r="BX547" s="69">
        <f t="shared" si="347"/>
        <v>0</v>
      </c>
      <c r="BY547" s="69">
        <f t="shared" si="347"/>
        <v>0</v>
      </c>
      <c r="BZ547" s="69">
        <f t="shared" si="347"/>
        <v>0</v>
      </c>
      <c r="CA547" s="69">
        <f t="shared" si="347"/>
        <v>0</v>
      </c>
      <c r="CB547" s="69">
        <f t="shared" si="347"/>
        <v>0</v>
      </c>
      <c r="CC547" s="69">
        <f t="shared" si="347"/>
        <v>0</v>
      </c>
      <c r="CD547" s="69">
        <f t="shared" si="347"/>
        <v>0</v>
      </c>
      <c r="CE547" s="69">
        <f t="shared" si="347"/>
        <v>0</v>
      </c>
      <c r="CF547" s="69">
        <f t="shared" si="347"/>
        <v>0</v>
      </c>
      <c r="CG547" s="69">
        <f t="shared" si="347"/>
        <v>0</v>
      </c>
      <c r="CH547" s="69">
        <f t="shared" si="347"/>
        <v>0</v>
      </c>
      <c r="CI547" s="69">
        <f t="shared" si="347"/>
        <v>0</v>
      </c>
      <c r="CJ547" s="69">
        <f t="shared" si="347"/>
        <v>0</v>
      </c>
      <c r="CK547" s="69">
        <f t="shared" si="347"/>
        <v>0</v>
      </c>
      <c r="CL547" s="69">
        <f t="shared" si="347"/>
        <v>0</v>
      </c>
      <c r="CM547" s="69">
        <f t="shared" si="347"/>
        <v>0</v>
      </c>
      <c r="CN547" s="69">
        <f t="shared" si="347"/>
        <v>0</v>
      </c>
      <c r="CO547" s="69">
        <f t="shared" si="347"/>
        <v>0</v>
      </c>
      <c r="CP547" s="69">
        <f t="shared" si="347"/>
        <v>0</v>
      </c>
      <c r="CQ547" s="69">
        <f t="shared" si="347"/>
        <v>0</v>
      </c>
      <c r="CR547" s="69">
        <f t="shared" si="347"/>
        <v>0</v>
      </c>
      <c r="CS547" s="69">
        <f t="shared" si="347"/>
        <v>0</v>
      </c>
      <c r="CT547" s="69">
        <f t="shared" si="347"/>
        <v>0</v>
      </c>
      <c r="CU547" s="69">
        <f t="shared" si="347"/>
        <v>0</v>
      </c>
      <c r="CV547" s="69">
        <f t="shared" si="347"/>
        <v>0</v>
      </c>
      <c r="CW547" s="644"/>
      <c r="CX547" s="645"/>
      <c r="CY547" s="645"/>
      <c r="CZ547" s="645"/>
      <c r="DA547" s="645"/>
      <c r="DB547" s="645"/>
      <c r="DC547" s="645"/>
      <c r="DD547" s="645"/>
      <c r="DE547" s="645"/>
      <c r="DF547" s="646"/>
      <c r="DG547" s="2"/>
      <c r="DH547" s="2"/>
      <c r="DI547" s="2"/>
      <c r="DJ547" s="2"/>
      <c r="DK547" s="2"/>
      <c r="DL547" s="2"/>
      <c r="DM547" s="2"/>
      <c r="DN547" s="2"/>
      <c r="DO547" s="2"/>
      <c r="DP547" s="2"/>
      <c r="DQ547" s="2"/>
      <c r="DR547" s="2"/>
      <c r="DS547" s="2"/>
      <c r="DT547" s="2"/>
      <c r="DU547" s="2"/>
      <c r="DV547" s="2"/>
      <c r="DW547" s="2"/>
      <c r="DX547" s="2"/>
      <c r="DY547" s="2"/>
      <c r="DZ547" s="2"/>
    </row>
    <row r="548" spans="1:130" ht="15.75" hidden="1" x14ac:dyDescent="0.25">
      <c r="A548" s="657"/>
      <c r="B548" s="658"/>
      <c r="C548" s="639"/>
      <c r="D548" s="180" t="s">
        <v>958</v>
      </c>
      <c r="E548" s="1"/>
      <c r="F548" s="1"/>
      <c r="G548" s="2"/>
      <c r="H548" s="2"/>
      <c r="I548" s="2"/>
      <c r="J548" s="2"/>
      <c r="K548" s="2"/>
      <c r="L548" s="2"/>
      <c r="M548" s="4"/>
      <c r="N548" s="302"/>
      <c r="O548" s="116"/>
      <c r="P548" s="116"/>
      <c r="Q548" s="116"/>
      <c r="R548" s="116"/>
      <c r="S548" s="116"/>
      <c r="T548" s="116"/>
      <c r="U548" s="116"/>
      <c r="V548" s="116"/>
      <c r="W548" s="116"/>
      <c r="X548" s="116"/>
      <c r="Y548" s="116"/>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184">
        <f t="shared" ref="BJ548:CV548" si="348">BJ547/(BJ544+BJ545+BJ546+BJ547)</f>
        <v>0</v>
      </c>
      <c r="BK548" s="184">
        <f t="shared" si="348"/>
        <v>0</v>
      </c>
      <c r="BL548" s="184">
        <f t="shared" si="348"/>
        <v>0</v>
      </c>
      <c r="BM548" s="184">
        <f t="shared" si="348"/>
        <v>0</v>
      </c>
      <c r="BN548" s="184">
        <f t="shared" si="348"/>
        <v>0</v>
      </c>
      <c r="BO548" s="184">
        <f t="shared" si="348"/>
        <v>0</v>
      </c>
      <c r="BP548" s="184">
        <f t="shared" si="348"/>
        <v>0</v>
      </c>
      <c r="BQ548" s="184">
        <f t="shared" si="348"/>
        <v>0</v>
      </c>
      <c r="BR548" s="184">
        <f t="shared" si="348"/>
        <v>0</v>
      </c>
      <c r="BS548" s="184">
        <f t="shared" si="348"/>
        <v>0</v>
      </c>
      <c r="BT548" s="184">
        <f t="shared" si="348"/>
        <v>0</v>
      </c>
      <c r="BU548" s="184">
        <f t="shared" si="348"/>
        <v>0</v>
      </c>
      <c r="BV548" s="184">
        <f t="shared" si="348"/>
        <v>0</v>
      </c>
      <c r="BW548" s="184">
        <f t="shared" si="348"/>
        <v>0</v>
      </c>
      <c r="BX548" s="184">
        <f t="shared" si="348"/>
        <v>0</v>
      </c>
      <c r="BY548" s="184">
        <f t="shared" si="348"/>
        <v>0</v>
      </c>
      <c r="BZ548" s="184">
        <f t="shared" si="348"/>
        <v>0</v>
      </c>
      <c r="CA548" s="184">
        <f t="shared" si="348"/>
        <v>0</v>
      </c>
      <c r="CB548" s="184">
        <f t="shared" si="348"/>
        <v>0</v>
      </c>
      <c r="CC548" s="184">
        <f t="shared" si="348"/>
        <v>0</v>
      </c>
      <c r="CD548" s="184">
        <f t="shared" si="348"/>
        <v>0</v>
      </c>
      <c r="CE548" s="184">
        <f t="shared" si="348"/>
        <v>0</v>
      </c>
      <c r="CF548" s="184">
        <f t="shared" si="348"/>
        <v>0</v>
      </c>
      <c r="CG548" s="184">
        <f t="shared" si="348"/>
        <v>0</v>
      </c>
      <c r="CH548" s="184">
        <f t="shared" si="348"/>
        <v>0</v>
      </c>
      <c r="CI548" s="184">
        <f t="shared" si="348"/>
        <v>0</v>
      </c>
      <c r="CJ548" s="184">
        <f t="shared" si="348"/>
        <v>0</v>
      </c>
      <c r="CK548" s="184">
        <f t="shared" si="348"/>
        <v>0</v>
      </c>
      <c r="CL548" s="184">
        <f t="shared" si="348"/>
        <v>0</v>
      </c>
      <c r="CM548" s="184">
        <f t="shared" si="348"/>
        <v>0</v>
      </c>
      <c r="CN548" s="184">
        <f t="shared" si="348"/>
        <v>0</v>
      </c>
      <c r="CO548" s="184">
        <f t="shared" si="348"/>
        <v>0</v>
      </c>
      <c r="CP548" s="184">
        <f t="shared" si="348"/>
        <v>0</v>
      </c>
      <c r="CQ548" s="184">
        <f t="shared" si="348"/>
        <v>0</v>
      </c>
      <c r="CR548" s="184">
        <f t="shared" si="348"/>
        <v>0</v>
      </c>
      <c r="CS548" s="184">
        <f t="shared" si="348"/>
        <v>0</v>
      </c>
      <c r="CT548" s="184">
        <f t="shared" si="348"/>
        <v>0</v>
      </c>
      <c r="CU548" s="184">
        <f t="shared" si="348"/>
        <v>0</v>
      </c>
      <c r="CV548" s="184">
        <f t="shared" si="348"/>
        <v>0</v>
      </c>
      <c r="CW548" s="647"/>
      <c r="CX548" s="648"/>
      <c r="CY548" s="648"/>
      <c r="CZ548" s="648"/>
      <c r="DA548" s="648"/>
      <c r="DB548" s="648"/>
      <c r="DC548" s="648"/>
      <c r="DD548" s="648"/>
      <c r="DE548" s="648"/>
      <c r="DF548" s="649"/>
      <c r="DG548" s="2"/>
      <c r="DH548" s="2"/>
      <c r="DI548" s="2"/>
      <c r="DJ548" s="2"/>
      <c r="DK548" s="2"/>
      <c r="DL548" s="2"/>
      <c r="DM548" s="2"/>
      <c r="DN548" s="2"/>
      <c r="DO548" s="2"/>
      <c r="DP548" s="2"/>
      <c r="DQ548" s="2"/>
      <c r="DR548" s="2"/>
      <c r="DS548" s="2"/>
      <c r="DT548" s="2"/>
      <c r="DU548" s="2"/>
      <c r="DV548" s="2"/>
      <c r="DW548" s="2"/>
      <c r="DX548" s="2"/>
      <c r="DY548" s="2"/>
      <c r="DZ548" s="2"/>
    </row>
    <row r="549" spans="1:130" ht="15.75" hidden="1" x14ac:dyDescent="0.25">
      <c r="A549" s="657"/>
      <c r="B549" s="658"/>
      <c r="C549" s="639"/>
      <c r="D549" s="633" t="s">
        <v>961</v>
      </c>
      <c r="E549" s="1"/>
      <c r="F549" s="1"/>
      <c r="G549" s="2"/>
      <c r="H549" s="2"/>
      <c r="I549" s="2"/>
      <c r="J549" s="2"/>
      <c r="K549" s="2"/>
      <c r="L549" s="2"/>
      <c r="M549" s="4"/>
      <c r="N549" s="302"/>
      <c r="O549" s="116"/>
      <c r="P549" s="116"/>
      <c r="Q549" s="116"/>
      <c r="R549" s="116"/>
      <c r="S549" s="116"/>
      <c r="T549" s="116"/>
      <c r="U549" s="116"/>
      <c r="V549" s="116"/>
      <c r="W549" s="116"/>
      <c r="X549" s="116"/>
      <c r="Y549" s="116"/>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188">
        <f t="shared" ref="BJ549:CV549" si="349">(((BJ544*2)+(BJ545*1)+(BJ546*0)+(BJ546*0)))/(BJ544+BJ545+BJ546+BJ547)</f>
        <v>2</v>
      </c>
      <c r="BK549" s="188">
        <f t="shared" si="349"/>
        <v>1.9534883720930232</v>
      </c>
      <c r="BL549" s="188">
        <f t="shared" si="349"/>
        <v>1.9534883720930232</v>
      </c>
      <c r="BM549" s="188">
        <f t="shared" si="349"/>
        <v>1.9534883720930232</v>
      </c>
      <c r="BN549" s="188">
        <f t="shared" si="349"/>
        <v>1.9534883720930232</v>
      </c>
      <c r="BO549" s="188">
        <f t="shared" si="349"/>
        <v>1.9534883720930232</v>
      </c>
      <c r="BP549" s="188">
        <f t="shared" si="349"/>
        <v>1.9534883720930232</v>
      </c>
      <c r="BQ549" s="188">
        <f t="shared" si="349"/>
        <v>1.9534883720930232</v>
      </c>
      <c r="BR549" s="188">
        <f t="shared" si="349"/>
        <v>1.9069767441860466</v>
      </c>
      <c r="BS549" s="188">
        <f t="shared" si="349"/>
        <v>1.8604651162790697</v>
      </c>
      <c r="BT549" s="188">
        <f t="shared" si="349"/>
        <v>1.8604651162790697</v>
      </c>
      <c r="BU549" s="188">
        <f t="shared" si="349"/>
        <v>1.8604651162790697</v>
      </c>
      <c r="BV549" s="188">
        <f t="shared" si="349"/>
        <v>1.8604651162790697</v>
      </c>
      <c r="BW549" s="188">
        <f t="shared" si="349"/>
        <v>1.8604651162790697</v>
      </c>
      <c r="BX549" s="188">
        <f t="shared" si="349"/>
        <v>1.8604651162790697</v>
      </c>
      <c r="BY549" s="188">
        <f t="shared" si="349"/>
        <v>1.8604651162790697</v>
      </c>
      <c r="BZ549" s="188">
        <f t="shared" si="349"/>
        <v>1.8604651162790697</v>
      </c>
      <c r="CA549" s="188">
        <f t="shared" si="349"/>
        <v>1.8604651162790697</v>
      </c>
      <c r="CB549" s="188">
        <f t="shared" si="349"/>
        <v>1.8604651162790697</v>
      </c>
      <c r="CC549" s="188">
        <f t="shared" si="349"/>
        <v>1.9069767441860466</v>
      </c>
      <c r="CD549" s="188">
        <f t="shared" si="349"/>
        <v>1.9069767441860466</v>
      </c>
      <c r="CE549" s="188">
        <f t="shared" si="349"/>
        <v>1.9534883720930232</v>
      </c>
      <c r="CF549" s="188">
        <f t="shared" si="349"/>
        <v>1.9534883720930232</v>
      </c>
      <c r="CG549" s="188">
        <f t="shared" si="349"/>
        <v>1.9534883720930232</v>
      </c>
      <c r="CH549" s="188">
        <f t="shared" si="349"/>
        <v>1.9534883720930232</v>
      </c>
      <c r="CI549" s="188">
        <f t="shared" si="349"/>
        <v>1.9534883720930232</v>
      </c>
      <c r="CJ549" s="188">
        <f t="shared" si="349"/>
        <v>1.9534883720930232</v>
      </c>
      <c r="CK549" s="188">
        <f t="shared" si="349"/>
        <v>1.9534883720930232</v>
      </c>
      <c r="CL549" s="188">
        <f t="shared" si="349"/>
        <v>1.9534883720930232</v>
      </c>
      <c r="CM549" s="188">
        <f t="shared" si="349"/>
        <v>1.9534883720930232</v>
      </c>
      <c r="CN549" s="188">
        <f t="shared" si="349"/>
        <v>1.9534883720930232</v>
      </c>
      <c r="CO549" s="188">
        <f t="shared" si="349"/>
        <v>1.9767441860465116</v>
      </c>
      <c r="CP549" s="188">
        <f t="shared" si="349"/>
        <v>1.9534883720930232</v>
      </c>
      <c r="CQ549" s="188">
        <f t="shared" si="349"/>
        <v>1.9534883720930232</v>
      </c>
      <c r="CR549" s="188">
        <f t="shared" si="349"/>
        <v>1.9534883720930232</v>
      </c>
      <c r="CS549" s="188">
        <f t="shared" si="349"/>
        <v>1.8181818181818181</v>
      </c>
      <c r="CT549" s="188">
        <f t="shared" si="349"/>
        <v>1.9534883720930232</v>
      </c>
      <c r="CU549" s="188">
        <f t="shared" si="349"/>
        <v>1.9534883720930232</v>
      </c>
      <c r="CV549" s="188">
        <f t="shared" si="349"/>
        <v>1.9534883720930232</v>
      </c>
      <c r="CW549" s="189">
        <f>COUNTIF($BJ550:$CV550,"Đ")</f>
        <v>38</v>
      </c>
      <c r="CX549" s="360">
        <f>CW549/(CY549+DA549+DC549+CW549)</f>
        <v>1</v>
      </c>
      <c r="CY549" s="189">
        <f>COUNTIF($BJ550:$DL550,"CCG")</f>
        <v>0</v>
      </c>
      <c r="CZ549" s="190">
        <f>CY549/(CW549+DA549+DC549+CY549)</f>
        <v>0</v>
      </c>
      <c r="DA549" s="189">
        <f>COUNTIF($BJ550:$DL550,"CĐ")</f>
        <v>0</v>
      </c>
      <c r="DB549" s="190">
        <f>DA549/(CW549+CY549+DC549+DA549)</f>
        <v>0</v>
      </c>
      <c r="DC549" s="189">
        <f>COUNTIF($BJ550:$DL550,"KĐG")</f>
        <v>0</v>
      </c>
      <c r="DD549" s="190">
        <f>DC549/(CW549+CY549+DA549+DC549)</f>
        <v>0</v>
      </c>
      <c r="DE549" s="191">
        <f>(((CW549*2)+(CY549*1)+(DA549*0)))/(CW549+CY549+DA549)</f>
        <v>2</v>
      </c>
      <c r="DF549" s="191" t="str">
        <f>IF(DE549&gt;=1.6,"Đạt mục tiêu",IF(DE549&gt;=1,"Cần cố gắng","Chưa đạt"))</f>
        <v>Đạt mục tiêu</v>
      </c>
      <c r="DG549" s="2"/>
      <c r="DH549" s="2"/>
      <c r="DI549" s="2"/>
      <c r="DJ549" s="2"/>
      <c r="DK549" s="2"/>
      <c r="DL549" s="2"/>
      <c r="DM549" s="2"/>
      <c r="DN549" s="2"/>
      <c r="DO549" s="2"/>
      <c r="DP549" s="2"/>
      <c r="DQ549" s="2"/>
      <c r="DR549" s="2"/>
      <c r="DS549" s="2"/>
      <c r="DT549" s="2"/>
      <c r="DU549" s="2"/>
      <c r="DV549" s="2"/>
      <c r="DW549" s="2"/>
      <c r="DX549" s="2"/>
      <c r="DY549" s="2"/>
      <c r="DZ549" s="2"/>
    </row>
    <row r="550" spans="1:130" ht="15.75" hidden="1" x14ac:dyDescent="0.25">
      <c r="A550" s="659"/>
      <c r="B550" s="660"/>
      <c r="C550" s="640"/>
      <c r="D550" s="634"/>
      <c r="E550" s="1"/>
      <c r="F550" s="1"/>
      <c r="G550" s="2"/>
      <c r="H550" s="2"/>
      <c r="I550" s="2"/>
      <c r="J550" s="2"/>
      <c r="K550" s="2"/>
      <c r="L550" s="2"/>
      <c r="M550" s="4"/>
      <c r="N550" s="302"/>
      <c r="O550" s="116"/>
      <c r="P550" s="116"/>
      <c r="Q550" s="116"/>
      <c r="R550" s="116"/>
      <c r="S550" s="116"/>
      <c r="T550" s="116"/>
      <c r="U550" s="116"/>
      <c r="V550" s="116"/>
      <c r="W550" s="116"/>
      <c r="X550" s="116"/>
      <c r="Y550" s="116"/>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188" t="str">
        <f t="shared" ref="BJ550:CV550" si="350">IF(BJ548&gt;=50%,"KĐG",IF(BJ549&gt;=1.6,"Đ",IF(BJ549&gt;=1,"CCG","CĐ")))</f>
        <v>Đ</v>
      </c>
      <c r="BK550" s="188" t="str">
        <f t="shared" si="350"/>
        <v>Đ</v>
      </c>
      <c r="BL550" s="188" t="str">
        <f t="shared" si="350"/>
        <v>Đ</v>
      </c>
      <c r="BM550" s="188" t="str">
        <f t="shared" si="350"/>
        <v>Đ</v>
      </c>
      <c r="BN550" s="188" t="str">
        <f t="shared" si="350"/>
        <v>Đ</v>
      </c>
      <c r="BO550" s="188" t="str">
        <f t="shared" si="350"/>
        <v>Đ</v>
      </c>
      <c r="BP550" s="188" t="str">
        <f t="shared" si="350"/>
        <v>Đ</v>
      </c>
      <c r="BQ550" s="188" t="str">
        <f t="shared" si="350"/>
        <v>Đ</v>
      </c>
      <c r="BR550" s="188" t="str">
        <f t="shared" si="350"/>
        <v>Đ</v>
      </c>
      <c r="BS550" s="188" t="str">
        <f t="shared" si="350"/>
        <v>Đ</v>
      </c>
      <c r="BT550" s="188" t="str">
        <f t="shared" si="350"/>
        <v>Đ</v>
      </c>
      <c r="BU550" s="188" t="str">
        <f t="shared" si="350"/>
        <v>Đ</v>
      </c>
      <c r="BV550" s="188" t="str">
        <f t="shared" si="350"/>
        <v>Đ</v>
      </c>
      <c r="BW550" s="188" t="str">
        <f t="shared" si="350"/>
        <v>Đ</v>
      </c>
      <c r="BX550" s="188" t="str">
        <f t="shared" si="350"/>
        <v>Đ</v>
      </c>
      <c r="BY550" s="188" t="str">
        <f t="shared" si="350"/>
        <v>Đ</v>
      </c>
      <c r="BZ550" s="188" t="str">
        <f t="shared" si="350"/>
        <v>Đ</v>
      </c>
      <c r="CA550" s="188" t="str">
        <f t="shared" si="350"/>
        <v>Đ</v>
      </c>
      <c r="CB550" s="188" t="str">
        <f t="shared" si="350"/>
        <v>Đ</v>
      </c>
      <c r="CC550" s="188" t="str">
        <f t="shared" si="350"/>
        <v>Đ</v>
      </c>
      <c r="CD550" s="188" t="str">
        <f t="shared" si="350"/>
        <v>Đ</v>
      </c>
      <c r="CE550" s="188" t="str">
        <f t="shared" si="350"/>
        <v>Đ</v>
      </c>
      <c r="CF550" s="188" t="str">
        <f t="shared" si="350"/>
        <v>Đ</v>
      </c>
      <c r="CG550" s="188" t="str">
        <f t="shared" si="350"/>
        <v>Đ</v>
      </c>
      <c r="CH550" s="188" t="str">
        <f t="shared" si="350"/>
        <v>Đ</v>
      </c>
      <c r="CI550" s="188" t="str">
        <f t="shared" si="350"/>
        <v>Đ</v>
      </c>
      <c r="CJ550" s="188" t="str">
        <f t="shared" si="350"/>
        <v>Đ</v>
      </c>
      <c r="CK550" s="188" t="str">
        <f t="shared" si="350"/>
        <v>Đ</v>
      </c>
      <c r="CL550" s="188" t="str">
        <f t="shared" si="350"/>
        <v>Đ</v>
      </c>
      <c r="CM550" s="188" t="str">
        <f t="shared" si="350"/>
        <v>Đ</v>
      </c>
      <c r="CN550" s="188" t="str">
        <f t="shared" si="350"/>
        <v>Đ</v>
      </c>
      <c r="CO550" s="188" t="str">
        <f t="shared" si="350"/>
        <v>Đ</v>
      </c>
      <c r="CP550" s="188" t="str">
        <f t="shared" si="350"/>
        <v>Đ</v>
      </c>
      <c r="CQ550" s="188" t="str">
        <f t="shared" si="350"/>
        <v>Đ</v>
      </c>
      <c r="CR550" s="188" t="str">
        <f t="shared" si="350"/>
        <v>Đ</v>
      </c>
      <c r="CS550" s="188"/>
      <c r="CT550" s="188" t="str">
        <f t="shared" si="350"/>
        <v>Đ</v>
      </c>
      <c r="CU550" s="188" t="str">
        <f t="shared" si="350"/>
        <v>Đ</v>
      </c>
      <c r="CV550" s="188" t="str">
        <f t="shared" si="350"/>
        <v>Đ</v>
      </c>
      <c r="CW550" s="192"/>
      <c r="CX550" s="361"/>
      <c r="CY550" s="192"/>
      <c r="CZ550" s="193"/>
      <c r="DA550" s="192"/>
      <c r="DB550" s="193"/>
      <c r="DC550" s="192"/>
      <c r="DD550" s="193"/>
      <c r="DE550" s="194"/>
      <c r="DF550" s="194"/>
      <c r="DG550" s="2"/>
      <c r="DH550" s="2"/>
      <c r="DI550" s="2"/>
      <c r="DJ550" s="2"/>
      <c r="DK550" s="2"/>
      <c r="DL550" s="2"/>
      <c r="DM550" s="2"/>
      <c r="DN550" s="2"/>
      <c r="DO550" s="2"/>
      <c r="DP550" s="2"/>
      <c r="DQ550" s="2"/>
      <c r="DR550" s="2"/>
      <c r="DS550" s="2"/>
      <c r="DT550" s="2"/>
      <c r="DU550" s="2"/>
      <c r="DV550" s="2"/>
      <c r="DW550" s="2"/>
      <c r="DX550" s="2"/>
      <c r="DY550" s="2"/>
      <c r="DZ550" s="2"/>
    </row>
    <row r="551" spans="1:130" ht="15.75" hidden="1" x14ac:dyDescent="0.25">
      <c r="A551" s="654" t="s">
        <v>963</v>
      </c>
      <c r="B551" s="655"/>
      <c r="C551" s="656"/>
      <c r="D551" s="180" t="s">
        <v>954</v>
      </c>
      <c r="E551" s="1"/>
      <c r="F551" s="1"/>
      <c r="G551" s="2"/>
      <c r="H551" s="2"/>
      <c r="I551" s="2"/>
      <c r="J551" s="2"/>
      <c r="K551" s="2"/>
      <c r="L551" s="2"/>
      <c r="M551" s="4"/>
      <c r="N551" s="302"/>
      <c r="O551" s="116"/>
      <c r="P551" s="116"/>
      <c r="Q551" s="116"/>
      <c r="R551" s="116"/>
      <c r="S551" s="116"/>
      <c r="T551" s="116"/>
      <c r="U551" s="116"/>
      <c r="V551" s="116"/>
      <c r="W551" s="116"/>
      <c r="X551" s="116"/>
      <c r="Y551" s="116"/>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335">
        <f t="shared" ref="BJ551:CV551" si="351">COUNTIFS($N$11:$N$492,"ĐV",BJ$11:BJ$492,"2")</f>
        <v>40</v>
      </c>
      <c r="BK551" s="335">
        <f t="shared" si="351"/>
        <v>40</v>
      </c>
      <c r="BL551" s="335">
        <f t="shared" si="351"/>
        <v>40</v>
      </c>
      <c r="BM551" s="335">
        <f t="shared" si="351"/>
        <v>40</v>
      </c>
      <c r="BN551" s="335">
        <f t="shared" si="351"/>
        <v>40</v>
      </c>
      <c r="BO551" s="335">
        <f t="shared" si="351"/>
        <v>38</v>
      </c>
      <c r="BP551" s="335">
        <f t="shared" si="351"/>
        <v>40</v>
      </c>
      <c r="BQ551" s="335">
        <f t="shared" si="351"/>
        <v>39</v>
      </c>
      <c r="BR551" s="335">
        <f t="shared" si="351"/>
        <v>38</v>
      </c>
      <c r="BS551" s="335">
        <f t="shared" si="351"/>
        <v>36</v>
      </c>
      <c r="BT551" s="335">
        <f t="shared" si="351"/>
        <v>37</v>
      </c>
      <c r="BU551" s="335">
        <f t="shared" si="351"/>
        <v>36</v>
      </c>
      <c r="BV551" s="335">
        <f t="shared" si="351"/>
        <v>34</v>
      </c>
      <c r="BW551" s="335">
        <f t="shared" si="351"/>
        <v>35</v>
      </c>
      <c r="BX551" s="335">
        <f t="shared" si="351"/>
        <v>37</v>
      </c>
      <c r="BY551" s="335">
        <f t="shared" si="351"/>
        <v>34</v>
      </c>
      <c r="BZ551" s="335">
        <f t="shared" si="351"/>
        <v>36</v>
      </c>
      <c r="CA551" s="335">
        <f t="shared" si="351"/>
        <v>36</v>
      </c>
      <c r="CB551" s="335">
        <f t="shared" si="351"/>
        <v>37</v>
      </c>
      <c r="CC551" s="335">
        <f t="shared" si="351"/>
        <v>37</v>
      </c>
      <c r="CD551" s="335">
        <f t="shared" si="351"/>
        <v>33</v>
      </c>
      <c r="CE551" s="335">
        <f t="shared" si="351"/>
        <v>38</v>
      </c>
      <c r="CF551" s="335">
        <f t="shared" si="351"/>
        <v>41</v>
      </c>
      <c r="CG551" s="335">
        <f t="shared" si="351"/>
        <v>41</v>
      </c>
      <c r="CH551" s="335">
        <f t="shared" si="351"/>
        <v>39</v>
      </c>
      <c r="CI551" s="335">
        <f t="shared" si="351"/>
        <v>40</v>
      </c>
      <c r="CJ551" s="335">
        <f t="shared" si="351"/>
        <v>40</v>
      </c>
      <c r="CK551" s="335">
        <f t="shared" si="351"/>
        <v>39</v>
      </c>
      <c r="CL551" s="335">
        <f t="shared" si="351"/>
        <v>40</v>
      </c>
      <c r="CM551" s="335">
        <f t="shared" si="351"/>
        <v>41</v>
      </c>
      <c r="CN551" s="335">
        <f t="shared" si="351"/>
        <v>39</v>
      </c>
      <c r="CO551" s="335">
        <f t="shared" si="351"/>
        <v>41</v>
      </c>
      <c r="CP551" s="335">
        <f t="shared" si="351"/>
        <v>37</v>
      </c>
      <c r="CQ551" s="335">
        <f t="shared" si="351"/>
        <v>41</v>
      </c>
      <c r="CR551" s="335">
        <f t="shared" si="351"/>
        <v>41</v>
      </c>
      <c r="CS551" s="335">
        <f t="shared" si="351"/>
        <v>41</v>
      </c>
      <c r="CT551" s="335">
        <f t="shared" si="351"/>
        <v>39</v>
      </c>
      <c r="CU551" s="335">
        <f t="shared" si="351"/>
        <v>40</v>
      </c>
      <c r="CV551" s="335">
        <f t="shared" si="351"/>
        <v>41</v>
      </c>
      <c r="CW551" s="661"/>
      <c r="CX551" s="662"/>
      <c r="CY551" s="663"/>
      <c r="CZ551" s="663"/>
      <c r="DA551" s="663"/>
      <c r="DB551" s="663"/>
      <c r="DC551" s="663"/>
      <c r="DD551" s="663"/>
      <c r="DE551" s="642"/>
      <c r="DF551" s="643"/>
      <c r="DG551" s="2"/>
      <c r="DH551" s="2"/>
      <c r="DI551" s="2"/>
      <c r="DJ551" s="2"/>
      <c r="DK551" s="2"/>
      <c r="DL551" s="2"/>
      <c r="DM551" s="2"/>
      <c r="DN551" s="2"/>
      <c r="DO551" s="2"/>
      <c r="DP551" s="2"/>
      <c r="DQ551" s="2"/>
      <c r="DR551" s="2"/>
      <c r="DS551" s="2"/>
      <c r="DT551" s="2"/>
      <c r="DU551" s="2"/>
      <c r="DV551" s="2"/>
      <c r="DW551" s="2"/>
      <c r="DX551" s="2"/>
      <c r="DY551" s="2"/>
      <c r="DZ551" s="2"/>
    </row>
    <row r="552" spans="1:130" ht="15.75" hidden="1" x14ac:dyDescent="0.25">
      <c r="A552" s="657"/>
      <c r="B552" s="658"/>
      <c r="C552" s="639"/>
      <c r="D552" s="180" t="s">
        <v>955</v>
      </c>
      <c r="E552" s="1"/>
      <c r="F552" s="1"/>
      <c r="G552" s="2"/>
      <c r="H552" s="2"/>
      <c r="I552" s="2"/>
      <c r="J552" s="2"/>
      <c r="K552" s="2"/>
      <c r="L552" s="2"/>
      <c r="M552" s="4"/>
      <c r="N552" s="302"/>
      <c r="O552" s="116"/>
      <c r="P552" s="116"/>
      <c r="Q552" s="116"/>
      <c r="R552" s="116"/>
      <c r="S552" s="116"/>
      <c r="T552" s="116"/>
      <c r="U552" s="116"/>
      <c r="V552" s="116"/>
      <c r="W552" s="116"/>
      <c r="X552" s="116"/>
      <c r="Y552" s="116"/>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335">
        <f t="shared" ref="BJ552:CV552" si="352">COUNTIFS($N$11:$N$492,"ĐV",BJ$11:BJ$492,"1")</f>
        <v>1</v>
      </c>
      <c r="BK552" s="335">
        <f t="shared" si="352"/>
        <v>2</v>
      </c>
      <c r="BL552" s="335">
        <f t="shared" si="352"/>
        <v>2</v>
      </c>
      <c r="BM552" s="335">
        <f t="shared" si="352"/>
        <v>2</v>
      </c>
      <c r="BN552" s="335">
        <f t="shared" si="352"/>
        <v>2</v>
      </c>
      <c r="BO552" s="335">
        <f t="shared" si="352"/>
        <v>4</v>
      </c>
      <c r="BP552" s="335">
        <f t="shared" si="352"/>
        <v>2</v>
      </c>
      <c r="BQ552" s="335">
        <f t="shared" si="352"/>
        <v>3</v>
      </c>
      <c r="BR552" s="335">
        <f t="shared" si="352"/>
        <v>4</v>
      </c>
      <c r="BS552" s="335">
        <f t="shared" si="352"/>
        <v>6</v>
      </c>
      <c r="BT552" s="335">
        <f t="shared" si="352"/>
        <v>5</v>
      </c>
      <c r="BU552" s="335">
        <f t="shared" si="352"/>
        <v>6</v>
      </c>
      <c r="BV552" s="335">
        <f t="shared" si="352"/>
        <v>8</v>
      </c>
      <c r="BW552" s="335">
        <f t="shared" si="352"/>
        <v>7</v>
      </c>
      <c r="BX552" s="335">
        <f t="shared" si="352"/>
        <v>5</v>
      </c>
      <c r="BY552" s="335">
        <f t="shared" si="352"/>
        <v>8</v>
      </c>
      <c r="BZ552" s="335">
        <f t="shared" si="352"/>
        <v>6</v>
      </c>
      <c r="CA552" s="335">
        <f t="shared" si="352"/>
        <v>6</v>
      </c>
      <c r="CB552" s="335">
        <f t="shared" si="352"/>
        <v>5</v>
      </c>
      <c r="CC552" s="335">
        <f t="shared" si="352"/>
        <v>5</v>
      </c>
      <c r="CD552" s="335">
        <f t="shared" si="352"/>
        <v>8</v>
      </c>
      <c r="CE552" s="335">
        <f t="shared" si="352"/>
        <v>4</v>
      </c>
      <c r="CF552" s="335">
        <f t="shared" si="352"/>
        <v>1</v>
      </c>
      <c r="CG552" s="335">
        <f t="shared" si="352"/>
        <v>1</v>
      </c>
      <c r="CH552" s="335">
        <f t="shared" si="352"/>
        <v>3</v>
      </c>
      <c r="CI552" s="335">
        <f t="shared" si="352"/>
        <v>2</v>
      </c>
      <c r="CJ552" s="335">
        <f t="shared" si="352"/>
        <v>2</v>
      </c>
      <c r="CK552" s="335">
        <f t="shared" si="352"/>
        <v>3</v>
      </c>
      <c r="CL552" s="335">
        <f t="shared" si="352"/>
        <v>2</v>
      </c>
      <c r="CM552" s="335">
        <f t="shared" si="352"/>
        <v>1</v>
      </c>
      <c r="CN552" s="335">
        <f t="shared" si="352"/>
        <v>3</v>
      </c>
      <c r="CO552" s="335">
        <f t="shared" si="352"/>
        <v>1</v>
      </c>
      <c r="CP552" s="335">
        <f t="shared" si="352"/>
        <v>5</v>
      </c>
      <c r="CQ552" s="335">
        <f t="shared" si="352"/>
        <v>1</v>
      </c>
      <c r="CR552" s="335">
        <f t="shared" si="352"/>
        <v>1</v>
      </c>
      <c r="CS552" s="335">
        <f t="shared" si="352"/>
        <v>1</v>
      </c>
      <c r="CT552" s="335">
        <f t="shared" si="352"/>
        <v>3</v>
      </c>
      <c r="CU552" s="335">
        <f t="shared" si="352"/>
        <v>2</v>
      </c>
      <c r="CV552" s="335">
        <f t="shared" si="352"/>
        <v>1</v>
      </c>
      <c r="CW552" s="664"/>
      <c r="CX552" s="665"/>
      <c r="CY552" s="666"/>
      <c r="CZ552" s="666"/>
      <c r="DA552" s="666"/>
      <c r="DB552" s="666"/>
      <c r="DC552" s="666"/>
      <c r="DD552" s="666"/>
      <c r="DE552" s="645"/>
      <c r="DF552" s="646"/>
      <c r="DG552" s="2"/>
      <c r="DH552" s="2"/>
      <c r="DI552" s="2"/>
      <c r="DJ552" s="2"/>
      <c r="DK552" s="2"/>
      <c r="DL552" s="2"/>
      <c r="DM552" s="2"/>
      <c r="DN552" s="2"/>
      <c r="DO552" s="2"/>
      <c r="DP552" s="2"/>
      <c r="DQ552" s="2"/>
      <c r="DR552" s="2"/>
      <c r="DS552" s="2"/>
      <c r="DT552" s="2"/>
      <c r="DU552" s="2"/>
      <c r="DV552" s="2"/>
      <c r="DW552" s="2"/>
      <c r="DX552" s="2"/>
      <c r="DY552" s="2"/>
      <c r="DZ552" s="2"/>
    </row>
    <row r="553" spans="1:130" ht="15.75" hidden="1" x14ac:dyDescent="0.25">
      <c r="A553" s="657"/>
      <c r="B553" s="658"/>
      <c r="C553" s="639"/>
      <c r="D553" s="180" t="s">
        <v>956</v>
      </c>
      <c r="E553" s="1"/>
      <c r="F553" s="1"/>
      <c r="G553" s="2"/>
      <c r="H553" s="2"/>
      <c r="I553" s="2"/>
      <c r="J553" s="2"/>
      <c r="K553" s="2"/>
      <c r="L553" s="2"/>
      <c r="M553" s="4"/>
      <c r="N553" s="302"/>
      <c r="O553" s="116"/>
      <c r="P553" s="116"/>
      <c r="Q553" s="116"/>
      <c r="R553" s="116"/>
      <c r="S553" s="116"/>
      <c r="T553" s="116"/>
      <c r="U553" s="116"/>
      <c r="V553" s="116"/>
      <c r="W553" s="116"/>
      <c r="X553" s="116"/>
      <c r="Y553" s="116"/>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335">
        <f t="shared" ref="BJ553:CV553" si="353">COUNTIFS($N$11:$N$492,"ĐV",BJ$11:BJ$492,"0")</f>
        <v>0</v>
      </c>
      <c r="BK553" s="335">
        <f t="shared" si="353"/>
        <v>0</v>
      </c>
      <c r="BL553" s="335">
        <f t="shared" si="353"/>
        <v>0</v>
      </c>
      <c r="BM553" s="335">
        <f t="shared" si="353"/>
        <v>0</v>
      </c>
      <c r="BN553" s="335">
        <f t="shared" si="353"/>
        <v>0</v>
      </c>
      <c r="BO553" s="335">
        <f t="shared" si="353"/>
        <v>0</v>
      </c>
      <c r="BP553" s="335">
        <f t="shared" si="353"/>
        <v>0</v>
      </c>
      <c r="BQ553" s="335">
        <f t="shared" si="353"/>
        <v>0</v>
      </c>
      <c r="BR553" s="335">
        <f t="shared" si="353"/>
        <v>0</v>
      </c>
      <c r="BS553" s="335">
        <f t="shared" si="353"/>
        <v>0</v>
      </c>
      <c r="BT553" s="335">
        <f t="shared" si="353"/>
        <v>0</v>
      </c>
      <c r="BU553" s="335">
        <f t="shared" si="353"/>
        <v>0</v>
      </c>
      <c r="BV553" s="335">
        <f t="shared" si="353"/>
        <v>0</v>
      </c>
      <c r="BW553" s="335">
        <f t="shared" si="353"/>
        <v>0</v>
      </c>
      <c r="BX553" s="335">
        <f t="shared" si="353"/>
        <v>0</v>
      </c>
      <c r="BY553" s="335">
        <f t="shared" si="353"/>
        <v>0</v>
      </c>
      <c r="BZ553" s="335">
        <f t="shared" si="353"/>
        <v>0</v>
      </c>
      <c r="CA553" s="335">
        <f t="shared" si="353"/>
        <v>0</v>
      </c>
      <c r="CB553" s="335">
        <f t="shared" si="353"/>
        <v>0</v>
      </c>
      <c r="CC553" s="335">
        <f t="shared" si="353"/>
        <v>0</v>
      </c>
      <c r="CD553" s="335">
        <f t="shared" si="353"/>
        <v>0</v>
      </c>
      <c r="CE553" s="335">
        <f t="shared" si="353"/>
        <v>0</v>
      </c>
      <c r="CF553" s="335">
        <f t="shared" si="353"/>
        <v>0</v>
      </c>
      <c r="CG553" s="335">
        <f t="shared" si="353"/>
        <v>0</v>
      </c>
      <c r="CH553" s="335">
        <f t="shared" si="353"/>
        <v>0</v>
      </c>
      <c r="CI553" s="335">
        <f t="shared" si="353"/>
        <v>0</v>
      </c>
      <c r="CJ553" s="335">
        <f t="shared" si="353"/>
        <v>0</v>
      </c>
      <c r="CK553" s="335">
        <f t="shared" si="353"/>
        <v>0</v>
      </c>
      <c r="CL553" s="335">
        <f t="shared" si="353"/>
        <v>0</v>
      </c>
      <c r="CM553" s="335">
        <f t="shared" si="353"/>
        <v>0</v>
      </c>
      <c r="CN553" s="335">
        <f t="shared" si="353"/>
        <v>0</v>
      </c>
      <c r="CO553" s="335">
        <f t="shared" si="353"/>
        <v>0</v>
      </c>
      <c r="CP553" s="335">
        <f t="shared" si="353"/>
        <v>0</v>
      </c>
      <c r="CQ553" s="335">
        <f t="shared" si="353"/>
        <v>0</v>
      </c>
      <c r="CR553" s="335">
        <f t="shared" si="353"/>
        <v>0</v>
      </c>
      <c r="CS553" s="335">
        <f t="shared" si="353"/>
        <v>0</v>
      </c>
      <c r="CT553" s="335">
        <f t="shared" si="353"/>
        <v>0</v>
      </c>
      <c r="CU553" s="335">
        <f t="shared" si="353"/>
        <v>0</v>
      </c>
      <c r="CV553" s="335">
        <f t="shared" si="353"/>
        <v>0</v>
      </c>
      <c r="CW553" s="664"/>
      <c r="CX553" s="665"/>
      <c r="CY553" s="666"/>
      <c r="CZ553" s="666"/>
      <c r="DA553" s="666"/>
      <c r="DB553" s="666"/>
      <c r="DC553" s="666"/>
      <c r="DD553" s="666"/>
      <c r="DE553" s="645"/>
      <c r="DF553" s="646"/>
      <c r="DG553" s="2"/>
      <c r="DH553" s="2"/>
      <c r="DI553" s="2"/>
      <c r="DJ553" s="2"/>
      <c r="DK553" s="2"/>
      <c r="DL553" s="2"/>
      <c r="DM553" s="2"/>
      <c r="DN553" s="2"/>
      <c r="DO553" s="2"/>
      <c r="DP553" s="2"/>
      <c r="DQ553" s="2"/>
      <c r="DR553" s="2"/>
      <c r="DS553" s="2"/>
      <c r="DT553" s="2"/>
      <c r="DU553" s="2"/>
      <c r="DV553" s="2"/>
      <c r="DW553" s="2"/>
      <c r="DX553" s="2"/>
      <c r="DY553" s="2"/>
      <c r="DZ553" s="2"/>
    </row>
    <row r="554" spans="1:130" ht="15.75" hidden="1" x14ac:dyDescent="0.25">
      <c r="A554" s="657"/>
      <c r="B554" s="658"/>
      <c r="C554" s="639"/>
      <c r="D554" s="180" t="s">
        <v>957</v>
      </c>
      <c r="E554" s="1"/>
      <c r="F554" s="1"/>
      <c r="G554" s="2"/>
      <c r="H554" s="2"/>
      <c r="I554" s="2"/>
      <c r="J554" s="2"/>
      <c r="K554" s="2"/>
      <c r="L554" s="2"/>
      <c r="M554" s="4"/>
      <c r="N554" s="302"/>
      <c r="O554" s="116"/>
      <c r="P554" s="116"/>
      <c r="Q554" s="116"/>
      <c r="R554" s="116"/>
      <c r="S554" s="116"/>
      <c r="T554" s="116"/>
      <c r="U554" s="116"/>
      <c r="V554" s="116"/>
      <c r="W554" s="116"/>
      <c r="X554" s="116"/>
      <c r="Y554" s="116"/>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335">
        <f t="shared" ref="BJ554:CU554" si="354">COUNTIFS($N$11:$N$492,"ĐV",BJ$11:BJ$492,"KĐG")</f>
        <v>0</v>
      </c>
      <c r="BK554" s="335">
        <f t="shared" si="354"/>
        <v>0</v>
      </c>
      <c r="BL554" s="335">
        <f t="shared" si="354"/>
        <v>0</v>
      </c>
      <c r="BM554" s="335">
        <f t="shared" si="354"/>
        <v>0</v>
      </c>
      <c r="BN554" s="335">
        <f t="shared" si="354"/>
        <v>0</v>
      </c>
      <c r="BO554" s="335">
        <f t="shared" si="354"/>
        <v>0</v>
      </c>
      <c r="BP554" s="335">
        <f t="shared" si="354"/>
        <v>0</v>
      </c>
      <c r="BQ554" s="335">
        <f t="shared" si="354"/>
        <v>0</v>
      </c>
      <c r="BR554" s="335">
        <f t="shared" si="354"/>
        <v>0</v>
      </c>
      <c r="BS554" s="335">
        <f t="shared" si="354"/>
        <v>0</v>
      </c>
      <c r="BT554" s="335">
        <f t="shared" si="354"/>
        <v>0</v>
      </c>
      <c r="BU554" s="335">
        <f t="shared" si="354"/>
        <v>0</v>
      </c>
      <c r="BV554" s="335">
        <f t="shared" si="354"/>
        <v>0</v>
      </c>
      <c r="BW554" s="335">
        <f t="shared" si="354"/>
        <v>0</v>
      </c>
      <c r="BX554" s="335">
        <f t="shared" si="354"/>
        <v>0</v>
      </c>
      <c r="BY554" s="335">
        <f t="shared" si="354"/>
        <v>0</v>
      </c>
      <c r="BZ554" s="335">
        <f t="shared" si="354"/>
        <v>0</v>
      </c>
      <c r="CA554" s="335">
        <f t="shared" si="354"/>
        <v>0</v>
      </c>
      <c r="CB554" s="335">
        <f t="shared" si="354"/>
        <v>0</v>
      </c>
      <c r="CC554" s="335">
        <f t="shared" si="354"/>
        <v>0</v>
      </c>
      <c r="CD554" s="335">
        <f t="shared" si="354"/>
        <v>0</v>
      </c>
      <c r="CE554" s="335">
        <f t="shared" si="354"/>
        <v>0</v>
      </c>
      <c r="CF554" s="335">
        <f t="shared" si="354"/>
        <v>0</v>
      </c>
      <c r="CG554" s="335">
        <f t="shared" si="354"/>
        <v>0</v>
      </c>
      <c r="CH554" s="335">
        <f t="shared" si="354"/>
        <v>0</v>
      </c>
      <c r="CI554" s="335">
        <f t="shared" si="354"/>
        <v>0</v>
      </c>
      <c r="CJ554" s="335">
        <f t="shared" si="354"/>
        <v>0</v>
      </c>
      <c r="CK554" s="335">
        <f t="shared" si="354"/>
        <v>0</v>
      </c>
      <c r="CL554" s="335">
        <f t="shared" si="354"/>
        <v>0</v>
      </c>
      <c r="CM554" s="335">
        <f t="shared" si="354"/>
        <v>0</v>
      </c>
      <c r="CN554" s="335">
        <f t="shared" si="354"/>
        <v>0</v>
      </c>
      <c r="CO554" s="335">
        <f t="shared" si="354"/>
        <v>0</v>
      </c>
      <c r="CP554" s="335">
        <f t="shared" si="354"/>
        <v>0</v>
      </c>
      <c r="CQ554" s="335">
        <f t="shared" si="354"/>
        <v>0</v>
      </c>
      <c r="CR554" s="335">
        <f t="shared" si="354"/>
        <v>0</v>
      </c>
      <c r="CS554" s="335">
        <f t="shared" si="354"/>
        <v>0</v>
      </c>
      <c r="CT554" s="335">
        <f t="shared" si="354"/>
        <v>0</v>
      </c>
      <c r="CU554" s="335">
        <f t="shared" si="354"/>
        <v>0</v>
      </c>
      <c r="CV554" s="335">
        <f>COUNTIFS($A$11:$A$492,"CĐ6",CV$11:CV$492,"KĐG")</f>
        <v>0</v>
      </c>
      <c r="CW554" s="664"/>
      <c r="CX554" s="665"/>
      <c r="CY554" s="666"/>
      <c r="CZ554" s="666"/>
      <c r="DA554" s="666"/>
      <c r="DB554" s="666"/>
      <c r="DC554" s="666"/>
      <c r="DD554" s="666"/>
      <c r="DE554" s="645"/>
      <c r="DF554" s="646"/>
      <c r="DG554" s="2"/>
      <c r="DH554" s="2"/>
      <c r="DI554" s="2"/>
      <c r="DJ554" s="2"/>
      <c r="DK554" s="2"/>
      <c r="DL554" s="2"/>
      <c r="DM554" s="2"/>
      <c r="DN554" s="2"/>
      <c r="DO554" s="2"/>
      <c r="DP554" s="2"/>
      <c r="DQ554" s="2"/>
      <c r="DR554" s="2"/>
      <c r="DS554" s="2"/>
      <c r="DT554" s="2"/>
      <c r="DU554" s="2"/>
      <c r="DV554" s="2"/>
      <c r="DW554" s="2"/>
      <c r="DX554" s="2"/>
      <c r="DY554" s="2"/>
      <c r="DZ554" s="2"/>
    </row>
    <row r="555" spans="1:130" ht="15.75" hidden="1" x14ac:dyDescent="0.25">
      <c r="A555" s="657"/>
      <c r="B555" s="658"/>
      <c r="C555" s="639"/>
      <c r="D555" s="180" t="s">
        <v>958</v>
      </c>
      <c r="E555" s="1"/>
      <c r="F555" s="1"/>
      <c r="G555" s="2"/>
      <c r="H555" s="2"/>
      <c r="I555" s="2"/>
      <c r="J555" s="2"/>
      <c r="K555" s="2"/>
      <c r="L555" s="2"/>
      <c r="M555" s="4"/>
      <c r="N555" s="302"/>
      <c r="O555" s="116"/>
      <c r="P555" s="116"/>
      <c r="Q555" s="116"/>
      <c r="R555" s="116"/>
      <c r="S555" s="116"/>
      <c r="T555" s="116"/>
      <c r="U555" s="116"/>
      <c r="V555" s="116"/>
      <c r="W555" s="116"/>
      <c r="X555" s="116"/>
      <c r="Y555" s="116"/>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378">
        <f t="shared" ref="BJ555:CV555" si="355">BJ554/(BJ551+BJ552+BJ553+BJ554)</f>
        <v>0</v>
      </c>
      <c r="BK555" s="378">
        <f t="shared" si="355"/>
        <v>0</v>
      </c>
      <c r="BL555" s="378">
        <f t="shared" si="355"/>
        <v>0</v>
      </c>
      <c r="BM555" s="378">
        <f t="shared" si="355"/>
        <v>0</v>
      </c>
      <c r="BN555" s="378">
        <f t="shared" si="355"/>
        <v>0</v>
      </c>
      <c r="BO555" s="378">
        <f t="shared" si="355"/>
        <v>0</v>
      </c>
      <c r="BP555" s="378">
        <f t="shared" si="355"/>
        <v>0</v>
      </c>
      <c r="BQ555" s="378">
        <f t="shared" si="355"/>
        <v>0</v>
      </c>
      <c r="BR555" s="378">
        <f t="shared" si="355"/>
        <v>0</v>
      </c>
      <c r="BS555" s="378">
        <f t="shared" si="355"/>
        <v>0</v>
      </c>
      <c r="BT555" s="378">
        <f t="shared" si="355"/>
        <v>0</v>
      </c>
      <c r="BU555" s="378">
        <f t="shared" si="355"/>
        <v>0</v>
      </c>
      <c r="BV555" s="378">
        <f t="shared" si="355"/>
        <v>0</v>
      </c>
      <c r="BW555" s="378">
        <f t="shared" si="355"/>
        <v>0</v>
      </c>
      <c r="BX555" s="378">
        <f t="shared" si="355"/>
        <v>0</v>
      </c>
      <c r="BY555" s="378">
        <f t="shared" si="355"/>
        <v>0</v>
      </c>
      <c r="BZ555" s="378">
        <f t="shared" si="355"/>
        <v>0</v>
      </c>
      <c r="CA555" s="378">
        <f t="shared" si="355"/>
        <v>0</v>
      </c>
      <c r="CB555" s="378">
        <f t="shared" si="355"/>
        <v>0</v>
      </c>
      <c r="CC555" s="378">
        <f t="shared" si="355"/>
        <v>0</v>
      </c>
      <c r="CD555" s="378">
        <f t="shared" si="355"/>
        <v>0</v>
      </c>
      <c r="CE555" s="378">
        <f t="shared" si="355"/>
        <v>0</v>
      </c>
      <c r="CF555" s="378">
        <f t="shared" si="355"/>
        <v>0</v>
      </c>
      <c r="CG555" s="378">
        <f t="shared" si="355"/>
        <v>0</v>
      </c>
      <c r="CH555" s="378">
        <f t="shared" si="355"/>
        <v>0</v>
      </c>
      <c r="CI555" s="378">
        <f t="shared" si="355"/>
        <v>0</v>
      </c>
      <c r="CJ555" s="378">
        <f t="shared" si="355"/>
        <v>0</v>
      </c>
      <c r="CK555" s="378">
        <f t="shared" si="355"/>
        <v>0</v>
      </c>
      <c r="CL555" s="378">
        <f t="shared" si="355"/>
        <v>0</v>
      </c>
      <c r="CM555" s="378">
        <f t="shared" si="355"/>
        <v>0</v>
      </c>
      <c r="CN555" s="378">
        <f t="shared" si="355"/>
        <v>0</v>
      </c>
      <c r="CO555" s="378">
        <f t="shared" si="355"/>
        <v>0</v>
      </c>
      <c r="CP555" s="378">
        <f t="shared" si="355"/>
        <v>0</v>
      </c>
      <c r="CQ555" s="378">
        <f t="shared" si="355"/>
        <v>0</v>
      </c>
      <c r="CR555" s="378">
        <f t="shared" si="355"/>
        <v>0</v>
      </c>
      <c r="CS555" s="378">
        <f t="shared" si="355"/>
        <v>0</v>
      </c>
      <c r="CT555" s="378">
        <f t="shared" si="355"/>
        <v>0</v>
      </c>
      <c r="CU555" s="378">
        <f t="shared" si="355"/>
        <v>0</v>
      </c>
      <c r="CV555" s="378">
        <f t="shared" si="355"/>
        <v>0</v>
      </c>
      <c r="CW555" s="667"/>
      <c r="CX555" s="668"/>
      <c r="CY555" s="669"/>
      <c r="CZ555" s="669"/>
      <c r="DA555" s="669"/>
      <c r="DB555" s="669"/>
      <c r="DC555" s="669"/>
      <c r="DD555" s="669"/>
      <c r="DE555" s="648"/>
      <c r="DF555" s="649"/>
      <c r="DG555" s="2"/>
      <c r="DH555" s="2"/>
      <c r="DI555" s="2"/>
      <c r="DJ555" s="2"/>
      <c r="DK555" s="2"/>
      <c r="DL555" s="2"/>
      <c r="DM555" s="2"/>
      <c r="DN555" s="2"/>
      <c r="DO555" s="2"/>
      <c r="DP555" s="2"/>
      <c r="DQ555" s="2"/>
      <c r="DR555" s="2"/>
      <c r="DS555" s="2"/>
      <c r="DT555" s="2"/>
      <c r="DU555" s="2"/>
      <c r="DV555" s="2"/>
      <c r="DW555" s="2"/>
      <c r="DX555" s="2"/>
      <c r="DY555" s="2"/>
      <c r="DZ555" s="2"/>
    </row>
    <row r="556" spans="1:130" ht="15.75" hidden="1" x14ac:dyDescent="0.25">
      <c r="A556" s="657"/>
      <c r="B556" s="658"/>
      <c r="C556" s="639"/>
      <c r="D556" s="633" t="s">
        <v>961</v>
      </c>
      <c r="E556" s="1"/>
      <c r="F556" s="1"/>
      <c r="G556" s="2"/>
      <c r="H556" s="2"/>
      <c r="I556" s="2"/>
      <c r="J556" s="2"/>
      <c r="K556" s="2"/>
      <c r="L556" s="2"/>
      <c r="M556" s="4"/>
      <c r="N556" s="302"/>
      <c r="O556" s="116"/>
      <c r="P556" s="116"/>
      <c r="Q556" s="116"/>
      <c r="R556" s="116"/>
      <c r="S556" s="116"/>
      <c r="T556" s="116"/>
      <c r="U556" s="116"/>
      <c r="V556" s="116"/>
      <c r="W556" s="116"/>
      <c r="X556" s="116"/>
      <c r="Y556" s="116"/>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379">
        <f t="shared" ref="BJ556:CV556" si="356">(((BJ551*2)+(BJ552*1)+(BJ553*0)+(BJ553*0)))/(BJ551+BJ552+BJ553+BJ554)</f>
        <v>1.975609756097561</v>
      </c>
      <c r="BK556" s="379">
        <f t="shared" si="356"/>
        <v>1.9523809523809523</v>
      </c>
      <c r="BL556" s="379">
        <f t="shared" si="356"/>
        <v>1.9523809523809523</v>
      </c>
      <c r="BM556" s="379">
        <f t="shared" si="356"/>
        <v>1.9523809523809523</v>
      </c>
      <c r="BN556" s="379">
        <f t="shared" si="356"/>
        <v>1.9523809523809523</v>
      </c>
      <c r="BO556" s="379">
        <f t="shared" si="356"/>
        <v>1.9047619047619047</v>
      </c>
      <c r="BP556" s="379">
        <f t="shared" si="356"/>
        <v>1.9523809523809523</v>
      </c>
      <c r="BQ556" s="379">
        <f t="shared" si="356"/>
        <v>1.9285714285714286</v>
      </c>
      <c r="BR556" s="379">
        <f t="shared" si="356"/>
        <v>1.9047619047619047</v>
      </c>
      <c r="BS556" s="379">
        <f t="shared" si="356"/>
        <v>1.8571428571428572</v>
      </c>
      <c r="BT556" s="379">
        <f t="shared" si="356"/>
        <v>1.8809523809523809</v>
      </c>
      <c r="BU556" s="379">
        <f t="shared" si="356"/>
        <v>1.8571428571428572</v>
      </c>
      <c r="BV556" s="379">
        <f t="shared" si="356"/>
        <v>1.8095238095238095</v>
      </c>
      <c r="BW556" s="379">
        <f t="shared" si="356"/>
        <v>1.8333333333333333</v>
      </c>
      <c r="BX556" s="379">
        <f t="shared" si="356"/>
        <v>1.8809523809523809</v>
      </c>
      <c r="BY556" s="379">
        <f t="shared" si="356"/>
        <v>1.8095238095238095</v>
      </c>
      <c r="BZ556" s="379">
        <f t="shared" si="356"/>
        <v>1.8571428571428572</v>
      </c>
      <c r="CA556" s="379">
        <f t="shared" si="356"/>
        <v>1.8571428571428572</v>
      </c>
      <c r="CB556" s="379">
        <f t="shared" si="356"/>
        <v>1.8809523809523809</v>
      </c>
      <c r="CC556" s="379">
        <f t="shared" si="356"/>
        <v>1.8809523809523809</v>
      </c>
      <c r="CD556" s="379">
        <f t="shared" si="356"/>
        <v>1.8048780487804879</v>
      </c>
      <c r="CE556" s="379">
        <f t="shared" si="356"/>
        <v>1.9047619047619047</v>
      </c>
      <c r="CF556" s="379">
        <f t="shared" si="356"/>
        <v>1.9761904761904763</v>
      </c>
      <c r="CG556" s="379">
        <f t="shared" si="356"/>
        <v>1.9761904761904763</v>
      </c>
      <c r="CH556" s="379">
        <f t="shared" si="356"/>
        <v>1.9285714285714286</v>
      </c>
      <c r="CI556" s="379">
        <f t="shared" si="356"/>
        <v>1.9523809523809523</v>
      </c>
      <c r="CJ556" s="379">
        <f t="shared" si="356"/>
        <v>1.9523809523809523</v>
      </c>
      <c r="CK556" s="379">
        <f t="shared" si="356"/>
        <v>1.9285714285714286</v>
      </c>
      <c r="CL556" s="379">
        <f t="shared" si="356"/>
        <v>1.9523809523809523</v>
      </c>
      <c r="CM556" s="379">
        <f t="shared" si="356"/>
        <v>1.9761904761904763</v>
      </c>
      <c r="CN556" s="379">
        <f t="shared" si="356"/>
        <v>1.9285714285714286</v>
      </c>
      <c r="CO556" s="379">
        <f t="shared" si="356"/>
        <v>1.9761904761904763</v>
      </c>
      <c r="CP556" s="379">
        <f t="shared" si="356"/>
        <v>1.8809523809523809</v>
      </c>
      <c r="CQ556" s="379">
        <f t="shared" si="356"/>
        <v>1.9761904761904763</v>
      </c>
      <c r="CR556" s="379">
        <f t="shared" si="356"/>
        <v>1.9761904761904763</v>
      </c>
      <c r="CS556" s="379">
        <f t="shared" si="356"/>
        <v>1.9761904761904763</v>
      </c>
      <c r="CT556" s="379">
        <f t="shared" si="356"/>
        <v>1.9285714285714286</v>
      </c>
      <c r="CU556" s="379">
        <f t="shared" si="356"/>
        <v>1.9523809523809523</v>
      </c>
      <c r="CV556" s="379">
        <f t="shared" si="356"/>
        <v>1.9761904761904763</v>
      </c>
      <c r="CW556" s="342">
        <f>COUNTIF($BJ557:$CV557,"Đ")</f>
        <v>39</v>
      </c>
      <c r="CX556" s="332">
        <f>CW556/(CY556+DA556+DC556+CW556)</f>
        <v>1</v>
      </c>
      <c r="CY556" s="342">
        <f>COUNTIF($BJ557:$DL557,"CCG")</f>
        <v>0</v>
      </c>
      <c r="CZ556" s="343">
        <f>CY556/(CW556+DA556+DC556+CY556)</f>
        <v>0</v>
      </c>
      <c r="DA556" s="342">
        <f>COUNTIF($BJ557:$DL557,"CĐ")</f>
        <v>0</v>
      </c>
      <c r="DB556" s="343">
        <f>DA556/(CW556+CY556+DC556+DA556)</f>
        <v>0</v>
      </c>
      <c r="DC556" s="342">
        <f>COUNTIF($BJ557:$DL557,"KĐG")</f>
        <v>0</v>
      </c>
      <c r="DD556" s="343">
        <f>DC556/(CW556+CY556+DA556+DC556)</f>
        <v>0</v>
      </c>
      <c r="DE556" s="191">
        <f>(((CW556*2)+(CY556*1)+(DA556*0)))/(CW556+CY556+DA556)</f>
        <v>2</v>
      </c>
      <c r="DF556" s="191" t="str">
        <f>IF(DE556&gt;=1.6,"Đạt mục tiêu",IF(DE556&gt;=1,"Cần cố gắng","Chưa đạt"))</f>
        <v>Đạt mục tiêu</v>
      </c>
      <c r="DG556" s="2"/>
      <c r="DH556" s="2"/>
      <c r="DI556" s="2"/>
      <c r="DJ556" s="2"/>
      <c r="DK556" s="2"/>
      <c r="DL556" s="2"/>
      <c r="DM556" s="2"/>
      <c r="DN556" s="2"/>
      <c r="DO556" s="2"/>
      <c r="DP556" s="2"/>
      <c r="DQ556" s="2"/>
      <c r="DR556" s="2"/>
      <c r="DS556" s="2"/>
      <c r="DT556" s="2"/>
      <c r="DU556" s="2"/>
      <c r="DV556" s="2"/>
      <c r="DW556" s="2"/>
      <c r="DX556" s="2"/>
      <c r="DY556" s="2"/>
      <c r="DZ556" s="2"/>
    </row>
    <row r="557" spans="1:130" ht="15.75" hidden="1" x14ac:dyDescent="0.25">
      <c r="A557" s="659"/>
      <c r="B557" s="660"/>
      <c r="C557" s="640"/>
      <c r="D557" s="634"/>
      <c r="E557" s="1"/>
      <c r="F557" s="1"/>
      <c r="G557" s="2"/>
      <c r="H557" s="2"/>
      <c r="I557" s="2"/>
      <c r="J557" s="2"/>
      <c r="K557" s="2"/>
      <c r="L557" s="2"/>
      <c r="M557" s="4"/>
      <c r="N557" s="302"/>
      <c r="O557" s="116"/>
      <c r="P557" s="116"/>
      <c r="Q557" s="116"/>
      <c r="R557" s="116"/>
      <c r="S557" s="116"/>
      <c r="T557" s="116"/>
      <c r="U557" s="116"/>
      <c r="V557" s="116"/>
      <c r="W557" s="116"/>
      <c r="X557" s="116"/>
      <c r="Y557" s="116"/>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379" t="str">
        <f t="shared" ref="BJ557:CV557" si="357">IF(BJ555&gt;=50%,"KĐG",IF(BJ556&gt;=1.6,"Đ",IF(BJ556&gt;=1,"CCG","CĐ")))</f>
        <v>Đ</v>
      </c>
      <c r="BK557" s="379" t="str">
        <f t="shared" si="357"/>
        <v>Đ</v>
      </c>
      <c r="BL557" s="379" t="str">
        <f t="shared" si="357"/>
        <v>Đ</v>
      </c>
      <c r="BM557" s="379" t="str">
        <f t="shared" si="357"/>
        <v>Đ</v>
      </c>
      <c r="BN557" s="379" t="str">
        <f t="shared" si="357"/>
        <v>Đ</v>
      </c>
      <c r="BO557" s="379" t="str">
        <f t="shared" si="357"/>
        <v>Đ</v>
      </c>
      <c r="BP557" s="379" t="str">
        <f t="shared" si="357"/>
        <v>Đ</v>
      </c>
      <c r="BQ557" s="379" t="str">
        <f t="shared" si="357"/>
        <v>Đ</v>
      </c>
      <c r="BR557" s="379" t="str">
        <f t="shared" si="357"/>
        <v>Đ</v>
      </c>
      <c r="BS557" s="379" t="str">
        <f t="shared" si="357"/>
        <v>Đ</v>
      </c>
      <c r="BT557" s="379" t="str">
        <f t="shared" si="357"/>
        <v>Đ</v>
      </c>
      <c r="BU557" s="379" t="str">
        <f t="shared" si="357"/>
        <v>Đ</v>
      </c>
      <c r="BV557" s="379" t="str">
        <f t="shared" si="357"/>
        <v>Đ</v>
      </c>
      <c r="BW557" s="379" t="str">
        <f t="shared" si="357"/>
        <v>Đ</v>
      </c>
      <c r="BX557" s="379" t="str">
        <f t="shared" si="357"/>
        <v>Đ</v>
      </c>
      <c r="BY557" s="379" t="str">
        <f t="shared" si="357"/>
        <v>Đ</v>
      </c>
      <c r="BZ557" s="379" t="str">
        <f t="shared" si="357"/>
        <v>Đ</v>
      </c>
      <c r="CA557" s="379" t="str">
        <f t="shared" si="357"/>
        <v>Đ</v>
      </c>
      <c r="CB557" s="379" t="str">
        <f t="shared" si="357"/>
        <v>Đ</v>
      </c>
      <c r="CC557" s="379" t="str">
        <f t="shared" si="357"/>
        <v>Đ</v>
      </c>
      <c r="CD557" s="379" t="str">
        <f t="shared" si="357"/>
        <v>Đ</v>
      </c>
      <c r="CE557" s="379" t="str">
        <f t="shared" si="357"/>
        <v>Đ</v>
      </c>
      <c r="CF557" s="379" t="str">
        <f t="shared" si="357"/>
        <v>Đ</v>
      </c>
      <c r="CG557" s="379" t="str">
        <f t="shared" si="357"/>
        <v>Đ</v>
      </c>
      <c r="CH557" s="379" t="str">
        <f t="shared" si="357"/>
        <v>Đ</v>
      </c>
      <c r="CI557" s="379" t="str">
        <f t="shared" si="357"/>
        <v>Đ</v>
      </c>
      <c r="CJ557" s="379" t="str">
        <f t="shared" si="357"/>
        <v>Đ</v>
      </c>
      <c r="CK557" s="379" t="str">
        <f t="shared" si="357"/>
        <v>Đ</v>
      </c>
      <c r="CL557" s="379" t="str">
        <f t="shared" si="357"/>
        <v>Đ</v>
      </c>
      <c r="CM557" s="379" t="str">
        <f t="shared" si="357"/>
        <v>Đ</v>
      </c>
      <c r="CN557" s="379" t="str">
        <f t="shared" si="357"/>
        <v>Đ</v>
      </c>
      <c r="CO557" s="379" t="str">
        <f t="shared" si="357"/>
        <v>Đ</v>
      </c>
      <c r="CP557" s="379" t="str">
        <f t="shared" si="357"/>
        <v>Đ</v>
      </c>
      <c r="CQ557" s="379" t="str">
        <f t="shared" si="357"/>
        <v>Đ</v>
      </c>
      <c r="CR557" s="379" t="str">
        <f t="shared" si="357"/>
        <v>Đ</v>
      </c>
      <c r="CS557" s="379" t="str">
        <f t="shared" si="357"/>
        <v>Đ</v>
      </c>
      <c r="CT557" s="379" t="str">
        <f t="shared" si="357"/>
        <v>Đ</v>
      </c>
      <c r="CU557" s="379" t="str">
        <f t="shared" si="357"/>
        <v>Đ</v>
      </c>
      <c r="CV557" s="379" t="str">
        <f t="shared" si="357"/>
        <v>Đ</v>
      </c>
      <c r="CW557" s="337"/>
      <c r="CX557" s="333"/>
      <c r="CY557" s="337"/>
      <c r="CZ557" s="344"/>
      <c r="DA557" s="337"/>
      <c r="DB557" s="344"/>
      <c r="DC557" s="337"/>
      <c r="DD557" s="344"/>
      <c r="DE557" s="194"/>
      <c r="DF557" s="194"/>
      <c r="DG557" s="2"/>
      <c r="DH557" s="2"/>
      <c r="DI557" s="2"/>
      <c r="DJ557" s="2"/>
      <c r="DK557" s="2"/>
      <c r="DL557" s="2"/>
      <c r="DM557" s="2"/>
      <c r="DN557" s="2"/>
      <c r="DO557" s="2"/>
      <c r="DP557" s="2"/>
      <c r="DQ557" s="2"/>
      <c r="DR557" s="2"/>
      <c r="DS557" s="2"/>
      <c r="DT557" s="2"/>
      <c r="DU557" s="2"/>
      <c r="DV557" s="2"/>
      <c r="DW557" s="2"/>
      <c r="DX557" s="2"/>
      <c r="DY557" s="2"/>
      <c r="DZ557" s="2"/>
    </row>
    <row r="558" spans="1:130" ht="15.75" hidden="1" x14ac:dyDescent="0.25">
      <c r="A558" s="654" t="s">
        <v>964</v>
      </c>
      <c r="B558" s="655"/>
      <c r="C558" s="656"/>
      <c r="D558" s="180" t="s">
        <v>954</v>
      </c>
      <c r="E558" s="1"/>
      <c r="F558" s="1"/>
      <c r="G558" s="2"/>
      <c r="H558" s="2"/>
      <c r="I558" s="2"/>
      <c r="J558" s="2"/>
      <c r="K558" s="2"/>
      <c r="L558" s="2"/>
      <c r="M558" s="4"/>
      <c r="N558" s="302"/>
      <c r="O558" s="116"/>
      <c r="P558" s="116"/>
      <c r="Q558" s="116"/>
      <c r="R558" s="116"/>
      <c r="S558" s="116"/>
      <c r="T558" s="116"/>
      <c r="U558" s="116"/>
      <c r="V558" s="116"/>
      <c r="W558" s="116"/>
      <c r="X558" s="116"/>
      <c r="Y558" s="116"/>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69">
        <f t="shared" ref="BJ558:BR558" si="358">COUNTIFS($A$11:$A$492,"CĐ7",BJ$11:BJ$492,"2")</f>
        <v>0</v>
      </c>
      <c r="BK558" s="69">
        <f t="shared" si="358"/>
        <v>0</v>
      </c>
      <c r="BL558" s="69">
        <f t="shared" si="358"/>
        <v>0</v>
      </c>
      <c r="BM558" s="69">
        <f t="shared" si="358"/>
        <v>0</v>
      </c>
      <c r="BN558" s="69">
        <f t="shared" si="358"/>
        <v>0</v>
      </c>
      <c r="BO558" s="69">
        <f t="shared" si="358"/>
        <v>0</v>
      </c>
      <c r="BP558" s="69">
        <f t="shared" si="358"/>
        <v>0</v>
      </c>
      <c r="BQ558" s="69">
        <f t="shared" si="358"/>
        <v>0</v>
      </c>
      <c r="BR558" s="69">
        <f t="shared" si="358"/>
        <v>0</v>
      </c>
      <c r="BS558" s="69"/>
      <c r="BT558" s="69"/>
      <c r="BU558" s="69"/>
      <c r="BV558" s="69"/>
      <c r="BW558" s="69"/>
      <c r="BX558" s="69"/>
      <c r="BY558" s="69"/>
      <c r="BZ558" s="69"/>
      <c r="CA558" s="69"/>
      <c r="CB558" s="69"/>
      <c r="CC558" s="69">
        <f>COUNTIFS($A$11:$A$492,"CĐ7",CC$11:CC$492,"2")</f>
        <v>0</v>
      </c>
      <c r="CD558" s="69"/>
      <c r="CE558" s="69">
        <f t="shared" ref="CE558:CR558" si="359">COUNTIFS($A$11:$A$492,"CĐ7",CE$11:CE$492,"2")</f>
        <v>0</v>
      </c>
      <c r="CF558" s="69">
        <f t="shared" si="359"/>
        <v>0</v>
      </c>
      <c r="CG558" s="69">
        <f t="shared" si="359"/>
        <v>0</v>
      </c>
      <c r="CH558" s="69">
        <f t="shared" si="359"/>
        <v>0</v>
      </c>
      <c r="CI558" s="69">
        <f t="shared" si="359"/>
        <v>0</v>
      </c>
      <c r="CJ558" s="69">
        <f t="shared" si="359"/>
        <v>0</v>
      </c>
      <c r="CK558" s="69">
        <f t="shared" si="359"/>
        <v>0</v>
      </c>
      <c r="CL558" s="69">
        <f t="shared" si="359"/>
        <v>0</v>
      </c>
      <c r="CM558" s="69">
        <f t="shared" si="359"/>
        <v>0</v>
      </c>
      <c r="CN558" s="69">
        <f t="shared" si="359"/>
        <v>0</v>
      </c>
      <c r="CO558" s="69">
        <f t="shared" si="359"/>
        <v>0</v>
      </c>
      <c r="CP558" s="69">
        <f t="shared" si="359"/>
        <v>0</v>
      </c>
      <c r="CQ558" s="69">
        <f t="shared" si="359"/>
        <v>0</v>
      </c>
      <c r="CR558" s="69">
        <f t="shared" si="359"/>
        <v>0</v>
      </c>
      <c r="CS558" s="69"/>
      <c r="CT558" s="69">
        <f>COUNTIFS($A$11:$A$492,"CĐ7",CT$11:CT$492,"2")</f>
        <v>0</v>
      </c>
      <c r="CU558" s="69">
        <f>COUNTIFS($A$11:$A$492,"CĐ7",CU$11:CU$492,"2")</f>
        <v>0</v>
      </c>
      <c r="CV558" s="69">
        <f>COUNTIFS($A$11:$A$492,"CĐ7",CV$11:CV$492,"2")</f>
        <v>0</v>
      </c>
      <c r="CW558" s="641"/>
      <c r="CX558" s="642"/>
      <c r="CY558" s="642"/>
      <c r="CZ558" s="642"/>
      <c r="DA558" s="642"/>
      <c r="DB558" s="642"/>
      <c r="DC558" s="642"/>
      <c r="DD558" s="642"/>
      <c r="DE558" s="642"/>
      <c r="DF558" s="643"/>
      <c r="DG558" s="2"/>
      <c r="DH558" s="2"/>
      <c r="DI558" s="2"/>
      <c r="DJ558" s="2"/>
      <c r="DK558" s="2"/>
      <c r="DL558" s="2"/>
      <c r="DM558" s="2"/>
      <c r="DN558" s="2"/>
      <c r="DO558" s="2"/>
      <c r="DP558" s="2"/>
      <c r="DQ558" s="2"/>
      <c r="DR558" s="2"/>
      <c r="DS558" s="2"/>
      <c r="DT558" s="2"/>
      <c r="DU558" s="2"/>
      <c r="DV558" s="2"/>
      <c r="DW558" s="2"/>
      <c r="DX558" s="2"/>
      <c r="DY558" s="2"/>
      <c r="DZ558" s="2"/>
    </row>
    <row r="559" spans="1:130" ht="15.75" hidden="1" x14ac:dyDescent="0.25">
      <c r="A559" s="657"/>
      <c r="B559" s="658"/>
      <c r="C559" s="639"/>
      <c r="D559" s="180" t="s">
        <v>955</v>
      </c>
      <c r="E559" s="1"/>
      <c r="F559" s="1"/>
      <c r="G559" s="2"/>
      <c r="H559" s="2"/>
      <c r="I559" s="2"/>
      <c r="J559" s="2"/>
      <c r="K559" s="2"/>
      <c r="L559" s="2"/>
      <c r="M559" s="4"/>
      <c r="N559" s="302"/>
      <c r="O559" s="116"/>
      <c r="P559" s="116"/>
      <c r="Q559" s="116"/>
      <c r="R559" s="116"/>
      <c r="S559" s="116"/>
      <c r="T559" s="116"/>
      <c r="U559" s="116"/>
      <c r="V559" s="116"/>
      <c r="W559" s="116"/>
      <c r="X559" s="116"/>
      <c r="Y559" s="116"/>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69">
        <f t="shared" ref="BJ559:BR559" si="360">COUNTIFS($A$11:$A$492,"CĐ7",BJ$11:BJ$492,"1")</f>
        <v>0</v>
      </c>
      <c r="BK559" s="69">
        <f t="shared" si="360"/>
        <v>0</v>
      </c>
      <c r="BL559" s="69">
        <f t="shared" si="360"/>
        <v>0</v>
      </c>
      <c r="BM559" s="69">
        <f t="shared" si="360"/>
        <v>0</v>
      </c>
      <c r="BN559" s="69">
        <f t="shared" si="360"/>
        <v>0</v>
      </c>
      <c r="BO559" s="69">
        <f t="shared" si="360"/>
        <v>0</v>
      </c>
      <c r="BP559" s="69">
        <f t="shared" si="360"/>
        <v>0</v>
      </c>
      <c r="BQ559" s="69">
        <f t="shared" si="360"/>
        <v>0</v>
      </c>
      <c r="BR559" s="69">
        <f t="shared" si="360"/>
        <v>0</v>
      </c>
      <c r="BS559" s="69"/>
      <c r="BT559" s="69"/>
      <c r="BU559" s="69"/>
      <c r="BV559" s="69"/>
      <c r="BW559" s="69"/>
      <c r="BX559" s="69"/>
      <c r="BY559" s="69"/>
      <c r="BZ559" s="69"/>
      <c r="CA559" s="69"/>
      <c r="CB559" s="69"/>
      <c r="CC559" s="69">
        <f>COUNTIFS($A$11:$A$492,"CĐ7",CC$11:CC$492,"1")</f>
        <v>0</v>
      </c>
      <c r="CD559" s="69"/>
      <c r="CE559" s="69">
        <f t="shared" ref="CE559:CR559" si="361">COUNTIFS($A$11:$A$492,"CĐ7",CE$11:CE$492,"1")</f>
        <v>0</v>
      </c>
      <c r="CF559" s="69">
        <f t="shared" si="361"/>
        <v>0</v>
      </c>
      <c r="CG559" s="69">
        <f t="shared" si="361"/>
        <v>0</v>
      </c>
      <c r="CH559" s="69">
        <f t="shared" si="361"/>
        <v>0</v>
      </c>
      <c r="CI559" s="69">
        <f t="shared" si="361"/>
        <v>0</v>
      </c>
      <c r="CJ559" s="69">
        <f t="shared" si="361"/>
        <v>0</v>
      </c>
      <c r="CK559" s="69">
        <f t="shared" si="361"/>
        <v>0</v>
      </c>
      <c r="CL559" s="69">
        <f t="shared" si="361"/>
        <v>0</v>
      </c>
      <c r="CM559" s="69">
        <f t="shared" si="361"/>
        <v>0</v>
      </c>
      <c r="CN559" s="69">
        <f t="shared" si="361"/>
        <v>0</v>
      </c>
      <c r="CO559" s="69">
        <f t="shared" si="361"/>
        <v>0</v>
      </c>
      <c r="CP559" s="69">
        <f t="shared" si="361"/>
        <v>0</v>
      </c>
      <c r="CQ559" s="69">
        <f t="shared" si="361"/>
        <v>0</v>
      </c>
      <c r="CR559" s="69">
        <f t="shared" si="361"/>
        <v>0</v>
      </c>
      <c r="CS559" s="69"/>
      <c r="CT559" s="69">
        <f>COUNTIFS($A$11:$A$492,"CĐ7",CT$11:CT$492,"1")</f>
        <v>0</v>
      </c>
      <c r="CU559" s="69">
        <f>COUNTIFS($A$11:$A$492,"CĐ7",CU$11:CU$492,"1")</f>
        <v>0</v>
      </c>
      <c r="CV559" s="69">
        <f>COUNTIFS($A$11:$A$492,"CĐ7",CV$11:CV$492,"1")</f>
        <v>0</v>
      </c>
      <c r="CW559" s="644"/>
      <c r="CX559" s="645"/>
      <c r="CY559" s="645"/>
      <c r="CZ559" s="645"/>
      <c r="DA559" s="645"/>
      <c r="DB559" s="645"/>
      <c r="DC559" s="645"/>
      <c r="DD559" s="645"/>
      <c r="DE559" s="645"/>
      <c r="DF559" s="646"/>
      <c r="DG559" s="2"/>
      <c r="DH559" s="2"/>
      <c r="DI559" s="2"/>
      <c r="DJ559" s="2"/>
      <c r="DK559" s="2"/>
      <c r="DL559" s="2"/>
      <c r="DM559" s="2"/>
      <c r="DN559" s="2"/>
      <c r="DO559" s="2"/>
      <c r="DP559" s="2"/>
      <c r="DQ559" s="2"/>
      <c r="DR559" s="2"/>
      <c r="DS559" s="2"/>
      <c r="DT559" s="2"/>
      <c r="DU559" s="2"/>
      <c r="DV559" s="2"/>
      <c r="DW559" s="2"/>
      <c r="DX559" s="2"/>
      <c r="DY559" s="2"/>
      <c r="DZ559" s="2"/>
    </row>
    <row r="560" spans="1:130" ht="15.75" hidden="1" x14ac:dyDescent="0.25">
      <c r="A560" s="657"/>
      <c r="B560" s="658"/>
      <c r="C560" s="639"/>
      <c r="D560" s="180" t="s">
        <v>956</v>
      </c>
      <c r="E560" s="1"/>
      <c r="F560" s="1"/>
      <c r="G560" s="2"/>
      <c r="H560" s="2"/>
      <c r="I560" s="2"/>
      <c r="J560" s="2"/>
      <c r="K560" s="2"/>
      <c r="L560" s="2"/>
      <c r="M560" s="4"/>
      <c r="N560" s="302"/>
      <c r="O560" s="116"/>
      <c r="P560" s="116"/>
      <c r="Q560" s="116"/>
      <c r="R560" s="116"/>
      <c r="S560" s="116"/>
      <c r="T560" s="116"/>
      <c r="U560" s="116"/>
      <c r="V560" s="116"/>
      <c r="W560" s="116"/>
      <c r="X560" s="116"/>
      <c r="Y560" s="116"/>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69">
        <f t="shared" ref="BJ560:BR560" si="362">COUNTIFS($A$11:$A$492,"CĐ7",BJ$11:BJ$492,"0")</f>
        <v>0</v>
      </c>
      <c r="BK560" s="69">
        <f t="shared" si="362"/>
        <v>0</v>
      </c>
      <c r="BL560" s="69">
        <f t="shared" si="362"/>
        <v>0</v>
      </c>
      <c r="BM560" s="69">
        <f t="shared" si="362"/>
        <v>0</v>
      </c>
      <c r="BN560" s="69">
        <f t="shared" si="362"/>
        <v>0</v>
      </c>
      <c r="BO560" s="69">
        <f t="shared" si="362"/>
        <v>0</v>
      </c>
      <c r="BP560" s="69">
        <f t="shared" si="362"/>
        <v>0</v>
      </c>
      <c r="BQ560" s="69">
        <f t="shared" si="362"/>
        <v>0</v>
      </c>
      <c r="BR560" s="69">
        <f t="shared" si="362"/>
        <v>0</v>
      </c>
      <c r="BS560" s="69"/>
      <c r="BT560" s="69"/>
      <c r="BU560" s="69"/>
      <c r="BV560" s="69"/>
      <c r="BW560" s="69"/>
      <c r="BX560" s="69"/>
      <c r="BY560" s="69"/>
      <c r="BZ560" s="69"/>
      <c r="CA560" s="69"/>
      <c r="CB560" s="69"/>
      <c r="CC560" s="69">
        <f>COUNTIFS($A$11:$A$492,"CĐ7",CC$11:CC$492,"0")</f>
        <v>0</v>
      </c>
      <c r="CD560" s="69"/>
      <c r="CE560" s="69">
        <f t="shared" ref="CE560:CR560" si="363">COUNTIFS($A$11:$A$492,"CĐ7",CE$11:CE$492,"0")</f>
        <v>0</v>
      </c>
      <c r="CF560" s="69">
        <f t="shared" si="363"/>
        <v>0</v>
      </c>
      <c r="CG560" s="69">
        <f t="shared" si="363"/>
        <v>0</v>
      </c>
      <c r="CH560" s="69">
        <f t="shared" si="363"/>
        <v>0</v>
      </c>
      <c r="CI560" s="69">
        <f t="shared" si="363"/>
        <v>0</v>
      </c>
      <c r="CJ560" s="69">
        <f t="shared" si="363"/>
        <v>0</v>
      </c>
      <c r="CK560" s="69">
        <f t="shared" si="363"/>
        <v>0</v>
      </c>
      <c r="CL560" s="69">
        <f t="shared" si="363"/>
        <v>0</v>
      </c>
      <c r="CM560" s="69">
        <f t="shared" si="363"/>
        <v>0</v>
      </c>
      <c r="CN560" s="69">
        <f t="shared" si="363"/>
        <v>0</v>
      </c>
      <c r="CO560" s="69">
        <f t="shared" si="363"/>
        <v>0</v>
      </c>
      <c r="CP560" s="69">
        <f t="shared" si="363"/>
        <v>0</v>
      </c>
      <c r="CQ560" s="69">
        <f t="shared" si="363"/>
        <v>0</v>
      </c>
      <c r="CR560" s="69">
        <f t="shared" si="363"/>
        <v>0</v>
      </c>
      <c r="CS560" s="69"/>
      <c r="CT560" s="69">
        <f>COUNTIFS($A$11:$A$492,"CĐ7",CT$11:CT$492,"0")</f>
        <v>0</v>
      </c>
      <c r="CU560" s="69">
        <f>COUNTIFS($A$11:$A$492,"CĐ7",CU$11:CU$492,"0")</f>
        <v>0</v>
      </c>
      <c r="CV560" s="69">
        <f>COUNTIFS($A$11:$A$492,"CĐ7",CV$11:CV$492,"0")</f>
        <v>0</v>
      </c>
      <c r="CW560" s="644"/>
      <c r="CX560" s="645"/>
      <c r="CY560" s="645"/>
      <c r="CZ560" s="645"/>
      <c r="DA560" s="645"/>
      <c r="DB560" s="645"/>
      <c r="DC560" s="645"/>
      <c r="DD560" s="645"/>
      <c r="DE560" s="645"/>
      <c r="DF560" s="646"/>
      <c r="DG560" s="2"/>
      <c r="DH560" s="2"/>
      <c r="DI560" s="2"/>
      <c r="DJ560" s="2"/>
      <c r="DK560" s="2"/>
      <c r="DL560" s="2"/>
      <c r="DM560" s="2"/>
      <c r="DN560" s="2"/>
      <c r="DO560" s="2"/>
      <c r="DP560" s="2"/>
      <c r="DQ560" s="2"/>
      <c r="DR560" s="2"/>
      <c r="DS560" s="2"/>
      <c r="DT560" s="2"/>
      <c r="DU560" s="2"/>
      <c r="DV560" s="2"/>
      <c r="DW560" s="2"/>
      <c r="DX560" s="2"/>
      <c r="DY560" s="2"/>
      <c r="DZ560" s="2"/>
    </row>
    <row r="561" spans="1:130" ht="15.75" hidden="1" x14ac:dyDescent="0.25">
      <c r="A561" s="657"/>
      <c r="B561" s="658"/>
      <c r="C561" s="639"/>
      <c r="D561" s="180" t="s">
        <v>957</v>
      </c>
      <c r="E561" s="1"/>
      <c r="F561" s="1"/>
      <c r="G561" s="2"/>
      <c r="H561" s="2"/>
      <c r="I561" s="2"/>
      <c r="J561" s="2"/>
      <c r="K561" s="2"/>
      <c r="L561" s="2"/>
      <c r="M561" s="4"/>
      <c r="N561" s="302"/>
      <c r="O561" s="116"/>
      <c r="P561" s="116"/>
      <c r="Q561" s="116"/>
      <c r="R561" s="116"/>
      <c r="S561" s="116"/>
      <c r="T561" s="116"/>
      <c r="U561" s="116"/>
      <c r="V561" s="116"/>
      <c r="W561" s="116"/>
      <c r="X561" s="116"/>
      <c r="Y561" s="116"/>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69">
        <f t="shared" ref="BJ561:BR561" si="364">COUNTIFS($A$11:$A$492,"CĐ7",BJ$11:BJ$492,"KĐG")</f>
        <v>0</v>
      </c>
      <c r="BK561" s="69">
        <f t="shared" si="364"/>
        <v>0</v>
      </c>
      <c r="BL561" s="69">
        <f t="shared" si="364"/>
        <v>0</v>
      </c>
      <c r="BM561" s="69">
        <f t="shared" si="364"/>
        <v>0</v>
      </c>
      <c r="BN561" s="69">
        <f t="shared" si="364"/>
        <v>0</v>
      </c>
      <c r="BO561" s="69">
        <f t="shared" si="364"/>
        <v>0</v>
      </c>
      <c r="BP561" s="69">
        <f t="shared" si="364"/>
        <v>0</v>
      </c>
      <c r="BQ561" s="69">
        <f t="shared" si="364"/>
        <v>0</v>
      </c>
      <c r="BR561" s="69">
        <f t="shared" si="364"/>
        <v>0</v>
      </c>
      <c r="BS561" s="69"/>
      <c r="BT561" s="69"/>
      <c r="BU561" s="69"/>
      <c r="BV561" s="69"/>
      <c r="BW561" s="69"/>
      <c r="BX561" s="69"/>
      <c r="BY561" s="69"/>
      <c r="BZ561" s="69"/>
      <c r="CA561" s="69"/>
      <c r="CB561" s="69"/>
      <c r="CC561" s="69">
        <f>COUNTIFS($A$11:$A$492,"CĐ7",CC$11:CC$492,"KĐG")</f>
        <v>0</v>
      </c>
      <c r="CD561" s="69"/>
      <c r="CE561" s="69">
        <f t="shared" ref="CE561:CR561" si="365">COUNTIFS($A$11:$A$492,"CĐ7",CE$11:CE$492,"KĐG")</f>
        <v>0</v>
      </c>
      <c r="CF561" s="69">
        <f t="shared" si="365"/>
        <v>0</v>
      </c>
      <c r="CG561" s="69">
        <f t="shared" si="365"/>
        <v>0</v>
      </c>
      <c r="CH561" s="69">
        <f t="shared" si="365"/>
        <v>0</v>
      </c>
      <c r="CI561" s="69">
        <f t="shared" si="365"/>
        <v>0</v>
      </c>
      <c r="CJ561" s="69">
        <f t="shared" si="365"/>
        <v>0</v>
      </c>
      <c r="CK561" s="69">
        <f t="shared" si="365"/>
        <v>0</v>
      </c>
      <c r="CL561" s="69">
        <f t="shared" si="365"/>
        <v>0</v>
      </c>
      <c r="CM561" s="69">
        <f t="shared" si="365"/>
        <v>0</v>
      </c>
      <c r="CN561" s="69">
        <f t="shared" si="365"/>
        <v>0</v>
      </c>
      <c r="CO561" s="69">
        <f t="shared" si="365"/>
        <v>0</v>
      </c>
      <c r="CP561" s="69">
        <f t="shared" si="365"/>
        <v>0</v>
      </c>
      <c r="CQ561" s="69">
        <f t="shared" si="365"/>
        <v>0</v>
      </c>
      <c r="CR561" s="69">
        <f t="shared" si="365"/>
        <v>0</v>
      </c>
      <c r="CS561" s="69"/>
      <c r="CT561" s="69">
        <f>COUNTIFS($A$11:$A$492,"CĐ7",CT$11:CT$492,"KĐG")</f>
        <v>0</v>
      </c>
      <c r="CU561" s="69">
        <f>COUNTIFS($A$11:$A$492,"CĐ7",CU$11:CU$492,"KĐG")</f>
        <v>0</v>
      </c>
      <c r="CV561" s="69">
        <f>COUNTIFS($A$11:$A$492,"CĐ7",CV$11:CV$492,"KĐG")</f>
        <v>0</v>
      </c>
      <c r="CW561" s="644"/>
      <c r="CX561" s="645"/>
      <c r="CY561" s="645"/>
      <c r="CZ561" s="645"/>
      <c r="DA561" s="645"/>
      <c r="DB561" s="645"/>
      <c r="DC561" s="645"/>
      <c r="DD561" s="645"/>
      <c r="DE561" s="645"/>
      <c r="DF561" s="646"/>
      <c r="DG561" s="2"/>
      <c r="DH561" s="2"/>
      <c r="DI561" s="2"/>
      <c r="DJ561" s="2"/>
      <c r="DK561" s="2"/>
      <c r="DL561" s="2"/>
      <c r="DM561" s="2"/>
      <c r="DN561" s="2"/>
      <c r="DO561" s="2"/>
      <c r="DP561" s="2"/>
      <c r="DQ561" s="2"/>
      <c r="DR561" s="2"/>
      <c r="DS561" s="2"/>
      <c r="DT561" s="2"/>
      <c r="DU561" s="2"/>
      <c r="DV561" s="2"/>
      <c r="DW561" s="2"/>
      <c r="DX561" s="2"/>
      <c r="DY561" s="2"/>
      <c r="DZ561" s="2"/>
    </row>
    <row r="562" spans="1:130" ht="15.75" hidden="1" x14ac:dyDescent="0.25">
      <c r="A562" s="657"/>
      <c r="B562" s="658"/>
      <c r="C562" s="639"/>
      <c r="D562" s="180" t="s">
        <v>958</v>
      </c>
      <c r="E562" s="1"/>
      <c r="F562" s="1"/>
      <c r="G562" s="2"/>
      <c r="H562" s="2"/>
      <c r="I562" s="2"/>
      <c r="J562" s="2"/>
      <c r="K562" s="2"/>
      <c r="L562" s="2"/>
      <c r="M562" s="4"/>
      <c r="N562" s="302"/>
      <c r="O562" s="116"/>
      <c r="P562" s="116"/>
      <c r="Q562" s="116"/>
      <c r="R562" s="116"/>
      <c r="S562" s="116"/>
      <c r="T562" s="116"/>
      <c r="U562" s="116"/>
      <c r="V562" s="116"/>
      <c r="W562" s="116"/>
      <c r="X562" s="116"/>
      <c r="Y562" s="116"/>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184" t="e">
        <f t="shared" ref="BJ562:CC562" si="366">BJ561/(BJ558+BJ559+BJ560+BJ561)</f>
        <v>#DIV/0!</v>
      </c>
      <c r="BK562" s="184" t="e">
        <f t="shared" si="366"/>
        <v>#DIV/0!</v>
      </c>
      <c r="BL562" s="184" t="e">
        <f t="shared" si="366"/>
        <v>#DIV/0!</v>
      </c>
      <c r="BM562" s="184" t="e">
        <f t="shared" si="366"/>
        <v>#DIV/0!</v>
      </c>
      <c r="BN562" s="184" t="e">
        <f t="shared" si="366"/>
        <v>#DIV/0!</v>
      </c>
      <c r="BO562" s="184" t="e">
        <f t="shared" si="366"/>
        <v>#DIV/0!</v>
      </c>
      <c r="BP562" s="184" t="e">
        <f t="shared" si="366"/>
        <v>#DIV/0!</v>
      </c>
      <c r="BQ562" s="184" t="e">
        <f t="shared" si="366"/>
        <v>#DIV/0!</v>
      </c>
      <c r="BR562" s="184" t="e">
        <f t="shared" si="366"/>
        <v>#DIV/0!</v>
      </c>
      <c r="BS562" s="184"/>
      <c r="BT562" s="184"/>
      <c r="BU562" s="184"/>
      <c r="BV562" s="184"/>
      <c r="BW562" s="184"/>
      <c r="BX562" s="184"/>
      <c r="BY562" s="184"/>
      <c r="BZ562" s="184"/>
      <c r="CA562" s="184"/>
      <c r="CB562" s="184"/>
      <c r="CC562" s="184" t="e">
        <f t="shared" si="366"/>
        <v>#DIV/0!</v>
      </c>
      <c r="CD562" s="184"/>
      <c r="CE562" s="184" t="e">
        <f t="shared" ref="CE562:CV562" si="367">CE561/(CE558+CE559+CE560+CE561)</f>
        <v>#DIV/0!</v>
      </c>
      <c r="CF562" s="184" t="e">
        <f t="shared" si="367"/>
        <v>#DIV/0!</v>
      </c>
      <c r="CG562" s="184" t="e">
        <f t="shared" si="367"/>
        <v>#DIV/0!</v>
      </c>
      <c r="CH562" s="184" t="e">
        <f t="shared" si="367"/>
        <v>#DIV/0!</v>
      </c>
      <c r="CI562" s="184" t="e">
        <f t="shared" si="367"/>
        <v>#DIV/0!</v>
      </c>
      <c r="CJ562" s="184" t="e">
        <f t="shared" si="367"/>
        <v>#DIV/0!</v>
      </c>
      <c r="CK562" s="184" t="e">
        <f t="shared" si="367"/>
        <v>#DIV/0!</v>
      </c>
      <c r="CL562" s="184" t="e">
        <f t="shared" si="367"/>
        <v>#DIV/0!</v>
      </c>
      <c r="CM562" s="184" t="e">
        <f t="shared" si="367"/>
        <v>#DIV/0!</v>
      </c>
      <c r="CN562" s="184" t="e">
        <f t="shared" si="367"/>
        <v>#DIV/0!</v>
      </c>
      <c r="CO562" s="184" t="e">
        <f t="shared" si="367"/>
        <v>#DIV/0!</v>
      </c>
      <c r="CP562" s="184" t="e">
        <f t="shared" si="367"/>
        <v>#DIV/0!</v>
      </c>
      <c r="CQ562" s="184" t="e">
        <f t="shared" si="367"/>
        <v>#DIV/0!</v>
      </c>
      <c r="CR562" s="184" t="e">
        <f t="shared" si="367"/>
        <v>#DIV/0!</v>
      </c>
      <c r="CS562" s="184"/>
      <c r="CT562" s="184" t="e">
        <f t="shared" si="367"/>
        <v>#DIV/0!</v>
      </c>
      <c r="CU562" s="184" t="e">
        <f t="shared" si="367"/>
        <v>#DIV/0!</v>
      </c>
      <c r="CV562" s="184" t="e">
        <f t="shared" si="367"/>
        <v>#DIV/0!</v>
      </c>
      <c r="CW562" s="647"/>
      <c r="CX562" s="648"/>
      <c r="CY562" s="648"/>
      <c r="CZ562" s="648"/>
      <c r="DA562" s="648"/>
      <c r="DB562" s="648"/>
      <c r="DC562" s="648"/>
      <c r="DD562" s="648"/>
      <c r="DE562" s="648"/>
      <c r="DF562" s="649"/>
      <c r="DG562" s="2"/>
      <c r="DH562" s="2"/>
      <c r="DI562" s="2"/>
      <c r="DJ562" s="2"/>
      <c r="DK562" s="2"/>
      <c r="DL562" s="2"/>
      <c r="DM562" s="2"/>
      <c r="DN562" s="2"/>
      <c r="DO562" s="2"/>
      <c r="DP562" s="2"/>
      <c r="DQ562" s="2"/>
      <c r="DR562" s="2"/>
      <c r="DS562" s="2"/>
      <c r="DT562" s="2"/>
      <c r="DU562" s="2"/>
      <c r="DV562" s="2"/>
      <c r="DW562" s="2"/>
      <c r="DX562" s="2"/>
      <c r="DY562" s="2"/>
      <c r="DZ562" s="2"/>
    </row>
    <row r="563" spans="1:130" ht="15.75" hidden="1" x14ac:dyDescent="0.25">
      <c r="A563" s="657"/>
      <c r="B563" s="658"/>
      <c r="C563" s="639"/>
      <c r="D563" s="633" t="s">
        <v>961</v>
      </c>
      <c r="E563" s="1"/>
      <c r="F563" s="1"/>
      <c r="G563" s="2"/>
      <c r="H563" s="2"/>
      <c r="I563" s="2"/>
      <c r="J563" s="2"/>
      <c r="K563" s="2"/>
      <c r="L563" s="2"/>
      <c r="M563" s="4"/>
      <c r="N563" s="302"/>
      <c r="O563" s="116"/>
      <c r="P563" s="116"/>
      <c r="Q563" s="116"/>
      <c r="R563" s="116"/>
      <c r="S563" s="116"/>
      <c r="T563" s="116"/>
      <c r="U563" s="116"/>
      <c r="V563" s="116"/>
      <c r="W563" s="116"/>
      <c r="X563" s="116"/>
      <c r="Y563" s="116"/>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188" t="e">
        <f t="shared" ref="BJ563:CC563" si="368">(((BJ558*2)+(BJ559*1)+(BJ560*0)+(BJ560*0)))/(BJ558+BJ559+BJ560+BJ561)</f>
        <v>#DIV/0!</v>
      </c>
      <c r="BK563" s="188" t="e">
        <f t="shared" si="368"/>
        <v>#DIV/0!</v>
      </c>
      <c r="BL563" s="188" t="e">
        <f t="shared" si="368"/>
        <v>#DIV/0!</v>
      </c>
      <c r="BM563" s="188" t="e">
        <f t="shared" si="368"/>
        <v>#DIV/0!</v>
      </c>
      <c r="BN563" s="188" t="e">
        <f t="shared" si="368"/>
        <v>#DIV/0!</v>
      </c>
      <c r="BO563" s="188" t="e">
        <f t="shared" si="368"/>
        <v>#DIV/0!</v>
      </c>
      <c r="BP563" s="188" t="e">
        <f t="shared" si="368"/>
        <v>#DIV/0!</v>
      </c>
      <c r="BQ563" s="188" t="e">
        <f t="shared" si="368"/>
        <v>#DIV/0!</v>
      </c>
      <c r="BR563" s="188" t="e">
        <f t="shared" si="368"/>
        <v>#DIV/0!</v>
      </c>
      <c r="BS563" s="188"/>
      <c r="BT563" s="188"/>
      <c r="BU563" s="188"/>
      <c r="BV563" s="188"/>
      <c r="BW563" s="188"/>
      <c r="BX563" s="188"/>
      <c r="BY563" s="188"/>
      <c r="BZ563" s="188"/>
      <c r="CA563" s="188"/>
      <c r="CB563" s="188"/>
      <c r="CC563" s="188" t="e">
        <f t="shared" si="368"/>
        <v>#DIV/0!</v>
      </c>
      <c r="CD563" s="188"/>
      <c r="CE563" s="188" t="e">
        <f t="shared" ref="CE563:CV563" si="369">(((CE558*2)+(CE559*1)+(CE560*0)+(CE560*0)))/(CE558+CE559+CE560+CE561)</f>
        <v>#DIV/0!</v>
      </c>
      <c r="CF563" s="188" t="e">
        <f t="shared" si="369"/>
        <v>#DIV/0!</v>
      </c>
      <c r="CG563" s="188" t="e">
        <f t="shared" si="369"/>
        <v>#DIV/0!</v>
      </c>
      <c r="CH563" s="188" t="e">
        <f t="shared" si="369"/>
        <v>#DIV/0!</v>
      </c>
      <c r="CI563" s="188" t="e">
        <f t="shared" si="369"/>
        <v>#DIV/0!</v>
      </c>
      <c r="CJ563" s="188" t="e">
        <f t="shared" si="369"/>
        <v>#DIV/0!</v>
      </c>
      <c r="CK563" s="188" t="e">
        <f t="shared" si="369"/>
        <v>#DIV/0!</v>
      </c>
      <c r="CL563" s="188" t="e">
        <f t="shared" si="369"/>
        <v>#DIV/0!</v>
      </c>
      <c r="CM563" s="188" t="e">
        <f t="shared" si="369"/>
        <v>#DIV/0!</v>
      </c>
      <c r="CN563" s="188" t="e">
        <f t="shared" si="369"/>
        <v>#DIV/0!</v>
      </c>
      <c r="CO563" s="188" t="e">
        <f t="shared" si="369"/>
        <v>#DIV/0!</v>
      </c>
      <c r="CP563" s="188" t="e">
        <f t="shared" si="369"/>
        <v>#DIV/0!</v>
      </c>
      <c r="CQ563" s="188" t="e">
        <f t="shared" si="369"/>
        <v>#DIV/0!</v>
      </c>
      <c r="CR563" s="188" t="e">
        <f t="shared" si="369"/>
        <v>#DIV/0!</v>
      </c>
      <c r="CS563" s="188"/>
      <c r="CT563" s="188" t="e">
        <f t="shared" si="369"/>
        <v>#DIV/0!</v>
      </c>
      <c r="CU563" s="188" t="e">
        <f t="shared" si="369"/>
        <v>#DIV/0!</v>
      </c>
      <c r="CV563" s="188" t="e">
        <f t="shared" si="369"/>
        <v>#DIV/0!</v>
      </c>
      <c r="CW563" s="189">
        <f>COUNTIF($BJ564:$CV564,"Đ")</f>
        <v>0</v>
      </c>
      <c r="CX563" s="360" t="e">
        <f>CW563/(CY563+DA563+DC563+CW563)</f>
        <v>#DIV/0!</v>
      </c>
      <c r="CY563" s="189">
        <f>COUNTIF($BJ564:$DL564,"CCG")</f>
        <v>0</v>
      </c>
      <c r="CZ563" s="190" t="e">
        <f>CY563/(CW563+DA563+DC563+CY563)</f>
        <v>#DIV/0!</v>
      </c>
      <c r="DA563" s="189">
        <f>COUNTIF($BJ564:$DL564,"CĐ")</f>
        <v>0</v>
      </c>
      <c r="DB563" s="190" t="e">
        <f>DA563/(CW563+CY563+DC563+DA563)</f>
        <v>#DIV/0!</v>
      </c>
      <c r="DC563" s="189">
        <f>COUNTIF($BJ564:$DL564,"KĐG")</f>
        <v>0</v>
      </c>
      <c r="DD563" s="190" t="e">
        <f>DC563/(CW563+CY563+DA563+DC563)</f>
        <v>#DIV/0!</v>
      </c>
      <c r="DE563" s="191" t="e">
        <f>(((CW563*2)+(CY563*1)+(DA563*0)))/(CW563+CY563+DA563)</f>
        <v>#DIV/0!</v>
      </c>
      <c r="DF563" s="191" t="e">
        <f>IF(DE563&gt;=1.6,"Đạt mục tiêu",IF(DE563&gt;=1,"Cần cố gắng","Chưa đạt"))</f>
        <v>#DIV/0!</v>
      </c>
      <c r="DG563" s="2"/>
      <c r="DH563" s="2"/>
      <c r="DI563" s="2"/>
      <c r="DJ563" s="2"/>
      <c r="DK563" s="2"/>
      <c r="DL563" s="2"/>
      <c r="DM563" s="2"/>
      <c r="DN563" s="2"/>
      <c r="DO563" s="2"/>
      <c r="DP563" s="2"/>
      <c r="DQ563" s="2"/>
      <c r="DR563" s="2"/>
      <c r="DS563" s="2"/>
      <c r="DT563" s="2"/>
      <c r="DU563" s="2"/>
      <c r="DV563" s="2"/>
      <c r="DW563" s="2"/>
      <c r="DX563" s="2"/>
      <c r="DY563" s="2"/>
      <c r="DZ563" s="2"/>
    </row>
    <row r="564" spans="1:130" ht="15.75" hidden="1" x14ac:dyDescent="0.25">
      <c r="A564" s="659"/>
      <c r="B564" s="660"/>
      <c r="C564" s="640"/>
      <c r="D564" s="634"/>
      <c r="E564" s="1"/>
      <c r="F564" s="1"/>
      <c r="G564" s="2"/>
      <c r="H564" s="2"/>
      <c r="I564" s="2"/>
      <c r="J564" s="2"/>
      <c r="K564" s="2"/>
      <c r="L564" s="2"/>
      <c r="M564" s="4"/>
      <c r="N564" s="302"/>
      <c r="O564" s="116"/>
      <c r="P564" s="116"/>
      <c r="Q564" s="116"/>
      <c r="R564" s="116"/>
      <c r="S564" s="116"/>
      <c r="T564" s="116"/>
      <c r="U564" s="116"/>
      <c r="V564" s="116"/>
      <c r="W564" s="116"/>
      <c r="X564" s="116"/>
      <c r="Y564" s="116"/>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188" t="e">
        <f t="shared" ref="BJ564:CC564" si="370">IF(BJ562&gt;=50%,"KĐG",IF(BJ563&gt;=1.6,"Đ",IF(BJ563&gt;=1,"CCG","CĐ")))</f>
        <v>#DIV/0!</v>
      </c>
      <c r="BK564" s="188" t="e">
        <f t="shared" si="370"/>
        <v>#DIV/0!</v>
      </c>
      <c r="BL564" s="188" t="e">
        <f t="shared" si="370"/>
        <v>#DIV/0!</v>
      </c>
      <c r="BM564" s="188" t="e">
        <f t="shared" si="370"/>
        <v>#DIV/0!</v>
      </c>
      <c r="BN564" s="188" t="e">
        <f t="shared" si="370"/>
        <v>#DIV/0!</v>
      </c>
      <c r="BO564" s="188" t="e">
        <f t="shared" si="370"/>
        <v>#DIV/0!</v>
      </c>
      <c r="BP564" s="188" t="e">
        <f t="shared" si="370"/>
        <v>#DIV/0!</v>
      </c>
      <c r="BQ564" s="188" t="e">
        <f t="shared" si="370"/>
        <v>#DIV/0!</v>
      </c>
      <c r="BR564" s="188" t="e">
        <f t="shared" si="370"/>
        <v>#DIV/0!</v>
      </c>
      <c r="BS564" s="188"/>
      <c r="BT564" s="188"/>
      <c r="BU564" s="188"/>
      <c r="BV564" s="188"/>
      <c r="BW564" s="188"/>
      <c r="BX564" s="188"/>
      <c r="BY564" s="188"/>
      <c r="BZ564" s="188"/>
      <c r="CA564" s="188"/>
      <c r="CB564" s="188"/>
      <c r="CC564" s="188" t="e">
        <f t="shared" si="370"/>
        <v>#DIV/0!</v>
      </c>
      <c r="CD564" s="188"/>
      <c r="CE564" s="188" t="e">
        <f t="shared" ref="CE564:CV564" si="371">IF(CE562&gt;=50%,"KĐG",IF(CE563&gt;=1.6,"Đ",IF(CE563&gt;=1,"CCG","CĐ")))</f>
        <v>#DIV/0!</v>
      </c>
      <c r="CF564" s="188" t="e">
        <f t="shared" si="371"/>
        <v>#DIV/0!</v>
      </c>
      <c r="CG564" s="188" t="e">
        <f t="shared" si="371"/>
        <v>#DIV/0!</v>
      </c>
      <c r="CH564" s="188" t="e">
        <f t="shared" si="371"/>
        <v>#DIV/0!</v>
      </c>
      <c r="CI564" s="188" t="e">
        <f t="shared" si="371"/>
        <v>#DIV/0!</v>
      </c>
      <c r="CJ564" s="188" t="e">
        <f t="shared" si="371"/>
        <v>#DIV/0!</v>
      </c>
      <c r="CK564" s="188" t="e">
        <f t="shared" si="371"/>
        <v>#DIV/0!</v>
      </c>
      <c r="CL564" s="188" t="e">
        <f t="shared" si="371"/>
        <v>#DIV/0!</v>
      </c>
      <c r="CM564" s="188" t="e">
        <f t="shared" si="371"/>
        <v>#DIV/0!</v>
      </c>
      <c r="CN564" s="188" t="e">
        <f t="shared" si="371"/>
        <v>#DIV/0!</v>
      </c>
      <c r="CO564" s="188" t="e">
        <f t="shared" si="371"/>
        <v>#DIV/0!</v>
      </c>
      <c r="CP564" s="188" t="e">
        <f t="shared" si="371"/>
        <v>#DIV/0!</v>
      </c>
      <c r="CQ564" s="188" t="e">
        <f t="shared" si="371"/>
        <v>#DIV/0!</v>
      </c>
      <c r="CR564" s="188" t="e">
        <f t="shared" si="371"/>
        <v>#DIV/0!</v>
      </c>
      <c r="CS564" s="188"/>
      <c r="CT564" s="188" t="e">
        <f t="shared" si="371"/>
        <v>#DIV/0!</v>
      </c>
      <c r="CU564" s="188" t="e">
        <f t="shared" si="371"/>
        <v>#DIV/0!</v>
      </c>
      <c r="CV564" s="188" t="e">
        <f t="shared" si="371"/>
        <v>#DIV/0!</v>
      </c>
      <c r="CW564" s="192"/>
      <c r="CX564" s="361"/>
      <c r="CY564" s="192"/>
      <c r="CZ564" s="193"/>
      <c r="DA564" s="192"/>
      <c r="DB564" s="193"/>
      <c r="DC564" s="192"/>
      <c r="DD564" s="193"/>
      <c r="DE564" s="194"/>
      <c r="DF564" s="194"/>
      <c r="DG564" s="2"/>
      <c r="DH564" s="2"/>
      <c r="DI564" s="2"/>
      <c r="DJ564" s="2"/>
      <c r="DK564" s="2"/>
      <c r="DL564" s="2"/>
      <c r="DM564" s="2"/>
      <c r="DN564" s="2"/>
      <c r="DO564" s="2"/>
      <c r="DP564" s="2"/>
      <c r="DQ564" s="2"/>
      <c r="DR564" s="2"/>
      <c r="DS564" s="2"/>
      <c r="DT564" s="2"/>
      <c r="DU564" s="2"/>
      <c r="DV564" s="2"/>
      <c r="DW564" s="2"/>
      <c r="DX564" s="2"/>
      <c r="DY564" s="2"/>
      <c r="DZ564" s="2"/>
    </row>
    <row r="565" spans="1:130" ht="15.75" hidden="1" x14ac:dyDescent="0.25">
      <c r="A565" s="654" t="s">
        <v>965</v>
      </c>
      <c r="B565" s="655"/>
      <c r="C565" s="656"/>
      <c r="D565" s="180" t="s">
        <v>954</v>
      </c>
      <c r="E565" s="1"/>
      <c r="F565" s="1"/>
      <c r="G565" s="2"/>
      <c r="H565" s="2"/>
      <c r="I565" s="2"/>
      <c r="J565" s="2"/>
      <c r="K565" s="2"/>
      <c r="L565" s="2"/>
      <c r="M565" s="4"/>
      <c r="N565" s="302"/>
      <c r="O565" s="116"/>
      <c r="P565" s="116"/>
      <c r="Q565" s="116"/>
      <c r="R565" s="116"/>
      <c r="S565" s="116"/>
      <c r="T565" s="116"/>
      <c r="U565" s="116"/>
      <c r="V565" s="116"/>
      <c r="W565" s="116"/>
      <c r="X565" s="116"/>
      <c r="Y565" s="116"/>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69">
        <f t="shared" ref="BJ565:BR565" si="372">COUNTIFS($A$11:$A$492,"CĐ8",BJ$11:BJ$492,"2")</f>
        <v>0</v>
      </c>
      <c r="BK565" s="69">
        <f t="shared" si="372"/>
        <v>0</v>
      </c>
      <c r="BL565" s="69">
        <f t="shared" si="372"/>
        <v>0</v>
      </c>
      <c r="BM565" s="69">
        <f t="shared" si="372"/>
        <v>0</v>
      </c>
      <c r="BN565" s="69">
        <f t="shared" si="372"/>
        <v>0</v>
      </c>
      <c r="BO565" s="69">
        <f t="shared" si="372"/>
        <v>0</v>
      </c>
      <c r="BP565" s="69">
        <f t="shared" si="372"/>
        <v>0</v>
      </c>
      <c r="BQ565" s="69">
        <f t="shared" si="372"/>
        <v>0</v>
      </c>
      <c r="BR565" s="69">
        <f t="shared" si="372"/>
        <v>0</v>
      </c>
      <c r="BS565" s="69"/>
      <c r="BT565" s="69"/>
      <c r="BU565" s="69"/>
      <c r="BV565" s="69"/>
      <c r="BW565" s="69"/>
      <c r="BX565" s="69"/>
      <c r="BY565" s="69"/>
      <c r="BZ565" s="69"/>
      <c r="CA565" s="69"/>
      <c r="CB565" s="69"/>
      <c r="CC565" s="69">
        <f>COUNTIFS($A$11:$A$492,"CĐ8",CC$11:CC$492,"2")</f>
        <v>0</v>
      </c>
      <c r="CD565" s="69"/>
      <c r="CE565" s="69">
        <f t="shared" ref="CE565:CR565" si="373">COUNTIFS($A$11:$A$492,"CĐ8",CE$11:CE$492,"2")</f>
        <v>0</v>
      </c>
      <c r="CF565" s="69">
        <f t="shared" si="373"/>
        <v>0</v>
      </c>
      <c r="CG565" s="69">
        <f t="shared" si="373"/>
        <v>0</v>
      </c>
      <c r="CH565" s="69">
        <f t="shared" si="373"/>
        <v>0</v>
      </c>
      <c r="CI565" s="69">
        <f t="shared" si="373"/>
        <v>0</v>
      </c>
      <c r="CJ565" s="69">
        <f t="shared" si="373"/>
        <v>0</v>
      </c>
      <c r="CK565" s="69">
        <f t="shared" si="373"/>
        <v>0</v>
      </c>
      <c r="CL565" s="69">
        <f t="shared" si="373"/>
        <v>0</v>
      </c>
      <c r="CM565" s="69">
        <f t="shared" si="373"/>
        <v>0</v>
      </c>
      <c r="CN565" s="69">
        <f t="shared" si="373"/>
        <v>0</v>
      </c>
      <c r="CO565" s="69">
        <f t="shared" si="373"/>
        <v>0</v>
      </c>
      <c r="CP565" s="69">
        <f t="shared" si="373"/>
        <v>0</v>
      </c>
      <c r="CQ565" s="69">
        <f t="shared" si="373"/>
        <v>0</v>
      </c>
      <c r="CR565" s="69">
        <f t="shared" si="373"/>
        <v>0</v>
      </c>
      <c r="CS565" s="69"/>
      <c r="CT565" s="69">
        <f>COUNTIFS($A$11:$A$492,"CĐ8",CT$11:CT$492,"2")</f>
        <v>0</v>
      </c>
      <c r="CU565" s="69">
        <f>COUNTIFS($A$11:$A$492,"CĐ8",CU$11:CU$492,"2")</f>
        <v>0</v>
      </c>
      <c r="CV565" s="69">
        <f>COUNTIFS($A$11:$A$492,"CĐ8",CV$11:CV$492,"2")</f>
        <v>0</v>
      </c>
      <c r="CW565" s="641"/>
      <c r="CX565" s="642"/>
      <c r="CY565" s="642"/>
      <c r="CZ565" s="642"/>
      <c r="DA565" s="642"/>
      <c r="DB565" s="642"/>
      <c r="DC565" s="642"/>
      <c r="DD565" s="642"/>
      <c r="DE565" s="642"/>
      <c r="DF565" s="643"/>
      <c r="DG565" s="2"/>
      <c r="DH565" s="2"/>
      <c r="DI565" s="2"/>
      <c r="DJ565" s="2"/>
      <c r="DK565" s="2"/>
      <c r="DL565" s="2"/>
      <c r="DM565" s="2"/>
      <c r="DN565" s="2"/>
      <c r="DO565" s="2"/>
      <c r="DP565" s="2"/>
      <c r="DQ565" s="2"/>
      <c r="DR565" s="2"/>
      <c r="DS565" s="2"/>
      <c r="DT565" s="2"/>
      <c r="DU565" s="2"/>
      <c r="DV565" s="2"/>
      <c r="DW565" s="2"/>
      <c r="DX565" s="2"/>
      <c r="DY565" s="2"/>
      <c r="DZ565" s="2"/>
    </row>
    <row r="566" spans="1:130" ht="15.75" hidden="1" x14ac:dyDescent="0.25">
      <c r="A566" s="657"/>
      <c r="B566" s="658"/>
      <c r="C566" s="639"/>
      <c r="D566" s="180" t="s">
        <v>955</v>
      </c>
      <c r="E566" s="1"/>
      <c r="F566" s="1"/>
      <c r="G566" s="2"/>
      <c r="H566" s="2"/>
      <c r="I566" s="2"/>
      <c r="J566" s="2"/>
      <c r="K566" s="2"/>
      <c r="L566" s="2"/>
      <c r="M566" s="4"/>
      <c r="N566" s="302"/>
      <c r="O566" s="116"/>
      <c r="P566" s="116"/>
      <c r="Q566" s="116"/>
      <c r="R566" s="116"/>
      <c r="S566" s="116"/>
      <c r="T566" s="116"/>
      <c r="U566" s="116"/>
      <c r="V566" s="116"/>
      <c r="W566" s="116"/>
      <c r="X566" s="116"/>
      <c r="Y566" s="116"/>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69">
        <f t="shared" ref="BJ566:BR566" si="374">COUNTIFS($A$11:$A$492,"CĐ8",BJ$11:BJ$492,"1")</f>
        <v>0</v>
      </c>
      <c r="BK566" s="69">
        <f t="shared" si="374"/>
        <v>0</v>
      </c>
      <c r="BL566" s="69">
        <f t="shared" si="374"/>
        <v>0</v>
      </c>
      <c r="BM566" s="69">
        <f t="shared" si="374"/>
        <v>0</v>
      </c>
      <c r="BN566" s="69">
        <f t="shared" si="374"/>
        <v>0</v>
      </c>
      <c r="BO566" s="69">
        <f t="shared" si="374"/>
        <v>0</v>
      </c>
      <c r="BP566" s="69">
        <f t="shared" si="374"/>
        <v>0</v>
      </c>
      <c r="BQ566" s="69">
        <f t="shared" si="374"/>
        <v>0</v>
      </c>
      <c r="BR566" s="69">
        <f t="shared" si="374"/>
        <v>0</v>
      </c>
      <c r="BS566" s="69"/>
      <c r="BT566" s="69"/>
      <c r="BU566" s="69"/>
      <c r="BV566" s="69"/>
      <c r="BW566" s="69"/>
      <c r="BX566" s="69"/>
      <c r="BY566" s="69"/>
      <c r="BZ566" s="69"/>
      <c r="CA566" s="69"/>
      <c r="CB566" s="69"/>
      <c r="CC566" s="69">
        <f>COUNTIFS($A$11:$A$492,"CĐ8",CC$11:CC$492,"1")</f>
        <v>0</v>
      </c>
      <c r="CD566" s="69"/>
      <c r="CE566" s="69">
        <f t="shared" ref="CE566:CR566" si="375">COUNTIFS($A$11:$A$492,"CĐ8",CE$11:CE$492,"1")</f>
        <v>0</v>
      </c>
      <c r="CF566" s="69">
        <f t="shared" si="375"/>
        <v>0</v>
      </c>
      <c r="CG566" s="69">
        <f t="shared" si="375"/>
        <v>0</v>
      </c>
      <c r="CH566" s="69">
        <f t="shared" si="375"/>
        <v>0</v>
      </c>
      <c r="CI566" s="69">
        <f t="shared" si="375"/>
        <v>0</v>
      </c>
      <c r="CJ566" s="69">
        <f t="shared" si="375"/>
        <v>0</v>
      </c>
      <c r="CK566" s="69">
        <f t="shared" si="375"/>
        <v>0</v>
      </c>
      <c r="CL566" s="69">
        <f t="shared" si="375"/>
        <v>0</v>
      </c>
      <c r="CM566" s="69">
        <f t="shared" si="375"/>
        <v>0</v>
      </c>
      <c r="CN566" s="69">
        <f t="shared" si="375"/>
        <v>0</v>
      </c>
      <c r="CO566" s="69">
        <f t="shared" si="375"/>
        <v>0</v>
      </c>
      <c r="CP566" s="69">
        <f t="shared" si="375"/>
        <v>0</v>
      </c>
      <c r="CQ566" s="69">
        <f t="shared" si="375"/>
        <v>0</v>
      </c>
      <c r="CR566" s="69">
        <f t="shared" si="375"/>
        <v>0</v>
      </c>
      <c r="CS566" s="69"/>
      <c r="CT566" s="69">
        <f>COUNTIFS($A$11:$A$492,"CĐ8",CT$11:CT$492,"1")</f>
        <v>0</v>
      </c>
      <c r="CU566" s="69">
        <f>COUNTIFS($A$11:$A$492,"CĐ8",CU$11:CU$492,"1")</f>
        <v>0</v>
      </c>
      <c r="CV566" s="69">
        <f>COUNTIFS($A$11:$A$492,"CĐ8",CV$11:CV$492,"1")</f>
        <v>0</v>
      </c>
      <c r="CW566" s="644"/>
      <c r="CX566" s="645"/>
      <c r="CY566" s="645"/>
      <c r="CZ566" s="645"/>
      <c r="DA566" s="645"/>
      <c r="DB566" s="645"/>
      <c r="DC566" s="645"/>
      <c r="DD566" s="645"/>
      <c r="DE566" s="645"/>
      <c r="DF566" s="646"/>
      <c r="DG566" s="2"/>
      <c r="DH566" s="2"/>
      <c r="DI566" s="2"/>
      <c r="DJ566" s="2"/>
      <c r="DK566" s="2"/>
      <c r="DL566" s="2"/>
      <c r="DM566" s="2"/>
      <c r="DN566" s="2"/>
      <c r="DO566" s="2"/>
      <c r="DP566" s="2"/>
      <c r="DQ566" s="2"/>
      <c r="DR566" s="2"/>
      <c r="DS566" s="2"/>
      <c r="DT566" s="2"/>
      <c r="DU566" s="2"/>
      <c r="DV566" s="2"/>
      <c r="DW566" s="2"/>
      <c r="DX566" s="2"/>
      <c r="DY566" s="2"/>
      <c r="DZ566" s="2"/>
    </row>
    <row r="567" spans="1:130" ht="15.75" hidden="1" x14ac:dyDescent="0.25">
      <c r="A567" s="657"/>
      <c r="B567" s="658"/>
      <c r="C567" s="639"/>
      <c r="D567" s="180" t="s">
        <v>956</v>
      </c>
      <c r="E567" s="1"/>
      <c r="F567" s="1"/>
      <c r="G567" s="2"/>
      <c r="H567" s="2"/>
      <c r="I567" s="2"/>
      <c r="J567" s="2"/>
      <c r="K567" s="2"/>
      <c r="L567" s="2"/>
      <c r="M567" s="4"/>
      <c r="N567" s="302"/>
      <c r="O567" s="116"/>
      <c r="P567" s="116"/>
      <c r="Q567" s="116"/>
      <c r="R567" s="116"/>
      <c r="S567" s="116"/>
      <c r="T567" s="116"/>
      <c r="U567" s="116"/>
      <c r="V567" s="116"/>
      <c r="W567" s="116"/>
      <c r="X567" s="116"/>
      <c r="Y567" s="116"/>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69">
        <f t="shared" ref="BJ567:BR567" si="376">COUNTIFS($A$11:$A$492,"CĐ8",BJ$11:BJ$492,"0")</f>
        <v>0</v>
      </c>
      <c r="BK567" s="69">
        <f t="shared" si="376"/>
        <v>0</v>
      </c>
      <c r="BL567" s="69">
        <f t="shared" si="376"/>
        <v>0</v>
      </c>
      <c r="BM567" s="69">
        <f t="shared" si="376"/>
        <v>0</v>
      </c>
      <c r="BN567" s="69">
        <f t="shared" si="376"/>
        <v>0</v>
      </c>
      <c r="BO567" s="69">
        <f t="shared" si="376"/>
        <v>0</v>
      </c>
      <c r="BP567" s="69">
        <f t="shared" si="376"/>
        <v>0</v>
      </c>
      <c r="BQ567" s="69">
        <f t="shared" si="376"/>
        <v>0</v>
      </c>
      <c r="BR567" s="69">
        <f t="shared" si="376"/>
        <v>0</v>
      </c>
      <c r="BS567" s="69"/>
      <c r="BT567" s="69"/>
      <c r="BU567" s="69"/>
      <c r="BV567" s="69"/>
      <c r="BW567" s="69"/>
      <c r="BX567" s="69"/>
      <c r="BY567" s="69"/>
      <c r="BZ567" s="69"/>
      <c r="CA567" s="69"/>
      <c r="CB567" s="69"/>
      <c r="CC567" s="69">
        <f>COUNTIFS($A$11:$A$492,"CĐ8",CC$11:CC$492,"0")</f>
        <v>0</v>
      </c>
      <c r="CD567" s="69"/>
      <c r="CE567" s="69">
        <f t="shared" ref="CE567:CR567" si="377">COUNTIFS($A$11:$A$492,"CĐ8",CE$11:CE$492,"0")</f>
        <v>0</v>
      </c>
      <c r="CF567" s="69">
        <f t="shared" si="377"/>
        <v>0</v>
      </c>
      <c r="CG567" s="69">
        <f t="shared" si="377"/>
        <v>0</v>
      </c>
      <c r="CH567" s="69">
        <f t="shared" si="377"/>
        <v>0</v>
      </c>
      <c r="CI567" s="69">
        <f t="shared" si="377"/>
        <v>0</v>
      </c>
      <c r="CJ567" s="69">
        <f t="shared" si="377"/>
        <v>0</v>
      </c>
      <c r="CK567" s="69">
        <f t="shared" si="377"/>
        <v>0</v>
      </c>
      <c r="CL567" s="69">
        <f t="shared" si="377"/>
        <v>0</v>
      </c>
      <c r="CM567" s="69">
        <f t="shared" si="377"/>
        <v>0</v>
      </c>
      <c r="CN567" s="69">
        <f t="shared" si="377"/>
        <v>0</v>
      </c>
      <c r="CO567" s="69">
        <f t="shared" si="377"/>
        <v>0</v>
      </c>
      <c r="CP567" s="69">
        <f t="shared" si="377"/>
        <v>0</v>
      </c>
      <c r="CQ567" s="69">
        <f t="shared" si="377"/>
        <v>0</v>
      </c>
      <c r="CR567" s="69">
        <f t="shared" si="377"/>
        <v>0</v>
      </c>
      <c r="CS567" s="69"/>
      <c r="CT567" s="69">
        <f>COUNTIFS($A$11:$A$492,"CĐ8",CT$11:CT$492,"0")</f>
        <v>0</v>
      </c>
      <c r="CU567" s="69">
        <f>COUNTIFS($A$11:$A$492,"CĐ8",CU$11:CU$492,"0")</f>
        <v>0</v>
      </c>
      <c r="CV567" s="69">
        <f>COUNTIFS($A$11:$A$492,"CĐ8",CV$11:CV$492,"0")</f>
        <v>0</v>
      </c>
      <c r="CW567" s="644"/>
      <c r="CX567" s="645"/>
      <c r="CY567" s="645"/>
      <c r="CZ567" s="645"/>
      <c r="DA567" s="645"/>
      <c r="DB567" s="645"/>
      <c r="DC567" s="645"/>
      <c r="DD567" s="645"/>
      <c r="DE567" s="645"/>
      <c r="DF567" s="646"/>
      <c r="DG567" s="2"/>
      <c r="DH567" s="2"/>
      <c r="DI567" s="2"/>
      <c r="DJ567" s="2"/>
      <c r="DK567" s="2"/>
      <c r="DL567" s="2"/>
      <c r="DM567" s="2"/>
      <c r="DN567" s="2"/>
      <c r="DO567" s="2"/>
      <c r="DP567" s="2"/>
      <c r="DQ567" s="2"/>
      <c r="DR567" s="2"/>
      <c r="DS567" s="2"/>
      <c r="DT567" s="2"/>
      <c r="DU567" s="2"/>
      <c r="DV567" s="2"/>
      <c r="DW567" s="2"/>
      <c r="DX567" s="2"/>
      <c r="DY567" s="2"/>
      <c r="DZ567" s="2"/>
    </row>
    <row r="568" spans="1:130" ht="15.75" hidden="1" x14ac:dyDescent="0.25">
      <c r="A568" s="657"/>
      <c r="B568" s="658"/>
      <c r="C568" s="639"/>
      <c r="D568" s="180" t="s">
        <v>957</v>
      </c>
      <c r="E568" s="1"/>
      <c r="F568" s="1"/>
      <c r="G568" s="2"/>
      <c r="H568" s="2"/>
      <c r="I568" s="2"/>
      <c r="J568" s="2"/>
      <c r="K568" s="2"/>
      <c r="L568" s="2"/>
      <c r="M568" s="4"/>
      <c r="N568" s="302"/>
      <c r="O568" s="116"/>
      <c r="P568" s="116"/>
      <c r="Q568" s="116"/>
      <c r="R568" s="116"/>
      <c r="S568" s="116"/>
      <c r="T568" s="116"/>
      <c r="U568" s="116"/>
      <c r="V568" s="116"/>
      <c r="W568" s="116"/>
      <c r="X568" s="116"/>
      <c r="Y568" s="116"/>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69">
        <f t="shared" ref="BJ568:BR568" si="378">COUNTIFS($A$11:$A$492,"CĐ8",BJ$11:BJ$492,"KĐG")</f>
        <v>0</v>
      </c>
      <c r="BK568" s="69">
        <f t="shared" si="378"/>
        <v>0</v>
      </c>
      <c r="BL568" s="69">
        <f t="shared" si="378"/>
        <v>0</v>
      </c>
      <c r="BM568" s="69">
        <f t="shared" si="378"/>
        <v>0</v>
      </c>
      <c r="BN568" s="69">
        <f t="shared" si="378"/>
        <v>0</v>
      </c>
      <c r="BO568" s="69">
        <f t="shared" si="378"/>
        <v>0</v>
      </c>
      <c r="BP568" s="69">
        <f t="shared" si="378"/>
        <v>0</v>
      </c>
      <c r="BQ568" s="69">
        <f t="shared" si="378"/>
        <v>0</v>
      </c>
      <c r="BR568" s="69">
        <f t="shared" si="378"/>
        <v>0</v>
      </c>
      <c r="BS568" s="69"/>
      <c r="BT568" s="69"/>
      <c r="BU568" s="69"/>
      <c r="BV568" s="69"/>
      <c r="BW568" s="69"/>
      <c r="BX568" s="69"/>
      <c r="BY568" s="69"/>
      <c r="BZ568" s="69"/>
      <c r="CA568" s="69"/>
      <c r="CB568" s="69"/>
      <c r="CC568" s="69">
        <f>COUNTIFS($A$11:$A$492,"CĐ8",CC$11:CC$492,"KĐG")</f>
        <v>0</v>
      </c>
      <c r="CD568" s="69"/>
      <c r="CE568" s="69">
        <f t="shared" ref="CE568:CR568" si="379">COUNTIFS($A$11:$A$492,"CĐ8",CE$11:CE$492,"KĐG")</f>
        <v>0</v>
      </c>
      <c r="CF568" s="69">
        <f t="shared" si="379"/>
        <v>0</v>
      </c>
      <c r="CG568" s="69">
        <f t="shared" si="379"/>
        <v>0</v>
      </c>
      <c r="CH568" s="69">
        <f t="shared" si="379"/>
        <v>0</v>
      </c>
      <c r="CI568" s="69">
        <f t="shared" si="379"/>
        <v>0</v>
      </c>
      <c r="CJ568" s="69">
        <f t="shared" si="379"/>
        <v>0</v>
      </c>
      <c r="CK568" s="69">
        <f t="shared" si="379"/>
        <v>0</v>
      </c>
      <c r="CL568" s="69">
        <f t="shared" si="379"/>
        <v>0</v>
      </c>
      <c r="CM568" s="69">
        <f t="shared" si="379"/>
        <v>0</v>
      </c>
      <c r="CN568" s="69">
        <f t="shared" si="379"/>
        <v>0</v>
      </c>
      <c r="CO568" s="69">
        <f t="shared" si="379"/>
        <v>0</v>
      </c>
      <c r="CP568" s="69">
        <f t="shared" si="379"/>
        <v>0</v>
      </c>
      <c r="CQ568" s="69">
        <f t="shared" si="379"/>
        <v>0</v>
      </c>
      <c r="CR568" s="69">
        <f t="shared" si="379"/>
        <v>0</v>
      </c>
      <c r="CS568" s="69"/>
      <c r="CT568" s="69">
        <f>COUNTIFS($A$11:$A$492,"CĐ8",CT$11:CT$492,"KĐG")</f>
        <v>0</v>
      </c>
      <c r="CU568" s="69">
        <f>COUNTIFS($A$11:$A$492,"CĐ8",CU$11:CU$492,"KĐG")</f>
        <v>0</v>
      </c>
      <c r="CV568" s="69">
        <f>COUNTIFS($A$11:$A$492,"CĐ8",CV$11:CV$492,"KĐG")</f>
        <v>0</v>
      </c>
      <c r="CW568" s="644"/>
      <c r="CX568" s="645"/>
      <c r="CY568" s="645"/>
      <c r="CZ568" s="645"/>
      <c r="DA568" s="645"/>
      <c r="DB568" s="645"/>
      <c r="DC568" s="645"/>
      <c r="DD568" s="645"/>
      <c r="DE568" s="645"/>
      <c r="DF568" s="646"/>
      <c r="DG568" s="2"/>
      <c r="DH568" s="2"/>
      <c r="DI568" s="2"/>
      <c r="DJ568" s="2"/>
      <c r="DK568" s="2"/>
      <c r="DL568" s="2"/>
      <c r="DM568" s="2"/>
      <c r="DN568" s="2"/>
      <c r="DO568" s="2"/>
      <c r="DP568" s="2"/>
      <c r="DQ568" s="2"/>
      <c r="DR568" s="2"/>
      <c r="DS568" s="2"/>
      <c r="DT568" s="2"/>
      <c r="DU568" s="2"/>
      <c r="DV568" s="2"/>
      <c r="DW568" s="2"/>
      <c r="DX568" s="2"/>
      <c r="DY568" s="2"/>
      <c r="DZ568" s="2"/>
    </row>
    <row r="569" spans="1:130" ht="15.75" hidden="1" x14ac:dyDescent="0.25">
      <c r="A569" s="657"/>
      <c r="B569" s="658"/>
      <c r="C569" s="639"/>
      <c r="D569" s="180" t="s">
        <v>958</v>
      </c>
      <c r="E569" s="1"/>
      <c r="F569" s="1"/>
      <c r="G569" s="2"/>
      <c r="H569" s="2"/>
      <c r="I569" s="2"/>
      <c r="J569" s="2"/>
      <c r="K569" s="2"/>
      <c r="L569" s="2"/>
      <c r="M569" s="4"/>
      <c r="N569" s="302"/>
      <c r="O569" s="116"/>
      <c r="P569" s="116"/>
      <c r="Q569" s="116"/>
      <c r="R569" s="116"/>
      <c r="S569" s="116"/>
      <c r="T569" s="116"/>
      <c r="U569" s="116"/>
      <c r="V569" s="116"/>
      <c r="W569" s="116"/>
      <c r="X569" s="116"/>
      <c r="Y569" s="116"/>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184" t="e">
        <f t="shared" ref="BJ569:CC569" si="380">BJ568/(BJ565+BJ566+BJ567+BJ568)</f>
        <v>#DIV/0!</v>
      </c>
      <c r="BK569" s="184" t="e">
        <f t="shared" si="380"/>
        <v>#DIV/0!</v>
      </c>
      <c r="BL569" s="184" t="e">
        <f t="shared" si="380"/>
        <v>#DIV/0!</v>
      </c>
      <c r="BM569" s="184" t="e">
        <f t="shared" si="380"/>
        <v>#DIV/0!</v>
      </c>
      <c r="BN569" s="184" t="e">
        <f t="shared" si="380"/>
        <v>#DIV/0!</v>
      </c>
      <c r="BO569" s="184" t="e">
        <f t="shared" si="380"/>
        <v>#DIV/0!</v>
      </c>
      <c r="BP569" s="184" t="e">
        <f t="shared" si="380"/>
        <v>#DIV/0!</v>
      </c>
      <c r="BQ569" s="184" t="e">
        <f t="shared" si="380"/>
        <v>#DIV/0!</v>
      </c>
      <c r="BR569" s="184" t="e">
        <f t="shared" si="380"/>
        <v>#DIV/0!</v>
      </c>
      <c r="BS569" s="184"/>
      <c r="BT569" s="184"/>
      <c r="BU569" s="184"/>
      <c r="BV569" s="184"/>
      <c r="BW569" s="184"/>
      <c r="BX569" s="184"/>
      <c r="BY569" s="184"/>
      <c r="BZ569" s="184"/>
      <c r="CA569" s="184"/>
      <c r="CB569" s="184"/>
      <c r="CC569" s="184" t="e">
        <f t="shared" si="380"/>
        <v>#DIV/0!</v>
      </c>
      <c r="CD569" s="184"/>
      <c r="CE569" s="184" t="e">
        <f t="shared" ref="CE569:CV569" si="381">CE568/(CE565+CE566+CE567+CE568)</f>
        <v>#DIV/0!</v>
      </c>
      <c r="CF569" s="184" t="e">
        <f t="shared" si="381"/>
        <v>#DIV/0!</v>
      </c>
      <c r="CG569" s="184" t="e">
        <f t="shared" si="381"/>
        <v>#DIV/0!</v>
      </c>
      <c r="CH569" s="184" t="e">
        <f t="shared" si="381"/>
        <v>#DIV/0!</v>
      </c>
      <c r="CI569" s="184" t="e">
        <f t="shared" si="381"/>
        <v>#DIV/0!</v>
      </c>
      <c r="CJ569" s="184" t="e">
        <f t="shared" si="381"/>
        <v>#DIV/0!</v>
      </c>
      <c r="CK569" s="184" t="e">
        <f t="shared" si="381"/>
        <v>#DIV/0!</v>
      </c>
      <c r="CL569" s="184" t="e">
        <f t="shared" si="381"/>
        <v>#DIV/0!</v>
      </c>
      <c r="CM569" s="184" t="e">
        <f t="shared" si="381"/>
        <v>#DIV/0!</v>
      </c>
      <c r="CN569" s="184" t="e">
        <f t="shared" si="381"/>
        <v>#DIV/0!</v>
      </c>
      <c r="CO569" s="184" t="e">
        <f t="shared" si="381"/>
        <v>#DIV/0!</v>
      </c>
      <c r="CP569" s="184" t="e">
        <f t="shared" si="381"/>
        <v>#DIV/0!</v>
      </c>
      <c r="CQ569" s="184" t="e">
        <f t="shared" si="381"/>
        <v>#DIV/0!</v>
      </c>
      <c r="CR569" s="184" t="e">
        <f t="shared" si="381"/>
        <v>#DIV/0!</v>
      </c>
      <c r="CS569" s="184"/>
      <c r="CT569" s="184" t="e">
        <f t="shared" si="381"/>
        <v>#DIV/0!</v>
      </c>
      <c r="CU569" s="184" t="e">
        <f t="shared" si="381"/>
        <v>#DIV/0!</v>
      </c>
      <c r="CV569" s="184" t="e">
        <f t="shared" si="381"/>
        <v>#DIV/0!</v>
      </c>
      <c r="CW569" s="647"/>
      <c r="CX569" s="648"/>
      <c r="CY569" s="648"/>
      <c r="CZ569" s="648"/>
      <c r="DA569" s="648"/>
      <c r="DB569" s="648"/>
      <c r="DC569" s="648"/>
      <c r="DD569" s="648"/>
      <c r="DE569" s="648"/>
      <c r="DF569" s="649"/>
      <c r="DG569" s="2"/>
      <c r="DH569" s="2"/>
      <c r="DI569" s="2"/>
      <c r="DJ569" s="2"/>
      <c r="DK569" s="2"/>
      <c r="DL569" s="2"/>
      <c r="DM569" s="2"/>
      <c r="DN569" s="2"/>
      <c r="DO569" s="2"/>
      <c r="DP569" s="2"/>
      <c r="DQ569" s="2"/>
      <c r="DR569" s="2"/>
      <c r="DS569" s="2"/>
      <c r="DT569" s="2"/>
      <c r="DU569" s="2"/>
      <c r="DV569" s="2"/>
      <c r="DW569" s="2"/>
      <c r="DX569" s="2"/>
      <c r="DY569" s="2"/>
      <c r="DZ569" s="2"/>
    </row>
    <row r="570" spans="1:130" ht="15.75" hidden="1" x14ac:dyDescent="0.25">
      <c r="A570" s="657"/>
      <c r="B570" s="658"/>
      <c r="C570" s="639"/>
      <c r="D570" s="633" t="s">
        <v>961</v>
      </c>
      <c r="E570" s="1"/>
      <c r="F570" s="1"/>
      <c r="G570" s="2"/>
      <c r="H570" s="2"/>
      <c r="I570" s="2"/>
      <c r="J570" s="2"/>
      <c r="K570" s="2"/>
      <c r="L570" s="2"/>
      <c r="M570" s="4"/>
      <c r="N570" s="302"/>
      <c r="O570" s="116"/>
      <c r="P570" s="116"/>
      <c r="Q570" s="116"/>
      <c r="R570" s="116"/>
      <c r="S570" s="116"/>
      <c r="T570" s="116"/>
      <c r="U570" s="116"/>
      <c r="V570" s="116"/>
      <c r="W570" s="116"/>
      <c r="X570" s="116"/>
      <c r="Y570" s="116"/>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188" t="e">
        <f t="shared" ref="BJ570:CC570" si="382">(((BJ565*2)+(BJ566*1)+(BJ567*0)+(BJ567*0)))/(BJ565+BJ566+BJ567+BJ568)</f>
        <v>#DIV/0!</v>
      </c>
      <c r="BK570" s="188" t="e">
        <f t="shared" si="382"/>
        <v>#DIV/0!</v>
      </c>
      <c r="BL570" s="188" t="e">
        <f t="shared" si="382"/>
        <v>#DIV/0!</v>
      </c>
      <c r="BM570" s="188" t="e">
        <f t="shared" si="382"/>
        <v>#DIV/0!</v>
      </c>
      <c r="BN570" s="188" t="e">
        <f t="shared" si="382"/>
        <v>#DIV/0!</v>
      </c>
      <c r="BO570" s="188" t="e">
        <f t="shared" si="382"/>
        <v>#DIV/0!</v>
      </c>
      <c r="BP570" s="188" t="e">
        <f t="shared" si="382"/>
        <v>#DIV/0!</v>
      </c>
      <c r="BQ570" s="188" t="e">
        <f t="shared" si="382"/>
        <v>#DIV/0!</v>
      </c>
      <c r="BR570" s="188" t="e">
        <f t="shared" si="382"/>
        <v>#DIV/0!</v>
      </c>
      <c r="BS570" s="188"/>
      <c r="BT570" s="188"/>
      <c r="BU570" s="188"/>
      <c r="BV570" s="188"/>
      <c r="BW570" s="188"/>
      <c r="BX570" s="188"/>
      <c r="BY570" s="188"/>
      <c r="BZ570" s="188"/>
      <c r="CA570" s="188"/>
      <c r="CB570" s="188"/>
      <c r="CC570" s="188" t="e">
        <f t="shared" si="382"/>
        <v>#DIV/0!</v>
      </c>
      <c r="CD570" s="188"/>
      <c r="CE570" s="188" t="e">
        <f t="shared" ref="CE570:CV570" si="383">(((CE565*2)+(CE566*1)+(CE567*0)+(CE567*0)))/(CE565+CE566+CE567+CE568)</f>
        <v>#DIV/0!</v>
      </c>
      <c r="CF570" s="188" t="e">
        <f t="shared" si="383"/>
        <v>#DIV/0!</v>
      </c>
      <c r="CG570" s="188" t="e">
        <f t="shared" si="383"/>
        <v>#DIV/0!</v>
      </c>
      <c r="CH570" s="188" t="e">
        <f t="shared" si="383"/>
        <v>#DIV/0!</v>
      </c>
      <c r="CI570" s="188" t="e">
        <f t="shared" si="383"/>
        <v>#DIV/0!</v>
      </c>
      <c r="CJ570" s="188" t="e">
        <f t="shared" si="383"/>
        <v>#DIV/0!</v>
      </c>
      <c r="CK570" s="188" t="e">
        <f t="shared" si="383"/>
        <v>#DIV/0!</v>
      </c>
      <c r="CL570" s="188" t="e">
        <f t="shared" si="383"/>
        <v>#DIV/0!</v>
      </c>
      <c r="CM570" s="188" t="e">
        <f t="shared" si="383"/>
        <v>#DIV/0!</v>
      </c>
      <c r="CN570" s="188" t="e">
        <f t="shared" si="383"/>
        <v>#DIV/0!</v>
      </c>
      <c r="CO570" s="188" t="e">
        <f t="shared" si="383"/>
        <v>#DIV/0!</v>
      </c>
      <c r="CP570" s="188" t="e">
        <f t="shared" si="383"/>
        <v>#DIV/0!</v>
      </c>
      <c r="CQ570" s="188" t="e">
        <f t="shared" si="383"/>
        <v>#DIV/0!</v>
      </c>
      <c r="CR570" s="188" t="e">
        <f t="shared" si="383"/>
        <v>#DIV/0!</v>
      </c>
      <c r="CS570" s="188"/>
      <c r="CT570" s="188" t="e">
        <f t="shared" si="383"/>
        <v>#DIV/0!</v>
      </c>
      <c r="CU570" s="188" t="e">
        <f t="shared" si="383"/>
        <v>#DIV/0!</v>
      </c>
      <c r="CV570" s="188" t="e">
        <f t="shared" si="383"/>
        <v>#DIV/0!</v>
      </c>
      <c r="CW570" s="189">
        <f>COUNTIF($BJ571:$CV571,"Đ")</f>
        <v>0</v>
      </c>
      <c r="CX570" s="360" t="e">
        <f>CW570/(CY570+DA570+DC570+CW570)</f>
        <v>#DIV/0!</v>
      </c>
      <c r="CY570" s="189">
        <f>COUNTIF($BJ571:$DL571,"CCG")</f>
        <v>0</v>
      </c>
      <c r="CZ570" s="190" t="e">
        <f>CY570/(CW570+DA570+DC570+CY570)</f>
        <v>#DIV/0!</v>
      </c>
      <c r="DA570" s="189">
        <f>COUNTIF($BJ571:$DL571,"CĐ")</f>
        <v>0</v>
      </c>
      <c r="DB570" s="190" t="e">
        <f>DA570/(CW570+CY570+DC570+DA570)</f>
        <v>#DIV/0!</v>
      </c>
      <c r="DC570" s="189">
        <f>COUNTIF($BJ571:$DL571,"KĐG")</f>
        <v>0</v>
      </c>
      <c r="DD570" s="190" t="e">
        <f>DC570/(CW570+CY570+DA570+DC570)</f>
        <v>#DIV/0!</v>
      </c>
      <c r="DE570" s="191" t="e">
        <f>(((CW570*2)+(CY570*1)+(DA570*0)))/(CW570+CY570+DA570)</f>
        <v>#DIV/0!</v>
      </c>
      <c r="DF570" s="191" t="e">
        <f>IF(DE570&gt;=1.6,"Đạt mục tiêu",IF(DE570&gt;=1,"Cần cố gắng","Chưa đạt"))</f>
        <v>#DIV/0!</v>
      </c>
      <c r="DG570" s="2"/>
      <c r="DH570" s="2"/>
      <c r="DI570" s="2"/>
      <c r="DJ570" s="2"/>
      <c r="DK570" s="2"/>
      <c r="DL570" s="2"/>
      <c r="DM570" s="2"/>
      <c r="DN570" s="2"/>
      <c r="DO570" s="2"/>
      <c r="DP570" s="2"/>
      <c r="DQ570" s="2"/>
      <c r="DR570" s="2"/>
      <c r="DS570" s="2"/>
      <c r="DT570" s="2"/>
      <c r="DU570" s="2"/>
      <c r="DV570" s="2"/>
      <c r="DW570" s="2"/>
      <c r="DX570" s="2"/>
      <c r="DY570" s="2"/>
      <c r="DZ570" s="2"/>
    </row>
    <row r="571" spans="1:130" ht="15.75" hidden="1" x14ac:dyDescent="0.25">
      <c r="A571" s="659"/>
      <c r="B571" s="660"/>
      <c r="C571" s="640"/>
      <c r="D571" s="634"/>
      <c r="E571" s="1"/>
      <c r="F571" s="1"/>
      <c r="G571" s="2"/>
      <c r="H571" s="2"/>
      <c r="I571" s="2"/>
      <c r="J571" s="2"/>
      <c r="K571" s="2"/>
      <c r="L571" s="2"/>
      <c r="M571" s="4"/>
      <c r="N571" s="302"/>
      <c r="O571" s="116"/>
      <c r="P571" s="116"/>
      <c r="Q571" s="116"/>
      <c r="R571" s="116"/>
      <c r="S571" s="116"/>
      <c r="T571" s="116"/>
      <c r="U571" s="116"/>
      <c r="V571" s="116"/>
      <c r="W571" s="116"/>
      <c r="X571" s="116"/>
      <c r="Y571" s="116"/>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188" t="e">
        <f t="shared" ref="BJ571:CC571" si="384">IF(BJ569&gt;=50%,"KĐG",IF(BJ570&gt;=1.6,"Đ",IF(BJ570&gt;=1,"CCG","CĐ")))</f>
        <v>#DIV/0!</v>
      </c>
      <c r="BK571" s="188" t="e">
        <f t="shared" si="384"/>
        <v>#DIV/0!</v>
      </c>
      <c r="BL571" s="188" t="e">
        <f t="shared" si="384"/>
        <v>#DIV/0!</v>
      </c>
      <c r="BM571" s="188" t="e">
        <f t="shared" si="384"/>
        <v>#DIV/0!</v>
      </c>
      <c r="BN571" s="188" t="e">
        <f t="shared" si="384"/>
        <v>#DIV/0!</v>
      </c>
      <c r="BO571" s="188" t="e">
        <f t="shared" si="384"/>
        <v>#DIV/0!</v>
      </c>
      <c r="BP571" s="188" t="e">
        <f t="shared" si="384"/>
        <v>#DIV/0!</v>
      </c>
      <c r="BQ571" s="188" t="e">
        <f t="shared" si="384"/>
        <v>#DIV/0!</v>
      </c>
      <c r="BR571" s="188" t="e">
        <f t="shared" si="384"/>
        <v>#DIV/0!</v>
      </c>
      <c r="BS571" s="188"/>
      <c r="BT571" s="188"/>
      <c r="BU571" s="188"/>
      <c r="BV571" s="188"/>
      <c r="BW571" s="188"/>
      <c r="BX571" s="188"/>
      <c r="BY571" s="188"/>
      <c r="BZ571" s="188"/>
      <c r="CA571" s="188"/>
      <c r="CB571" s="188"/>
      <c r="CC571" s="188" t="e">
        <f t="shared" si="384"/>
        <v>#DIV/0!</v>
      </c>
      <c r="CD571" s="188"/>
      <c r="CE571" s="188" t="e">
        <f t="shared" ref="CE571:CV571" si="385">IF(CE569&gt;=50%,"KĐG",IF(CE570&gt;=1.6,"Đ",IF(CE570&gt;=1,"CCG","CĐ")))</f>
        <v>#DIV/0!</v>
      </c>
      <c r="CF571" s="188" t="e">
        <f t="shared" si="385"/>
        <v>#DIV/0!</v>
      </c>
      <c r="CG571" s="188" t="e">
        <f t="shared" si="385"/>
        <v>#DIV/0!</v>
      </c>
      <c r="CH571" s="188" t="e">
        <f t="shared" si="385"/>
        <v>#DIV/0!</v>
      </c>
      <c r="CI571" s="188" t="e">
        <f t="shared" si="385"/>
        <v>#DIV/0!</v>
      </c>
      <c r="CJ571" s="188" t="e">
        <f t="shared" si="385"/>
        <v>#DIV/0!</v>
      </c>
      <c r="CK571" s="188" t="e">
        <f t="shared" si="385"/>
        <v>#DIV/0!</v>
      </c>
      <c r="CL571" s="188" t="e">
        <f t="shared" si="385"/>
        <v>#DIV/0!</v>
      </c>
      <c r="CM571" s="188" t="e">
        <f t="shared" si="385"/>
        <v>#DIV/0!</v>
      </c>
      <c r="CN571" s="188" t="e">
        <f t="shared" si="385"/>
        <v>#DIV/0!</v>
      </c>
      <c r="CO571" s="188" t="e">
        <f t="shared" si="385"/>
        <v>#DIV/0!</v>
      </c>
      <c r="CP571" s="188" t="e">
        <f t="shared" si="385"/>
        <v>#DIV/0!</v>
      </c>
      <c r="CQ571" s="188" t="e">
        <f t="shared" si="385"/>
        <v>#DIV/0!</v>
      </c>
      <c r="CR571" s="188" t="e">
        <f t="shared" si="385"/>
        <v>#DIV/0!</v>
      </c>
      <c r="CS571" s="188"/>
      <c r="CT571" s="188" t="e">
        <f t="shared" si="385"/>
        <v>#DIV/0!</v>
      </c>
      <c r="CU571" s="188" t="e">
        <f t="shared" si="385"/>
        <v>#DIV/0!</v>
      </c>
      <c r="CV571" s="188" t="e">
        <f t="shared" si="385"/>
        <v>#DIV/0!</v>
      </c>
      <c r="CW571" s="192"/>
      <c r="CX571" s="361"/>
      <c r="CY571" s="192"/>
      <c r="CZ571" s="193"/>
      <c r="DA571" s="192"/>
      <c r="DB571" s="193"/>
      <c r="DC571" s="192"/>
      <c r="DD571" s="193"/>
      <c r="DE571" s="194"/>
      <c r="DF571" s="194"/>
      <c r="DG571" s="2"/>
      <c r="DH571" s="2"/>
      <c r="DI571" s="2"/>
      <c r="DJ571" s="2"/>
      <c r="DK571" s="2"/>
      <c r="DL571" s="2"/>
      <c r="DM571" s="2"/>
      <c r="DN571" s="2"/>
      <c r="DO571" s="2"/>
      <c r="DP571" s="2"/>
      <c r="DQ571" s="2"/>
      <c r="DR571" s="2"/>
      <c r="DS571" s="2"/>
      <c r="DT571" s="2"/>
      <c r="DU571" s="2"/>
      <c r="DV571" s="2"/>
      <c r="DW571" s="2"/>
      <c r="DX571" s="2"/>
      <c r="DY571" s="2"/>
      <c r="DZ571" s="2"/>
    </row>
    <row r="572" spans="1:130" ht="15.75" hidden="1" x14ac:dyDescent="0.25">
      <c r="A572" s="654" t="s">
        <v>966</v>
      </c>
      <c r="B572" s="655"/>
      <c r="C572" s="656"/>
      <c r="D572" s="180" t="s">
        <v>954</v>
      </c>
      <c r="E572" s="1"/>
      <c r="F572" s="1"/>
      <c r="G572" s="2"/>
      <c r="H572" s="2"/>
      <c r="I572" s="2"/>
      <c r="J572" s="2"/>
      <c r="K572" s="2"/>
      <c r="L572" s="2"/>
      <c r="M572" s="4"/>
      <c r="N572" s="302"/>
      <c r="O572" s="116"/>
      <c r="P572" s="116"/>
      <c r="Q572" s="116"/>
      <c r="R572" s="116"/>
      <c r="S572" s="116"/>
      <c r="T572" s="116"/>
      <c r="U572" s="116"/>
      <c r="V572" s="116"/>
      <c r="W572" s="116"/>
      <c r="X572" s="116"/>
      <c r="Y572" s="116"/>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69">
        <f t="shared" ref="BJ572:BR572" si="386">COUNTIFS($A$11:$A$492,"CĐ9",BJ$11:BJ$492,"2")</f>
        <v>0</v>
      </c>
      <c r="BK572" s="69">
        <f t="shared" si="386"/>
        <v>0</v>
      </c>
      <c r="BL572" s="69">
        <f t="shared" si="386"/>
        <v>0</v>
      </c>
      <c r="BM572" s="69">
        <f t="shared" si="386"/>
        <v>0</v>
      </c>
      <c r="BN572" s="69">
        <f t="shared" si="386"/>
        <v>0</v>
      </c>
      <c r="BO572" s="69">
        <f t="shared" si="386"/>
        <v>0</v>
      </c>
      <c r="BP572" s="69">
        <f t="shared" si="386"/>
        <v>0</v>
      </c>
      <c r="BQ572" s="69">
        <f t="shared" si="386"/>
        <v>0</v>
      </c>
      <c r="BR572" s="69">
        <f t="shared" si="386"/>
        <v>0</v>
      </c>
      <c r="BS572" s="69"/>
      <c r="BT572" s="69"/>
      <c r="BU572" s="69"/>
      <c r="BV572" s="69"/>
      <c r="BW572" s="69"/>
      <c r="BX572" s="69"/>
      <c r="BY572" s="69"/>
      <c r="BZ572" s="69"/>
      <c r="CA572" s="69"/>
      <c r="CB572" s="69"/>
      <c r="CC572" s="69">
        <f>COUNTIFS($A$11:$A$492,"CĐ9",CC$11:CC$492,"2")</f>
        <v>0</v>
      </c>
      <c r="CD572" s="69"/>
      <c r="CE572" s="69">
        <f t="shared" ref="CE572:CR572" si="387">COUNTIFS($A$11:$A$492,"CĐ9",CE$11:CE$492,"2")</f>
        <v>0</v>
      </c>
      <c r="CF572" s="69">
        <f t="shared" si="387"/>
        <v>0</v>
      </c>
      <c r="CG572" s="69">
        <f t="shared" si="387"/>
        <v>0</v>
      </c>
      <c r="CH572" s="69">
        <f t="shared" si="387"/>
        <v>0</v>
      </c>
      <c r="CI572" s="69">
        <f t="shared" si="387"/>
        <v>0</v>
      </c>
      <c r="CJ572" s="69">
        <f t="shared" si="387"/>
        <v>0</v>
      </c>
      <c r="CK572" s="69">
        <f t="shared" si="387"/>
        <v>0</v>
      </c>
      <c r="CL572" s="69">
        <f t="shared" si="387"/>
        <v>0</v>
      </c>
      <c r="CM572" s="69">
        <f t="shared" si="387"/>
        <v>0</v>
      </c>
      <c r="CN572" s="69">
        <f t="shared" si="387"/>
        <v>0</v>
      </c>
      <c r="CO572" s="69">
        <f t="shared" si="387"/>
        <v>0</v>
      </c>
      <c r="CP572" s="69">
        <f t="shared" si="387"/>
        <v>0</v>
      </c>
      <c r="CQ572" s="69">
        <f t="shared" si="387"/>
        <v>0</v>
      </c>
      <c r="CR572" s="69">
        <f t="shared" si="387"/>
        <v>0</v>
      </c>
      <c r="CS572" s="69"/>
      <c r="CT572" s="69">
        <f>COUNTIFS($A$11:$A$492,"CĐ9",CT$11:CT$492,"2")</f>
        <v>0</v>
      </c>
      <c r="CU572" s="69">
        <f>COUNTIFS($A$11:$A$492,"CĐ9",CU$11:CU$492,"2")</f>
        <v>0</v>
      </c>
      <c r="CV572" s="69">
        <f>COUNTIFS($A$11:$A$492,"CĐ9",CV$11:CV$492,"2")</f>
        <v>0</v>
      </c>
      <c r="CW572" s="641"/>
      <c r="CX572" s="642"/>
      <c r="CY572" s="642"/>
      <c r="CZ572" s="642"/>
      <c r="DA572" s="642"/>
      <c r="DB572" s="642"/>
      <c r="DC572" s="642"/>
      <c r="DD572" s="642"/>
      <c r="DE572" s="642"/>
      <c r="DF572" s="643"/>
      <c r="DG572" s="2"/>
      <c r="DH572" s="2"/>
      <c r="DI572" s="2"/>
      <c r="DJ572" s="2"/>
      <c r="DK572" s="2"/>
      <c r="DL572" s="2"/>
      <c r="DM572" s="2"/>
      <c r="DN572" s="2"/>
      <c r="DO572" s="2"/>
      <c r="DP572" s="2"/>
      <c r="DQ572" s="2"/>
      <c r="DR572" s="2"/>
      <c r="DS572" s="2"/>
      <c r="DT572" s="2"/>
      <c r="DU572" s="2"/>
      <c r="DV572" s="2"/>
      <c r="DW572" s="2"/>
      <c r="DX572" s="2"/>
      <c r="DY572" s="2"/>
      <c r="DZ572" s="2"/>
    </row>
    <row r="573" spans="1:130" ht="15.75" hidden="1" x14ac:dyDescent="0.25">
      <c r="A573" s="657"/>
      <c r="B573" s="658"/>
      <c r="C573" s="639"/>
      <c r="D573" s="180" t="s">
        <v>955</v>
      </c>
      <c r="E573" s="1"/>
      <c r="F573" s="1"/>
      <c r="G573" s="2"/>
      <c r="H573" s="2"/>
      <c r="I573" s="2"/>
      <c r="J573" s="2"/>
      <c r="K573" s="2"/>
      <c r="L573" s="2"/>
      <c r="M573" s="4"/>
      <c r="N573" s="302"/>
      <c r="O573" s="116"/>
      <c r="P573" s="116"/>
      <c r="Q573" s="116"/>
      <c r="R573" s="116"/>
      <c r="S573" s="116"/>
      <c r="T573" s="116"/>
      <c r="U573" s="116"/>
      <c r="V573" s="116"/>
      <c r="W573" s="116"/>
      <c r="X573" s="116"/>
      <c r="Y573" s="116"/>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69">
        <f t="shared" ref="BJ573:BR573" si="388">COUNTIFS($A$11:$A$492,"CĐ9",BJ$11:BJ$492,"1")</f>
        <v>0</v>
      </c>
      <c r="BK573" s="69">
        <f t="shared" si="388"/>
        <v>0</v>
      </c>
      <c r="BL573" s="69">
        <f t="shared" si="388"/>
        <v>0</v>
      </c>
      <c r="BM573" s="69">
        <f t="shared" si="388"/>
        <v>0</v>
      </c>
      <c r="BN573" s="69">
        <f t="shared" si="388"/>
        <v>0</v>
      </c>
      <c r="BO573" s="69">
        <f t="shared" si="388"/>
        <v>0</v>
      </c>
      <c r="BP573" s="69">
        <f t="shared" si="388"/>
        <v>0</v>
      </c>
      <c r="BQ573" s="69">
        <f t="shared" si="388"/>
        <v>0</v>
      </c>
      <c r="BR573" s="69">
        <f t="shared" si="388"/>
        <v>0</v>
      </c>
      <c r="BS573" s="69"/>
      <c r="BT573" s="69"/>
      <c r="BU573" s="69"/>
      <c r="BV573" s="69"/>
      <c r="BW573" s="69"/>
      <c r="BX573" s="69"/>
      <c r="BY573" s="69"/>
      <c r="BZ573" s="69"/>
      <c r="CA573" s="69"/>
      <c r="CB573" s="69"/>
      <c r="CC573" s="69">
        <f>COUNTIFS($A$11:$A$492,"CĐ9",CC$11:CC$492,"1")</f>
        <v>0</v>
      </c>
      <c r="CD573" s="69"/>
      <c r="CE573" s="69">
        <f t="shared" ref="CE573:CR573" si="389">COUNTIFS($A$11:$A$492,"CĐ9",CE$11:CE$492,"1")</f>
        <v>0</v>
      </c>
      <c r="CF573" s="69">
        <f t="shared" si="389"/>
        <v>0</v>
      </c>
      <c r="CG573" s="69">
        <f t="shared" si="389"/>
        <v>0</v>
      </c>
      <c r="CH573" s="69">
        <f t="shared" si="389"/>
        <v>0</v>
      </c>
      <c r="CI573" s="69">
        <f t="shared" si="389"/>
        <v>0</v>
      </c>
      <c r="CJ573" s="69">
        <f t="shared" si="389"/>
        <v>0</v>
      </c>
      <c r="CK573" s="69">
        <f t="shared" si="389"/>
        <v>0</v>
      </c>
      <c r="CL573" s="69">
        <f t="shared" si="389"/>
        <v>0</v>
      </c>
      <c r="CM573" s="69">
        <f t="shared" si="389"/>
        <v>0</v>
      </c>
      <c r="CN573" s="69">
        <f t="shared" si="389"/>
        <v>0</v>
      </c>
      <c r="CO573" s="69">
        <f t="shared" si="389"/>
        <v>0</v>
      </c>
      <c r="CP573" s="69">
        <f t="shared" si="389"/>
        <v>0</v>
      </c>
      <c r="CQ573" s="69">
        <f t="shared" si="389"/>
        <v>0</v>
      </c>
      <c r="CR573" s="69">
        <f t="shared" si="389"/>
        <v>0</v>
      </c>
      <c r="CS573" s="69"/>
      <c r="CT573" s="69">
        <f>COUNTIFS($A$11:$A$492,"CĐ9",CT$11:CT$492,"1")</f>
        <v>0</v>
      </c>
      <c r="CU573" s="69">
        <f>COUNTIFS($A$11:$A$492,"CĐ9",CU$11:CU$492,"1")</f>
        <v>0</v>
      </c>
      <c r="CV573" s="69">
        <f>COUNTIFS($A$11:$A$492,"CĐ9",CV$11:CV$492,"1")</f>
        <v>0</v>
      </c>
      <c r="CW573" s="644"/>
      <c r="CX573" s="645"/>
      <c r="CY573" s="645"/>
      <c r="CZ573" s="645"/>
      <c r="DA573" s="645"/>
      <c r="DB573" s="645"/>
      <c r="DC573" s="645"/>
      <c r="DD573" s="645"/>
      <c r="DE573" s="645"/>
      <c r="DF573" s="646"/>
      <c r="DG573" s="2"/>
      <c r="DH573" s="2"/>
      <c r="DI573" s="2"/>
      <c r="DJ573" s="2"/>
      <c r="DK573" s="2"/>
      <c r="DL573" s="2"/>
      <c r="DM573" s="2"/>
      <c r="DN573" s="2"/>
      <c r="DO573" s="2"/>
      <c r="DP573" s="2"/>
      <c r="DQ573" s="2"/>
      <c r="DR573" s="2"/>
      <c r="DS573" s="2"/>
      <c r="DT573" s="2"/>
      <c r="DU573" s="2"/>
      <c r="DV573" s="2"/>
      <c r="DW573" s="2"/>
      <c r="DX573" s="2"/>
      <c r="DY573" s="2"/>
      <c r="DZ573" s="2"/>
    </row>
    <row r="574" spans="1:130" ht="15.75" hidden="1" x14ac:dyDescent="0.25">
      <c r="A574" s="657"/>
      <c r="B574" s="658"/>
      <c r="C574" s="639"/>
      <c r="D574" s="180" t="s">
        <v>956</v>
      </c>
      <c r="E574" s="1"/>
      <c r="F574" s="1"/>
      <c r="G574" s="2"/>
      <c r="H574" s="2"/>
      <c r="I574" s="2"/>
      <c r="J574" s="2"/>
      <c r="K574" s="2"/>
      <c r="L574" s="2"/>
      <c r="M574" s="4"/>
      <c r="N574" s="302"/>
      <c r="O574" s="116"/>
      <c r="P574" s="116"/>
      <c r="Q574" s="116"/>
      <c r="R574" s="116"/>
      <c r="S574" s="116"/>
      <c r="T574" s="116"/>
      <c r="U574" s="116"/>
      <c r="V574" s="116"/>
      <c r="W574" s="116"/>
      <c r="X574" s="116"/>
      <c r="Y574" s="116"/>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69">
        <f t="shared" ref="BJ574:BR574" si="390">COUNTIFS($A$11:$A$492,"CĐ9",BJ$11:BJ$492,"0")</f>
        <v>0</v>
      </c>
      <c r="BK574" s="69">
        <f t="shared" si="390"/>
        <v>0</v>
      </c>
      <c r="BL574" s="69">
        <f t="shared" si="390"/>
        <v>0</v>
      </c>
      <c r="BM574" s="69">
        <f t="shared" si="390"/>
        <v>0</v>
      </c>
      <c r="BN574" s="69">
        <f t="shared" si="390"/>
        <v>0</v>
      </c>
      <c r="BO574" s="69">
        <f t="shared" si="390"/>
        <v>0</v>
      </c>
      <c r="BP574" s="69">
        <f t="shared" si="390"/>
        <v>0</v>
      </c>
      <c r="BQ574" s="69">
        <f t="shared" si="390"/>
        <v>0</v>
      </c>
      <c r="BR574" s="69">
        <f t="shared" si="390"/>
        <v>0</v>
      </c>
      <c r="BS574" s="69"/>
      <c r="BT574" s="69"/>
      <c r="BU574" s="69"/>
      <c r="BV574" s="69"/>
      <c r="BW574" s="69"/>
      <c r="BX574" s="69"/>
      <c r="BY574" s="69"/>
      <c r="BZ574" s="69"/>
      <c r="CA574" s="69"/>
      <c r="CB574" s="69"/>
      <c r="CC574" s="69">
        <f>COUNTIFS($A$11:$A$492,"CĐ9",CC$11:CC$492,"0")</f>
        <v>0</v>
      </c>
      <c r="CD574" s="69"/>
      <c r="CE574" s="69">
        <f t="shared" ref="CE574:CR574" si="391">COUNTIFS($A$11:$A$492,"CĐ9",CE$11:CE$492,"0")</f>
        <v>0</v>
      </c>
      <c r="CF574" s="69">
        <f t="shared" si="391"/>
        <v>0</v>
      </c>
      <c r="CG574" s="69">
        <f t="shared" si="391"/>
        <v>0</v>
      </c>
      <c r="CH574" s="69">
        <f t="shared" si="391"/>
        <v>0</v>
      </c>
      <c r="CI574" s="69">
        <f t="shared" si="391"/>
        <v>0</v>
      </c>
      <c r="CJ574" s="69">
        <f t="shared" si="391"/>
        <v>0</v>
      </c>
      <c r="CK574" s="69">
        <f t="shared" si="391"/>
        <v>0</v>
      </c>
      <c r="CL574" s="69">
        <f t="shared" si="391"/>
        <v>0</v>
      </c>
      <c r="CM574" s="69">
        <f t="shared" si="391"/>
        <v>0</v>
      </c>
      <c r="CN574" s="69">
        <f t="shared" si="391"/>
        <v>0</v>
      </c>
      <c r="CO574" s="69">
        <f t="shared" si="391"/>
        <v>0</v>
      </c>
      <c r="CP574" s="69">
        <f t="shared" si="391"/>
        <v>0</v>
      </c>
      <c r="CQ574" s="69">
        <f t="shared" si="391"/>
        <v>0</v>
      </c>
      <c r="CR574" s="69">
        <f t="shared" si="391"/>
        <v>0</v>
      </c>
      <c r="CS574" s="69"/>
      <c r="CT574" s="69">
        <f>COUNTIFS($A$11:$A$492,"CĐ9",CT$11:CT$492,"0")</f>
        <v>0</v>
      </c>
      <c r="CU574" s="69">
        <f>COUNTIFS($A$11:$A$492,"CĐ9",CU$11:CU$492,"0")</f>
        <v>0</v>
      </c>
      <c r="CV574" s="69">
        <f>COUNTIFS($A$11:$A$492,"CĐ9",CV$11:CV$492,"0")</f>
        <v>0</v>
      </c>
      <c r="CW574" s="644"/>
      <c r="CX574" s="645"/>
      <c r="CY574" s="645"/>
      <c r="CZ574" s="645"/>
      <c r="DA574" s="645"/>
      <c r="DB574" s="645"/>
      <c r="DC574" s="645"/>
      <c r="DD574" s="645"/>
      <c r="DE574" s="645"/>
      <c r="DF574" s="646"/>
      <c r="DG574" s="2"/>
      <c r="DH574" s="2"/>
      <c r="DI574" s="2"/>
      <c r="DJ574" s="2"/>
      <c r="DK574" s="2"/>
      <c r="DL574" s="2"/>
      <c r="DM574" s="2"/>
      <c r="DN574" s="2"/>
      <c r="DO574" s="2"/>
      <c r="DP574" s="2"/>
      <c r="DQ574" s="2"/>
      <c r="DR574" s="2"/>
      <c r="DS574" s="2"/>
      <c r="DT574" s="2"/>
      <c r="DU574" s="2"/>
      <c r="DV574" s="2"/>
      <c r="DW574" s="2"/>
      <c r="DX574" s="2"/>
      <c r="DY574" s="2"/>
      <c r="DZ574" s="2"/>
    </row>
    <row r="575" spans="1:130" ht="15.75" hidden="1" x14ac:dyDescent="0.25">
      <c r="A575" s="657"/>
      <c r="B575" s="658"/>
      <c r="C575" s="639"/>
      <c r="D575" s="180" t="s">
        <v>957</v>
      </c>
      <c r="E575" s="1"/>
      <c r="F575" s="1"/>
      <c r="G575" s="2"/>
      <c r="H575" s="2"/>
      <c r="I575" s="2"/>
      <c r="J575" s="2"/>
      <c r="K575" s="2"/>
      <c r="L575" s="2"/>
      <c r="M575" s="4"/>
      <c r="N575" s="302"/>
      <c r="O575" s="116"/>
      <c r="P575" s="116"/>
      <c r="Q575" s="116"/>
      <c r="R575" s="116"/>
      <c r="S575" s="116"/>
      <c r="T575" s="116"/>
      <c r="U575" s="116"/>
      <c r="V575" s="116"/>
      <c r="W575" s="116"/>
      <c r="X575" s="116"/>
      <c r="Y575" s="116"/>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69">
        <f t="shared" ref="BJ575:BR575" si="392">COUNTIFS($A$11:$A$492,"CĐ9",BJ$11:BJ$492,"KĐG")</f>
        <v>0</v>
      </c>
      <c r="BK575" s="69">
        <f t="shared" si="392"/>
        <v>0</v>
      </c>
      <c r="BL575" s="69">
        <f t="shared" si="392"/>
        <v>0</v>
      </c>
      <c r="BM575" s="69">
        <f t="shared" si="392"/>
        <v>0</v>
      </c>
      <c r="BN575" s="69">
        <f t="shared" si="392"/>
        <v>0</v>
      </c>
      <c r="BO575" s="69">
        <f t="shared" si="392"/>
        <v>0</v>
      </c>
      <c r="BP575" s="69">
        <f t="shared" si="392"/>
        <v>0</v>
      </c>
      <c r="BQ575" s="69">
        <f t="shared" si="392"/>
        <v>0</v>
      </c>
      <c r="BR575" s="69">
        <f t="shared" si="392"/>
        <v>0</v>
      </c>
      <c r="BS575" s="69"/>
      <c r="BT575" s="69"/>
      <c r="BU575" s="69"/>
      <c r="BV575" s="69"/>
      <c r="BW575" s="69"/>
      <c r="BX575" s="69"/>
      <c r="BY575" s="69"/>
      <c r="BZ575" s="69"/>
      <c r="CA575" s="69"/>
      <c r="CB575" s="69"/>
      <c r="CC575" s="69">
        <f>COUNTIFS($A$11:$A$492,"CĐ9",CC$11:CC$492,"KĐG")</f>
        <v>0</v>
      </c>
      <c r="CD575" s="69"/>
      <c r="CE575" s="69">
        <f t="shared" ref="CE575:CR575" si="393">COUNTIFS($A$11:$A$492,"CĐ9",CE$11:CE$492,"KĐG")</f>
        <v>0</v>
      </c>
      <c r="CF575" s="69">
        <f t="shared" si="393"/>
        <v>0</v>
      </c>
      <c r="CG575" s="69">
        <f t="shared" si="393"/>
        <v>0</v>
      </c>
      <c r="CH575" s="69">
        <f t="shared" si="393"/>
        <v>0</v>
      </c>
      <c r="CI575" s="69">
        <f t="shared" si="393"/>
        <v>0</v>
      </c>
      <c r="CJ575" s="69">
        <f t="shared" si="393"/>
        <v>0</v>
      </c>
      <c r="CK575" s="69">
        <f t="shared" si="393"/>
        <v>0</v>
      </c>
      <c r="CL575" s="69">
        <f t="shared" si="393"/>
        <v>0</v>
      </c>
      <c r="CM575" s="69">
        <f t="shared" si="393"/>
        <v>0</v>
      </c>
      <c r="CN575" s="69">
        <f t="shared" si="393"/>
        <v>0</v>
      </c>
      <c r="CO575" s="69">
        <f t="shared" si="393"/>
        <v>0</v>
      </c>
      <c r="CP575" s="69">
        <f t="shared" si="393"/>
        <v>0</v>
      </c>
      <c r="CQ575" s="69">
        <f t="shared" si="393"/>
        <v>0</v>
      </c>
      <c r="CR575" s="69">
        <f t="shared" si="393"/>
        <v>0</v>
      </c>
      <c r="CS575" s="69"/>
      <c r="CT575" s="69">
        <f>COUNTIFS($A$11:$A$492,"CĐ9",CT$11:CT$492,"KĐG")</f>
        <v>0</v>
      </c>
      <c r="CU575" s="69">
        <f>COUNTIFS($A$11:$A$492,"CĐ9",CU$11:CU$492,"KĐG")</f>
        <v>0</v>
      </c>
      <c r="CV575" s="69">
        <f>COUNTIFS($A$11:$A$492,"CĐ9",CV$11:CV$492,"KĐG")</f>
        <v>0</v>
      </c>
      <c r="CW575" s="644"/>
      <c r="CX575" s="645"/>
      <c r="CY575" s="645"/>
      <c r="CZ575" s="645"/>
      <c r="DA575" s="645"/>
      <c r="DB575" s="645"/>
      <c r="DC575" s="645"/>
      <c r="DD575" s="645"/>
      <c r="DE575" s="645"/>
      <c r="DF575" s="646"/>
      <c r="DG575" s="2"/>
      <c r="DH575" s="2"/>
      <c r="DI575" s="2"/>
      <c r="DJ575" s="2"/>
      <c r="DK575" s="2"/>
      <c r="DL575" s="2"/>
      <c r="DM575" s="2"/>
      <c r="DN575" s="2"/>
      <c r="DO575" s="2"/>
      <c r="DP575" s="2"/>
      <c r="DQ575" s="2"/>
      <c r="DR575" s="2"/>
      <c r="DS575" s="2"/>
      <c r="DT575" s="2"/>
      <c r="DU575" s="2"/>
      <c r="DV575" s="2"/>
      <c r="DW575" s="2"/>
      <c r="DX575" s="2"/>
      <c r="DY575" s="2"/>
      <c r="DZ575" s="2"/>
    </row>
    <row r="576" spans="1:130" ht="15.75" hidden="1" x14ac:dyDescent="0.25">
      <c r="A576" s="657"/>
      <c r="B576" s="658"/>
      <c r="C576" s="639"/>
      <c r="D576" s="180" t="s">
        <v>958</v>
      </c>
      <c r="E576" s="1"/>
      <c r="F576" s="1"/>
      <c r="G576" s="2"/>
      <c r="H576" s="2"/>
      <c r="I576" s="2"/>
      <c r="J576" s="2"/>
      <c r="K576" s="2"/>
      <c r="L576" s="2"/>
      <c r="M576" s="4"/>
      <c r="N576" s="302"/>
      <c r="O576" s="116"/>
      <c r="P576" s="116"/>
      <c r="Q576" s="116"/>
      <c r="R576" s="116"/>
      <c r="S576" s="116"/>
      <c r="T576" s="116"/>
      <c r="U576" s="116"/>
      <c r="V576" s="116"/>
      <c r="W576" s="116"/>
      <c r="X576" s="116"/>
      <c r="Y576" s="116"/>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184" t="e">
        <f t="shared" ref="BJ576:CC576" si="394">BJ575/(BJ572+BJ573+BJ574+BJ575)</f>
        <v>#DIV/0!</v>
      </c>
      <c r="BK576" s="184" t="e">
        <f t="shared" si="394"/>
        <v>#DIV/0!</v>
      </c>
      <c r="BL576" s="184" t="e">
        <f t="shared" si="394"/>
        <v>#DIV/0!</v>
      </c>
      <c r="BM576" s="184" t="e">
        <f t="shared" si="394"/>
        <v>#DIV/0!</v>
      </c>
      <c r="BN576" s="184" t="e">
        <f t="shared" si="394"/>
        <v>#DIV/0!</v>
      </c>
      <c r="BO576" s="184" t="e">
        <f t="shared" si="394"/>
        <v>#DIV/0!</v>
      </c>
      <c r="BP576" s="184" t="e">
        <f t="shared" si="394"/>
        <v>#DIV/0!</v>
      </c>
      <c r="BQ576" s="184" t="e">
        <f t="shared" si="394"/>
        <v>#DIV/0!</v>
      </c>
      <c r="BR576" s="184" t="e">
        <f t="shared" si="394"/>
        <v>#DIV/0!</v>
      </c>
      <c r="BS576" s="184"/>
      <c r="BT576" s="184"/>
      <c r="BU576" s="184"/>
      <c r="BV576" s="184"/>
      <c r="BW576" s="184"/>
      <c r="BX576" s="184"/>
      <c r="BY576" s="184"/>
      <c r="BZ576" s="184"/>
      <c r="CA576" s="184"/>
      <c r="CB576" s="184"/>
      <c r="CC576" s="184" t="e">
        <f t="shared" si="394"/>
        <v>#DIV/0!</v>
      </c>
      <c r="CD576" s="184"/>
      <c r="CE576" s="184" t="e">
        <f t="shared" ref="CE576:CV576" si="395">CE575/(CE572+CE573+CE574+CE575)</f>
        <v>#DIV/0!</v>
      </c>
      <c r="CF576" s="184" t="e">
        <f t="shared" si="395"/>
        <v>#DIV/0!</v>
      </c>
      <c r="CG576" s="184" t="e">
        <f t="shared" si="395"/>
        <v>#DIV/0!</v>
      </c>
      <c r="CH576" s="184" t="e">
        <f t="shared" si="395"/>
        <v>#DIV/0!</v>
      </c>
      <c r="CI576" s="184" t="e">
        <f t="shared" si="395"/>
        <v>#DIV/0!</v>
      </c>
      <c r="CJ576" s="184" t="e">
        <f t="shared" si="395"/>
        <v>#DIV/0!</v>
      </c>
      <c r="CK576" s="184" t="e">
        <f t="shared" si="395"/>
        <v>#DIV/0!</v>
      </c>
      <c r="CL576" s="184" t="e">
        <f t="shared" si="395"/>
        <v>#DIV/0!</v>
      </c>
      <c r="CM576" s="184" t="e">
        <f t="shared" si="395"/>
        <v>#DIV/0!</v>
      </c>
      <c r="CN576" s="184" t="e">
        <f t="shared" si="395"/>
        <v>#DIV/0!</v>
      </c>
      <c r="CO576" s="184" t="e">
        <f t="shared" si="395"/>
        <v>#DIV/0!</v>
      </c>
      <c r="CP576" s="184" t="e">
        <f t="shared" si="395"/>
        <v>#DIV/0!</v>
      </c>
      <c r="CQ576" s="184" t="e">
        <f t="shared" si="395"/>
        <v>#DIV/0!</v>
      </c>
      <c r="CR576" s="184" t="e">
        <f t="shared" si="395"/>
        <v>#DIV/0!</v>
      </c>
      <c r="CS576" s="184"/>
      <c r="CT576" s="184" t="e">
        <f t="shared" si="395"/>
        <v>#DIV/0!</v>
      </c>
      <c r="CU576" s="184" t="e">
        <f t="shared" si="395"/>
        <v>#DIV/0!</v>
      </c>
      <c r="CV576" s="184" t="e">
        <f t="shared" si="395"/>
        <v>#DIV/0!</v>
      </c>
      <c r="CW576" s="647"/>
      <c r="CX576" s="648"/>
      <c r="CY576" s="648"/>
      <c r="CZ576" s="648"/>
      <c r="DA576" s="648"/>
      <c r="DB576" s="648"/>
      <c r="DC576" s="648"/>
      <c r="DD576" s="648"/>
      <c r="DE576" s="648"/>
      <c r="DF576" s="649"/>
      <c r="DG576" s="2"/>
      <c r="DH576" s="2"/>
      <c r="DI576" s="2"/>
      <c r="DJ576" s="2"/>
      <c r="DK576" s="2"/>
      <c r="DL576" s="2"/>
      <c r="DM576" s="2"/>
      <c r="DN576" s="2"/>
      <c r="DO576" s="2"/>
      <c r="DP576" s="2"/>
      <c r="DQ576" s="2"/>
      <c r="DR576" s="2"/>
      <c r="DS576" s="2"/>
      <c r="DT576" s="2"/>
      <c r="DU576" s="2"/>
      <c r="DV576" s="2"/>
      <c r="DW576" s="2"/>
      <c r="DX576" s="2"/>
      <c r="DY576" s="2"/>
      <c r="DZ576" s="2"/>
    </row>
    <row r="577" spans="1:130" ht="15.75" hidden="1" x14ac:dyDescent="0.25">
      <c r="A577" s="657"/>
      <c r="B577" s="658"/>
      <c r="C577" s="639"/>
      <c r="D577" s="195" t="s">
        <v>961</v>
      </c>
      <c r="E577" s="1"/>
      <c r="F577" s="1"/>
      <c r="G577" s="2"/>
      <c r="H577" s="2"/>
      <c r="I577" s="2"/>
      <c r="J577" s="2"/>
      <c r="K577" s="2"/>
      <c r="L577" s="2"/>
      <c r="M577" s="4"/>
      <c r="N577" s="302"/>
      <c r="O577" s="116"/>
      <c r="P577" s="116"/>
      <c r="Q577" s="116"/>
      <c r="R577" s="116"/>
      <c r="S577" s="116"/>
      <c r="T577" s="116"/>
      <c r="U577" s="116"/>
      <c r="V577" s="116"/>
      <c r="W577" s="116"/>
      <c r="X577" s="116"/>
      <c r="Y577" s="116"/>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188" t="e">
        <f t="shared" ref="BJ577:CC577" si="396">(((BJ572*2)+(BJ573*1)+(BJ574*0)+(BJ574*0)))/(BJ572+BJ573+BJ574+BJ575)</f>
        <v>#DIV/0!</v>
      </c>
      <c r="BK577" s="188" t="e">
        <f t="shared" si="396"/>
        <v>#DIV/0!</v>
      </c>
      <c r="BL577" s="188" t="e">
        <f t="shared" si="396"/>
        <v>#DIV/0!</v>
      </c>
      <c r="BM577" s="188" t="e">
        <f t="shared" si="396"/>
        <v>#DIV/0!</v>
      </c>
      <c r="BN577" s="188" t="e">
        <f t="shared" si="396"/>
        <v>#DIV/0!</v>
      </c>
      <c r="BO577" s="188" t="e">
        <f t="shared" si="396"/>
        <v>#DIV/0!</v>
      </c>
      <c r="BP577" s="188" t="e">
        <f t="shared" si="396"/>
        <v>#DIV/0!</v>
      </c>
      <c r="BQ577" s="188" t="e">
        <f t="shared" si="396"/>
        <v>#DIV/0!</v>
      </c>
      <c r="BR577" s="188" t="e">
        <f t="shared" si="396"/>
        <v>#DIV/0!</v>
      </c>
      <c r="BS577" s="188"/>
      <c r="BT577" s="188"/>
      <c r="BU577" s="188"/>
      <c r="BV577" s="188"/>
      <c r="BW577" s="188"/>
      <c r="BX577" s="188"/>
      <c r="BY577" s="188"/>
      <c r="BZ577" s="188"/>
      <c r="CA577" s="188"/>
      <c r="CB577" s="188"/>
      <c r="CC577" s="188" t="e">
        <f t="shared" si="396"/>
        <v>#DIV/0!</v>
      </c>
      <c r="CD577" s="188"/>
      <c r="CE577" s="188" t="e">
        <f t="shared" ref="CE577:CV577" si="397">(((CE572*2)+(CE573*1)+(CE574*0)+(CE574*0)))/(CE572+CE573+CE574+CE575)</f>
        <v>#DIV/0!</v>
      </c>
      <c r="CF577" s="188" t="e">
        <f t="shared" si="397"/>
        <v>#DIV/0!</v>
      </c>
      <c r="CG577" s="188" t="e">
        <f t="shared" si="397"/>
        <v>#DIV/0!</v>
      </c>
      <c r="CH577" s="188" t="e">
        <f t="shared" si="397"/>
        <v>#DIV/0!</v>
      </c>
      <c r="CI577" s="188" t="e">
        <f t="shared" si="397"/>
        <v>#DIV/0!</v>
      </c>
      <c r="CJ577" s="188" t="e">
        <f t="shared" si="397"/>
        <v>#DIV/0!</v>
      </c>
      <c r="CK577" s="188" t="e">
        <f t="shared" si="397"/>
        <v>#DIV/0!</v>
      </c>
      <c r="CL577" s="188" t="e">
        <f t="shared" si="397"/>
        <v>#DIV/0!</v>
      </c>
      <c r="CM577" s="188" t="e">
        <f t="shared" si="397"/>
        <v>#DIV/0!</v>
      </c>
      <c r="CN577" s="188" t="e">
        <f t="shared" si="397"/>
        <v>#DIV/0!</v>
      </c>
      <c r="CO577" s="188" t="e">
        <f t="shared" si="397"/>
        <v>#DIV/0!</v>
      </c>
      <c r="CP577" s="188" t="e">
        <f t="shared" si="397"/>
        <v>#DIV/0!</v>
      </c>
      <c r="CQ577" s="188" t="e">
        <f t="shared" si="397"/>
        <v>#DIV/0!</v>
      </c>
      <c r="CR577" s="188" t="e">
        <f t="shared" si="397"/>
        <v>#DIV/0!</v>
      </c>
      <c r="CS577" s="188"/>
      <c r="CT577" s="188" t="e">
        <f t="shared" si="397"/>
        <v>#DIV/0!</v>
      </c>
      <c r="CU577" s="188" t="e">
        <f t="shared" si="397"/>
        <v>#DIV/0!</v>
      </c>
      <c r="CV577" s="188" t="e">
        <f t="shared" si="397"/>
        <v>#DIV/0!</v>
      </c>
      <c r="CW577" s="189">
        <f>COUNTIF($BJ578:$CV578,"Đ")</f>
        <v>0</v>
      </c>
      <c r="CX577" s="360" t="e">
        <f>CW577/(CY577+DA577+DC577+CW577)</f>
        <v>#DIV/0!</v>
      </c>
      <c r="CY577" s="189">
        <f>COUNTIF($BJ578:$DL578,"CCG")</f>
        <v>0</v>
      </c>
      <c r="CZ577" s="190" t="e">
        <f>CY577/(CW577+DA577+DC577+CY577)</f>
        <v>#DIV/0!</v>
      </c>
      <c r="DA577" s="189">
        <f>COUNTIF($BJ578:$DL578,"CĐ")</f>
        <v>0</v>
      </c>
      <c r="DB577" s="190" t="e">
        <f>DA577/(CW577+CY577+DC577+DA577)</f>
        <v>#DIV/0!</v>
      </c>
      <c r="DC577" s="189">
        <f>COUNTIF($BJ578:$DL578,"KĐG")</f>
        <v>0</v>
      </c>
      <c r="DD577" s="190" t="e">
        <f>DC577/(CW577+CY577+DA577+DC577)</f>
        <v>#DIV/0!</v>
      </c>
      <c r="DE577" s="191" t="e">
        <f>(((CW577*2)+(CY577*1)+(DA577*0)))/(CW577+CY577+DA577)</f>
        <v>#DIV/0!</v>
      </c>
      <c r="DF577" s="191" t="e">
        <f>IF(DE577&gt;=1.6,"Đạt mục tiêu",IF(DE577&gt;=1,"Cần cố gắng","Chưa đạt"))</f>
        <v>#DIV/0!</v>
      </c>
      <c r="DG577" s="2"/>
      <c r="DH577" s="2"/>
      <c r="DI577" s="2"/>
      <c r="DJ577" s="2"/>
      <c r="DK577" s="2"/>
      <c r="DL577" s="2"/>
      <c r="DM577" s="2"/>
      <c r="DN577" s="2"/>
      <c r="DO577" s="2"/>
      <c r="DP577" s="2"/>
      <c r="DQ577" s="2"/>
      <c r="DR577" s="2"/>
      <c r="DS577" s="2"/>
      <c r="DT577" s="2"/>
      <c r="DU577" s="2"/>
      <c r="DV577" s="2"/>
      <c r="DW577" s="2"/>
      <c r="DX577" s="2"/>
      <c r="DY577" s="2"/>
      <c r="DZ577" s="2"/>
    </row>
    <row r="578" spans="1:130" ht="15.75" hidden="1" x14ac:dyDescent="0.25">
      <c r="A578" s="659"/>
      <c r="B578" s="660"/>
      <c r="C578" s="640"/>
      <c r="D578" s="196"/>
      <c r="E578" s="1"/>
      <c r="F578" s="1"/>
      <c r="G578" s="2"/>
      <c r="H578" s="2"/>
      <c r="I578" s="2"/>
      <c r="J578" s="2"/>
      <c r="K578" s="2"/>
      <c r="L578" s="2"/>
      <c r="M578" s="4"/>
      <c r="N578" s="302"/>
      <c r="O578" s="116"/>
      <c r="P578" s="116"/>
      <c r="Q578" s="116"/>
      <c r="R578" s="116"/>
      <c r="S578" s="116"/>
      <c r="T578" s="116"/>
      <c r="U578" s="116"/>
      <c r="V578" s="116"/>
      <c r="W578" s="116"/>
      <c r="X578" s="116"/>
      <c r="Y578" s="116"/>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188" t="e">
        <f t="shared" ref="BJ578:CC578" si="398">IF(BJ576&gt;=50%,"KĐG",IF(BJ577&gt;=1.6,"Đ",IF(BJ577&gt;=1,"CCG","CĐ")))</f>
        <v>#DIV/0!</v>
      </c>
      <c r="BK578" s="188" t="e">
        <f t="shared" si="398"/>
        <v>#DIV/0!</v>
      </c>
      <c r="BL578" s="188" t="e">
        <f t="shared" si="398"/>
        <v>#DIV/0!</v>
      </c>
      <c r="BM578" s="188" t="e">
        <f t="shared" si="398"/>
        <v>#DIV/0!</v>
      </c>
      <c r="BN578" s="188" t="e">
        <f t="shared" si="398"/>
        <v>#DIV/0!</v>
      </c>
      <c r="BO578" s="188" t="e">
        <f t="shared" si="398"/>
        <v>#DIV/0!</v>
      </c>
      <c r="BP578" s="188" t="e">
        <f t="shared" si="398"/>
        <v>#DIV/0!</v>
      </c>
      <c r="BQ578" s="188" t="e">
        <f t="shared" si="398"/>
        <v>#DIV/0!</v>
      </c>
      <c r="BR578" s="188" t="e">
        <f t="shared" si="398"/>
        <v>#DIV/0!</v>
      </c>
      <c r="BS578" s="188"/>
      <c r="BT578" s="188"/>
      <c r="BU578" s="188"/>
      <c r="BV578" s="188"/>
      <c r="BW578" s="188"/>
      <c r="BX578" s="188"/>
      <c r="BY578" s="188"/>
      <c r="BZ578" s="188"/>
      <c r="CA578" s="188"/>
      <c r="CB578" s="188"/>
      <c r="CC578" s="188" t="e">
        <f t="shared" si="398"/>
        <v>#DIV/0!</v>
      </c>
      <c r="CD578" s="188"/>
      <c r="CE578" s="188" t="e">
        <f t="shared" ref="CE578:CV578" si="399">IF(CE576&gt;=50%,"KĐG",IF(CE577&gt;=1.6,"Đ",IF(CE577&gt;=1,"CCG","CĐ")))</f>
        <v>#DIV/0!</v>
      </c>
      <c r="CF578" s="188" t="e">
        <f t="shared" si="399"/>
        <v>#DIV/0!</v>
      </c>
      <c r="CG578" s="188" t="e">
        <f t="shared" si="399"/>
        <v>#DIV/0!</v>
      </c>
      <c r="CH578" s="188" t="e">
        <f t="shared" si="399"/>
        <v>#DIV/0!</v>
      </c>
      <c r="CI578" s="188" t="e">
        <f t="shared" si="399"/>
        <v>#DIV/0!</v>
      </c>
      <c r="CJ578" s="188" t="e">
        <f t="shared" si="399"/>
        <v>#DIV/0!</v>
      </c>
      <c r="CK578" s="188" t="e">
        <f t="shared" si="399"/>
        <v>#DIV/0!</v>
      </c>
      <c r="CL578" s="188" t="e">
        <f t="shared" si="399"/>
        <v>#DIV/0!</v>
      </c>
      <c r="CM578" s="188" t="e">
        <f t="shared" si="399"/>
        <v>#DIV/0!</v>
      </c>
      <c r="CN578" s="188" t="e">
        <f t="shared" si="399"/>
        <v>#DIV/0!</v>
      </c>
      <c r="CO578" s="188" t="e">
        <f t="shared" si="399"/>
        <v>#DIV/0!</v>
      </c>
      <c r="CP578" s="188" t="e">
        <f t="shared" si="399"/>
        <v>#DIV/0!</v>
      </c>
      <c r="CQ578" s="188" t="e">
        <f t="shared" si="399"/>
        <v>#DIV/0!</v>
      </c>
      <c r="CR578" s="188" t="e">
        <f t="shared" si="399"/>
        <v>#DIV/0!</v>
      </c>
      <c r="CS578" s="188"/>
      <c r="CT578" s="188" t="e">
        <f t="shared" si="399"/>
        <v>#DIV/0!</v>
      </c>
      <c r="CU578" s="188" t="e">
        <f t="shared" si="399"/>
        <v>#DIV/0!</v>
      </c>
      <c r="CV578" s="188" t="e">
        <f t="shared" si="399"/>
        <v>#DIV/0!</v>
      </c>
      <c r="CW578" s="192"/>
      <c r="CX578" s="361"/>
      <c r="CY578" s="192"/>
      <c r="CZ578" s="193"/>
      <c r="DA578" s="192"/>
      <c r="DB578" s="193"/>
      <c r="DC578" s="192"/>
      <c r="DD578" s="193"/>
      <c r="DE578" s="194"/>
      <c r="DF578" s="194"/>
      <c r="DG578" s="2"/>
      <c r="DH578" s="2"/>
      <c r="DI578" s="2"/>
      <c r="DJ578" s="2"/>
      <c r="DK578" s="2"/>
      <c r="DL578" s="2"/>
      <c r="DM578" s="2"/>
      <c r="DN578" s="2"/>
      <c r="DO578" s="2"/>
      <c r="DP578" s="2"/>
      <c r="DQ578" s="2"/>
      <c r="DR578" s="2"/>
      <c r="DS578" s="2"/>
      <c r="DT578" s="2"/>
      <c r="DU578" s="2"/>
      <c r="DV578" s="2"/>
      <c r="DW578" s="2"/>
      <c r="DX578" s="2"/>
      <c r="DY578" s="2"/>
      <c r="DZ578" s="2"/>
    </row>
    <row r="579" spans="1:130" ht="15.75" hidden="1" x14ac:dyDescent="0.25">
      <c r="A579" s="670" t="s">
        <v>967</v>
      </c>
      <c r="B579" s="197"/>
      <c r="C579" s="638" t="s">
        <v>14</v>
      </c>
      <c r="D579" s="180" t="s">
        <v>954</v>
      </c>
      <c r="E579" s="1"/>
      <c r="F579" s="1"/>
      <c r="G579" s="2"/>
      <c r="H579" s="2"/>
      <c r="I579" s="2"/>
      <c r="J579" s="2"/>
      <c r="K579" s="2"/>
      <c r="L579" s="2"/>
      <c r="M579" s="4"/>
      <c r="N579" s="302"/>
      <c r="O579" s="116"/>
      <c r="P579" s="116"/>
      <c r="Q579" s="116"/>
      <c r="R579" s="116"/>
      <c r="S579" s="116"/>
      <c r="T579" s="116"/>
      <c r="U579" s="116"/>
      <c r="V579" s="116"/>
      <c r="W579" s="116"/>
      <c r="X579" s="116"/>
      <c r="Y579" s="116"/>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69">
        <f t="shared" ref="BJ579:BR579" si="400">COUNTIFS($J$7:$J$540,"Thể chất",BJ$7:BJ$540,"2")</f>
        <v>96</v>
      </c>
      <c r="BK579" s="69">
        <f t="shared" si="400"/>
        <v>95</v>
      </c>
      <c r="BL579" s="69">
        <f t="shared" si="400"/>
        <v>95</v>
      </c>
      <c r="BM579" s="69">
        <f t="shared" si="400"/>
        <v>96</v>
      </c>
      <c r="BN579" s="69">
        <f t="shared" si="400"/>
        <v>93</v>
      </c>
      <c r="BO579" s="69">
        <f t="shared" si="400"/>
        <v>95</v>
      </c>
      <c r="BP579" s="69">
        <f t="shared" si="400"/>
        <v>93</v>
      </c>
      <c r="BQ579" s="69">
        <f t="shared" si="400"/>
        <v>93</v>
      </c>
      <c r="BR579" s="69">
        <f t="shared" si="400"/>
        <v>79</v>
      </c>
      <c r="BS579" s="69"/>
      <c r="BT579" s="69"/>
      <c r="BU579" s="69"/>
      <c r="BV579" s="69"/>
      <c r="BW579" s="69"/>
      <c r="BX579" s="69"/>
      <c r="BY579" s="69"/>
      <c r="BZ579" s="69"/>
      <c r="CA579" s="69"/>
      <c r="CB579" s="69"/>
      <c r="CC579" s="69">
        <f>COUNTIFS($J$7:$J$540,"Thể chất",CC$7:CC$540,"2")</f>
        <v>92</v>
      </c>
      <c r="CD579" s="69"/>
      <c r="CE579" s="69">
        <f t="shared" ref="CE579:CR579" si="401">COUNTIFS($J$7:$J$540,"Thể chất",CE$7:CE$540,"2")</f>
        <v>92</v>
      </c>
      <c r="CF579" s="69">
        <f t="shared" si="401"/>
        <v>91</v>
      </c>
      <c r="CG579" s="69">
        <f t="shared" si="401"/>
        <v>93</v>
      </c>
      <c r="CH579" s="69">
        <f t="shared" si="401"/>
        <v>90</v>
      </c>
      <c r="CI579" s="69">
        <f t="shared" si="401"/>
        <v>92</v>
      </c>
      <c r="CJ579" s="69">
        <f t="shared" si="401"/>
        <v>90</v>
      </c>
      <c r="CK579" s="69">
        <f t="shared" si="401"/>
        <v>92</v>
      </c>
      <c r="CL579" s="69">
        <f t="shared" si="401"/>
        <v>93</v>
      </c>
      <c r="CM579" s="69">
        <f t="shared" si="401"/>
        <v>92</v>
      </c>
      <c r="CN579" s="69">
        <f t="shared" si="401"/>
        <v>88</v>
      </c>
      <c r="CO579" s="69">
        <f t="shared" si="401"/>
        <v>92</v>
      </c>
      <c r="CP579" s="69">
        <f t="shared" si="401"/>
        <v>90</v>
      </c>
      <c r="CQ579" s="69">
        <f t="shared" si="401"/>
        <v>92</v>
      </c>
      <c r="CR579" s="69">
        <f t="shared" si="401"/>
        <v>96</v>
      </c>
      <c r="CS579" s="69"/>
      <c r="CT579" s="69">
        <f>COUNTIFS($J$7:$J$540,"Thể chất",CT$7:CT$540,"2")</f>
        <v>94</v>
      </c>
      <c r="CU579" s="69">
        <f>COUNTIFS($J$7:$J$540,"Thể chất",CU$7:CU$540,"2")</f>
        <v>98</v>
      </c>
      <c r="CV579" s="69">
        <f>COUNTIFS($J$7:$J$540,"Thể chất",CV$7:CV$540,"2")</f>
        <v>98</v>
      </c>
      <c r="CW579" s="641"/>
      <c r="CX579" s="642"/>
      <c r="CY579" s="642"/>
      <c r="CZ579" s="642"/>
      <c r="DA579" s="642"/>
      <c r="DB579" s="642"/>
      <c r="DC579" s="642"/>
      <c r="DD579" s="642"/>
      <c r="DE579" s="642"/>
      <c r="DF579" s="643"/>
      <c r="DG579" s="2"/>
      <c r="DH579" s="2"/>
      <c r="DI579" s="2"/>
      <c r="DJ579" s="2"/>
      <c r="DK579" s="2"/>
      <c r="DL579" s="2"/>
      <c r="DM579" s="2"/>
      <c r="DN579" s="2"/>
      <c r="DO579" s="2"/>
      <c r="DP579" s="2"/>
      <c r="DQ579" s="2"/>
      <c r="DR579" s="2"/>
      <c r="DS579" s="2"/>
      <c r="DT579" s="2"/>
      <c r="DU579" s="2"/>
      <c r="DV579" s="2"/>
      <c r="DW579" s="2"/>
      <c r="DX579" s="2"/>
      <c r="DY579" s="2"/>
      <c r="DZ579" s="2"/>
    </row>
    <row r="580" spans="1:130" ht="15.75" hidden="1" x14ac:dyDescent="0.25">
      <c r="A580" s="671"/>
      <c r="B580" s="197"/>
      <c r="C580" s="639"/>
      <c r="D580" s="180" t="s">
        <v>955</v>
      </c>
      <c r="E580" s="1"/>
      <c r="F580" s="1"/>
      <c r="G580" s="2"/>
      <c r="H580" s="2"/>
      <c r="I580" s="2"/>
      <c r="J580" s="2"/>
      <c r="K580" s="2"/>
      <c r="L580" s="2"/>
      <c r="M580" s="4"/>
      <c r="N580" s="302"/>
      <c r="O580" s="116"/>
      <c r="P580" s="116"/>
      <c r="Q580" s="116"/>
      <c r="R580" s="116"/>
      <c r="S580" s="116"/>
      <c r="T580" s="116"/>
      <c r="U580" s="116"/>
      <c r="V580" s="116"/>
      <c r="W580" s="116"/>
      <c r="X580" s="116"/>
      <c r="Y580" s="116"/>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69">
        <f t="shared" ref="BJ580:BR580" si="402">COUNTIFS($J$7:$J$540,"Thể chất",BJ$7:BJ$540,"1")</f>
        <v>2</v>
      </c>
      <c r="BK580" s="69">
        <f t="shared" si="402"/>
        <v>3</v>
      </c>
      <c r="BL580" s="69">
        <f t="shared" si="402"/>
        <v>3</v>
      </c>
      <c r="BM580" s="69">
        <f t="shared" si="402"/>
        <v>2</v>
      </c>
      <c r="BN580" s="69">
        <f t="shared" si="402"/>
        <v>5</v>
      </c>
      <c r="BO580" s="69">
        <f t="shared" si="402"/>
        <v>3</v>
      </c>
      <c r="BP580" s="69">
        <f t="shared" si="402"/>
        <v>5</v>
      </c>
      <c r="BQ580" s="69">
        <f t="shared" si="402"/>
        <v>5</v>
      </c>
      <c r="BR580" s="69">
        <f t="shared" si="402"/>
        <v>19</v>
      </c>
      <c r="BS580" s="69"/>
      <c r="BT580" s="69"/>
      <c r="BU580" s="69"/>
      <c r="BV580" s="69"/>
      <c r="BW580" s="69"/>
      <c r="BX580" s="69"/>
      <c r="BY580" s="69"/>
      <c r="BZ580" s="69"/>
      <c r="CA580" s="69"/>
      <c r="CB580" s="69"/>
      <c r="CC580" s="69">
        <f>COUNTIFS($J$7:$J$540,"Thể chất",CC$7:CC$540,"1")</f>
        <v>6</v>
      </c>
      <c r="CD580" s="69"/>
      <c r="CE580" s="69">
        <f t="shared" ref="CE580:CR580" si="403">COUNTIFS($J$7:$J$540,"Thể chất",CE$7:CE$540,"1")</f>
        <v>6</v>
      </c>
      <c r="CF580" s="69">
        <f t="shared" si="403"/>
        <v>7</v>
      </c>
      <c r="CG580" s="69">
        <f t="shared" si="403"/>
        <v>5</v>
      </c>
      <c r="CH580" s="69">
        <f t="shared" si="403"/>
        <v>8</v>
      </c>
      <c r="CI580" s="69">
        <f t="shared" si="403"/>
        <v>6</v>
      </c>
      <c r="CJ580" s="69">
        <f t="shared" si="403"/>
        <v>8</v>
      </c>
      <c r="CK580" s="69">
        <f t="shared" si="403"/>
        <v>6</v>
      </c>
      <c r="CL580" s="69">
        <f t="shared" si="403"/>
        <v>5</v>
      </c>
      <c r="CM580" s="69">
        <f t="shared" si="403"/>
        <v>6</v>
      </c>
      <c r="CN580" s="69">
        <f t="shared" si="403"/>
        <v>10</v>
      </c>
      <c r="CO580" s="69">
        <f t="shared" si="403"/>
        <v>6</v>
      </c>
      <c r="CP580" s="69">
        <f t="shared" si="403"/>
        <v>8</v>
      </c>
      <c r="CQ580" s="69">
        <f t="shared" si="403"/>
        <v>6</v>
      </c>
      <c r="CR580" s="69">
        <f t="shared" si="403"/>
        <v>2</v>
      </c>
      <c r="CS580" s="69"/>
      <c r="CT580" s="69">
        <f>COUNTIFS($J$7:$J$540,"Thể chất",CT$7:CT$540,"1")</f>
        <v>4</v>
      </c>
      <c r="CU580" s="69">
        <f>COUNTIFS($J$7:$J$540,"Thể chất",CU$7:CU$540,"1")</f>
        <v>0</v>
      </c>
      <c r="CV580" s="69">
        <f>COUNTIFS($J$7:$J$540,"Thể chất",CV$7:CV$540,"1")</f>
        <v>0</v>
      </c>
      <c r="CW580" s="644"/>
      <c r="CX580" s="645"/>
      <c r="CY580" s="645"/>
      <c r="CZ580" s="645"/>
      <c r="DA580" s="645"/>
      <c r="DB580" s="645"/>
      <c r="DC580" s="645"/>
      <c r="DD580" s="645"/>
      <c r="DE580" s="645"/>
      <c r="DF580" s="646"/>
      <c r="DG580" s="2"/>
      <c r="DH580" s="2"/>
      <c r="DI580" s="2"/>
      <c r="DJ580" s="2"/>
      <c r="DK580" s="2"/>
      <c r="DL580" s="2"/>
      <c r="DM580" s="2"/>
      <c r="DN580" s="2"/>
      <c r="DO580" s="2"/>
      <c r="DP580" s="2"/>
      <c r="DQ580" s="2"/>
      <c r="DR580" s="2"/>
      <c r="DS580" s="2"/>
      <c r="DT580" s="2"/>
      <c r="DU580" s="2"/>
      <c r="DV580" s="2"/>
      <c r="DW580" s="2"/>
      <c r="DX580" s="2"/>
      <c r="DY580" s="2"/>
      <c r="DZ580" s="2"/>
    </row>
    <row r="581" spans="1:130" ht="15.75" hidden="1" x14ac:dyDescent="0.25">
      <c r="A581" s="671"/>
      <c r="B581" s="197"/>
      <c r="C581" s="639"/>
      <c r="D581" s="180" t="s">
        <v>956</v>
      </c>
      <c r="E581" s="1"/>
      <c r="F581" s="1"/>
      <c r="G581" s="2"/>
      <c r="H581" s="2"/>
      <c r="I581" s="2"/>
      <c r="J581" s="2"/>
      <c r="K581" s="2"/>
      <c r="L581" s="2"/>
      <c r="M581" s="4"/>
      <c r="N581" s="302"/>
      <c r="O581" s="116"/>
      <c r="P581" s="116"/>
      <c r="Q581" s="116"/>
      <c r="R581" s="116"/>
      <c r="S581" s="116"/>
      <c r="T581" s="116"/>
      <c r="U581" s="116"/>
      <c r="V581" s="116"/>
      <c r="W581" s="116"/>
      <c r="X581" s="116"/>
      <c r="Y581" s="116"/>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69">
        <f t="shared" ref="BJ581:BR581" si="404">COUNTIFS($J$7:$J$540,"Thể chất",BJ$7:BJ$540,"0")</f>
        <v>0</v>
      </c>
      <c r="BK581" s="69">
        <f t="shared" si="404"/>
        <v>0</v>
      </c>
      <c r="BL581" s="69">
        <f t="shared" si="404"/>
        <v>0</v>
      </c>
      <c r="BM581" s="69">
        <f t="shared" si="404"/>
        <v>0</v>
      </c>
      <c r="BN581" s="69">
        <f t="shared" si="404"/>
        <v>0</v>
      </c>
      <c r="BO581" s="69">
        <f t="shared" si="404"/>
        <v>0</v>
      </c>
      <c r="BP581" s="69">
        <f t="shared" si="404"/>
        <v>0</v>
      </c>
      <c r="BQ581" s="69">
        <f t="shared" si="404"/>
        <v>0</v>
      </c>
      <c r="BR581" s="69">
        <f t="shared" si="404"/>
        <v>0</v>
      </c>
      <c r="BS581" s="69"/>
      <c r="BT581" s="69"/>
      <c r="BU581" s="69"/>
      <c r="BV581" s="69"/>
      <c r="BW581" s="69"/>
      <c r="BX581" s="69"/>
      <c r="BY581" s="69"/>
      <c r="BZ581" s="69"/>
      <c r="CA581" s="69"/>
      <c r="CB581" s="69"/>
      <c r="CC581" s="69">
        <f>COUNTIFS($J$7:$J$540,"Thể chất",CC$7:CC$540,"0")</f>
        <v>0</v>
      </c>
      <c r="CD581" s="69"/>
      <c r="CE581" s="69">
        <f t="shared" ref="CE581:CR581" si="405">COUNTIFS($J$7:$J$540,"Thể chất",CE$7:CE$540,"0")</f>
        <v>0</v>
      </c>
      <c r="CF581" s="69">
        <f t="shared" si="405"/>
        <v>0</v>
      </c>
      <c r="CG581" s="69">
        <f t="shared" si="405"/>
        <v>0</v>
      </c>
      <c r="CH581" s="69">
        <f t="shared" si="405"/>
        <v>0</v>
      </c>
      <c r="CI581" s="69">
        <f t="shared" si="405"/>
        <v>0</v>
      </c>
      <c r="CJ581" s="69">
        <f t="shared" si="405"/>
        <v>0</v>
      </c>
      <c r="CK581" s="69">
        <f t="shared" si="405"/>
        <v>0</v>
      </c>
      <c r="CL581" s="69">
        <f t="shared" si="405"/>
        <v>0</v>
      </c>
      <c r="CM581" s="69">
        <f t="shared" si="405"/>
        <v>0</v>
      </c>
      <c r="CN581" s="69">
        <f t="shared" si="405"/>
        <v>0</v>
      </c>
      <c r="CO581" s="69">
        <f t="shared" si="405"/>
        <v>0</v>
      </c>
      <c r="CP581" s="69">
        <f t="shared" si="405"/>
        <v>0</v>
      </c>
      <c r="CQ581" s="69">
        <f t="shared" si="405"/>
        <v>0</v>
      </c>
      <c r="CR581" s="69">
        <f t="shared" si="405"/>
        <v>0</v>
      </c>
      <c r="CS581" s="69"/>
      <c r="CT581" s="69">
        <f>COUNTIFS($J$7:$J$540,"Thể chất",CT$7:CT$540,"0")</f>
        <v>0</v>
      </c>
      <c r="CU581" s="69">
        <f>COUNTIFS($J$7:$J$540,"Thể chất",CU$7:CU$540,"0")</f>
        <v>0</v>
      </c>
      <c r="CV581" s="69">
        <f>COUNTIFS($J$7:$J$540,"Thể chất",CV$7:CV$540,"0")</f>
        <v>0</v>
      </c>
      <c r="CW581" s="644"/>
      <c r="CX581" s="645"/>
      <c r="CY581" s="645"/>
      <c r="CZ581" s="645"/>
      <c r="DA581" s="645"/>
      <c r="DB581" s="645"/>
      <c r="DC581" s="645"/>
      <c r="DD581" s="645"/>
      <c r="DE581" s="645"/>
      <c r="DF581" s="646"/>
      <c r="DG581" s="2"/>
      <c r="DH581" s="2"/>
      <c r="DI581" s="2"/>
      <c r="DJ581" s="2"/>
      <c r="DK581" s="2"/>
      <c r="DL581" s="2"/>
      <c r="DM581" s="2"/>
      <c r="DN581" s="2"/>
      <c r="DO581" s="2"/>
      <c r="DP581" s="2"/>
      <c r="DQ581" s="2"/>
      <c r="DR581" s="2"/>
      <c r="DS581" s="2"/>
      <c r="DT581" s="2"/>
      <c r="DU581" s="2"/>
      <c r="DV581" s="2"/>
      <c r="DW581" s="2"/>
      <c r="DX581" s="2"/>
      <c r="DY581" s="2"/>
      <c r="DZ581" s="2"/>
    </row>
    <row r="582" spans="1:130" ht="15.75" hidden="1" x14ac:dyDescent="0.25">
      <c r="A582" s="671"/>
      <c r="B582" s="197"/>
      <c r="C582" s="639"/>
      <c r="D582" s="180" t="s">
        <v>957</v>
      </c>
      <c r="E582" s="1"/>
      <c r="F582" s="1"/>
      <c r="G582" s="2"/>
      <c r="H582" s="2"/>
      <c r="I582" s="2"/>
      <c r="J582" s="2"/>
      <c r="K582" s="2"/>
      <c r="L582" s="2"/>
      <c r="M582" s="4"/>
      <c r="N582" s="302"/>
      <c r="O582" s="116"/>
      <c r="P582" s="116"/>
      <c r="Q582" s="116"/>
      <c r="R582" s="116"/>
      <c r="S582" s="116"/>
      <c r="T582" s="116"/>
      <c r="U582" s="116"/>
      <c r="V582" s="116"/>
      <c r="W582" s="116"/>
      <c r="X582" s="116"/>
      <c r="Y582" s="116"/>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69">
        <f t="shared" ref="BJ582:BR582" si="406">COUNTIFS($J$7:$J$540,"Thể chất",BJ$7:BJ$540,"KĐG")</f>
        <v>0</v>
      </c>
      <c r="BK582" s="69">
        <f t="shared" si="406"/>
        <v>0</v>
      </c>
      <c r="BL582" s="69">
        <f t="shared" si="406"/>
        <v>0</v>
      </c>
      <c r="BM582" s="69">
        <f t="shared" si="406"/>
        <v>0</v>
      </c>
      <c r="BN582" s="69">
        <f t="shared" si="406"/>
        <v>0</v>
      </c>
      <c r="BO582" s="69">
        <f t="shared" si="406"/>
        <v>0</v>
      </c>
      <c r="BP582" s="69">
        <f t="shared" si="406"/>
        <v>0</v>
      </c>
      <c r="BQ582" s="69">
        <f t="shared" si="406"/>
        <v>0</v>
      </c>
      <c r="BR582" s="69">
        <f t="shared" si="406"/>
        <v>0</v>
      </c>
      <c r="BS582" s="69"/>
      <c r="BT582" s="69"/>
      <c r="BU582" s="69"/>
      <c r="BV582" s="69"/>
      <c r="BW582" s="69"/>
      <c r="BX582" s="69"/>
      <c r="BY582" s="69"/>
      <c r="BZ582" s="69"/>
      <c r="CA582" s="69"/>
      <c r="CB582" s="69"/>
      <c r="CC582" s="69">
        <f>COUNTIFS($J$7:$J$540,"Thể chất",CC$7:CC$540,"KĐG")</f>
        <v>0</v>
      </c>
      <c r="CD582" s="69"/>
      <c r="CE582" s="69">
        <f t="shared" ref="CE582:CR582" si="407">COUNTIFS($J$7:$J$540,"Thể chất",CE$7:CE$540,"KĐG")</f>
        <v>0</v>
      </c>
      <c r="CF582" s="69">
        <f t="shared" si="407"/>
        <v>0</v>
      </c>
      <c r="CG582" s="69">
        <f t="shared" si="407"/>
        <v>0</v>
      </c>
      <c r="CH582" s="69">
        <f t="shared" si="407"/>
        <v>0</v>
      </c>
      <c r="CI582" s="69">
        <f t="shared" si="407"/>
        <v>0</v>
      </c>
      <c r="CJ582" s="69">
        <f t="shared" si="407"/>
        <v>0</v>
      </c>
      <c r="CK582" s="69">
        <f t="shared" si="407"/>
        <v>0</v>
      </c>
      <c r="CL582" s="69">
        <f t="shared" si="407"/>
        <v>0</v>
      </c>
      <c r="CM582" s="69">
        <f t="shared" si="407"/>
        <v>0</v>
      </c>
      <c r="CN582" s="69">
        <f t="shared" si="407"/>
        <v>0</v>
      </c>
      <c r="CO582" s="69">
        <f t="shared" si="407"/>
        <v>0</v>
      </c>
      <c r="CP582" s="69">
        <f t="shared" si="407"/>
        <v>0</v>
      </c>
      <c r="CQ582" s="69">
        <f t="shared" si="407"/>
        <v>0</v>
      </c>
      <c r="CR582" s="69">
        <f t="shared" si="407"/>
        <v>0</v>
      </c>
      <c r="CS582" s="69"/>
      <c r="CT582" s="69">
        <f>COUNTIFS($J$7:$J$540,"Thể chất",CT$7:CT$540,"KĐG")</f>
        <v>0</v>
      </c>
      <c r="CU582" s="69">
        <f>COUNTIFS($J$7:$J$540,"Thể chất",CU$7:CU$540,"KĐG")</f>
        <v>0</v>
      </c>
      <c r="CV582" s="69">
        <f>COUNTIFS($J$7:$J$540,"Thể chất",CV$7:CV$540,"KĐG")</f>
        <v>0</v>
      </c>
      <c r="CW582" s="644"/>
      <c r="CX582" s="645"/>
      <c r="CY582" s="645"/>
      <c r="CZ582" s="645"/>
      <c r="DA582" s="645"/>
      <c r="DB582" s="645"/>
      <c r="DC582" s="645"/>
      <c r="DD582" s="645"/>
      <c r="DE582" s="645"/>
      <c r="DF582" s="646"/>
      <c r="DG582" s="2"/>
      <c r="DH582" s="2"/>
      <c r="DI582" s="2"/>
      <c r="DJ582" s="2"/>
      <c r="DK582" s="2"/>
      <c r="DL582" s="2"/>
      <c r="DM582" s="2"/>
      <c r="DN582" s="2"/>
      <c r="DO582" s="2"/>
      <c r="DP582" s="2"/>
      <c r="DQ582" s="2"/>
      <c r="DR582" s="2"/>
      <c r="DS582" s="2"/>
      <c r="DT582" s="2"/>
      <c r="DU582" s="2"/>
      <c r="DV582" s="2"/>
      <c r="DW582" s="2"/>
      <c r="DX582" s="2"/>
      <c r="DY582" s="2"/>
      <c r="DZ582" s="2"/>
    </row>
    <row r="583" spans="1:130" ht="15.75" hidden="1" x14ac:dyDescent="0.25">
      <c r="A583" s="671"/>
      <c r="B583" s="197"/>
      <c r="C583" s="639"/>
      <c r="D583" s="180" t="s">
        <v>958</v>
      </c>
      <c r="E583" s="1"/>
      <c r="F583" s="1"/>
      <c r="G583" s="2"/>
      <c r="H583" s="2"/>
      <c r="I583" s="2"/>
      <c r="J583" s="2"/>
      <c r="K583" s="2"/>
      <c r="L583" s="2"/>
      <c r="M583" s="4"/>
      <c r="N583" s="302"/>
      <c r="O583" s="116"/>
      <c r="P583" s="116"/>
      <c r="Q583" s="116"/>
      <c r="R583" s="116"/>
      <c r="S583" s="116"/>
      <c r="T583" s="116"/>
      <c r="U583" s="116"/>
      <c r="V583" s="116"/>
      <c r="W583" s="116"/>
      <c r="X583" s="116"/>
      <c r="Y583" s="116"/>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184">
        <f t="shared" ref="BJ583:CC583" si="408">BJ582/(BJ579+BJ580+BJ581+BJ582)</f>
        <v>0</v>
      </c>
      <c r="BK583" s="184">
        <f t="shared" si="408"/>
        <v>0</v>
      </c>
      <c r="BL583" s="184">
        <f t="shared" si="408"/>
        <v>0</v>
      </c>
      <c r="BM583" s="184">
        <f t="shared" si="408"/>
        <v>0</v>
      </c>
      <c r="BN583" s="184">
        <f t="shared" si="408"/>
        <v>0</v>
      </c>
      <c r="BO583" s="184">
        <f t="shared" si="408"/>
        <v>0</v>
      </c>
      <c r="BP583" s="184">
        <f t="shared" si="408"/>
        <v>0</v>
      </c>
      <c r="BQ583" s="184">
        <f t="shared" si="408"/>
        <v>0</v>
      </c>
      <c r="BR583" s="184">
        <f t="shared" si="408"/>
        <v>0</v>
      </c>
      <c r="BS583" s="184"/>
      <c r="BT583" s="184"/>
      <c r="BU583" s="184"/>
      <c r="BV583" s="184"/>
      <c r="BW583" s="184"/>
      <c r="BX583" s="184"/>
      <c r="BY583" s="184"/>
      <c r="BZ583" s="184"/>
      <c r="CA583" s="184"/>
      <c r="CB583" s="184"/>
      <c r="CC583" s="184">
        <f t="shared" si="408"/>
        <v>0</v>
      </c>
      <c r="CD583" s="184"/>
      <c r="CE583" s="184">
        <f t="shared" ref="CE583:CV583" si="409">CE582/(CE579+CE580+CE581+CE582)</f>
        <v>0</v>
      </c>
      <c r="CF583" s="184">
        <f t="shared" si="409"/>
        <v>0</v>
      </c>
      <c r="CG583" s="184">
        <f t="shared" si="409"/>
        <v>0</v>
      </c>
      <c r="CH583" s="184">
        <f t="shared" si="409"/>
        <v>0</v>
      </c>
      <c r="CI583" s="184">
        <f t="shared" si="409"/>
        <v>0</v>
      </c>
      <c r="CJ583" s="184">
        <f t="shared" si="409"/>
        <v>0</v>
      </c>
      <c r="CK583" s="184">
        <f t="shared" si="409"/>
        <v>0</v>
      </c>
      <c r="CL583" s="184">
        <f t="shared" si="409"/>
        <v>0</v>
      </c>
      <c r="CM583" s="184">
        <f t="shared" si="409"/>
        <v>0</v>
      </c>
      <c r="CN583" s="184">
        <f t="shared" si="409"/>
        <v>0</v>
      </c>
      <c r="CO583" s="184">
        <f t="shared" si="409"/>
        <v>0</v>
      </c>
      <c r="CP583" s="184">
        <f t="shared" si="409"/>
        <v>0</v>
      </c>
      <c r="CQ583" s="184">
        <f t="shared" si="409"/>
        <v>0</v>
      </c>
      <c r="CR583" s="184">
        <f t="shared" si="409"/>
        <v>0</v>
      </c>
      <c r="CS583" s="184"/>
      <c r="CT583" s="184">
        <f t="shared" si="409"/>
        <v>0</v>
      </c>
      <c r="CU583" s="184">
        <f t="shared" si="409"/>
        <v>0</v>
      </c>
      <c r="CV583" s="184">
        <f t="shared" si="409"/>
        <v>0</v>
      </c>
      <c r="CW583" s="647"/>
      <c r="CX583" s="648"/>
      <c r="CY583" s="648"/>
      <c r="CZ583" s="648"/>
      <c r="DA583" s="648"/>
      <c r="DB583" s="648"/>
      <c r="DC583" s="648"/>
      <c r="DD583" s="648"/>
      <c r="DE583" s="648"/>
      <c r="DF583" s="649"/>
      <c r="DG583" s="2"/>
      <c r="DH583" s="2"/>
      <c r="DI583" s="2"/>
      <c r="DJ583" s="2"/>
      <c r="DK583" s="2"/>
      <c r="DL583" s="2"/>
      <c r="DM583" s="2"/>
      <c r="DN583" s="2"/>
      <c r="DO583" s="2"/>
      <c r="DP583" s="2"/>
      <c r="DQ583" s="2"/>
      <c r="DR583" s="2"/>
      <c r="DS583" s="2"/>
      <c r="DT583" s="2"/>
      <c r="DU583" s="2"/>
      <c r="DV583" s="2"/>
      <c r="DW583" s="2"/>
      <c r="DX583" s="2"/>
      <c r="DY583" s="2"/>
      <c r="DZ583" s="2"/>
    </row>
    <row r="584" spans="1:130" ht="15.75" hidden="1" x14ac:dyDescent="0.25">
      <c r="A584" s="671"/>
      <c r="B584" s="197"/>
      <c r="C584" s="639"/>
      <c r="D584" s="633" t="s">
        <v>968</v>
      </c>
      <c r="E584" s="1"/>
      <c r="F584" s="1"/>
      <c r="G584" s="2"/>
      <c r="H584" s="2"/>
      <c r="I584" s="2"/>
      <c r="J584" s="2"/>
      <c r="K584" s="2"/>
      <c r="L584" s="2"/>
      <c r="M584" s="4"/>
      <c r="N584" s="302"/>
      <c r="O584" s="116"/>
      <c r="P584" s="116"/>
      <c r="Q584" s="116"/>
      <c r="R584" s="116"/>
      <c r="S584" s="116"/>
      <c r="T584" s="116"/>
      <c r="U584" s="116"/>
      <c r="V584" s="116"/>
      <c r="W584" s="116"/>
      <c r="X584" s="116"/>
      <c r="Y584" s="116"/>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188">
        <f t="shared" ref="BJ584:CC584" si="410">(((BJ579*2)+(BJ580*1)+(BJ581*0)+(BJ581*0)))/(BJ579+BJ580+BJ581+BJ582)</f>
        <v>1.9795918367346939</v>
      </c>
      <c r="BK584" s="188">
        <f t="shared" si="410"/>
        <v>1.9693877551020409</v>
      </c>
      <c r="BL584" s="188">
        <f t="shared" si="410"/>
        <v>1.9693877551020409</v>
      </c>
      <c r="BM584" s="188">
        <f t="shared" si="410"/>
        <v>1.9795918367346939</v>
      </c>
      <c r="BN584" s="188">
        <f t="shared" si="410"/>
        <v>1.9489795918367347</v>
      </c>
      <c r="BO584" s="188">
        <f t="shared" si="410"/>
        <v>1.9693877551020409</v>
      </c>
      <c r="BP584" s="188">
        <f t="shared" si="410"/>
        <v>1.9489795918367347</v>
      </c>
      <c r="BQ584" s="188">
        <f t="shared" si="410"/>
        <v>1.9489795918367347</v>
      </c>
      <c r="BR584" s="188">
        <f t="shared" si="410"/>
        <v>1.8061224489795917</v>
      </c>
      <c r="BS584" s="188"/>
      <c r="BT584" s="188"/>
      <c r="BU584" s="188"/>
      <c r="BV584" s="188"/>
      <c r="BW584" s="188"/>
      <c r="BX584" s="188"/>
      <c r="BY584" s="188"/>
      <c r="BZ584" s="188"/>
      <c r="CA584" s="188"/>
      <c r="CB584" s="188"/>
      <c r="CC584" s="188">
        <f t="shared" si="410"/>
        <v>1.9387755102040816</v>
      </c>
      <c r="CD584" s="188"/>
      <c r="CE584" s="188">
        <f t="shared" ref="CE584:CV584" si="411">(((CE579*2)+(CE580*1)+(CE581*0)+(CE581*0)))/(CE579+CE580+CE581+CE582)</f>
        <v>1.9387755102040816</v>
      </c>
      <c r="CF584" s="188">
        <f t="shared" si="411"/>
        <v>1.9285714285714286</v>
      </c>
      <c r="CG584" s="188">
        <f t="shared" si="411"/>
        <v>1.9489795918367347</v>
      </c>
      <c r="CH584" s="188">
        <f t="shared" si="411"/>
        <v>1.9183673469387754</v>
      </c>
      <c r="CI584" s="188">
        <f t="shared" si="411"/>
        <v>1.9387755102040816</v>
      </c>
      <c r="CJ584" s="188">
        <f t="shared" si="411"/>
        <v>1.9183673469387754</v>
      </c>
      <c r="CK584" s="188">
        <f t="shared" si="411"/>
        <v>1.9387755102040816</v>
      </c>
      <c r="CL584" s="188">
        <f t="shared" si="411"/>
        <v>1.9489795918367347</v>
      </c>
      <c r="CM584" s="188">
        <f t="shared" si="411"/>
        <v>1.9387755102040816</v>
      </c>
      <c r="CN584" s="188">
        <f t="shared" si="411"/>
        <v>1.8979591836734695</v>
      </c>
      <c r="CO584" s="188">
        <f t="shared" si="411"/>
        <v>1.9387755102040816</v>
      </c>
      <c r="CP584" s="188">
        <f t="shared" si="411"/>
        <v>1.9183673469387754</v>
      </c>
      <c r="CQ584" s="188">
        <f t="shared" si="411"/>
        <v>1.9387755102040816</v>
      </c>
      <c r="CR584" s="188">
        <f t="shared" si="411"/>
        <v>1.9795918367346939</v>
      </c>
      <c r="CS584" s="188"/>
      <c r="CT584" s="188">
        <f t="shared" si="411"/>
        <v>1.9591836734693877</v>
      </c>
      <c r="CU584" s="188">
        <f t="shared" si="411"/>
        <v>2</v>
      </c>
      <c r="CV584" s="188">
        <f t="shared" si="411"/>
        <v>2</v>
      </c>
      <c r="CW584" s="189">
        <f>COUNTIF($BJ585:$CV585,"Đ")</f>
        <v>27</v>
      </c>
      <c r="CX584" s="360">
        <f>CW584/(CY584+DA584+DC584+CW584)</f>
        <v>1</v>
      </c>
      <c r="CY584" s="189">
        <f>COUNTIF($BJ585:$DL585,"CCG")</f>
        <v>0</v>
      </c>
      <c r="CZ584" s="190">
        <f>CY584/(CW584+DA584+DC584+CY584)</f>
        <v>0</v>
      </c>
      <c r="DA584" s="189">
        <f>COUNTIF($BJ585:$DL585,"CĐ")</f>
        <v>0</v>
      </c>
      <c r="DB584" s="190">
        <f>DA584/(CW584+CY584+DC584+DA584)</f>
        <v>0</v>
      </c>
      <c r="DC584" s="189">
        <f>COUNTIF($BJ585:$DL585,"KĐG")</f>
        <v>0</v>
      </c>
      <c r="DD584" s="190">
        <f>DC584/(CW584+CY584+DA584+DC584)</f>
        <v>0</v>
      </c>
      <c r="DE584" s="191">
        <f>(((CW584*2)+(CY584*1)+(DA584*0)))/(CW584+CY584+DA584)</f>
        <v>2</v>
      </c>
      <c r="DF584" s="191" t="str">
        <f>IF(DE584&gt;=1.6,"Đạt mục tiêu",IF(DE584&gt;=1,"Cần cố gắng","Chưa đạt"))</f>
        <v>Đạt mục tiêu</v>
      </c>
      <c r="DG584" s="2"/>
      <c r="DH584" s="2"/>
      <c r="DI584" s="2"/>
      <c r="DJ584" s="2"/>
      <c r="DK584" s="2"/>
      <c r="DL584" s="2"/>
      <c r="DM584" s="2"/>
      <c r="DN584" s="2"/>
      <c r="DO584" s="2"/>
      <c r="DP584" s="2"/>
      <c r="DQ584" s="2"/>
      <c r="DR584" s="2"/>
      <c r="DS584" s="2"/>
      <c r="DT584" s="2"/>
      <c r="DU584" s="2"/>
      <c r="DV584" s="2"/>
      <c r="DW584" s="2"/>
      <c r="DX584" s="2"/>
      <c r="DY584" s="2"/>
      <c r="DZ584" s="2"/>
    </row>
    <row r="585" spans="1:130" ht="15.75" hidden="1" x14ac:dyDescent="0.25">
      <c r="A585" s="671"/>
      <c r="B585" s="635" t="s">
        <v>179</v>
      </c>
      <c r="C585" s="640"/>
      <c r="D585" s="634"/>
      <c r="E585" s="1"/>
      <c r="F585" s="1"/>
      <c r="G585" s="2"/>
      <c r="H585" s="2"/>
      <c r="I585" s="2"/>
      <c r="J585" s="2"/>
      <c r="K585" s="2"/>
      <c r="L585" s="2"/>
      <c r="M585" s="4"/>
      <c r="N585" s="302"/>
      <c r="O585" s="116"/>
      <c r="P585" s="116"/>
      <c r="Q585" s="116"/>
      <c r="R585" s="116"/>
      <c r="S585" s="116"/>
      <c r="T585" s="116"/>
      <c r="U585" s="116"/>
      <c r="V585" s="116"/>
      <c r="W585" s="116"/>
      <c r="X585" s="116"/>
      <c r="Y585" s="116"/>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188" t="str">
        <f t="shared" ref="BJ585:CC585" si="412">IF(BJ583&gt;=50%,"KĐG",IF(BJ584&gt;=1.6,"Đ",IF(BJ584&gt;=1,"CCG","CĐ")))</f>
        <v>Đ</v>
      </c>
      <c r="BK585" s="188" t="str">
        <f t="shared" si="412"/>
        <v>Đ</v>
      </c>
      <c r="BL585" s="188" t="str">
        <f t="shared" si="412"/>
        <v>Đ</v>
      </c>
      <c r="BM585" s="188" t="str">
        <f t="shared" si="412"/>
        <v>Đ</v>
      </c>
      <c r="BN585" s="188" t="str">
        <f t="shared" si="412"/>
        <v>Đ</v>
      </c>
      <c r="BO585" s="188" t="str">
        <f t="shared" si="412"/>
        <v>Đ</v>
      </c>
      <c r="BP585" s="188" t="str">
        <f t="shared" si="412"/>
        <v>Đ</v>
      </c>
      <c r="BQ585" s="188" t="str">
        <f t="shared" si="412"/>
        <v>Đ</v>
      </c>
      <c r="BR585" s="188" t="str">
        <f t="shared" si="412"/>
        <v>Đ</v>
      </c>
      <c r="BS585" s="188"/>
      <c r="BT585" s="188"/>
      <c r="BU585" s="188"/>
      <c r="BV585" s="188"/>
      <c r="BW585" s="188"/>
      <c r="BX585" s="188"/>
      <c r="BY585" s="188"/>
      <c r="BZ585" s="188"/>
      <c r="CA585" s="188"/>
      <c r="CB585" s="188"/>
      <c r="CC585" s="188" t="str">
        <f t="shared" si="412"/>
        <v>Đ</v>
      </c>
      <c r="CD585" s="188"/>
      <c r="CE585" s="188" t="str">
        <f t="shared" ref="CE585:CV585" si="413">IF(CE583&gt;=50%,"KĐG",IF(CE584&gt;=1.6,"Đ",IF(CE584&gt;=1,"CCG","CĐ")))</f>
        <v>Đ</v>
      </c>
      <c r="CF585" s="188" t="str">
        <f t="shared" si="413"/>
        <v>Đ</v>
      </c>
      <c r="CG585" s="188" t="str">
        <f t="shared" si="413"/>
        <v>Đ</v>
      </c>
      <c r="CH585" s="188" t="str">
        <f t="shared" si="413"/>
        <v>Đ</v>
      </c>
      <c r="CI585" s="188" t="str">
        <f t="shared" si="413"/>
        <v>Đ</v>
      </c>
      <c r="CJ585" s="188" t="str">
        <f t="shared" si="413"/>
        <v>Đ</v>
      </c>
      <c r="CK585" s="188" t="str">
        <f t="shared" si="413"/>
        <v>Đ</v>
      </c>
      <c r="CL585" s="188" t="str">
        <f t="shared" si="413"/>
        <v>Đ</v>
      </c>
      <c r="CM585" s="188" t="str">
        <f t="shared" si="413"/>
        <v>Đ</v>
      </c>
      <c r="CN585" s="188" t="str">
        <f t="shared" si="413"/>
        <v>Đ</v>
      </c>
      <c r="CO585" s="188" t="str">
        <f t="shared" si="413"/>
        <v>Đ</v>
      </c>
      <c r="CP585" s="188" t="str">
        <f t="shared" si="413"/>
        <v>Đ</v>
      </c>
      <c r="CQ585" s="188" t="str">
        <f t="shared" si="413"/>
        <v>Đ</v>
      </c>
      <c r="CR585" s="188" t="str">
        <f t="shared" si="413"/>
        <v>Đ</v>
      </c>
      <c r="CS585" s="188"/>
      <c r="CT585" s="188" t="str">
        <f t="shared" si="413"/>
        <v>Đ</v>
      </c>
      <c r="CU585" s="188" t="str">
        <f t="shared" si="413"/>
        <v>Đ</v>
      </c>
      <c r="CV585" s="188" t="str">
        <f t="shared" si="413"/>
        <v>Đ</v>
      </c>
      <c r="CW585" s="192"/>
      <c r="CX585" s="361"/>
      <c r="CY585" s="192"/>
      <c r="CZ585" s="193"/>
      <c r="DA585" s="192"/>
      <c r="DB585" s="193"/>
      <c r="DC585" s="192"/>
      <c r="DD585" s="193"/>
      <c r="DE585" s="194"/>
      <c r="DF585" s="194"/>
      <c r="DG585" s="2"/>
      <c r="DH585" s="2"/>
      <c r="DI585" s="2"/>
      <c r="DJ585" s="2"/>
      <c r="DK585" s="2"/>
      <c r="DL585" s="2"/>
      <c r="DM585" s="2"/>
      <c r="DN585" s="2"/>
      <c r="DO585" s="2"/>
      <c r="DP585" s="2"/>
      <c r="DQ585" s="2"/>
      <c r="DR585" s="2"/>
      <c r="DS585" s="2"/>
      <c r="DT585" s="2"/>
      <c r="DU585" s="2"/>
      <c r="DV585" s="2"/>
      <c r="DW585" s="2"/>
      <c r="DX585" s="2"/>
      <c r="DY585" s="2"/>
      <c r="DZ585" s="2"/>
    </row>
    <row r="586" spans="1:130" ht="15.75" hidden="1" x14ac:dyDescent="0.25">
      <c r="A586" s="671"/>
      <c r="B586" s="636"/>
      <c r="C586" s="638" t="s">
        <v>179</v>
      </c>
      <c r="D586" s="180" t="s">
        <v>969</v>
      </c>
      <c r="E586" s="1"/>
      <c r="F586" s="1"/>
      <c r="G586" s="2"/>
      <c r="H586" s="2"/>
      <c r="I586" s="2"/>
      <c r="J586" s="2"/>
      <c r="K586" s="2"/>
      <c r="L586" s="2"/>
      <c r="M586" s="4"/>
      <c r="N586" s="302"/>
      <c r="O586" s="116"/>
      <c r="P586" s="116"/>
      <c r="Q586" s="116"/>
      <c r="R586" s="116"/>
      <c r="S586" s="116"/>
      <c r="T586" s="116"/>
      <c r="U586" s="116"/>
      <c r="V586" s="116"/>
      <c r="W586" s="116"/>
      <c r="X586" s="116"/>
      <c r="Y586" s="116"/>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69">
        <f t="shared" ref="BJ586:BR586" si="414">COUNTIFS($J$7:$J$540,"Nhận thức",BJ$7:BJ$540,"2")</f>
        <v>72</v>
      </c>
      <c r="BK586" s="69">
        <f t="shared" si="414"/>
        <v>71</v>
      </c>
      <c r="BL586" s="69">
        <f t="shared" si="414"/>
        <v>70</v>
      </c>
      <c r="BM586" s="69">
        <f t="shared" si="414"/>
        <v>70</v>
      </c>
      <c r="BN586" s="69">
        <f t="shared" si="414"/>
        <v>70</v>
      </c>
      <c r="BO586" s="69">
        <f t="shared" si="414"/>
        <v>70</v>
      </c>
      <c r="BP586" s="69">
        <f t="shared" si="414"/>
        <v>69</v>
      </c>
      <c r="BQ586" s="69">
        <f t="shared" si="414"/>
        <v>69</v>
      </c>
      <c r="BR586" s="69">
        <f t="shared" si="414"/>
        <v>71</v>
      </c>
      <c r="BS586" s="69"/>
      <c r="BT586" s="69"/>
      <c r="BU586" s="69"/>
      <c r="BV586" s="69"/>
      <c r="BW586" s="69"/>
      <c r="BX586" s="69"/>
      <c r="BY586" s="69"/>
      <c r="BZ586" s="69"/>
      <c r="CA586" s="69"/>
      <c r="CB586" s="69"/>
      <c r="CC586" s="69">
        <f>COUNTIFS($J$7:$J$540,"Nhận thức",CC$7:CC$540,"2")</f>
        <v>70</v>
      </c>
      <c r="CD586" s="69"/>
      <c r="CE586" s="69">
        <f t="shared" ref="CE586:CR586" si="415">COUNTIFS($J$7:$J$540,"Nhận thức",CE$7:CE$540,"2")</f>
        <v>69</v>
      </c>
      <c r="CF586" s="69">
        <f t="shared" si="415"/>
        <v>70</v>
      </c>
      <c r="CG586" s="69">
        <f t="shared" si="415"/>
        <v>70</v>
      </c>
      <c r="CH586" s="69">
        <f t="shared" si="415"/>
        <v>67</v>
      </c>
      <c r="CI586" s="69">
        <f t="shared" si="415"/>
        <v>69</v>
      </c>
      <c r="CJ586" s="69">
        <f t="shared" si="415"/>
        <v>70</v>
      </c>
      <c r="CK586" s="69">
        <f t="shared" si="415"/>
        <v>67</v>
      </c>
      <c r="CL586" s="69">
        <f t="shared" si="415"/>
        <v>66</v>
      </c>
      <c r="CM586" s="69">
        <f t="shared" si="415"/>
        <v>68</v>
      </c>
      <c r="CN586" s="69">
        <f t="shared" si="415"/>
        <v>68</v>
      </c>
      <c r="CO586" s="69">
        <f t="shared" si="415"/>
        <v>68</v>
      </c>
      <c r="CP586" s="69">
        <f t="shared" si="415"/>
        <v>69</v>
      </c>
      <c r="CQ586" s="69">
        <f t="shared" si="415"/>
        <v>71</v>
      </c>
      <c r="CR586" s="69">
        <f t="shared" si="415"/>
        <v>72</v>
      </c>
      <c r="CS586" s="69"/>
      <c r="CT586" s="69">
        <f>COUNTIFS($J$7:$J$540,"Nhận thức",CT$7:CT$540,"2")</f>
        <v>72</v>
      </c>
      <c r="CU586" s="69">
        <f>COUNTIFS($J$7:$J$540,"Nhận thức",CU$7:CU$540,"2")</f>
        <v>69</v>
      </c>
      <c r="CV586" s="69">
        <f>COUNTIFS($J$7:$J$540,"Nhận thức",CV$7:CV$540,"2")</f>
        <v>71</v>
      </c>
      <c r="CW586" s="641"/>
      <c r="CX586" s="642"/>
      <c r="CY586" s="642"/>
      <c r="CZ586" s="642"/>
      <c r="DA586" s="642"/>
      <c r="DB586" s="642"/>
      <c r="DC586" s="642"/>
      <c r="DD586" s="642"/>
      <c r="DE586" s="642"/>
      <c r="DF586" s="643"/>
      <c r="DG586" s="2"/>
      <c r="DH586" s="2"/>
      <c r="DI586" s="2"/>
      <c r="DJ586" s="2"/>
      <c r="DK586" s="2"/>
      <c r="DL586" s="2"/>
      <c r="DM586" s="2"/>
      <c r="DN586" s="2"/>
      <c r="DO586" s="2"/>
      <c r="DP586" s="2"/>
      <c r="DQ586" s="2"/>
      <c r="DR586" s="2"/>
      <c r="DS586" s="2"/>
      <c r="DT586" s="2"/>
      <c r="DU586" s="2"/>
      <c r="DV586" s="2"/>
      <c r="DW586" s="2"/>
      <c r="DX586" s="2"/>
      <c r="DY586" s="2"/>
      <c r="DZ586" s="2"/>
    </row>
    <row r="587" spans="1:130" ht="15.75" hidden="1" x14ac:dyDescent="0.25">
      <c r="A587" s="671"/>
      <c r="B587" s="636"/>
      <c r="C587" s="639"/>
      <c r="D587" s="180" t="s">
        <v>955</v>
      </c>
      <c r="E587" s="1"/>
      <c r="F587" s="1"/>
      <c r="G587" s="2"/>
      <c r="H587" s="2"/>
      <c r="I587" s="2"/>
      <c r="J587" s="2"/>
      <c r="K587" s="2"/>
      <c r="L587" s="2"/>
      <c r="M587" s="4"/>
      <c r="N587" s="302"/>
      <c r="O587" s="116"/>
      <c r="P587" s="116"/>
      <c r="Q587" s="116"/>
      <c r="R587" s="116"/>
      <c r="S587" s="116"/>
      <c r="T587" s="116"/>
      <c r="U587" s="116"/>
      <c r="V587" s="116"/>
      <c r="W587" s="116"/>
      <c r="X587" s="116"/>
      <c r="Y587" s="116"/>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69">
        <f t="shared" ref="BJ587:BR587" si="416">COUNTIFS($J$7:$J$540,"Nhận thức",BJ$7:BJ$540,"1")</f>
        <v>0</v>
      </c>
      <c r="BK587" s="69">
        <f t="shared" si="416"/>
        <v>1</v>
      </c>
      <c r="BL587" s="69">
        <f t="shared" si="416"/>
        <v>2</v>
      </c>
      <c r="BM587" s="69">
        <f t="shared" si="416"/>
        <v>2</v>
      </c>
      <c r="BN587" s="69">
        <f t="shared" si="416"/>
        <v>2</v>
      </c>
      <c r="BO587" s="69">
        <f t="shared" si="416"/>
        <v>2</v>
      </c>
      <c r="BP587" s="69">
        <f t="shared" si="416"/>
        <v>3</v>
      </c>
      <c r="BQ587" s="69">
        <f t="shared" si="416"/>
        <v>3</v>
      </c>
      <c r="BR587" s="69">
        <f t="shared" si="416"/>
        <v>1</v>
      </c>
      <c r="BS587" s="69"/>
      <c r="BT587" s="69"/>
      <c r="BU587" s="69"/>
      <c r="BV587" s="69"/>
      <c r="BW587" s="69"/>
      <c r="BX587" s="69"/>
      <c r="BY587" s="69"/>
      <c r="BZ587" s="69"/>
      <c r="CA587" s="69"/>
      <c r="CB587" s="69"/>
      <c r="CC587" s="69">
        <f>COUNTIFS($J$7:$J$540,"Nhận thức",CC$7:CC$540,"1")</f>
        <v>2</v>
      </c>
      <c r="CD587" s="69"/>
      <c r="CE587" s="69">
        <f t="shared" ref="CE587:CR587" si="417">COUNTIFS($J$7:$J$540,"Nhận thức",CE$7:CE$540,"1")</f>
        <v>3</v>
      </c>
      <c r="CF587" s="69">
        <f t="shared" si="417"/>
        <v>2</v>
      </c>
      <c r="CG587" s="69">
        <f t="shared" si="417"/>
        <v>2</v>
      </c>
      <c r="CH587" s="69">
        <f t="shared" si="417"/>
        <v>5</v>
      </c>
      <c r="CI587" s="69">
        <f t="shared" si="417"/>
        <v>3</v>
      </c>
      <c r="CJ587" s="69">
        <f t="shared" si="417"/>
        <v>2</v>
      </c>
      <c r="CK587" s="69">
        <f t="shared" si="417"/>
        <v>5</v>
      </c>
      <c r="CL587" s="69">
        <f t="shared" si="417"/>
        <v>6</v>
      </c>
      <c r="CM587" s="69">
        <f t="shared" si="417"/>
        <v>4</v>
      </c>
      <c r="CN587" s="69">
        <f t="shared" si="417"/>
        <v>4</v>
      </c>
      <c r="CO587" s="69">
        <f t="shared" si="417"/>
        <v>4</v>
      </c>
      <c r="CP587" s="69">
        <f t="shared" si="417"/>
        <v>3</v>
      </c>
      <c r="CQ587" s="69">
        <f t="shared" si="417"/>
        <v>1</v>
      </c>
      <c r="CR587" s="69">
        <f t="shared" si="417"/>
        <v>0</v>
      </c>
      <c r="CS587" s="69"/>
      <c r="CT587" s="69">
        <f>COUNTIFS($J$7:$J$540,"Nhận thức",CT$7:CT$540,"1")</f>
        <v>0</v>
      </c>
      <c r="CU587" s="69">
        <f>COUNTIFS($J$7:$J$540,"Nhận thức",CU$7:CU$540,"1")</f>
        <v>3</v>
      </c>
      <c r="CV587" s="69">
        <f>COUNTIFS($J$7:$J$540,"Nhận thức",CV$7:CV$540,"1")</f>
        <v>1</v>
      </c>
      <c r="CW587" s="644"/>
      <c r="CX587" s="645"/>
      <c r="CY587" s="645"/>
      <c r="CZ587" s="645"/>
      <c r="DA587" s="645"/>
      <c r="DB587" s="645"/>
      <c r="DC587" s="645"/>
      <c r="DD587" s="645"/>
      <c r="DE587" s="645"/>
      <c r="DF587" s="646"/>
      <c r="DG587" s="2"/>
      <c r="DH587" s="2"/>
      <c r="DI587" s="2"/>
      <c r="DJ587" s="2"/>
      <c r="DK587" s="2"/>
      <c r="DL587" s="2"/>
      <c r="DM587" s="2"/>
      <c r="DN587" s="2"/>
      <c r="DO587" s="2"/>
      <c r="DP587" s="2"/>
      <c r="DQ587" s="2"/>
      <c r="DR587" s="2"/>
      <c r="DS587" s="2"/>
      <c r="DT587" s="2"/>
      <c r="DU587" s="2"/>
      <c r="DV587" s="2"/>
      <c r="DW587" s="2"/>
      <c r="DX587" s="2"/>
      <c r="DY587" s="2"/>
      <c r="DZ587" s="2"/>
    </row>
    <row r="588" spans="1:130" ht="15.75" hidden="1" x14ac:dyDescent="0.25">
      <c r="A588" s="671"/>
      <c r="B588" s="636"/>
      <c r="C588" s="639"/>
      <c r="D588" s="180" t="s">
        <v>956</v>
      </c>
      <c r="E588" s="1"/>
      <c r="F588" s="1"/>
      <c r="G588" s="2"/>
      <c r="H588" s="2"/>
      <c r="I588" s="2"/>
      <c r="J588" s="2"/>
      <c r="K588" s="2"/>
      <c r="L588" s="2"/>
      <c r="M588" s="4"/>
      <c r="N588" s="302"/>
      <c r="O588" s="116"/>
      <c r="P588" s="116"/>
      <c r="Q588" s="116"/>
      <c r="R588" s="116"/>
      <c r="S588" s="116"/>
      <c r="T588" s="116"/>
      <c r="U588" s="116"/>
      <c r="V588" s="116"/>
      <c r="W588" s="116"/>
      <c r="X588" s="116"/>
      <c r="Y588" s="116"/>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69">
        <f t="shared" ref="BJ588:BR588" si="418">COUNTIFS($J$7:$J$540,"Nhận thức",BJ$7:BJ$540,"0")</f>
        <v>0</v>
      </c>
      <c r="BK588" s="69">
        <f t="shared" si="418"/>
        <v>0</v>
      </c>
      <c r="BL588" s="69">
        <f t="shared" si="418"/>
        <v>0</v>
      </c>
      <c r="BM588" s="69">
        <f t="shared" si="418"/>
        <v>0</v>
      </c>
      <c r="BN588" s="69">
        <f t="shared" si="418"/>
        <v>0</v>
      </c>
      <c r="BO588" s="69">
        <f t="shared" si="418"/>
        <v>0</v>
      </c>
      <c r="BP588" s="69">
        <f t="shared" si="418"/>
        <v>0</v>
      </c>
      <c r="BQ588" s="69">
        <f t="shared" si="418"/>
        <v>0</v>
      </c>
      <c r="BR588" s="69">
        <f t="shared" si="418"/>
        <v>0</v>
      </c>
      <c r="BS588" s="69"/>
      <c r="BT588" s="69"/>
      <c r="BU588" s="69"/>
      <c r="BV588" s="69"/>
      <c r="BW588" s="69"/>
      <c r="BX588" s="69"/>
      <c r="BY588" s="69"/>
      <c r="BZ588" s="69"/>
      <c r="CA588" s="69"/>
      <c r="CB588" s="69"/>
      <c r="CC588" s="69">
        <f>COUNTIFS($J$7:$J$540,"Nhận thức",CC$7:CC$540,"0")</f>
        <v>0</v>
      </c>
      <c r="CD588" s="69"/>
      <c r="CE588" s="69">
        <f t="shared" ref="CE588:CR588" si="419">COUNTIFS($J$7:$J$540,"Nhận thức",CE$7:CE$540,"0")</f>
        <v>0</v>
      </c>
      <c r="CF588" s="69">
        <f t="shared" si="419"/>
        <v>0</v>
      </c>
      <c r="CG588" s="69">
        <f t="shared" si="419"/>
        <v>0</v>
      </c>
      <c r="CH588" s="69">
        <f t="shared" si="419"/>
        <v>0</v>
      </c>
      <c r="CI588" s="69">
        <f t="shared" si="419"/>
        <v>0</v>
      </c>
      <c r="CJ588" s="69">
        <f t="shared" si="419"/>
        <v>0</v>
      </c>
      <c r="CK588" s="69">
        <f t="shared" si="419"/>
        <v>0</v>
      </c>
      <c r="CL588" s="69">
        <f t="shared" si="419"/>
        <v>0</v>
      </c>
      <c r="CM588" s="69">
        <f t="shared" si="419"/>
        <v>0</v>
      </c>
      <c r="CN588" s="69">
        <f t="shared" si="419"/>
        <v>0</v>
      </c>
      <c r="CO588" s="69">
        <f t="shared" si="419"/>
        <v>0</v>
      </c>
      <c r="CP588" s="69">
        <f t="shared" si="419"/>
        <v>0</v>
      </c>
      <c r="CQ588" s="69">
        <f t="shared" si="419"/>
        <v>0</v>
      </c>
      <c r="CR588" s="69">
        <f t="shared" si="419"/>
        <v>0</v>
      </c>
      <c r="CS588" s="69"/>
      <c r="CT588" s="69">
        <f>COUNTIFS($J$7:$J$540,"Nhận thức",CT$7:CT$540,"0")</f>
        <v>0</v>
      </c>
      <c r="CU588" s="69">
        <f>COUNTIFS($J$7:$J$540,"Nhận thức",CU$7:CU$540,"0")</f>
        <v>0</v>
      </c>
      <c r="CV588" s="69">
        <f>COUNTIFS($J$7:$J$540,"Nhận thức",CV$7:CV$540,"0")</f>
        <v>0</v>
      </c>
      <c r="CW588" s="644"/>
      <c r="CX588" s="645"/>
      <c r="CY588" s="645"/>
      <c r="CZ588" s="645"/>
      <c r="DA588" s="645"/>
      <c r="DB588" s="645"/>
      <c r="DC588" s="645"/>
      <c r="DD588" s="645"/>
      <c r="DE588" s="645"/>
      <c r="DF588" s="646"/>
      <c r="DG588" s="2"/>
      <c r="DH588" s="2"/>
      <c r="DI588" s="2"/>
      <c r="DJ588" s="2"/>
      <c r="DK588" s="2"/>
      <c r="DL588" s="2"/>
      <c r="DM588" s="2"/>
      <c r="DN588" s="2"/>
      <c r="DO588" s="2"/>
      <c r="DP588" s="2"/>
      <c r="DQ588" s="2"/>
      <c r="DR588" s="2"/>
      <c r="DS588" s="2"/>
      <c r="DT588" s="2"/>
      <c r="DU588" s="2"/>
      <c r="DV588" s="2"/>
      <c r="DW588" s="2"/>
      <c r="DX588" s="2"/>
      <c r="DY588" s="2"/>
      <c r="DZ588" s="2"/>
    </row>
    <row r="589" spans="1:130" ht="15.75" hidden="1" x14ac:dyDescent="0.25">
      <c r="A589" s="671"/>
      <c r="B589" s="636"/>
      <c r="C589" s="639"/>
      <c r="D589" s="180" t="s">
        <v>957</v>
      </c>
      <c r="E589" s="1"/>
      <c r="F589" s="1"/>
      <c r="G589" s="2"/>
      <c r="H589" s="2"/>
      <c r="I589" s="2"/>
      <c r="J589" s="2"/>
      <c r="K589" s="2"/>
      <c r="L589" s="2"/>
      <c r="M589" s="4"/>
      <c r="N589" s="302"/>
      <c r="O589" s="116"/>
      <c r="P589" s="116"/>
      <c r="Q589" s="116"/>
      <c r="R589" s="116"/>
      <c r="S589" s="116"/>
      <c r="T589" s="116"/>
      <c r="U589" s="116"/>
      <c r="V589" s="116"/>
      <c r="W589" s="116"/>
      <c r="X589" s="116"/>
      <c r="Y589" s="116"/>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69">
        <f t="shared" ref="BJ589:BR589" si="420">COUNTIFS($J$7:$J$540,"Nhận thức",BJ$7:BJ$540,"KĐG")</f>
        <v>0</v>
      </c>
      <c r="BK589" s="69">
        <f t="shared" si="420"/>
        <v>0</v>
      </c>
      <c r="BL589" s="69">
        <f t="shared" si="420"/>
        <v>0</v>
      </c>
      <c r="BM589" s="69">
        <f t="shared" si="420"/>
        <v>0</v>
      </c>
      <c r="BN589" s="69">
        <f t="shared" si="420"/>
        <v>0</v>
      </c>
      <c r="BO589" s="69">
        <f t="shared" si="420"/>
        <v>0</v>
      </c>
      <c r="BP589" s="69">
        <f t="shared" si="420"/>
        <v>0</v>
      </c>
      <c r="BQ589" s="69">
        <f t="shared" si="420"/>
        <v>0</v>
      </c>
      <c r="BR589" s="69">
        <f t="shared" si="420"/>
        <v>0</v>
      </c>
      <c r="BS589" s="69"/>
      <c r="BT589" s="69"/>
      <c r="BU589" s="69"/>
      <c r="BV589" s="69"/>
      <c r="BW589" s="69"/>
      <c r="BX589" s="69"/>
      <c r="BY589" s="69"/>
      <c r="BZ589" s="69"/>
      <c r="CA589" s="69"/>
      <c r="CB589" s="69"/>
      <c r="CC589" s="69">
        <f>COUNTIFS($J$7:$J$540,"Nhận thức",CC$7:CC$540,"KĐG")</f>
        <v>0</v>
      </c>
      <c r="CD589" s="69"/>
      <c r="CE589" s="69">
        <f t="shared" ref="CE589:CR589" si="421">COUNTIFS($J$7:$J$540,"Nhận thức",CE$7:CE$540,"KĐG")</f>
        <v>0</v>
      </c>
      <c r="CF589" s="69">
        <f t="shared" si="421"/>
        <v>0</v>
      </c>
      <c r="CG589" s="69">
        <f t="shared" si="421"/>
        <v>0</v>
      </c>
      <c r="CH589" s="69">
        <f t="shared" si="421"/>
        <v>0</v>
      </c>
      <c r="CI589" s="69">
        <f t="shared" si="421"/>
        <v>0</v>
      </c>
      <c r="CJ589" s="69">
        <f t="shared" si="421"/>
        <v>0</v>
      </c>
      <c r="CK589" s="69">
        <f t="shared" si="421"/>
        <v>0</v>
      </c>
      <c r="CL589" s="69">
        <f t="shared" si="421"/>
        <v>0</v>
      </c>
      <c r="CM589" s="69">
        <f t="shared" si="421"/>
        <v>0</v>
      </c>
      <c r="CN589" s="69">
        <f t="shared" si="421"/>
        <v>0</v>
      </c>
      <c r="CO589" s="69">
        <f t="shared" si="421"/>
        <v>0</v>
      </c>
      <c r="CP589" s="69">
        <f t="shared" si="421"/>
        <v>0</v>
      </c>
      <c r="CQ589" s="69">
        <f t="shared" si="421"/>
        <v>0</v>
      </c>
      <c r="CR589" s="69">
        <f t="shared" si="421"/>
        <v>0</v>
      </c>
      <c r="CS589" s="69"/>
      <c r="CT589" s="69">
        <f>COUNTIFS($J$7:$J$540,"Nhận thức",CT$7:CT$540,"KĐG")</f>
        <v>0</v>
      </c>
      <c r="CU589" s="69">
        <f>COUNTIFS($J$7:$J$540,"Nhận thức",CU$7:CU$540,"KĐG")</f>
        <v>0</v>
      </c>
      <c r="CV589" s="69">
        <f>COUNTIFS($J$7:$J$540,"Nhận thức",CV$7:CV$540,"KĐG")</f>
        <v>0</v>
      </c>
      <c r="CW589" s="644"/>
      <c r="CX589" s="645"/>
      <c r="CY589" s="645"/>
      <c r="CZ589" s="645"/>
      <c r="DA589" s="645"/>
      <c r="DB589" s="645"/>
      <c r="DC589" s="645"/>
      <c r="DD589" s="645"/>
      <c r="DE589" s="645"/>
      <c r="DF589" s="646"/>
      <c r="DG589" s="2"/>
      <c r="DH589" s="2"/>
      <c r="DI589" s="2"/>
      <c r="DJ589" s="2"/>
      <c r="DK589" s="2"/>
      <c r="DL589" s="2"/>
      <c r="DM589" s="2"/>
      <c r="DN589" s="2"/>
      <c r="DO589" s="2"/>
      <c r="DP589" s="2"/>
      <c r="DQ589" s="2"/>
      <c r="DR589" s="2"/>
      <c r="DS589" s="2"/>
      <c r="DT589" s="2"/>
      <c r="DU589" s="2"/>
      <c r="DV589" s="2"/>
      <c r="DW589" s="2"/>
      <c r="DX589" s="2"/>
      <c r="DY589" s="2"/>
      <c r="DZ589" s="2"/>
    </row>
    <row r="590" spans="1:130" ht="15.75" hidden="1" x14ac:dyDescent="0.25">
      <c r="A590" s="671"/>
      <c r="B590" s="636"/>
      <c r="C590" s="639"/>
      <c r="D590" s="180" t="s">
        <v>958</v>
      </c>
      <c r="E590" s="1"/>
      <c r="F590" s="1"/>
      <c r="G590" s="2"/>
      <c r="H590" s="2"/>
      <c r="I590" s="2"/>
      <c r="J590" s="2"/>
      <c r="K590" s="2"/>
      <c r="L590" s="2"/>
      <c r="M590" s="4"/>
      <c r="N590" s="302"/>
      <c r="O590" s="116"/>
      <c r="P590" s="116"/>
      <c r="Q590" s="116"/>
      <c r="R590" s="116"/>
      <c r="S590" s="116"/>
      <c r="T590" s="116"/>
      <c r="U590" s="116"/>
      <c r="V590" s="116"/>
      <c r="W590" s="116"/>
      <c r="X590" s="116"/>
      <c r="Y590" s="116"/>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184">
        <f t="shared" ref="BJ590:CC590" si="422">BJ589/(BJ586+BJ587+BJ588+BJ589)</f>
        <v>0</v>
      </c>
      <c r="BK590" s="184">
        <f t="shared" si="422"/>
        <v>0</v>
      </c>
      <c r="BL590" s="184">
        <f t="shared" si="422"/>
        <v>0</v>
      </c>
      <c r="BM590" s="184">
        <f t="shared" si="422"/>
        <v>0</v>
      </c>
      <c r="BN590" s="184">
        <f t="shared" si="422"/>
        <v>0</v>
      </c>
      <c r="BO590" s="184">
        <f t="shared" si="422"/>
        <v>0</v>
      </c>
      <c r="BP590" s="184">
        <f t="shared" si="422"/>
        <v>0</v>
      </c>
      <c r="BQ590" s="184">
        <f t="shared" si="422"/>
        <v>0</v>
      </c>
      <c r="BR590" s="184">
        <f t="shared" si="422"/>
        <v>0</v>
      </c>
      <c r="BS590" s="184"/>
      <c r="BT590" s="184"/>
      <c r="BU590" s="184"/>
      <c r="BV590" s="184"/>
      <c r="BW590" s="184"/>
      <c r="BX590" s="184"/>
      <c r="BY590" s="184"/>
      <c r="BZ590" s="184"/>
      <c r="CA590" s="184"/>
      <c r="CB590" s="184"/>
      <c r="CC590" s="184">
        <f t="shared" si="422"/>
        <v>0</v>
      </c>
      <c r="CD590" s="184"/>
      <c r="CE590" s="184">
        <f t="shared" ref="CE590:CV590" si="423">CE589/(CE586+CE587+CE588+CE589)</f>
        <v>0</v>
      </c>
      <c r="CF590" s="184">
        <f t="shared" si="423"/>
        <v>0</v>
      </c>
      <c r="CG590" s="184">
        <f t="shared" si="423"/>
        <v>0</v>
      </c>
      <c r="CH590" s="184">
        <f t="shared" si="423"/>
        <v>0</v>
      </c>
      <c r="CI590" s="184">
        <f t="shared" si="423"/>
        <v>0</v>
      </c>
      <c r="CJ590" s="184">
        <f t="shared" si="423"/>
        <v>0</v>
      </c>
      <c r="CK590" s="184">
        <f t="shared" si="423"/>
        <v>0</v>
      </c>
      <c r="CL590" s="184">
        <f t="shared" si="423"/>
        <v>0</v>
      </c>
      <c r="CM590" s="184">
        <f t="shared" si="423"/>
        <v>0</v>
      </c>
      <c r="CN590" s="184">
        <f t="shared" si="423"/>
        <v>0</v>
      </c>
      <c r="CO590" s="184">
        <f t="shared" si="423"/>
        <v>0</v>
      </c>
      <c r="CP590" s="184">
        <f t="shared" si="423"/>
        <v>0</v>
      </c>
      <c r="CQ590" s="184">
        <f t="shared" si="423"/>
        <v>0</v>
      </c>
      <c r="CR590" s="184">
        <f t="shared" si="423"/>
        <v>0</v>
      </c>
      <c r="CS590" s="184"/>
      <c r="CT590" s="184">
        <f t="shared" si="423"/>
        <v>0</v>
      </c>
      <c r="CU590" s="184">
        <f t="shared" si="423"/>
        <v>0</v>
      </c>
      <c r="CV590" s="184">
        <f t="shared" si="423"/>
        <v>0</v>
      </c>
      <c r="CW590" s="647"/>
      <c r="CX590" s="648"/>
      <c r="CY590" s="648"/>
      <c r="CZ590" s="648"/>
      <c r="DA590" s="648"/>
      <c r="DB590" s="648"/>
      <c r="DC590" s="648"/>
      <c r="DD590" s="648"/>
      <c r="DE590" s="648"/>
      <c r="DF590" s="649"/>
      <c r="DG590" s="2"/>
      <c r="DH590" s="2"/>
      <c r="DI590" s="2"/>
      <c r="DJ590" s="2"/>
      <c r="DK590" s="2"/>
      <c r="DL590" s="2"/>
      <c r="DM590" s="2"/>
      <c r="DN590" s="2"/>
      <c r="DO590" s="2"/>
      <c r="DP590" s="2"/>
      <c r="DQ590" s="2"/>
      <c r="DR590" s="2"/>
      <c r="DS590" s="2"/>
      <c r="DT590" s="2"/>
      <c r="DU590" s="2"/>
      <c r="DV590" s="2"/>
      <c r="DW590" s="2"/>
      <c r="DX590" s="2"/>
      <c r="DY590" s="2"/>
      <c r="DZ590" s="2"/>
    </row>
    <row r="591" spans="1:130" ht="15.75" hidden="1" x14ac:dyDescent="0.25">
      <c r="A591" s="671"/>
      <c r="B591" s="637"/>
      <c r="C591" s="639"/>
      <c r="D591" s="633" t="s">
        <v>970</v>
      </c>
      <c r="E591" s="1"/>
      <c r="F591" s="1"/>
      <c r="G591" s="2"/>
      <c r="H591" s="2"/>
      <c r="I591" s="2"/>
      <c r="J591" s="2"/>
      <c r="K591" s="2"/>
      <c r="L591" s="2"/>
      <c r="M591" s="4"/>
      <c r="N591" s="302"/>
      <c r="O591" s="116"/>
      <c r="P591" s="116"/>
      <c r="Q591" s="116"/>
      <c r="R591" s="116"/>
      <c r="S591" s="116"/>
      <c r="T591" s="116"/>
      <c r="U591" s="116"/>
      <c r="V591" s="116"/>
      <c r="W591" s="116"/>
      <c r="X591" s="116"/>
      <c r="Y591" s="116"/>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188">
        <f t="shared" ref="BJ591:CC591" si="424">(((BJ586*2)+(BJ587*1)+(BJ588*0)+(BJ588*0)))/(BJ586+BJ587+BJ588+BJ589)</f>
        <v>2</v>
      </c>
      <c r="BK591" s="188">
        <f t="shared" si="424"/>
        <v>1.9861111111111112</v>
      </c>
      <c r="BL591" s="188">
        <f t="shared" si="424"/>
        <v>1.9722222222222223</v>
      </c>
      <c r="BM591" s="188">
        <f t="shared" si="424"/>
        <v>1.9722222222222223</v>
      </c>
      <c r="BN591" s="188">
        <f t="shared" si="424"/>
        <v>1.9722222222222223</v>
      </c>
      <c r="BO591" s="188">
        <f t="shared" si="424"/>
        <v>1.9722222222222223</v>
      </c>
      <c r="BP591" s="188">
        <f t="shared" si="424"/>
        <v>1.9583333333333333</v>
      </c>
      <c r="BQ591" s="188">
        <f t="shared" si="424"/>
        <v>1.9583333333333333</v>
      </c>
      <c r="BR591" s="188">
        <f t="shared" si="424"/>
        <v>1.9861111111111112</v>
      </c>
      <c r="BS591" s="188"/>
      <c r="BT591" s="188"/>
      <c r="BU591" s="188"/>
      <c r="BV591" s="188"/>
      <c r="BW591" s="188"/>
      <c r="BX591" s="188"/>
      <c r="BY591" s="188"/>
      <c r="BZ591" s="188"/>
      <c r="CA591" s="188"/>
      <c r="CB591" s="188"/>
      <c r="CC591" s="188">
        <f t="shared" si="424"/>
        <v>1.9722222222222223</v>
      </c>
      <c r="CD591" s="188"/>
      <c r="CE591" s="188">
        <f t="shared" ref="CE591:CV591" si="425">(((CE586*2)+(CE587*1)+(CE588*0)+(CE588*0)))/(CE586+CE587+CE588+CE589)</f>
        <v>1.9583333333333333</v>
      </c>
      <c r="CF591" s="188">
        <f t="shared" si="425"/>
        <v>1.9722222222222223</v>
      </c>
      <c r="CG591" s="188">
        <f t="shared" si="425"/>
        <v>1.9722222222222223</v>
      </c>
      <c r="CH591" s="188">
        <f t="shared" si="425"/>
        <v>1.9305555555555556</v>
      </c>
      <c r="CI591" s="188">
        <f t="shared" si="425"/>
        <v>1.9583333333333333</v>
      </c>
      <c r="CJ591" s="188">
        <f t="shared" si="425"/>
        <v>1.9722222222222223</v>
      </c>
      <c r="CK591" s="188">
        <f t="shared" si="425"/>
        <v>1.9305555555555556</v>
      </c>
      <c r="CL591" s="188">
        <f t="shared" si="425"/>
        <v>1.9166666666666667</v>
      </c>
      <c r="CM591" s="188">
        <f t="shared" si="425"/>
        <v>1.9444444444444444</v>
      </c>
      <c r="CN591" s="188">
        <f t="shared" si="425"/>
        <v>1.9444444444444444</v>
      </c>
      <c r="CO591" s="188">
        <f t="shared" si="425"/>
        <v>1.9444444444444444</v>
      </c>
      <c r="CP591" s="188">
        <f t="shared" si="425"/>
        <v>1.9583333333333333</v>
      </c>
      <c r="CQ591" s="188">
        <f t="shared" si="425"/>
        <v>1.9861111111111112</v>
      </c>
      <c r="CR591" s="188">
        <f t="shared" si="425"/>
        <v>2</v>
      </c>
      <c r="CS591" s="188"/>
      <c r="CT591" s="188">
        <f t="shared" si="425"/>
        <v>2</v>
      </c>
      <c r="CU591" s="188">
        <f t="shared" si="425"/>
        <v>1.9583333333333333</v>
      </c>
      <c r="CV591" s="188">
        <f t="shared" si="425"/>
        <v>1.9861111111111112</v>
      </c>
      <c r="CW591" s="189">
        <f>COUNTIF($BJ592:$CV592,"Đ")</f>
        <v>27</v>
      </c>
      <c r="CX591" s="360">
        <f>CW591/(CY591+DA591+DC591+CW591)</f>
        <v>1</v>
      </c>
      <c r="CY591" s="189">
        <f>COUNTIF($BJ592:$DL592,"CCG")</f>
        <v>0</v>
      </c>
      <c r="CZ591" s="190">
        <f>CY591/(CW591+DA591+DC591+CY591)</f>
        <v>0</v>
      </c>
      <c r="DA591" s="189">
        <f>COUNTIF($BJ592:$DL592,"CĐ")</f>
        <v>0</v>
      </c>
      <c r="DB591" s="190">
        <f>DA591/(CW591+CY591+DC591+DA591)</f>
        <v>0</v>
      </c>
      <c r="DC591" s="189">
        <f>COUNTIF($BJ592:$DL592,"KĐG")</f>
        <v>0</v>
      </c>
      <c r="DD591" s="190">
        <f>DC591/(CW591+CY591+DA591+DC591)</f>
        <v>0</v>
      </c>
      <c r="DE591" s="191">
        <f>(((CW591*2)+(CY591*1)+(DA591*0)))/(CW591+CY591+DA591)</f>
        <v>2</v>
      </c>
      <c r="DF591" s="191" t="str">
        <f>IF(DE591&gt;=1.6,"Đạt mục tiêu",IF(DE591&gt;=1,"Cần cố gắng","Chưa đạt"))</f>
        <v>Đạt mục tiêu</v>
      </c>
      <c r="DG591" s="2"/>
      <c r="DH591" s="2"/>
      <c r="DI591" s="2"/>
      <c r="DJ591" s="2"/>
      <c r="DK591" s="2"/>
      <c r="DL591" s="2"/>
      <c r="DM591" s="2"/>
      <c r="DN591" s="2"/>
      <c r="DO591" s="2"/>
      <c r="DP591" s="2"/>
      <c r="DQ591" s="2"/>
      <c r="DR591" s="2"/>
      <c r="DS591" s="2"/>
      <c r="DT591" s="2"/>
      <c r="DU591" s="2"/>
      <c r="DV591" s="2"/>
      <c r="DW591" s="2"/>
      <c r="DX591" s="2"/>
      <c r="DY591" s="2"/>
      <c r="DZ591" s="2"/>
    </row>
    <row r="592" spans="1:130" ht="15.75" hidden="1" x14ac:dyDescent="0.25">
      <c r="A592" s="671"/>
      <c r="B592" s="635" t="s">
        <v>339</v>
      </c>
      <c r="C592" s="640"/>
      <c r="D592" s="634"/>
      <c r="E592" s="1"/>
      <c r="F592" s="1"/>
      <c r="G592" s="2"/>
      <c r="H592" s="2"/>
      <c r="I592" s="2"/>
      <c r="J592" s="2"/>
      <c r="K592" s="2"/>
      <c r="L592" s="2"/>
      <c r="M592" s="4"/>
      <c r="N592" s="302"/>
      <c r="O592" s="116"/>
      <c r="P592" s="116"/>
      <c r="Q592" s="116"/>
      <c r="R592" s="116"/>
      <c r="S592" s="116"/>
      <c r="T592" s="116"/>
      <c r="U592" s="116"/>
      <c r="V592" s="116"/>
      <c r="W592" s="116"/>
      <c r="X592" s="116"/>
      <c r="Y592" s="116"/>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188" t="str">
        <f t="shared" ref="BJ592:CC592" si="426">IF(BJ590&gt;=50%,"KĐG",IF(BJ591&gt;=1.6,"Đ",IF(BJ591&gt;=1,"CCG","CĐ")))</f>
        <v>Đ</v>
      </c>
      <c r="BK592" s="188" t="str">
        <f t="shared" si="426"/>
        <v>Đ</v>
      </c>
      <c r="BL592" s="188" t="str">
        <f t="shared" si="426"/>
        <v>Đ</v>
      </c>
      <c r="BM592" s="188" t="str">
        <f t="shared" si="426"/>
        <v>Đ</v>
      </c>
      <c r="BN592" s="188" t="str">
        <f t="shared" si="426"/>
        <v>Đ</v>
      </c>
      <c r="BO592" s="188" t="str">
        <f t="shared" si="426"/>
        <v>Đ</v>
      </c>
      <c r="BP592" s="188" t="str">
        <f t="shared" si="426"/>
        <v>Đ</v>
      </c>
      <c r="BQ592" s="188" t="str">
        <f t="shared" si="426"/>
        <v>Đ</v>
      </c>
      <c r="BR592" s="188" t="str">
        <f t="shared" si="426"/>
        <v>Đ</v>
      </c>
      <c r="BS592" s="188"/>
      <c r="BT592" s="188"/>
      <c r="BU592" s="188"/>
      <c r="BV592" s="188"/>
      <c r="BW592" s="188"/>
      <c r="BX592" s="188"/>
      <c r="BY592" s="188"/>
      <c r="BZ592" s="188"/>
      <c r="CA592" s="188"/>
      <c r="CB592" s="188"/>
      <c r="CC592" s="188" t="str">
        <f t="shared" si="426"/>
        <v>Đ</v>
      </c>
      <c r="CD592" s="188"/>
      <c r="CE592" s="188" t="str">
        <f t="shared" ref="CE592:CV592" si="427">IF(CE590&gt;=50%,"KĐG",IF(CE591&gt;=1.6,"Đ",IF(CE591&gt;=1,"CCG","CĐ")))</f>
        <v>Đ</v>
      </c>
      <c r="CF592" s="188" t="str">
        <f t="shared" si="427"/>
        <v>Đ</v>
      </c>
      <c r="CG592" s="188" t="str">
        <f t="shared" si="427"/>
        <v>Đ</v>
      </c>
      <c r="CH592" s="188" t="str">
        <f t="shared" si="427"/>
        <v>Đ</v>
      </c>
      <c r="CI592" s="188" t="str">
        <f t="shared" si="427"/>
        <v>Đ</v>
      </c>
      <c r="CJ592" s="188" t="str">
        <f t="shared" si="427"/>
        <v>Đ</v>
      </c>
      <c r="CK592" s="188" t="str">
        <f t="shared" si="427"/>
        <v>Đ</v>
      </c>
      <c r="CL592" s="188" t="str">
        <f t="shared" si="427"/>
        <v>Đ</v>
      </c>
      <c r="CM592" s="188" t="str">
        <f t="shared" si="427"/>
        <v>Đ</v>
      </c>
      <c r="CN592" s="188" t="str">
        <f t="shared" si="427"/>
        <v>Đ</v>
      </c>
      <c r="CO592" s="188" t="str">
        <f t="shared" si="427"/>
        <v>Đ</v>
      </c>
      <c r="CP592" s="188" t="str">
        <f t="shared" si="427"/>
        <v>Đ</v>
      </c>
      <c r="CQ592" s="188" t="str">
        <f t="shared" si="427"/>
        <v>Đ</v>
      </c>
      <c r="CR592" s="188" t="str">
        <f t="shared" si="427"/>
        <v>Đ</v>
      </c>
      <c r="CS592" s="188"/>
      <c r="CT592" s="188" t="str">
        <f t="shared" si="427"/>
        <v>Đ</v>
      </c>
      <c r="CU592" s="188" t="str">
        <f t="shared" si="427"/>
        <v>Đ</v>
      </c>
      <c r="CV592" s="188" t="str">
        <f t="shared" si="427"/>
        <v>Đ</v>
      </c>
      <c r="CW592" s="192"/>
      <c r="CX592" s="361"/>
      <c r="CY592" s="192"/>
      <c r="CZ592" s="193"/>
      <c r="DA592" s="192"/>
      <c r="DB592" s="193"/>
      <c r="DC592" s="192"/>
      <c r="DD592" s="193"/>
      <c r="DE592" s="194"/>
      <c r="DF592" s="194"/>
      <c r="DG592" s="2"/>
      <c r="DH592" s="2"/>
      <c r="DI592" s="2"/>
      <c r="DJ592" s="2"/>
      <c r="DK592" s="2"/>
      <c r="DL592" s="2"/>
      <c r="DM592" s="2"/>
      <c r="DN592" s="2"/>
      <c r="DO592" s="2"/>
      <c r="DP592" s="2"/>
      <c r="DQ592" s="2"/>
      <c r="DR592" s="2"/>
      <c r="DS592" s="2"/>
      <c r="DT592" s="2"/>
      <c r="DU592" s="2"/>
      <c r="DV592" s="2"/>
      <c r="DW592" s="2"/>
      <c r="DX592" s="2"/>
      <c r="DY592" s="2"/>
      <c r="DZ592" s="2"/>
    </row>
    <row r="593" spans="1:130" ht="15.75" hidden="1" x14ac:dyDescent="0.25">
      <c r="A593" s="671"/>
      <c r="B593" s="636"/>
      <c r="C593" s="638" t="s">
        <v>339</v>
      </c>
      <c r="D593" s="180" t="s">
        <v>954</v>
      </c>
      <c r="E593" s="1"/>
      <c r="F593" s="1"/>
      <c r="G593" s="2"/>
      <c r="H593" s="2"/>
      <c r="I593" s="2"/>
      <c r="J593" s="2"/>
      <c r="K593" s="2"/>
      <c r="L593" s="2"/>
      <c r="M593" s="4"/>
      <c r="N593" s="302"/>
      <c r="O593" s="116"/>
      <c r="P593" s="116"/>
      <c r="Q593" s="116"/>
      <c r="R593" s="116"/>
      <c r="S593" s="116"/>
      <c r="T593" s="116"/>
      <c r="U593" s="116"/>
      <c r="V593" s="116"/>
      <c r="W593" s="116"/>
      <c r="X593" s="116"/>
      <c r="Y593" s="116"/>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69">
        <f t="shared" ref="BJ593:BR593" si="428">COUNTIFS($J$7:$J$540,"Ngôn ngữ",BJ$7:BJ$540,"2")</f>
        <v>47</v>
      </c>
      <c r="BK593" s="69">
        <f t="shared" si="428"/>
        <v>44</v>
      </c>
      <c r="BL593" s="69">
        <f t="shared" si="428"/>
        <v>43</v>
      </c>
      <c r="BM593" s="69">
        <f t="shared" si="428"/>
        <v>43</v>
      </c>
      <c r="BN593" s="69">
        <f t="shared" si="428"/>
        <v>44</v>
      </c>
      <c r="BO593" s="69">
        <f t="shared" si="428"/>
        <v>44</v>
      </c>
      <c r="BP593" s="69">
        <f t="shared" si="428"/>
        <v>44</v>
      </c>
      <c r="BQ593" s="69">
        <f t="shared" si="428"/>
        <v>45</v>
      </c>
      <c r="BR593" s="69">
        <f t="shared" si="428"/>
        <v>45</v>
      </c>
      <c r="BS593" s="69"/>
      <c r="BT593" s="69"/>
      <c r="BU593" s="69"/>
      <c r="BV593" s="69"/>
      <c r="BW593" s="69"/>
      <c r="BX593" s="69"/>
      <c r="BY593" s="69"/>
      <c r="BZ593" s="69"/>
      <c r="CA593" s="69"/>
      <c r="CB593" s="69"/>
      <c r="CC593" s="69">
        <f>COUNTIFS($J$7:$J$540,"Ngôn ngữ",CC$7:CC$540,"2")</f>
        <v>42</v>
      </c>
      <c r="CD593" s="69"/>
      <c r="CE593" s="69">
        <f t="shared" ref="CE593:CR593" si="429">COUNTIFS($J$7:$J$540,"Ngôn ngữ",CE$7:CE$540,"2")</f>
        <v>42</v>
      </c>
      <c r="CF593" s="69">
        <f t="shared" si="429"/>
        <v>42</v>
      </c>
      <c r="CG593" s="69">
        <f t="shared" si="429"/>
        <v>44</v>
      </c>
      <c r="CH593" s="69">
        <f t="shared" si="429"/>
        <v>43</v>
      </c>
      <c r="CI593" s="69">
        <f t="shared" si="429"/>
        <v>43</v>
      </c>
      <c r="CJ593" s="69">
        <f t="shared" si="429"/>
        <v>42</v>
      </c>
      <c r="CK593" s="69">
        <f t="shared" si="429"/>
        <v>42</v>
      </c>
      <c r="CL593" s="69">
        <f t="shared" si="429"/>
        <v>43</v>
      </c>
      <c r="CM593" s="69">
        <f t="shared" si="429"/>
        <v>42</v>
      </c>
      <c r="CN593" s="69">
        <f t="shared" si="429"/>
        <v>41</v>
      </c>
      <c r="CO593" s="69">
        <f t="shared" si="429"/>
        <v>44</v>
      </c>
      <c r="CP593" s="69">
        <f t="shared" si="429"/>
        <v>42</v>
      </c>
      <c r="CQ593" s="69">
        <f t="shared" si="429"/>
        <v>44</v>
      </c>
      <c r="CR593" s="69">
        <f t="shared" si="429"/>
        <v>44</v>
      </c>
      <c r="CS593" s="69"/>
      <c r="CT593" s="69">
        <f>COUNTIFS($J$7:$J$540,"Ngôn ngữ",CT$7:CT$540,"2")</f>
        <v>44</v>
      </c>
      <c r="CU593" s="69">
        <f>COUNTIFS($J$7:$J$540,"Ngôn ngữ",CU$7:CU$540,"2")</f>
        <v>43</v>
      </c>
      <c r="CV593" s="69">
        <f>COUNTIFS($J$7:$J$540,"Ngôn ngữ",CV$7:CV$540,"2")</f>
        <v>45</v>
      </c>
      <c r="CW593" s="641"/>
      <c r="CX593" s="642"/>
      <c r="CY593" s="642"/>
      <c r="CZ593" s="642"/>
      <c r="DA593" s="642"/>
      <c r="DB593" s="642"/>
      <c r="DC593" s="642"/>
      <c r="DD593" s="642"/>
      <c r="DE593" s="642"/>
      <c r="DF593" s="643"/>
      <c r="DG593" s="2"/>
      <c r="DH593" s="2"/>
      <c r="DI593" s="2"/>
      <c r="DJ593" s="2"/>
      <c r="DK593" s="2"/>
      <c r="DL593" s="2"/>
      <c r="DM593" s="2"/>
      <c r="DN593" s="2"/>
      <c r="DO593" s="2"/>
      <c r="DP593" s="2"/>
      <c r="DQ593" s="2"/>
      <c r="DR593" s="2"/>
      <c r="DS593" s="2"/>
      <c r="DT593" s="2"/>
      <c r="DU593" s="2"/>
      <c r="DV593" s="2"/>
      <c r="DW593" s="2"/>
      <c r="DX593" s="2"/>
      <c r="DY593" s="2"/>
      <c r="DZ593" s="2"/>
    </row>
    <row r="594" spans="1:130" ht="15.75" hidden="1" x14ac:dyDescent="0.25">
      <c r="A594" s="671"/>
      <c r="B594" s="636"/>
      <c r="C594" s="639"/>
      <c r="D594" s="180" t="s">
        <v>955</v>
      </c>
      <c r="E594" s="1"/>
      <c r="F594" s="1"/>
      <c r="G594" s="2"/>
      <c r="H594" s="2"/>
      <c r="I594" s="2"/>
      <c r="J594" s="2"/>
      <c r="K594" s="2"/>
      <c r="L594" s="2"/>
      <c r="M594" s="4"/>
      <c r="N594" s="302"/>
      <c r="O594" s="116"/>
      <c r="P594" s="116"/>
      <c r="Q594" s="116"/>
      <c r="R594" s="116"/>
      <c r="S594" s="116"/>
      <c r="T594" s="116"/>
      <c r="U594" s="116"/>
      <c r="V594" s="116"/>
      <c r="W594" s="116"/>
      <c r="X594" s="116"/>
      <c r="Y594" s="116"/>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69">
        <f t="shared" ref="BJ594:BR594" si="430">COUNTIFS($J$7:$J$540,"Ngôn ngữ",BJ$7:BJ$540,"1")</f>
        <v>1</v>
      </c>
      <c r="BK594" s="69">
        <f t="shared" si="430"/>
        <v>6</v>
      </c>
      <c r="BL594" s="69">
        <f t="shared" si="430"/>
        <v>7</v>
      </c>
      <c r="BM594" s="69">
        <f t="shared" si="430"/>
        <v>7</v>
      </c>
      <c r="BN594" s="69">
        <f t="shared" si="430"/>
        <v>6</v>
      </c>
      <c r="BO594" s="69">
        <f t="shared" si="430"/>
        <v>6</v>
      </c>
      <c r="BP594" s="69">
        <f t="shared" si="430"/>
        <v>6</v>
      </c>
      <c r="BQ594" s="69">
        <f t="shared" si="430"/>
        <v>5</v>
      </c>
      <c r="BR594" s="69">
        <f t="shared" si="430"/>
        <v>5</v>
      </c>
      <c r="BS594" s="69"/>
      <c r="BT594" s="69"/>
      <c r="BU594" s="69"/>
      <c r="BV594" s="69"/>
      <c r="BW594" s="69"/>
      <c r="BX594" s="69"/>
      <c r="BY594" s="69"/>
      <c r="BZ594" s="69"/>
      <c r="CA594" s="69"/>
      <c r="CB594" s="69"/>
      <c r="CC594" s="69">
        <f>COUNTIFS($J$7:$J$540,"Ngôn ngữ",CC$7:CC$540,"1")</f>
        <v>8</v>
      </c>
      <c r="CD594" s="69"/>
      <c r="CE594" s="69">
        <f t="shared" ref="CE594:CR594" si="431">COUNTIFS($J$7:$J$540,"Ngôn ngữ",CE$7:CE$540,"1")</f>
        <v>8</v>
      </c>
      <c r="CF594" s="69">
        <f t="shared" si="431"/>
        <v>8</v>
      </c>
      <c r="CG594" s="69">
        <f t="shared" si="431"/>
        <v>6</v>
      </c>
      <c r="CH594" s="69">
        <f t="shared" si="431"/>
        <v>7</v>
      </c>
      <c r="CI594" s="69">
        <f t="shared" si="431"/>
        <v>7</v>
      </c>
      <c r="CJ594" s="69">
        <f t="shared" si="431"/>
        <v>8</v>
      </c>
      <c r="CK594" s="69">
        <f t="shared" si="431"/>
        <v>8</v>
      </c>
      <c r="CL594" s="69">
        <f t="shared" si="431"/>
        <v>7</v>
      </c>
      <c r="CM594" s="69">
        <f t="shared" si="431"/>
        <v>8</v>
      </c>
      <c r="CN594" s="69">
        <f t="shared" si="431"/>
        <v>9</v>
      </c>
      <c r="CO594" s="69">
        <f t="shared" si="431"/>
        <v>6</v>
      </c>
      <c r="CP594" s="69">
        <f t="shared" si="431"/>
        <v>8</v>
      </c>
      <c r="CQ594" s="69">
        <f t="shared" si="431"/>
        <v>6</v>
      </c>
      <c r="CR594" s="69">
        <f t="shared" si="431"/>
        <v>6</v>
      </c>
      <c r="CS594" s="69"/>
      <c r="CT594" s="69">
        <f>COUNTIFS($J$7:$J$540,"Ngôn ngữ",CT$7:CT$540,"1")</f>
        <v>6</v>
      </c>
      <c r="CU594" s="69">
        <f>COUNTIFS($J$7:$J$540,"Ngôn ngữ",CU$7:CU$540,"1")</f>
        <v>7</v>
      </c>
      <c r="CV594" s="69">
        <f>COUNTIFS($J$7:$J$540,"Ngôn ngữ",CV$7:CV$540,"1")</f>
        <v>5</v>
      </c>
      <c r="CW594" s="644"/>
      <c r="CX594" s="645"/>
      <c r="CY594" s="645"/>
      <c r="CZ594" s="645"/>
      <c r="DA594" s="645"/>
      <c r="DB594" s="645"/>
      <c r="DC594" s="645"/>
      <c r="DD594" s="645"/>
      <c r="DE594" s="645"/>
      <c r="DF594" s="646"/>
      <c r="DG594" s="2"/>
      <c r="DH594" s="2"/>
      <c r="DI594" s="2"/>
      <c r="DJ594" s="2"/>
      <c r="DK594" s="2"/>
      <c r="DL594" s="2"/>
      <c r="DM594" s="2"/>
      <c r="DN594" s="2"/>
      <c r="DO594" s="2"/>
      <c r="DP594" s="2"/>
      <c r="DQ594" s="2"/>
      <c r="DR594" s="2"/>
      <c r="DS594" s="2"/>
      <c r="DT594" s="2"/>
      <c r="DU594" s="2"/>
      <c r="DV594" s="2"/>
      <c r="DW594" s="2"/>
      <c r="DX594" s="2"/>
      <c r="DY594" s="2"/>
      <c r="DZ594" s="2"/>
    </row>
    <row r="595" spans="1:130" ht="15.75" hidden="1" x14ac:dyDescent="0.25">
      <c r="A595" s="671"/>
      <c r="B595" s="636"/>
      <c r="C595" s="639"/>
      <c r="D595" s="180" t="s">
        <v>956</v>
      </c>
      <c r="E595" s="1"/>
      <c r="F595" s="1"/>
      <c r="G595" s="2"/>
      <c r="H595" s="2"/>
      <c r="I595" s="2"/>
      <c r="J595" s="2"/>
      <c r="K595" s="2"/>
      <c r="L595" s="2"/>
      <c r="M595" s="4"/>
      <c r="N595" s="302"/>
      <c r="O595" s="116"/>
      <c r="P595" s="116"/>
      <c r="Q595" s="116"/>
      <c r="R595" s="116"/>
      <c r="S595" s="116"/>
      <c r="T595" s="116"/>
      <c r="U595" s="116"/>
      <c r="V595" s="116"/>
      <c r="W595" s="116"/>
      <c r="X595" s="116"/>
      <c r="Y595" s="116"/>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69">
        <f t="shared" ref="BJ595:BR595" si="432">COUNTIFS($J$7:$J$540,"Ngôn ngữ",BJ$7:BJ$540,"0")</f>
        <v>0</v>
      </c>
      <c r="BK595" s="69">
        <f t="shared" si="432"/>
        <v>0</v>
      </c>
      <c r="BL595" s="69">
        <f t="shared" si="432"/>
        <v>0</v>
      </c>
      <c r="BM595" s="69">
        <f t="shared" si="432"/>
        <v>0</v>
      </c>
      <c r="BN595" s="69">
        <f t="shared" si="432"/>
        <v>0</v>
      </c>
      <c r="BO595" s="69">
        <f t="shared" si="432"/>
        <v>0</v>
      </c>
      <c r="BP595" s="69">
        <f t="shared" si="432"/>
        <v>0</v>
      </c>
      <c r="BQ595" s="69">
        <f t="shared" si="432"/>
        <v>0</v>
      </c>
      <c r="BR595" s="69">
        <f t="shared" si="432"/>
        <v>0</v>
      </c>
      <c r="BS595" s="69"/>
      <c r="BT595" s="69"/>
      <c r="BU595" s="69"/>
      <c r="BV595" s="69"/>
      <c r="BW595" s="69"/>
      <c r="BX595" s="69"/>
      <c r="BY595" s="69"/>
      <c r="BZ595" s="69"/>
      <c r="CA595" s="69"/>
      <c r="CB595" s="69"/>
      <c r="CC595" s="69">
        <f>COUNTIFS($J$7:$J$540,"Ngôn ngữ",CC$7:CC$540,"0")</f>
        <v>0</v>
      </c>
      <c r="CD595" s="69"/>
      <c r="CE595" s="69">
        <f t="shared" ref="CE595:CR595" si="433">COUNTIFS($J$7:$J$540,"Ngôn ngữ",CE$7:CE$540,"0")</f>
        <v>0</v>
      </c>
      <c r="CF595" s="69">
        <f t="shared" si="433"/>
        <v>0</v>
      </c>
      <c r="CG595" s="69">
        <f t="shared" si="433"/>
        <v>0</v>
      </c>
      <c r="CH595" s="69">
        <f t="shared" si="433"/>
        <v>0</v>
      </c>
      <c r="CI595" s="69">
        <f t="shared" si="433"/>
        <v>0</v>
      </c>
      <c r="CJ595" s="69">
        <f t="shared" si="433"/>
        <v>0</v>
      </c>
      <c r="CK595" s="69">
        <f t="shared" si="433"/>
        <v>0</v>
      </c>
      <c r="CL595" s="69">
        <f t="shared" si="433"/>
        <v>0</v>
      </c>
      <c r="CM595" s="69">
        <f t="shared" si="433"/>
        <v>0</v>
      </c>
      <c r="CN595" s="69">
        <f t="shared" si="433"/>
        <v>0</v>
      </c>
      <c r="CO595" s="69">
        <f t="shared" si="433"/>
        <v>0</v>
      </c>
      <c r="CP595" s="69">
        <f t="shared" si="433"/>
        <v>0</v>
      </c>
      <c r="CQ595" s="69">
        <f t="shared" si="433"/>
        <v>0</v>
      </c>
      <c r="CR595" s="69">
        <f t="shared" si="433"/>
        <v>0</v>
      </c>
      <c r="CS595" s="69"/>
      <c r="CT595" s="69">
        <f>COUNTIFS($J$7:$J$540,"Ngôn ngữ",CT$7:CT$540,"0")</f>
        <v>0</v>
      </c>
      <c r="CU595" s="69">
        <f>COUNTIFS($J$7:$J$540,"Ngôn ngữ",CU$7:CU$540,"0")</f>
        <v>0</v>
      </c>
      <c r="CV595" s="69">
        <f>COUNTIFS($J$7:$J$540,"Ngôn ngữ",CV$7:CV$540,"0")</f>
        <v>0</v>
      </c>
      <c r="CW595" s="644"/>
      <c r="CX595" s="645"/>
      <c r="CY595" s="645"/>
      <c r="CZ595" s="645"/>
      <c r="DA595" s="645"/>
      <c r="DB595" s="645"/>
      <c r="DC595" s="645"/>
      <c r="DD595" s="645"/>
      <c r="DE595" s="645"/>
      <c r="DF595" s="646"/>
      <c r="DG595" s="2"/>
      <c r="DH595" s="2"/>
      <c r="DI595" s="2"/>
      <c r="DJ595" s="2"/>
      <c r="DK595" s="2"/>
      <c r="DL595" s="2"/>
      <c r="DM595" s="2"/>
      <c r="DN595" s="2"/>
      <c r="DO595" s="2"/>
      <c r="DP595" s="2"/>
      <c r="DQ595" s="2"/>
      <c r="DR595" s="2"/>
      <c r="DS595" s="2"/>
      <c r="DT595" s="2"/>
      <c r="DU595" s="2"/>
      <c r="DV595" s="2"/>
      <c r="DW595" s="2"/>
      <c r="DX595" s="2"/>
      <c r="DY595" s="2"/>
      <c r="DZ595" s="2"/>
    </row>
    <row r="596" spans="1:130" ht="15.75" hidden="1" x14ac:dyDescent="0.25">
      <c r="A596" s="671"/>
      <c r="B596" s="636"/>
      <c r="C596" s="639"/>
      <c r="D596" s="180" t="s">
        <v>957</v>
      </c>
      <c r="E596" s="1"/>
      <c r="F596" s="1"/>
      <c r="G596" s="2"/>
      <c r="H596" s="2"/>
      <c r="I596" s="2"/>
      <c r="J596" s="2"/>
      <c r="K596" s="2"/>
      <c r="L596" s="2"/>
      <c r="M596" s="4"/>
      <c r="N596" s="302"/>
      <c r="O596" s="116"/>
      <c r="P596" s="116"/>
      <c r="Q596" s="116"/>
      <c r="R596" s="116"/>
      <c r="S596" s="116"/>
      <c r="T596" s="116"/>
      <c r="U596" s="116"/>
      <c r="V596" s="116"/>
      <c r="W596" s="116"/>
      <c r="X596" s="116"/>
      <c r="Y596" s="116"/>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69">
        <f t="shared" ref="BJ596:BR596" si="434">COUNTIFS($J$7:$J$540,"Ngôn ngữ",BJ$7:BJ$540,"KĐG")</f>
        <v>0</v>
      </c>
      <c r="BK596" s="69">
        <f t="shared" si="434"/>
        <v>0</v>
      </c>
      <c r="BL596" s="69">
        <f t="shared" si="434"/>
        <v>0</v>
      </c>
      <c r="BM596" s="69">
        <f t="shared" si="434"/>
        <v>0</v>
      </c>
      <c r="BN596" s="69">
        <f t="shared" si="434"/>
        <v>0</v>
      </c>
      <c r="BO596" s="69">
        <f t="shared" si="434"/>
        <v>0</v>
      </c>
      <c r="BP596" s="69">
        <f t="shared" si="434"/>
        <v>0</v>
      </c>
      <c r="BQ596" s="69">
        <f t="shared" si="434"/>
        <v>0</v>
      </c>
      <c r="BR596" s="69">
        <f t="shared" si="434"/>
        <v>0</v>
      </c>
      <c r="BS596" s="69"/>
      <c r="BT596" s="69"/>
      <c r="BU596" s="69"/>
      <c r="BV596" s="69"/>
      <c r="BW596" s="69"/>
      <c r="BX596" s="69"/>
      <c r="BY596" s="69"/>
      <c r="BZ596" s="69"/>
      <c r="CA596" s="69"/>
      <c r="CB596" s="69"/>
      <c r="CC596" s="69">
        <f>COUNTIFS($J$7:$J$540,"Ngôn ngữ",CC$7:CC$540,"KĐG")</f>
        <v>0</v>
      </c>
      <c r="CD596" s="69"/>
      <c r="CE596" s="69">
        <f t="shared" ref="CE596:CR596" si="435">COUNTIFS($J$7:$J$540,"Ngôn ngữ",CE$7:CE$540,"KĐG")</f>
        <v>0</v>
      </c>
      <c r="CF596" s="69">
        <f t="shared" si="435"/>
        <v>0</v>
      </c>
      <c r="CG596" s="69">
        <f t="shared" si="435"/>
        <v>0</v>
      </c>
      <c r="CH596" s="69">
        <f t="shared" si="435"/>
        <v>0</v>
      </c>
      <c r="CI596" s="69">
        <f t="shared" si="435"/>
        <v>0</v>
      </c>
      <c r="CJ596" s="69">
        <f t="shared" si="435"/>
        <v>0</v>
      </c>
      <c r="CK596" s="69">
        <f t="shared" si="435"/>
        <v>0</v>
      </c>
      <c r="CL596" s="69">
        <f t="shared" si="435"/>
        <v>0</v>
      </c>
      <c r="CM596" s="69">
        <f t="shared" si="435"/>
        <v>0</v>
      </c>
      <c r="CN596" s="69">
        <f t="shared" si="435"/>
        <v>0</v>
      </c>
      <c r="CO596" s="69">
        <f t="shared" si="435"/>
        <v>0</v>
      </c>
      <c r="CP596" s="69">
        <f t="shared" si="435"/>
        <v>0</v>
      </c>
      <c r="CQ596" s="69">
        <f t="shared" si="435"/>
        <v>0</v>
      </c>
      <c r="CR596" s="69">
        <f t="shared" si="435"/>
        <v>0</v>
      </c>
      <c r="CS596" s="69"/>
      <c r="CT596" s="69">
        <f>COUNTIFS($J$7:$J$540,"Ngôn ngữ",CT$7:CT$540,"KĐG")</f>
        <v>0</v>
      </c>
      <c r="CU596" s="69">
        <f>COUNTIFS($J$7:$J$540,"Ngôn ngữ",CU$7:CU$540,"KĐG")</f>
        <v>0</v>
      </c>
      <c r="CV596" s="69">
        <f>COUNTIFS($J$7:$J$540,"Ngôn ngữ",CV$7:CV$540,"KĐG")</f>
        <v>0</v>
      </c>
      <c r="CW596" s="644"/>
      <c r="CX596" s="645"/>
      <c r="CY596" s="645"/>
      <c r="CZ596" s="645"/>
      <c r="DA596" s="645"/>
      <c r="DB596" s="645"/>
      <c r="DC596" s="645"/>
      <c r="DD596" s="645"/>
      <c r="DE596" s="645"/>
      <c r="DF596" s="646"/>
      <c r="DG596" s="2"/>
      <c r="DH596" s="2"/>
      <c r="DI596" s="2"/>
      <c r="DJ596" s="2"/>
      <c r="DK596" s="2"/>
      <c r="DL596" s="2"/>
      <c r="DM596" s="2"/>
      <c r="DN596" s="2"/>
      <c r="DO596" s="2"/>
      <c r="DP596" s="2"/>
      <c r="DQ596" s="2"/>
      <c r="DR596" s="2"/>
      <c r="DS596" s="2"/>
      <c r="DT596" s="2"/>
      <c r="DU596" s="2"/>
      <c r="DV596" s="2"/>
      <c r="DW596" s="2"/>
      <c r="DX596" s="2"/>
      <c r="DY596" s="2"/>
      <c r="DZ596" s="2"/>
    </row>
    <row r="597" spans="1:130" ht="15.75" hidden="1" x14ac:dyDescent="0.25">
      <c r="A597" s="671"/>
      <c r="B597" s="636"/>
      <c r="C597" s="639"/>
      <c r="D597" s="180" t="s">
        <v>958</v>
      </c>
      <c r="E597" s="1"/>
      <c r="F597" s="1"/>
      <c r="G597" s="2"/>
      <c r="H597" s="2"/>
      <c r="I597" s="2"/>
      <c r="J597" s="2"/>
      <c r="K597" s="2"/>
      <c r="L597" s="2"/>
      <c r="M597" s="4"/>
      <c r="N597" s="302"/>
      <c r="O597" s="116"/>
      <c r="P597" s="116"/>
      <c r="Q597" s="116"/>
      <c r="R597" s="116"/>
      <c r="S597" s="116"/>
      <c r="T597" s="116"/>
      <c r="U597" s="116"/>
      <c r="V597" s="116"/>
      <c r="W597" s="116"/>
      <c r="X597" s="116"/>
      <c r="Y597" s="116"/>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184">
        <f t="shared" ref="BJ597:CC597" si="436">BJ596/(BJ593+BJ594+BJ595+BJ596)</f>
        <v>0</v>
      </c>
      <c r="BK597" s="184">
        <f t="shared" si="436"/>
        <v>0</v>
      </c>
      <c r="BL597" s="184">
        <f t="shared" si="436"/>
        <v>0</v>
      </c>
      <c r="BM597" s="184">
        <f t="shared" si="436"/>
        <v>0</v>
      </c>
      <c r="BN597" s="184">
        <f t="shared" si="436"/>
        <v>0</v>
      </c>
      <c r="BO597" s="184">
        <f t="shared" si="436"/>
        <v>0</v>
      </c>
      <c r="BP597" s="184">
        <f t="shared" si="436"/>
        <v>0</v>
      </c>
      <c r="BQ597" s="184">
        <f t="shared" si="436"/>
        <v>0</v>
      </c>
      <c r="BR597" s="184">
        <f t="shared" si="436"/>
        <v>0</v>
      </c>
      <c r="BS597" s="184"/>
      <c r="BT597" s="184"/>
      <c r="BU597" s="184"/>
      <c r="BV597" s="184"/>
      <c r="BW597" s="184"/>
      <c r="BX597" s="184"/>
      <c r="BY597" s="184"/>
      <c r="BZ597" s="184"/>
      <c r="CA597" s="184"/>
      <c r="CB597" s="184"/>
      <c r="CC597" s="184">
        <f t="shared" si="436"/>
        <v>0</v>
      </c>
      <c r="CD597" s="184"/>
      <c r="CE597" s="184">
        <f t="shared" ref="CE597:CV597" si="437">CE596/(CE593+CE594+CE595+CE596)</f>
        <v>0</v>
      </c>
      <c r="CF597" s="184">
        <f t="shared" si="437"/>
        <v>0</v>
      </c>
      <c r="CG597" s="184">
        <f t="shared" si="437"/>
        <v>0</v>
      </c>
      <c r="CH597" s="184">
        <f t="shared" si="437"/>
        <v>0</v>
      </c>
      <c r="CI597" s="184">
        <f t="shared" si="437"/>
        <v>0</v>
      </c>
      <c r="CJ597" s="184">
        <f t="shared" si="437"/>
        <v>0</v>
      </c>
      <c r="CK597" s="184">
        <f t="shared" si="437"/>
        <v>0</v>
      </c>
      <c r="CL597" s="184">
        <f t="shared" si="437"/>
        <v>0</v>
      </c>
      <c r="CM597" s="184">
        <f t="shared" si="437"/>
        <v>0</v>
      </c>
      <c r="CN597" s="184">
        <f t="shared" si="437"/>
        <v>0</v>
      </c>
      <c r="CO597" s="184">
        <f t="shared" si="437"/>
        <v>0</v>
      </c>
      <c r="CP597" s="184">
        <f t="shared" si="437"/>
        <v>0</v>
      </c>
      <c r="CQ597" s="184">
        <f t="shared" si="437"/>
        <v>0</v>
      </c>
      <c r="CR597" s="184">
        <f t="shared" si="437"/>
        <v>0</v>
      </c>
      <c r="CS597" s="184"/>
      <c r="CT597" s="184">
        <f t="shared" si="437"/>
        <v>0</v>
      </c>
      <c r="CU597" s="184">
        <f t="shared" si="437"/>
        <v>0</v>
      </c>
      <c r="CV597" s="184">
        <f t="shared" si="437"/>
        <v>0</v>
      </c>
      <c r="CW597" s="647"/>
      <c r="CX597" s="648"/>
      <c r="CY597" s="648"/>
      <c r="CZ597" s="648"/>
      <c r="DA597" s="648"/>
      <c r="DB597" s="648"/>
      <c r="DC597" s="648"/>
      <c r="DD597" s="648"/>
      <c r="DE597" s="648"/>
      <c r="DF597" s="649"/>
      <c r="DG597" s="2"/>
      <c r="DH597" s="2"/>
      <c r="DI597" s="2"/>
      <c r="DJ597" s="2"/>
      <c r="DK597" s="2"/>
      <c r="DL597" s="2"/>
      <c r="DM597" s="2"/>
      <c r="DN597" s="2"/>
      <c r="DO597" s="2"/>
      <c r="DP597" s="2"/>
      <c r="DQ597" s="2"/>
      <c r="DR597" s="2"/>
      <c r="DS597" s="2"/>
      <c r="DT597" s="2"/>
      <c r="DU597" s="2"/>
      <c r="DV597" s="2"/>
      <c r="DW597" s="2"/>
      <c r="DX597" s="2"/>
      <c r="DY597" s="2"/>
      <c r="DZ597" s="2"/>
    </row>
    <row r="598" spans="1:130" ht="15.75" hidden="1" x14ac:dyDescent="0.25">
      <c r="A598" s="671"/>
      <c r="B598" s="637"/>
      <c r="C598" s="639"/>
      <c r="D598" s="633" t="s">
        <v>971</v>
      </c>
      <c r="E598" s="1"/>
      <c r="F598" s="1"/>
      <c r="G598" s="2"/>
      <c r="H598" s="2"/>
      <c r="I598" s="2"/>
      <c r="J598" s="2"/>
      <c r="K598" s="2"/>
      <c r="L598" s="2"/>
      <c r="M598" s="4"/>
      <c r="N598" s="302"/>
      <c r="O598" s="116"/>
      <c r="P598" s="116"/>
      <c r="Q598" s="116"/>
      <c r="R598" s="116"/>
      <c r="S598" s="116"/>
      <c r="T598" s="116"/>
      <c r="U598" s="116"/>
      <c r="V598" s="116"/>
      <c r="W598" s="116"/>
      <c r="X598" s="116"/>
      <c r="Y598" s="116"/>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188">
        <f t="shared" ref="BJ598:CC598" si="438">(((BJ593*2)+(BJ594*1)+(BJ595*0)+(BJ595*0)))/(BJ593+BJ594+BJ595+BJ596)</f>
        <v>1.9791666666666667</v>
      </c>
      <c r="BK598" s="188">
        <f t="shared" si="438"/>
        <v>1.88</v>
      </c>
      <c r="BL598" s="188">
        <f t="shared" si="438"/>
        <v>1.86</v>
      </c>
      <c r="BM598" s="188">
        <f t="shared" si="438"/>
        <v>1.86</v>
      </c>
      <c r="BN598" s="188">
        <f t="shared" si="438"/>
        <v>1.88</v>
      </c>
      <c r="BO598" s="188">
        <f t="shared" si="438"/>
        <v>1.88</v>
      </c>
      <c r="BP598" s="188">
        <f t="shared" si="438"/>
        <v>1.88</v>
      </c>
      <c r="BQ598" s="188">
        <f t="shared" si="438"/>
        <v>1.9</v>
      </c>
      <c r="BR598" s="188">
        <f t="shared" si="438"/>
        <v>1.9</v>
      </c>
      <c r="BS598" s="188"/>
      <c r="BT598" s="188"/>
      <c r="BU598" s="188"/>
      <c r="BV598" s="188"/>
      <c r="BW598" s="188"/>
      <c r="BX598" s="188"/>
      <c r="BY598" s="188"/>
      <c r="BZ598" s="188"/>
      <c r="CA598" s="188"/>
      <c r="CB598" s="188"/>
      <c r="CC598" s="188">
        <f t="shared" si="438"/>
        <v>1.84</v>
      </c>
      <c r="CD598" s="188"/>
      <c r="CE598" s="188">
        <f t="shared" ref="CE598:CV598" si="439">(((CE593*2)+(CE594*1)+(CE595*0)+(CE595*0)))/(CE593+CE594+CE595+CE596)</f>
        <v>1.84</v>
      </c>
      <c r="CF598" s="188">
        <f t="shared" si="439"/>
        <v>1.84</v>
      </c>
      <c r="CG598" s="188">
        <f t="shared" si="439"/>
        <v>1.88</v>
      </c>
      <c r="CH598" s="188">
        <f t="shared" si="439"/>
        <v>1.86</v>
      </c>
      <c r="CI598" s="188">
        <f t="shared" si="439"/>
        <v>1.86</v>
      </c>
      <c r="CJ598" s="188">
        <f t="shared" si="439"/>
        <v>1.84</v>
      </c>
      <c r="CK598" s="188">
        <f t="shared" si="439"/>
        <v>1.84</v>
      </c>
      <c r="CL598" s="188">
        <f t="shared" si="439"/>
        <v>1.86</v>
      </c>
      <c r="CM598" s="188">
        <f t="shared" si="439"/>
        <v>1.84</v>
      </c>
      <c r="CN598" s="188">
        <f t="shared" si="439"/>
        <v>1.82</v>
      </c>
      <c r="CO598" s="188">
        <f t="shared" si="439"/>
        <v>1.88</v>
      </c>
      <c r="CP598" s="188">
        <f t="shared" si="439"/>
        <v>1.84</v>
      </c>
      <c r="CQ598" s="188">
        <f t="shared" si="439"/>
        <v>1.88</v>
      </c>
      <c r="CR598" s="188">
        <f t="shared" si="439"/>
        <v>1.88</v>
      </c>
      <c r="CS598" s="188"/>
      <c r="CT598" s="188">
        <f t="shared" si="439"/>
        <v>1.88</v>
      </c>
      <c r="CU598" s="188">
        <f t="shared" si="439"/>
        <v>1.86</v>
      </c>
      <c r="CV598" s="188">
        <f t="shared" si="439"/>
        <v>1.9</v>
      </c>
      <c r="CW598" s="189">
        <f>COUNTIF($BJ600:$CV600,"Đ")</f>
        <v>27</v>
      </c>
      <c r="CX598" s="360">
        <f>CW598/(CY598+DA598+DC598+CW598)</f>
        <v>1</v>
      </c>
      <c r="CY598" s="189">
        <f>COUNTIF($BJ600:$DL600,"CCG")</f>
        <v>0</v>
      </c>
      <c r="CZ598" s="190">
        <f>CY598/(CW598+DA598+DC598+CY598)</f>
        <v>0</v>
      </c>
      <c r="DA598" s="189">
        <f>COUNTIF($BJ600:$DL600,"CĐ")</f>
        <v>0</v>
      </c>
      <c r="DB598" s="190">
        <f>DA598/(CW598+CY598+DC598+DA598)</f>
        <v>0</v>
      </c>
      <c r="DC598" s="189">
        <f>COUNTIF($BJ600:$DL600,"KĐG")</f>
        <v>0</v>
      </c>
      <c r="DD598" s="190">
        <f>DC598/(CW598+CY598+DA598+DC598)</f>
        <v>0</v>
      </c>
      <c r="DE598" s="191">
        <f>(((CW598*2)+(CY598*1)+(DA598*0)))/(CW598+CY598+DA598)</f>
        <v>2</v>
      </c>
      <c r="DF598" s="191" t="str">
        <f>IF(DE598&gt;=1.6,"Đạt mục tiêu",IF(DE598&gt;=1,"Cần cố gắng","Chưa đạt"))</f>
        <v>Đạt mục tiêu</v>
      </c>
      <c r="DG598" s="2"/>
      <c r="DH598" s="2"/>
      <c r="DI598" s="2"/>
      <c r="DJ598" s="2"/>
      <c r="DK598" s="2"/>
      <c r="DL598" s="2"/>
      <c r="DM598" s="2"/>
      <c r="DN598" s="2"/>
      <c r="DO598" s="2"/>
      <c r="DP598" s="2"/>
      <c r="DQ598" s="2"/>
      <c r="DR598" s="2"/>
      <c r="DS598" s="2"/>
      <c r="DT598" s="2"/>
      <c r="DU598" s="2"/>
      <c r="DV598" s="2"/>
      <c r="DW598" s="2"/>
      <c r="DX598" s="2"/>
      <c r="DY598" s="2"/>
      <c r="DZ598" s="2"/>
    </row>
    <row r="599" spans="1:130" ht="15.75" hidden="1" x14ac:dyDescent="0.25">
      <c r="A599" s="671"/>
      <c r="B599" s="516"/>
      <c r="C599" s="639"/>
      <c r="D599" s="650"/>
      <c r="E599" s="237"/>
      <c r="F599" s="237"/>
      <c r="G599" s="387"/>
      <c r="H599" s="387"/>
      <c r="I599" s="387"/>
      <c r="J599" s="387"/>
      <c r="K599" s="387"/>
      <c r="L599" s="387"/>
      <c r="M599" s="265"/>
      <c r="N599" s="302"/>
      <c r="O599" s="266"/>
      <c r="P599" s="266"/>
      <c r="Q599" s="266"/>
      <c r="R599" s="266"/>
      <c r="S599" s="266"/>
      <c r="T599" s="266"/>
      <c r="U599" s="266"/>
      <c r="V599" s="266"/>
      <c r="W599" s="266"/>
      <c r="X599" s="266"/>
      <c r="Y599" s="266"/>
      <c r="Z599" s="387"/>
      <c r="AA599" s="387"/>
      <c r="AB599" s="387"/>
      <c r="AC599" s="387"/>
      <c r="AD599" s="387"/>
      <c r="AE599" s="387"/>
      <c r="AF599" s="387"/>
      <c r="AG599" s="387"/>
      <c r="AH599" s="387"/>
      <c r="AI599" s="387"/>
      <c r="AJ599" s="387"/>
      <c r="AK599" s="387"/>
      <c r="AL599" s="387"/>
      <c r="AM599" s="387"/>
      <c r="AN599" s="387"/>
      <c r="AO599" s="387"/>
      <c r="AP599" s="387"/>
      <c r="AQ599" s="387"/>
      <c r="AR599" s="387"/>
      <c r="AS599" s="387"/>
      <c r="AT599" s="387"/>
      <c r="AU599" s="387"/>
      <c r="AV599" s="387"/>
      <c r="AW599" s="387"/>
      <c r="AX599" s="387"/>
      <c r="AY599" s="387"/>
      <c r="AZ599" s="387"/>
      <c r="BA599" s="387"/>
      <c r="BB599" s="387"/>
      <c r="BC599" s="387"/>
      <c r="BD599" s="387"/>
      <c r="BE599" s="387"/>
      <c r="BF599" s="387"/>
      <c r="BG599" s="387"/>
      <c r="BH599" s="387"/>
      <c r="BI599" s="387"/>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267"/>
      <c r="CX599" s="362"/>
      <c r="CY599" s="267"/>
      <c r="CZ599" s="268"/>
      <c r="DA599" s="267"/>
      <c r="DB599" s="268"/>
      <c r="DC599" s="267"/>
      <c r="DD599" s="268"/>
      <c r="DE599" s="269"/>
      <c r="DF599" s="269"/>
      <c r="DG599" s="387"/>
      <c r="DH599" s="387"/>
      <c r="DI599" s="387"/>
      <c r="DJ599" s="387"/>
      <c r="DK599" s="387"/>
      <c r="DL599" s="387"/>
      <c r="DM599" s="387"/>
      <c r="DN599" s="387"/>
      <c r="DO599" s="387"/>
      <c r="DP599" s="387"/>
      <c r="DQ599" s="387"/>
      <c r="DR599" s="387"/>
      <c r="DS599" s="387"/>
      <c r="DT599" s="387"/>
      <c r="DU599" s="387"/>
      <c r="DV599" s="387"/>
      <c r="DW599" s="387"/>
      <c r="DX599" s="387"/>
      <c r="DY599" s="387"/>
      <c r="DZ599" s="387"/>
    </row>
    <row r="600" spans="1:130" ht="15.75" hidden="1" x14ac:dyDescent="0.25">
      <c r="A600" s="671"/>
      <c r="B600" s="635" t="s">
        <v>406</v>
      </c>
      <c r="C600" s="640"/>
      <c r="D600" s="634"/>
      <c r="E600" s="1"/>
      <c r="F600" s="1"/>
      <c r="G600" s="2"/>
      <c r="H600" s="2"/>
      <c r="I600" s="2"/>
      <c r="J600" s="2"/>
      <c r="K600" s="2"/>
      <c r="L600" s="2"/>
      <c r="M600" s="4"/>
      <c r="N600" s="302"/>
      <c r="O600" s="116"/>
      <c r="P600" s="116"/>
      <c r="Q600" s="116"/>
      <c r="R600" s="116"/>
      <c r="S600" s="116"/>
      <c r="T600" s="116"/>
      <c r="U600" s="116"/>
      <c r="V600" s="116"/>
      <c r="W600" s="116"/>
      <c r="X600" s="116"/>
      <c r="Y600" s="116"/>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188" t="str">
        <f t="shared" ref="BJ600:CC600" si="440">IF(BJ597&gt;=50%,"KĐG",IF(BJ598&gt;=1.6,"Đ",IF(BJ598&gt;=1,"CCG","CĐ")))</f>
        <v>Đ</v>
      </c>
      <c r="BK600" s="188" t="str">
        <f t="shared" si="440"/>
        <v>Đ</v>
      </c>
      <c r="BL600" s="188" t="str">
        <f t="shared" si="440"/>
        <v>Đ</v>
      </c>
      <c r="BM600" s="188" t="str">
        <f t="shared" si="440"/>
        <v>Đ</v>
      </c>
      <c r="BN600" s="188" t="str">
        <f t="shared" si="440"/>
        <v>Đ</v>
      </c>
      <c r="BO600" s="188" t="str">
        <f t="shared" si="440"/>
        <v>Đ</v>
      </c>
      <c r="BP600" s="188" t="str">
        <f t="shared" si="440"/>
        <v>Đ</v>
      </c>
      <c r="BQ600" s="188" t="str">
        <f t="shared" si="440"/>
        <v>Đ</v>
      </c>
      <c r="BR600" s="188" t="str">
        <f t="shared" si="440"/>
        <v>Đ</v>
      </c>
      <c r="BS600" s="188"/>
      <c r="BT600" s="188"/>
      <c r="BU600" s="188"/>
      <c r="BV600" s="188"/>
      <c r="BW600" s="188"/>
      <c r="BX600" s="188"/>
      <c r="BY600" s="188"/>
      <c r="BZ600" s="188"/>
      <c r="CA600" s="188"/>
      <c r="CB600" s="188"/>
      <c r="CC600" s="188" t="str">
        <f t="shared" si="440"/>
        <v>Đ</v>
      </c>
      <c r="CD600" s="188"/>
      <c r="CE600" s="188" t="str">
        <f t="shared" ref="CE600:CV600" si="441">IF(CE597&gt;=50%,"KĐG",IF(CE598&gt;=1.6,"Đ",IF(CE598&gt;=1,"CCG","CĐ")))</f>
        <v>Đ</v>
      </c>
      <c r="CF600" s="188" t="str">
        <f t="shared" si="441"/>
        <v>Đ</v>
      </c>
      <c r="CG600" s="188" t="str">
        <f t="shared" si="441"/>
        <v>Đ</v>
      </c>
      <c r="CH600" s="188" t="str">
        <f t="shared" si="441"/>
        <v>Đ</v>
      </c>
      <c r="CI600" s="188" t="str">
        <f t="shared" si="441"/>
        <v>Đ</v>
      </c>
      <c r="CJ600" s="188" t="str">
        <f t="shared" si="441"/>
        <v>Đ</v>
      </c>
      <c r="CK600" s="188" t="str">
        <f t="shared" si="441"/>
        <v>Đ</v>
      </c>
      <c r="CL600" s="188" t="str">
        <f t="shared" si="441"/>
        <v>Đ</v>
      </c>
      <c r="CM600" s="188" t="str">
        <f t="shared" si="441"/>
        <v>Đ</v>
      </c>
      <c r="CN600" s="188" t="str">
        <f t="shared" si="441"/>
        <v>Đ</v>
      </c>
      <c r="CO600" s="188" t="str">
        <f t="shared" si="441"/>
        <v>Đ</v>
      </c>
      <c r="CP600" s="188" t="str">
        <f t="shared" si="441"/>
        <v>Đ</v>
      </c>
      <c r="CQ600" s="188" t="str">
        <f t="shared" si="441"/>
        <v>Đ</v>
      </c>
      <c r="CR600" s="188" t="str">
        <f t="shared" si="441"/>
        <v>Đ</v>
      </c>
      <c r="CS600" s="188"/>
      <c r="CT600" s="188" t="str">
        <f t="shared" si="441"/>
        <v>Đ</v>
      </c>
      <c r="CU600" s="188" t="str">
        <f t="shared" si="441"/>
        <v>Đ</v>
      </c>
      <c r="CV600" s="188" t="str">
        <f t="shared" si="441"/>
        <v>Đ</v>
      </c>
      <c r="CW600" s="192"/>
      <c r="CX600" s="361"/>
      <c r="CY600" s="192"/>
      <c r="CZ600" s="193"/>
      <c r="DA600" s="192"/>
      <c r="DB600" s="193"/>
      <c r="DC600" s="192"/>
      <c r="DD600" s="193"/>
      <c r="DE600" s="194"/>
      <c r="DF600" s="194"/>
      <c r="DG600" s="2"/>
      <c r="DH600" s="2"/>
      <c r="DI600" s="2"/>
      <c r="DJ600" s="2"/>
      <c r="DK600" s="2"/>
      <c r="DL600" s="2"/>
      <c r="DM600" s="2"/>
      <c r="DN600" s="2"/>
      <c r="DO600" s="2"/>
      <c r="DP600" s="2"/>
      <c r="DQ600" s="2"/>
      <c r="DR600" s="2"/>
      <c r="DS600" s="2"/>
      <c r="DT600" s="2"/>
      <c r="DU600" s="2"/>
      <c r="DV600" s="2"/>
      <c r="DW600" s="2"/>
      <c r="DX600" s="2"/>
      <c r="DY600" s="2"/>
      <c r="DZ600" s="2"/>
    </row>
    <row r="601" spans="1:130" ht="15.75" hidden="1" x14ac:dyDescent="0.25">
      <c r="A601" s="671"/>
      <c r="B601" s="636"/>
      <c r="C601" s="638" t="s">
        <v>406</v>
      </c>
      <c r="D601" s="180" t="s">
        <v>969</v>
      </c>
      <c r="E601" s="1"/>
      <c r="F601" s="1"/>
      <c r="G601" s="2"/>
      <c r="H601" s="2"/>
      <c r="I601" s="2"/>
      <c r="J601" s="2"/>
      <c r="K601" s="2"/>
      <c r="L601" s="2"/>
      <c r="M601" s="4"/>
      <c r="N601" s="302"/>
      <c r="O601" s="116"/>
      <c r="P601" s="116"/>
      <c r="Q601" s="116"/>
      <c r="R601" s="116"/>
      <c r="S601" s="116"/>
      <c r="T601" s="116"/>
      <c r="U601" s="116"/>
      <c r="V601" s="116"/>
      <c r="W601" s="116"/>
      <c r="X601" s="116"/>
      <c r="Y601" s="116"/>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69">
        <f t="shared" ref="BJ601:BR601" si="442">COUNTIFS($J$7:$J$540,"TCKNXH",BJ$7:BJ$540,"2")</f>
        <v>43</v>
      </c>
      <c r="BK601" s="69">
        <f t="shared" si="442"/>
        <v>47</v>
      </c>
      <c r="BL601" s="69">
        <f t="shared" si="442"/>
        <v>48</v>
      </c>
      <c r="BM601" s="69">
        <f t="shared" si="442"/>
        <v>47</v>
      </c>
      <c r="BN601" s="69">
        <f t="shared" si="442"/>
        <v>45</v>
      </c>
      <c r="BO601" s="69">
        <f t="shared" si="442"/>
        <v>49</v>
      </c>
      <c r="BP601" s="69">
        <f t="shared" si="442"/>
        <v>47</v>
      </c>
      <c r="BQ601" s="69">
        <f t="shared" si="442"/>
        <v>46</v>
      </c>
      <c r="BR601" s="69">
        <f t="shared" si="442"/>
        <v>45</v>
      </c>
      <c r="BS601" s="69"/>
      <c r="BT601" s="69"/>
      <c r="BU601" s="69"/>
      <c r="BV601" s="69"/>
      <c r="BW601" s="69"/>
      <c r="BX601" s="69"/>
      <c r="BY601" s="69"/>
      <c r="BZ601" s="69"/>
      <c r="CA601" s="69"/>
      <c r="CB601" s="69"/>
      <c r="CC601" s="69">
        <f>COUNTIFS($J$7:$J$540,"TCKNXH",CC$7:CC$540,"2")</f>
        <v>39</v>
      </c>
      <c r="CD601" s="69"/>
      <c r="CE601" s="69">
        <f t="shared" ref="CE601:CR601" si="443">COUNTIFS($J$7:$J$540,"TCKNXH",CE$7:CE$540,"2")</f>
        <v>48</v>
      </c>
      <c r="CF601" s="69">
        <f t="shared" si="443"/>
        <v>48</v>
      </c>
      <c r="CG601" s="69">
        <f t="shared" si="443"/>
        <v>46</v>
      </c>
      <c r="CH601" s="69">
        <f t="shared" si="443"/>
        <v>47</v>
      </c>
      <c r="CI601" s="69">
        <f t="shared" si="443"/>
        <v>46</v>
      </c>
      <c r="CJ601" s="69">
        <f t="shared" si="443"/>
        <v>48</v>
      </c>
      <c r="CK601" s="69">
        <f t="shared" si="443"/>
        <v>46</v>
      </c>
      <c r="CL601" s="69">
        <f t="shared" si="443"/>
        <v>45</v>
      </c>
      <c r="CM601" s="69">
        <f t="shared" si="443"/>
        <v>48</v>
      </c>
      <c r="CN601" s="69">
        <f t="shared" si="443"/>
        <v>43</v>
      </c>
      <c r="CO601" s="69">
        <f t="shared" si="443"/>
        <v>45</v>
      </c>
      <c r="CP601" s="69">
        <f t="shared" si="443"/>
        <v>49</v>
      </c>
      <c r="CQ601" s="69">
        <f t="shared" si="443"/>
        <v>49</v>
      </c>
      <c r="CR601" s="69">
        <f t="shared" si="443"/>
        <v>48</v>
      </c>
      <c r="CS601" s="69"/>
      <c r="CT601" s="69">
        <f>COUNTIFS($J$7:$J$540,"TCKNXH",CT$7:CT$540,"2")</f>
        <v>49</v>
      </c>
      <c r="CU601" s="69">
        <f>COUNTIFS($J$7:$J$540,"TCKNXH",CU$7:CU$540,"2")</f>
        <v>47</v>
      </c>
      <c r="CV601" s="69">
        <f>COUNTIFS($J$7:$J$540,"TCKNXH",CV$7:CV$540,"2")</f>
        <v>48</v>
      </c>
      <c r="CW601" s="641"/>
      <c r="CX601" s="642"/>
      <c r="CY601" s="642"/>
      <c r="CZ601" s="642"/>
      <c r="DA601" s="642"/>
      <c r="DB601" s="642"/>
      <c r="DC601" s="642"/>
      <c r="DD601" s="642"/>
      <c r="DE601" s="642"/>
      <c r="DF601" s="643"/>
      <c r="DG601" s="2"/>
      <c r="DH601" s="2"/>
      <c r="DI601" s="2"/>
      <c r="DJ601" s="2"/>
      <c r="DK601" s="2"/>
      <c r="DL601" s="2"/>
      <c r="DM601" s="2"/>
      <c r="DN601" s="2"/>
      <c r="DO601" s="2"/>
      <c r="DP601" s="2"/>
      <c r="DQ601" s="2"/>
      <c r="DR601" s="2"/>
      <c r="DS601" s="2"/>
      <c r="DT601" s="2"/>
      <c r="DU601" s="2"/>
      <c r="DV601" s="2"/>
      <c r="DW601" s="2"/>
      <c r="DX601" s="2"/>
      <c r="DY601" s="2"/>
      <c r="DZ601" s="2"/>
    </row>
    <row r="602" spans="1:130" ht="15.75" hidden="1" x14ac:dyDescent="0.25">
      <c r="A602" s="671"/>
      <c r="B602" s="636"/>
      <c r="C602" s="639"/>
      <c r="D602" s="180" t="s">
        <v>955</v>
      </c>
      <c r="E602" s="1"/>
      <c r="F602" s="1"/>
      <c r="G602" s="2"/>
      <c r="H602" s="2"/>
      <c r="I602" s="2"/>
      <c r="J602" s="2"/>
      <c r="K602" s="2"/>
      <c r="L602" s="2"/>
      <c r="M602" s="4"/>
      <c r="N602" s="302"/>
      <c r="O602" s="116"/>
      <c r="P602" s="116"/>
      <c r="Q602" s="116"/>
      <c r="R602" s="116"/>
      <c r="S602" s="116"/>
      <c r="T602" s="116"/>
      <c r="U602" s="116"/>
      <c r="V602" s="116"/>
      <c r="W602" s="116"/>
      <c r="X602" s="116"/>
      <c r="Y602" s="116"/>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69">
        <f t="shared" ref="BJ602:BR602" si="444">COUNTIFS($J$7:$J$540,"TCKNXH",BJ$7:BJ$540,"1")</f>
        <v>7</v>
      </c>
      <c r="BK602" s="69">
        <f t="shared" si="444"/>
        <v>3</v>
      </c>
      <c r="BL602" s="69">
        <f t="shared" si="444"/>
        <v>2</v>
      </c>
      <c r="BM602" s="69">
        <f t="shared" si="444"/>
        <v>3</v>
      </c>
      <c r="BN602" s="69">
        <f t="shared" si="444"/>
        <v>5</v>
      </c>
      <c r="BO602" s="69">
        <f t="shared" si="444"/>
        <v>1</v>
      </c>
      <c r="BP602" s="69">
        <f t="shared" si="444"/>
        <v>3</v>
      </c>
      <c r="BQ602" s="69">
        <f t="shared" si="444"/>
        <v>4</v>
      </c>
      <c r="BR602" s="69">
        <f t="shared" si="444"/>
        <v>5</v>
      </c>
      <c r="BS602" s="69"/>
      <c r="BT602" s="69"/>
      <c r="BU602" s="69"/>
      <c r="BV602" s="69"/>
      <c r="BW602" s="69"/>
      <c r="BX602" s="69"/>
      <c r="BY602" s="69"/>
      <c r="BZ602" s="69"/>
      <c r="CA602" s="69"/>
      <c r="CB602" s="69"/>
      <c r="CC602" s="69">
        <f>COUNTIFS($J$7:$J$540,"TCKNXH",CC$7:CC$540,"1")</f>
        <v>11</v>
      </c>
      <c r="CD602" s="69"/>
      <c r="CE602" s="69">
        <f t="shared" ref="CE602:CR602" si="445">COUNTIFS($J$7:$J$540,"TCKNXH",CE$7:CE$540,"1")</f>
        <v>2</v>
      </c>
      <c r="CF602" s="69">
        <f t="shared" si="445"/>
        <v>2</v>
      </c>
      <c r="CG602" s="69">
        <f t="shared" si="445"/>
        <v>4</v>
      </c>
      <c r="CH602" s="69">
        <f t="shared" si="445"/>
        <v>3</v>
      </c>
      <c r="CI602" s="69">
        <f t="shared" si="445"/>
        <v>4</v>
      </c>
      <c r="CJ602" s="69">
        <f t="shared" si="445"/>
        <v>2</v>
      </c>
      <c r="CK602" s="69">
        <f t="shared" si="445"/>
        <v>4</v>
      </c>
      <c r="CL602" s="69">
        <f t="shared" si="445"/>
        <v>5</v>
      </c>
      <c r="CM602" s="69">
        <f t="shared" si="445"/>
        <v>2</v>
      </c>
      <c r="CN602" s="69">
        <f t="shared" si="445"/>
        <v>7</v>
      </c>
      <c r="CO602" s="69">
        <f t="shared" si="445"/>
        <v>5</v>
      </c>
      <c r="CP602" s="69">
        <f t="shared" si="445"/>
        <v>1</v>
      </c>
      <c r="CQ602" s="69">
        <f t="shared" si="445"/>
        <v>1</v>
      </c>
      <c r="CR602" s="69">
        <f t="shared" si="445"/>
        <v>2</v>
      </c>
      <c r="CS602" s="69"/>
      <c r="CT602" s="69">
        <f>COUNTIFS($J$7:$J$540,"TCKNXH",CT$7:CT$540,"1")</f>
        <v>1</v>
      </c>
      <c r="CU602" s="69">
        <f>COUNTIFS($J$7:$J$540,"TCKNXH",CU$7:CU$540,"1")</f>
        <v>3</v>
      </c>
      <c r="CV602" s="69">
        <f>COUNTIFS($J$7:$J$540,"TCKNXH",CV$7:CV$540,"1")</f>
        <v>2</v>
      </c>
      <c r="CW602" s="644"/>
      <c r="CX602" s="645"/>
      <c r="CY602" s="645"/>
      <c r="CZ602" s="645"/>
      <c r="DA602" s="645"/>
      <c r="DB602" s="645"/>
      <c r="DC602" s="645"/>
      <c r="DD602" s="645"/>
      <c r="DE602" s="645"/>
      <c r="DF602" s="646"/>
      <c r="DG602" s="2"/>
      <c r="DH602" s="2"/>
      <c r="DI602" s="2"/>
      <c r="DJ602" s="2"/>
      <c r="DK602" s="2"/>
      <c r="DL602" s="2"/>
      <c r="DM602" s="2"/>
      <c r="DN602" s="2"/>
      <c r="DO602" s="2"/>
      <c r="DP602" s="2"/>
      <c r="DQ602" s="2"/>
      <c r="DR602" s="2"/>
      <c r="DS602" s="2"/>
      <c r="DT602" s="2"/>
      <c r="DU602" s="2"/>
      <c r="DV602" s="2"/>
      <c r="DW602" s="2"/>
      <c r="DX602" s="2"/>
      <c r="DY602" s="2"/>
      <c r="DZ602" s="2"/>
    </row>
    <row r="603" spans="1:130" ht="15.75" hidden="1" x14ac:dyDescent="0.25">
      <c r="A603" s="671"/>
      <c r="B603" s="636"/>
      <c r="C603" s="639"/>
      <c r="D603" s="180" t="s">
        <v>956</v>
      </c>
      <c r="E603" s="1"/>
      <c r="F603" s="1"/>
      <c r="G603" s="2"/>
      <c r="H603" s="2"/>
      <c r="I603" s="2"/>
      <c r="J603" s="2"/>
      <c r="K603" s="2"/>
      <c r="L603" s="2"/>
      <c r="M603" s="4"/>
      <c r="N603" s="302"/>
      <c r="O603" s="116"/>
      <c r="P603" s="116"/>
      <c r="Q603" s="116"/>
      <c r="R603" s="116"/>
      <c r="S603" s="116"/>
      <c r="T603" s="116"/>
      <c r="U603" s="116"/>
      <c r="V603" s="116"/>
      <c r="W603" s="116"/>
      <c r="X603" s="116"/>
      <c r="Y603" s="116"/>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69">
        <f t="shared" ref="BJ603:BR603" si="446">COUNTIFS($J$7:$J$540,"TCKNXH",BJ$7:BJ$540,"0")</f>
        <v>0</v>
      </c>
      <c r="BK603" s="69">
        <f t="shared" si="446"/>
        <v>0</v>
      </c>
      <c r="BL603" s="69">
        <f t="shared" si="446"/>
        <v>0</v>
      </c>
      <c r="BM603" s="69">
        <f t="shared" si="446"/>
        <v>0</v>
      </c>
      <c r="BN603" s="69">
        <f t="shared" si="446"/>
        <v>0</v>
      </c>
      <c r="BO603" s="69">
        <f t="shared" si="446"/>
        <v>0</v>
      </c>
      <c r="BP603" s="69">
        <f t="shared" si="446"/>
        <v>0</v>
      </c>
      <c r="BQ603" s="69">
        <f t="shared" si="446"/>
        <v>0</v>
      </c>
      <c r="BR603" s="69">
        <f t="shared" si="446"/>
        <v>0</v>
      </c>
      <c r="BS603" s="69"/>
      <c r="BT603" s="69"/>
      <c r="BU603" s="69"/>
      <c r="BV603" s="69"/>
      <c r="BW603" s="69"/>
      <c r="BX603" s="69"/>
      <c r="BY603" s="69"/>
      <c r="BZ603" s="69"/>
      <c r="CA603" s="69"/>
      <c r="CB603" s="69"/>
      <c r="CC603" s="69">
        <f>COUNTIFS($J$7:$J$540,"TCKNXH",CC$7:CC$540,"0")</f>
        <v>0</v>
      </c>
      <c r="CD603" s="69"/>
      <c r="CE603" s="69">
        <f t="shared" ref="CE603:CR603" si="447">COUNTIFS($J$7:$J$540,"TCKNXH",CE$7:CE$540,"0")</f>
        <v>0</v>
      </c>
      <c r="CF603" s="69">
        <f t="shared" si="447"/>
        <v>0</v>
      </c>
      <c r="CG603" s="69">
        <f t="shared" si="447"/>
        <v>0</v>
      </c>
      <c r="CH603" s="69">
        <f t="shared" si="447"/>
        <v>0</v>
      </c>
      <c r="CI603" s="69">
        <f t="shared" si="447"/>
        <v>0</v>
      </c>
      <c r="CJ603" s="69">
        <f t="shared" si="447"/>
        <v>0</v>
      </c>
      <c r="CK603" s="69">
        <f t="shared" si="447"/>
        <v>0</v>
      </c>
      <c r="CL603" s="69">
        <f t="shared" si="447"/>
        <v>0</v>
      </c>
      <c r="CM603" s="69">
        <f t="shared" si="447"/>
        <v>0</v>
      </c>
      <c r="CN603" s="69">
        <f t="shared" si="447"/>
        <v>0</v>
      </c>
      <c r="CO603" s="69">
        <f t="shared" si="447"/>
        <v>0</v>
      </c>
      <c r="CP603" s="69">
        <f t="shared" si="447"/>
        <v>0</v>
      </c>
      <c r="CQ603" s="69">
        <f t="shared" si="447"/>
        <v>0</v>
      </c>
      <c r="CR603" s="69">
        <f t="shared" si="447"/>
        <v>0</v>
      </c>
      <c r="CS603" s="69"/>
      <c r="CT603" s="69">
        <f>COUNTIFS($J$7:$J$540,"TCKNXH",CT$7:CT$540,"0")</f>
        <v>0</v>
      </c>
      <c r="CU603" s="69">
        <f>COUNTIFS($J$7:$J$540,"TCKNXH",CU$7:CU$540,"0")</f>
        <v>0</v>
      </c>
      <c r="CV603" s="69">
        <f>COUNTIFS($J$7:$J$540,"TCKNXH",CV$7:CV$540,"0")</f>
        <v>0</v>
      </c>
      <c r="CW603" s="644"/>
      <c r="CX603" s="645"/>
      <c r="CY603" s="645"/>
      <c r="CZ603" s="645"/>
      <c r="DA603" s="645"/>
      <c r="DB603" s="645"/>
      <c r="DC603" s="645"/>
      <c r="DD603" s="645"/>
      <c r="DE603" s="645"/>
      <c r="DF603" s="646"/>
      <c r="DG603" s="2"/>
      <c r="DH603" s="2"/>
      <c r="DI603" s="2"/>
      <c r="DJ603" s="2"/>
      <c r="DK603" s="2"/>
      <c r="DL603" s="2"/>
      <c r="DM603" s="2"/>
      <c r="DN603" s="2"/>
      <c r="DO603" s="2"/>
      <c r="DP603" s="2"/>
      <c r="DQ603" s="2"/>
      <c r="DR603" s="2"/>
      <c r="DS603" s="2"/>
      <c r="DT603" s="2"/>
      <c r="DU603" s="2"/>
      <c r="DV603" s="2"/>
      <c r="DW603" s="2"/>
      <c r="DX603" s="2"/>
      <c r="DY603" s="2"/>
      <c r="DZ603" s="2"/>
    </row>
    <row r="604" spans="1:130" ht="15.75" hidden="1" x14ac:dyDescent="0.25">
      <c r="A604" s="671"/>
      <c r="B604" s="636"/>
      <c r="C604" s="639"/>
      <c r="D604" s="180" t="s">
        <v>957</v>
      </c>
      <c r="E604" s="1"/>
      <c r="F604" s="1"/>
      <c r="G604" s="2"/>
      <c r="H604" s="2"/>
      <c r="I604" s="2"/>
      <c r="J604" s="2"/>
      <c r="K604" s="2"/>
      <c r="L604" s="2"/>
      <c r="M604" s="4"/>
      <c r="N604" s="302"/>
      <c r="O604" s="116"/>
      <c r="P604" s="116"/>
      <c r="Q604" s="116"/>
      <c r="R604" s="116"/>
      <c r="S604" s="116"/>
      <c r="T604" s="116"/>
      <c r="U604" s="116"/>
      <c r="V604" s="116"/>
      <c r="W604" s="116"/>
      <c r="X604" s="116"/>
      <c r="Y604" s="116"/>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69">
        <f t="shared" ref="BJ604:BR604" si="448">COUNTIFS($J$7:$J$540,"TCKNXH",BJ$7:BJ$540,"KĐG")</f>
        <v>0</v>
      </c>
      <c r="BK604" s="69">
        <f t="shared" si="448"/>
        <v>0</v>
      </c>
      <c r="BL604" s="69">
        <f t="shared" si="448"/>
        <v>0</v>
      </c>
      <c r="BM604" s="69">
        <f t="shared" si="448"/>
        <v>0</v>
      </c>
      <c r="BN604" s="69">
        <f t="shared" si="448"/>
        <v>0</v>
      </c>
      <c r="BO604" s="69">
        <f t="shared" si="448"/>
        <v>0</v>
      </c>
      <c r="BP604" s="69">
        <f t="shared" si="448"/>
        <v>0</v>
      </c>
      <c r="BQ604" s="69">
        <f t="shared" si="448"/>
        <v>0</v>
      </c>
      <c r="BR604" s="69">
        <f t="shared" si="448"/>
        <v>0</v>
      </c>
      <c r="BS604" s="69"/>
      <c r="BT604" s="69"/>
      <c r="BU604" s="69"/>
      <c r="BV604" s="69"/>
      <c r="BW604" s="69"/>
      <c r="BX604" s="69"/>
      <c r="BY604" s="69"/>
      <c r="BZ604" s="69"/>
      <c r="CA604" s="69"/>
      <c r="CB604" s="69"/>
      <c r="CC604" s="69">
        <f>COUNTIFS($J$7:$J$540,"TCKNXH",CC$7:CC$540,"KĐG")</f>
        <v>0</v>
      </c>
      <c r="CD604" s="69"/>
      <c r="CE604" s="69">
        <f t="shared" ref="CE604:CR604" si="449">COUNTIFS($J$7:$J$540,"TCKNXH",CE$7:CE$540,"KĐG")</f>
        <v>0</v>
      </c>
      <c r="CF604" s="69">
        <f t="shared" si="449"/>
        <v>0</v>
      </c>
      <c r="CG604" s="69">
        <f t="shared" si="449"/>
        <v>0</v>
      </c>
      <c r="CH604" s="69">
        <f t="shared" si="449"/>
        <v>0</v>
      </c>
      <c r="CI604" s="69">
        <f t="shared" si="449"/>
        <v>0</v>
      </c>
      <c r="CJ604" s="69">
        <f t="shared" si="449"/>
        <v>0</v>
      </c>
      <c r="CK604" s="69">
        <f t="shared" si="449"/>
        <v>0</v>
      </c>
      <c r="CL604" s="69">
        <f t="shared" si="449"/>
        <v>0</v>
      </c>
      <c r="CM604" s="69">
        <f t="shared" si="449"/>
        <v>0</v>
      </c>
      <c r="CN604" s="69">
        <f t="shared" si="449"/>
        <v>0</v>
      </c>
      <c r="CO604" s="69">
        <f t="shared" si="449"/>
        <v>0</v>
      </c>
      <c r="CP604" s="69">
        <f t="shared" si="449"/>
        <v>0</v>
      </c>
      <c r="CQ604" s="69">
        <f t="shared" si="449"/>
        <v>0</v>
      </c>
      <c r="CR604" s="69">
        <f t="shared" si="449"/>
        <v>0</v>
      </c>
      <c r="CS604" s="69"/>
      <c r="CT604" s="69">
        <f>COUNTIFS($J$7:$J$540,"TCKNXH",CT$7:CT$540,"KĐG")</f>
        <v>0</v>
      </c>
      <c r="CU604" s="69">
        <f>COUNTIFS($J$7:$J$540,"TCKNXH",CU$7:CU$540,"KĐG")</f>
        <v>0</v>
      </c>
      <c r="CV604" s="69">
        <f>COUNTIFS($J$7:$J$540,"TCKNXH",CV$7:CV$540,"KĐG")</f>
        <v>0</v>
      </c>
      <c r="CW604" s="644"/>
      <c r="CX604" s="645"/>
      <c r="CY604" s="645"/>
      <c r="CZ604" s="645"/>
      <c r="DA604" s="645"/>
      <c r="DB604" s="645"/>
      <c r="DC604" s="645"/>
      <c r="DD604" s="645"/>
      <c r="DE604" s="645"/>
      <c r="DF604" s="646"/>
      <c r="DG604" s="2"/>
      <c r="DH604" s="2"/>
      <c r="DI604" s="2"/>
      <c r="DJ604" s="2"/>
      <c r="DK604" s="2"/>
      <c r="DL604" s="2"/>
      <c r="DM604" s="2"/>
      <c r="DN604" s="2"/>
      <c r="DO604" s="2"/>
      <c r="DP604" s="2"/>
      <c r="DQ604" s="2"/>
      <c r="DR604" s="2"/>
      <c r="DS604" s="2"/>
      <c r="DT604" s="2"/>
      <c r="DU604" s="2"/>
      <c r="DV604" s="2"/>
      <c r="DW604" s="2"/>
      <c r="DX604" s="2"/>
      <c r="DY604" s="2"/>
      <c r="DZ604" s="2"/>
    </row>
    <row r="605" spans="1:130" ht="15.75" hidden="1" x14ac:dyDescent="0.25">
      <c r="A605" s="671"/>
      <c r="B605" s="636"/>
      <c r="C605" s="639"/>
      <c r="D605" s="180" t="s">
        <v>958</v>
      </c>
      <c r="E605" s="1"/>
      <c r="F605" s="1"/>
      <c r="G605" s="2"/>
      <c r="H605" s="2"/>
      <c r="I605" s="2"/>
      <c r="J605" s="2"/>
      <c r="K605" s="2"/>
      <c r="L605" s="2"/>
      <c r="M605" s="4"/>
      <c r="N605" s="302"/>
      <c r="O605" s="116"/>
      <c r="P605" s="116"/>
      <c r="Q605" s="116"/>
      <c r="R605" s="116"/>
      <c r="S605" s="116"/>
      <c r="T605" s="116"/>
      <c r="U605" s="116"/>
      <c r="V605" s="116"/>
      <c r="W605" s="116"/>
      <c r="X605" s="116"/>
      <c r="Y605" s="116"/>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184">
        <f t="shared" ref="BJ605:CC605" si="450">BJ604/(BJ601+BJ602+BJ603+BJ604)</f>
        <v>0</v>
      </c>
      <c r="BK605" s="184">
        <f t="shared" si="450"/>
        <v>0</v>
      </c>
      <c r="BL605" s="184">
        <f t="shared" si="450"/>
        <v>0</v>
      </c>
      <c r="BM605" s="184">
        <f t="shared" si="450"/>
        <v>0</v>
      </c>
      <c r="BN605" s="184">
        <f t="shared" si="450"/>
        <v>0</v>
      </c>
      <c r="BO605" s="184">
        <f t="shared" si="450"/>
        <v>0</v>
      </c>
      <c r="BP605" s="184">
        <f t="shared" si="450"/>
        <v>0</v>
      </c>
      <c r="BQ605" s="184">
        <f t="shared" si="450"/>
        <v>0</v>
      </c>
      <c r="BR605" s="184">
        <f t="shared" si="450"/>
        <v>0</v>
      </c>
      <c r="BS605" s="184"/>
      <c r="BT605" s="184"/>
      <c r="BU605" s="184"/>
      <c r="BV605" s="184"/>
      <c r="BW605" s="184"/>
      <c r="BX605" s="184"/>
      <c r="BY605" s="184"/>
      <c r="BZ605" s="184"/>
      <c r="CA605" s="184"/>
      <c r="CB605" s="184"/>
      <c r="CC605" s="184">
        <f t="shared" si="450"/>
        <v>0</v>
      </c>
      <c r="CD605" s="184"/>
      <c r="CE605" s="184">
        <f t="shared" ref="CE605:CV605" si="451">CE604/(CE601+CE602+CE603+CE604)</f>
        <v>0</v>
      </c>
      <c r="CF605" s="184">
        <f t="shared" si="451"/>
        <v>0</v>
      </c>
      <c r="CG605" s="184">
        <f t="shared" si="451"/>
        <v>0</v>
      </c>
      <c r="CH605" s="184">
        <f t="shared" si="451"/>
        <v>0</v>
      </c>
      <c r="CI605" s="184">
        <f t="shared" si="451"/>
        <v>0</v>
      </c>
      <c r="CJ605" s="184">
        <f t="shared" si="451"/>
        <v>0</v>
      </c>
      <c r="CK605" s="184">
        <f t="shared" si="451"/>
        <v>0</v>
      </c>
      <c r="CL605" s="184">
        <f t="shared" si="451"/>
        <v>0</v>
      </c>
      <c r="CM605" s="184">
        <f t="shared" si="451"/>
        <v>0</v>
      </c>
      <c r="CN605" s="184">
        <f t="shared" si="451"/>
        <v>0</v>
      </c>
      <c r="CO605" s="184">
        <f t="shared" si="451"/>
        <v>0</v>
      </c>
      <c r="CP605" s="184">
        <f t="shared" si="451"/>
        <v>0</v>
      </c>
      <c r="CQ605" s="184">
        <f t="shared" si="451"/>
        <v>0</v>
      </c>
      <c r="CR605" s="184">
        <f t="shared" si="451"/>
        <v>0</v>
      </c>
      <c r="CS605" s="184"/>
      <c r="CT605" s="184">
        <f t="shared" si="451"/>
        <v>0</v>
      </c>
      <c r="CU605" s="184">
        <f t="shared" si="451"/>
        <v>0</v>
      </c>
      <c r="CV605" s="184">
        <f t="shared" si="451"/>
        <v>0</v>
      </c>
      <c r="CW605" s="647"/>
      <c r="CX605" s="648"/>
      <c r="CY605" s="648"/>
      <c r="CZ605" s="648"/>
      <c r="DA605" s="648"/>
      <c r="DB605" s="648"/>
      <c r="DC605" s="648"/>
      <c r="DD605" s="648"/>
      <c r="DE605" s="648"/>
      <c r="DF605" s="649"/>
      <c r="DG605" s="2"/>
      <c r="DH605" s="2"/>
      <c r="DI605" s="2"/>
      <c r="DJ605" s="2"/>
      <c r="DK605" s="2"/>
      <c r="DL605" s="2"/>
      <c r="DM605" s="2"/>
      <c r="DN605" s="2"/>
      <c r="DO605" s="2"/>
      <c r="DP605" s="2"/>
      <c r="DQ605" s="2"/>
      <c r="DR605" s="2"/>
      <c r="DS605" s="2"/>
      <c r="DT605" s="2"/>
      <c r="DU605" s="2"/>
      <c r="DV605" s="2"/>
      <c r="DW605" s="2"/>
      <c r="DX605" s="2"/>
      <c r="DY605" s="2"/>
      <c r="DZ605" s="2"/>
    </row>
    <row r="606" spans="1:130" ht="15.75" hidden="1" x14ac:dyDescent="0.25">
      <c r="A606" s="671"/>
      <c r="B606" s="637"/>
      <c r="C606" s="639"/>
      <c r="D606" s="633" t="s">
        <v>972</v>
      </c>
      <c r="E606" s="1"/>
      <c r="F606" s="1"/>
      <c r="G606" s="2"/>
      <c r="H606" s="2"/>
      <c r="I606" s="2"/>
      <c r="J606" s="2"/>
      <c r="K606" s="2"/>
      <c r="L606" s="2"/>
      <c r="M606" s="4"/>
      <c r="N606" s="302"/>
      <c r="O606" s="116"/>
      <c r="P606" s="116"/>
      <c r="Q606" s="116"/>
      <c r="R606" s="116"/>
      <c r="S606" s="116"/>
      <c r="T606" s="116"/>
      <c r="U606" s="116"/>
      <c r="V606" s="116"/>
      <c r="W606" s="116"/>
      <c r="X606" s="116"/>
      <c r="Y606" s="116"/>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188">
        <f t="shared" ref="BJ606:CC606" si="452">(((BJ601*2)+(BJ602*1)+(BJ603*0)+(BJ603*0)))/(BJ601+BJ602+BJ603+BJ604)</f>
        <v>1.86</v>
      </c>
      <c r="BK606" s="188">
        <f t="shared" si="452"/>
        <v>1.94</v>
      </c>
      <c r="BL606" s="188">
        <f t="shared" si="452"/>
        <v>1.96</v>
      </c>
      <c r="BM606" s="188">
        <f t="shared" si="452"/>
        <v>1.94</v>
      </c>
      <c r="BN606" s="188">
        <f t="shared" si="452"/>
        <v>1.9</v>
      </c>
      <c r="BO606" s="188">
        <f t="shared" si="452"/>
        <v>1.98</v>
      </c>
      <c r="BP606" s="188">
        <f t="shared" si="452"/>
        <v>1.94</v>
      </c>
      <c r="BQ606" s="188">
        <f t="shared" si="452"/>
        <v>1.92</v>
      </c>
      <c r="BR606" s="188">
        <f t="shared" si="452"/>
        <v>1.9</v>
      </c>
      <c r="BS606" s="188"/>
      <c r="BT606" s="188"/>
      <c r="BU606" s="188"/>
      <c r="BV606" s="188"/>
      <c r="BW606" s="188"/>
      <c r="BX606" s="188"/>
      <c r="BY606" s="188"/>
      <c r="BZ606" s="188"/>
      <c r="CA606" s="188"/>
      <c r="CB606" s="188"/>
      <c r="CC606" s="188">
        <f t="shared" si="452"/>
        <v>1.78</v>
      </c>
      <c r="CD606" s="188"/>
      <c r="CE606" s="188">
        <f t="shared" ref="CE606:CV606" si="453">(((CE601*2)+(CE602*1)+(CE603*0)+(CE603*0)))/(CE601+CE602+CE603+CE604)</f>
        <v>1.96</v>
      </c>
      <c r="CF606" s="188">
        <f t="shared" si="453"/>
        <v>1.96</v>
      </c>
      <c r="CG606" s="188">
        <f t="shared" si="453"/>
        <v>1.92</v>
      </c>
      <c r="CH606" s="188">
        <f t="shared" si="453"/>
        <v>1.94</v>
      </c>
      <c r="CI606" s="188">
        <f t="shared" si="453"/>
        <v>1.92</v>
      </c>
      <c r="CJ606" s="188">
        <f t="shared" si="453"/>
        <v>1.96</v>
      </c>
      <c r="CK606" s="188">
        <f t="shared" si="453"/>
        <v>1.92</v>
      </c>
      <c r="CL606" s="188">
        <f t="shared" si="453"/>
        <v>1.9</v>
      </c>
      <c r="CM606" s="188">
        <f t="shared" si="453"/>
        <v>1.96</v>
      </c>
      <c r="CN606" s="188">
        <f t="shared" si="453"/>
        <v>1.86</v>
      </c>
      <c r="CO606" s="188">
        <f t="shared" si="453"/>
        <v>1.9</v>
      </c>
      <c r="CP606" s="188">
        <f t="shared" si="453"/>
        <v>1.98</v>
      </c>
      <c r="CQ606" s="188">
        <f t="shared" si="453"/>
        <v>1.98</v>
      </c>
      <c r="CR606" s="188">
        <f t="shared" si="453"/>
        <v>1.96</v>
      </c>
      <c r="CS606" s="188"/>
      <c r="CT606" s="188">
        <f t="shared" si="453"/>
        <v>1.98</v>
      </c>
      <c r="CU606" s="188">
        <f t="shared" si="453"/>
        <v>1.94</v>
      </c>
      <c r="CV606" s="188">
        <f t="shared" si="453"/>
        <v>1.96</v>
      </c>
      <c r="CW606" s="189">
        <f>COUNTIF($BJ607:$CV607,"Đ")</f>
        <v>27</v>
      </c>
      <c r="CX606" s="360">
        <f>CW606/(CY606+DA606+DC606+CW606)</f>
        <v>1</v>
      </c>
      <c r="CY606" s="189">
        <f>COUNTIF($BJ607:$DL607,"CCG")</f>
        <v>0</v>
      </c>
      <c r="CZ606" s="190">
        <f>CY606/(CW606+DA606+DC606+CY606)</f>
        <v>0</v>
      </c>
      <c r="DA606" s="189">
        <f>COUNTIF($BJ607:$DL607,"CĐ")</f>
        <v>0</v>
      </c>
      <c r="DB606" s="190">
        <f>DA606/(CW606+CY606+DC606+DA606)</f>
        <v>0</v>
      </c>
      <c r="DC606" s="189">
        <f>COUNTIF($BJ607:$DL607,"KĐG")</f>
        <v>0</v>
      </c>
      <c r="DD606" s="190">
        <f>DC606/(CW606+CY606+DA606+DC606)</f>
        <v>0</v>
      </c>
      <c r="DE606" s="191">
        <f>(((CW606*2)+(CY606*1)+(DA606*0)))/(CW606+CY606+DA606)</f>
        <v>2</v>
      </c>
      <c r="DF606" s="191" t="str">
        <f>IF(DE606&gt;=1.6,"Đạt mục tiêu",IF(DE606&gt;=1,"Cần cố gắng","Chưa đạt"))</f>
        <v>Đạt mục tiêu</v>
      </c>
      <c r="DG606" s="2"/>
      <c r="DH606" s="2"/>
      <c r="DI606" s="2"/>
      <c r="DJ606" s="2"/>
      <c r="DK606" s="2"/>
      <c r="DL606" s="2"/>
      <c r="DM606" s="2"/>
      <c r="DN606" s="2"/>
      <c r="DO606" s="2"/>
      <c r="DP606" s="2"/>
      <c r="DQ606" s="2"/>
      <c r="DR606" s="2"/>
      <c r="DS606" s="2"/>
      <c r="DT606" s="2"/>
      <c r="DU606" s="2"/>
      <c r="DV606" s="2"/>
      <c r="DW606" s="2"/>
      <c r="DX606" s="2"/>
      <c r="DY606" s="2"/>
      <c r="DZ606" s="2"/>
    </row>
    <row r="607" spans="1:130" ht="15.75" hidden="1" x14ac:dyDescent="0.25">
      <c r="A607" s="671"/>
      <c r="B607" s="635" t="s">
        <v>489</v>
      </c>
      <c r="C607" s="640"/>
      <c r="D607" s="634"/>
      <c r="E607" s="1"/>
      <c r="F607" s="1"/>
      <c r="G607" s="2"/>
      <c r="H607" s="2"/>
      <c r="I607" s="2"/>
      <c r="J607" s="2"/>
      <c r="K607" s="2"/>
      <c r="L607" s="2"/>
      <c r="M607" s="4"/>
      <c r="N607" s="302"/>
      <c r="O607" s="116"/>
      <c r="P607" s="116"/>
      <c r="Q607" s="116"/>
      <c r="R607" s="116"/>
      <c r="S607" s="116"/>
      <c r="T607" s="116"/>
      <c r="U607" s="116"/>
      <c r="V607" s="116"/>
      <c r="W607" s="116"/>
      <c r="X607" s="116"/>
      <c r="Y607" s="116"/>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188" t="str">
        <f t="shared" ref="BJ607:CC607" si="454">IF(BJ605&gt;=50%,"KĐG",IF(BJ606&gt;=1.6,"Đ",IF(BJ606&gt;=1,"CCG","CĐ")))</f>
        <v>Đ</v>
      </c>
      <c r="BK607" s="188" t="str">
        <f t="shared" si="454"/>
        <v>Đ</v>
      </c>
      <c r="BL607" s="188" t="str">
        <f t="shared" si="454"/>
        <v>Đ</v>
      </c>
      <c r="BM607" s="188" t="str">
        <f t="shared" si="454"/>
        <v>Đ</v>
      </c>
      <c r="BN607" s="188" t="str">
        <f t="shared" si="454"/>
        <v>Đ</v>
      </c>
      <c r="BO607" s="188" t="str">
        <f t="shared" si="454"/>
        <v>Đ</v>
      </c>
      <c r="BP607" s="188" t="str">
        <f t="shared" si="454"/>
        <v>Đ</v>
      </c>
      <c r="BQ607" s="188" t="str">
        <f t="shared" si="454"/>
        <v>Đ</v>
      </c>
      <c r="BR607" s="188" t="str">
        <f t="shared" si="454"/>
        <v>Đ</v>
      </c>
      <c r="BS607" s="188"/>
      <c r="BT607" s="188"/>
      <c r="BU607" s="188"/>
      <c r="BV607" s="188"/>
      <c r="BW607" s="188"/>
      <c r="BX607" s="188"/>
      <c r="BY607" s="188"/>
      <c r="BZ607" s="188"/>
      <c r="CA607" s="188"/>
      <c r="CB607" s="188"/>
      <c r="CC607" s="188" t="str">
        <f t="shared" si="454"/>
        <v>Đ</v>
      </c>
      <c r="CD607" s="188"/>
      <c r="CE607" s="188" t="str">
        <f t="shared" ref="CE607:CV607" si="455">IF(CE605&gt;=50%,"KĐG",IF(CE606&gt;=1.6,"Đ",IF(CE606&gt;=1,"CCG","CĐ")))</f>
        <v>Đ</v>
      </c>
      <c r="CF607" s="188" t="str">
        <f t="shared" si="455"/>
        <v>Đ</v>
      </c>
      <c r="CG607" s="188" t="str">
        <f t="shared" si="455"/>
        <v>Đ</v>
      </c>
      <c r="CH607" s="188" t="str">
        <f t="shared" si="455"/>
        <v>Đ</v>
      </c>
      <c r="CI607" s="188" t="str">
        <f t="shared" si="455"/>
        <v>Đ</v>
      </c>
      <c r="CJ607" s="188" t="str">
        <f t="shared" si="455"/>
        <v>Đ</v>
      </c>
      <c r="CK607" s="188" t="str">
        <f t="shared" si="455"/>
        <v>Đ</v>
      </c>
      <c r="CL607" s="188" t="str">
        <f t="shared" si="455"/>
        <v>Đ</v>
      </c>
      <c r="CM607" s="188" t="str">
        <f t="shared" si="455"/>
        <v>Đ</v>
      </c>
      <c r="CN607" s="188" t="str">
        <f t="shared" si="455"/>
        <v>Đ</v>
      </c>
      <c r="CO607" s="188" t="str">
        <f t="shared" si="455"/>
        <v>Đ</v>
      </c>
      <c r="CP607" s="188" t="str">
        <f t="shared" si="455"/>
        <v>Đ</v>
      </c>
      <c r="CQ607" s="188" t="str">
        <f t="shared" si="455"/>
        <v>Đ</v>
      </c>
      <c r="CR607" s="188" t="str">
        <f t="shared" si="455"/>
        <v>Đ</v>
      </c>
      <c r="CS607" s="188"/>
      <c r="CT607" s="188" t="str">
        <f t="shared" si="455"/>
        <v>Đ</v>
      </c>
      <c r="CU607" s="188" t="str">
        <f t="shared" si="455"/>
        <v>Đ</v>
      </c>
      <c r="CV607" s="188" t="str">
        <f t="shared" si="455"/>
        <v>Đ</v>
      </c>
      <c r="CW607" s="192"/>
      <c r="CX607" s="361"/>
      <c r="CY607" s="192"/>
      <c r="CZ607" s="193"/>
      <c r="DA607" s="192"/>
      <c r="DB607" s="193"/>
      <c r="DC607" s="192"/>
      <c r="DD607" s="193"/>
      <c r="DE607" s="194"/>
      <c r="DF607" s="194"/>
      <c r="DG607" s="2"/>
      <c r="DH607" s="2"/>
      <c r="DI607" s="2"/>
      <c r="DJ607" s="2"/>
      <c r="DK607" s="2"/>
      <c r="DL607" s="2"/>
      <c r="DM607" s="2"/>
      <c r="DN607" s="2"/>
      <c r="DO607" s="2"/>
      <c r="DP607" s="2"/>
      <c r="DQ607" s="2"/>
      <c r="DR607" s="2"/>
      <c r="DS607" s="2"/>
      <c r="DT607" s="2"/>
      <c r="DU607" s="2"/>
      <c r="DV607" s="2"/>
      <c r="DW607" s="2"/>
      <c r="DX607" s="2"/>
      <c r="DY607" s="2"/>
      <c r="DZ607" s="2"/>
    </row>
    <row r="608" spans="1:130" ht="15.75" hidden="1" x14ac:dyDescent="0.25">
      <c r="A608" s="671"/>
      <c r="B608" s="636"/>
      <c r="C608" s="638" t="s">
        <v>489</v>
      </c>
      <c r="D608" s="180" t="s">
        <v>954</v>
      </c>
      <c r="E608" s="1"/>
      <c r="F608" s="1"/>
      <c r="G608" s="2"/>
      <c r="H608" s="2"/>
      <c r="I608" s="2"/>
      <c r="J608" s="2"/>
      <c r="K608" s="2"/>
      <c r="L608" s="2"/>
      <c r="M608" s="4"/>
      <c r="N608" s="302"/>
      <c r="O608" s="116"/>
      <c r="P608" s="116"/>
      <c r="Q608" s="116"/>
      <c r="R608" s="116"/>
      <c r="S608" s="116"/>
      <c r="T608" s="116"/>
      <c r="U608" s="116"/>
      <c r="V608" s="116"/>
      <c r="W608" s="116"/>
      <c r="X608" s="116"/>
      <c r="Y608" s="116"/>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69">
        <f t="shared" ref="BJ608:BR608" si="456">COUNTIFS($J$7:$J$540,"Thẩm mỹ",BJ$7:BJ$540,"2")</f>
        <v>63</v>
      </c>
      <c r="BK608" s="69">
        <f t="shared" si="456"/>
        <v>65</v>
      </c>
      <c r="BL608" s="69">
        <f t="shared" si="456"/>
        <v>68</v>
      </c>
      <c r="BM608" s="69">
        <f t="shared" si="456"/>
        <v>67</v>
      </c>
      <c r="BN608" s="69">
        <f t="shared" si="456"/>
        <v>66</v>
      </c>
      <c r="BO608" s="69">
        <f t="shared" si="456"/>
        <v>66</v>
      </c>
      <c r="BP608" s="69">
        <f t="shared" si="456"/>
        <v>65</v>
      </c>
      <c r="BQ608" s="69">
        <f t="shared" si="456"/>
        <v>65</v>
      </c>
      <c r="BR608" s="69">
        <f t="shared" si="456"/>
        <v>70</v>
      </c>
      <c r="BS608" s="69"/>
      <c r="BT608" s="69"/>
      <c r="BU608" s="69"/>
      <c r="BV608" s="69"/>
      <c r="BW608" s="69"/>
      <c r="BX608" s="69"/>
      <c r="BY608" s="69"/>
      <c r="BZ608" s="69"/>
      <c r="CA608" s="69"/>
      <c r="CB608" s="69"/>
      <c r="CC608" s="69">
        <f>COUNTIFS($J$7:$J$540,"Thẩm mỹ",CC$7:CC$540,"2")</f>
        <v>65</v>
      </c>
      <c r="CD608" s="69"/>
      <c r="CE608" s="69">
        <f t="shared" ref="CE608:CR608" si="457">COUNTIFS($J$7:$J$540,"Thẩm mỹ",CE$7:CE$540,"2")</f>
        <v>65</v>
      </c>
      <c r="CF608" s="69">
        <f t="shared" si="457"/>
        <v>66</v>
      </c>
      <c r="CG608" s="69">
        <f t="shared" si="457"/>
        <v>67</v>
      </c>
      <c r="CH608" s="69">
        <f t="shared" si="457"/>
        <v>66</v>
      </c>
      <c r="CI608" s="69">
        <f t="shared" si="457"/>
        <v>66</v>
      </c>
      <c r="CJ608" s="69">
        <f t="shared" si="457"/>
        <v>66</v>
      </c>
      <c r="CK608" s="69">
        <f t="shared" si="457"/>
        <v>66</v>
      </c>
      <c r="CL608" s="69">
        <f t="shared" si="457"/>
        <v>64</v>
      </c>
      <c r="CM608" s="69">
        <f t="shared" si="457"/>
        <v>65</v>
      </c>
      <c r="CN608" s="69">
        <f t="shared" si="457"/>
        <v>67</v>
      </c>
      <c r="CO608" s="69">
        <f t="shared" si="457"/>
        <v>65</v>
      </c>
      <c r="CP608" s="69">
        <f t="shared" si="457"/>
        <v>68</v>
      </c>
      <c r="CQ608" s="69">
        <f t="shared" si="457"/>
        <v>67</v>
      </c>
      <c r="CR608" s="69">
        <f t="shared" si="457"/>
        <v>66</v>
      </c>
      <c r="CS608" s="69"/>
      <c r="CT608" s="69">
        <f>COUNTIFS($J$7:$J$540,"Thẩm mỹ",CT$7:CT$540,"2")</f>
        <v>67</v>
      </c>
      <c r="CU608" s="69">
        <f>COUNTIFS($J$7:$J$540,"Thẩm mỹ",CU$7:CU$540,"2")</f>
        <v>68</v>
      </c>
      <c r="CV608" s="69">
        <f>COUNTIFS($J$7:$J$540,"Thẩm mỹ",CV$7:CV$540,"2")</f>
        <v>68</v>
      </c>
      <c r="CW608" s="641"/>
      <c r="CX608" s="642"/>
      <c r="CY608" s="642"/>
      <c r="CZ608" s="642"/>
      <c r="DA608" s="642"/>
      <c r="DB608" s="642"/>
      <c r="DC608" s="642"/>
      <c r="DD608" s="642"/>
      <c r="DE608" s="642"/>
      <c r="DF608" s="643"/>
      <c r="DG608" s="2"/>
      <c r="DH608" s="2"/>
      <c r="DI608" s="2"/>
      <c r="DJ608" s="2"/>
      <c r="DK608" s="2"/>
      <c r="DL608" s="2"/>
      <c r="DM608" s="2"/>
      <c r="DN608" s="2"/>
      <c r="DO608" s="2"/>
      <c r="DP608" s="2"/>
      <c r="DQ608" s="2"/>
      <c r="DR608" s="2"/>
      <c r="DS608" s="2"/>
      <c r="DT608" s="2"/>
      <c r="DU608" s="2"/>
      <c r="DV608" s="2"/>
      <c r="DW608" s="2"/>
      <c r="DX608" s="2"/>
      <c r="DY608" s="2"/>
      <c r="DZ608" s="2"/>
    </row>
    <row r="609" spans="1:130" ht="15.75" hidden="1" x14ac:dyDescent="0.25">
      <c r="A609" s="671"/>
      <c r="B609" s="636"/>
      <c r="C609" s="639"/>
      <c r="D609" s="180" t="s">
        <v>955</v>
      </c>
      <c r="E609" s="1"/>
      <c r="F609" s="1"/>
      <c r="G609" s="2"/>
      <c r="H609" s="2"/>
      <c r="I609" s="2"/>
      <c r="J609" s="2"/>
      <c r="K609" s="2"/>
      <c r="L609" s="2"/>
      <c r="M609" s="4"/>
      <c r="N609" s="302"/>
      <c r="O609" s="116"/>
      <c r="P609" s="116"/>
      <c r="Q609" s="116"/>
      <c r="R609" s="116"/>
      <c r="S609" s="116"/>
      <c r="T609" s="116"/>
      <c r="U609" s="116"/>
      <c r="V609" s="116"/>
      <c r="W609" s="116"/>
      <c r="X609" s="116"/>
      <c r="Y609" s="116"/>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69">
        <f t="shared" ref="BJ609:BR609" si="458">COUNTIFS($J$7:$J$540,"Thẩm mỹ",BJ$7:BJ$540,"1")</f>
        <v>6</v>
      </c>
      <c r="BK609" s="69">
        <f t="shared" si="458"/>
        <v>4</v>
      </c>
      <c r="BL609" s="69">
        <f t="shared" si="458"/>
        <v>1</v>
      </c>
      <c r="BM609" s="69">
        <f t="shared" si="458"/>
        <v>2</v>
      </c>
      <c r="BN609" s="69">
        <f t="shared" si="458"/>
        <v>3</v>
      </c>
      <c r="BO609" s="69">
        <f t="shared" si="458"/>
        <v>3</v>
      </c>
      <c r="BP609" s="69">
        <f t="shared" si="458"/>
        <v>4</v>
      </c>
      <c r="BQ609" s="69">
        <f t="shared" si="458"/>
        <v>4</v>
      </c>
      <c r="BR609" s="69">
        <f t="shared" si="458"/>
        <v>0</v>
      </c>
      <c r="BS609" s="69"/>
      <c r="BT609" s="69"/>
      <c r="BU609" s="69"/>
      <c r="BV609" s="69"/>
      <c r="BW609" s="69"/>
      <c r="BX609" s="69"/>
      <c r="BY609" s="69"/>
      <c r="BZ609" s="69"/>
      <c r="CA609" s="69"/>
      <c r="CB609" s="69"/>
      <c r="CC609" s="69">
        <f>COUNTIFS($J$7:$J$540,"Thẩm mỹ",CC$7:CC$540,"1")</f>
        <v>5</v>
      </c>
      <c r="CD609" s="69"/>
      <c r="CE609" s="69">
        <f t="shared" ref="CE609:CR609" si="459">COUNTIFS($J$7:$J$540,"Thẩm mỹ",CE$7:CE$540,"1")</f>
        <v>4</v>
      </c>
      <c r="CF609" s="69">
        <f t="shared" si="459"/>
        <v>3</v>
      </c>
      <c r="CG609" s="69">
        <f t="shared" si="459"/>
        <v>2</v>
      </c>
      <c r="CH609" s="69">
        <f t="shared" si="459"/>
        <v>3</v>
      </c>
      <c r="CI609" s="69">
        <f t="shared" si="459"/>
        <v>3</v>
      </c>
      <c r="CJ609" s="69">
        <f t="shared" si="459"/>
        <v>3</v>
      </c>
      <c r="CK609" s="69">
        <f t="shared" si="459"/>
        <v>3</v>
      </c>
      <c r="CL609" s="69">
        <f t="shared" si="459"/>
        <v>5</v>
      </c>
      <c r="CM609" s="69">
        <f t="shared" si="459"/>
        <v>4</v>
      </c>
      <c r="CN609" s="69">
        <f t="shared" si="459"/>
        <v>2</v>
      </c>
      <c r="CO609" s="69">
        <f t="shared" si="459"/>
        <v>4</v>
      </c>
      <c r="CP609" s="69">
        <f t="shared" si="459"/>
        <v>1</v>
      </c>
      <c r="CQ609" s="69">
        <f t="shared" si="459"/>
        <v>2</v>
      </c>
      <c r="CR609" s="69">
        <f t="shared" si="459"/>
        <v>3</v>
      </c>
      <c r="CS609" s="69"/>
      <c r="CT609" s="69">
        <f>COUNTIFS($J$7:$J$540,"Thẩm mỹ",CT$7:CT$540,"1")</f>
        <v>2</v>
      </c>
      <c r="CU609" s="69">
        <f>COUNTIFS($J$7:$J$540,"Thẩm mỹ",CU$7:CU$540,"1")</f>
        <v>1</v>
      </c>
      <c r="CV609" s="69">
        <f>COUNTIFS($J$7:$J$540,"Thẩm mỹ",CV$7:CV$540,"1")</f>
        <v>1</v>
      </c>
      <c r="CW609" s="644"/>
      <c r="CX609" s="645"/>
      <c r="CY609" s="645"/>
      <c r="CZ609" s="645"/>
      <c r="DA609" s="645"/>
      <c r="DB609" s="645"/>
      <c r="DC609" s="645"/>
      <c r="DD609" s="645"/>
      <c r="DE609" s="645"/>
      <c r="DF609" s="646"/>
      <c r="DG609" s="2"/>
      <c r="DH609" s="2"/>
      <c r="DI609" s="2"/>
      <c r="DJ609" s="2"/>
      <c r="DK609" s="2"/>
      <c r="DL609" s="2"/>
      <c r="DM609" s="2"/>
      <c r="DN609" s="2"/>
      <c r="DO609" s="2"/>
      <c r="DP609" s="2"/>
      <c r="DQ609" s="2"/>
      <c r="DR609" s="2"/>
      <c r="DS609" s="2"/>
      <c r="DT609" s="2"/>
      <c r="DU609" s="2"/>
      <c r="DV609" s="2"/>
      <c r="DW609" s="2"/>
      <c r="DX609" s="2"/>
      <c r="DY609" s="2"/>
      <c r="DZ609" s="2"/>
    </row>
    <row r="610" spans="1:130" ht="15.75" hidden="1" x14ac:dyDescent="0.25">
      <c r="A610" s="671"/>
      <c r="B610" s="636"/>
      <c r="C610" s="639"/>
      <c r="D610" s="180" t="s">
        <v>956</v>
      </c>
      <c r="E610" s="1"/>
      <c r="F610" s="1"/>
      <c r="G610" s="2"/>
      <c r="H610" s="2"/>
      <c r="I610" s="2"/>
      <c r="J610" s="2"/>
      <c r="K610" s="2"/>
      <c r="L610" s="2"/>
      <c r="M610" s="4"/>
      <c r="N610" s="302"/>
      <c r="O610" s="116"/>
      <c r="P610" s="116"/>
      <c r="Q610" s="116"/>
      <c r="R610" s="116"/>
      <c r="S610" s="116"/>
      <c r="T610" s="116"/>
      <c r="U610" s="116"/>
      <c r="V610" s="116"/>
      <c r="W610" s="116"/>
      <c r="X610" s="116"/>
      <c r="Y610" s="116"/>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69">
        <f t="shared" ref="BJ610:BR610" si="460">COUNTIFS($J$7:$J$540,"Thẩm mỹ",BJ$7:BJ$540,"0")</f>
        <v>0</v>
      </c>
      <c r="BK610" s="69">
        <f t="shared" si="460"/>
        <v>0</v>
      </c>
      <c r="BL610" s="69">
        <f t="shared" si="460"/>
        <v>0</v>
      </c>
      <c r="BM610" s="69">
        <f t="shared" si="460"/>
        <v>0</v>
      </c>
      <c r="BN610" s="69">
        <f t="shared" si="460"/>
        <v>0</v>
      </c>
      <c r="BO610" s="69">
        <f t="shared" si="460"/>
        <v>0</v>
      </c>
      <c r="BP610" s="69">
        <f t="shared" si="460"/>
        <v>0</v>
      </c>
      <c r="BQ610" s="69">
        <f t="shared" si="460"/>
        <v>0</v>
      </c>
      <c r="BR610" s="69">
        <f t="shared" si="460"/>
        <v>0</v>
      </c>
      <c r="BS610" s="69"/>
      <c r="BT610" s="69"/>
      <c r="BU610" s="69"/>
      <c r="BV610" s="69"/>
      <c r="BW610" s="69"/>
      <c r="BX610" s="69"/>
      <c r="BY610" s="69"/>
      <c r="BZ610" s="69"/>
      <c r="CA610" s="69"/>
      <c r="CB610" s="69"/>
      <c r="CC610" s="69">
        <f>COUNTIFS($J$7:$J$540,"Thẩm mỹ",CC$7:CC$540,"0")</f>
        <v>0</v>
      </c>
      <c r="CD610" s="69"/>
      <c r="CE610" s="69">
        <f t="shared" ref="CE610:CR610" si="461">COUNTIFS($J$7:$J$540,"Thẩm mỹ",CE$7:CE$540,"0")</f>
        <v>0</v>
      </c>
      <c r="CF610" s="69">
        <f t="shared" si="461"/>
        <v>0</v>
      </c>
      <c r="CG610" s="69">
        <f t="shared" si="461"/>
        <v>0</v>
      </c>
      <c r="CH610" s="69">
        <f t="shared" si="461"/>
        <v>0</v>
      </c>
      <c r="CI610" s="69">
        <f t="shared" si="461"/>
        <v>0</v>
      </c>
      <c r="CJ610" s="69">
        <f t="shared" si="461"/>
        <v>0</v>
      </c>
      <c r="CK610" s="69">
        <f t="shared" si="461"/>
        <v>0</v>
      </c>
      <c r="CL610" s="69">
        <f t="shared" si="461"/>
        <v>0</v>
      </c>
      <c r="CM610" s="69">
        <f t="shared" si="461"/>
        <v>0</v>
      </c>
      <c r="CN610" s="69">
        <f t="shared" si="461"/>
        <v>0</v>
      </c>
      <c r="CO610" s="69">
        <f t="shared" si="461"/>
        <v>0</v>
      </c>
      <c r="CP610" s="69">
        <f t="shared" si="461"/>
        <v>0</v>
      </c>
      <c r="CQ610" s="69">
        <f t="shared" si="461"/>
        <v>0</v>
      </c>
      <c r="CR610" s="69">
        <f t="shared" si="461"/>
        <v>0</v>
      </c>
      <c r="CS610" s="69"/>
      <c r="CT610" s="69">
        <f>COUNTIFS($J$7:$J$540,"Thẩm mỹ",CT$7:CT$540,"0")</f>
        <v>0</v>
      </c>
      <c r="CU610" s="69">
        <f>COUNTIFS($J$7:$J$540,"Thẩm mỹ",CU$7:CU$540,"0")</f>
        <v>0</v>
      </c>
      <c r="CV610" s="69">
        <f>COUNTIFS($J$7:$J$540,"Thẩm mỹ",CV$7:CV$540,"0")</f>
        <v>0</v>
      </c>
      <c r="CW610" s="644"/>
      <c r="CX610" s="645"/>
      <c r="CY610" s="645"/>
      <c r="CZ610" s="645"/>
      <c r="DA610" s="645"/>
      <c r="DB610" s="645"/>
      <c r="DC610" s="645"/>
      <c r="DD610" s="645"/>
      <c r="DE610" s="645"/>
      <c r="DF610" s="646"/>
      <c r="DG610" s="2"/>
      <c r="DH610" s="2"/>
      <c r="DI610" s="2"/>
      <c r="DJ610" s="2"/>
      <c r="DK610" s="2"/>
      <c r="DL610" s="2"/>
      <c r="DM610" s="2"/>
      <c r="DN610" s="2"/>
      <c r="DO610" s="2"/>
      <c r="DP610" s="2"/>
      <c r="DQ610" s="2"/>
      <c r="DR610" s="2"/>
      <c r="DS610" s="2"/>
      <c r="DT610" s="2"/>
      <c r="DU610" s="2"/>
      <c r="DV610" s="2"/>
      <c r="DW610" s="2"/>
      <c r="DX610" s="2"/>
      <c r="DY610" s="2"/>
      <c r="DZ610" s="2"/>
    </row>
    <row r="611" spans="1:130" ht="15.75" hidden="1" x14ac:dyDescent="0.25">
      <c r="A611" s="671"/>
      <c r="B611" s="636"/>
      <c r="C611" s="639"/>
      <c r="D611" s="180" t="s">
        <v>957</v>
      </c>
      <c r="E611" s="1"/>
      <c r="F611" s="1"/>
      <c r="G611" s="2"/>
      <c r="H611" s="2"/>
      <c r="I611" s="2"/>
      <c r="J611" s="2"/>
      <c r="K611" s="2"/>
      <c r="L611" s="2"/>
      <c r="M611" s="4"/>
      <c r="N611" s="302"/>
      <c r="O611" s="116"/>
      <c r="P611" s="116"/>
      <c r="Q611" s="116"/>
      <c r="R611" s="116"/>
      <c r="S611" s="116"/>
      <c r="T611" s="116"/>
      <c r="U611" s="116"/>
      <c r="V611" s="116"/>
      <c r="W611" s="116"/>
      <c r="X611" s="116"/>
      <c r="Y611" s="116"/>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69">
        <f t="shared" ref="BJ611:BR611" si="462">COUNTIFS($J$7:$J$540,"Thẩm mỹ",BJ$7:BJ$540,"KĐG")</f>
        <v>0</v>
      </c>
      <c r="BK611" s="69">
        <f t="shared" si="462"/>
        <v>0</v>
      </c>
      <c r="BL611" s="69">
        <f t="shared" si="462"/>
        <v>0</v>
      </c>
      <c r="BM611" s="69">
        <f t="shared" si="462"/>
        <v>0</v>
      </c>
      <c r="BN611" s="69">
        <f t="shared" si="462"/>
        <v>0</v>
      </c>
      <c r="BO611" s="69">
        <f t="shared" si="462"/>
        <v>0</v>
      </c>
      <c r="BP611" s="69">
        <f t="shared" si="462"/>
        <v>0</v>
      </c>
      <c r="BQ611" s="69">
        <f t="shared" si="462"/>
        <v>0</v>
      </c>
      <c r="BR611" s="69">
        <f t="shared" si="462"/>
        <v>0</v>
      </c>
      <c r="BS611" s="69"/>
      <c r="BT611" s="69"/>
      <c r="BU611" s="69"/>
      <c r="BV611" s="69"/>
      <c r="BW611" s="69"/>
      <c r="BX611" s="69"/>
      <c r="BY611" s="69"/>
      <c r="BZ611" s="69"/>
      <c r="CA611" s="69"/>
      <c r="CB611" s="69"/>
      <c r="CC611" s="69">
        <f>COUNTIFS($J$7:$J$540,"Thẩm mỹ",CC$7:CC$540,"KĐG")</f>
        <v>0</v>
      </c>
      <c r="CD611" s="69"/>
      <c r="CE611" s="69">
        <f t="shared" ref="CE611:CR611" si="463">COUNTIFS($J$7:$J$540,"Thẩm mỹ",CE$7:CE$540,"KĐG")</f>
        <v>0</v>
      </c>
      <c r="CF611" s="69">
        <f t="shared" si="463"/>
        <v>0</v>
      </c>
      <c r="CG611" s="69">
        <f t="shared" si="463"/>
        <v>0</v>
      </c>
      <c r="CH611" s="69">
        <f t="shared" si="463"/>
        <v>0</v>
      </c>
      <c r="CI611" s="69">
        <f t="shared" si="463"/>
        <v>0</v>
      </c>
      <c r="CJ611" s="69">
        <f t="shared" si="463"/>
        <v>0</v>
      </c>
      <c r="CK611" s="69">
        <f t="shared" si="463"/>
        <v>0</v>
      </c>
      <c r="CL611" s="69">
        <f t="shared" si="463"/>
        <v>0</v>
      </c>
      <c r="CM611" s="69">
        <f t="shared" si="463"/>
        <v>0</v>
      </c>
      <c r="CN611" s="69">
        <f t="shared" si="463"/>
        <v>0</v>
      </c>
      <c r="CO611" s="69">
        <f t="shared" si="463"/>
        <v>0</v>
      </c>
      <c r="CP611" s="69">
        <f t="shared" si="463"/>
        <v>0</v>
      </c>
      <c r="CQ611" s="69">
        <f t="shared" si="463"/>
        <v>0</v>
      </c>
      <c r="CR611" s="69">
        <f t="shared" si="463"/>
        <v>0</v>
      </c>
      <c r="CS611" s="69"/>
      <c r="CT611" s="69">
        <f>COUNTIFS($J$7:$J$540,"Thẩm mỹ",CT$7:CT$540,"KĐG")</f>
        <v>0</v>
      </c>
      <c r="CU611" s="69">
        <f>COUNTIFS($J$7:$J$540,"Thẩm mỹ",CU$7:CU$540,"KĐG")</f>
        <v>0</v>
      </c>
      <c r="CV611" s="69">
        <f>COUNTIFS($J$7:$J$540,"Thẩm mỹ",CV$7:CV$540,"KĐG")</f>
        <v>0</v>
      </c>
      <c r="CW611" s="644"/>
      <c r="CX611" s="645"/>
      <c r="CY611" s="645"/>
      <c r="CZ611" s="645"/>
      <c r="DA611" s="645"/>
      <c r="DB611" s="645"/>
      <c r="DC611" s="645"/>
      <c r="DD611" s="645"/>
      <c r="DE611" s="645"/>
      <c r="DF611" s="646"/>
      <c r="DG611" s="2"/>
      <c r="DH611" s="2"/>
      <c r="DI611" s="2"/>
      <c r="DJ611" s="2"/>
      <c r="DK611" s="2"/>
      <c r="DL611" s="2"/>
      <c r="DM611" s="2"/>
      <c r="DN611" s="2"/>
      <c r="DO611" s="2"/>
      <c r="DP611" s="2"/>
      <c r="DQ611" s="2"/>
      <c r="DR611" s="2"/>
      <c r="DS611" s="2"/>
      <c r="DT611" s="2"/>
      <c r="DU611" s="2"/>
      <c r="DV611" s="2"/>
      <c r="DW611" s="2"/>
      <c r="DX611" s="2"/>
      <c r="DY611" s="2"/>
      <c r="DZ611" s="2"/>
    </row>
    <row r="612" spans="1:130" ht="15.75" hidden="1" x14ac:dyDescent="0.25">
      <c r="A612" s="671"/>
      <c r="B612" s="636"/>
      <c r="C612" s="639"/>
      <c r="D612" s="180" t="s">
        <v>958</v>
      </c>
      <c r="E612" s="1"/>
      <c r="F612" s="1"/>
      <c r="G612" s="2"/>
      <c r="H612" s="2"/>
      <c r="I612" s="2"/>
      <c r="J612" s="2"/>
      <c r="K612" s="2"/>
      <c r="L612" s="2"/>
      <c r="M612" s="4"/>
      <c r="N612" s="302"/>
      <c r="O612" s="116"/>
      <c r="P612" s="116"/>
      <c r="Q612" s="116"/>
      <c r="R612" s="116"/>
      <c r="S612" s="116"/>
      <c r="T612" s="116"/>
      <c r="U612" s="116"/>
      <c r="V612" s="116"/>
      <c r="W612" s="116"/>
      <c r="X612" s="116"/>
      <c r="Y612" s="116"/>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184">
        <f t="shared" ref="BJ612:CC612" si="464">BJ611/(BJ608+BJ609+BJ610+BJ611)</f>
        <v>0</v>
      </c>
      <c r="BK612" s="184">
        <f t="shared" si="464"/>
        <v>0</v>
      </c>
      <c r="BL612" s="184">
        <f t="shared" si="464"/>
        <v>0</v>
      </c>
      <c r="BM612" s="184">
        <f t="shared" si="464"/>
        <v>0</v>
      </c>
      <c r="BN612" s="184">
        <f t="shared" si="464"/>
        <v>0</v>
      </c>
      <c r="BO612" s="184">
        <f t="shared" si="464"/>
        <v>0</v>
      </c>
      <c r="BP612" s="184">
        <f t="shared" si="464"/>
        <v>0</v>
      </c>
      <c r="BQ612" s="184">
        <f t="shared" si="464"/>
        <v>0</v>
      </c>
      <c r="BR612" s="184">
        <f t="shared" si="464"/>
        <v>0</v>
      </c>
      <c r="BS612" s="184"/>
      <c r="BT612" s="184"/>
      <c r="BU612" s="184"/>
      <c r="BV612" s="184"/>
      <c r="BW612" s="184"/>
      <c r="BX612" s="184"/>
      <c r="BY612" s="184"/>
      <c r="BZ612" s="184"/>
      <c r="CA612" s="184"/>
      <c r="CB612" s="184"/>
      <c r="CC612" s="184">
        <f t="shared" si="464"/>
        <v>0</v>
      </c>
      <c r="CD612" s="184"/>
      <c r="CE612" s="184">
        <f t="shared" ref="CE612:CV612" si="465">CE611/(CE608+CE609+CE610+CE611)</f>
        <v>0</v>
      </c>
      <c r="CF612" s="184">
        <f t="shared" si="465"/>
        <v>0</v>
      </c>
      <c r="CG612" s="184">
        <f t="shared" si="465"/>
        <v>0</v>
      </c>
      <c r="CH612" s="184">
        <f t="shared" si="465"/>
        <v>0</v>
      </c>
      <c r="CI612" s="184">
        <f t="shared" si="465"/>
        <v>0</v>
      </c>
      <c r="CJ612" s="184">
        <f t="shared" si="465"/>
        <v>0</v>
      </c>
      <c r="CK612" s="184">
        <f t="shared" si="465"/>
        <v>0</v>
      </c>
      <c r="CL612" s="184">
        <f t="shared" si="465"/>
        <v>0</v>
      </c>
      <c r="CM612" s="184">
        <f t="shared" si="465"/>
        <v>0</v>
      </c>
      <c r="CN612" s="184">
        <f t="shared" si="465"/>
        <v>0</v>
      </c>
      <c r="CO612" s="184">
        <f t="shared" si="465"/>
        <v>0</v>
      </c>
      <c r="CP612" s="184">
        <f t="shared" si="465"/>
        <v>0</v>
      </c>
      <c r="CQ612" s="184">
        <f t="shared" si="465"/>
        <v>0</v>
      </c>
      <c r="CR612" s="184">
        <f t="shared" si="465"/>
        <v>0</v>
      </c>
      <c r="CS612" s="184"/>
      <c r="CT612" s="184">
        <f t="shared" si="465"/>
        <v>0</v>
      </c>
      <c r="CU612" s="184">
        <f t="shared" si="465"/>
        <v>0</v>
      </c>
      <c r="CV612" s="184">
        <f t="shared" si="465"/>
        <v>0</v>
      </c>
      <c r="CW612" s="647"/>
      <c r="CX612" s="648"/>
      <c r="CY612" s="648"/>
      <c r="CZ612" s="648"/>
      <c r="DA612" s="648"/>
      <c r="DB612" s="648"/>
      <c r="DC612" s="648"/>
      <c r="DD612" s="648"/>
      <c r="DE612" s="648"/>
      <c r="DF612" s="649"/>
      <c r="DG612" s="2"/>
      <c r="DH612" s="2"/>
      <c r="DI612" s="2"/>
      <c r="DJ612" s="2"/>
      <c r="DK612" s="2"/>
      <c r="DL612" s="2"/>
      <c r="DM612" s="2"/>
      <c r="DN612" s="2"/>
      <c r="DO612" s="2"/>
      <c r="DP612" s="2"/>
      <c r="DQ612" s="2"/>
      <c r="DR612" s="2"/>
      <c r="DS612" s="2"/>
      <c r="DT612" s="2"/>
      <c r="DU612" s="2"/>
      <c r="DV612" s="2"/>
      <c r="DW612" s="2"/>
      <c r="DX612" s="2"/>
      <c r="DY612" s="2"/>
      <c r="DZ612" s="2"/>
    </row>
    <row r="613" spans="1:130" ht="15.75" hidden="1" x14ac:dyDescent="0.25">
      <c r="A613" s="671"/>
      <c r="B613" s="637"/>
      <c r="C613" s="639"/>
      <c r="D613" s="633" t="s">
        <v>973</v>
      </c>
      <c r="E613" s="1"/>
      <c r="F613" s="1"/>
      <c r="G613" s="2"/>
      <c r="H613" s="2"/>
      <c r="I613" s="2"/>
      <c r="J613" s="2"/>
      <c r="K613" s="2"/>
      <c r="L613" s="2"/>
      <c r="M613" s="4"/>
      <c r="N613" s="302"/>
      <c r="O613" s="116"/>
      <c r="P613" s="116"/>
      <c r="Q613" s="116"/>
      <c r="R613" s="116"/>
      <c r="S613" s="116"/>
      <c r="T613" s="116"/>
      <c r="U613" s="116"/>
      <c r="V613" s="116"/>
      <c r="W613" s="116"/>
      <c r="X613" s="116"/>
      <c r="Y613" s="116"/>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188">
        <f t="shared" ref="BJ613:CC613" si="466">(((BJ608*2)+(BJ609*1)+(BJ610*0)+(BJ610*0)))/(BJ608+BJ609+BJ610+BJ611)</f>
        <v>1.9130434782608696</v>
      </c>
      <c r="BK613" s="188">
        <f t="shared" si="466"/>
        <v>1.9420289855072463</v>
      </c>
      <c r="BL613" s="188">
        <f t="shared" si="466"/>
        <v>1.9855072463768115</v>
      </c>
      <c r="BM613" s="188">
        <f t="shared" si="466"/>
        <v>1.9710144927536233</v>
      </c>
      <c r="BN613" s="188">
        <f t="shared" si="466"/>
        <v>1.9565217391304348</v>
      </c>
      <c r="BO613" s="188">
        <f t="shared" si="466"/>
        <v>1.9565217391304348</v>
      </c>
      <c r="BP613" s="188">
        <f t="shared" si="466"/>
        <v>1.9420289855072463</v>
      </c>
      <c r="BQ613" s="188">
        <f t="shared" si="466"/>
        <v>1.9420289855072463</v>
      </c>
      <c r="BR613" s="188">
        <f t="shared" si="466"/>
        <v>2</v>
      </c>
      <c r="BS613" s="188"/>
      <c r="BT613" s="188"/>
      <c r="BU613" s="188"/>
      <c r="BV613" s="188"/>
      <c r="BW613" s="188"/>
      <c r="BX613" s="188"/>
      <c r="BY613" s="188"/>
      <c r="BZ613" s="188"/>
      <c r="CA613" s="188"/>
      <c r="CB613" s="188"/>
      <c r="CC613" s="188">
        <f t="shared" si="466"/>
        <v>1.9285714285714286</v>
      </c>
      <c r="CD613" s="188"/>
      <c r="CE613" s="188">
        <f t="shared" ref="CE613:CV613" si="467">(((CE608*2)+(CE609*1)+(CE610*0)+(CE610*0)))/(CE608+CE609+CE610+CE611)</f>
        <v>1.9420289855072463</v>
      </c>
      <c r="CF613" s="188">
        <f t="shared" si="467"/>
        <v>1.9565217391304348</v>
      </c>
      <c r="CG613" s="188">
        <f t="shared" si="467"/>
        <v>1.9710144927536233</v>
      </c>
      <c r="CH613" s="188">
        <f t="shared" si="467"/>
        <v>1.9565217391304348</v>
      </c>
      <c r="CI613" s="188">
        <f t="shared" si="467"/>
        <v>1.9565217391304348</v>
      </c>
      <c r="CJ613" s="188">
        <f t="shared" si="467"/>
        <v>1.9565217391304348</v>
      </c>
      <c r="CK613" s="188">
        <f t="shared" si="467"/>
        <v>1.9565217391304348</v>
      </c>
      <c r="CL613" s="188">
        <f t="shared" si="467"/>
        <v>1.9275362318840579</v>
      </c>
      <c r="CM613" s="188">
        <f t="shared" si="467"/>
        <v>1.9420289855072463</v>
      </c>
      <c r="CN613" s="188">
        <f t="shared" si="467"/>
        <v>1.9710144927536233</v>
      </c>
      <c r="CO613" s="188">
        <f t="shared" si="467"/>
        <v>1.9420289855072463</v>
      </c>
      <c r="CP613" s="188">
        <f t="shared" si="467"/>
        <v>1.9855072463768115</v>
      </c>
      <c r="CQ613" s="188">
        <f t="shared" si="467"/>
        <v>1.9710144927536233</v>
      </c>
      <c r="CR613" s="188">
        <f t="shared" si="467"/>
        <v>1.9565217391304348</v>
      </c>
      <c r="CS613" s="188"/>
      <c r="CT613" s="188">
        <f t="shared" si="467"/>
        <v>1.9710144927536233</v>
      </c>
      <c r="CU613" s="188">
        <f t="shared" si="467"/>
        <v>1.9855072463768115</v>
      </c>
      <c r="CV613" s="188">
        <f t="shared" si="467"/>
        <v>1.9855072463768115</v>
      </c>
      <c r="CW613" s="189">
        <f>COUNTIF($BJ614:$CV614,"Đ")</f>
        <v>27</v>
      </c>
      <c r="CX613" s="360">
        <f>CW613/(CY613+DA613+DC613+CW613)</f>
        <v>1</v>
      </c>
      <c r="CY613" s="189">
        <f>COUNTIF($BJ614:$DL614,"CCG")</f>
        <v>0</v>
      </c>
      <c r="CZ613" s="190">
        <f>CY613/(CW613+DA613+DC613+CY613)</f>
        <v>0</v>
      </c>
      <c r="DA613" s="189">
        <f>COUNTIF($BJ614:$DL614,"CĐ")</f>
        <v>0</v>
      </c>
      <c r="DB613" s="190">
        <f>DA613/(CW613+CY613+DC613+DA613)</f>
        <v>0</v>
      </c>
      <c r="DC613" s="189">
        <f>COUNTIF($BJ614:$DL614,"KĐG")</f>
        <v>0</v>
      </c>
      <c r="DD613" s="190">
        <f>DC613/(CW613+CY613+DA613+DC613)</f>
        <v>0</v>
      </c>
      <c r="DE613" s="191">
        <f>(((CW613*2)+(CY613*1)+(DA613*0)))/(CW613+CY613+DA613)</f>
        <v>2</v>
      </c>
      <c r="DF613" s="191" t="str">
        <f>IF(DE613&gt;=1.6,"Đạt mục tiêu",IF(DE613&gt;=1,"Cần cố gắng","Chưa đạt"))</f>
        <v>Đạt mục tiêu</v>
      </c>
      <c r="DG613" s="2"/>
      <c r="DH613" s="2"/>
      <c r="DI613" s="2"/>
      <c r="DJ613" s="2"/>
      <c r="DK613" s="2"/>
      <c r="DL613" s="2"/>
      <c r="DM613" s="2"/>
      <c r="DN613" s="2"/>
      <c r="DO613" s="2"/>
      <c r="DP613" s="2"/>
      <c r="DQ613" s="2"/>
      <c r="DR613" s="2"/>
      <c r="DS613" s="2"/>
      <c r="DT613" s="2"/>
      <c r="DU613" s="2"/>
      <c r="DV613" s="2"/>
      <c r="DW613" s="2"/>
      <c r="DX613" s="2"/>
      <c r="DY613" s="2"/>
      <c r="DZ613" s="2"/>
    </row>
    <row r="614" spans="1:130" ht="15.75" hidden="1" x14ac:dyDescent="0.25">
      <c r="A614" s="671"/>
      <c r="B614" s="635" t="s">
        <v>560</v>
      </c>
      <c r="C614" s="640"/>
      <c r="D614" s="634"/>
      <c r="E614" s="1"/>
      <c r="F614" s="1"/>
      <c r="G614" s="2"/>
      <c r="H614" s="2"/>
      <c r="I614" s="2"/>
      <c r="J614" s="2"/>
      <c r="K614" s="2"/>
      <c r="L614" s="2"/>
      <c r="M614" s="4"/>
      <c r="N614" s="302"/>
      <c r="O614" s="116"/>
      <c r="P614" s="116"/>
      <c r="Q614" s="116"/>
      <c r="R614" s="116"/>
      <c r="S614" s="116"/>
      <c r="T614" s="116"/>
      <c r="U614" s="116"/>
      <c r="V614" s="116"/>
      <c r="W614" s="116"/>
      <c r="X614" s="116"/>
      <c r="Y614" s="116"/>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188" t="str">
        <f t="shared" ref="BJ614:CC614" si="468">IF(BJ612&gt;=50%,"KĐG",IF(BJ613&gt;=1.6,"Đ",IF(BJ613&gt;=1,"CCG","CĐ")))</f>
        <v>Đ</v>
      </c>
      <c r="BK614" s="188" t="str">
        <f t="shared" si="468"/>
        <v>Đ</v>
      </c>
      <c r="BL614" s="188" t="str">
        <f t="shared" si="468"/>
        <v>Đ</v>
      </c>
      <c r="BM614" s="188" t="str">
        <f t="shared" si="468"/>
        <v>Đ</v>
      </c>
      <c r="BN614" s="188" t="str">
        <f t="shared" si="468"/>
        <v>Đ</v>
      </c>
      <c r="BO614" s="188" t="str">
        <f t="shared" si="468"/>
        <v>Đ</v>
      </c>
      <c r="BP614" s="188" t="str">
        <f t="shared" si="468"/>
        <v>Đ</v>
      </c>
      <c r="BQ614" s="188" t="str">
        <f t="shared" si="468"/>
        <v>Đ</v>
      </c>
      <c r="BR614" s="188" t="str">
        <f t="shared" si="468"/>
        <v>Đ</v>
      </c>
      <c r="BS614" s="188"/>
      <c r="BT614" s="188"/>
      <c r="BU614" s="188"/>
      <c r="BV614" s="188"/>
      <c r="BW614" s="188"/>
      <c r="BX614" s="188"/>
      <c r="BY614" s="188"/>
      <c r="BZ614" s="188"/>
      <c r="CA614" s="188"/>
      <c r="CB614" s="188"/>
      <c r="CC614" s="188" t="str">
        <f t="shared" si="468"/>
        <v>Đ</v>
      </c>
      <c r="CD614" s="188"/>
      <c r="CE614" s="188" t="str">
        <f t="shared" ref="CE614:CV614" si="469">IF(CE612&gt;=50%,"KĐG",IF(CE613&gt;=1.6,"Đ",IF(CE613&gt;=1,"CCG","CĐ")))</f>
        <v>Đ</v>
      </c>
      <c r="CF614" s="188" t="str">
        <f t="shared" si="469"/>
        <v>Đ</v>
      </c>
      <c r="CG614" s="188" t="str">
        <f t="shared" si="469"/>
        <v>Đ</v>
      </c>
      <c r="CH614" s="188" t="str">
        <f t="shared" si="469"/>
        <v>Đ</v>
      </c>
      <c r="CI614" s="188" t="str">
        <f t="shared" si="469"/>
        <v>Đ</v>
      </c>
      <c r="CJ614" s="188" t="str">
        <f t="shared" si="469"/>
        <v>Đ</v>
      </c>
      <c r="CK614" s="188" t="str">
        <f t="shared" si="469"/>
        <v>Đ</v>
      </c>
      <c r="CL614" s="188" t="str">
        <f t="shared" si="469"/>
        <v>Đ</v>
      </c>
      <c r="CM614" s="188" t="str">
        <f t="shared" si="469"/>
        <v>Đ</v>
      </c>
      <c r="CN614" s="188" t="str">
        <f t="shared" si="469"/>
        <v>Đ</v>
      </c>
      <c r="CO614" s="188" t="str">
        <f t="shared" si="469"/>
        <v>Đ</v>
      </c>
      <c r="CP614" s="188" t="str">
        <f t="shared" si="469"/>
        <v>Đ</v>
      </c>
      <c r="CQ614" s="188" t="str">
        <f t="shared" si="469"/>
        <v>Đ</v>
      </c>
      <c r="CR614" s="188" t="str">
        <f t="shared" si="469"/>
        <v>Đ</v>
      </c>
      <c r="CS614" s="188"/>
      <c r="CT614" s="188" t="str">
        <f t="shared" si="469"/>
        <v>Đ</v>
      </c>
      <c r="CU614" s="188" t="str">
        <f t="shared" si="469"/>
        <v>Đ</v>
      </c>
      <c r="CV614" s="188" t="str">
        <f t="shared" si="469"/>
        <v>Đ</v>
      </c>
      <c r="CW614" s="192"/>
      <c r="CX614" s="361"/>
      <c r="CY614" s="192"/>
      <c r="CZ614" s="193"/>
      <c r="DA614" s="192"/>
      <c r="DB614" s="193"/>
      <c r="DC614" s="192"/>
      <c r="DD614" s="193"/>
      <c r="DE614" s="194"/>
      <c r="DF614" s="194"/>
      <c r="DG614" s="2"/>
      <c r="DH614" s="2"/>
      <c r="DI614" s="2"/>
      <c r="DJ614" s="2"/>
      <c r="DK614" s="2"/>
      <c r="DL614" s="2"/>
      <c r="DM614" s="2"/>
      <c r="DN614" s="2"/>
      <c r="DO614" s="2"/>
      <c r="DP614" s="2"/>
      <c r="DQ614" s="2"/>
      <c r="DR614" s="2"/>
      <c r="DS614" s="2"/>
      <c r="DT614" s="2"/>
      <c r="DU614" s="2"/>
      <c r="DV614" s="2"/>
      <c r="DW614" s="2"/>
      <c r="DX614" s="2"/>
      <c r="DY614" s="2"/>
      <c r="DZ614" s="2"/>
    </row>
    <row r="615" spans="1:130" ht="15.75" hidden="1" x14ac:dyDescent="0.25">
      <c r="A615" s="671"/>
      <c r="B615" s="636"/>
      <c r="C615" s="638" t="s">
        <v>560</v>
      </c>
      <c r="D615" s="180" t="s">
        <v>969</v>
      </c>
      <c r="E615" s="1"/>
      <c r="F615" s="1"/>
      <c r="G615" s="2"/>
      <c r="H615" s="2"/>
      <c r="I615" s="2"/>
      <c r="J615" s="2"/>
      <c r="K615" s="2"/>
      <c r="L615" s="2"/>
      <c r="M615" s="4"/>
      <c r="N615" s="302"/>
      <c r="O615" s="116"/>
      <c r="P615" s="116"/>
      <c r="Q615" s="116"/>
      <c r="R615" s="116"/>
      <c r="S615" s="116"/>
      <c r="T615" s="116"/>
      <c r="U615" s="116"/>
      <c r="V615" s="116"/>
      <c r="W615" s="116"/>
      <c r="X615" s="116"/>
      <c r="Y615" s="116"/>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69">
        <f t="shared" ref="BJ615:CC618" si="470">BJ579+BJ586+BJ593+BJ601+BJ608</f>
        <v>321</v>
      </c>
      <c r="BK615" s="69">
        <f t="shared" si="470"/>
        <v>322</v>
      </c>
      <c r="BL615" s="69">
        <f t="shared" si="470"/>
        <v>324</v>
      </c>
      <c r="BM615" s="69">
        <f t="shared" si="470"/>
        <v>323</v>
      </c>
      <c r="BN615" s="69">
        <f t="shared" si="470"/>
        <v>318</v>
      </c>
      <c r="BO615" s="69">
        <f t="shared" si="470"/>
        <v>324</v>
      </c>
      <c r="BP615" s="69">
        <f t="shared" si="470"/>
        <v>318</v>
      </c>
      <c r="BQ615" s="69">
        <f t="shared" si="470"/>
        <v>318</v>
      </c>
      <c r="BR615" s="69">
        <f t="shared" si="470"/>
        <v>310</v>
      </c>
      <c r="BS615" s="69"/>
      <c r="BT615" s="69"/>
      <c r="BU615" s="69"/>
      <c r="BV615" s="69"/>
      <c r="BW615" s="69"/>
      <c r="BX615" s="69"/>
      <c r="BY615" s="69"/>
      <c r="BZ615" s="69"/>
      <c r="CA615" s="69"/>
      <c r="CB615" s="69"/>
      <c r="CC615" s="69">
        <f t="shared" si="470"/>
        <v>308</v>
      </c>
      <c r="CD615" s="69"/>
      <c r="CE615" s="69">
        <f t="shared" ref="CE615:CV618" si="471">CE579+CE586+CE593+CE601+CE608</f>
        <v>316</v>
      </c>
      <c r="CF615" s="69">
        <f t="shared" si="471"/>
        <v>317</v>
      </c>
      <c r="CG615" s="69">
        <f t="shared" si="471"/>
        <v>320</v>
      </c>
      <c r="CH615" s="69">
        <f t="shared" si="471"/>
        <v>313</v>
      </c>
      <c r="CI615" s="69">
        <f t="shared" si="471"/>
        <v>316</v>
      </c>
      <c r="CJ615" s="69">
        <f t="shared" si="471"/>
        <v>316</v>
      </c>
      <c r="CK615" s="69">
        <f t="shared" si="471"/>
        <v>313</v>
      </c>
      <c r="CL615" s="69">
        <f t="shared" si="471"/>
        <v>311</v>
      </c>
      <c r="CM615" s="69">
        <f t="shared" si="471"/>
        <v>315</v>
      </c>
      <c r="CN615" s="69">
        <f t="shared" si="471"/>
        <v>307</v>
      </c>
      <c r="CO615" s="69">
        <f t="shared" si="471"/>
        <v>314</v>
      </c>
      <c r="CP615" s="69">
        <f t="shared" si="471"/>
        <v>318</v>
      </c>
      <c r="CQ615" s="69">
        <f t="shared" si="471"/>
        <v>323</v>
      </c>
      <c r="CR615" s="69">
        <f t="shared" si="471"/>
        <v>326</v>
      </c>
      <c r="CS615" s="69"/>
      <c r="CT615" s="69">
        <f t="shared" si="471"/>
        <v>326</v>
      </c>
      <c r="CU615" s="69">
        <f t="shared" si="471"/>
        <v>325</v>
      </c>
      <c r="CV615" s="69">
        <f t="shared" si="471"/>
        <v>330</v>
      </c>
      <c r="CW615" s="641"/>
      <c r="CX615" s="642"/>
      <c r="CY615" s="642"/>
      <c r="CZ615" s="642"/>
      <c r="DA615" s="642"/>
      <c r="DB615" s="642"/>
      <c r="DC615" s="642"/>
      <c r="DD615" s="642"/>
      <c r="DE615" s="642"/>
      <c r="DF615" s="643"/>
      <c r="DG615" s="2"/>
      <c r="DH615" s="2"/>
      <c r="DI615" s="2"/>
      <c r="DJ615" s="2"/>
      <c r="DK615" s="2"/>
      <c r="DL615" s="2"/>
      <c r="DM615" s="2"/>
      <c r="DN615" s="2"/>
      <c r="DO615" s="2"/>
      <c r="DP615" s="2"/>
      <c r="DQ615" s="2"/>
      <c r="DR615" s="2"/>
      <c r="DS615" s="2"/>
      <c r="DT615" s="2"/>
      <c r="DU615" s="2"/>
      <c r="DV615" s="2"/>
      <c r="DW615" s="2"/>
      <c r="DX615" s="2"/>
      <c r="DY615" s="2"/>
      <c r="DZ615" s="2"/>
    </row>
    <row r="616" spans="1:130" ht="15.75" hidden="1" x14ac:dyDescent="0.25">
      <c r="A616" s="671"/>
      <c r="B616" s="636"/>
      <c r="C616" s="639"/>
      <c r="D616" s="180" t="s">
        <v>955</v>
      </c>
      <c r="E616" s="1"/>
      <c r="F616" s="1"/>
      <c r="G616" s="2"/>
      <c r="H616" s="2"/>
      <c r="I616" s="2"/>
      <c r="J616" s="2"/>
      <c r="K616" s="2"/>
      <c r="L616" s="2"/>
      <c r="M616" s="4"/>
      <c r="N616" s="302"/>
      <c r="O616" s="116"/>
      <c r="P616" s="116"/>
      <c r="Q616" s="116"/>
      <c r="R616" s="116"/>
      <c r="S616" s="116"/>
      <c r="T616" s="116"/>
      <c r="U616" s="116"/>
      <c r="V616" s="116"/>
      <c r="W616" s="116"/>
      <c r="X616" s="116"/>
      <c r="Y616" s="116"/>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69">
        <f t="shared" si="470"/>
        <v>16</v>
      </c>
      <c r="BK616" s="69">
        <f t="shared" si="470"/>
        <v>17</v>
      </c>
      <c r="BL616" s="69">
        <f t="shared" si="470"/>
        <v>15</v>
      </c>
      <c r="BM616" s="69">
        <f t="shared" si="470"/>
        <v>16</v>
      </c>
      <c r="BN616" s="69">
        <f t="shared" si="470"/>
        <v>21</v>
      </c>
      <c r="BO616" s="69">
        <f t="shared" si="470"/>
        <v>15</v>
      </c>
      <c r="BP616" s="69">
        <f t="shared" si="470"/>
        <v>21</v>
      </c>
      <c r="BQ616" s="69">
        <f t="shared" si="470"/>
        <v>21</v>
      </c>
      <c r="BR616" s="69">
        <f t="shared" si="470"/>
        <v>30</v>
      </c>
      <c r="BS616" s="69"/>
      <c r="BT616" s="69"/>
      <c r="BU616" s="69"/>
      <c r="BV616" s="69"/>
      <c r="BW616" s="69"/>
      <c r="BX616" s="69"/>
      <c r="BY616" s="69"/>
      <c r="BZ616" s="69"/>
      <c r="CA616" s="69"/>
      <c r="CB616" s="69"/>
      <c r="CC616" s="69">
        <f t="shared" si="470"/>
        <v>32</v>
      </c>
      <c r="CD616" s="69"/>
      <c r="CE616" s="69">
        <f t="shared" si="471"/>
        <v>23</v>
      </c>
      <c r="CF616" s="69">
        <f t="shared" si="471"/>
        <v>22</v>
      </c>
      <c r="CG616" s="69">
        <f t="shared" si="471"/>
        <v>19</v>
      </c>
      <c r="CH616" s="69">
        <f t="shared" si="471"/>
        <v>26</v>
      </c>
      <c r="CI616" s="69">
        <f t="shared" si="471"/>
        <v>23</v>
      </c>
      <c r="CJ616" s="69">
        <f t="shared" si="471"/>
        <v>23</v>
      </c>
      <c r="CK616" s="69">
        <f t="shared" si="471"/>
        <v>26</v>
      </c>
      <c r="CL616" s="69">
        <f t="shared" si="471"/>
        <v>28</v>
      </c>
      <c r="CM616" s="69">
        <f t="shared" si="471"/>
        <v>24</v>
      </c>
      <c r="CN616" s="69">
        <f t="shared" si="471"/>
        <v>32</v>
      </c>
      <c r="CO616" s="69">
        <f t="shared" si="471"/>
        <v>25</v>
      </c>
      <c r="CP616" s="69">
        <f t="shared" si="471"/>
        <v>21</v>
      </c>
      <c r="CQ616" s="69">
        <f t="shared" si="471"/>
        <v>16</v>
      </c>
      <c r="CR616" s="69">
        <f t="shared" si="471"/>
        <v>13</v>
      </c>
      <c r="CS616" s="69"/>
      <c r="CT616" s="69">
        <f t="shared" si="471"/>
        <v>13</v>
      </c>
      <c r="CU616" s="69">
        <f t="shared" si="471"/>
        <v>14</v>
      </c>
      <c r="CV616" s="69">
        <f t="shared" si="471"/>
        <v>9</v>
      </c>
      <c r="CW616" s="644"/>
      <c r="CX616" s="645"/>
      <c r="CY616" s="645"/>
      <c r="CZ616" s="645"/>
      <c r="DA616" s="645"/>
      <c r="DB616" s="645"/>
      <c r="DC616" s="645"/>
      <c r="DD616" s="645"/>
      <c r="DE616" s="645"/>
      <c r="DF616" s="646"/>
      <c r="DG616" s="2"/>
      <c r="DH616" s="2"/>
      <c r="DI616" s="2"/>
      <c r="DJ616" s="2"/>
      <c r="DK616" s="2"/>
      <c r="DL616" s="2"/>
      <c r="DM616" s="2"/>
      <c r="DN616" s="2"/>
      <c r="DO616" s="2"/>
      <c r="DP616" s="2"/>
      <c r="DQ616" s="2"/>
      <c r="DR616" s="2"/>
      <c r="DS616" s="2"/>
      <c r="DT616" s="2"/>
      <c r="DU616" s="2"/>
      <c r="DV616" s="2"/>
      <c r="DW616" s="2"/>
      <c r="DX616" s="2"/>
      <c r="DY616" s="2"/>
      <c r="DZ616" s="2"/>
    </row>
    <row r="617" spans="1:130" ht="15.75" hidden="1" x14ac:dyDescent="0.25">
      <c r="A617" s="671"/>
      <c r="B617" s="636"/>
      <c r="C617" s="639"/>
      <c r="D617" s="180" t="s">
        <v>956</v>
      </c>
      <c r="E617" s="1"/>
      <c r="F617" s="1"/>
      <c r="G617" s="2"/>
      <c r="H617" s="2"/>
      <c r="I617" s="2"/>
      <c r="J617" s="2"/>
      <c r="K617" s="2"/>
      <c r="L617" s="2"/>
      <c r="M617" s="4"/>
      <c r="N617" s="302"/>
      <c r="O617" s="116"/>
      <c r="P617" s="116"/>
      <c r="Q617" s="116"/>
      <c r="R617" s="116"/>
      <c r="S617" s="116"/>
      <c r="T617" s="116"/>
      <c r="U617" s="116"/>
      <c r="V617" s="116"/>
      <c r="W617" s="116"/>
      <c r="X617" s="116"/>
      <c r="Y617" s="116"/>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69">
        <f t="shared" si="470"/>
        <v>0</v>
      </c>
      <c r="BK617" s="69">
        <f t="shared" si="470"/>
        <v>0</v>
      </c>
      <c r="BL617" s="69">
        <f t="shared" si="470"/>
        <v>0</v>
      </c>
      <c r="BM617" s="69">
        <f t="shared" si="470"/>
        <v>0</v>
      </c>
      <c r="BN617" s="69">
        <f t="shared" si="470"/>
        <v>0</v>
      </c>
      <c r="BO617" s="69">
        <f t="shared" si="470"/>
        <v>0</v>
      </c>
      <c r="BP617" s="69">
        <f t="shared" si="470"/>
        <v>0</v>
      </c>
      <c r="BQ617" s="69">
        <f t="shared" si="470"/>
        <v>0</v>
      </c>
      <c r="BR617" s="69">
        <f t="shared" si="470"/>
        <v>0</v>
      </c>
      <c r="BS617" s="69"/>
      <c r="BT617" s="69"/>
      <c r="BU617" s="69"/>
      <c r="BV617" s="69"/>
      <c r="BW617" s="69"/>
      <c r="BX617" s="69"/>
      <c r="BY617" s="69"/>
      <c r="BZ617" s="69"/>
      <c r="CA617" s="69"/>
      <c r="CB617" s="69"/>
      <c r="CC617" s="69">
        <f t="shared" si="470"/>
        <v>0</v>
      </c>
      <c r="CD617" s="69"/>
      <c r="CE617" s="69">
        <f t="shared" si="471"/>
        <v>0</v>
      </c>
      <c r="CF617" s="69">
        <f t="shared" si="471"/>
        <v>0</v>
      </c>
      <c r="CG617" s="69">
        <f t="shared" si="471"/>
        <v>0</v>
      </c>
      <c r="CH617" s="69">
        <f t="shared" si="471"/>
        <v>0</v>
      </c>
      <c r="CI617" s="69">
        <f t="shared" si="471"/>
        <v>0</v>
      </c>
      <c r="CJ617" s="69">
        <f t="shared" si="471"/>
        <v>0</v>
      </c>
      <c r="CK617" s="69">
        <f t="shared" si="471"/>
        <v>0</v>
      </c>
      <c r="CL617" s="69">
        <f t="shared" si="471"/>
        <v>0</v>
      </c>
      <c r="CM617" s="69">
        <f t="shared" si="471"/>
        <v>0</v>
      </c>
      <c r="CN617" s="69">
        <f t="shared" si="471"/>
        <v>0</v>
      </c>
      <c r="CO617" s="69">
        <f t="shared" si="471"/>
        <v>0</v>
      </c>
      <c r="CP617" s="69">
        <f t="shared" si="471"/>
        <v>0</v>
      </c>
      <c r="CQ617" s="69">
        <f t="shared" si="471"/>
        <v>0</v>
      </c>
      <c r="CR617" s="69">
        <f t="shared" si="471"/>
        <v>0</v>
      </c>
      <c r="CS617" s="69"/>
      <c r="CT617" s="69">
        <f t="shared" si="471"/>
        <v>0</v>
      </c>
      <c r="CU617" s="69">
        <f t="shared" si="471"/>
        <v>0</v>
      </c>
      <c r="CV617" s="69">
        <f t="shared" si="471"/>
        <v>0</v>
      </c>
      <c r="CW617" s="644"/>
      <c r="CX617" s="645"/>
      <c r="CY617" s="645"/>
      <c r="CZ617" s="645"/>
      <c r="DA617" s="645"/>
      <c r="DB617" s="645"/>
      <c r="DC617" s="645"/>
      <c r="DD617" s="645"/>
      <c r="DE617" s="645"/>
      <c r="DF617" s="646"/>
      <c r="DG617" s="2"/>
      <c r="DH617" s="2"/>
      <c r="DI617" s="2"/>
      <c r="DJ617" s="2"/>
      <c r="DK617" s="2"/>
      <c r="DL617" s="2"/>
      <c r="DM617" s="2"/>
      <c r="DN617" s="2"/>
      <c r="DO617" s="2"/>
      <c r="DP617" s="2"/>
      <c r="DQ617" s="2"/>
      <c r="DR617" s="2"/>
      <c r="DS617" s="2"/>
      <c r="DT617" s="2"/>
      <c r="DU617" s="2"/>
      <c r="DV617" s="2"/>
      <c r="DW617" s="2"/>
      <c r="DX617" s="2"/>
      <c r="DY617" s="2"/>
      <c r="DZ617" s="2"/>
    </row>
    <row r="618" spans="1:130" ht="15.75" hidden="1" x14ac:dyDescent="0.25">
      <c r="A618" s="671"/>
      <c r="B618" s="636"/>
      <c r="C618" s="639"/>
      <c r="D618" s="180" t="s">
        <v>957</v>
      </c>
      <c r="E618" s="1"/>
      <c r="F618" s="1"/>
      <c r="G618" s="2"/>
      <c r="H618" s="2"/>
      <c r="I618" s="2"/>
      <c r="J618" s="2"/>
      <c r="K618" s="2"/>
      <c r="L618" s="2"/>
      <c r="M618" s="4"/>
      <c r="N618" s="302"/>
      <c r="O618" s="116"/>
      <c r="P618" s="116"/>
      <c r="Q618" s="116"/>
      <c r="R618" s="116"/>
      <c r="S618" s="116"/>
      <c r="T618" s="116"/>
      <c r="U618" s="116"/>
      <c r="V618" s="116"/>
      <c r="W618" s="116"/>
      <c r="X618" s="116"/>
      <c r="Y618" s="116"/>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69">
        <f t="shared" si="470"/>
        <v>0</v>
      </c>
      <c r="BK618" s="69">
        <f t="shared" si="470"/>
        <v>0</v>
      </c>
      <c r="BL618" s="69">
        <f t="shared" si="470"/>
        <v>0</v>
      </c>
      <c r="BM618" s="69">
        <f t="shared" si="470"/>
        <v>0</v>
      </c>
      <c r="BN618" s="69">
        <f t="shared" si="470"/>
        <v>0</v>
      </c>
      <c r="BO618" s="69">
        <f t="shared" si="470"/>
        <v>0</v>
      </c>
      <c r="BP618" s="69">
        <f t="shared" si="470"/>
        <v>0</v>
      </c>
      <c r="BQ618" s="69">
        <f t="shared" si="470"/>
        <v>0</v>
      </c>
      <c r="BR618" s="69">
        <f t="shared" si="470"/>
        <v>0</v>
      </c>
      <c r="BS618" s="69"/>
      <c r="BT618" s="69"/>
      <c r="BU618" s="69"/>
      <c r="BV618" s="69"/>
      <c r="BW618" s="69"/>
      <c r="BX618" s="69"/>
      <c r="BY618" s="69"/>
      <c r="BZ618" s="69"/>
      <c r="CA618" s="69"/>
      <c r="CB618" s="69"/>
      <c r="CC618" s="69">
        <f t="shared" si="470"/>
        <v>0</v>
      </c>
      <c r="CD618" s="69"/>
      <c r="CE618" s="69">
        <f t="shared" si="471"/>
        <v>0</v>
      </c>
      <c r="CF618" s="69">
        <f t="shared" si="471"/>
        <v>0</v>
      </c>
      <c r="CG618" s="69">
        <f t="shared" si="471"/>
        <v>0</v>
      </c>
      <c r="CH618" s="69">
        <f t="shared" si="471"/>
        <v>0</v>
      </c>
      <c r="CI618" s="69">
        <f t="shared" si="471"/>
        <v>0</v>
      </c>
      <c r="CJ618" s="69">
        <f t="shared" si="471"/>
        <v>0</v>
      </c>
      <c r="CK618" s="69">
        <f t="shared" si="471"/>
        <v>0</v>
      </c>
      <c r="CL618" s="69">
        <f t="shared" si="471"/>
        <v>0</v>
      </c>
      <c r="CM618" s="69">
        <f t="shared" si="471"/>
        <v>0</v>
      </c>
      <c r="CN618" s="69">
        <f t="shared" si="471"/>
        <v>0</v>
      </c>
      <c r="CO618" s="69">
        <f t="shared" si="471"/>
        <v>0</v>
      </c>
      <c r="CP618" s="69">
        <f t="shared" si="471"/>
        <v>0</v>
      </c>
      <c r="CQ618" s="69">
        <f t="shared" si="471"/>
        <v>0</v>
      </c>
      <c r="CR618" s="69">
        <f t="shared" si="471"/>
        <v>0</v>
      </c>
      <c r="CS618" s="69"/>
      <c r="CT618" s="69">
        <f t="shared" si="471"/>
        <v>0</v>
      </c>
      <c r="CU618" s="69">
        <f t="shared" si="471"/>
        <v>0</v>
      </c>
      <c r="CV618" s="69">
        <f t="shared" si="471"/>
        <v>0</v>
      </c>
      <c r="CW618" s="644"/>
      <c r="CX618" s="645"/>
      <c r="CY618" s="645"/>
      <c r="CZ618" s="645"/>
      <c r="DA618" s="645"/>
      <c r="DB618" s="645"/>
      <c r="DC618" s="645"/>
      <c r="DD618" s="645"/>
      <c r="DE618" s="645"/>
      <c r="DF618" s="646"/>
      <c r="DG618" s="2"/>
      <c r="DH618" s="2"/>
      <c r="DI618" s="2"/>
      <c r="DJ618" s="2"/>
      <c r="DK618" s="2"/>
      <c r="DL618" s="2"/>
      <c r="DM618" s="2"/>
      <c r="DN618" s="2"/>
      <c r="DO618" s="2"/>
      <c r="DP618" s="2"/>
      <c r="DQ618" s="2"/>
      <c r="DR618" s="2"/>
      <c r="DS618" s="2"/>
      <c r="DT618" s="2"/>
      <c r="DU618" s="2"/>
      <c r="DV618" s="2"/>
      <c r="DW618" s="2"/>
      <c r="DX618" s="2"/>
      <c r="DY618" s="2"/>
      <c r="DZ618" s="2"/>
    </row>
    <row r="619" spans="1:130" ht="15.75" hidden="1" x14ac:dyDescent="0.25">
      <c r="A619" s="671"/>
      <c r="B619" s="636"/>
      <c r="C619" s="639"/>
      <c r="D619" s="180" t="s">
        <v>958</v>
      </c>
      <c r="E619" s="1"/>
      <c r="F619" s="1"/>
      <c r="G619" s="2"/>
      <c r="H619" s="2"/>
      <c r="I619" s="2"/>
      <c r="J619" s="2"/>
      <c r="K619" s="2"/>
      <c r="L619" s="2"/>
      <c r="M619" s="4"/>
      <c r="N619" s="302"/>
      <c r="O619" s="116"/>
      <c r="P619" s="116"/>
      <c r="Q619" s="116"/>
      <c r="R619" s="116"/>
      <c r="S619" s="116"/>
      <c r="T619" s="116"/>
      <c r="U619" s="116"/>
      <c r="V619" s="116"/>
      <c r="W619" s="116"/>
      <c r="X619" s="116"/>
      <c r="Y619" s="116"/>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184">
        <f t="shared" ref="BJ619:CC619" si="472">BJ618/(BJ615+BJ616+BJ617+BJ618)</f>
        <v>0</v>
      </c>
      <c r="BK619" s="184">
        <f t="shared" si="472"/>
        <v>0</v>
      </c>
      <c r="BL619" s="184">
        <f t="shared" si="472"/>
        <v>0</v>
      </c>
      <c r="BM619" s="184">
        <f t="shared" si="472"/>
        <v>0</v>
      </c>
      <c r="BN619" s="184">
        <f t="shared" si="472"/>
        <v>0</v>
      </c>
      <c r="BO619" s="184">
        <f t="shared" si="472"/>
        <v>0</v>
      </c>
      <c r="BP619" s="184">
        <f t="shared" si="472"/>
        <v>0</v>
      </c>
      <c r="BQ619" s="184">
        <f t="shared" si="472"/>
        <v>0</v>
      </c>
      <c r="BR619" s="184">
        <f t="shared" si="472"/>
        <v>0</v>
      </c>
      <c r="BS619" s="184"/>
      <c r="BT619" s="184"/>
      <c r="BU619" s="184"/>
      <c r="BV619" s="184"/>
      <c r="BW619" s="184"/>
      <c r="BX619" s="184"/>
      <c r="BY619" s="184"/>
      <c r="BZ619" s="184"/>
      <c r="CA619" s="184"/>
      <c r="CB619" s="184"/>
      <c r="CC619" s="184">
        <f t="shared" si="472"/>
        <v>0</v>
      </c>
      <c r="CD619" s="184"/>
      <c r="CE619" s="184">
        <f t="shared" ref="CE619:CV619" si="473">CE618/(CE615+CE616+CE617+CE618)</f>
        <v>0</v>
      </c>
      <c r="CF619" s="184">
        <f t="shared" si="473"/>
        <v>0</v>
      </c>
      <c r="CG619" s="184">
        <f t="shared" si="473"/>
        <v>0</v>
      </c>
      <c r="CH619" s="184">
        <f t="shared" si="473"/>
        <v>0</v>
      </c>
      <c r="CI619" s="184">
        <f t="shared" si="473"/>
        <v>0</v>
      </c>
      <c r="CJ619" s="184">
        <f t="shared" si="473"/>
        <v>0</v>
      </c>
      <c r="CK619" s="184">
        <f t="shared" si="473"/>
        <v>0</v>
      </c>
      <c r="CL619" s="184">
        <f t="shared" si="473"/>
        <v>0</v>
      </c>
      <c r="CM619" s="184">
        <f t="shared" si="473"/>
        <v>0</v>
      </c>
      <c r="CN619" s="184">
        <f t="shared" si="473"/>
        <v>0</v>
      </c>
      <c r="CO619" s="184">
        <f t="shared" si="473"/>
        <v>0</v>
      </c>
      <c r="CP619" s="184">
        <f t="shared" si="473"/>
        <v>0</v>
      </c>
      <c r="CQ619" s="184">
        <f t="shared" si="473"/>
        <v>0</v>
      </c>
      <c r="CR619" s="184">
        <f t="shared" si="473"/>
        <v>0</v>
      </c>
      <c r="CS619" s="184"/>
      <c r="CT619" s="184">
        <f t="shared" si="473"/>
        <v>0</v>
      </c>
      <c r="CU619" s="184">
        <f t="shared" si="473"/>
        <v>0</v>
      </c>
      <c r="CV619" s="184">
        <f t="shared" si="473"/>
        <v>0</v>
      </c>
      <c r="CW619" s="647"/>
      <c r="CX619" s="648"/>
      <c r="CY619" s="648"/>
      <c r="CZ619" s="648"/>
      <c r="DA619" s="648"/>
      <c r="DB619" s="648"/>
      <c r="DC619" s="648"/>
      <c r="DD619" s="648"/>
      <c r="DE619" s="648"/>
      <c r="DF619" s="649"/>
      <c r="DG619" s="2"/>
      <c r="DH619" s="2"/>
      <c r="DI619" s="2"/>
      <c r="DJ619" s="2"/>
      <c r="DK619" s="2"/>
      <c r="DL619" s="2"/>
      <c r="DM619" s="2"/>
      <c r="DN619" s="2"/>
      <c r="DO619" s="2"/>
      <c r="DP619" s="2"/>
      <c r="DQ619" s="2"/>
      <c r="DR619" s="2"/>
      <c r="DS619" s="2"/>
      <c r="DT619" s="2"/>
      <c r="DU619" s="2"/>
      <c r="DV619" s="2"/>
      <c r="DW619" s="2"/>
      <c r="DX619" s="2"/>
      <c r="DY619" s="2"/>
      <c r="DZ619" s="2"/>
    </row>
    <row r="620" spans="1:130" ht="15.75" hidden="1" x14ac:dyDescent="0.25">
      <c r="A620" s="671"/>
      <c r="B620" s="637"/>
      <c r="C620" s="639"/>
      <c r="D620" s="633" t="s">
        <v>959</v>
      </c>
      <c r="E620" s="1"/>
      <c r="F620" s="1"/>
      <c r="G620" s="2"/>
      <c r="H620" s="2"/>
      <c r="I620" s="2"/>
      <c r="J620" s="2"/>
      <c r="K620" s="2"/>
      <c r="L620" s="2"/>
      <c r="M620" s="4"/>
      <c r="N620" s="302"/>
      <c r="O620" s="116"/>
      <c r="P620" s="116"/>
      <c r="Q620" s="116"/>
      <c r="R620" s="116"/>
      <c r="S620" s="116"/>
      <c r="T620" s="116"/>
      <c r="U620" s="116"/>
      <c r="V620" s="116"/>
      <c r="W620" s="116"/>
      <c r="X620" s="116"/>
      <c r="Y620" s="116"/>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188">
        <f t="shared" ref="BJ620:CC620" si="474">(((BJ615*2)+(BJ616*1)+(BJ617*0)+(BJ617*0)))/(BJ615+BJ616+BJ617+BJ618)</f>
        <v>1.9525222551928783</v>
      </c>
      <c r="BK620" s="188">
        <f t="shared" si="474"/>
        <v>1.9498525073746313</v>
      </c>
      <c r="BL620" s="188">
        <f t="shared" si="474"/>
        <v>1.9557522123893805</v>
      </c>
      <c r="BM620" s="188">
        <f t="shared" si="474"/>
        <v>1.9528023598820059</v>
      </c>
      <c r="BN620" s="188">
        <f t="shared" si="474"/>
        <v>1.9380530973451326</v>
      </c>
      <c r="BO620" s="188">
        <f t="shared" si="474"/>
        <v>1.9557522123893805</v>
      </c>
      <c r="BP620" s="188">
        <f t="shared" si="474"/>
        <v>1.9380530973451326</v>
      </c>
      <c r="BQ620" s="188">
        <f t="shared" si="474"/>
        <v>1.9380530973451326</v>
      </c>
      <c r="BR620" s="188">
        <f t="shared" si="474"/>
        <v>1.911764705882353</v>
      </c>
      <c r="BS620" s="188"/>
      <c r="BT620" s="188"/>
      <c r="BU620" s="188"/>
      <c r="BV620" s="188"/>
      <c r="BW620" s="188"/>
      <c r="BX620" s="188"/>
      <c r="BY620" s="188"/>
      <c r="BZ620" s="188"/>
      <c r="CA620" s="188"/>
      <c r="CB620" s="188"/>
      <c r="CC620" s="188">
        <f t="shared" si="474"/>
        <v>1.9058823529411764</v>
      </c>
      <c r="CD620" s="188"/>
      <c r="CE620" s="188">
        <f t="shared" ref="CE620:CV620" si="475">(((CE615*2)+(CE616*1)+(CE617*0)+(CE617*0)))/(CE615+CE616+CE617+CE618)</f>
        <v>1.9321533923303835</v>
      </c>
      <c r="CF620" s="188">
        <f t="shared" si="475"/>
        <v>1.9351032448377581</v>
      </c>
      <c r="CG620" s="188">
        <f t="shared" si="475"/>
        <v>1.943952802359882</v>
      </c>
      <c r="CH620" s="188">
        <f t="shared" si="475"/>
        <v>1.9233038348082596</v>
      </c>
      <c r="CI620" s="188">
        <f t="shared" si="475"/>
        <v>1.9321533923303835</v>
      </c>
      <c r="CJ620" s="188">
        <f t="shared" si="475"/>
        <v>1.9321533923303835</v>
      </c>
      <c r="CK620" s="188">
        <f t="shared" si="475"/>
        <v>1.9233038348082596</v>
      </c>
      <c r="CL620" s="188">
        <f t="shared" si="475"/>
        <v>1.9174041297935103</v>
      </c>
      <c r="CM620" s="188">
        <f t="shared" si="475"/>
        <v>1.9292035398230087</v>
      </c>
      <c r="CN620" s="188">
        <f t="shared" si="475"/>
        <v>1.9056047197640118</v>
      </c>
      <c r="CO620" s="188">
        <f t="shared" si="475"/>
        <v>1.9262536873156342</v>
      </c>
      <c r="CP620" s="188">
        <f t="shared" si="475"/>
        <v>1.9380530973451326</v>
      </c>
      <c r="CQ620" s="188">
        <f t="shared" si="475"/>
        <v>1.9528023598820059</v>
      </c>
      <c r="CR620" s="188">
        <f t="shared" si="475"/>
        <v>1.9616519174041298</v>
      </c>
      <c r="CS620" s="188"/>
      <c r="CT620" s="188">
        <f t="shared" si="475"/>
        <v>1.9616519174041298</v>
      </c>
      <c r="CU620" s="188">
        <f t="shared" si="475"/>
        <v>1.9587020648967552</v>
      </c>
      <c r="CV620" s="188">
        <f t="shared" si="475"/>
        <v>1.9734513274336283</v>
      </c>
      <c r="CW620" s="189">
        <f>COUNTIF($BJ622:$CV622,"Đ")</f>
        <v>27</v>
      </c>
      <c r="CX620" s="360">
        <f>CW620/(CY620+DA620+DC620+CW620)</f>
        <v>1</v>
      </c>
      <c r="CY620" s="189">
        <f>COUNTIF($BJ622:$DL622,"CCG")</f>
        <v>0</v>
      </c>
      <c r="CZ620" s="190">
        <f>CY620/(CW620+DA620+DC620+CY620)</f>
        <v>0</v>
      </c>
      <c r="DA620" s="189">
        <f>COUNTIF($BJ622:$DL622,"CĐ")</f>
        <v>0</v>
      </c>
      <c r="DB620" s="190">
        <f>DA620/(CW620+CY620+DC620+DA620)</f>
        <v>0</v>
      </c>
      <c r="DC620" s="189">
        <f>COUNTIF($BJ622:$DL622,"KĐG")</f>
        <v>0</v>
      </c>
      <c r="DD620" s="190">
        <f>DC620/(CW620+CY620+DA620+DC620)</f>
        <v>0</v>
      </c>
      <c r="DE620" s="191">
        <f>(((CW620*2)+(CY620*1)+(DA620*0)))/(CW620+CY620+DA620)</f>
        <v>2</v>
      </c>
      <c r="DF620" s="191" t="str">
        <f>IF(DE620&gt;=1.6,"Đạt mục tiêu",IF(DE620&gt;=1,"Cần cố gắng","Chưa đạt"))</f>
        <v>Đạt mục tiêu</v>
      </c>
      <c r="DG620" s="2"/>
      <c r="DH620" s="2"/>
      <c r="DI620" s="2"/>
      <c r="DJ620" s="2"/>
      <c r="DK620" s="2"/>
      <c r="DL620" s="2"/>
      <c r="DM620" s="2"/>
      <c r="DN620" s="2"/>
      <c r="DO620" s="2"/>
      <c r="DP620" s="2"/>
      <c r="DQ620" s="2"/>
      <c r="DR620" s="2"/>
      <c r="DS620" s="2"/>
      <c r="DT620" s="2"/>
      <c r="DU620" s="2"/>
      <c r="DV620" s="2"/>
      <c r="DW620" s="2"/>
      <c r="DX620" s="2"/>
      <c r="DY620" s="2"/>
      <c r="DZ620" s="2"/>
    </row>
    <row r="621" spans="1:130" ht="15.75" hidden="1" x14ac:dyDescent="0.25">
      <c r="A621" s="671"/>
      <c r="B621" s="516"/>
      <c r="C621" s="639"/>
      <c r="D621" s="650"/>
      <c r="E621" s="237"/>
      <c r="F621" s="237"/>
      <c r="G621" s="387"/>
      <c r="H621" s="387"/>
      <c r="I621" s="387"/>
      <c r="J621" s="387"/>
      <c r="K621" s="387"/>
      <c r="L621" s="387"/>
      <c r="M621" s="265"/>
      <c r="N621" s="302"/>
      <c r="O621" s="266"/>
      <c r="P621" s="266"/>
      <c r="Q621" s="266"/>
      <c r="R621" s="266"/>
      <c r="S621" s="266"/>
      <c r="T621" s="266"/>
      <c r="U621" s="266"/>
      <c r="V621" s="266"/>
      <c r="W621" s="266"/>
      <c r="X621" s="266"/>
      <c r="Y621" s="266"/>
      <c r="Z621" s="387"/>
      <c r="AA621" s="387"/>
      <c r="AB621" s="387"/>
      <c r="AC621" s="387"/>
      <c r="AD621" s="387"/>
      <c r="AE621" s="387"/>
      <c r="AF621" s="387"/>
      <c r="AG621" s="387"/>
      <c r="AH621" s="387"/>
      <c r="AI621" s="387"/>
      <c r="AJ621" s="387"/>
      <c r="AK621" s="387"/>
      <c r="AL621" s="387"/>
      <c r="AM621" s="387"/>
      <c r="AN621" s="387"/>
      <c r="AO621" s="387"/>
      <c r="AP621" s="387"/>
      <c r="AQ621" s="387"/>
      <c r="AR621" s="387"/>
      <c r="AS621" s="387"/>
      <c r="AT621" s="387"/>
      <c r="AU621" s="387"/>
      <c r="AV621" s="387"/>
      <c r="AW621" s="387"/>
      <c r="AX621" s="387"/>
      <c r="AY621" s="387"/>
      <c r="AZ621" s="387"/>
      <c r="BA621" s="387"/>
      <c r="BB621" s="387"/>
      <c r="BC621" s="387"/>
      <c r="BD621" s="387"/>
      <c r="BE621" s="387"/>
      <c r="BF621" s="387"/>
      <c r="BG621" s="387"/>
      <c r="BH621" s="387"/>
      <c r="BI621" s="387"/>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267"/>
      <c r="CX621" s="362"/>
      <c r="CY621" s="267"/>
      <c r="CZ621" s="268"/>
      <c r="DA621" s="267"/>
      <c r="DB621" s="268"/>
      <c r="DC621" s="267"/>
      <c r="DD621" s="268"/>
      <c r="DE621" s="269"/>
      <c r="DF621" s="269"/>
      <c r="DG621" s="387"/>
      <c r="DH621" s="387"/>
      <c r="DI621" s="387"/>
      <c r="DJ621" s="387"/>
      <c r="DK621" s="387"/>
      <c r="DL621" s="387"/>
      <c r="DM621" s="387"/>
      <c r="DN621" s="387"/>
      <c r="DO621" s="387"/>
      <c r="DP621" s="387"/>
      <c r="DQ621" s="387"/>
      <c r="DR621" s="387"/>
      <c r="DS621" s="387"/>
      <c r="DT621" s="387"/>
      <c r="DU621" s="387"/>
      <c r="DV621" s="387"/>
      <c r="DW621" s="387"/>
      <c r="DX621" s="387"/>
      <c r="DY621" s="387"/>
      <c r="DZ621" s="387"/>
    </row>
    <row r="622" spans="1:130" ht="15.75" hidden="1" x14ac:dyDescent="0.25">
      <c r="A622" s="672"/>
      <c r="B622" s="199"/>
      <c r="C622" s="640"/>
      <c r="D622" s="634"/>
      <c r="E622" s="1"/>
      <c r="F622" s="1"/>
      <c r="G622" s="2"/>
      <c r="H622" s="2"/>
      <c r="I622" s="2"/>
      <c r="J622" s="2"/>
      <c r="K622" s="2"/>
      <c r="L622" s="2"/>
      <c r="M622" s="4"/>
      <c r="N622" s="302"/>
      <c r="O622" s="116"/>
      <c r="P622" s="116"/>
      <c r="Q622" s="116"/>
      <c r="R622" s="116"/>
      <c r="S622" s="116"/>
      <c r="T622" s="116"/>
      <c r="U622" s="116"/>
      <c r="V622" s="116"/>
      <c r="W622" s="116"/>
      <c r="X622" s="116"/>
      <c r="Y622" s="116"/>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188" t="str">
        <f t="shared" ref="BJ622:CC622" si="476">IF(BJ619&gt;=50%,"KĐG",IF(BJ620&gt;=1.6,"Đ",IF(BJ620&gt;=1,"CCG","CĐ")))</f>
        <v>Đ</v>
      </c>
      <c r="BK622" s="188" t="str">
        <f t="shared" si="476"/>
        <v>Đ</v>
      </c>
      <c r="BL622" s="188" t="str">
        <f t="shared" si="476"/>
        <v>Đ</v>
      </c>
      <c r="BM622" s="188" t="str">
        <f t="shared" si="476"/>
        <v>Đ</v>
      </c>
      <c r="BN622" s="188" t="str">
        <f t="shared" si="476"/>
        <v>Đ</v>
      </c>
      <c r="BO622" s="188" t="str">
        <f t="shared" si="476"/>
        <v>Đ</v>
      </c>
      <c r="BP622" s="188" t="str">
        <f t="shared" si="476"/>
        <v>Đ</v>
      </c>
      <c r="BQ622" s="188" t="str">
        <f t="shared" si="476"/>
        <v>Đ</v>
      </c>
      <c r="BR622" s="188" t="str">
        <f t="shared" si="476"/>
        <v>Đ</v>
      </c>
      <c r="BS622" s="188"/>
      <c r="BT622" s="188"/>
      <c r="BU622" s="188"/>
      <c r="BV622" s="188"/>
      <c r="BW622" s="188"/>
      <c r="BX622" s="188"/>
      <c r="BY622" s="188"/>
      <c r="BZ622" s="188"/>
      <c r="CA622" s="188"/>
      <c r="CB622" s="188"/>
      <c r="CC622" s="188" t="str">
        <f t="shared" si="476"/>
        <v>Đ</v>
      </c>
      <c r="CD622" s="188"/>
      <c r="CE622" s="188" t="str">
        <f t="shared" ref="CE622:CV622" si="477">IF(CE619&gt;=50%,"KĐG",IF(CE620&gt;=1.6,"Đ",IF(CE620&gt;=1,"CCG","CĐ")))</f>
        <v>Đ</v>
      </c>
      <c r="CF622" s="188" t="str">
        <f t="shared" si="477"/>
        <v>Đ</v>
      </c>
      <c r="CG622" s="188" t="str">
        <f t="shared" si="477"/>
        <v>Đ</v>
      </c>
      <c r="CH622" s="188" t="str">
        <f t="shared" si="477"/>
        <v>Đ</v>
      </c>
      <c r="CI622" s="188" t="str">
        <f t="shared" si="477"/>
        <v>Đ</v>
      </c>
      <c r="CJ622" s="188" t="str">
        <f t="shared" si="477"/>
        <v>Đ</v>
      </c>
      <c r="CK622" s="188" t="str">
        <f t="shared" si="477"/>
        <v>Đ</v>
      </c>
      <c r="CL622" s="188" t="str">
        <f t="shared" si="477"/>
        <v>Đ</v>
      </c>
      <c r="CM622" s="188" t="str">
        <f t="shared" si="477"/>
        <v>Đ</v>
      </c>
      <c r="CN622" s="188" t="str">
        <f t="shared" si="477"/>
        <v>Đ</v>
      </c>
      <c r="CO622" s="188" t="str">
        <f t="shared" si="477"/>
        <v>Đ</v>
      </c>
      <c r="CP622" s="188" t="str">
        <f t="shared" si="477"/>
        <v>Đ</v>
      </c>
      <c r="CQ622" s="188" t="str">
        <f t="shared" si="477"/>
        <v>Đ</v>
      </c>
      <c r="CR622" s="188" t="str">
        <f t="shared" si="477"/>
        <v>Đ</v>
      </c>
      <c r="CS622" s="188"/>
      <c r="CT622" s="188" t="str">
        <f t="shared" si="477"/>
        <v>Đ</v>
      </c>
      <c r="CU622" s="188" t="str">
        <f t="shared" si="477"/>
        <v>Đ</v>
      </c>
      <c r="CV622" s="188" t="str">
        <f t="shared" si="477"/>
        <v>Đ</v>
      </c>
      <c r="CW622" s="192"/>
      <c r="CX622" s="361"/>
      <c r="CY622" s="192"/>
      <c r="CZ622" s="193"/>
      <c r="DA622" s="192"/>
      <c r="DB622" s="193"/>
      <c r="DC622" s="192"/>
      <c r="DD622" s="193"/>
      <c r="DE622" s="194"/>
      <c r="DF622" s="194"/>
      <c r="DG622" s="2"/>
      <c r="DH622" s="2"/>
      <c r="DI622" s="2"/>
      <c r="DJ622" s="2"/>
      <c r="DK622" s="2"/>
      <c r="DL622" s="2"/>
      <c r="DM622" s="2"/>
      <c r="DN622" s="2"/>
      <c r="DO622" s="2"/>
      <c r="DP622" s="2"/>
      <c r="DQ622" s="2"/>
      <c r="DR622" s="2"/>
      <c r="DS622" s="2"/>
      <c r="DT622" s="2"/>
      <c r="DU622" s="2"/>
      <c r="DV622" s="2"/>
      <c r="DW622" s="2"/>
      <c r="DX622" s="2"/>
      <c r="DY622" s="2"/>
      <c r="DZ622" s="2"/>
    </row>
    <row r="623" spans="1:130" ht="15.75" x14ac:dyDescent="0.25">
      <c r="A623" s="534"/>
      <c r="B623" s="233"/>
      <c r="C623" s="515"/>
      <c r="D623" s="381"/>
      <c r="E623" s="237"/>
      <c r="F623" s="237"/>
      <c r="G623" s="387"/>
      <c r="H623" s="387"/>
      <c r="I623" s="387"/>
      <c r="J623" s="387"/>
      <c r="K623" s="387"/>
      <c r="L623" s="387"/>
      <c r="M623" s="265"/>
      <c r="N623" s="302"/>
      <c r="O623" s="266"/>
      <c r="P623" s="266"/>
      <c r="Q623" s="266"/>
      <c r="R623" s="266"/>
      <c r="S623" s="266"/>
      <c r="T623" s="266"/>
      <c r="U623" s="266"/>
      <c r="V623" s="266"/>
      <c r="W623" s="266"/>
      <c r="X623" s="266"/>
      <c r="Y623" s="266"/>
      <c r="Z623" s="387"/>
      <c r="AA623" s="387"/>
      <c r="AB623" s="387"/>
      <c r="AC623" s="387"/>
      <c r="AD623" s="387"/>
      <c r="AE623" s="387"/>
      <c r="AF623" s="387"/>
      <c r="AG623" s="387"/>
      <c r="AH623" s="387"/>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535"/>
      <c r="BK623" s="535"/>
      <c r="BL623" s="535"/>
      <c r="BM623" s="535"/>
      <c r="BN623" s="535"/>
      <c r="BO623" s="535"/>
      <c r="BP623" s="535"/>
      <c r="BQ623" s="535"/>
      <c r="BR623" s="535"/>
      <c r="BS623" s="535"/>
      <c r="BT623" s="535"/>
      <c r="BU623" s="535"/>
      <c r="BV623" s="535"/>
      <c r="BW623" s="535"/>
      <c r="BX623" s="535"/>
      <c r="BY623" s="535"/>
      <c r="BZ623" s="535"/>
      <c r="CA623" s="535"/>
      <c r="CB623" s="535"/>
      <c r="CC623" s="535"/>
      <c r="CD623" s="535"/>
      <c r="CE623" s="535"/>
      <c r="CF623" s="535"/>
      <c r="CG623" s="535"/>
      <c r="CH623" s="535"/>
      <c r="CI623" s="535"/>
      <c r="CJ623" s="535"/>
      <c r="CK623" s="535"/>
      <c r="CL623" s="535"/>
      <c r="CM623" s="535"/>
      <c r="CN623" s="535"/>
      <c r="CO623" s="535"/>
      <c r="CP623" s="535"/>
      <c r="CQ623" s="536"/>
      <c r="CR623" s="536"/>
      <c r="CS623" s="536"/>
      <c r="CT623" s="536"/>
      <c r="CU623" s="536"/>
      <c r="CV623" s="536"/>
      <c r="CW623" s="186"/>
      <c r="CX623" s="537"/>
      <c r="CY623" s="186"/>
      <c r="CZ623" s="538"/>
      <c r="DA623" s="186"/>
      <c r="DB623" s="538"/>
      <c r="DC623" s="186"/>
      <c r="DD623" s="539"/>
      <c r="DE623" s="540"/>
      <c r="DF623" s="540"/>
      <c r="DG623" s="387"/>
      <c r="DH623" s="387"/>
      <c r="DI623" s="387"/>
      <c r="DJ623" s="387"/>
      <c r="DK623" s="387"/>
      <c r="DL623" s="387"/>
      <c r="DM623" s="387"/>
      <c r="DN623" s="387"/>
      <c r="DO623" s="387"/>
      <c r="DP623" s="387"/>
      <c r="DQ623" s="387"/>
      <c r="DR623" s="387"/>
      <c r="DS623" s="387"/>
      <c r="DT623" s="387"/>
      <c r="DU623" s="387"/>
      <c r="DV623" s="387"/>
      <c r="DW623" s="387"/>
      <c r="DX623" s="387"/>
      <c r="DY623" s="387"/>
      <c r="DZ623" s="387"/>
    </row>
    <row r="624" spans="1:130" ht="15.75" x14ac:dyDescent="0.25">
      <c r="A624" s="534"/>
      <c r="B624" s="233"/>
      <c r="C624" s="515"/>
      <c r="D624" s="381"/>
      <c r="E624" s="237"/>
      <c r="F624" s="237"/>
      <c r="G624" s="387"/>
      <c r="H624" s="387"/>
      <c r="I624" s="387"/>
      <c r="J624" s="387"/>
      <c r="K624" s="387"/>
      <c r="L624" s="387"/>
      <c r="M624" s="265"/>
      <c r="N624" s="302"/>
      <c r="O624" s="266"/>
      <c r="P624" s="266"/>
      <c r="Q624" s="266"/>
      <c r="R624" s="266"/>
      <c r="S624" s="266"/>
      <c r="T624" s="266"/>
      <c r="U624" s="266"/>
      <c r="V624" s="266"/>
      <c r="W624" s="266"/>
      <c r="X624" s="266"/>
      <c r="Y624" s="266"/>
      <c r="Z624" s="387"/>
      <c r="AA624" s="387"/>
      <c r="AB624" s="387"/>
      <c r="AC624" s="387"/>
      <c r="AD624" s="387"/>
      <c r="AE624" s="387"/>
      <c r="AF624" s="387"/>
      <c r="AG624" s="387"/>
      <c r="AH624" s="387"/>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535"/>
      <c r="BK624" s="535"/>
      <c r="BL624" s="535"/>
      <c r="BM624" s="535"/>
      <c r="BN624" s="535"/>
      <c r="BO624" s="535"/>
      <c r="BP624" s="535"/>
      <c r="BQ624" s="535"/>
      <c r="BR624" s="535"/>
      <c r="BS624" s="535"/>
      <c r="BT624" s="535"/>
      <c r="BU624" s="535"/>
      <c r="BV624" s="535"/>
      <c r="BW624" s="535"/>
      <c r="BX624" s="535"/>
      <c r="BY624" s="535"/>
      <c r="BZ624" s="535"/>
      <c r="CA624" s="535"/>
      <c r="CB624" s="535"/>
      <c r="CC624" s="535"/>
      <c r="CD624" s="535"/>
      <c r="CE624" s="535"/>
      <c r="CF624" s="535"/>
      <c r="CG624" s="535"/>
      <c r="CH624" s="535"/>
      <c r="CI624" s="535"/>
      <c r="CJ624" s="535"/>
      <c r="CK624" s="535"/>
      <c r="CL624" s="535"/>
      <c r="CM624" s="535"/>
      <c r="CN624" s="535"/>
      <c r="CO624" s="535"/>
      <c r="CP624" s="535"/>
      <c r="CQ624" s="536"/>
      <c r="CR624" s="536"/>
      <c r="CS624" s="536"/>
      <c r="CT624" s="536"/>
      <c r="CU624" s="536"/>
      <c r="CV624" s="536"/>
      <c r="CW624" s="186"/>
      <c r="CX624" s="537"/>
      <c r="CY624" s="186"/>
      <c r="CZ624" s="538"/>
      <c r="DA624" s="186"/>
      <c r="DB624" s="538"/>
      <c r="DC624" s="186"/>
      <c r="DD624" s="539"/>
      <c r="DE624" s="540"/>
      <c r="DF624" s="540"/>
      <c r="DG624" s="387"/>
      <c r="DH624" s="387"/>
      <c r="DI624" s="387"/>
      <c r="DJ624" s="387"/>
      <c r="DK624" s="387"/>
      <c r="DL624" s="387"/>
      <c r="DM624" s="387"/>
      <c r="DN624" s="387"/>
      <c r="DO624" s="387"/>
      <c r="DP624" s="387"/>
      <c r="DQ624" s="387"/>
      <c r="DR624" s="387"/>
      <c r="DS624" s="387"/>
      <c r="DT624" s="387"/>
      <c r="DU624" s="387"/>
      <c r="DV624" s="387"/>
      <c r="DW624" s="387"/>
      <c r="DX624" s="387"/>
      <c r="DY624" s="387"/>
      <c r="DZ624" s="387"/>
    </row>
    <row r="625" spans="1:130" ht="16.5" customHeight="1" x14ac:dyDescent="0.25">
      <c r="A625" s="513"/>
      <c r="B625" s="233"/>
      <c r="C625" s="387"/>
      <c r="D625" s="198"/>
      <c r="E625" s="288"/>
      <c r="F625" s="1"/>
      <c r="G625" s="290"/>
      <c r="H625" s="2"/>
      <c r="I625" s="2"/>
      <c r="J625" s="2"/>
      <c r="K625" s="2"/>
      <c r="L625" s="2"/>
      <c r="M625" s="4"/>
      <c r="N625" s="302"/>
      <c r="O625" s="116"/>
      <c r="P625" s="116"/>
      <c r="Q625" s="116"/>
      <c r="R625" s="116"/>
      <c r="S625" s="116"/>
      <c r="T625" s="116"/>
      <c r="U625" s="116"/>
      <c r="V625" s="116"/>
      <c r="W625" s="116"/>
      <c r="X625" s="116"/>
      <c r="Y625" s="116"/>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338"/>
      <c r="BK625" s="370"/>
      <c r="BL625" s="338"/>
      <c r="BM625" s="338"/>
      <c r="BN625" s="338"/>
      <c r="BO625" s="338"/>
      <c r="BP625" s="338"/>
      <c r="BQ625" s="338"/>
      <c r="BR625" s="338"/>
      <c r="BS625" s="341"/>
      <c r="BT625" s="341"/>
      <c r="BU625" s="341"/>
      <c r="BV625" s="341"/>
      <c r="BW625" s="341"/>
      <c r="BX625" s="341"/>
      <c r="BY625" s="341"/>
      <c r="BZ625" s="341"/>
      <c r="CA625" s="341"/>
      <c r="CB625" s="341"/>
      <c r="CC625" s="338"/>
      <c r="CD625" s="338"/>
      <c r="CE625" s="338"/>
      <c r="CF625" s="338"/>
      <c r="CG625" s="338"/>
      <c r="CH625" s="338"/>
      <c r="CI625" s="338"/>
      <c r="CJ625" s="338"/>
      <c r="CK625" s="338"/>
      <c r="CL625" s="338"/>
      <c r="CM625" s="338"/>
      <c r="CN625" s="338"/>
      <c r="CO625" s="338"/>
      <c r="CP625" s="338"/>
      <c r="CQ625" s="651" t="s">
        <v>974</v>
      </c>
      <c r="CR625" s="651"/>
      <c r="CS625" s="651"/>
      <c r="CT625" s="651"/>
      <c r="CU625" s="651"/>
      <c r="CV625" s="651"/>
      <c r="CW625" s="651"/>
      <c r="CX625" s="651"/>
      <c r="CY625" s="651"/>
      <c r="CZ625" s="651"/>
      <c r="DA625" s="651"/>
      <c r="DB625" s="651"/>
      <c r="DC625" s="651"/>
      <c r="DD625" s="338"/>
      <c r="DE625" s="2"/>
      <c r="DF625" s="2"/>
      <c r="DG625" s="2"/>
      <c r="DH625" s="2"/>
      <c r="DI625" s="2"/>
      <c r="DJ625" s="2"/>
      <c r="DK625" s="2"/>
      <c r="DL625" s="2"/>
      <c r="DM625" s="2"/>
      <c r="DN625" s="2"/>
      <c r="DO625" s="2"/>
      <c r="DP625" s="2"/>
      <c r="DQ625" s="2"/>
      <c r="DR625" s="2"/>
      <c r="DS625" s="2"/>
      <c r="DT625" s="2"/>
      <c r="DU625" s="2"/>
      <c r="DV625" s="2"/>
      <c r="DW625" s="2"/>
      <c r="DX625" s="2"/>
      <c r="DY625" s="2"/>
      <c r="DZ625" s="2"/>
    </row>
    <row r="626" spans="1:130" ht="21" customHeight="1" x14ac:dyDescent="0.25">
      <c r="A626" s="514"/>
      <c r="B626" s="233"/>
      <c r="C626" s="387"/>
      <c r="D626" s="532" t="s">
        <v>1377</v>
      </c>
      <c r="E626" s="288"/>
      <c r="F626" s="532"/>
      <c r="G626" s="532" t="s">
        <v>1426</v>
      </c>
      <c r="H626" s="533" t="s">
        <v>1426</v>
      </c>
      <c r="I626" s="533"/>
      <c r="J626" s="533"/>
      <c r="K626" s="533"/>
      <c r="L626" s="533"/>
      <c r="M626" s="533"/>
      <c r="O626" s="533"/>
      <c r="P626" s="786" t="s">
        <v>1232</v>
      </c>
      <c r="Q626" s="786"/>
      <c r="R626" s="786"/>
      <c r="S626" s="786"/>
      <c r="T626" s="786"/>
      <c r="U626" s="786"/>
      <c r="V626" s="786"/>
      <c r="W626" s="786"/>
      <c r="X626" s="786"/>
      <c r="Y626" s="786"/>
      <c r="Z626" s="786"/>
      <c r="AA626" s="786"/>
      <c r="AB626" s="786"/>
      <c r="AC626" s="786"/>
      <c r="AD626" s="786"/>
      <c r="AE626" s="786"/>
      <c r="AF626" s="786"/>
      <c r="AG626" s="786"/>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338"/>
      <c r="BK626" s="370"/>
      <c r="BL626" s="345"/>
      <c r="BM626" s="345"/>
      <c r="BN626" s="345"/>
      <c r="BO626" s="345"/>
      <c r="BP626" s="345"/>
      <c r="BQ626" s="345"/>
      <c r="BR626" s="345"/>
      <c r="BS626" s="345"/>
      <c r="BT626" s="345"/>
      <c r="BU626" s="345"/>
      <c r="BV626" s="345"/>
      <c r="BW626" s="345"/>
      <c r="BX626" s="345"/>
      <c r="BY626" s="345"/>
      <c r="BZ626" s="345"/>
      <c r="CA626" s="345"/>
      <c r="CB626" s="345"/>
      <c r="CC626" s="345"/>
      <c r="CD626" s="345"/>
      <c r="CE626" s="345"/>
      <c r="CF626" s="345"/>
      <c r="CG626" s="345"/>
      <c r="CH626" s="345"/>
      <c r="CI626" s="345"/>
      <c r="CJ626" s="345"/>
      <c r="CK626" s="345"/>
      <c r="CL626" s="345"/>
      <c r="CM626" s="345"/>
      <c r="CN626" s="345"/>
      <c r="CO626" s="345"/>
      <c r="CP626" s="345"/>
      <c r="CQ626" s="345"/>
      <c r="CR626" s="345"/>
      <c r="CS626" s="345"/>
      <c r="CT626" s="345"/>
      <c r="CU626" s="345"/>
      <c r="CV626" s="345"/>
      <c r="CW626" s="345"/>
      <c r="CX626" s="323"/>
      <c r="CY626" s="345"/>
      <c r="CZ626" s="345"/>
      <c r="DA626" s="345"/>
      <c r="DB626" s="345"/>
      <c r="DC626" s="345"/>
      <c r="DD626" s="345"/>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row>
    <row r="627" spans="1:130" ht="12.75" customHeight="1" x14ac:dyDescent="0.25">
      <c r="A627" s="233"/>
      <c r="B627" s="233"/>
      <c r="C627" s="387"/>
      <c r="D627" s="3"/>
      <c r="E627" s="288"/>
      <c r="F627" s="1"/>
      <c r="G627" s="290"/>
      <c r="H627" s="2"/>
      <c r="I627" s="2"/>
      <c r="J627" s="2"/>
      <c r="K627" s="2"/>
      <c r="L627" s="2"/>
      <c r="M627" s="4"/>
      <c r="N627" s="302"/>
      <c r="O627" s="116"/>
      <c r="P627" s="116"/>
      <c r="Q627" s="116"/>
      <c r="R627" s="116"/>
      <c r="S627" s="116"/>
      <c r="T627" s="116"/>
      <c r="U627" s="116"/>
      <c r="V627" s="116"/>
      <c r="W627" s="116"/>
      <c r="X627" s="116"/>
      <c r="Y627" s="116"/>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338"/>
      <c r="BK627" s="370"/>
      <c r="BL627" s="345"/>
      <c r="BM627" s="345"/>
      <c r="BN627" s="345"/>
      <c r="BO627" s="345"/>
      <c r="BP627" s="345"/>
      <c r="BQ627" s="345"/>
      <c r="BR627" s="345"/>
      <c r="BS627" s="345"/>
      <c r="BT627" s="345"/>
      <c r="BU627" s="345"/>
      <c r="BV627" s="345"/>
      <c r="BW627" s="345"/>
      <c r="BX627" s="345"/>
      <c r="BY627" s="345"/>
      <c r="BZ627" s="345"/>
      <c r="CA627" s="345"/>
      <c r="CB627" s="345"/>
      <c r="CC627" s="345"/>
      <c r="CD627" s="345"/>
      <c r="CE627" s="345"/>
      <c r="CF627" s="345"/>
      <c r="CG627" s="345"/>
      <c r="CH627" s="345"/>
      <c r="CI627" s="345"/>
      <c r="CJ627" s="345"/>
      <c r="CK627" s="345"/>
      <c r="CL627" s="345"/>
      <c r="CM627" s="345"/>
      <c r="CN627" s="345"/>
      <c r="CO627" s="345"/>
      <c r="CP627" s="345"/>
      <c r="CQ627" s="345"/>
      <c r="CR627" s="345"/>
      <c r="CS627" s="345"/>
      <c r="CT627" s="345"/>
      <c r="CU627" s="345"/>
      <c r="CV627" s="345"/>
      <c r="CW627" s="345"/>
      <c r="CX627" s="323"/>
      <c r="CY627" s="345"/>
      <c r="CZ627" s="345"/>
      <c r="DA627" s="345"/>
      <c r="DB627" s="345"/>
      <c r="DC627" s="345"/>
      <c r="DD627" s="345"/>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row>
    <row r="628" spans="1:130" ht="12.75" customHeight="1" x14ac:dyDescent="0.25">
      <c r="A628" s="233"/>
      <c r="B628" s="233"/>
      <c r="C628" s="387"/>
      <c r="D628" s="3"/>
      <c r="E628" s="288"/>
      <c r="F628" s="1"/>
      <c r="G628" s="290"/>
      <c r="H628" s="2"/>
      <c r="I628" s="2"/>
      <c r="J628" s="2"/>
      <c r="K628" s="2"/>
      <c r="L628" s="2"/>
      <c r="M628" s="4"/>
      <c r="N628" s="302"/>
      <c r="O628" s="116"/>
      <c r="P628" s="116"/>
      <c r="Q628" s="116"/>
      <c r="R628" s="116"/>
      <c r="S628" s="116"/>
      <c r="T628" s="116"/>
      <c r="U628" s="116"/>
      <c r="V628" s="116"/>
      <c r="W628" s="116"/>
      <c r="X628" s="116"/>
      <c r="Y628" s="116"/>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338"/>
      <c r="BK628" s="370"/>
      <c r="BL628" s="345"/>
      <c r="BM628" s="345"/>
      <c r="BN628" s="345"/>
      <c r="BO628" s="345"/>
      <c r="BP628" s="345"/>
      <c r="BQ628" s="345"/>
      <c r="BR628" s="345"/>
      <c r="BS628" s="345"/>
      <c r="BT628" s="345"/>
      <c r="BU628" s="345"/>
      <c r="BV628" s="345"/>
      <c r="BW628" s="345"/>
      <c r="BX628" s="345"/>
      <c r="BY628" s="345"/>
      <c r="BZ628" s="345"/>
      <c r="CA628" s="345"/>
      <c r="CB628" s="345"/>
      <c r="CC628" s="345"/>
      <c r="CD628" s="345"/>
      <c r="CE628" s="345"/>
      <c r="CF628" s="345"/>
      <c r="CG628" s="345"/>
      <c r="CH628" s="345"/>
      <c r="CI628" s="345"/>
      <c r="CJ628" s="345"/>
      <c r="CK628" s="345"/>
      <c r="CL628" s="345"/>
      <c r="CM628" s="345"/>
      <c r="CN628" s="345"/>
      <c r="CO628" s="345"/>
      <c r="CP628" s="345"/>
      <c r="CQ628" s="345"/>
      <c r="CR628" s="345"/>
      <c r="CS628" s="345"/>
      <c r="CT628" s="345"/>
      <c r="CU628" s="345"/>
      <c r="CV628" s="345"/>
      <c r="CW628" s="345"/>
      <c r="CX628" s="323"/>
      <c r="CY628" s="345"/>
      <c r="CZ628" s="345"/>
      <c r="DA628" s="345"/>
      <c r="DB628" s="345"/>
      <c r="DC628" s="345"/>
      <c r="DD628" s="345"/>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row>
    <row r="629" spans="1:130" ht="15.75" customHeight="1" x14ac:dyDescent="0.25">
      <c r="A629" s="31"/>
      <c r="B629" s="200"/>
      <c r="C629" s="2"/>
      <c r="D629" s="3"/>
      <c r="E629" s="288"/>
      <c r="F629" s="1"/>
      <c r="G629" s="290"/>
      <c r="H629" s="2"/>
      <c r="I629" s="2"/>
      <c r="J629" s="2"/>
      <c r="K629" s="2"/>
      <c r="L629" s="2"/>
      <c r="M629" s="4"/>
      <c r="N629" s="302"/>
      <c r="O629" s="116"/>
      <c r="P629" s="116"/>
      <c r="Q629" s="116"/>
      <c r="R629" s="116"/>
      <c r="S629" s="116"/>
      <c r="T629" s="116"/>
      <c r="U629" s="116"/>
      <c r="V629" s="116"/>
      <c r="W629" s="116"/>
      <c r="X629" s="116"/>
      <c r="Y629" s="116"/>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338"/>
      <c r="BK629" s="370"/>
      <c r="BL629" s="338"/>
      <c r="BM629" s="338"/>
      <c r="BN629" s="338"/>
      <c r="BO629" s="338"/>
      <c r="BP629" s="338"/>
      <c r="BQ629" s="338"/>
      <c r="BR629" s="338"/>
      <c r="BS629" s="341"/>
      <c r="BT629" s="341"/>
      <c r="BU629" s="341"/>
      <c r="BV629" s="341"/>
      <c r="BW629" s="341"/>
      <c r="BX629" s="341"/>
      <c r="BY629" s="341"/>
      <c r="BZ629" s="341"/>
      <c r="CA629" s="341"/>
      <c r="CB629" s="341"/>
      <c r="CC629" s="338"/>
      <c r="CD629" s="338"/>
      <c r="CE629" s="338"/>
      <c r="CF629" s="338"/>
      <c r="CG629" s="338"/>
      <c r="CH629" s="338"/>
      <c r="CI629" s="338"/>
      <c r="CJ629" s="338"/>
      <c r="CK629" s="338"/>
      <c r="CL629" s="338"/>
      <c r="CM629" s="338"/>
      <c r="CN629" s="338"/>
      <c r="CO629" s="338"/>
      <c r="CP629" s="338"/>
      <c r="CQ629" s="338"/>
      <c r="CR629" s="338"/>
      <c r="CS629" s="341"/>
      <c r="CT629" s="338"/>
      <c r="CU629" s="338"/>
      <c r="CV629" s="338"/>
      <c r="CW629" s="338"/>
      <c r="CX629" s="329"/>
      <c r="CY629" s="338"/>
      <c r="CZ629" s="338"/>
      <c r="DA629" s="338"/>
      <c r="DB629" s="338"/>
      <c r="DC629" s="338"/>
      <c r="DD629" s="338"/>
      <c r="DE629" s="2"/>
      <c r="DF629" s="2"/>
      <c r="DG629" s="2"/>
      <c r="DH629" s="2"/>
      <c r="DI629" s="2"/>
      <c r="DJ629" s="2"/>
      <c r="DK629" s="2"/>
      <c r="DL629" s="2"/>
      <c r="DM629" s="2"/>
      <c r="DN629" s="2"/>
      <c r="DO629" s="2"/>
      <c r="DP629" s="2"/>
      <c r="DQ629" s="2"/>
      <c r="DR629" s="2"/>
      <c r="DS629" s="2"/>
      <c r="DT629" s="2"/>
      <c r="DU629" s="2"/>
      <c r="DV629" s="2"/>
      <c r="DW629" s="2"/>
      <c r="DX629" s="2"/>
      <c r="DY629" s="2"/>
      <c r="DZ629" s="2"/>
    </row>
    <row r="630" spans="1:130" ht="15.75" customHeight="1" x14ac:dyDescent="0.25">
      <c r="A630" s="31"/>
      <c r="B630" s="200"/>
      <c r="C630" s="2"/>
      <c r="D630" s="3"/>
      <c r="E630" s="288"/>
      <c r="F630" s="1"/>
      <c r="G630" s="290"/>
      <c r="H630" s="2"/>
      <c r="I630" s="2"/>
      <c r="J630" s="2"/>
      <c r="K630" s="2"/>
      <c r="L630" s="2"/>
      <c r="M630" s="4"/>
      <c r="N630" s="302"/>
      <c r="O630" s="116"/>
      <c r="P630" s="116"/>
      <c r="Q630" s="116"/>
      <c r="R630" s="116"/>
      <c r="S630" s="116"/>
      <c r="T630" s="116"/>
      <c r="U630" s="116"/>
      <c r="V630" s="116"/>
      <c r="W630" s="116"/>
      <c r="X630" s="116"/>
      <c r="Y630" s="116"/>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338"/>
      <c r="BK630" s="370"/>
      <c r="BL630" s="338"/>
      <c r="BM630" s="338"/>
      <c r="BN630" s="338"/>
      <c r="BO630" s="338"/>
      <c r="BP630" s="338"/>
      <c r="BQ630" s="338"/>
      <c r="BR630" s="338"/>
      <c r="BS630" s="341"/>
      <c r="BT630" s="341"/>
      <c r="BU630" s="341"/>
      <c r="BV630" s="341"/>
      <c r="BW630" s="341"/>
      <c r="BX630" s="341"/>
      <c r="BY630" s="341"/>
      <c r="BZ630" s="341"/>
      <c r="CA630" s="341"/>
      <c r="CB630" s="341"/>
      <c r="CC630" s="338"/>
      <c r="CD630" s="338"/>
      <c r="CE630" s="338"/>
      <c r="CF630" s="338"/>
      <c r="CG630" s="338"/>
      <c r="CH630" s="338"/>
      <c r="CI630" s="338"/>
      <c r="CJ630" s="338"/>
      <c r="CK630" s="338"/>
      <c r="CL630" s="338"/>
      <c r="CM630" s="338"/>
      <c r="CN630" s="338"/>
      <c r="CO630" s="338"/>
      <c r="CP630" s="338"/>
      <c r="CQ630" s="338"/>
      <c r="CR630" s="338"/>
      <c r="CS630" s="341"/>
      <c r="CT630" s="338"/>
      <c r="CU630" s="338"/>
      <c r="CV630" s="338"/>
      <c r="CW630" s="338"/>
      <c r="CX630" s="329"/>
      <c r="CY630" s="338"/>
      <c r="CZ630" s="338"/>
      <c r="DA630" s="338"/>
      <c r="DB630" s="338"/>
      <c r="DC630" s="338"/>
      <c r="DD630" s="338"/>
      <c r="DE630" s="2"/>
      <c r="DF630" s="2"/>
      <c r="DG630" s="2"/>
      <c r="DH630" s="2"/>
      <c r="DI630" s="2"/>
      <c r="DJ630" s="2"/>
      <c r="DK630" s="2"/>
      <c r="DL630" s="2"/>
      <c r="DM630" s="2"/>
      <c r="DN630" s="2"/>
      <c r="DO630" s="2"/>
      <c r="DP630" s="2"/>
      <c r="DQ630" s="2"/>
      <c r="DR630" s="2"/>
      <c r="DS630" s="2"/>
      <c r="DT630" s="2"/>
      <c r="DU630" s="2"/>
      <c r="DV630" s="2"/>
      <c r="DW630" s="2"/>
      <c r="DX630" s="2"/>
      <c r="DY630" s="2"/>
      <c r="DZ630" s="2"/>
    </row>
    <row r="631" spans="1:130" ht="15.75" customHeight="1" x14ac:dyDescent="0.25">
      <c r="A631" s="31"/>
      <c r="B631" s="200"/>
      <c r="C631" s="2"/>
      <c r="D631" s="3"/>
      <c r="E631" s="288"/>
      <c r="F631" s="1"/>
      <c r="G631" s="290"/>
      <c r="H631" s="2"/>
      <c r="I631" s="2"/>
      <c r="J631" s="2"/>
      <c r="K631" s="2"/>
      <c r="L631" s="2"/>
      <c r="M631" s="4"/>
      <c r="N631" s="302"/>
      <c r="O631" s="116"/>
      <c r="P631" s="116"/>
      <c r="Q631" s="116"/>
      <c r="R631" s="116"/>
      <c r="S631" s="116"/>
      <c r="T631" s="116"/>
      <c r="U631" s="116"/>
      <c r="V631" s="116"/>
      <c r="W631" s="116"/>
      <c r="X631" s="116"/>
      <c r="Y631" s="116"/>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338"/>
      <c r="BK631" s="370"/>
      <c r="BL631" s="338"/>
      <c r="BM631" s="338"/>
      <c r="BN631" s="338"/>
      <c r="BO631" s="338"/>
      <c r="BP631" s="338"/>
      <c r="BQ631" s="338"/>
      <c r="BR631" s="338"/>
      <c r="BS631" s="341"/>
      <c r="BT631" s="341"/>
      <c r="BU631" s="341"/>
      <c r="BV631" s="341"/>
      <c r="BW631" s="341"/>
      <c r="BX631" s="341"/>
      <c r="BY631" s="341"/>
      <c r="BZ631" s="341"/>
      <c r="CA631" s="341"/>
      <c r="CB631" s="341"/>
      <c r="CC631" s="338"/>
      <c r="CD631" s="338"/>
      <c r="CE631" s="338"/>
      <c r="CF631" s="338"/>
      <c r="CG631" s="338"/>
      <c r="CH631" s="338"/>
      <c r="CI631" s="338"/>
      <c r="CJ631" s="338"/>
      <c r="CK631" s="338"/>
      <c r="CL631" s="338"/>
      <c r="CM631" s="338"/>
      <c r="CN631" s="338"/>
      <c r="CO631" s="338"/>
      <c r="CP631" s="338"/>
      <c r="CQ631" s="338"/>
      <c r="CR631" s="338"/>
      <c r="CS631" s="341"/>
      <c r="CT631" s="338"/>
      <c r="CU631" s="338"/>
      <c r="CV631" s="338"/>
      <c r="CW631" s="338"/>
      <c r="CX631" s="329"/>
      <c r="CY631" s="338"/>
      <c r="CZ631" s="338"/>
      <c r="DA631" s="338"/>
      <c r="DB631" s="338"/>
      <c r="DC631" s="338"/>
      <c r="DD631" s="338"/>
      <c r="DE631" s="2"/>
      <c r="DF631" s="2"/>
      <c r="DG631" s="2"/>
      <c r="DH631" s="2"/>
      <c r="DI631" s="2"/>
      <c r="DJ631" s="2"/>
      <c r="DK631" s="2"/>
      <c r="DL631" s="2"/>
      <c r="DM631" s="2"/>
      <c r="DN631" s="2"/>
      <c r="DO631" s="2"/>
      <c r="DP631" s="2"/>
      <c r="DQ631" s="2"/>
      <c r="DR631" s="2"/>
      <c r="DS631" s="2"/>
      <c r="DT631" s="2"/>
      <c r="DU631" s="2"/>
      <c r="DV631" s="2"/>
      <c r="DW631" s="2"/>
      <c r="DX631" s="2"/>
      <c r="DY631" s="2"/>
      <c r="DZ631" s="2"/>
    </row>
    <row r="632" spans="1:130" ht="15.75" customHeight="1" x14ac:dyDescent="0.25">
      <c r="A632" s="31"/>
      <c r="B632" s="200"/>
      <c r="C632" s="2"/>
      <c r="D632" s="3"/>
      <c r="E632" s="288"/>
      <c r="F632" s="1"/>
      <c r="G632" s="290"/>
      <c r="H632" s="2"/>
      <c r="I632" s="2"/>
      <c r="J632" s="2"/>
      <c r="K632" s="2"/>
      <c r="L632" s="2"/>
      <c r="M632" s="4"/>
      <c r="N632" s="302"/>
      <c r="O632" s="116"/>
      <c r="P632" s="116"/>
      <c r="Q632" s="116"/>
      <c r="R632" s="116"/>
      <c r="S632" s="116"/>
      <c r="T632" s="116"/>
      <c r="U632" s="116"/>
      <c r="V632" s="116"/>
      <c r="W632" s="116"/>
      <c r="X632" s="116"/>
      <c r="Y632" s="116"/>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338"/>
      <c r="BK632" s="370"/>
      <c r="BL632" s="338"/>
      <c r="BM632" s="338"/>
      <c r="BN632" s="338"/>
      <c r="BO632" s="338"/>
      <c r="BP632" s="338"/>
      <c r="BQ632" s="338"/>
      <c r="BR632" s="338"/>
      <c r="BS632" s="341"/>
      <c r="BT632" s="341"/>
      <c r="BU632" s="341"/>
      <c r="BV632" s="341"/>
      <c r="BW632" s="341"/>
      <c r="BX632" s="341"/>
      <c r="BY632" s="341"/>
      <c r="BZ632" s="341"/>
      <c r="CA632" s="341"/>
      <c r="CB632" s="341"/>
      <c r="CC632" s="338"/>
      <c r="CD632" s="338"/>
      <c r="CE632" s="338"/>
      <c r="CF632" s="338"/>
      <c r="CG632" s="338"/>
      <c r="CH632" s="338"/>
      <c r="CI632" s="338"/>
      <c r="CJ632" s="338"/>
      <c r="CK632" s="338"/>
      <c r="CL632" s="338"/>
      <c r="CM632" s="338"/>
      <c r="CN632" s="338"/>
      <c r="CO632" s="338"/>
      <c r="CP632" s="338"/>
      <c r="CQ632" s="338"/>
      <c r="CR632" s="338"/>
      <c r="CS632" s="341"/>
      <c r="CT632" s="338"/>
      <c r="CU632" s="338"/>
      <c r="CV632" s="338"/>
      <c r="CW632" s="338"/>
      <c r="CX632" s="329"/>
      <c r="CY632" s="338"/>
      <c r="CZ632" s="338"/>
      <c r="DA632" s="338"/>
      <c r="DB632" s="338"/>
      <c r="DC632" s="338"/>
      <c r="DD632" s="338"/>
      <c r="DE632" s="2"/>
      <c r="DF632" s="2"/>
      <c r="DG632" s="2"/>
      <c r="DH632" s="2"/>
      <c r="DI632" s="2"/>
      <c r="DJ632" s="2"/>
      <c r="DK632" s="2"/>
      <c r="DL632" s="2"/>
      <c r="DM632" s="2"/>
      <c r="DN632" s="2"/>
      <c r="DO632" s="2"/>
      <c r="DP632" s="2"/>
      <c r="DQ632" s="2"/>
      <c r="DR632" s="2"/>
      <c r="DS632" s="2"/>
      <c r="DT632" s="2"/>
      <c r="DU632" s="2"/>
      <c r="DV632" s="2"/>
      <c r="DW632" s="2"/>
      <c r="DX632" s="2"/>
      <c r="DY632" s="2"/>
      <c r="DZ632" s="2"/>
    </row>
    <row r="633" spans="1:130" ht="15.75" customHeight="1" x14ac:dyDescent="0.3">
      <c r="A633" s="31"/>
      <c r="B633" s="200"/>
      <c r="C633" s="2"/>
      <c r="D633" s="579" t="s">
        <v>1437</v>
      </c>
      <c r="E633" s="632" t="s">
        <v>1428</v>
      </c>
      <c r="F633" s="632"/>
      <c r="G633" s="632"/>
      <c r="H633" s="572" t="s">
        <v>1429</v>
      </c>
      <c r="I633" s="2"/>
      <c r="J633" s="2"/>
      <c r="K633" s="2"/>
      <c r="L633" s="2"/>
      <c r="M633" s="4"/>
      <c r="N633" s="787" t="s">
        <v>1427</v>
      </c>
      <c r="O633" s="787"/>
      <c r="P633" s="787"/>
      <c r="Q633" s="787"/>
      <c r="R633" s="787"/>
      <c r="S633" s="787"/>
      <c r="T633" s="787"/>
      <c r="U633" s="787"/>
      <c r="V633" s="787"/>
      <c r="W633" s="787"/>
      <c r="X633" s="787"/>
      <c r="Y633" s="787"/>
      <c r="Z633" s="787"/>
      <c r="AA633" s="787"/>
      <c r="AB633" s="787"/>
      <c r="AC633" s="787"/>
      <c r="AD633" s="787"/>
      <c r="AE633" s="787"/>
      <c r="AF633" s="787"/>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338"/>
      <c r="BK633" s="370"/>
      <c r="BL633" s="338"/>
      <c r="BM633" s="338"/>
      <c r="BN633" s="338"/>
      <c r="BO633" s="338"/>
      <c r="BP633" s="338"/>
      <c r="BQ633" s="338"/>
      <c r="BR633" s="338"/>
      <c r="BS633" s="341"/>
      <c r="BT633" s="341"/>
      <c r="BU633" s="341"/>
      <c r="BV633" s="341"/>
      <c r="BW633" s="341"/>
      <c r="BX633" s="341"/>
      <c r="BY633" s="341"/>
      <c r="BZ633" s="341"/>
      <c r="CA633" s="341"/>
      <c r="CB633" s="341"/>
      <c r="CC633" s="338"/>
      <c r="CD633" s="338"/>
      <c r="CE633" s="338"/>
      <c r="CF633" s="338"/>
      <c r="CG633" s="338"/>
      <c r="CH633" s="338"/>
      <c r="CI633" s="338"/>
      <c r="CJ633" s="338"/>
      <c r="CK633" s="338"/>
      <c r="CL633" s="338"/>
      <c r="CM633" s="338"/>
      <c r="CN633" s="338"/>
      <c r="CO633" s="338"/>
      <c r="CP633" s="338"/>
      <c r="CQ633" s="338"/>
      <c r="CR633" s="338"/>
      <c r="CS633" s="341"/>
      <c r="CT633" s="338"/>
      <c r="CU633" s="338"/>
      <c r="CV633" s="338"/>
      <c r="CW633" s="338"/>
      <c r="CX633" s="329"/>
      <c r="CY633" s="338"/>
      <c r="CZ633" s="338"/>
      <c r="DA633" s="338"/>
      <c r="DB633" s="338"/>
      <c r="DC633" s="338"/>
      <c r="DD633" s="338"/>
      <c r="DE633" s="2"/>
      <c r="DF633" s="2"/>
      <c r="DG633" s="2"/>
      <c r="DH633" s="2"/>
      <c r="DI633" s="2"/>
      <c r="DJ633" s="2"/>
      <c r="DK633" s="2"/>
      <c r="DL633" s="2"/>
      <c r="DM633" s="2"/>
      <c r="DN633" s="2"/>
      <c r="DO633" s="2"/>
      <c r="DP633" s="2"/>
      <c r="DQ633" s="2"/>
      <c r="DR633" s="2"/>
      <c r="DS633" s="2"/>
      <c r="DT633" s="2"/>
      <c r="DU633" s="2"/>
      <c r="DV633" s="2"/>
      <c r="DW633" s="2"/>
      <c r="DX633" s="2"/>
      <c r="DY633" s="2"/>
      <c r="DZ633" s="2"/>
    </row>
    <row r="634" spans="1:130" ht="15.75" customHeight="1" x14ac:dyDescent="0.25">
      <c r="A634" s="31"/>
      <c r="B634" s="200"/>
      <c r="C634" s="2"/>
      <c r="D634" s="3"/>
      <c r="E634" s="288"/>
      <c r="F634" s="1"/>
      <c r="G634" s="290"/>
      <c r="H634" s="2"/>
      <c r="I634" s="2"/>
      <c r="J634" s="2"/>
      <c r="K634" s="2"/>
      <c r="L634" s="2"/>
      <c r="M634" s="4"/>
      <c r="N634" s="302"/>
      <c r="O634" s="116"/>
      <c r="P634" s="116"/>
      <c r="Q634" s="116"/>
      <c r="R634" s="116"/>
      <c r="S634" s="116"/>
      <c r="T634" s="116"/>
      <c r="U634" s="116"/>
      <c r="V634" s="116"/>
      <c r="W634" s="116"/>
      <c r="X634" s="116"/>
      <c r="Y634" s="116"/>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338"/>
      <c r="BK634" s="370"/>
      <c r="BL634" s="338"/>
      <c r="BM634" s="338"/>
      <c r="BN634" s="338"/>
      <c r="BO634" s="338"/>
      <c r="BP634" s="338"/>
      <c r="BQ634" s="338"/>
      <c r="BR634" s="338"/>
      <c r="BS634" s="341"/>
      <c r="BT634" s="341"/>
      <c r="BU634" s="341"/>
      <c r="BV634" s="341"/>
      <c r="BW634" s="341"/>
      <c r="BX634" s="341"/>
      <c r="BY634" s="341"/>
      <c r="BZ634" s="341"/>
      <c r="CA634" s="341"/>
      <c r="CB634" s="341"/>
      <c r="CC634" s="338"/>
      <c r="CD634" s="338"/>
      <c r="CE634" s="338"/>
      <c r="CF634" s="338"/>
      <c r="CG634" s="338"/>
      <c r="CH634" s="338"/>
      <c r="CI634" s="338"/>
      <c r="CJ634" s="338"/>
      <c r="CK634" s="338"/>
      <c r="CL634" s="338"/>
      <c r="CM634" s="338"/>
      <c r="CN634" s="338"/>
      <c r="CO634" s="338"/>
      <c r="CP634" s="338"/>
      <c r="CQ634" s="338"/>
      <c r="CR634" s="338"/>
      <c r="CS634" s="341"/>
      <c r="CT634" s="338"/>
      <c r="CU634" s="338"/>
      <c r="CV634" s="338"/>
      <c r="CW634" s="338"/>
      <c r="CX634" s="329"/>
      <c r="CY634" s="338"/>
      <c r="CZ634" s="338"/>
      <c r="DA634" s="338"/>
      <c r="DB634" s="338"/>
      <c r="DC634" s="338"/>
      <c r="DD634" s="338"/>
      <c r="DE634" s="2"/>
      <c r="DF634" s="2"/>
      <c r="DG634" s="2"/>
      <c r="DH634" s="2"/>
      <c r="DI634" s="2"/>
      <c r="DJ634" s="2"/>
      <c r="DK634" s="2"/>
      <c r="DL634" s="2"/>
      <c r="DM634" s="2"/>
      <c r="DN634" s="2"/>
      <c r="DO634" s="2"/>
      <c r="DP634" s="2"/>
      <c r="DQ634" s="2"/>
      <c r="DR634" s="2"/>
      <c r="DS634" s="2"/>
      <c r="DT634" s="2"/>
      <c r="DU634" s="2"/>
      <c r="DV634" s="2"/>
      <c r="DW634" s="2"/>
      <c r="DX634" s="2"/>
      <c r="DY634" s="2"/>
      <c r="DZ634" s="2"/>
    </row>
    <row r="635" spans="1:130" ht="15.75" customHeight="1" x14ac:dyDescent="0.25">
      <c r="A635" s="31"/>
      <c r="B635" s="200"/>
      <c r="C635" s="2"/>
      <c r="D635" s="3"/>
      <c r="E635" s="288"/>
      <c r="F635" s="1"/>
      <c r="G635" s="290"/>
      <c r="H635" s="2"/>
      <c r="I635" s="2"/>
      <c r="J635" s="2"/>
      <c r="K635" s="2"/>
      <c r="L635" s="2"/>
      <c r="M635" s="4"/>
      <c r="N635" s="302"/>
      <c r="O635" s="116"/>
      <c r="P635" s="116"/>
      <c r="Q635" s="116"/>
      <c r="R635" s="116"/>
      <c r="S635" s="116"/>
      <c r="T635" s="116"/>
      <c r="U635" s="116"/>
      <c r="V635" s="116"/>
      <c r="W635" s="116"/>
      <c r="X635" s="116"/>
      <c r="Y635" s="116"/>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338"/>
      <c r="BK635" s="370"/>
      <c r="BL635" s="338"/>
      <c r="BM635" s="338"/>
      <c r="BN635" s="338"/>
      <c r="BO635" s="338"/>
      <c r="BP635" s="338"/>
      <c r="BQ635" s="338"/>
      <c r="BR635" s="338"/>
      <c r="BS635" s="341"/>
      <c r="BT635" s="341"/>
      <c r="BU635" s="341"/>
      <c r="BV635" s="341"/>
      <c r="BW635" s="341"/>
      <c r="BX635" s="341"/>
      <c r="BY635" s="341"/>
      <c r="BZ635" s="341"/>
      <c r="CA635" s="341"/>
      <c r="CB635" s="341"/>
      <c r="CC635" s="338"/>
      <c r="CD635" s="338"/>
      <c r="CE635" s="338"/>
      <c r="CF635" s="338"/>
      <c r="CG635" s="338"/>
      <c r="CH635" s="338"/>
      <c r="CI635" s="338"/>
      <c r="CJ635" s="338"/>
      <c r="CK635" s="338"/>
      <c r="CL635" s="338"/>
      <c r="CM635" s="338"/>
      <c r="CN635" s="338"/>
      <c r="CO635" s="338"/>
      <c r="CP635" s="338"/>
      <c r="CQ635" s="338"/>
      <c r="CR635" s="338"/>
      <c r="CS635" s="341"/>
      <c r="CT635" s="338"/>
      <c r="CU635" s="338"/>
      <c r="CV635" s="338"/>
      <c r="CW635" s="338"/>
      <c r="CX635" s="329"/>
      <c r="CY635" s="338"/>
      <c r="CZ635" s="338"/>
      <c r="DA635" s="338"/>
      <c r="DB635" s="338"/>
      <c r="DC635" s="338"/>
      <c r="DD635" s="338"/>
      <c r="DE635" s="2"/>
      <c r="DF635" s="2"/>
      <c r="DG635" s="2"/>
      <c r="DH635" s="2"/>
      <c r="DI635" s="2"/>
      <c r="DJ635" s="2"/>
      <c r="DK635" s="2"/>
      <c r="DL635" s="2"/>
      <c r="DM635" s="2"/>
      <c r="DN635" s="2"/>
      <c r="DO635" s="2"/>
      <c r="DP635" s="2"/>
      <c r="DQ635" s="2"/>
      <c r="DR635" s="2"/>
      <c r="DS635" s="2"/>
      <c r="DT635" s="2"/>
      <c r="DU635" s="2"/>
      <c r="DV635" s="2"/>
      <c r="DW635" s="2"/>
      <c r="DX635" s="2"/>
      <c r="DY635" s="2"/>
      <c r="DZ635" s="2"/>
    </row>
    <row r="636" spans="1:130" ht="15.75" hidden="1" customHeight="1" x14ac:dyDescent="0.25">
      <c r="A636" s="31"/>
      <c r="B636" s="200"/>
      <c r="C636" s="2"/>
      <c r="D636" s="3"/>
      <c r="E636" s="288"/>
      <c r="F636" s="1"/>
      <c r="G636" s="290"/>
      <c r="H636" s="2"/>
      <c r="I636" s="2"/>
      <c r="J636" s="2"/>
      <c r="K636" s="2"/>
      <c r="L636" s="2"/>
      <c r="M636" s="4"/>
      <c r="N636" s="302"/>
      <c r="O636" s="116"/>
      <c r="P636" s="116"/>
      <c r="Q636" s="116"/>
      <c r="R636" s="116"/>
      <c r="S636" s="116"/>
      <c r="T636" s="116"/>
      <c r="U636" s="116"/>
      <c r="V636" s="116"/>
      <c r="W636" s="116"/>
      <c r="X636" s="116"/>
      <c r="Y636" s="116"/>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338"/>
      <c r="BK636" s="370"/>
      <c r="BL636" s="338"/>
      <c r="BM636" s="338"/>
      <c r="BN636" s="338"/>
      <c r="BO636" s="338"/>
      <c r="BP636" s="338"/>
      <c r="BQ636" s="338"/>
      <c r="BR636" s="338"/>
      <c r="BS636" s="341"/>
      <c r="BT636" s="341"/>
      <c r="BU636" s="341"/>
      <c r="BV636" s="341"/>
      <c r="BW636" s="341"/>
      <c r="BX636" s="341"/>
      <c r="BY636" s="341"/>
      <c r="BZ636" s="341"/>
      <c r="CA636" s="341"/>
      <c r="CB636" s="341"/>
      <c r="CC636" s="338"/>
      <c r="CD636" s="338"/>
      <c r="CE636" s="338"/>
      <c r="CF636" s="338"/>
      <c r="CG636" s="338"/>
      <c r="CH636" s="338"/>
      <c r="CI636" s="338"/>
      <c r="CJ636" s="338"/>
      <c r="CK636" s="338"/>
      <c r="CL636" s="338"/>
      <c r="CM636" s="338"/>
      <c r="CN636" s="338"/>
      <c r="CO636" s="338"/>
      <c r="CP636" s="338"/>
      <c r="CQ636" s="338"/>
      <c r="CR636" s="338"/>
      <c r="CS636" s="341"/>
      <c r="CT636" s="338"/>
      <c r="CU636" s="338"/>
      <c r="CV636" s="338"/>
      <c r="CW636" s="338"/>
      <c r="CX636" s="329"/>
      <c r="CY636" s="338"/>
      <c r="CZ636" s="338"/>
      <c r="DA636" s="338"/>
      <c r="DB636" s="338"/>
      <c r="DC636" s="338"/>
      <c r="DD636" s="338"/>
      <c r="DE636" s="2"/>
      <c r="DF636" s="2"/>
      <c r="DG636" s="2"/>
      <c r="DH636" s="2"/>
      <c r="DI636" s="2"/>
      <c r="DJ636" s="2"/>
      <c r="DK636" s="2"/>
      <c r="DL636" s="2"/>
      <c r="DM636" s="2"/>
      <c r="DN636" s="2"/>
      <c r="DO636" s="2"/>
      <c r="DP636" s="2"/>
      <c r="DQ636" s="2"/>
      <c r="DR636" s="2"/>
      <c r="DS636" s="2"/>
      <c r="DT636" s="2"/>
      <c r="DU636" s="2"/>
      <c r="DV636" s="2"/>
      <c r="DW636" s="2"/>
      <c r="DX636" s="2"/>
      <c r="DY636" s="2"/>
      <c r="DZ636" s="2"/>
    </row>
    <row r="637" spans="1:130" ht="15.75" hidden="1" customHeight="1" x14ac:dyDescent="0.25">
      <c r="A637" s="31"/>
      <c r="B637" s="545"/>
      <c r="C637" s="2"/>
      <c r="D637" s="3"/>
      <c r="E637" s="288"/>
      <c r="F637" s="1"/>
      <c r="G637" s="290"/>
      <c r="H637" s="2"/>
      <c r="I637" s="2"/>
      <c r="J637" s="2"/>
      <c r="K637" s="2"/>
      <c r="L637" s="2"/>
      <c r="M637" s="4"/>
      <c r="N637" s="302"/>
      <c r="O637" s="116"/>
      <c r="P637" s="116"/>
      <c r="Q637" s="116"/>
      <c r="R637" s="116"/>
      <c r="S637" s="116"/>
      <c r="T637" s="116"/>
      <c r="U637" s="116"/>
      <c r="V637" s="116"/>
      <c r="W637" s="116"/>
      <c r="X637" s="116"/>
      <c r="Y637" s="116"/>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338"/>
      <c r="BK637" s="370"/>
      <c r="BL637" s="338"/>
      <c r="BM637" s="338"/>
      <c r="BN637" s="338"/>
      <c r="BO637" s="338"/>
      <c r="BP637" s="338"/>
      <c r="BQ637" s="338"/>
      <c r="BR637" s="338"/>
      <c r="BS637" s="341"/>
      <c r="BT637" s="341"/>
      <c r="BU637" s="341"/>
      <c r="BV637" s="341"/>
      <c r="BW637" s="341"/>
      <c r="BX637" s="341"/>
      <c r="BY637" s="341"/>
      <c r="BZ637" s="341"/>
      <c r="CA637" s="341"/>
      <c r="CB637" s="341"/>
      <c r="CC637" s="338"/>
      <c r="CD637" s="338"/>
      <c r="CE637" s="338"/>
      <c r="CF637" s="338"/>
      <c r="CG637" s="338"/>
      <c r="CH637" s="338"/>
      <c r="CI637" s="338"/>
      <c r="CJ637" s="338"/>
      <c r="CK637" s="338"/>
      <c r="CL637" s="338"/>
      <c r="CM637" s="338"/>
      <c r="CN637" s="338"/>
      <c r="CO637" s="338"/>
      <c r="CP637" s="338"/>
      <c r="CQ637" s="338"/>
      <c r="CR637" s="338"/>
      <c r="CS637" s="341"/>
      <c r="CT637" s="338"/>
      <c r="CU637" s="338"/>
      <c r="CV637" s="338"/>
      <c r="CW637" s="338"/>
      <c r="CX637" s="329"/>
      <c r="CY637" s="338"/>
      <c r="CZ637" s="338"/>
      <c r="DA637" s="338"/>
      <c r="DB637" s="338"/>
      <c r="DC637" s="338"/>
      <c r="DD637" s="338"/>
      <c r="DE637" s="2"/>
      <c r="DF637" s="2"/>
      <c r="DG637" s="2"/>
      <c r="DH637" s="2"/>
      <c r="DI637" s="2"/>
      <c r="DJ637" s="2"/>
      <c r="DK637" s="2"/>
      <c r="DL637" s="2"/>
      <c r="DM637" s="2"/>
      <c r="DN637" s="2"/>
      <c r="DO637" s="2"/>
      <c r="DP637" s="2"/>
      <c r="DQ637" s="2"/>
      <c r="DR637" s="2"/>
      <c r="DS637" s="2"/>
      <c r="DT637" s="2"/>
      <c r="DU637" s="2"/>
      <c r="DV637" s="2"/>
      <c r="DW637" s="2"/>
      <c r="DX637" s="2"/>
      <c r="DY637" s="2"/>
      <c r="DZ637" s="2"/>
    </row>
    <row r="638" spans="1:130" ht="15" hidden="1" customHeight="1" x14ac:dyDescent="0.25"/>
    <row r="639" spans="1:130" ht="15" hidden="1" customHeight="1" x14ac:dyDescent="0.25"/>
    <row r="640" spans="1:13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sheetData>
  <autoFilter ref="A7:DZ491" xr:uid="{00000000-0009-0000-0000-000000000000}">
    <filterColumn colId="13">
      <filters>
        <filter val="BT"/>
      </filters>
    </filterColumn>
  </autoFilter>
  <mergeCells count="237">
    <mergeCell ref="C1:BJ2"/>
    <mergeCell ref="O3:Y3"/>
    <mergeCell ref="A4:A6"/>
    <mergeCell ref="B4:B6"/>
    <mergeCell ref="C4:C6"/>
    <mergeCell ref="D4:E6"/>
    <mergeCell ref="F4:G6"/>
    <mergeCell ref="H4:H6"/>
    <mergeCell ref="I4:I6"/>
    <mergeCell ref="J4:J6"/>
    <mergeCell ref="AE4:AG4"/>
    <mergeCell ref="AH4:AK4"/>
    <mergeCell ref="AL4:AP4"/>
    <mergeCell ref="AQ4:AT4"/>
    <mergeCell ref="AU4:AX4"/>
    <mergeCell ref="AY4:BB4"/>
    <mergeCell ref="K4:K6"/>
    <mergeCell ref="L4:L6"/>
    <mergeCell ref="M4:M6"/>
    <mergeCell ref="N4:N6"/>
    <mergeCell ref="Z4:Z6"/>
    <mergeCell ref="AA4:AD4"/>
    <mergeCell ref="BC4:BE4"/>
    <mergeCell ref="BF4:BH4"/>
    <mergeCell ref="BJ4:CV4"/>
    <mergeCell ref="CW4:DD4"/>
    <mergeCell ref="DE4:DF4"/>
    <mergeCell ref="CW5:CX6"/>
    <mergeCell ref="CY5:CZ6"/>
    <mergeCell ref="DA5:DB6"/>
    <mergeCell ref="DC5:DD6"/>
    <mergeCell ref="DE5:DE6"/>
    <mergeCell ref="D21:F21"/>
    <mergeCell ref="D22:F22"/>
    <mergeCell ref="D46:G46"/>
    <mergeCell ref="A51:A52"/>
    <mergeCell ref="B51:B52"/>
    <mergeCell ref="D51:D52"/>
    <mergeCell ref="F51:F52"/>
    <mergeCell ref="DF5:DF6"/>
    <mergeCell ref="AB6:AC6"/>
    <mergeCell ref="D8:F8"/>
    <mergeCell ref="BK8:BL8"/>
    <mergeCell ref="D9:F9"/>
    <mergeCell ref="D10:H10"/>
    <mergeCell ref="D101:H101"/>
    <mergeCell ref="D109:H109"/>
    <mergeCell ref="A117:A125"/>
    <mergeCell ref="B117:B125"/>
    <mergeCell ref="D117:D125"/>
    <mergeCell ref="F117:F125"/>
    <mergeCell ref="H55:H56"/>
    <mergeCell ref="D58:G58"/>
    <mergeCell ref="D66:H66"/>
    <mergeCell ref="D86:F86"/>
    <mergeCell ref="D87:H87"/>
    <mergeCell ref="A98:A99"/>
    <mergeCell ref="B98:B99"/>
    <mergeCell ref="D98:D99"/>
    <mergeCell ref="F98:F99"/>
    <mergeCell ref="A55:A56"/>
    <mergeCell ref="B55:B56"/>
    <mergeCell ref="D55:D56"/>
    <mergeCell ref="E55:E56"/>
    <mergeCell ref="F55:F56"/>
    <mergeCell ref="G55:G56"/>
    <mergeCell ref="D145:H145"/>
    <mergeCell ref="A147:A148"/>
    <mergeCell ref="B147:B148"/>
    <mergeCell ref="D147:D148"/>
    <mergeCell ref="F147:F148"/>
    <mergeCell ref="D157:H157"/>
    <mergeCell ref="D132:H132"/>
    <mergeCell ref="A134:A135"/>
    <mergeCell ref="B134:B135"/>
    <mergeCell ref="D134:D135"/>
    <mergeCell ref="F134:F135"/>
    <mergeCell ref="D143:H143"/>
    <mergeCell ref="D159:H159"/>
    <mergeCell ref="A160:A161"/>
    <mergeCell ref="B160:B161"/>
    <mergeCell ref="D160:D161"/>
    <mergeCell ref="F160:F161"/>
    <mergeCell ref="A162:A163"/>
    <mergeCell ref="B162:B163"/>
    <mergeCell ref="D162:D163"/>
    <mergeCell ref="F162:F163"/>
    <mergeCell ref="D171:H171"/>
    <mergeCell ref="D172:F172"/>
    <mergeCell ref="A175:A176"/>
    <mergeCell ref="B175:B176"/>
    <mergeCell ref="D175:D176"/>
    <mergeCell ref="F175:F176"/>
    <mergeCell ref="A166:A167"/>
    <mergeCell ref="B166:B167"/>
    <mergeCell ref="D166:D167"/>
    <mergeCell ref="F166:F167"/>
    <mergeCell ref="A168:A169"/>
    <mergeCell ref="B168:B169"/>
    <mergeCell ref="D168:D169"/>
    <mergeCell ref="F168:F169"/>
    <mergeCell ref="A177:A178"/>
    <mergeCell ref="B177:B178"/>
    <mergeCell ref="D177:D178"/>
    <mergeCell ref="F177:F178"/>
    <mergeCell ref="D180:H180"/>
    <mergeCell ref="A184:A185"/>
    <mergeCell ref="B184:B185"/>
    <mergeCell ref="D184:D185"/>
    <mergeCell ref="F184:F185"/>
    <mergeCell ref="D197:H197"/>
    <mergeCell ref="D198:H198"/>
    <mergeCell ref="D219:H219"/>
    <mergeCell ref="A235:A236"/>
    <mergeCell ref="B235:B236"/>
    <mergeCell ref="D235:D236"/>
    <mergeCell ref="E235:E236"/>
    <mergeCell ref="F235:F236"/>
    <mergeCell ref="G235:G236"/>
    <mergeCell ref="A256:A257"/>
    <mergeCell ref="B256:B257"/>
    <mergeCell ref="D256:D257"/>
    <mergeCell ref="F256:F257"/>
    <mergeCell ref="D259:H259"/>
    <mergeCell ref="D261:H261"/>
    <mergeCell ref="D238:H238"/>
    <mergeCell ref="D248:H248"/>
    <mergeCell ref="A251:A255"/>
    <mergeCell ref="B251:B255"/>
    <mergeCell ref="D251:D255"/>
    <mergeCell ref="E251:E255"/>
    <mergeCell ref="F251:F255"/>
    <mergeCell ref="G251:G254"/>
    <mergeCell ref="D273:H273"/>
    <mergeCell ref="D299:H299"/>
    <mergeCell ref="D322:H322"/>
    <mergeCell ref="A323:A324"/>
    <mergeCell ref="B323:B324"/>
    <mergeCell ref="D323:D324"/>
    <mergeCell ref="F323:F324"/>
    <mergeCell ref="A262:A263"/>
    <mergeCell ref="B262:B263"/>
    <mergeCell ref="D262:D263"/>
    <mergeCell ref="E262:E263"/>
    <mergeCell ref="F262:F263"/>
    <mergeCell ref="G262:G263"/>
    <mergeCell ref="D350:F350"/>
    <mergeCell ref="A354:A355"/>
    <mergeCell ref="B354:B355"/>
    <mergeCell ref="D354:D355"/>
    <mergeCell ref="F354:F355"/>
    <mergeCell ref="D362:F362"/>
    <mergeCell ref="A331:A333"/>
    <mergeCell ref="B331:B333"/>
    <mergeCell ref="D331:D333"/>
    <mergeCell ref="F331:F333"/>
    <mergeCell ref="D348:H348"/>
    <mergeCell ref="D349:F349"/>
    <mergeCell ref="D412:H412"/>
    <mergeCell ref="A478:A479"/>
    <mergeCell ref="B478:B479"/>
    <mergeCell ref="D478:D479"/>
    <mergeCell ref="F478:F479"/>
    <mergeCell ref="D484:H484"/>
    <mergeCell ref="D372:H372"/>
    <mergeCell ref="D390:F390"/>
    <mergeCell ref="D391:H391"/>
    <mergeCell ref="D401:F401"/>
    <mergeCell ref="D407:F407"/>
    <mergeCell ref="D408:H408"/>
    <mergeCell ref="G501:K501"/>
    <mergeCell ref="F510:F515"/>
    <mergeCell ref="G511:Q511"/>
    <mergeCell ref="G512:R512"/>
    <mergeCell ref="G513:R513"/>
    <mergeCell ref="G514:R514"/>
    <mergeCell ref="G515:R515"/>
    <mergeCell ref="D493:E493"/>
    <mergeCell ref="D494:E494"/>
    <mergeCell ref="D495:E495"/>
    <mergeCell ref="D496:E496"/>
    <mergeCell ref="D497:E497"/>
    <mergeCell ref="D498:E498"/>
    <mergeCell ref="A517:C523"/>
    <mergeCell ref="D522:D523"/>
    <mergeCell ref="A524:B529"/>
    <mergeCell ref="D529:D530"/>
    <mergeCell ref="A530:C536"/>
    <mergeCell ref="D535:D536"/>
    <mergeCell ref="D499:E499"/>
    <mergeCell ref="D501:E515"/>
    <mergeCell ref="F501:F509"/>
    <mergeCell ref="A551:C557"/>
    <mergeCell ref="CW551:DF555"/>
    <mergeCell ref="D556:D557"/>
    <mergeCell ref="A558:C564"/>
    <mergeCell ref="CW558:DF562"/>
    <mergeCell ref="D563:D564"/>
    <mergeCell ref="A537:C543"/>
    <mergeCell ref="CW537:DF541"/>
    <mergeCell ref="D542:D543"/>
    <mergeCell ref="A544:C550"/>
    <mergeCell ref="CW544:DF548"/>
    <mergeCell ref="D549:D550"/>
    <mergeCell ref="A565:C571"/>
    <mergeCell ref="CW565:DF569"/>
    <mergeCell ref="D570:D571"/>
    <mergeCell ref="A572:C578"/>
    <mergeCell ref="CW572:DF576"/>
    <mergeCell ref="A579:A622"/>
    <mergeCell ref="C579:C585"/>
    <mergeCell ref="CW579:DF583"/>
    <mergeCell ref="D584:D585"/>
    <mergeCell ref="B585:B591"/>
    <mergeCell ref="C586:C592"/>
    <mergeCell ref="CW586:DF590"/>
    <mergeCell ref="D591:D592"/>
    <mergeCell ref="B592:B598"/>
    <mergeCell ref="C593:C600"/>
    <mergeCell ref="CW593:DF597"/>
    <mergeCell ref="D598:D600"/>
    <mergeCell ref="B600:B606"/>
    <mergeCell ref="C601:C607"/>
    <mergeCell ref="CW601:DF605"/>
    <mergeCell ref="CQ625:DC625"/>
    <mergeCell ref="P626:AG626"/>
    <mergeCell ref="E633:G633"/>
    <mergeCell ref="N633:AF633"/>
    <mergeCell ref="D606:D607"/>
    <mergeCell ref="B607:B613"/>
    <mergeCell ref="C608:C614"/>
    <mergeCell ref="CW608:DF612"/>
    <mergeCell ref="D613:D614"/>
    <mergeCell ref="B614:B620"/>
    <mergeCell ref="C615:C622"/>
    <mergeCell ref="CW615:DF619"/>
    <mergeCell ref="D620:D622"/>
  </mergeCells>
  <dataValidations count="10">
    <dataValidation type="list" allowBlank="1" showErrorMessage="1" sqref="AE146:AE147 AE200:AG200 AE239:AF239 AE249:AG249 AG305" xr:uid="{6D829513-0DEE-4139-AD2A-3FB420F3678D}">
      <formula1>"ĐTT,TDS,HĐH,HĐH+HĐG,HĐH+HĐNT,HĐH+HĐC,HĐG,HĐNT,VS-AN,HĐC,TQDN,LH,x,#"</formula1>
    </dataValidation>
    <dataValidation type="list" allowBlank="1" showErrorMessage="1" sqref="J11:J12 J23:J31 J33:J39 J41:J45 J47:J57 J59:J65 J67:J76 J79:J85 J88:J100 J102:J108 J110:J131 J485:J492 J146:J148 J151:J152 J154:J156 J158 J161:J168 J170 J173:J177 J179 J181 J183:J187 J189:J190 J193 J195:J196 J199:J216 J218 J220 J225 J227:J230 J233:J237 J239 J241:J243 J245:J246 J249:J258 J260 J262:J264 J270 J272 J275:J278 J288 J297:J298 J300:J315 J317:J321 J351:J361 J363:J371 J373:J389 J392:J400 J402:J406 J409:J411 J413:J447 J452:J459 J462:J483 J324:J347 J133:J142" xr:uid="{2620A27B-4FE3-4360-8D16-2472306462A6}">
      <formula1>"Thể chất,Nhận thức,Ngôn ngữ,TCKNXH,Thẩm mỹ"</formula1>
    </dataValidation>
    <dataValidation type="list" allowBlank="1" showErrorMessage="1" sqref="AE11:BI11 AA12:BI12 AE489:BI490 AE355:BI359 AH23:BI23 AE13:BI20 AA25:BI26 AA34:BI34 AE33:BI33 AE80:BI82 AE27:BI31 AE41:BI45 AE47:BI48 AA49:BI51 AE52:BI57 AA59:BI59 AE60:BI60 AA61:BI62 AE63:BI63 AA64:BI64 CX16:DF16 AE67:BI67 AA68:BI68 AA79:BI79 AE220:BI225 AA83:BI83 AE84:BI85 AE88:BI93 AA102:BI103 AE110:BI124 AE100:BI100 AE104:BI107 AA108:BI108 AE69:BI78 AA125:BI125 AE212:BI216 AA131:BI131 AE133:BI135 AA136:BI136 AA141:BI141 AE142:BI142 AA146:AD147 AF146:BI147 AA148:BI148 AE151:BI151 AA152:BI152 AE153:BI156 AE158:BI158 AE65:BI65 AE173:BI179 AE181:BI181 AE183:BI187 AE189:BI191 AE193:BI193 AE195:BI196 AE199:BI199 AA200:AD200 AH200:BI200 AE160:AG160 AE161:BI170 AA201:BI201 AE207:BI209 AE202:BI204 AE126:BI130 AE218:BI218 AA210:BI211 AE227:BI231 AE35:BI39 AA239:AD239 AG239:BI239 AE240:BI240 AA241:BI241 AE242:BI246 AA249:AD249 AH249:BI249 AE250:BI258 AA205:BI206 AE263:BI264 AA265:BI265 AE266:BI272 AA275:BI275 AE276:BI278 AA279:BI279 AE280:BI288 AA289:BI289 AE233:BI237 AE300:BI301 AA302:BI302 AE303:BI304 AA305:AF305 AH305:BI305 AE306:BI316 AA317:BI318 AE319:BI320 AA321:BI321 AA324:BI324 AE325:BI327 AA328:BI328 AA94:BI99 AA333:AD333 AF333:BI333 AE260:BI260 AA351:BI354 AE24:BI24 AA360:BI360 AE361:BI361 AE363:BI371 AA373:BI374 AE375:BI375 AA376:BI376 AE377:BI382 AA383:BI383 AE384:BI389 AA392:BI392 AE393:BI400 AE409:BI409 AA410:BI410 AE411:BI411 AE413:BI413 AA414:BI414 AE402:BI406 AA423:BI423 AE424:BI432 AA433:BI433 AE434:BI441 AA442:BI442 AE443:BI452 AA453:BI454 AE290:BI298 AE463:AE465 AG463:BI465 AE466:BI469 AA470:BI472 AE473:BI474 AA475:BI476 AE323:AG323 AF479:BI481 AA482:BI482 AE483:BI483 AE485:BI487 AA488:BI488 AE455:BI462 AE415:BI422 AE334:BI347 AE137:BI140 AE329:BI332 AE477:BI478" xr:uid="{57E918B6-1C7B-4780-A965-B46747D5F506}">
      <formula1>"ĐTT,TDS,HĐH,HĐG,HĐNT,VS-AN,HĐC,TQDN,LH,x,#"</formula1>
    </dataValidation>
    <dataValidation type="list" allowBlank="1" showErrorMessage="1" sqref="AA11:AD11 AA23:AG23 AA43:AD43 AA67:AD67 AA84:AD84 AA91:AD92 AA110:AD110 AA126:AD127 AA151:AD151 AA153:AD153 AA155:AD156 AA199:AD199 AA242:AD242 AA255:AD257 AA263:AD264 AA278:AD278 AA288:AD288 AA297:AD297 AA300:AD300 AA304:AD304 AA330:AD332 AA355:AD355 AA361:AD361 AA363:AD363 AA365:AD365 AA378:AD378 AA382:AD382 AA396:AD396 AA409:AD409 AA413:AD413 AA422:AD422 AA432:AD432 AA441:AD441 AD451 AA452:AD452 AA462:AD462 AA104:AD104 AA142:AD142 AA393:AD393" xr:uid="{026DECEC-9B58-451F-AAB5-2D874659D094}">
      <formula1>"ĐTT,TDS,HĐH,HĐG,HĐNT,VS-AN,HĐC,HĐH+HĐC,HĐH+HĐG,HĐH+HĐNT,TQDN,LH,x,#"</formula1>
    </dataValidation>
    <dataValidation type="list" allowBlank="1" showErrorMessage="1" sqref="E11:E20 G11:G20 E23:E31 G23:G31 E33:E39 G33:G39 E41:E45 G41:G45 E133:E142 E57 E59:E65 G59:G65 E67:E85 G67:G85 E88:E100 G88:G100 E102:E108 G102:G108 E110:E131 G110:G131 G491:H492 E146:E148 G146:G148 E151:E156 G151:G156 E158 G158 E161:E170 G161:G170 E173:E179 G173:G179 E181 G181 E183:E187 G183:G187 E189:E191 G189:G191 E193 G193 E195:E196 G195:G196 E199:E216 G199:G216 E218 G218 E220:E225 G220:G225 E227:E231 G227:G231 G237 G57 E239:E246 G239:G246 E249:E251 E237 G258:H258 E260 G260 G249:G251 E275:E298 G275:G298 E300:E321 G300:G321 E351:E361 G351:G361 E363:E371 G363:G371 E373:E379 E381:E389 G373:G389 E392:E400 G392:G400 E402:E406 G402:G406 E409:E411 G409:G411 E413:E483 G413:G483 G485:G490 E485:E492 G324:G347 E324:E347 G133:G142 E47:E55 G47:G55 G233:G235 E233:E235 E257:E258 G255:G257 H249:H250 G264:G272 E262 E264:E272" xr:uid="{66474804-4F7C-45BA-A4A3-795264337332}">
      <formula1>"KQMĐ,NDCT,TLHD,BC,ĐP"</formula1>
    </dataValidation>
    <dataValidation type="list" allowBlank="1" showErrorMessage="1" sqref="AE333" xr:uid="{ABA446C6-0255-498F-8C6A-D21486CB77C8}">
      <formula1>"ĐTT,TDS,HĐH,HĐG,HĐNT,HĐH+HĐG,VS-AN,HĐC,TQDN,LH,x,#"</formula1>
    </dataValidation>
    <dataValidation type="list" allowBlank="1" showErrorMessage="1" sqref="I11:I31 I33:I39 I41:I45 I47:I57 I59:I65 I67:I85 I275:I348 I146:I149 I151:I171 I174:I197 I233:I247 I409:I491 I392:I407 I199:I231 I249:I273 I88:I143 I351:I390" xr:uid="{CF15E538-C7C5-479A-9D8C-3C54C7F048C6}">
      <formula1>"Lớp học,Sân chơi,Phòng chức năng,Ngoài nhà trường"</formula1>
    </dataValidation>
    <dataValidation type="list" allowBlank="1" showErrorMessage="1" sqref="K11 K23:K31 K33:K39 K41:K65 K67 K76 K79:K85 K88:K108 K110:K131 K146:K148 K151:K152 K154 K156 K158 K161:K168 K170 K173:K177 K179 K181 K183:K187 K189:K190 K193 K195:K196 K199:K216 K218 K220 K225 K227:K230 K485:K492 K239:K243 K245:K246 K133:K142 K260 K262:K264 K270 K272 K275:K278 K288 K297:K298 K300:K304 K314:K315 K351:K355 K358:K361 K363:K378 K380:K382 K392:K400 K402:K406 K409:K411 K413 K422 K432 K441 K452 K462 K470 K475 K479:K483 K233:K237 K317:K347 K249:K258" xr:uid="{A72F2204-B9C3-4FC3-95D5-4B2FDDFA20D5}">
      <formula1>"#,3T,4T,5T,3+4T,4+5T,3+4+5T"</formula1>
    </dataValidation>
    <dataValidation type="list" allowBlank="1" showErrorMessage="1" sqref="L11 L23:L31 L33:L39 L41:L65 L67 L76 L79:L85 L88:L108 L110:L131 L146:L148 L151:L152 L154 L156 L158 L161:L168 L170 L173:L177 L179 L181 L183:L187 L189:L190 L193 L195:L196 L199:L216 L218 L220 L225 L227:L230 L485:L492 L239 L241:L243 L245:L246 L249:L258 L260 L263:L264 L270 L272 L275:L278 L288 L297:L298 L300:L304 L314:L315 L351:L355 L358:L361 L363:L378 L380:L382 L392:L400 L402:L406 L409:L411 L413 L422 L432 L441 L452 L462 L470 L475 L479:L483 L233:L237 L317:L347 L133:L142" xr:uid="{C12A7023-091F-41E8-BDEB-745DB5F0D790}">
      <formula1>"x,#"</formula1>
    </dataValidation>
    <dataValidation type="list" allowBlank="1" showErrorMessage="1" sqref="AF463:AF465 AE479:AE481" xr:uid="{E40AC13A-3D38-4C59-B86C-7C442D6AB93A}">
      <formula1>"ĐTT,TDS,HĐH,HĐG,HĐH+HĐG,HĐNT,VS-AN,HĐC,TQDN,LH,x,#"</formula1>
    </dataValidation>
  </dataValidations>
  <pageMargins left="0.56496062999999996" right="0.39370078740157499" top="0.55118110236220497" bottom="0.55118110236220497" header="0" footer="0"/>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Z637"/>
  <sheetViews>
    <sheetView zoomScale="84" zoomScaleNormal="84" zoomScaleSheetLayoutView="75" workbookViewId="0">
      <selection activeCell="H520" sqref="H520"/>
    </sheetView>
  </sheetViews>
  <sheetFormatPr defaultColWidth="14.42578125" defaultRowHeight="15" customHeight="1" x14ac:dyDescent="0.25"/>
  <cols>
    <col min="1" max="1" width="5.5703125" style="334" customWidth="1"/>
    <col min="2" max="2" width="5.5703125" style="390" customWidth="1"/>
    <col min="3" max="3" width="0.5703125" hidden="1" customWidth="1"/>
    <col min="4" max="4" width="50.5703125" customWidth="1"/>
    <col min="5" max="5" width="4.5703125" style="289" hidden="1" customWidth="1"/>
    <col min="6" max="6" width="38.5703125" customWidth="1"/>
    <col min="7" max="7" width="4.5703125" style="289" hidden="1" customWidth="1"/>
    <col min="8" max="8" width="50.85546875" customWidth="1"/>
    <col min="9" max="9" width="8" customWidth="1"/>
    <col min="10" max="10" width="11.42578125" hidden="1" customWidth="1"/>
    <col min="11" max="11" width="20.7109375" hidden="1" customWidth="1"/>
    <col min="12" max="12" width="38.85546875" hidden="1" customWidth="1"/>
    <col min="13" max="13" width="36.7109375" hidden="1" customWidth="1"/>
    <col min="14" max="14" width="6.5703125" style="303" customWidth="1"/>
    <col min="15" max="15" width="6.140625" hidden="1" customWidth="1"/>
    <col min="16" max="16" width="6.140625" customWidth="1"/>
    <col min="17" max="24" width="6.140625" hidden="1" customWidth="1"/>
    <col min="25" max="25" width="5.5703125" hidden="1" customWidth="1"/>
    <col min="26" max="26" width="11.140625" hidden="1" customWidth="1"/>
    <col min="27" max="28" width="11.42578125" hidden="1" customWidth="1"/>
    <col min="29" max="29" width="8.7109375" hidden="1" customWidth="1"/>
    <col min="30" max="30" width="9.28515625" hidden="1" customWidth="1"/>
    <col min="31" max="31" width="15.28515625" customWidth="1"/>
    <col min="32" max="32" width="13.42578125" customWidth="1"/>
    <col min="33" max="33" width="14" customWidth="1"/>
    <col min="34" max="35" width="8.42578125" hidden="1" customWidth="1"/>
    <col min="36" max="36" width="9" hidden="1" customWidth="1"/>
    <col min="37" max="37" width="8.42578125" hidden="1" customWidth="1"/>
    <col min="38" max="38" width="8.7109375" hidden="1" customWidth="1"/>
    <col min="39" max="42" width="6.28515625" hidden="1" customWidth="1"/>
    <col min="43" max="52" width="14.7109375" hidden="1" customWidth="1"/>
    <col min="53" max="61" width="13.140625" hidden="1" customWidth="1"/>
    <col min="62" max="100" width="3.140625" style="384" hidden="1" customWidth="1"/>
    <col min="101" max="101" width="6.42578125" style="384" hidden="1" customWidth="1"/>
    <col min="102" max="102" width="6.42578125" style="383" hidden="1" customWidth="1"/>
    <col min="103" max="108" width="6.42578125" style="384" hidden="1" customWidth="1"/>
    <col min="109" max="109" width="8.140625" hidden="1" customWidth="1"/>
    <col min="110" max="110" width="12.42578125" hidden="1" customWidth="1"/>
    <col min="111" max="111" width="6.85546875" hidden="1" customWidth="1"/>
    <col min="112" max="129" width="9" hidden="1" customWidth="1"/>
    <col min="130" max="130" width="9.140625" hidden="1" customWidth="1"/>
    <col min="131" max="169" width="14.42578125" customWidth="1"/>
  </cols>
  <sheetData>
    <row r="1" spans="1:130" ht="15.75" customHeight="1" x14ac:dyDescent="0.25">
      <c r="A1" s="31"/>
      <c r="B1" s="32"/>
      <c r="C1" s="742" t="s">
        <v>1382</v>
      </c>
      <c r="D1" s="743"/>
      <c r="E1" s="744"/>
      <c r="F1" s="743"/>
      <c r="G1" s="744"/>
      <c r="H1" s="743"/>
      <c r="I1" s="743"/>
      <c r="J1" s="743"/>
      <c r="K1" s="743"/>
      <c r="L1" s="743"/>
      <c r="M1" s="743"/>
      <c r="N1" s="790"/>
      <c r="O1" s="743"/>
      <c r="P1" s="743"/>
      <c r="Q1" s="743"/>
      <c r="R1" s="743"/>
      <c r="S1" s="746"/>
      <c r="T1" s="746"/>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7"/>
      <c r="BK1" s="338"/>
      <c r="BL1" s="338"/>
      <c r="BM1" s="338"/>
      <c r="BN1" s="338"/>
      <c r="BO1" s="338"/>
      <c r="BP1" s="338"/>
      <c r="BQ1" s="338"/>
      <c r="BR1" s="338"/>
      <c r="BS1" s="341"/>
      <c r="BT1" s="341"/>
      <c r="BU1" s="341"/>
      <c r="BV1" s="341"/>
      <c r="BW1" s="341"/>
      <c r="BX1" s="341"/>
      <c r="BY1" s="341"/>
      <c r="BZ1" s="341"/>
      <c r="CA1" s="341"/>
      <c r="CB1" s="341"/>
      <c r="CC1" s="338"/>
      <c r="CD1" s="338"/>
      <c r="CE1" s="338"/>
      <c r="CF1" s="338"/>
      <c r="CG1" s="338"/>
      <c r="CH1" s="338"/>
      <c r="CI1" s="338"/>
      <c r="CJ1" s="338"/>
      <c r="CK1" s="338"/>
      <c r="CL1" s="338"/>
      <c r="CM1" s="338"/>
      <c r="CN1" s="338"/>
      <c r="CO1" s="338"/>
      <c r="CP1" s="338"/>
      <c r="CQ1" s="338"/>
      <c r="CR1" s="338"/>
      <c r="CS1" s="341"/>
      <c r="CT1" s="338"/>
      <c r="CU1" s="338"/>
      <c r="CV1" s="338"/>
      <c r="CW1" s="338"/>
      <c r="CX1" s="329"/>
      <c r="CY1" s="338"/>
      <c r="CZ1" s="338"/>
      <c r="DA1" s="338"/>
      <c r="DB1" s="338"/>
      <c r="DC1" s="338"/>
      <c r="DD1" s="338"/>
      <c r="DE1" s="2"/>
      <c r="DF1" s="2"/>
      <c r="DG1" s="2"/>
      <c r="DH1" s="2"/>
      <c r="DI1" s="2"/>
      <c r="DJ1" s="2"/>
      <c r="DK1" s="2"/>
      <c r="DL1" s="2"/>
      <c r="DM1" s="2"/>
      <c r="DN1" s="2"/>
      <c r="DO1" s="2"/>
      <c r="DP1" s="2"/>
      <c r="DQ1" s="2"/>
      <c r="DR1" s="2"/>
      <c r="DS1" s="2"/>
      <c r="DT1" s="2"/>
      <c r="DU1" s="2"/>
      <c r="DV1" s="2"/>
      <c r="DW1" s="2"/>
      <c r="DX1" s="2"/>
      <c r="DY1" s="2"/>
      <c r="DZ1" s="2"/>
    </row>
    <row r="2" spans="1:130" ht="13.5" customHeight="1" x14ac:dyDescent="0.25">
      <c r="A2" s="31"/>
      <c r="B2" s="32"/>
      <c r="C2" s="748"/>
      <c r="D2" s="749"/>
      <c r="E2" s="750"/>
      <c r="F2" s="749"/>
      <c r="G2" s="750"/>
      <c r="H2" s="749"/>
      <c r="I2" s="749"/>
      <c r="J2" s="749"/>
      <c r="K2" s="749"/>
      <c r="L2" s="749"/>
      <c r="M2" s="749"/>
      <c r="N2" s="790"/>
      <c r="O2" s="749"/>
      <c r="P2" s="749"/>
      <c r="Q2" s="749"/>
      <c r="R2" s="749"/>
      <c r="S2" s="746"/>
      <c r="T2" s="746"/>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51"/>
      <c r="BK2" s="370"/>
      <c r="BL2" s="338"/>
      <c r="BM2" s="371"/>
      <c r="BN2" s="371"/>
      <c r="BO2" s="371"/>
      <c r="BP2" s="372"/>
      <c r="BQ2" s="338"/>
      <c r="BR2" s="338"/>
      <c r="BS2" s="341"/>
      <c r="BT2" s="341"/>
      <c r="BU2" s="341"/>
      <c r="BV2" s="341"/>
      <c r="BW2" s="341"/>
      <c r="BX2" s="341"/>
      <c r="BY2" s="341"/>
      <c r="BZ2" s="341"/>
      <c r="CA2" s="341"/>
      <c r="CB2" s="341"/>
      <c r="CC2" s="338"/>
      <c r="CD2" s="338"/>
      <c r="CE2" s="338"/>
      <c r="CF2" s="338"/>
      <c r="CG2" s="338"/>
      <c r="CH2" s="338"/>
      <c r="CI2" s="338"/>
      <c r="CJ2" s="338"/>
      <c r="CK2" s="338"/>
      <c r="CL2" s="338"/>
      <c r="CM2" s="338"/>
      <c r="CN2" s="338"/>
      <c r="CO2" s="338"/>
      <c r="CP2" s="338"/>
      <c r="CQ2" s="338"/>
      <c r="CR2" s="338"/>
      <c r="CS2" s="341"/>
      <c r="CT2" s="338"/>
      <c r="CU2" s="338"/>
      <c r="CV2" s="338"/>
      <c r="CW2" s="338"/>
      <c r="CX2" s="329"/>
      <c r="CY2" s="338"/>
      <c r="CZ2" s="338"/>
      <c r="DA2" s="338"/>
      <c r="DB2" s="338"/>
      <c r="DC2" s="338"/>
      <c r="DD2" s="338"/>
      <c r="DE2" s="2"/>
      <c r="DF2" s="2"/>
      <c r="DG2" s="2"/>
      <c r="DH2" s="2"/>
      <c r="DI2" s="2"/>
      <c r="DJ2" s="2"/>
      <c r="DK2" s="2"/>
      <c r="DL2" s="2"/>
      <c r="DM2" s="2"/>
      <c r="DN2" s="2"/>
      <c r="DO2" s="2"/>
      <c r="DP2" s="2"/>
      <c r="DQ2" s="2"/>
      <c r="DR2" s="2"/>
      <c r="DS2" s="2"/>
      <c r="DT2" s="2"/>
      <c r="DU2" s="2"/>
      <c r="DV2" s="2"/>
      <c r="DW2" s="2"/>
      <c r="DX2" s="2"/>
      <c r="DY2" s="2"/>
      <c r="DZ2" s="2"/>
    </row>
    <row r="3" spans="1:130" ht="14.25" hidden="1" customHeight="1" x14ac:dyDescent="0.25">
      <c r="A3" s="31"/>
      <c r="B3" s="33"/>
      <c r="C3" s="34"/>
      <c r="D3" s="35"/>
      <c r="E3" s="276"/>
      <c r="F3" s="35"/>
      <c r="G3" s="278"/>
      <c r="H3" s="36"/>
      <c r="I3" s="36"/>
      <c r="J3" s="34"/>
      <c r="K3" s="34"/>
      <c r="L3" s="34"/>
      <c r="M3" s="37"/>
      <c r="N3" s="295"/>
      <c r="O3" s="752" t="s">
        <v>1369</v>
      </c>
      <c r="P3" s="752"/>
      <c r="Q3" s="752"/>
      <c r="R3" s="752"/>
      <c r="S3" s="752"/>
      <c r="T3" s="752"/>
      <c r="U3" s="752"/>
      <c r="V3" s="752"/>
      <c r="W3" s="752"/>
      <c r="X3" s="752"/>
      <c r="Y3" s="752"/>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38"/>
      <c r="BK3" s="370"/>
      <c r="BL3" s="338"/>
      <c r="BM3" s="371"/>
      <c r="BN3" s="371"/>
      <c r="BO3" s="371"/>
      <c r="BP3" s="372"/>
      <c r="BQ3" s="338"/>
      <c r="BR3" s="338"/>
      <c r="BS3" s="341"/>
      <c r="BT3" s="341"/>
      <c r="BU3" s="341"/>
      <c r="BV3" s="341"/>
      <c r="BW3" s="341"/>
      <c r="BX3" s="341"/>
      <c r="BY3" s="341"/>
      <c r="BZ3" s="341"/>
      <c r="CA3" s="341"/>
      <c r="CB3" s="341"/>
      <c r="CC3" s="338"/>
      <c r="CD3" s="338"/>
      <c r="CE3" s="338"/>
      <c r="CF3" s="338"/>
      <c r="CG3" s="338"/>
      <c r="CH3" s="338"/>
      <c r="CI3" s="338"/>
      <c r="CJ3" s="338"/>
      <c r="CK3" s="338"/>
      <c r="CL3" s="338"/>
      <c r="CM3" s="338"/>
      <c r="CN3" s="338"/>
      <c r="CO3" s="338"/>
      <c r="CP3" s="338"/>
      <c r="CQ3" s="338"/>
      <c r="CR3" s="338"/>
      <c r="CS3" s="341"/>
      <c r="CT3" s="338"/>
      <c r="CU3" s="338"/>
      <c r="CV3" s="338"/>
      <c r="CW3" s="338"/>
      <c r="CX3" s="329"/>
      <c r="CY3" s="338"/>
      <c r="CZ3" s="338"/>
      <c r="DA3" s="338"/>
      <c r="DB3" s="338"/>
      <c r="DC3" s="338"/>
      <c r="DD3" s="338"/>
      <c r="DE3" s="2"/>
      <c r="DF3" s="2"/>
      <c r="DG3" s="2"/>
      <c r="DH3" s="2"/>
      <c r="DI3" s="2"/>
      <c r="DJ3" s="2"/>
      <c r="DK3" s="2"/>
      <c r="DL3" s="2"/>
      <c r="DM3" s="2"/>
      <c r="DN3" s="2"/>
      <c r="DO3" s="2"/>
      <c r="DP3" s="2"/>
      <c r="DQ3" s="2"/>
      <c r="DR3" s="2"/>
      <c r="DS3" s="2"/>
      <c r="DT3" s="2"/>
      <c r="DU3" s="2"/>
      <c r="DV3" s="2"/>
      <c r="DW3" s="2"/>
      <c r="DX3" s="2"/>
      <c r="DY3" s="2"/>
      <c r="DZ3" s="2"/>
    </row>
    <row r="4" spans="1:130" ht="30" customHeight="1" x14ac:dyDescent="0.25">
      <c r="A4" s="791" t="s">
        <v>535</v>
      </c>
      <c r="B4" s="791" t="s">
        <v>0</v>
      </c>
      <c r="C4" s="756" t="s">
        <v>0</v>
      </c>
      <c r="D4" s="641" t="s">
        <v>1383</v>
      </c>
      <c r="E4" s="686"/>
      <c r="F4" s="794" t="s">
        <v>1384</v>
      </c>
      <c r="G4" s="763"/>
      <c r="H4" s="797" t="s">
        <v>536</v>
      </c>
      <c r="I4" s="797" t="s">
        <v>537</v>
      </c>
      <c r="J4" s="741" t="s">
        <v>1</v>
      </c>
      <c r="K4" s="741" t="s">
        <v>2</v>
      </c>
      <c r="L4" s="741" t="s">
        <v>538</v>
      </c>
      <c r="M4" s="782" t="s">
        <v>539</v>
      </c>
      <c r="N4" s="804" t="s">
        <v>1201</v>
      </c>
      <c r="O4" s="231" t="s">
        <v>540</v>
      </c>
      <c r="P4" s="231" t="s">
        <v>541</v>
      </c>
      <c r="Q4" s="231" t="s">
        <v>542</v>
      </c>
      <c r="R4" s="231" t="s">
        <v>543</v>
      </c>
      <c r="S4" s="350" t="s">
        <v>544</v>
      </c>
      <c r="T4" s="351" t="s">
        <v>545</v>
      </c>
      <c r="U4" s="231" t="s">
        <v>546</v>
      </c>
      <c r="V4" s="232" t="s">
        <v>1186</v>
      </c>
      <c r="W4" s="232" t="s">
        <v>547</v>
      </c>
      <c r="X4" s="232" t="s">
        <v>548</v>
      </c>
      <c r="Y4" s="38" t="s">
        <v>549</v>
      </c>
      <c r="Z4" s="741" t="s">
        <v>1370</v>
      </c>
      <c r="AA4" s="777" t="s">
        <v>550</v>
      </c>
      <c r="AB4" s="707"/>
      <c r="AC4" s="707"/>
      <c r="AD4" s="705"/>
      <c r="AE4" s="774" t="s">
        <v>1385</v>
      </c>
      <c r="AF4" s="775"/>
      <c r="AG4" s="776"/>
      <c r="AH4" s="777" t="s">
        <v>551</v>
      </c>
      <c r="AI4" s="707"/>
      <c r="AJ4" s="707"/>
      <c r="AK4" s="705"/>
      <c r="AL4" s="777" t="s">
        <v>552</v>
      </c>
      <c r="AM4" s="707"/>
      <c r="AN4" s="707"/>
      <c r="AO4" s="707"/>
      <c r="AP4" s="705"/>
      <c r="AQ4" s="777" t="s">
        <v>553</v>
      </c>
      <c r="AR4" s="707"/>
      <c r="AS4" s="707"/>
      <c r="AT4" s="781"/>
      <c r="AU4" s="777" t="s">
        <v>554</v>
      </c>
      <c r="AV4" s="707"/>
      <c r="AW4" s="707"/>
      <c r="AX4" s="705"/>
      <c r="AY4" s="777" t="s">
        <v>555</v>
      </c>
      <c r="AZ4" s="707"/>
      <c r="BA4" s="707"/>
      <c r="BB4" s="705"/>
      <c r="BC4" s="777" t="s">
        <v>556</v>
      </c>
      <c r="BD4" s="707"/>
      <c r="BE4" s="705"/>
      <c r="BF4" s="777" t="s">
        <v>557</v>
      </c>
      <c r="BG4" s="707"/>
      <c r="BH4" s="781"/>
      <c r="BI4" s="39" t="s">
        <v>548</v>
      </c>
      <c r="BJ4" s="730" t="s">
        <v>558</v>
      </c>
      <c r="BK4" s="731"/>
      <c r="BL4" s="731"/>
      <c r="BM4" s="731"/>
      <c r="BN4" s="731"/>
      <c r="BO4" s="731"/>
      <c r="BP4" s="731"/>
      <c r="BQ4" s="731"/>
      <c r="BR4" s="731"/>
      <c r="BS4" s="732"/>
      <c r="BT4" s="732"/>
      <c r="BU4" s="732"/>
      <c r="BV4" s="732"/>
      <c r="BW4" s="732"/>
      <c r="BX4" s="732"/>
      <c r="BY4" s="732"/>
      <c r="BZ4" s="732"/>
      <c r="CA4" s="732"/>
      <c r="CB4" s="732"/>
      <c r="CC4" s="731"/>
      <c r="CD4" s="731"/>
      <c r="CE4" s="731"/>
      <c r="CF4" s="731"/>
      <c r="CG4" s="731"/>
      <c r="CH4" s="731"/>
      <c r="CI4" s="731"/>
      <c r="CJ4" s="731"/>
      <c r="CK4" s="731"/>
      <c r="CL4" s="731"/>
      <c r="CM4" s="731"/>
      <c r="CN4" s="731"/>
      <c r="CO4" s="731"/>
      <c r="CP4" s="731"/>
      <c r="CQ4" s="731"/>
      <c r="CR4" s="731"/>
      <c r="CS4" s="732"/>
      <c r="CT4" s="731"/>
      <c r="CU4" s="731"/>
      <c r="CV4" s="733"/>
      <c r="CW4" s="730" t="s">
        <v>559</v>
      </c>
      <c r="CX4" s="734"/>
      <c r="CY4" s="731"/>
      <c r="CZ4" s="731"/>
      <c r="DA4" s="731"/>
      <c r="DB4" s="731"/>
      <c r="DC4" s="731"/>
      <c r="DD4" s="733"/>
      <c r="DE4" s="735" t="s">
        <v>560</v>
      </c>
      <c r="DF4" s="705"/>
      <c r="DG4" s="2"/>
      <c r="DH4" s="40"/>
      <c r="DI4" s="40"/>
      <c r="DJ4" s="40"/>
      <c r="DK4" s="40"/>
      <c r="DL4" s="40"/>
      <c r="DM4" s="40"/>
      <c r="DN4" s="40"/>
      <c r="DO4" s="40"/>
      <c r="DP4" s="40"/>
      <c r="DQ4" s="40"/>
      <c r="DR4" s="40"/>
      <c r="DS4" s="40"/>
      <c r="DT4" s="40"/>
      <c r="DU4" s="40"/>
      <c r="DV4" s="40"/>
      <c r="DW4" s="40"/>
      <c r="DX4" s="40"/>
      <c r="DY4" s="40"/>
      <c r="DZ4" s="40"/>
    </row>
    <row r="5" spans="1:130" ht="21.75" customHeight="1" x14ac:dyDescent="0.25">
      <c r="A5" s="792"/>
      <c r="B5" s="792"/>
      <c r="C5" s="757"/>
      <c r="D5" s="644"/>
      <c r="E5" s="688"/>
      <c r="F5" s="795"/>
      <c r="G5" s="765"/>
      <c r="H5" s="692"/>
      <c r="I5" s="692"/>
      <c r="J5" s="692"/>
      <c r="K5" s="692"/>
      <c r="L5" s="692"/>
      <c r="M5" s="692"/>
      <c r="N5" s="805"/>
      <c r="O5" s="41" t="s">
        <v>561</v>
      </c>
      <c r="P5" s="41" t="s">
        <v>562</v>
      </c>
      <c r="Q5" s="41" t="s">
        <v>561</v>
      </c>
      <c r="R5" s="41" t="s">
        <v>563</v>
      </c>
      <c r="S5" s="41" t="s">
        <v>561</v>
      </c>
      <c r="T5" s="41" t="s">
        <v>561</v>
      </c>
      <c r="U5" s="41" t="s">
        <v>561</v>
      </c>
      <c r="V5" s="41" t="s">
        <v>562</v>
      </c>
      <c r="W5" s="41" t="s">
        <v>562</v>
      </c>
      <c r="X5" s="41" t="s">
        <v>564</v>
      </c>
      <c r="Y5" s="41"/>
      <c r="Z5" s="692"/>
      <c r="AA5" s="42" t="s">
        <v>565</v>
      </c>
      <c r="AB5" s="42" t="s">
        <v>566</v>
      </c>
      <c r="AC5" s="42" t="s">
        <v>567</v>
      </c>
      <c r="AD5" s="42" t="s">
        <v>568</v>
      </c>
      <c r="AE5" s="42" t="s">
        <v>565</v>
      </c>
      <c r="AF5" s="42" t="s">
        <v>566</v>
      </c>
      <c r="AG5" s="42" t="s">
        <v>567</v>
      </c>
      <c r="AH5" s="42" t="s">
        <v>569</v>
      </c>
      <c r="AI5" s="42" t="s">
        <v>570</v>
      </c>
      <c r="AJ5" s="42" t="s">
        <v>571</v>
      </c>
      <c r="AK5" s="42" t="s">
        <v>572</v>
      </c>
      <c r="AL5" s="39" t="s">
        <v>564</v>
      </c>
      <c r="AM5" s="39" t="s">
        <v>573</v>
      </c>
      <c r="AN5" s="39" t="s">
        <v>562</v>
      </c>
      <c r="AO5" s="39" t="s">
        <v>561</v>
      </c>
      <c r="AP5" s="39" t="s">
        <v>563</v>
      </c>
      <c r="AQ5" s="39" t="s">
        <v>564</v>
      </c>
      <c r="AR5" s="39" t="s">
        <v>573</v>
      </c>
      <c r="AS5" s="39" t="s">
        <v>562</v>
      </c>
      <c r="AT5" s="39" t="s">
        <v>561</v>
      </c>
      <c r="AU5" s="39" t="s">
        <v>564</v>
      </c>
      <c r="AV5" s="39" t="s">
        <v>573</v>
      </c>
      <c r="AW5" s="39" t="s">
        <v>562</v>
      </c>
      <c r="AX5" s="39" t="s">
        <v>561</v>
      </c>
      <c r="AY5" s="39" t="s">
        <v>564</v>
      </c>
      <c r="AZ5" s="39" t="s">
        <v>573</v>
      </c>
      <c r="BA5" s="39" t="s">
        <v>562</v>
      </c>
      <c r="BB5" s="39" t="s">
        <v>561</v>
      </c>
      <c r="BC5" s="39" t="s">
        <v>564</v>
      </c>
      <c r="BD5" s="39" t="s">
        <v>573</v>
      </c>
      <c r="BE5" s="39" t="s">
        <v>562</v>
      </c>
      <c r="BF5" s="39" t="s">
        <v>564</v>
      </c>
      <c r="BG5" s="39" t="s">
        <v>573</v>
      </c>
      <c r="BH5" s="39" t="s">
        <v>562</v>
      </c>
      <c r="BI5" s="39" t="s">
        <v>564</v>
      </c>
      <c r="BJ5" s="6">
        <v>1</v>
      </c>
      <c r="BK5" s="6">
        <v>2</v>
      </c>
      <c r="BL5" s="6">
        <v>3</v>
      </c>
      <c r="BM5" s="6">
        <v>4</v>
      </c>
      <c r="BN5" s="6">
        <v>5</v>
      </c>
      <c r="BO5" s="6">
        <v>6</v>
      </c>
      <c r="BP5" s="6">
        <v>7</v>
      </c>
      <c r="BQ5" s="6">
        <v>8</v>
      </c>
      <c r="BR5" s="6">
        <v>9</v>
      </c>
      <c r="BS5" s="6">
        <v>10</v>
      </c>
      <c r="BT5" s="6">
        <v>11</v>
      </c>
      <c r="BU5" s="6">
        <v>12</v>
      </c>
      <c r="BV5" s="6">
        <v>13</v>
      </c>
      <c r="BW5" s="6">
        <v>14</v>
      </c>
      <c r="BX5" s="6">
        <v>15</v>
      </c>
      <c r="BY5" s="6">
        <v>16</v>
      </c>
      <c r="BZ5" s="6">
        <v>17</v>
      </c>
      <c r="CA5" s="6">
        <v>18</v>
      </c>
      <c r="CB5" s="6">
        <v>19</v>
      </c>
      <c r="CC5" s="6">
        <v>20</v>
      </c>
      <c r="CD5" s="6">
        <v>21</v>
      </c>
      <c r="CE5" s="6">
        <v>22</v>
      </c>
      <c r="CF5" s="6">
        <v>23</v>
      </c>
      <c r="CG5" s="6">
        <v>24</v>
      </c>
      <c r="CH5" s="6">
        <v>25</v>
      </c>
      <c r="CI5" s="6">
        <v>26</v>
      </c>
      <c r="CJ5" s="6">
        <v>27</v>
      </c>
      <c r="CK5" s="6">
        <v>28</v>
      </c>
      <c r="CL5" s="6">
        <v>29</v>
      </c>
      <c r="CM5" s="6">
        <v>30</v>
      </c>
      <c r="CN5" s="6">
        <v>31</v>
      </c>
      <c r="CO5" s="6">
        <v>32</v>
      </c>
      <c r="CP5" s="6">
        <v>33</v>
      </c>
      <c r="CQ5" s="6">
        <v>34</v>
      </c>
      <c r="CR5" s="6">
        <v>35</v>
      </c>
      <c r="CS5" s="6">
        <v>36</v>
      </c>
      <c r="CT5" s="6">
        <v>37</v>
      </c>
      <c r="CU5" s="6">
        <v>38</v>
      </c>
      <c r="CV5" s="6">
        <v>39</v>
      </c>
      <c r="CW5" s="736" t="s">
        <v>574</v>
      </c>
      <c r="CX5" s="737"/>
      <c r="CY5" s="736" t="s">
        <v>575</v>
      </c>
      <c r="CZ5" s="739"/>
      <c r="DA5" s="736" t="s">
        <v>576</v>
      </c>
      <c r="DB5" s="739"/>
      <c r="DC5" s="736" t="s">
        <v>577</v>
      </c>
      <c r="DD5" s="739"/>
      <c r="DE5" s="741" t="s">
        <v>578</v>
      </c>
      <c r="DF5" s="726" t="s">
        <v>579</v>
      </c>
      <c r="DG5" s="2"/>
      <c r="DH5" s="40"/>
      <c r="DI5" s="40"/>
      <c r="DJ5" s="40"/>
      <c r="DK5" s="40"/>
      <c r="DL5" s="40"/>
      <c r="DM5" s="40"/>
      <c r="DN5" s="40"/>
      <c r="DO5" s="40"/>
      <c r="DP5" s="40"/>
      <c r="DQ5" s="40"/>
      <c r="DR5" s="40"/>
      <c r="DS5" s="40"/>
      <c r="DT5" s="40"/>
      <c r="DU5" s="40"/>
      <c r="DV5" s="40"/>
      <c r="DW5" s="40"/>
      <c r="DX5" s="40"/>
      <c r="DY5" s="40"/>
      <c r="DZ5" s="40"/>
    </row>
    <row r="6" spans="1:130" ht="51" customHeight="1" x14ac:dyDescent="0.25">
      <c r="A6" s="793"/>
      <c r="B6" s="793"/>
      <c r="C6" s="758"/>
      <c r="D6" s="647"/>
      <c r="E6" s="690"/>
      <c r="F6" s="796"/>
      <c r="G6" s="767"/>
      <c r="H6" s="634"/>
      <c r="I6" s="634"/>
      <c r="J6" s="693"/>
      <c r="K6" s="693"/>
      <c r="L6" s="634"/>
      <c r="M6" s="634"/>
      <c r="N6" s="806"/>
      <c r="O6" s="43" t="s">
        <v>1217</v>
      </c>
      <c r="P6" s="43" t="s">
        <v>1218</v>
      </c>
      <c r="Q6" s="43" t="s">
        <v>1219</v>
      </c>
      <c r="R6" s="43" t="s">
        <v>1220</v>
      </c>
      <c r="S6" s="43" t="s">
        <v>1221</v>
      </c>
      <c r="T6" s="43" t="s">
        <v>1222</v>
      </c>
      <c r="U6" s="43" t="s">
        <v>1223</v>
      </c>
      <c r="V6" s="43" t="s">
        <v>1224</v>
      </c>
      <c r="W6" s="43" t="s">
        <v>1225</v>
      </c>
      <c r="X6" s="43" t="s">
        <v>1226</v>
      </c>
      <c r="Y6" s="315"/>
      <c r="Z6" s="634"/>
      <c r="AA6" s="44" t="s">
        <v>580</v>
      </c>
      <c r="AB6" s="727" t="s">
        <v>581</v>
      </c>
      <c r="AC6" s="705"/>
      <c r="AD6" s="45" t="s">
        <v>582</v>
      </c>
      <c r="AE6" s="558" t="s">
        <v>1298</v>
      </c>
      <c r="AF6" s="5" t="s">
        <v>1302</v>
      </c>
      <c r="AG6" s="5" t="s">
        <v>1306</v>
      </c>
      <c r="AH6" s="275" t="s">
        <v>583</v>
      </c>
      <c r="AI6" s="275" t="s">
        <v>1188</v>
      </c>
      <c r="AJ6" s="275" t="s">
        <v>584</v>
      </c>
      <c r="AK6" s="275" t="s">
        <v>585</v>
      </c>
      <c r="AL6" s="46" t="s">
        <v>586</v>
      </c>
      <c r="AM6" s="46" t="s">
        <v>1207</v>
      </c>
      <c r="AN6" s="46" t="s">
        <v>587</v>
      </c>
      <c r="AO6" s="46" t="s">
        <v>588</v>
      </c>
      <c r="AP6" s="46" t="s">
        <v>589</v>
      </c>
      <c r="AQ6" s="369" t="s">
        <v>1210</v>
      </c>
      <c r="AR6" s="369" t="s">
        <v>591</v>
      </c>
      <c r="AS6" s="369" t="s">
        <v>592</v>
      </c>
      <c r="AT6" s="369" t="s">
        <v>593</v>
      </c>
      <c r="AU6" s="5" t="s">
        <v>594</v>
      </c>
      <c r="AV6" s="5" t="s">
        <v>595</v>
      </c>
      <c r="AW6" s="5" t="s">
        <v>596</v>
      </c>
      <c r="AX6" s="5" t="s">
        <v>597</v>
      </c>
      <c r="AY6" s="5" t="s">
        <v>598</v>
      </c>
      <c r="AZ6" s="5" t="s">
        <v>599</v>
      </c>
      <c r="BA6" s="5" t="s">
        <v>600</v>
      </c>
      <c r="BB6" s="5" t="s">
        <v>601</v>
      </c>
      <c r="BC6" s="47" t="s">
        <v>602</v>
      </c>
      <c r="BD6" s="48" t="s">
        <v>603</v>
      </c>
      <c r="BE6" s="5" t="s">
        <v>604</v>
      </c>
      <c r="BF6" s="5" t="s">
        <v>605</v>
      </c>
      <c r="BG6" s="5" t="s">
        <v>606</v>
      </c>
      <c r="BH6" s="5" t="s">
        <v>607</v>
      </c>
      <c r="BI6" s="5" t="s">
        <v>608</v>
      </c>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3"/>
      <c r="CH6" s="373"/>
      <c r="CI6" s="373"/>
      <c r="CJ6" s="373"/>
      <c r="CK6" s="373"/>
      <c r="CL6" s="373"/>
      <c r="CM6" s="373"/>
      <c r="CN6" s="373"/>
      <c r="CO6" s="373"/>
      <c r="CP6" s="373"/>
      <c r="CQ6" s="373"/>
      <c r="CR6" s="373"/>
      <c r="CS6" s="374"/>
      <c r="CT6" s="374"/>
      <c r="CU6" s="374"/>
      <c r="CV6" s="373"/>
      <c r="CW6" s="667"/>
      <c r="CX6" s="738"/>
      <c r="CY6" s="667"/>
      <c r="CZ6" s="740"/>
      <c r="DA6" s="667"/>
      <c r="DB6" s="740"/>
      <c r="DC6" s="667"/>
      <c r="DD6" s="740"/>
      <c r="DE6" s="634"/>
      <c r="DF6" s="634"/>
      <c r="DG6" s="2"/>
      <c r="DH6" s="40"/>
      <c r="DI6" s="40"/>
      <c r="DJ6" s="40"/>
      <c r="DK6" s="40"/>
      <c r="DL6" s="40"/>
      <c r="DM6" s="40"/>
      <c r="DN6" s="40"/>
      <c r="DO6" s="40"/>
      <c r="DP6" s="40"/>
      <c r="DQ6" s="40"/>
      <c r="DR6" s="40"/>
      <c r="DS6" s="40"/>
      <c r="DT6" s="40"/>
      <c r="DU6" s="40"/>
      <c r="DV6" s="40"/>
      <c r="DW6" s="40"/>
      <c r="DX6" s="40"/>
      <c r="DY6" s="40"/>
      <c r="DZ6" s="40"/>
    </row>
    <row r="7" spans="1:130" ht="36" customHeight="1" x14ac:dyDescent="0.25">
      <c r="A7" s="49"/>
      <c r="B7" s="50"/>
      <c r="C7" s="51"/>
      <c r="D7" s="16" t="s">
        <v>3</v>
      </c>
      <c r="E7" s="277" t="s">
        <v>4</v>
      </c>
      <c r="F7" s="16" t="s">
        <v>5</v>
      </c>
      <c r="G7" s="279" t="s">
        <v>4</v>
      </c>
      <c r="H7" s="16"/>
      <c r="I7" s="16"/>
      <c r="J7" s="16"/>
      <c r="K7" s="16"/>
      <c r="L7" s="16" t="s">
        <v>6</v>
      </c>
      <c r="M7" s="16" t="s">
        <v>6</v>
      </c>
      <c r="N7" s="313"/>
      <c r="O7" s="52"/>
      <c r="P7" s="53"/>
      <c r="Q7" s="52"/>
      <c r="R7" s="52"/>
      <c r="S7" s="52"/>
      <c r="T7" s="52"/>
      <c r="U7" s="52"/>
      <c r="V7" s="52"/>
      <c r="W7" s="52"/>
      <c r="X7" s="52"/>
      <c r="Y7" s="52"/>
      <c r="Z7" s="16"/>
      <c r="AA7" s="54"/>
      <c r="AB7" s="54"/>
      <c r="AC7" s="54"/>
      <c r="AD7" s="54"/>
      <c r="AE7" s="2"/>
      <c r="AF7" s="2"/>
      <c r="AG7" s="2"/>
      <c r="AH7" s="16"/>
      <c r="AI7" s="16"/>
      <c r="AJ7" s="16"/>
      <c r="AK7" s="16"/>
      <c r="AL7" s="2"/>
      <c r="AM7" s="2"/>
      <c r="AN7" s="2"/>
      <c r="AO7" s="2"/>
      <c r="AP7" s="2"/>
      <c r="AQ7" s="2"/>
      <c r="AR7" s="2"/>
      <c r="AS7" s="2"/>
      <c r="AT7" s="2"/>
      <c r="AU7" s="2"/>
      <c r="AV7" s="2"/>
      <c r="AW7" s="2"/>
      <c r="AX7" s="2"/>
      <c r="AY7" s="2"/>
      <c r="AZ7" s="2"/>
      <c r="BA7" s="2"/>
      <c r="BB7" s="2"/>
      <c r="BC7" s="2"/>
      <c r="BD7" s="2"/>
      <c r="BE7" s="2"/>
      <c r="BF7" s="2"/>
      <c r="BG7" s="2"/>
      <c r="BH7" s="2"/>
      <c r="BI7" s="2"/>
      <c r="BJ7" s="340"/>
      <c r="BK7" s="375"/>
      <c r="BL7" s="338"/>
      <c r="BM7" s="371"/>
      <c r="BN7" s="371"/>
      <c r="BO7" s="371"/>
      <c r="BP7" s="372"/>
      <c r="BQ7" s="338"/>
      <c r="BR7" s="338"/>
      <c r="BS7" s="341"/>
      <c r="BT7" s="341"/>
      <c r="BU7" s="341"/>
      <c r="BV7" s="341"/>
      <c r="BW7" s="341"/>
      <c r="BX7" s="341"/>
      <c r="BY7" s="341"/>
      <c r="BZ7" s="341"/>
      <c r="CA7" s="341"/>
      <c r="CB7" s="341"/>
      <c r="CC7" s="338"/>
      <c r="CD7" s="338"/>
      <c r="CE7" s="338"/>
      <c r="CF7" s="338"/>
      <c r="CG7" s="338"/>
      <c r="CH7" s="338"/>
      <c r="CI7" s="338"/>
      <c r="CJ7" s="338"/>
      <c r="CK7" s="338"/>
      <c r="CL7" s="338"/>
      <c r="CM7" s="338"/>
      <c r="CN7" s="338"/>
      <c r="CO7" s="338"/>
      <c r="CP7" s="338"/>
      <c r="CQ7" s="338"/>
      <c r="CR7" s="338"/>
      <c r="CS7" s="341"/>
      <c r="CT7" s="338"/>
      <c r="CU7" s="338"/>
      <c r="CV7" s="338"/>
      <c r="CW7" s="338"/>
      <c r="CX7" s="329"/>
      <c r="CY7" s="338"/>
      <c r="CZ7" s="338"/>
      <c r="DA7" s="338"/>
      <c r="DB7" s="338"/>
      <c r="DC7" s="338"/>
      <c r="DD7" s="338"/>
      <c r="DE7" s="2"/>
      <c r="DF7" s="2"/>
      <c r="DG7" s="2"/>
      <c r="DH7" s="2"/>
      <c r="DI7" s="2"/>
      <c r="DJ7" s="2"/>
      <c r="DK7" s="2"/>
      <c r="DL7" s="2"/>
      <c r="DM7" s="2"/>
      <c r="DN7" s="2"/>
      <c r="DO7" s="2"/>
      <c r="DP7" s="2"/>
      <c r="DQ7" s="2"/>
      <c r="DR7" s="2"/>
      <c r="DS7" s="2"/>
      <c r="DT7" s="2"/>
      <c r="DU7" s="2"/>
      <c r="DV7" s="2"/>
      <c r="DW7" s="2"/>
      <c r="DX7" s="2"/>
      <c r="DY7" s="2"/>
      <c r="DZ7" s="2"/>
    </row>
    <row r="8" spans="1:130" ht="15.75" customHeight="1" x14ac:dyDescent="0.25">
      <c r="A8" s="49"/>
      <c r="B8" s="55">
        <v>1</v>
      </c>
      <c r="C8" s="56">
        <v>1</v>
      </c>
      <c r="D8" s="706" t="s">
        <v>7</v>
      </c>
      <c r="E8" s="708"/>
      <c r="F8" s="705"/>
      <c r="G8" s="280" t="s">
        <v>609</v>
      </c>
      <c r="H8" s="57"/>
      <c r="I8" s="57"/>
      <c r="J8" s="57" t="s">
        <v>609</v>
      </c>
      <c r="K8" s="57" t="s">
        <v>609</v>
      </c>
      <c r="L8" s="57" t="s">
        <v>609</v>
      </c>
      <c r="M8" s="57" t="s">
        <v>609</v>
      </c>
      <c r="N8" s="296"/>
      <c r="O8" s="58" t="s">
        <v>609</v>
      </c>
      <c r="P8" s="58" t="s">
        <v>609</v>
      </c>
      <c r="Q8" s="58" t="s">
        <v>609</v>
      </c>
      <c r="R8" s="58" t="s">
        <v>609</v>
      </c>
      <c r="S8" s="58" t="s">
        <v>609</v>
      </c>
      <c r="T8" s="58" t="s">
        <v>609</v>
      </c>
      <c r="U8" s="58" t="s">
        <v>609</v>
      </c>
      <c r="V8" s="58" t="s">
        <v>609</v>
      </c>
      <c r="W8" s="58" t="s">
        <v>609</v>
      </c>
      <c r="X8" s="58" t="s">
        <v>609</v>
      </c>
      <c r="Y8" s="58" t="s">
        <v>609</v>
      </c>
      <c r="Z8" s="57" t="s">
        <v>8</v>
      </c>
      <c r="AA8" s="57" t="s">
        <v>609</v>
      </c>
      <c r="AB8" s="57" t="s">
        <v>609</v>
      </c>
      <c r="AC8" s="57" t="s">
        <v>609</v>
      </c>
      <c r="AD8" s="57" t="s">
        <v>609</v>
      </c>
      <c r="AE8" s="57" t="s">
        <v>609</v>
      </c>
      <c r="AF8" s="57" t="s">
        <v>609</v>
      </c>
      <c r="AG8" s="57" t="s">
        <v>609</v>
      </c>
      <c r="AH8" s="57"/>
      <c r="AI8" s="57"/>
      <c r="AJ8" s="57"/>
      <c r="AK8" s="270"/>
      <c r="AL8" s="274"/>
      <c r="AM8" s="274"/>
      <c r="AN8" s="274"/>
      <c r="AO8" s="274"/>
      <c r="AP8" s="274"/>
      <c r="AQ8" s="59"/>
      <c r="AR8" s="59"/>
      <c r="AS8" s="59"/>
      <c r="AT8" s="59"/>
      <c r="AU8" s="57"/>
      <c r="AV8" s="57"/>
      <c r="AW8" s="57"/>
      <c r="AX8" s="57"/>
      <c r="AY8" s="57"/>
      <c r="AZ8" s="57"/>
      <c r="BA8" s="57"/>
      <c r="BB8" s="57"/>
      <c r="BC8" s="57"/>
      <c r="BD8" s="57"/>
      <c r="BE8" s="57"/>
      <c r="BF8" s="57"/>
      <c r="BG8" s="57"/>
      <c r="BH8" s="57"/>
      <c r="BI8" s="59"/>
      <c r="BJ8" s="338"/>
      <c r="BK8" s="728"/>
      <c r="BL8" s="729"/>
      <c r="BM8" s="376"/>
      <c r="BN8" s="376"/>
      <c r="BO8" s="376"/>
      <c r="BP8" s="338"/>
      <c r="BQ8" s="338"/>
      <c r="BR8" s="338"/>
      <c r="BS8" s="341"/>
      <c r="BT8" s="341"/>
      <c r="BU8" s="341"/>
      <c r="BV8" s="341"/>
      <c r="BW8" s="341"/>
      <c r="BX8" s="341"/>
      <c r="BY8" s="341"/>
      <c r="BZ8" s="341"/>
      <c r="CA8" s="341"/>
      <c r="CB8" s="341"/>
      <c r="CC8" s="338"/>
      <c r="CD8" s="338"/>
      <c r="CE8" s="338"/>
      <c r="CF8" s="338"/>
      <c r="CG8" s="338"/>
      <c r="CH8" s="338"/>
      <c r="CI8" s="338"/>
      <c r="CJ8" s="338"/>
      <c r="CK8" s="338"/>
      <c r="CL8" s="338"/>
      <c r="CM8" s="338"/>
      <c r="CN8" s="338"/>
      <c r="CO8" s="338"/>
      <c r="CP8" s="338"/>
      <c r="CQ8" s="338"/>
      <c r="CR8" s="338"/>
      <c r="CS8" s="341"/>
      <c r="CT8" s="338"/>
      <c r="CU8" s="338"/>
      <c r="CV8" s="338"/>
      <c r="CW8" s="338"/>
      <c r="CX8" s="329"/>
      <c r="CY8" s="338"/>
      <c r="CZ8" s="338"/>
      <c r="DA8" s="338"/>
      <c r="DB8" s="338"/>
      <c r="DC8" s="338"/>
      <c r="DD8" s="338"/>
      <c r="DE8" s="2"/>
      <c r="DF8" s="2"/>
      <c r="DG8" s="2"/>
      <c r="DH8" s="2"/>
      <c r="DI8" s="2"/>
      <c r="DJ8" s="2"/>
      <c r="DK8" s="2"/>
      <c r="DL8" s="2"/>
      <c r="DM8" s="2"/>
      <c r="DN8" s="2"/>
      <c r="DO8" s="2"/>
      <c r="DP8" s="2"/>
      <c r="DQ8" s="2"/>
      <c r="DR8" s="2"/>
      <c r="DS8" s="2"/>
      <c r="DT8" s="2"/>
      <c r="DU8" s="2"/>
      <c r="DV8" s="2"/>
      <c r="DW8" s="2"/>
      <c r="DX8" s="2"/>
      <c r="DY8" s="2"/>
      <c r="DZ8" s="2"/>
    </row>
    <row r="9" spans="1:130" ht="15.75" customHeight="1" x14ac:dyDescent="0.25">
      <c r="A9" s="49"/>
      <c r="B9" s="55">
        <v>2</v>
      </c>
      <c r="C9" s="56">
        <v>2</v>
      </c>
      <c r="D9" s="706" t="s">
        <v>9</v>
      </c>
      <c r="E9" s="707"/>
      <c r="F9" s="705"/>
      <c r="G9" s="57" t="s">
        <v>609</v>
      </c>
      <c r="H9" s="57"/>
      <c r="I9" s="57"/>
      <c r="J9" s="57" t="s">
        <v>609</v>
      </c>
      <c r="K9" s="57" t="s">
        <v>609</v>
      </c>
      <c r="L9" s="57" t="s">
        <v>609</v>
      </c>
      <c r="M9" s="57" t="s">
        <v>609</v>
      </c>
      <c r="N9" s="296"/>
      <c r="O9" s="58" t="s">
        <v>609</v>
      </c>
      <c r="P9" s="58" t="s">
        <v>609</v>
      </c>
      <c r="Q9" s="58" t="s">
        <v>609</v>
      </c>
      <c r="R9" s="58" t="s">
        <v>609</v>
      </c>
      <c r="S9" s="58" t="s">
        <v>609</v>
      </c>
      <c r="T9" s="58" t="s">
        <v>609</v>
      </c>
      <c r="U9" s="58" t="s">
        <v>609</v>
      </c>
      <c r="V9" s="58" t="s">
        <v>609</v>
      </c>
      <c r="W9" s="58" t="s">
        <v>609</v>
      </c>
      <c r="X9" s="58" t="s">
        <v>609</v>
      </c>
      <c r="Y9" s="58" t="s">
        <v>609</v>
      </c>
      <c r="Z9" s="57" t="s">
        <v>8</v>
      </c>
      <c r="AA9" s="57" t="s">
        <v>609</v>
      </c>
      <c r="AB9" s="57" t="s">
        <v>609</v>
      </c>
      <c r="AC9" s="57" t="s">
        <v>609</v>
      </c>
      <c r="AD9" s="57" t="s">
        <v>609</v>
      </c>
      <c r="AE9" s="57" t="s">
        <v>609</v>
      </c>
      <c r="AF9" s="57" t="s">
        <v>609</v>
      </c>
      <c r="AG9" s="57" t="s">
        <v>609</v>
      </c>
      <c r="AH9" s="57"/>
      <c r="AI9" s="57"/>
      <c r="AJ9" s="57"/>
      <c r="AK9" s="270"/>
      <c r="AL9" s="274"/>
      <c r="AM9" s="274"/>
      <c r="AN9" s="274"/>
      <c r="AO9" s="274"/>
      <c r="AP9" s="274"/>
      <c r="AQ9" s="59"/>
      <c r="AR9" s="59"/>
      <c r="AS9" s="59"/>
      <c r="AT9" s="59"/>
      <c r="AU9" s="57"/>
      <c r="AV9" s="57"/>
      <c r="AW9" s="57"/>
      <c r="AX9" s="57"/>
      <c r="AY9" s="57"/>
      <c r="AZ9" s="57"/>
      <c r="BA9" s="57"/>
      <c r="BB9" s="57"/>
      <c r="BC9" s="57"/>
      <c r="BD9" s="57"/>
      <c r="BE9" s="57"/>
      <c r="BF9" s="57"/>
      <c r="BG9" s="57"/>
      <c r="BH9" s="57"/>
      <c r="BI9" s="59"/>
      <c r="BJ9" s="338"/>
      <c r="BK9" s="370"/>
      <c r="BL9" s="338"/>
      <c r="BM9" s="338"/>
      <c r="BN9" s="338"/>
      <c r="BO9" s="338"/>
      <c r="BP9" s="338"/>
      <c r="BQ9" s="338"/>
      <c r="BR9" s="338"/>
      <c r="BS9" s="341"/>
      <c r="BT9" s="341"/>
      <c r="BU9" s="341"/>
      <c r="BV9" s="341"/>
      <c r="BW9" s="341"/>
      <c r="BX9" s="341"/>
      <c r="BY9" s="341"/>
      <c r="BZ9" s="341"/>
      <c r="CA9" s="341"/>
      <c r="CB9" s="341"/>
      <c r="CC9" s="338"/>
      <c r="CD9" s="338"/>
      <c r="CE9" s="338"/>
      <c r="CF9" s="338"/>
      <c r="CG9" s="338"/>
      <c r="CH9" s="338"/>
      <c r="CI9" s="338"/>
      <c r="CJ9" s="338"/>
      <c r="CK9" s="338"/>
      <c r="CL9" s="338"/>
      <c r="CM9" s="338"/>
      <c r="CN9" s="338"/>
      <c r="CO9" s="338"/>
      <c r="CP9" s="338"/>
      <c r="CQ9" s="338"/>
      <c r="CR9" s="338"/>
      <c r="CS9" s="341"/>
      <c r="CT9" s="338"/>
      <c r="CU9" s="338"/>
      <c r="CV9" s="338"/>
      <c r="CW9" s="338"/>
      <c r="CX9" s="329"/>
      <c r="CY9" s="338"/>
      <c r="CZ9" s="338"/>
      <c r="DA9" s="338"/>
      <c r="DB9" s="338"/>
      <c r="DC9" s="338"/>
      <c r="DD9" s="338"/>
      <c r="DE9" s="2"/>
      <c r="DF9" s="2"/>
      <c r="DG9" s="2"/>
      <c r="DH9" s="2"/>
      <c r="DI9" s="2"/>
      <c r="DJ9" s="2"/>
      <c r="DK9" s="2"/>
      <c r="DL9" s="2"/>
      <c r="DM9" s="2"/>
      <c r="DN9" s="2"/>
      <c r="DO9" s="2"/>
      <c r="DP9" s="2"/>
      <c r="DQ9" s="2"/>
      <c r="DR9" s="2"/>
      <c r="DS9" s="2"/>
      <c r="DT9" s="2"/>
      <c r="DU9" s="2"/>
      <c r="DV9" s="2"/>
      <c r="DW9" s="2"/>
      <c r="DX9" s="2"/>
      <c r="DY9" s="2"/>
      <c r="DZ9" s="2"/>
    </row>
    <row r="10" spans="1:130" ht="15.75" customHeight="1" x14ac:dyDescent="0.25">
      <c r="A10" s="49"/>
      <c r="B10" s="55">
        <v>3</v>
      </c>
      <c r="C10" s="56">
        <v>3</v>
      </c>
      <c r="D10" s="706" t="s">
        <v>10</v>
      </c>
      <c r="E10" s="707"/>
      <c r="F10" s="707"/>
      <c r="G10" s="707"/>
      <c r="H10" s="705"/>
      <c r="I10" s="61"/>
      <c r="J10" s="57" t="s">
        <v>609</v>
      </c>
      <c r="K10" s="57" t="s">
        <v>609</v>
      </c>
      <c r="L10" s="57" t="s">
        <v>609</v>
      </c>
      <c r="M10" s="57" t="s">
        <v>609</v>
      </c>
      <c r="N10" s="296"/>
      <c r="O10" s="58" t="s">
        <v>609</v>
      </c>
      <c r="P10" s="58" t="s">
        <v>609</v>
      </c>
      <c r="Q10" s="58" t="s">
        <v>609</v>
      </c>
      <c r="R10" s="58" t="s">
        <v>609</v>
      </c>
      <c r="S10" s="58" t="s">
        <v>609</v>
      </c>
      <c r="T10" s="58" t="s">
        <v>609</v>
      </c>
      <c r="U10" s="58" t="s">
        <v>609</v>
      </c>
      <c r="V10" s="58" t="s">
        <v>609</v>
      </c>
      <c r="W10" s="58" t="s">
        <v>609</v>
      </c>
      <c r="X10" s="58" t="s">
        <v>609</v>
      </c>
      <c r="Y10" s="58" t="s">
        <v>609</v>
      </c>
      <c r="Z10" s="57" t="s">
        <v>8</v>
      </c>
      <c r="AA10" s="57" t="s">
        <v>609</v>
      </c>
      <c r="AB10" s="57" t="s">
        <v>609</v>
      </c>
      <c r="AC10" s="57" t="s">
        <v>609</v>
      </c>
      <c r="AD10" s="57" t="s">
        <v>609</v>
      </c>
      <c r="AE10" s="57" t="s">
        <v>609</v>
      </c>
      <c r="AF10" s="57" t="s">
        <v>609</v>
      </c>
      <c r="AG10" s="57" t="s">
        <v>609</v>
      </c>
      <c r="AH10" s="57"/>
      <c r="AI10" s="57"/>
      <c r="AJ10" s="57"/>
      <c r="AK10" s="270"/>
      <c r="AL10" s="274"/>
      <c r="AM10" s="274"/>
      <c r="AN10" s="274"/>
      <c r="AO10" s="274"/>
      <c r="AP10" s="274"/>
      <c r="AQ10" s="59"/>
      <c r="AR10" s="59"/>
      <c r="AS10" s="59"/>
      <c r="AT10" s="59"/>
      <c r="AU10" s="57"/>
      <c r="AV10" s="57"/>
      <c r="AW10" s="57"/>
      <c r="AX10" s="57"/>
      <c r="AY10" s="57"/>
      <c r="AZ10" s="57"/>
      <c r="BA10" s="57"/>
      <c r="BB10" s="57"/>
      <c r="BC10" s="57"/>
      <c r="BD10" s="57"/>
      <c r="BE10" s="57"/>
      <c r="BF10" s="57"/>
      <c r="BG10" s="57"/>
      <c r="BH10" s="57"/>
      <c r="BI10" s="59"/>
      <c r="BJ10" s="338"/>
      <c r="BK10" s="370"/>
      <c r="BL10" s="338"/>
      <c r="BM10" s="338"/>
      <c r="BN10" s="338"/>
      <c r="BO10" s="338"/>
      <c r="BP10" s="338"/>
      <c r="BQ10" s="338"/>
      <c r="BR10" s="338"/>
      <c r="BS10" s="341"/>
      <c r="BT10" s="341"/>
      <c r="BU10" s="341"/>
      <c r="BV10" s="341"/>
      <c r="BW10" s="341"/>
      <c r="BX10" s="341"/>
      <c r="BY10" s="341"/>
      <c r="BZ10" s="341"/>
      <c r="CA10" s="341"/>
      <c r="CB10" s="341"/>
      <c r="CC10" s="338"/>
      <c r="CD10" s="338"/>
      <c r="CE10" s="338"/>
      <c r="CF10" s="338"/>
      <c r="CG10" s="338"/>
      <c r="CH10" s="338"/>
      <c r="CI10" s="338"/>
      <c r="CJ10" s="338"/>
      <c r="CK10" s="338"/>
      <c r="CL10" s="338"/>
      <c r="CM10" s="338"/>
      <c r="CN10" s="338"/>
      <c r="CO10" s="338"/>
      <c r="CP10" s="338"/>
      <c r="CQ10" s="338"/>
      <c r="CR10" s="338"/>
      <c r="CS10" s="341"/>
      <c r="CT10" s="338"/>
      <c r="CU10" s="338"/>
      <c r="CV10" s="338"/>
      <c r="CW10" s="338"/>
      <c r="CX10" s="329"/>
      <c r="CY10" s="338"/>
      <c r="CZ10" s="338"/>
      <c r="DA10" s="338"/>
      <c r="DB10" s="338"/>
      <c r="DC10" s="338"/>
      <c r="DD10" s="338"/>
      <c r="DE10" s="2"/>
      <c r="DF10" s="2"/>
      <c r="DG10" s="2"/>
      <c r="DH10" s="2"/>
      <c r="DI10" s="2"/>
      <c r="DJ10" s="2"/>
      <c r="DK10" s="2"/>
      <c r="DL10" s="2"/>
      <c r="DM10" s="2"/>
      <c r="DN10" s="2"/>
      <c r="DO10" s="2"/>
      <c r="DP10" s="2"/>
      <c r="DQ10" s="2"/>
      <c r="DR10" s="2"/>
      <c r="DS10" s="2"/>
      <c r="DT10" s="2"/>
      <c r="DU10" s="2"/>
      <c r="DV10" s="2"/>
      <c r="DW10" s="2"/>
      <c r="DX10" s="2"/>
      <c r="DY10" s="2"/>
      <c r="DZ10" s="2"/>
    </row>
    <row r="11" spans="1:130" ht="136.5" hidden="1" customHeight="1" x14ac:dyDescent="0.25">
      <c r="A11" s="49">
        <v>1</v>
      </c>
      <c r="B11" s="62">
        <v>6</v>
      </c>
      <c r="C11" s="56">
        <v>6</v>
      </c>
      <c r="D11" s="8" t="s">
        <v>16</v>
      </c>
      <c r="E11" s="15" t="s">
        <v>11</v>
      </c>
      <c r="F11" s="9" t="s">
        <v>12</v>
      </c>
      <c r="G11" s="388" t="s">
        <v>13</v>
      </c>
      <c r="H11" s="63" t="s">
        <v>610</v>
      </c>
      <c r="I11" s="64" t="s">
        <v>611</v>
      </c>
      <c r="J11" s="8" t="s">
        <v>14</v>
      </c>
      <c r="K11" s="65" t="s">
        <v>6</v>
      </c>
      <c r="L11" s="23"/>
      <c r="M11" s="11">
        <v>10</v>
      </c>
      <c r="N11" s="304" t="s">
        <v>1200</v>
      </c>
      <c r="O11" s="66" t="s">
        <v>15</v>
      </c>
      <c r="P11" s="66"/>
      <c r="Q11" s="66"/>
      <c r="R11" s="66"/>
      <c r="S11" s="66"/>
      <c r="T11" s="66"/>
      <c r="U11" s="66"/>
      <c r="V11" s="66"/>
      <c r="W11" s="66"/>
      <c r="X11" s="66"/>
      <c r="Y11" s="67">
        <f t="shared" ref="Y11:Y42" si="0">COUNTIF(O11:X11,"x")</f>
        <v>1</v>
      </c>
      <c r="Z11" s="14"/>
      <c r="AA11" s="16" t="s">
        <v>612</v>
      </c>
      <c r="AB11" s="16" t="s">
        <v>612</v>
      </c>
      <c r="AC11" s="16" t="s">
        <v>612</v>
      </c>
      <c r="AD11" s="16" t="s">
        <v>612</v>
      </c>
      <c r="AE11" s="68"/>
      <c r="AF11" s="12"/>
      <c r="AG11" s="12"/>
      <c r="AH11" s="12"/>
      <c r="AI11" s="12"/>
      <c r="AJ11" s="12"/>
      <c r="AK11" s="12"/>
      <c r="AL11" s="272"/>
      <c r="AM11" s="272"/>
      <c r="AN11" s="272"/>
      <c r="AO11" s="272"/>
      <c r="AP11" s="272"/>
      <c r="AQ11" s="12"/>
      <c r="AR11" s="12"/>
      <c r="AS11" s="12"/>
      <c r="AT11" s="12"/>
      <c r="AU11" s="12"/>
      <c r="AV11" s="12"/>
      <c r="AW11" s="12"/>
      <c r="AX11" s="12"/>
      <c r="AY11" s="12"/>
      <c r="AZ11" s="12"/>
      <c r="BA11" s="12"/>
      <c r="BB11" s="12"/>
      <c r="BC11" s="12"/>
      <c r="BD11" s="12"/>
      <c r="BE11" s="12"/>
      <c r="BF11" s="12"/>
      <c r="BG11" s="12"/>
      <c r="BH11" s="12"/>
      <c r="BI11" s="12"/>
      <c r="BJ11" s="16">
        <v>2</v>
      </c>
      <c r="BK11" s="16">
        <v>2</v>
      </c>
      <c r="BL11" s="16">
        <v>2</v>
      </c>
      <c r="BM11" s="16">
        <v>2</v>
      </c>
      <c r="BN11" s="16">
        <v>2</v>
      </c>
      <c r="BO11" s="16">
        <v>2</v>
      </c>
      <c r="BP11" s="16">
        <v>2</v>
      </c>
      <c r="BQ11" s="16">
        <v>2</v>
      </c>
      <c r="BR11" s="16">
        <v>2</v>
      </c>
      <c r="BS11" s="16">
        <v>2</v>
      </c>
      <c r="BT11" s="16">
        <v>2</v>
      </c>
      <c r="BU11" s="16">
        <v>2</v>
      </c>
      <c r="BV11" s="16">
        <v>2</v>
      </c>
      <c r="BW11" s="16">
        <v>2</v>
      </c>
      <c r="BX11" s="16">
        <v>2</v>
      </c>
      <c r="BY11" s="16">
        <v>2</v>
      </c>
      <c r="BZ11" s="16">
        <v>2</v>
      </c>
      <c r="CA11" s="16">
        <v>2</v>
      </c>
      <c r="CB11" s="16">
        <v>2</v>
      </c>
      <c r="CC11" s="16">
        <v>2</v>
      </c>
      <c r="CD11" s="16">
        <v>2</v>
      </c>
      <c r="CE11" s="16">
        <v>2</v>
      </c>
      <c r="CF11" s="16">
        <v>2</v>
      </c>
      <c r="CG11" s="16">
        <v>2</v>
      </c>
      <c r="CH11" s="16">
        <v>2</v>
      </c>
      <c r="CI11" s="16">
        <v>2</v>
      </c>
      <c r="CJ11" s="16">
        <v>2</v>
      </c>
      <c r="CK11" s="16">
        <v>2</v>
      </c>
      <c r="CL11" s="16">
        <v>2</v>
      </c>
      <c r="CM11" s="16">
        <v>2</v>
      </c>
      <c r="CN11" s="16">
        <v>2</v>
      </c>
      <c r="CO11" s="16">
        <v>2</v>
      </c>
      <c r="CP11" s="16">
        <v>2</v>
      </c>
      <c r="CQ11" s="16">
        <v>2</v>
      </c>
      <c r="CR11" s="16">
        <v>2</v>
      </c>
      <c r="CS11" s="16">
        <v>2</v>
      </c>
      <c r="CT11" s="16">
        <v>2</v>
      </c>
      <c r="CU11" s="16">
        <v>2</v>
      </c>
      <c r="CV11" s="16">
        <v>2</v>
      </c>
      <c r="CW11" s="69">
        <f>COUNTIF(BJ11:CV11,"2")</f>
        <v>39</v>
      </c>
      <c r="CX11" s="352">
        <f>CW11/(CW11+CY11+DA11+DC11)</f>
        <v>1</v>
      </c>
      <c r="CY11" s="69">
        <f>COUNTIF(BJ11:CV11,"1")</f>
        <v>0</v>
      </c>
      <c r="CZ11" s="70">
        <f>CY11/(CW11+CY11+DA11+DC11)</f>
        <v>0</v>
      </c>
      <c r="DA11" s="69">
        <f>COUNTIF(BJ11:CV11,"0")</f>
        <v>0</v>
      </c>
      <c r="DB11" s="70">
        <f>DA11/(CW11+CY11+DA11+DC11)</f>
        <v>0</v>
      </c>
      <c r="DC11" s="69">
        <f>COUNTIF(BJ11:CV11,"KĐG")</f>
        <v>0</v>
      </c>
      <c r="DD11" s="70">
        <f>DC11/(CW11+CY11+DA11+DC11)</f>
        <v>0</v>
      </c>
      <c r="DE11" s="71">
        <f>(((CW11*2)+(CY11*1)+(DA11*0)))/(CW11+CY11+DA11)</f>
        <v>2</v>
      </c>
      <c r="DF11" s="71" t="str">
        <f>IF(DD11&gt;=50%,"KĐG",IF(DE11&gt;=1.6,"Đạt mục tiêu",IF(DE11&gt;=1,"Cần cố gắng","Chưa đạt")))</f>
        <v>Đạt mục tiêu</v>
      </c>
      <c r="DG11" s="2"/>
      <c r="DH11" s="2"/>
      <c r="DI11" s="2"/>
      <c r="DJ11" s="2"/>
      <c r="DK11" s="2"/>
      <c r="DL11" s="2"/>
      <c r="DM11" s="2"/>
      <c r="DN11" s="2"/>
      <c r="DO11" s="2"/>
      <c r="DP11" s="2"/>
      <c r="DQ11" s="2"/>
      <c r="DR11" s="2"/>
      <c r="DS11" s="2"/>
      <c r="DT11" s="2"/>
      <c r="DU11" s="2"/>
      <c r="DV11" s="2"/>
      <c r="DW11" s="2"/>
      <c r="DX11" s="2"/>
      <c r="DY11" s="2"/>
      <c r="DZ11" s="2">
        <f>COUNTIF(O11:X11,"x")</f>
        <v>1</v>
      </c>
    </row>
    <row r="12" spans="1:130" ht="146.25" customHeight="1" x14ac:dyDescent="0.25">
      <c r="A12" s="49">
        <v>2</v>
      </c>
      <c r="B12" s="55">
        <v>6</v>
      </c>
      <c r="C12" s="56">
        <v>6</v>
      </c>
      <c r="D12" s="8" t="s">
        <v>16</v>
      </c>
      <c r="E12" s="15" t="s">
        <v>11</v>
      </c>
      <c r="F12" s="9" t="s">
        <v>12</v>
      </c>
      <c r="G12" s="388" t="s">
        <v>13</v>
      </c>
      <c r="H12" s="72" t="s">
        <v>613</v>
      </c>
      <c r="I12" s="64" t="s">
        <v>611</v>
      </c>
      <c r="J12" s="8" t="s">
        <v>14</v>
      </c>
      <c r="K12" s="73"/>
      <c r="L12" s="23"/>
      <c r="M12" s="11"/>
      <c r="N12" s="305" t="s">
        <v>541</v>
      </c>
      <c r="O12" s="66"/>
      <c r="P12" s="66" t="s">
        <v>15</v>
      </c>
      <c r="Q12" s="66"/>
      <c r="R12" s="66"/>
      <c r="S12" s="66"/>
      <c r="T12" s="66"/>
      <c r="U12" s="66"/>
      <c r="V12" s="66"/>
      <c r="W12" s="66"/>
      <c r="X12" s="66"/>
      <c r="Y12" s="67">
        <f t="shared" si="0"/>
        <v>1</v>
      </c>
      <c r="Z12" s="14"/>
      <c r="AA12" s="12"/>
      <c r="AB12" s="12"/>
      <c r="AC12" s="12"/>
      <c r="AD12" s="12"/>
      <c r="AE12" s="16" t="s">
        <v>612</v>
      </c>
      <c r="AF12" s="16" t="s">
        <v>612</v>
      </c>
      <c r="AG12" s="16" t="s">
        <v>612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6">
        <v>2</v>
      </c>
      <c r="BK12" s="16">
        <v>2</v>
      </c>
      <c r="BL12" s="16">
        <v>2</v>
      </c>
      <c r="BM12" s="16">
        <v>2</v>
      </c>
      <c r="BN12" s="16">
        <v>1</v>
      </c>
      <c r="BO12" s="16">
        <v>1</v>
      </c>
      <c r="BP12" s="16">
        <v>1</v>
      </c>
      <c r="BQ12" s="16">
        <v>1</v>
      </c>
      <c r="BR12" s="16">
        <v>1</v>
      </c>
      <c r="BS12" s="16">
        <v>1</v>
      </c>
      <c r="BT12" s="16">
        <v>1</v>
      </c>
      <c r="BU12" s="16">
        <v>1</v>
      </c>
      <c r="BV12" s="16">
        <v>1</v>
      </c>
      <c r="BW12" s="16">
        <v>1</v>
      </c>
      <c r="BX12" s="16">
        <v>1</v>
      </c>
      <c r="BY12" s="16">
        <v>1</v>
      </c>
      <c r="BZ12" s="16">
        <v>1</v>
      </c>
      <c r="CA12" s="16">
        <v>1</v>
      </c>
      <c r="CB12" s="16">
        <v>1</v>
      </c>
      <c r="CC12" s="16">
        <v>1</v>
      </c>
      <c r="CD12" s="16">
        <v>1</v>
      </c>
      <c r="CE12" s="16">
        <v>1</v>
      </c>
      <c r="CF12" s="16">
        <v>1</v>
      </c>
      <c r="CG12" s="16">
        <v>2</v>
      </c>
      <c r="CH12" s="16">
        <v>2</v>
      </c>
      <c r="CI12" s="16">
        <v>2</v>
      </c>
      <c r="CJ12" s="16">
        <v>2</v>
      </c>
      <c r="CK12" s="16">
        <v>2</v>
      </c>
      <c r="CL12" s="16">
        <v>2</v>
      </c>
      <c r="CM12" s="16">
        <v>2</v>
      </c>
      <c r="CN12" s="16">
        <v>2</v>
      </c>
      <c r="CO12" s="16">
        <v>2</v>
      </c>
      <c r="CP12" s="16">
        <v>2</v>
      </c>
      <c r="CQ12" s="16">
        <v>2</v>
      </c>
      <c r="CR12" s="16">
        <v>2</v>
      </c>
      <c r="CS12" s="16">
        <v>2</v>
      </c>
      <c r="CT12" s="16">
        <v>2</v>
      </c>
      <c r="CU12" s="16">
        <v>2</v>
      </c>
      <c r="CV12" s="16">
        <v>2</v>
      </c>
      <c r="CW12" s="69">
        <f>COUNTIF(BJ12:CV12,"2")</f>
        <v>20</v>
      </c>
      <c r="CX12" s="352">
        <f>CW12/(CW12+CY12+DA12+DC12)</f>
        <v>0.51282051282051277</v>
      </c>
      <c r="CY12" s="69">
        <f>COUNTIF(BJ12:CV12,"1")</f>
        <v>19</v>
      </c>
      <c r="CZ12" s="70">
        <f>CY12/(CW12+CY12+DA12+DC12)</f>
        <v>0.48717948717948717</v>
      </c>
      <c r="DA12" s="69">
        <f>COUNTIF(BJ12:CV12,"0")</f>
        <v>0</v>
      </c>
      <c r="DB12" s="70">
        <f>DA12/(CW12+CY12+DA12+DC12)</f>
        <v>0</v>
      </c>
      <c r="DC12" s="69">
        <f>COUNTIF(BJ12:CV12,"KĐG")</f>
        <v>0</v>
      </c>
      <c r="DD12" s="70">
        <f>DC12/(CW12+CY12+DA12+DC12)</f>
        <v>0</v>
      </c>
      <c r="DE12" s="71">
        <f>(((CW12*2)+(CY12*1)+(DA12*0)))/(CW12+CY12+DA12)</f>
        <v>1.5128205128205128</v>
      </c>
      <c r="DF12" s="71" t="str">
        <f>IF(DD12&gt;=50%,"KĐG",IF(DE12&gt;=1.6,"Đạt mục tiêu",IF(DE12&gt;=1,"Cần cố gắng","Chưa đạt")))</f>
        <v>Cần cố gắng</v>
      </c>
      <c r="DG12" s="2"/>
      <c r="DH12" s="2"/>
      <c r="DI12" s="2"/>
      <c r="DJ12" s="2"/>
      <c r="DK12" s="2"/>
      <c r="DL12" s="2"/>
      <c r="DM12" s="2"/>
      <c r="DN12" s="2"/>
      <c r="DO12" s="2"/>
      <c r="DP12" s="2"/>
      <c r="DQ12" s="2"/>
      <c r="DR12" s="2"/>
      <c r="DS12" s="2"/>
      <c r="DT12" s="2"/>
      <c r="DU12" s="2"/>
      <c r="DV12" s="2"/>
      <c r="DW12" s="2"/>
      <c r="DX12" s="2"/>
      <c r="DY12" s="2"/>
      <c r="DZ12" s="2"/>
    </row>
    <row r="13" spans="1:130" ht="139.5" hidden="1" customHeight="1" x14ac:dyDescent="0.25">
      <c r="A13" s="49">
        <v>3</v>
      </c>
      <c r="B13" s="62">
        <v>6</v>
      </c>
      <c r="C13" s="56">
        <v>6</v>
      </c>
      <c r="D13" s="8" t="s">
        <v>16</v>
      </c>
      <c r="E13" s="281" t="s">
        <v>11</v>
      </c>
      <c r="F13" s="8" t="s">
        <v>12</v>
      </c>
      <c r="G13" s="282" t="s">
        <v>13</v>
      </c>
      <c r="H13" s="63" t="s">
        <v>614</v>
      </c>
      <c r="I13" s="64" t="s">
        <v>611</v>
      </c>
      <c r="J13" s="8"/>
      <c r="K13" s="73"/>
      <c r="L13" s="23"/>
      <c r="M13" s="11"/>
      <c r="N13" s="305" t="s">
        <v>542</v>
      </c>
      <c r="O13" s="66"/>
      <c r="P13" s="66"/>
      <c r="Q13" s="66" t="s">
        <v>15</v>
      </c>
      <c r="R13" s="66"/>
      <c r="S13" s="66"/>
      <c r="T13" s="66"/>
      <c r="U13" s="66"/>
      <c r="V13" s="66"/>
      <c r="W13" s="66"/>
      <c r="X13" s="66"/>
      <c r="Y13" s="67">
        <f t="shared" si="0"/>
        <v>1</v>
      </c>
      <c r="Z13" s="14"/>
      <c r="AA13" s="16"/>
      <c r="AB13" s="16"/>
      <c r="AC13" s="16"/>
      <c r="AD13" s="16"/>
      <c r="AE13" s="68"/>
      <c r="AF13" s="12"/>
      <c r="AG13" s="12"/>
      <c r="AH13" s="16" t="s">
        <v>612</v>
      </c>
      <c r="AI13" s="16" t="s">
        <v>612</v>
      </c>
      <c r="AJ13" s="16" t="s">
        <v>612</v>
      </c>
      <c r="AK13" s="16" t="s">
        <v>612</v>
      </c>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6">
        <v>2</v>
      </c>
      <c r="BK13" s="16">
        <v>2</v>
      </c>
      <c r="BL13" s="16">
        <v>2</v>
      </c>
      <c r="BM13" s="16">
        <v>2</v>
      </c>
      <c r="BN13" s="16">
        <v>2</v>
      </c>
      <c r="BO13" s="16">
        <v>2</v>
      </c>
      <c r="BP13" s="16">
        <v>2</v>
      </c>
      <c r="BQ13" s="16">
        <v>2</v>
      </c>
      <c r="BR13" s="16">
        <v>2</v>
      </c>
      <c r="BS13" s="16">
        <v>2</v>
      </c>
      <c r="BT13" s="16">
        <v>2</v>
      </c>
      <c r="BU13" s="16">
        <v>2</v>
      </c>
      <c r="BV13" s="16">
        <v>2</v>
      </c>
      <c r="BW13" s="16">
        <v>2</v>
      </c>
      <c r="BX13" s="16">
        <v>2</v>
      </c>
      <c r="BY13" s="16">
        <v>2</v>
      </c>
      <c r="BZ13" s="16">
        <v>2</v>
      </c>
      <c r="CA13" s="16">
        <v>2</v>
      </c>
      <c r="CB13" s="16">
        <v>2</v>
      </c>
      <c r="CC13" s="16">
        <v>2</v>
      </c>
      <c r="CD13" s="16">
        <v>1</v>
      </c>
      <c r="CE13" s="16">
        <v>2</v>
      </c>
      <c r="CF13" s="16">
        <v>2</v>
      </c>
      <c r="CG13" s="16">
        <v>2</v>
      </c>
      <c r="CH13" s="16">
        <v>2</v>
      </c>
      <c r="CI13" s="16">
        <v>2</v>
      </c>
      <c r="CJ13" s="16">
        <v>2</v>
      </c>
      <c r="CK13" s="16">
        <v>2</v>
      </c>
      <c r="CL13" s="16">
        <v>2</v>
      </c>
      <c r="CM13" s="16">
        <v>2</v>
      </c>
      <c r="CN13" s="16">
        <v>2</v>
      </c>
      <c r="CO13" s="16">
        <v>2</v>
      </c>
      <c r="CP13" s="16">
        <v>2</v>
      </c>
      <c r="CQ13" s="16">
        <v>2</v>
      </c>
      <c r="CR13" s="16">
        <v>2</v>
      </c>
      <c r="CS13" s="16">
        <v>2</v>
      </c>
      <c r="CT13" s="16">
        <v>2</v>
      </c>
      <c r="CU13" s="16">
        <v>1</v>
      </c>
      <c r="CV13" s="16">
        <v>2</v>
      </c>
      <c r="CW13" s="69">
        <f>COUNTIF(BJ13:CV13,"2")</f>
        <v>37</v>
      </c>
      <c r="CX13" s="352">
        <f>CW13/(CW13+CY13+DA13+DC13)</f>
        <v>0.94871794871794868</v>
      </c>
      <c r="CY13" s="69">
        <f>COUNTIF(BJ13:CV13,"1")</f>
        <v>2</v>
      </c>
      <c r="CZ13" s="70">
        <f>CY13/(CW13+CY13+DA13+DC13)</f>
        <v>5.128205128205128E-2</v>
      </c>
      <c r="DA13" s="69">
        <f>COUNTIF(BJ13:CV13,"0")</f>
        <v>0</v>
      </c>
      <c r="DB13" s="70">
        <f>DA13/(CW13+CY13+DA13+DC13)</f>
        <v>0</v>
      </c>
      <c r="DC13" s="69">
        <f>COUNTIF(BJ13:CV13,"KĐG")</f>
        <v>0</v>
      </c>
      <c r="DD13" s="70">
        <f>DC13/(CW13+CY13+DA13+DC13)</f>
        <v>0</v>
      </c>
      <c r="DE13" s="71">
        <f>(((CW13*2)+(CY13*1)+(DA13*0)))/(CW13+CY13+DA13)</f>
        <v>1.9487179487179487</v>
      </c>
      <c r="DF13" s="71" t="str">
        <f>IF(DD13&gt;=50%,"KĐG",IF(DE13&gt;=1.6,"Đạt mục tiêu",IF(DE13&gt;=1,"Cần cố gắng","Chưa đạt")))</f>
        <v>Đạt mục tiêu</v>
      </c>
      <c r="DG13" s="2"/>
      <c r="DH13" s="2"/>
      <c r="DI13" s="2"/>
      <c r="DJ13" s="2"/>
      <c r="DK13" s="2"/>
      <c r="DL13" s="2"/>
      <c r="DM13" s="2"/>
      <c r="DN13" s="2"/>
      <c r="DO13" s="2"/>
      <c r="DP13" s="2"/>
      <c r="DQ13" s="2"/>
      <c r="DR13" s="2"/>
      <c r="DS13" s="2"/>
      <c r="DT13" s="2"/>
      <c r="DU13" s="2"/>
      <c r="DV13" s="2"/>
      <c r="DW13" s="2"/>
      <c r="DX13" s="2"/>
      <c r="DY13" s="2"/>
      <c r="DZ13" s="2"/>
    </row>
    <row r="14" spans="1:130" ht="165.75" hidden="1" customHeight="1" x14ac:dyDescent="0.25">
      <c r="A14" s="49">
        <v>4</v>
      </c>
      <c r="B14" s="62">
        <v>6</v>
      </c>
      <c r="C14" s="56">
        <v>6</v>
      </c>
      <c r="D14" s="8" t="s">
        <v>16</v>
      </c>
      <c r="E14" s="15" t="s">
        <v>11</v>
      </c>
      <c r="F14" s="9" t="s">
        <v>12</v>
      </c>
      <c r="G14" s="388" t="s">
        <v>13</v>
      </c>
      <c r="H14" s="72" t="s">
        <v>615</v>
      </c>
      <c r="I14" s="64" t="s">
        <v>611</v>
      </c>
      <c r="J14" s="8"/>
      <c r="K14" s="73"/>
      <c r="L14" s="23"/>
      <c r="M14" s="11"/>
      <c r="N14" s="305" t="s">
        <v>543</v>
      </c>
      <c r="O14" s="66"/>
      <c r="P14" s="66"/>
      <c r="Q14" s="66"/>
      <c r="R14" s="66" t="s">
        <v>15</v>
      </c>
      <c r="S14" s="66"/>
      <c r="T14" s="66"/>
      <c r="U14" s="66"/>
      <c r="V14" s="66"/>
      <c r="W14" s="66"/>
      <c r="X14" s="66"/>
      <c r="Y14" s="67">
        <f t="shared" si="0"/>
        <v>1</v>
      </c>
      <c r="Z14" s="14"/>
      <c r="AA14" s="16"/>
      <c r="AB14" s="16"/>
      <c r="AC14" s="16"/>
      <c r="AD14" s="16"/>
      <c r="AE14" s="68"/>
      <c r="AF14" s="12"/>
      <c r="AG14" s="12"/>
      <c r="AH14" s="12"/>
      <c r="AI14" s="12"/>
      <c r="AJ14" s="12"/>
      <c r="AK14" s="12"/>
      <c r="AL14" s="12" t="s">
        <v>612</v>
      </c>
      <c r="AM14" s="12" t="s">
        <v>612</v>
      </c>
      <c r="AN14" s="12" t="s">
        <v>612</v>
      </c>
      <c r="AO14" s="12" t="s">
        <v>612</v>
      </c>
      <c r="AP14" s="12" t="s">
        <v>612</v>
      </c>
      <c r="AQ14" s="12"/>
      <c r="AR14" s="12"/>
      <c r="AS14" s="12"/>
      <c r="AT14" s="12"/>
      <c r="AU14" s="12"/>
      <c r="AV14" s="12"/>
      <c r="AW14" s="12"/>
      <c r="AX14" s="12"/>
      <c r="AY14" s="12"/>
      <c r="AZ14" s="12"/>
      <c r="BA14" s="12"/>
      <c r="BB14" s="12"/>
      <c r="BC14" s="12"/>
      <c r="BD14" s="12"/>
      <c r="BE14" s="12"/>
      <c r="BF14" s="12"/>
      <c r="BG14" s="12"/>
      <c r="BH14" s="12"/>
      <c r="BI14" s="12"/>
      <c r="BJ14" s="16">
        <v>2</v>
      </c>
      <c r="BK14" s="16">
        <v>2</v>
      </c>
      <c r="BL14" s="16">
        <v>2</v>
      </c>
      <c r="BM14" s="16">
        <v>2</v>
      </c>
      <c r="BN14" s="16">
        <v>2</v>
      </c>
      <c r="BO14" s="16">
        <v>1</v>
      </c>
      <c r="BP14" s="16">
        <v>1</v>
      </c>
      <c r="BQ14" s="16">
        <v>1</v>
      </c>
      <c r="BR14" s="16">
        <v>1</v>
      </c>
      <c r="BS14" s="16">
        <v>1</v>
      </c>
      <c r="BT14" s="16">
        <v>1</v>
      </c>
      <c r="BU14" s="16">
        <v>1</v>
      </c>
      <c r="BV14" s="16">
        <v>1</v>
      </c>
      <c r="BW14" s="16">
        <v>1</v>
      </c>
      <c r="BX14" s="16">
        <v>1</v>
      </c>
      <c r="BY14" s="16">
        <v>1</v>
      </c>
      <c r="BZ14" s="16">
        <v>1</v>
      </c>
      <c r="CA14" s="16">
        <v>1</v>
      </c>
      <c r="CB14" s="16">
        <v>1</v>
      </c>
      <c r="CC14" s="16">
        <v>2</v>
      </c>
      <c r="CD14" s="16">
        <v>2</v>
      </c>
      <c r="CE14" s="16">
        <v>2</v>
      </c>
      <c r="CF14" s="16">
        <v>2</v>
      </c>
      <c r="CG14" s="16">
        <v>2</v>
      </c>
      <c r="CH14" s="16">
        <v>2</v>
      </c>
      <c r="CI14" s="16">
        <v>2</v>
      </c>
      <c r="CJ14" s="16">
        <v>2</v>
      </c>
      <c r="CK14" s="16">
        <v>2</v>
      </c>
      <c r="CL14" s="16">
        <v>2</v>
      </c>
      <c r="CM14" s="16">
        <v>2</v>
      </c>
      <c r="CN14" s="16">
        <v>2</v>
      </c>
      <c r="CO14" s="16">
        <v>2</v>
      </c>
      <c r="CP14" s="16">
        <v>2</v>
      </c>
      <c r="CQ14" s="16">
        <v>2</v>
      </c>
      <c r="CR14" s="16">
        <v>2</v>
      </c>
      <c r="CS14" s="16">
        <v>1</v>
      </c>
      <c r="CT14" s="16">
        <v>2</v>
      </c>
      <c r="CU14" s="16">
        <v>2</v>
      </c>
      <c r="CV14" s="16">
        <v>2</v>
      </c>
      <c r="CW14" s="69">
        <f>COUNTIF(BJ14:CV14,"2")</f>
        <v>24</v>
      </c>
      <c r="CX14" s="352">
        <f>CW14/(CW14+CY14+DA14+DC14)</f>
        <v>0.61538461538461542</v>
      </c>
      <c r="CY14" s="69">
        <f>COUNTIF(BJ14:CV14,"1")</f>
        <v>15</v>
      </c>
      <c r="CZ14" s="70">
        <f>CY14/(CW14+CY14+DA14+DC14)</f>
        <v>0.38461538461538464</v>
      </c>
      <c r="DA14" s="69">
        <f>COUNTIF(BJ14:CV14,"0")</f>
        <v>0</v>
      </c>
      <c r="DB14" s="70">
        <f>DA14/(CW14+CY14+DA14+DC14)</f>
        <v>0</v>
      </c>
      <c r="DC14" s="69">
        <f>COUNTIF(BJ14:CV14,"KĐG")</f>
        <v>0</v>
      </c>
      <c r="DD14" s="70">
        <f>DC14/(CW14+CY14+DA14+DC14)</f>
        <v>0</v>
      </c>
      <c r="DE14" s="71">
        <f>(((CW14*2)+(CY14*1)+(DA14*0)))/(CW14+CY14+DA14)</f>
        <v>1.6153846153846154</v>
      </c>
      <c r="DF14" s="71" t="str">
        <f>IF(DD14&gt;=50%,"KĐG",IF(DE14&gt;=1.6,"Đạt mục tiêu",IF(DE14&gt;=1,"Cần cố gắng","Chưa đạt")))</f>
        <v>Đạt mục tiêu</v>
      </c>
      <c r="DG14" s="2"/>
      <c r="DH14" s="2"/>
      <c r="DI14" s="2"/>
      <c r="DJ14" s="2"/>
      <c r="DK14" s="2"/>
      <c r="DL14" s="2"/>
      <c r="DM14" s="2"/>
      <c r="DN14" s="2"/>
      <c r="DO14" s="2"/>
      <c r="DP14" s="2"/>
      <c r="DQ14" s="2"/>
      <c r="DR14" s="2"/>
      <c r="DS14" s="2"/>
      <c r="DT14" s="2"/>
      <c r="DU14" s="2"/>
      <c r="DV14" s="2"/>
      <c r="DW14" s="2"/>
      <c r="DX14" s="2"/>
      <c r="DY14" s="2"/>
      <c r="DZ14" s="2"/>
    </row>
    <row r="15" spans="1:130" ht="134.25" hidden="1" customHeight="1" x14ac:dyDescent="0.25">
      <c r="A15" s="49">
        <v>5</v>
      </c>
      <c r="B15" s="62">
        <v>6</v>
      </c>
      <c r="C15" s="56">
        <v>6</v>
      </c>
      <c r="D15" s="8" t="s">
        <v>16</v>
      </c>
      <c r="E15" s="15" t="s">
        <v>11</v>
      </c>
      <c r="F15" s="9" t="s">
        <v>12</v>
      </c>
      <c r="G15" s="388" t="s">
        <v>13</v>
      </c>
      <c r="H15" s="72" t="s">
        <v>616</v>
      </c>
      <c r="I15" s="64" t="s">
        <v>611</v>
      </c>
      <c r="J15" s="8"/>
      <c r="K15" s="73"/>
      <c r="L15" s="23"/>
      <c r="M15" s="11"/>
      <c r="N15" s="305" t="s">
        <v>544</v>
      </c>
      <c r="O15" s="66"/>
      <c r="P15" s="66"/>
      <c r="Q15" s="66"/>
      <c r="R15" s="66"/>
      <c r="S15" s="66" t="s">
        <v>15</v>
      </c>
      <c r="T15" s="66"/>
      <c r="U15" s="66"/>
      <c r="V15" s="66"/>
      <c r="W15" s="66"/>
      <c r="X15" s="66"/>
      <c r="Y15" s="67">
        <f t="shared" si="0"/>
        <v>1</v>
      </c>
      <c r="Z15" s="14"/>
      <c r="AA15" s="16"/>
      <c r="AB15" s="16"/>
      <c r="AC15" s="16"/>
      <c r="AD15" s="16"/>
      <c r="AE15" s="68"/>
      <c r="AF15" s="12"/>
      <c r="AG15" s="12"/>
      <c r="AH15" s="12"/>
      <c r="AI15" s="12"/>
      <c r="AJ15" s="12"/>
      <c r="AK15" s="12"/>
      <c r="AL15" s="12"/>
      <c r="AM15" s="12"/>
      <c r="AN15" s="12"/>
      <c r="AO15" s="12"/>
      <c r="AP15" s="12"/>
      <c r="AQ15" s="12" t="s">
        <v>612</v>
      </c>
      <c r="AR15" s="12" t="s">
        <v>612</v>
      </c>
      <c r="AS15" s="12" t="s">
        <v>612</v>
      </c>
      <c r="AT15" s="12" t="s">
        <v>612</v>
      </c>
      <c r="AU15" s="12"/>
      <c r="AV15" s="12"/>
      <c r="AW15" s="12"/>
      <c r="AX15" s="12"/>
      <c r="AY15" s="12"/>
      <c r="AZ15" s="12"/>
      <c r="BA15" s="12"/>
      <c r="BB15" s="12"/>
      <c r="BC15" s="12"/>
      <c r="BD15" s="12"/>
      <c r="BE15" s="12"/>
      <c r="BF15" s="12"/>
      <c r="BG15" s="12"/>
      <c r="BH15" s="12"/>
      <c r="BI15" s="12"/>
      <c r="BJ15" s="16">
        <v>2</v>
      </c>
      <c r="BK15" s="16">
        <v>2</v>
      </c>
      <c r="BL15" s="16">
        <v>2</v>
      </c>
      <c r="BM15" s="16">
        <v>2</v>
      </c>
      <c r="BN15" s="16">
        <v>2</v>
      </c>
      <c r="BO15" s="16">
        <v>2</v>
      </c>
      <c r="BP15" s="16">
        <v>2</v>
      </c>
      <c r="BQ15" s="16">
        <v>2</v>
      </c>
      <c r="BR15" s="16">
        <v>2</v>
      </c>
      <c r="BS15" s="16">
        <v>2</v>
      </c>
      <c r="BT15" s="16">
        <v>2</v>
      </c>
      <c r="BU15" s="16">
        <v>2</v>
      </c>
      <c r="BV15" s="16">
        <v>2</v>
      </c>
      <c r="BW15" s="16">
        <v>2</v>
      </c>
      <c r="BX15" s="16">
        <v>2</v>
      </c>
      <c r="BY15" s="16">
        <v>2</v>
      </c>
      <c r="BZ15" s="16">
        <v>2</v>
      </c>
      <c r="CA15" s="16">
        <v>2</v>
      </c>
      <c r="CB15" s="16">
        <v>2</v>
      </c>
      <c r="CC15" s="16">
        <v>2</v>
      </c>
      <c r="CD15" s="16">
        <v>2</v>
      </c>
      <c r="CE15" s="16">
        <v>2</v>
      </c>
      <c r="CF15" s="16">
        <v>2</v>
      </c>
      <c r="CG15" s="16">
        <v>2</v>
      </c>
      <c r="CH15" s="16">
        <v>2</v>
      </c>
      <c r="CI15" s="16">
        <v>2</v>
      </c>
      <c r="CJ15" s="16">
        <v>2</v>
      </c>
      <c r="CK15" s="16">
        <v>2</v>
      </c>
      <c r="CL15" s="16">
        <v>2</v>
      </c>
      <c r="CM15" s="16">
        <v>2</v>
      </c>
      <c r="CN15" s="16">
        <v>2</v>
      </c>
      <c r="CO15" s="16">
        <v>2</v>
      </c>
      <c r="CP15" s="16">
        <v>2</v>
      </c>
      <c r="CQ15" s="16">
        <v>2</v>
      </c>
      <c r="CR15" s="16">
        <v>2</v>
      </c>
      <c r="CS15" s="16"/>
      <c r="CT15" s="16">
        <v>2</v>
      </c>
      <c r="CU15" s="16">
        <v>2</v>
      </c>
      <c r="CV15" s="16">
        <v>2</v>
      </c>
      <c r="CW15" s="69">
        <f>COUNTIF(BJ15:CV15,"2")</f>
        <v>38</v>
      </c>
      <c r="CX15" s="352">
        <f>CW15/(CW15+CY15+DA15+DC15)</f>
        <v>1</v>
      </c>
      <c r="CY15" s="69">
        <f>COUNTIF(BJ15:CV15,"1")</f>
        <v>0</v>
      </c>
      <c r="CZ15" s="70">
        <f>CY15/(CW15+CY15+DA15+DC15)</f>
        <v>0</v>
      </c>
      <c r="DA15" s="69">
        <f>COUNTIF(BJ15:CV15,"0")</f>
        <v>0</v>
      </c>
      <c r="DB15" s="70">
        <f>DA15/(CW15+CY15+DA15+DC15)</f>
        <v>0</v>
      </c>
      <c r="DC15" s="69">
        <f>COUNTIF(BJ15:CV15,"KĐG")</f>
        <v>0</v>
      </c>
      <c r="DD15" s="70">
        <f>DC15/(CW15+CY15+DA15+DC15)</f>
        <v>0</v>
      </c>
      <c r="DE15" s="71">
        <f>(((CW15*2)+(CY15*1)+(DA15*0)))/(CW15+CY15+DA15)</f>
        <v>2</v>
      </c>
      <c r="DF15" s="71" t="str">
        <f>IF(DD15&gt;=50%,"KĐG",IF(DE15&gt;=1.6,"Đạt mục tiêu",IF(DE15&gt;=1,"Cần cố gắng","Chưa đạt")))</f>
        <v>Đạt mục tiêu</v>
      </c>
      <c r="DG15" s="2"/>
      <c r="DH15" s="2"/>
      <c r="DI15" s="2"/>
      <c r="DJ15" s="2"/>
      <c r="DK15" s="2"/>
      <c r="DL15" s="2"/>
      <c r="DM15" s="2"/>
      <c r="DN15" s="2"/>
      <c r="DO15" s="2"/>
      <c r="DP15" s="2"/>
      <c r="DQ15" s="2"/>
      <c r="DR15" s="2"/>
      <c r="DS15" s="2"/>
      <c r="DT15" s="2"/>
      <c r="DU15" s="2"/>
      <c r="DV15" s="2"/>
      <c r="DW15" s="2"/>
      <c r="DX15" s="2"/>
      <c r="DY15" s="2"/>
      <c r="DZ15" s="2"/>
    </row>
    <row r="16" spans="1:130" ht="133.5" hidden="1" customHeight="1" x14ac:dyDescent="0.25">
      <c r="A16" s="49">
        <v>6</v>
      </c>
      <c r="B16" s="62">
        <v>6</v>
      </c>
      <c r="C16" s="56">
        <v>6</v>
      </c>
      <c r="D16" s="8" t="s">
        <v>16</v>
      </c>
      <c r="E16" s="15" t="s">
        <v>11</v>
      </c>
      <c r="F16" s="9" t="s">
        <v>12</v>
      </c>
      <c r="G16" s="388" t="s">
        <v>13</v>
      </c>
      <c r="H16" s="63" t="s">
        <v>617</v>
      </c>
      <c r="I16" s="64" t="s">
        <v>611</v>
      </c>
      <c r="J16" s="8"/>
      <c r="K16" s="73"/>
      <c r="L16" s="23"/>
      <c r="M16" s="11"/>
      <c r="N16" s="11" t="s">
        <v>545</v>
      </c>
      <c r="O16" s="66"/>
      <c r="P16" s="66"/>
      <c r="Q16" s="66"/>
      <c r="R16" s="66"/>
      <c r="S16" s="66"/>
      <c r="T16" s="66" t="s">
        <v>15</v>
      </c>
      <c r="U16" s="66"/>
      <c r="V16" s="66"/>
      <c r="W16" s="66"/>
      <c r="X16" s="66"/>
      <c r="Y16" s="67">
        <f t="shared" si="0"/>
        <v>1</v>
      </c>
      <c r="Z16" s="14"/>
      <c r="AA16" s="16"/>
      <c r="AB16" s="16"/>
      <c r="AC16" s="16"/>
      <c r="AD16" s="16"/>
      <c r="AE16" s="68"/>
      <c r="AF16" s="12"/>
      <c r="AG16" s="12"/>
      <c r="AH16" s="12"/>
      <c r="AI16" s="12"/>
      <c r="AJ16" s="12"/>
      <c r="AK16" s="12"/>
      <c r="AL16" s="12"/>
      <c r="AM16" s="12"/>
      <c r="AN16" s="12"/>
      <c r="AO16" s="12"/>
      <c r="AP16" s="12"/>
      <c r="AQ16" s="12"/>
      <c r="AR16" s="12"/>
      <c r="AS16" s="12"/>
      <c r="AT16" s="12"/>
      <c r="AU16" s="12" t="s">
        <v>612</v>
      </c>
      <c r="AV16" s="12" t="s">
        <v>612</v>
      </c>
      <c r="AW16" s="12" t="s">
        <v>612</v>
      </c>
      <c r="AX16" s="12" t="s">
        <v>612</v>
      </c>
      <c r="AY16" s="12" t="s">
        <v>612</v>
      </c>
      <c r="AZ16" s="12"/>
      <c r="BA16" s="12" t="s">
        <v>612</v>
      </c>
      <c r="BB16" s="12" t="s">
        <v>612</v>
      </c>
      <c r="BC16" s="12" t="s">
        <v>612</v>
      </c>
      <c r="BD16" s="12" t="s">
        <v>612</v>
      </c>
      <c r="BE16" s="12" t="s">
        <v>612</v>
      </c>
      <c r="BF16" s="12" t="s">
        <v>612</v>
      </c>
      <c r="BG16" s="12" t="s">
        <v>612</v>
      </c>
      <c r="BH16" s="12" t="s">
        <v>612</v>
      </c>
      <c r="BI16" s="12" t="s">
        <v>612</v>
      </c>
      <c r="BJ16" s="377">
        <v>2</v>
      </c>
      <c r="BK16" s="377">
        <v>2</v>
      </c>
      <c r="BL16" s="377">
        <v>2</v>
      </c>
      <c r="BM16" s="377">
        <v>2</v>
      </c>
      <c r="BN16" s="377">
        <v>2</v>
      </c>
      <c r="BO16" s="377">
        <v>2</v>
      </c>
      <c r="BP16" s="377">
        <v>2</v>
      </c>
      <c r="BQ16" s="377">
        <v>2</v>
      </c>
      <c r="BR16" s="377">
        <v>2</v>
      </c>
      <c r="BS16" s="377">
        <v>2</v>
      </c>
      <c r="BT16" s="377">
        <v>2</v>
      </c>
      <c r="BU16" s="377">
        <v>2</v>
      </c>
      <c r="BV16" s="377">
        <v>2</v>
      </c>
      <c r="BW16" s="377">
        <v>2</v>
      </c>
      <c r="BX16" s="377">
        <v>2</v>
      </c>
      <c r="BY16" s="377">
        <v>2</v>
      </c>
      <c r="BZ16" s="377">
        <v>2</v>
      </c>
      <c r="CA16" s="377">
        <v>2</v>
      </c>
      <c r="CB16" s="377">
        <v>2</v>
      </c>
      <c r="CC16" s="377">
        <v>2</v>
      </c>
      <c r="CD16" s="377">
        <v>2</v>
      </c>
      <c r="CE16" s="377">
        <v>2</v>
      </c>
      <c r="CF16" s="377">
        <v>2</v>
      </c>
      <c r="CG16" s="377">
        <v>2</v>
      </c>
      <c r="CH16" s="377">
        <v>2</v>
      </c>
      <c r="CI16" s="377">
        <v>2</v>
      </c>
      <c r="CJ16" s="377">
        <v>2</v>
      </c>
      <c r="CK16" s="377">
        <v>2</v>
      </c>
      <c r="CL16" s="377">
        <v>2</v>
      </c>
      <c r="CM16" s="377">
        <v>2</v>
      </c>
      <c r="CN16" s="377">
        <v>2</v>
      </c>
      <c r="CO16" s="377">
        <v>2</v>
      </c>
      <c r="CP16" s="377">
        <v>2</v>
      </c>
      <c r="CQ16" s="377">
        <v>2</v>
      </c>
      <c r="CR16" s="377">
        <v>2</v>
      </c>
      <c r="CS16" s="377">
        <v>2</v>
      </c>
      <c r="CT16" s="377">
        <v>2</v>
      </c>
      <c r="CU16" s="377">
        <v>2</v>
      </c>
      <c r="CV16" s="377">
        <v>2</v>
      </c>
      <c r="CW16" s="377">
        <v>2</v>
      </c>
      <c r="CX16" s="324" t="s">
        <v>612</v>
      </c>
      <c r="CY16" s="377" t="s">
        <v>612</v>
      </c>
      <c r="CZ16" s="377" t="s">
        <v>612</v>
      </c>
      <c r="DA16" s="377" t="s">
        <v>612</v>
      </c>
      <c r="DB16" s="377" t="s">
        <v>612</v>
      </c>
      <c r="DC16" s="377" t="s">
        <v>612</v>
      </c>
      <c r="DD16" s="377" t="s">
        <v>612</v>
      </c>
      <c r="DE16" s="12" t="s">
        <v>612</v>
      </c>
      <c r="DF16" s="12" t="s">
        <v>612</v>
      </c>
      <c r="DG16" s="2"/>
      <c r="DH16" s="2"/>
      <c r="DI16" s="2"/>
      <c r="DJ16" s="2"/>
      <c r="DK16" s="2"/>
      <c r="DL16" s="2"/>
      <c r="DM16" s="2"/>
      <c r="DN16" s="2"/>
      <c r="DO16" s="2"/>
      <c r="DP16" s="2"/>
      <c r="DQ16" s="2"/>
      <c r="DR16" s="2"/>
      <c r="DS16" s="2"/>
      <c r="DT16" s="2"/>
      <c r="DU16" s="2"/>
      <c r="DV16" s="2"/>
      <c r="DW16" s="2"/>
      <c r="DX16" s="2"/>
      <c r="DY16" s="2"/>
      <c r="DZ16" s="2"/>
    </row>
    <row r="17" spans="1:130" ht="139.5" hidden="1" customHeight="1" x14ac:dyDescent="0.25">
      <c r="A17" s="49">
        <v>7</v>
      </c>
      <c r="B17" s="62">
        <v>6</v>
      </c>
      <c r="C17" s="56">
        <v>6</v>
      </c>
      <c r="D17" s="8" t="s">
        <v>16</v>
      </c>
      <c r="E17" s="15" t="s">
        <v>11</v>
      </c>
      <c r="F17" s="9" t="s">
        <v>12</v>
      </c>
      <c r="G17" s="388" t="s">
        <v>13</v>
      </c>
      <c r="H17" s="63" t="s">
        <v>618</v>
      </c>
      <c r="I17" s="64" t="s">
        <v>611</v>
      </c>
      <c r="J17" s="8"/>
      <c r="K17" s="73"/>
      <c r="L17" s="23"/>
      <c r="M17" s="11"/>
      <c r="N17" s="11" t="s">
        <v>546</v>
      </c>
      <c r="O17" s="66"/>
      <c r="P17" s="66"/>
      <c r="Q17" s="66"/>
      <c r="R17" s="66"/>
      <c r="S17" s="66"/>
      <c r="T17" s="66"/>
      <c r="U17" s="66" t="s">
        <v>15</v>
      </c>
      <c r="V17" s="66"/>
      <c r="W17" s="66"/>
      <c r="X17" s="66"/>
      <c r="Y17" s="67">
        <f t="shared" si="0"/>
        <v>1</v>
      </c>
      <c r="Z17" s="14"/>
      <c r="AA17" s="16"/>
      <c r="AB17" s="16"/>
      <c r="AC17" s="16"/>
      <c r="AD17" s="16"/>
      <c r="AE17" s="68"/>
      <c r="AF17" s="12"/>
      <c r="AG17" s="12"/>
      <c r="AH17" s="12"/>
      <c r="AI17" s="12"/>
      <c r="AJ17" s="12"/>
      <c r="AK17" s="12"/>
      <c r="AL17" s="12"/>
      <c r="AM17" s="12"/>
      <c r="AN17" s="12"/>
      <c r="AO17" s="12"/>
      <c r="AP17" s="12"/>
      <c r="AQ17" s="12"/>
      <c r="AR17" s="12"/>
      <c r="AS17" s="12"/>
      <c r="AT17" s="12"/>
      <c r="AU17" s="12"/>
      <c r="AV17" s="12"/>
      <c r="AW17" s="12"/>
      <c r="AX17" s="12"/>
      <c r="AY17" s="12" t="s">
        <v>612</v>
      </c>
      <c r="AZ17" s="12"/>
      <c r="BA17" s="12" t="s">
        <v>612</v>
      </c>
      <c r="BB17" s="12" t="s">
        <v>612</v>
      </c>
      <c r="BC17" s="12"/>
      <c r="BD17" s="12"/>
      <c r="BE17" s="12"/>
      <c r="BF17" s="12"/>
      <c r="BG17" s="12"/>
      <c r="BH17" s="12"/>
      <c r="BI17" s="12"/>
      <c r="BJ17" s="16">
        <v>2</v>
      </c>
      <c r="BK17" s="16">
        <v>2</v>
      </c>
      <c r="BL17" s="16">
        <v>2</v>
      </c>
      <c r="BM17" s="16">
        <v>2</v>
      </c>
      <c r="BN17" s="16">
        <v>2</v>
      </c>
      <c r="BO17" s="16">
        <v>2</v>
      </c>
      <c r="BP17" s="16">
        <v>2</v>
      </c>
      <c r="BQ17" s="16">
        <v>2</v>
      </c>
      <c r="BR17" s="16">
        <v>2</v>
      </c>
      <c r="BS17" s="16"/>
      <c r="BT17" s="16"/>
      <c r="BU17" s="16"/>
      <c r="BV17" s="16"/>
      <c r="BW17" s="16"/>
      <c r="BX17" s="16"/>
      <c r="BY17" s="16"/>
      <c r="BZ17" s="16"/>
      <c r="CA17" s="16"/>
      <c r="CB17" s="16"/>
      <c r="CC17" s="16">
        <v>2</v>
      </c>
      <c r="CD17" s="16">
        <v>2</v>
      </c>
      <c r="CE17" s="16">
        <v>2</v>
      </c>
      <c r="CF17" s="16">
        <v>2</v>
      </c>
      <c r="CG17" s="16">
        <v>2</v>
      </c>
      <c r="CH17" s="16">
        <v>2</v>
      </c>
      <c r="CI17" s="16">
        <v>2</v>
      </c>
      <c r="CJ17" s="16">
        <v>2</v>
      </c>
      <c r="CK17" s="16">
        <v>2</v>
      </c>
      <c r="CL17" s="16">
        <v>2</v>
      </c>
      <c r="CM17" s="16">
        <v>2</v>
      </c>
      <c r="CN17" s="16">
        <v>2</v>
      </c>
      <c r="CO17" s="16">
        <v>2</v>
      </c>
      <c r="CP17" s="16">
        <v>2</v>
      </c>
      <c r="CQ17" s="16">
        <v>2</v>
      </c>
      <c r="CR17" s="16">
        <v>2</v>
      </c>
      <c r="CS17" s="16"/>
      <c r="CT17" s="16">
        <v>2</v>
      </c>
      <c r="CU17" s="16">
        <v>2</v>
      </c>
      <c r="CV17" s="16">
        <v>2</v>
      </c>
      <c r="CW17" s="69">
        <f>COUNTIF(BJ17:CV17,"2")</f>
        <v>28</v>
      </c>
      <c r="CX17" s="352">
        <f>CW17/(CW17+CY17+DA17+DC17)</f>
        <v>1</v>
      </c>
      <c r="CY17" s="69">
        <f>COUNTIF(BJ17:CV17,"1")</f>
        <v>0</v>
      </c>
      <c r="CZ17" s="70">
        <f>CY17/(CW17+CY17+DA17+DC17)</f>
        <v>0</v>
      </c>
      <c r="DA17" s="69">
        <f>COUNTIF(BJ17:CV17,"0")</f>
        <v>0</v>
      </c>
      <c r="DB17" s="70">
        <f>DA17/(CW17+CY17+DA17+DC17)</f>
        <v>0</v>
      </c>
      <c r="DC17" s="69">
        <f>COUNTIF(BJ17:CV17,"KĐG")</f>
        <v>0</v>
      </c>
      <c r="DD17" s="70">
        <f>DC17/(CW17+CY17+DA17+DC17)</f>
        <v>0</v>
      </c>
      <c r="DE17" s="71">
        <f>(((CW17*2)+(CY17*1)+(DA17*0)))/(CW17+CY17+DA17)</f>
        <v>2</v>
      </c>
      <c r="DF17" s="71" t="str">
        <f>IF(DD17&gt;=50%,"KĐG",IF(DE17&gt;=1.6,"Đạt mục tiêu",IF(DE17&gt;=1,"Cần cố gắng","Chưa đạt")))</f>
        <v>Đạt mục tiêu</v>
      </c>
      <c r="DG17" s="2"/>
      <c r="DH17" s="2"/>
      <c r="DI17" s="2"/>
      <c r="DJ17" s="2"/>
      <c r="DK17" s="2"/>
      <c r="DL17" s="2"/>
      <c r="DM17" s="2"/>
      <c r="DN17" s="2"/>
      <c r="DO17" s="2"/>
      <c r="DP17" s="2"/>
      <c r="DQ17" s="2"/>
      <c r="DR17" s="2"/>
      <c r="DS17" s="2"/>
      <c r="DT17" s="2"/>
      <c r="DU17" s="2"/>
      <c r="DV17" s="2"/>
      <c r="DW17" s="2"/>
      <c r="DX17" s="2"/>
      <c r="DY17" s="2"/>
      <c r="DZ17" s="2"/>
    </row>
    <row r="18" spans="1:130" ht="123" hidden="1" customHeight="1" x14ac:dyDescent="0.25">
      <c r="A18" s="49">
        <v>8</v>
      </c>
      <c r="B18" s="62">
        <v>6</v>
      </c>
      <c r="C18" s="56">
        <v>6</v>
      </c>
      <c r="D18" s="8" t="s">
        <v>16</v>
      </c>
      <c r="E18" s="15" t="s">
        <v>11</v>
      </c>
      <c r="F18" s="9" t="s">
        <v>12</v>
      </c>
      <c r="G18" s="388" t="s">
        <v>13</v>
      </c>
      <c r="H18" s="74" t="s">
        <v>619</v>
      </c>
      <c r="I18" s="64" t="s">
        <v>611</v>
      </c>
      <c r="J18" s="8"/>
      <c r="K18" s="73"/>
      <c r="L18" s="23"/>
      <c r="M18" s="11"/>
      <c r="N18" s="11" t="s">
        <v>1268</v>
      </c>
      <c r="O18" s="66"/>
      <c r="P18" s="66"/>
      <c r="Q18" s="66"/>
      <c r="R18" s="66"/>
      <c r="S18" s="66"/>
      <c r="T18" s="66"/>
      <c r="U18" s="66"/>
      <c r="V18" s="66" t="s">
        <v>15</v>
      </c>
      <c r="W18" s="66"/>
      <c r="X18" s="66"/>
      <c r="Y18" s="67">
        <f t="shared" si="0"/>
        <v>1</v>
      </c>
      <c r="Z18" s="14"/>
      <c r="AA18" s="16"/>
      <c r="AB18" s="16"/>
      <c r="AC18" s="16"/>
      <c r="AD18" s="16"/>
      <c r="AE18" s="68"/>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t="s">
        <v>612</v>
      </c>
      <c r="BD18" s="12" t="s">
        <v>612</v>
      </c>
      <c r="BE18" s="12" t="s">
        <v>612</v>
      </c>
      <c r="BF18" s="12"/>
      <c r="BG18" s="12"/>
      <c r="BH18" s="12"/>
      <c r="BI18" s="12"/>
      <c r="BJ18" s="16">
        <v>2</v>
      </c>
      <c r="BK18" s="16">
        <v>2</v>
      </c>
      <c r="BL18" s="16">
        <v>2</v>
      </c>
      <c r="BM18" s="16">
        <v>2</v>
      </c>
      <c r="BN18" s="16">
        <v>2</v>
      </c>
      <c r="BO18" s="16">
        <v>2</v>
      </c>
      <c r="BP18" s="16">
        <v>2</v>
      </c>
      <c r="BQ18" s="16">
        <v>2</v>
      </c>
      <c r="BR18" s="16">
        <v>2</v>
      </c>
      <c r="BS18" s="16">
        <v>2</v>
      </c>
      <c r="BT18" s="16">
        <v>2</v>
      </c>
      <c r="BU18" s="16">
        <v>2</v>
      </c>
      <c r="BV18" s="16">
        <v>2</v>
      </c>
      <c r="BW18" s="16">
        <v>2</v>
      </c>
      <c r="BX18" s="16">
        <v>2</v>
      </c>
      <c r="BY18" s="16">
        <v>2</v>
      </c>
      <c r="BZ18" s="16">
        <v>2</v>
      </c>
      <c r="CA18" s="16">
        <v>2</v>
      </c>
      <c r="CB18" s="16">
        <v>2</v>
      </c>
      <c r="CC18" s="16">
        <v>2</v>
      </c>
      <c r="CD18" s="16">
        <v>2</v>
      </c>
      <c r="CE18" s="16">
        <v>2</v>
      </c>
      <c r="CF18" s="16">
        <v>2</v>
      </c>
      <c r="CG18" s="16">
        <v>2</v>
      </c>
      <c r="CH18" s="16">
        <v>2</v>
      </c>
      <c r="CI18" s="16">
        <v>2</v>
      </c>
      <c r="CJ18" s="16">
        <v>2</v>
      </c>
      <c r="CK18" s="16">
        <v>2</v>
      </c>
      <c r="CL18" s="16">
        <v>2</v>
      </c>
      <c r="CM18" s="16">
        <v>2</v>
      </c>
      <c r="CN18" s="16">
        <v>2</v>
      </c>
      <c r="CO18" s="16">
        <v>2</v>
      </c>
      <c r="CP18" s="16">
        <v>2</v>
      </c>
      <c r="CQ18" s="16">
        <v>2</v>
      </c>
      <c r="CR18" s="16">
        <v>2</v>
      </c>
      <c r="CS18" s="16"/>
      <c r="CT18" s="16">
        <v>2</v>
      </c>
      <c r="CU18" s="16">
        <v>2</v>
      </c>
      <c r="CV18" s="16">
        <v>2</v>
      </c>
      <c r="CW18" s="69">
        <f>COUNTIF(BJ18:CV18,"2")</f>
        <v>38</v>
      </c>
      <c r="CX18" s="352">
        <f>CW18/(CW18+CY18+DA18+DC18)</f>
        <v>1</v>
      </c>
      <c r="CY18" s="69">
        <f>COUNTIF(BJ18:CV18,"1")</f>
        <v>0</v>
      </c>
      <c r="CZ18" s="70">
        <f>CY18/(CW18+CY18+DA18+DC18)</f>
        <v>0</v>
      </c>
      <c r="DA18" s="69">
        <f>COUNTIF(BJ18:CV18,"0")</f>
        <v>0</v>
      </c>
      <c r="DB18" s="70">
        <f>DA18/(CW18+CY18+DA18+DC18)</f>
        <v>0</v>
      </c>
      <c r="DC18" s="69">
        <f>COUNTIF(BJ18:CV18,"KĐG")</f>
        <v>0</v>
      </c>
      <c r="DD18" s="70">
        <f>DC18/(CW18+CY18+DA18+DC18)</f>
        <v>0</v>
      </c>
      <c r="DE18" s="71">
        <f>(((CW18*2)+(CY18*1)+(DA18*0)))/(CW18+CY18+DA18)</f>
        <v>2</v>
      </c>
      <c r="DF18" s="71" t="str">
        <f>IF(DD18&gt;=50%,"KĐG",IF(DE18&gt;=1.6,"Đạt mục tiêu",IF(DE18&gt;=1,"Cần cố gắng","Chưa đạt")))</f>
        <v>Đạt mục tiêu</v>
      </c>
      <c r="DG18" s="2"/>
      <c r="DH18" s="2"/>
      <c r="DI18" s="2"/>
      <c r="DJ18" s="2"/>
      <c r="DK18" s="2"/>
      <c r="DL18" s="2"/>
      <c r="DM18" s="2"/>
      <c r="DN18" s="2"/>
      <c r="DO18" s="2"/>
      <c r="DP18" s="2"/>
      <c r="DQ18" s="2"/>
      <c r="DR18" s="2"/>
      <c r="DS18" s="2"/>
      <c r="DT18" s="2"/>
      <c r="DU18" s="2"/>
      <c r="DV18" s="2"/>
      <c r="DW18" s="2"/>
      <c r="DX18" s="2"/>
      <c r="DY18" s="2"/>
      <c r="DZ18" s="2"/>
    </row>
    <row r="19" spans="1:130" ht="111.75" customHeight="1" x14ac:dyDescent="0.25">
      <c r="A19" s="49">
        <v>9</v>
      </c>
      <c r="B19" s="62">
        <v>6</v>
      </c>
      <c r="C19" s="56"/>
      <c r="D19" s="8" t="s">
        <v>16</v>
      </c>
      <c r="E19" s="15" t="s">
        <v>11</v>
      </c>
      <c r="F19" s="9" t="s">
        <v>12</v>
      </c>
      <c r="G19" s="388" t="s">
        <v>13</v>
      </c>
      <c r="H19" s="63" t="s">
        <v>620</v>
      </c>
      <c r="I19" s="64" t="s">
        <v>611</v>
      </c>
      <c r="J19" s="8"/>
      <c r="K19" s="73"/>
      <c r="L19" s="23"/>
      <c r="M19" s="11"/>
      <c r="N19" s="11"/>
      <c r="O19" s="66"/>
      <c r="P19" s="66"/>
      <c r="Q19" s="66"/>
      <c r="R19" s="66"/>
      <c r="S19" s="66"/>
      <c r="T19" s="66"/>
      <c r="U19" s="66"/>
      <c r="V19" s="66"/>
      <c r="W19" s="66" t="s">
        <v>15</v>
      </c>
      <c r="X19" s="66"/>
      <c r="Y19" s="67">
        <f t="shared" si="0"/>
        <v>1</v>
      </c>
      <c r="Z19" s="14"/>
      <c r="AA19" s="16"/>
      <c r="AB19" s="16"/>
      <c r="AC19" s="16"/>
      <c r="AD19" s="16"/>
      <c r="AE19" s="68"/>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t="s">
        <v>612</v>
      </c>
      <c r="BG19" s="12" t="s">
        <v>612</v>
      </c>
      <c r="BH19" s="12" t="s">
        <v>612</v>
      </c>
      <c r="BI19" s="12"/>
      <c r="BJ19" s="16">
        <v>2</v>
      </c>
      <c r="BK19" s="16">
        <v>2</v>
      </c>
      <c r="BL19" s="16">
        <v>2</v>
      </c>
      <c r="BM19" s="16">
        <v>2</v>
      </c>
      <c r="BN19" s="16">
        <v>2</v>
      </c>
      <c r="BO19" s="16">
        <v>2</v>
      </c>
      <c r="BP19" s="16">
        <v>2</v>
      </c>
      <c r="BQ19" s="16">
        <v>2</v>
      </c>
      <c r="BR19" s="16">
        <v>2</v>
      </c>
      <c r="BS19" s="16">
        <v>2</v>
      </c>
      <c r="BT19" s="16">
        <v>2</v>
      </c>
      <c r="BU19" s="16">
        <v>2</v>
      </c>
      <c r="BV19" s="16">
        <v>2</v>
      </c>
      <c r="BW19" s="16">
        <v>2</v>
      </c>
      <c r="BX19" s="16">
        <v>2</v>
      </c>
      <c r="BY19" s="16">
        <v>2</v>
      </c>
      <c r="BZ19" s="16">
        <v>2</v>
      </c>
      <c r="CA19" s="16">
        <v>2</v>
      </c>
      <c r="CB19" s="16">
        <v>2</v>
      </c>
      <c r="CC19" s="16">
        <v>2</v>
      </c>
      <c r="CD19" s="16">
        <v>2</v>
      </c>
      <c r="CE19" s="16">
        <v>2</v>
      </c>
      <c r="CF19" s="16">
        <v>2</v>
      </c>
      <c r="CG19" s="16">
        <v>2</v>
      </c>
      <c r="CH19" s="16">
        <v>2</v>
      </c>
      <c r="CI19" s="16">
        <v>2</v>
      </c>
      <c r="CJ19" s="16">
        <v>2</v>
      </c>
      <c r="CK19" s="16">
        <v>2</v>
      </c>
      <c r="CL19" s="16">
        <v>2</v>
      </c>
      <c r="CM19" s="16">
        <v>2</v>
      </c>
      <c r="CN19" s="16">
        <v>2</v>
      </c>
      <c r="CO19" s="16">
        <v>2</v>
      </c>
      <c r="CP19" s="16">
        <v>2</v>
      </c>
      <c r="CQ19" s="16">
        <v>2</v>
      </c>
      <c r="CR19" s="16">
        <v>2</v>
      </c>
      <c r="CS19" s="16"/>
      <c r="CT19" s="16">
        <v>2</v>
      </c>
      <c r="CU19" s="16">
        <v>2</v>
      </c>
      <c r="CV19" s="16">
        <v>2</v>
      </c>
      <c r="CW19" s="69"/>
      <c r="CX19" s="352"/>
      <c r="CY19" s="69"/>
      <c r="CZ19" s="70"/>
      <c r="DA19" s="69"/>
      <c r="DB19" s="70"/>
      <c r="DC19" s="69"/>
      <c r="DD19" s="70"/>
      <c r="DE19" s="71"/>
      <c r="DF19" s="71"/>
      <c r="DG19" s="2"/>
      <c r="DH19" s="2"/>
      <c r="DI19" s="2"/>
      <c r="DJ19" s="2"/>
      <c r="DK19" s="2"/>
      <c r="DL19" s="2"/>
      <c r="DM19" s="2"/>
      <c r="DN19" s="2"/>
      <c r="DO19" s="2"/>
      <c r="DP19" s="2"/>
      <c r="DQ19" s="2"/>
      <c r="DR19" s="2"/>
      <c r="DS19" s="2"/>
      <c r="DT19" s="2"/>
      <c r="DU19" s="2"/>
      <c r="DV19" s="2"/>
      <c r="DW19" s="2"/>
      <c r="DX19" s="2"/>
      <c r="DY19" s="2"/>
      <c r="DZ19" s="2"/>
    </row>
    <row r="20" spans="1:130" ht="120" hidden="1" customHeight="1" x14ac:dyDescent="0.25">
      <c r="A20" s="49">
        <v>10</v>
      </c>
      <c r="B20" s="62">
        <v>6</v>
      </c>
      <c r="C20" s="56">
        <v>6</v>
      </c>
      <c r="D20" s="8" t="s">
        <v>16</v>
      </c>
      <c r="E20" s="15" t="s">
        <v>11</v>
      </c>
      <c r="F20" s="9" t="s">
        <v>12</v>
      </c>
      <c r="G20" s="388" t="s">
        <v>13</v>
      </c>
      <c r="H20" s="72" t="s">
        <v>621</v>
      </c>
      <c r="I20" s="64" t="s">
        <v>611</v>
      </c>
      <c r="J20" s="8"/>
      <c r="K20" s="75"/>
      <c r="L20" s="23"/>
      <c r="M20" s="11"/>
      <c r="N20" s="11" t="s">
        <v>1267</v>
      </c>
      <c r="O20" s="66"/>
      <c r="P20" s="66"/>
      <c r="Q20" s="66"/>
      <c r="R20" s="66"/>
      <c r="S20" s="66"/>
      <c r="T20" s="66"/>
      <c r="U20" s="66"/>
      <c r="V20" s="66"/>
      <c r="W20" s="66"/>
      <c r="X20" s="66" t="s">
        <v>15</v>
      </c>
      <c r="Y20" s="67">
        <f t="shared" si="0"/>
        <v>1</v>
      </c>
      <c r="Z20" s="14"/>
      <c r="AA20" s="16"/>
      <c r="AB20" s="16"/>
      <c r="AC20" s="16"/>
      <c r="AD20" s="16"/>
      <c r="AE20" s="76"/>
      <c r="AF20" s="16"/>
      <c r="AG20" s="16"/>
      <c r="AH20" s="16"/>
      <c r="AI20" s="16"/>
      <c r="AJ20" s="16"/>
      <c r="AK20" s="16"/>
      <c r="AL20" s="12"/>
      <c r="AM20" s="12"/>
      <c r="AN20" s="12"/>
      <c r="AO20" s="12"/>
      <c r="AP20" s="12"/>
      <c r="AQ20" s="16"/>
      <c r="AR20" s="16"/>
      <c r="AS20" s="16"/>
      <c r="AT20" s="16"/>
      <c r="AU20" s="16"/>
      <c r="AV20" s="16"/>
      <c r="AW20" s="16"/>
      <c r="AX20" s="16"/>
      <c r="AY20" s="16"/>
      <c r="AZ20" s="16"/>
      <c r="BA20" s="16"/>
      <c r="BB20" s="16"/>
      <c r="BC20" s="16"/>
      <c r="BD20" s="16"/>
      <c r="BE20" s="16"/>
      <c r="BF20" s="16"/>
      <c r="BG20" s="16"/>
      <c r="BH20" s="16"/>
      <c r="BI20" s="16" t="s">
        <v>612</v>
      </c>
      <c r="BJ20" s="16">
        <v>2</v>
      </c>
      <c r="BK20" s="16">
        <v>2</v>
      </c>
      <c r="BL20" s="16">
        <v>2</v>
      </c>
      <c r="BM20" s="16">
        <v>2</v>
      </c>
      <c r="BN20" s="16">
        <v>2</v>
      </c>
      <c r="BO20" s="16">
        <v>2</v>
      </c>
      <c r="BP20" s="16">
        <v>2</v>
      </c>
      <c r="BQ20" s="16">
        <v>2</v>
      </c>
      <c r="BR20" s="16">
        <v>2</v>
      </c>
      <c r="BS20" s="16"/>
      <c r="BT20" s="16"/>
      <c r="BU20" s="16"/>
      <c r="BV20" s="16"/>
      <c r="BW20" s="16"/>
      <c r="BX20" s="16"/>
      <c r="BY20" s="16"/>
      <c r="BZ20" s="16"/>
      <c r="CA20" s="16"/>
      <c r="CB20" s="16"/>
      <c r="CC20" s="16">
        <v>2</v>
      </c>
      <c r="CD20" s="16">
        <v>2</v>
      </c>
      <c r="CE20" s="16">
        <v>2</v>
      </c>
      <c r="CF20" s="16">
        <v>2</v>
      </c>
      <c r="CG20" s="16">
        <v>2</v>
      </c>
      <c r="CH20" s="16">
        <v>2</v>
      </c>
      <c r="CI20" s="16">
        <v>2</v>
      </c>
      <c r="CJ20" s="16">
        <v>2</v>
      </c>
      <c r="CK20" s="16">
        <v>2</v>
      </c>
      <c r="CL20" s="16">
        <v>2</v>
      </c>
      <c r="CM20" s="16">
        <v>2</v>
      </c>
      <c r="CN20" s="16">
        <v>2</v>
      </c>
      <c r="CO20" s="16">
        <v>2</v>
      </c>
      <c r="CP20" s="16">
        <v>2</v>
      </c>
      <c r="CQ20" s="16">
        <v>2</v>
      </c>
      <c r="CR20" s="16">
        <v>2</v>
      </c>
      <c r="CS20" s="16"/>
      <c r="CT20" s="16">
        <v>2</v>
      </c>
      <c r="CU20" s="16">
        <v>2</v>
      </c>
      <c r="CV20" s="16">
        <v>2</v>
      </c>
      <c r="CW20" s="69">
        <f t="shared" ref="CW20:CW39" si="1">COUNTIF(BJ20:CV20,"2")</f>
        <v>28</v>
      </c>
      <c r="CX20" s="352">
        <f t="shared" ref="CX20:CX39" si="2">CW20/(CW20+CY20+DA20+DC20)</f>
        <v>1</v>
      </c>
      <c r="CY20" s="69">
        <f t="shared" ref="CY20:CY39" si="3">COUNTIF(BJ20:CV20,"1")</f>
        <v>0</v>
      </c>
      <c r="CZ20" s="70">
        <f t="shared" ref="CZ20:CZ39" si="4">CY20/(CW20+CY20+DA20+DC20)</f>
        <v>0</v>
      </c>
      <c r="DA20" s="69">
        <f t="shared" ref="DA20:DA39" si="5">COUNTIF(BJ20:CV20,"0")</f>
        <v>0</v>
      </c>
      <c r="DB20" s="70">
        <f t="shared" ref="DB20:DB39" si="6">DA20/(CW20+CY20+DA20+DC20)</f>
        <v>0</v>
      </c>
      <c r="DC20" s="69">
        <f t="shared" ref="DC20:DC39" si="7">COUNTIF(BJ20:CV20,"KĐG")</f>
        <v>0</v>
      </c>
      <c r="DD20" s="70">
        <f t="shared" ref="DD20:DD39" si="8">DC20/(CW20+CY20+DA20+DC20)</f>
        <v>0</v>
      </c>
      <c r="DE20" s="71">
        <f t="shared" ref="DE20:DE39" si="9">(((CW20*2)+(CY20*1)+(DA20*0)))/(CW20+CY20+DA20)</f>
        <v>2</v>
      </c>
      <c r="DF20" s="71" t="str">
        <f t="shared" ref="DF20:DF39" si="10">IF(DD20&gt;=50%,"KĐG",IF(DE20&gt;=1.6,"Đạt mục tiêu",IF(DE20&gt;=1,"Cần cố gắng","Chưa đạt")))</f>
        <v>Đạt mục tiêu</v>
      </c>
      <c r="DG20" s="2"/>
      <c r="DH20" s="2"/>
      <c r="DI20" s="2"/>
      <c r="DJ20" s="2"/>
      <c r="DK20" s="2"/>
      <c r="DL20" s="2"/>
      <c r="DM20" s="2"/>
      <c r="DN20" s="2"/>
      <c r="DO20" s="2"/>
      <c r="DP20" s="2"/>
      <c r="DQ20" s="2"/>
      <c r="DR20" s="2"/>
      <c r="DS20" s="2"/>
      <c r="DT20" s="2"/>
      <c r="DU20" s="2"/>
      <c r="DV20" s="2"/>
      <c r="DW20" s="2"/>
      <c r="DX20" s="2"/>
      <c r="DY20" s="2"/>
      <c r="DZ20" s="2"/>
    </row>
    <row r="21" spans="1:130" ht="15.75" customHeight="1" x14ac:dyDescent="0.25">
      <c r="A21" s="49">
        <v>11</v>
      </c>
      <c r="B21" s="55">
        <v>7</v>
      </c>
      <c r="C21" s="56">
        <v>7</v>
      </c>
      <c r="D21" s="706" t="s">
        <v>17</v>
      </c>
      <c r="E21" s="707"/>
      <c r="F21" s="705"/>
      <c r="G21" s="57" t="s">
        <v>609</v>
      </c>
      <c r="H21" s="57"/>
      <c r="I21" s="64"/>
      <c r="J21" s="57" t="s">
        <v>609</v>
      </c>
      <c r="K21" s="57" t="s">
        <v>609</v>
      </c>
      <c r="L21" s="57" t="s">
        <v>609</v>
      </c>
      <c r="M21" s="57" t="s">
        <v>609</v>
      </c>
      <c r="N21" s="304"/>
      <c r="O21" s="58" t="s">
        <v>609</v>
      </c>
      <c r="P21" s="58" t="s">
        <v>609</v>
      </c>
      <c r="Q21" s="58" t="s">
        <v>609</v>
      </c>
      <c r="R21" s="58" t="s">
        <v>609</v>
      </c>
      <c r="S21" s="58" t="s">
        <v>609</v>
      </c>
      <c r="T21" s="58" t="s">
        <v>609</v>
      </c>
      <c r="U21" s="58" t="s">
        <v>609</v>
      </c>
      <c r="V21" s="58" t="s">
        <v>609</v>
      </c>
      <c r="W21" s="58" t="s">
        <v>609</v>
      </c>
      <c r="X21" s="58" t="s">
        <v>609</v>
      </c>
      <c r="Y21" s="67">
        <f t="shared" si="0"/>
        <v>0</v>
      </c>
      <c r="Z21" s="57" t="s">
        <v>8</v>
      </c>
      <c r="AA21" s="57"/>
      <c r="AB21" s="57"/>
      <c r="AC21" s="57"/>
      <c r="AD21" s="57"/>
      <c r="AE21" s="77"/>
      <c r="AF21" s="78"/>
      <c r="AG21" s="78"/>
      <c r="AH21" s="78"/>
      <c r="AI21" s="78"/>
      <c r="AJ21" s="78"/>
      <c r="AK21" s="291"/>
      <c r="AL21" s="274"/>
      <c r="AM21" s="274"/>
      <c r="AN21" s="274"/>
      <c r="AO21" s="274"/>
      <c r="AP21" s="274"/>
      <c r="AQ21" s="271"/>
      <c r="AR21" s="78"/>
      <c r="AS21" s="78"/>
      <c r="AT21" s="78"/>
      <c r="AU21" s="57"/>
      <c r="AV21" s="57"/>
      <c r="AW21" s="57"/>
      <c r="AX21" s="57"/>
      <c r="AY21" s="57"/>
      <c r="AZ21" s="57"/>
      <c r="BA21" s="57"/>
      <c r="BB21" s="57"/>
      <c r="BC21" s="78"/>
      <c r="BD21" s="78"/>
      <c r="BE21" s="78"/>
      <c r="BF21" s="78"/>
      <c r="BG21" s="78"/>
      <c r="BH21" s="78"/>
      <c r="BI21" s="78"/>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35">
        <f t="shared" si="1"/>
        <v>0</v>
      </c>
      <c r="CX21" s="330" t="e">
        <f t="shared" si="2"/>
        <v>#DIV/0!</v>
      </c>
      <c r="CY21" s="335">
        <f t="shared" si="3"/>
        <v>0</v>
      </c>
      <c r="CZ21" s="339" t="e">
        <f t="shared" si="4"/>
        <v>#DIV/0!</v>
      </c>
      <c r="DA21" s="335">
        <f t="shared" si="5"/>
        <v>0</v>
      </c>
      <c r="DB21" s="339" t="e">
        <f t="shared" si="6"/>
        <v>#DIV/0!</v>
      </c>
      <c r="DC21" s="335">
        <f t="shared" si="7"/>
        <v>0</v>
      </c>
      <c r="DD21" s="339" t="e">
        <f t="shared" si="8"/>
        <v>#DIV/0!</v>
      </c>
      <c r="DE21" s="71" t="e">
        <f t="shared" si="9"/>
        <v>#DIV/0!</v>
      </c>
      <c r="DF21" s="71" t="e">
        <f t="shared" si="10"/>
        <v>#DIV/0!</v>
      </c>
      <c r="DG21" s="2"/>
      <c r="DH21" s="2"/>
      <c r="DI21" s="2"/>
      <c r="DJ21" s="2"/>
      <c r="DK21" s="2"/>
      <c r="DL21" s="2"/>
      <c r="DM21" s="2"/>
      <c r="DN21" s="2"/>
      <c r="DO21" s="2"/>
      <c r="DP21" s="2"/>
      <c r="DQ21" s="2"/>
      <c r="DR21" s="2"/>
      <c r="DS21" s="2"/>
      <c r="DT21" s="2"/>
      <c r="DU21" s="2"/>
      <c r="DV21" s="2"/>
      <c r="DW21" s="2"/>
      <c r="DX21" s="2"/>
      <c r="DY21" s="2"/>
      <c r="DZ21" s="2"/>
    </row>
    <row r="22" spans="1:130" ht="15.75" customHeight="1" x14ac:dyDescent="0.25">
      <c r="A22" s="49">
        <v>12</v>
      </c>
      <c r="B22" s="55">
        <v>8</v>
      </c>
      <c r="C22" s="56">
        <v>8</v>
      </c>
      <c r="D22" s="706" t="s">
        <v>18</v>
      </c>
      <c r="E22" s="707"/>
      <c r="F22" s="705"/>
      <c r="G22" s="57" t="s">
        <v>609</v>
      </c>
      <c r="H22" s="57"/>
      <c r="I22" s="64"/>
      <c r="J22" s="57" t="s">
        <v>609</v>
      </c>
      <c r="K22" s="57" t="s">
        <v>609</v>
      </c>
      <c r="L22" s="57" t="s">
        <v>609</v>
      </c>
      <c r="M22" s="57" t="s">
        <v>609</v>
      </c>
      <c r="N22" s="304"/>
      <c r="O22" s="58" t="s">
        <v>609</v>
      </c>
      <c r="P22" s="58" t="s">
        <v>609</v>
      </c>
      <c r="Q22" s="58" t="s">
        <v>609</v>
      </c>
      <c r="R22" s="58" t="s">
        <v>609</v>
      </c>
      <c r="S22" s="58" t="s">
        <v>609</v>
      </c>
      <c r="T22" s="58" t="s">
        <v>609</v>
      </c>
      <c r="U22" s="58" t="s">
        <v>609</v>
      </c>
      <c r="V22" s="58" t="s">
        <v>609</v>
      </c>
      <c r="W22" s="58" t="s">
        <v>609</v>
      </c>
      <c r="X22" s="58" t="s">
        <v>609</v>
      </c>
      <c r="Y22" s="67">
        <f t="shared" si="0"/>
        <v>0</v>
      </c>
      <c r="Z22" s="57" t="s">
        <v>8</v>
      </c>
      <c r="AA22" s="57"/>
      <c r="AB22" s="57"/>
      <c r="AC22" s="57"/>
      <c r="AD22" s="57"/>
      <c r="AE22" s="79"/>
      <c r="AF22" s="57"/>
      <c r="AG22" s="57"/>
      <c r="AH22" s="57"/>
      <c r="AI22" s="57"/>
      <c r="AJ22" s="57"/>
      <c r="AK22" s="57"/>
      <c r="AL22" s="78"/>
      <c r="AM22" s="78"/>
      <c r="AN22" s="78"/>
      <c r="AO22" s="78"/>
      <c r="AP22" s="78"/>
      <c r="AQ22" s="57"/>
      <c r="AR22" s="57"/>
      <c r="AS22" s="57"/>
      <c r="AT22" s="57"/>
      <c r="AU22" s="57"/>
      <c r="AV22" s="57"/>
      <c r="AW22" s="57"/>
      <c r="AX22" s="57"/>
      <c r="AY22" s="57"/>
      <c r="AZ22" s="57"/>
      <c r="BA22" s="57"/>
      <c r="BB22" s="57"/>
      <c r="BC22" s="57"/>
      <c r="BD22" s="57"/>
      <c r="BE22" s="57"/>
      <c r="BF22" s="57"/>
      <c r="BG22" s="57"/>
      <c r="BH22" s="57"/>
      <c r="BI22" s="57"/>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35">
        <f t="shared" si="1"/>
        <v>0</v>
      </c>
      <c r="CX22" s="330" t="e">
        <f t="shared" si="2"/>
        <v>#DIV/0!</v>
      </c>
      <c r="CY22" s="335">
        <f t="shared" si="3"/>
        <v>0</v>
      </c>
      <c r="CZ22" s="339" t="e">
        <f t="shared" si="4"/>
        <v>#DIV/0!</v>
      </c>
      <c r="DA22" s="335">
        <f t="shared" si="5"/>
        <v>0</v>
      </c>
      <c r="DB22" s="339" t="e">
        <f t="shared" si="6"/>
        <v>#DIV/0!</v>
      </c>
      <c r="DC22" s="335">
        <f t="shared" si="7"/>
        <v>0</v>
      </c>
      <c r="DD22" s="339" t="e">
        <f t="shared" si="8"/>
        <v>#DIV/0!</v>
      </c>
      <c r="DE22" s="71" t="e">
        <f t="shared" si="9"/>
        <v>#DIV/0!</v>
      </c>
      <c r="DF22" s="71" t="e">
        <f t="shared" si="10"/>
        <v>#DIV/0!</v>
      </c>
      <c r="DG22" s="2"/>
      <c r="DH22" s="2"/>
      <c r="DI22" s="2"/>
      <c r="DJ22" s="2"/>
      <c r="DK22" s="2"/>
      <c r="DL22" s="2"/>
      <c r="DM22" s="2"/>
      <c r="DN22" s="2"/>
      <c r="DO22" s="2"/>
      <c r="DP22" s="2"/>
      <c r="DQ22" s="2"/>
      <c r="DR22" s="2"/>
      <c r="DS22" s="2"/>
      <c r="DT22" s="2"/>
      <c r="DU22" s="2"/>
      <c r="DV22" s="2"/>
      <c r="DW22" s="2"/>
      <c r="DX22" s="2"/>
      <c r="DY22" s="2"/>
      <c r="DZ22" s="2"/>
    </row>
    <row r="23" spans="1:130" ht="47.25" hidden="1" customHeight="1" x14ac:dyDescent="0.25">
      <c r="A23" s="49">
        <v>13</v>
      </c>
      <c r="B23" s="62">
        <v>23</v>
      </c>
      <c r="C23" s="56">
        <v>23</v>
      </c>
      <c r="D23" s="8" t="s">
        <v>21</v>
      </c>
      <c r="E23" s="15" t="s">
        <v>11</v>
      </c>
      <c r="F23" s="15" t="s">
        <v>22</v>
      </c>
      <c r="G23" s="64" t="s">
        <v>11</v>
      </c>
      <c r="H23" s="8" t="s">
        <v>622</v>
      </c>
      <c r="I23" s="64" t="s">
        <v>611</v>
      </c>
      <c r="J23" s="64" t="s">
        <v>14</v>
      </c>
      <c r="K23" s="16" t="s">
        <v>6</v>
      </c>
      <c r="L23" s="16" t="s">
        <v>15</v>
      </c>
      <c r="M23" s="11"/>
      <c r="N23" s="304" t="s">
        <v>1200</v>
      </c>
      <c r="O23" s="80" t="s">
        <v>15</v>
      </c>
      <c r="P23" s="66"/>
      <c r="Q23" s="66"/>
      <c r="R23" s="66"/>
      <c r="S23" s="66"/>
      <c r="T23" s="66"/>
      <c r="U23" s="66"/>
      <c r="V23" s="66"/>
      <c r="W23" s="66"/>
      <c r="X23" s="66"/>
      <c r="Y23" s="67">
        <f t="shared" si="0"/>
        <v>1</v>
      </c>
      <c r="Z23" s="16"/>
      <c r="AA23" s="16" t="s">
        <v>623</v>
      </c>
      <c r="AB23" s="16"/>
      <c r="AC23" s="16" t="s">
        <v>623</v>
      </c>
      <c r="AD23" s="16"/>
      <c r="AE23" s="16"/>
      <c r="AF23" s="16"/>
      <c r="AG23" s="16"/>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6">
        <v>2</v>
      </c>
      <c r="BK23" s="16">
        <v>2</v>
      </c>
      <c r="BL23" s="16">
        <v>2</v>
      </c>
      <c r="BM23" s="16">
        <v>2</v>
      </c>
      <c r="BN23" s="16">
        <v>2</v>
      </c>
      <c r="BO23" s="16">
        <v>2</v>
      </c>
      <c r="BP23" s="16">
        <v>1</v>
      </c>
      <c r="BQ23" s="16">
        <v>1</v>
      </c>
      <c r="BR23" s="16">
        <v>1</v>
      </c>
      <c r="BS23" s="16">
        <v>1</v>
      </c>
      <c r="BT23" s="16">
        <v>1</v>
      </c>
      <c r="BU23" s="16">
        <v>1</v>
      </c>
      <c r="BV23" s="16">
        <v>1</v>
      </c>
      <c r="BW23" s="16">
        <v>1</v>
      </c>
      <c r="BX23" s="16">
        <v>1</v>
      </c>
      <c r="BY23" s="16">
        <v>1</v>
      </c>
      <c r="BZ23" s="16">
        <v>1</v>
      </c>
      <c r="CA23" s="16">
        <v>1</v>
      </c>
      <c r="CB23" s="16">
        <v>1</v>
      </c>
      <c r="CC23" s="16">
        <v>1</v>
      </c>
      <c r="CD23" s="16">
        <v>1</v>
      </c>
      <c r="CE23" s="16">
        <v>1</v>
      </c>
      <c r="CF23" s="16">
        <v>1</v>
      </c>
      <c r="CG23" s="16">
        <v>1</v>
      </c>
      <c r="CH23" s="16">
        <v>2</v>
      </c>
      <c r="CI23" s="16">
        <v>2</v>
      </c>
      <c r="CJ23" s="16">
        <v>2</v>
      </c>
      <c r="CK23" s="16">
        <v>2</v>
      </c>
      <c r="CL23" s="16">
        <v>2</v>
      </c>
      <c r="CM23" s="16">
        <v>2</v>
      </c>
      <c r="CN23" s="16">
        <v>2</v>
      </c>
      <c r="CO23" s="16">
        <v>2</v>
      </c>
      <c r="CP23" s="16">
        <v>2</v>
      </c>
      <c r="CQ23" s="16">
        <v>2</v>
      </c>
      <c r="CR23" s="16">
        <v>2</v>
      </c>
      <c r="CS23" s="16">
        <v>2</v>
      </c>
      <c r="CT23" s="16">
        <v>2</v>
      </c>
      <c r="CU23" s="16">
        <v>2</v>
      </c>
      <c r="CV23" s="16">
        <v>2</v>
      </c>
      <c r="CW23" s="69">
        <f t="shared" si="1"/>
        <v>21</v>
      </c>
      <c r="CX23" s="352">
        <f t="shared" si="2"/>
        <v>0.53846153846153844</v>
      </c>
      <c r="CY23" s="69">
        <f t="shared" si="3"/>
        <v>18</v>
      </c>
      <c r="CZ23" s="70">
        <f t="shared" si="4"/>
        <v>0.46153846153846156</v>
      </c>
      <c r="DA23" s="69">
        <f t="shared" si="5"/>
        <v>0</v>
      </c>
      <c r="DB23" s="70">
        <f t="shared" si="6"/>
        <v>0</v>
      </c>
      <c r="DC23" s="69">
        <f t="shared" si="7"/>
        <v>0</v>
      </c>
      <c r="DD23" s="70">
        <f t="shared" si="8"/>
        <v>0</v>
      </c>
      <c r="DE23" s="71">
        <f t="shared" si="9"/>
        <v>1.5384615384615385</v>
      </c>
      <c r="DF23" s="71" t="str">
        <f t="shared" si="10"/>
        <v>Cần cố gắng</v>
      </c>
      <c r="DG23" s="2"/>
      <c r="DH23" s="2"/>
      <c r="DI23" s="2"/>
      <c r="DJ23" s="2"/>
      <c r="DK23" s="2"/>
      <c r="DL23" s="2"/>
      <c r="DM23" s="2"/>
      <c r="DN23" s="2"/>
      <c r="DO23" s="2"/>
      <c r="DP23" s="2"/>
      <c r="DQ23" s="2"/>
      <c r="DR23" s="2"/>
      <c r="DS23" s="2"/>
      <c r="DT23" s="2"/>
      <c r="DU23" s="2"/>
      <c r="DV23" s="2"/>
      <c r="DW23" s="2"/>
      <c r="DX23" s="2"/>
      <c r="DY23" s="2"/>
      <c r="DZ23" s="2"/>
    </row>
    <row r="24" spans="1:130" ht="50.25" hidden="1" customHeight="1" x14ac:dyDescent="0.25">
      <c r="A24" s="49">
        <v>14</v>
      </c>
      <c r="B24" s="62">
        <v>24</v>
      </c>
      <c r="C24" s="56">
        <v>24</v>
      </c>
      <c r="D24" s="8" t="s">
        <v>23</v>
      </c>
      <c r="E24" s="15" t="s">
        <v>19</v>
      </c>
      <c r="F24" s="15" t="s">
        <v>24</v>
      </c>
      <c r="G24" s="64" t="s">
        <v>19</v>
      </c>
      <c r="H24" s="8" t="s">
        <v>624</v>
      </c>
      <c r="I24" s="64" t="s">
        <v>611</v>
      </c>
      <c r="J24" s="64" t="s">
        <v>14</v>
      </c>
      <c r="K24" s="16" t="s">
        <v>6</v>
      </c>
      <c r="L24" s="16" t="s">
        <v>15</v>
      </c>
      <c r="M24" s="11"/>
      <c r="N24" s="305" t="s">
        <v>544</v>
      </c>
      <c r="O24" s="66"/>
      <c r="P24" s="66"/>
      <c r="Q24" s="66"/>
      <c r="R24" s="66"/>
      <c r="S24" s="66" t="s">
        <v>15</v>
      </c>
      <c r="T24" s="81"/>
      <c r="U24" s="66"/>
      <c r="V24" s="66"/>
      <c r="W24" s="66"/>
      <c r="X24" s="66"/>
      <c r="Y24" s="67">
        <f t="shared" si="0"/>
        <v>1</v>
      </c>
      <c r="Z24" s="16"/>
      <c r="AA24" s="16"/>
      <c r="AB24" s="16"/>
      <c r="AC24" s="16"/>
      <c r="AD24" s="16"/>
      <c r="AE24" s="68"/>
      <c r="AF24" s="12"/>
      <c r="AG24" s="12"/>
      <c r="AH24" s="12"/>
      <c r="AI24" s="12"/>
      <c r="AJ24" s="12"/>
      <c r="AK24" s="12"/>
      <c r="AL24" s="12"/>
      <c r="AM24" s="12"/>
      <c r="AN24" s="12"/>
      <c r="AO24" s="12"/>
      <c r="AP24" s="12"/>
      <c r="AQ24" s="12" t="s">
        <v>623</v>
      </c>
      <c r="AR24" s="12" t="s">
        <v>623</v>
      </c>
      <c r="AS24" s="12" t="s">
        <v>623</v>
      </c>
      <c r="AT24" s="12" t="s">
        <v>623</v>
      </c>
      <c r="AU24" s="12"/>
      <c r="AV24" s="12" t="s">
        <v>623</v>
      </c>
      <c r="AW24" s="12"/>
      <c r="AX24" s="12" t="s">
        <v>623</v>
      </c>
      <c r="AY24" s="12"/>
      <c r="AZ24" s="12"/>
      <c r="BA24" s="12"/>
      <c r="BB24" s="12"/>
      <c r="BC24" s="12"/>
      <c r="BD24" s="12"/>
      <c r="BE24" s="12"/>
      <c r="BF24" s="12"/>
      <c r="BG24" s="12"/>
      <c r="BH24" s="12"/>
      <c r="BI24" s="12"/>
      <c r="BJ24" s="16">
        <v>2</v>
      </c>
      <c r="BK24" s="16">
        <v>2</v>
      </c>
      <c r="BL24" s="16">
        <v>2</v>
      </c>
      <c r="BM24" s="16">
        <v>2</v>
      </c>
      <c r="BN24" s="16">
        <v>2</v>
      </c>
      <c r="BO24" s="16">
        <v>2</v>
      </c>
      <c r="BP24" s="16">
        <v>2</v>
      </c>
      <c r="BQ24" s="16">
        <v>2</v>
      </c>
      <c r="BR24" s="16">
        <v>2</v>
      </c>
      <c r="BS24" s="16">
        <v>2</v>
      </c>
      <c r="BT24" s="16">
        <v>2</v>
      </c>
      <c r="BU24" s="16">
        <v>2</v>
      </c>
      <c r="BV24" s="16">
        <v>2</v>
      </c>
      <c r="BW24" s="16">
        <v>2</v>
      </c>
      <c r="BX24" s="16">
        <v>2</v>
      </c>
      <c r="BY24" s="16">
        <v>2</v>
      </c>
      <c r="BZ24" s="16">
        <v>2</v>
      </c>
      <c r="CA24" s="16">
        <v>2</v>
      </c>
      <c r="CB24" s="16">
        <v>2</v>
      </c>
      <c r="CC24" s="16">
        <v>2</v>
      </c>
      <c r="CD24" s="16">
        <v>2</v>
      </c>
      <c r="CE24" s="16">
        <v>2</v>
      </c>
      <c r="CF24" s="16">
        <v>2</v>
      </c>
      <c r="CG24" s="16">
        <v>2</v>
      </c>
      <c r="CH24" s="16">
        <v>2</v>
      </c>
      <c r="CI24" s="16">
        <v>2</v>
      </c>
      <c r="CJ24" s="16">
        <v>2</v>
      </c>
      <c r="CK24" s="16">
        <v>2</v>
      </c>
      <c r="CL24" s="16">
        <v>2</v>
      </c>
      <c r="CM24" s="16">
        <v>2</v>
      </c>
      <c r="CN24" s="16">
        <v>2</v>
      </c>
      <c r="CO24" s="16">
        <v>2</v>
      </c>
      <c r="CP24" s="16">
        <v>2</v>
      </c>
      <c r="CQ24" s="16">
        <v>2</v>
      </c>
      <c r="CR24" s="16">
        <v>2</v>
      </c>
      <c r="CS24" s="16"/>
      <c r="CT24" s="16">
        <v>2</v>
      </c>
      <c r="CU24" s="16">
        <v>2</v>
      </c>
      <c r="CV24" s="16">
        <v>2</v>
      </c>
      <c r="CW24" s="69">
        <f t="shared" si="1"/>
        <v>38</v>
      </c>
      <c r="CX24" s="352">
        <f t="shared" si="2"/>
        <v>1</v>
      </c>
      <c r="CY24" s="69">
        <f t="shared" si="3"/>
        <v>0</v>
      </c>
      <c r="CZ24" s="70">
        <f t="shared" si="4"/>
        <v>0</v>
      </c>
      <c r="DA24" s="69">
        <f t="shared" si="5"/>
        <v>0</v>
      </c>
      <c r="DB24" s="70">
        <f t="shared" si="6"/>
        <v>0</v>
      </c>
      <c r="DC24" s="69">
        <f t="shared" si="7"/>
        <v>0</v>
      </c>
      <c r="DD24" s="70">
        <f t="shared" si="8"/>
        <v>0</v>
      </c>
      <c r="DE24" s="71">
        <f t="shared" si="9"/>
        <v>2</v>
      </c>
      <c r="DF24" s="71" t="str">
        <f t="shared" si="10"/>
        <v>Đạt mục tiêu</v>
      </c>
      <c r="DG24" s="2"/>
      <c r="DH24" s="2"/>
      <c r="DI24" s="2"/>
      <c r="DJ24" s="2"/>
      <c r="DK24" s="2"/>
      <c r="DL24" s="2"/>
      <c r="DM24" s="2"/>
      <c r="DN24" s="2"/>
      <c r="DO24" s="2"/>
      <c r="DP24" s="2"/>
      <c r="DQ24" s="2"/>
      <c r="DR24" s="2"/>
      <c r="DS24" s="2"/>
      <c r="DT24" s="2"/>
      <c r="DU24" s="2"/>
      <c r="DV24" s="2"/>
      <c r="DW24" s="2"/>
      <c r="DX24" s="2"/>
      <c r="DY24" s="2"/>
      <c r="DZ24" s="2"/>
    </row>
    <row r="25" spans="1:130" ht="47.25" customHeight="1" x14ac:dyDescent="0.25">
      <c r="A25" s="49">
        <v>15</v>
      </c>
      <c r="B25" s="55">
        <v>25</v>
      </c>
      <c r="C25" s="56">
        <v>25</v>
      </c>
      <c r="D25" s="8" t="s">
        <v>25</v>
      </c>
      <c r="E25" s="15" t="s">
        <v>11</v>
      </c>
      <c r="F25" s="15" t="s">
        <v>26</v>
      </c>
      <c r="G25" s="64" t="s">
        <v>19</v>
      </c>
      <c r="H25" s="8" t="s">
        <v>625</v>
      </c>
      <c r="I25" s="64" t="s">
        <v>611</v>
      </c>
      <c r="J25" s="64" t="s">
        <v>14</v>
      </c>
      <c r="K25" s="16" t="s">
        <v>6</v>
      </c>
      <c r="L25" s="16" t="s">
        <v>15</v>
      </c>
      <c r="M25" s="11">
        <v>1</v>
      </c>
      <c r="N25" s="305" t="s">
        <v>541</v>
      </c>
      <c r="O25" s="66"/>
      <c r="P25" s="80" t="s">
        <v>15</v>
      </c>
      <c r="Q25" s="66"/>
      <c r="R25" s="66"/>
      <c r="S25" s="66"/>
      <c r="T25" s="66"/>
      <c r="U25" s="66"/>
      <c r="V25" s="66"/>
      <c r="W25" s="66"/>
      <c r="X25" s="66"/>
      <c r="Y25" s="67">
        <f t="shared" si="0"/>
        <v>1</v>
      </c>
      <c r="Z25" s="16"/>
      <c r="AA25" s="16"/>
      <c r="AB25" s="16"/>
      <c r="AC25" s="16"/>
      <c r="AD25" s="16"/>
      <c r="AE25" s="16" t="s">
        <v>626</v>
      </c>
      <c r="AF25" s="16" t="s">
        <v>654</v>
      </c>
      <c r="AG25" s="16" t="s">
        <v>623</v>
      </c>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6">
        <v>2</v>
      </c>
      <c r="BK25" s="16">
        <v>2</v>
      </c>
      <c r="BL25" s="16">
        <v>2</v>
      </c>
      <c r="BM25" s="16">
        <v>2</v>
      </c>
      <c r="BN25" s="16">
        <v>2</v>
      </c>
      <c r="BO25" s="16">
        <v>2</v>
      </c>
      <c r="BP25" s="16">
        <v>2</v>
      </c>
      <c r="BQ25" s="16">
        <v>2</v>
      </c>
      <c r="BR25" s="16">
        <v>2</v>
      </c>
      <c r="BS25" s="16">
        <v>2</v>
      </c>
      <c r="BT25" s="16">
        <v>2</v>
      </c>
      <c r="BU25" s="16">
        <v>2</v>
      </c>
      <c r="BV25" s="16">
        <v>2</v>
      </c>
      <c r="BW25" s="16">
        <v>2</v>
      </c>
      <c r="BX25" s="16">
        <v>2</v>
      </c>
      <c r="BY25" s="16">
        <v>2</v>
      </c>
      <c r="BZ25" s="16">
        <v>2</v>
      </c>
      <c r="CA25" s="16">
        <v>2</v>
      </c>
      <c r="CB25" s="16">
        <v>2</v>
      </c>
      <c r="CC25" s="16">
        <v>2</v>
      </c>
      <c r="CD25" s="16">
        <v>2</v>
      </c>
      <c r="CE25" s="16">
        <v>2</v>
      </c>
      <c r="CF25" s="16">
        <v>2</v>
      </c>
      <c r="CG25" s="16">
        <v>2</v>
      </c>
      <c r="CH25" s="16">
        <v>2</v>
      </c>
      <c r="CI25" s="16">
        <v>2</v>
      </c>
      <c r="CJ25" s="16">
        <v>2</v>
      </c>
      <c r="CK25" s="16">
        <v>2</v>
      </c>
      <c r="CL25" s="16">
        <v>2</v>
      </c>
      <c r="CM25" s="16">
        <v>2</v>
      </c>
      <c r="CN25" s="16">
        <v>2</v>
      </c>
      <c r="CO25" s="16">
        <v>2</v>
      </c>
      <c r="CP25" s="16">
        <v>2</v>
      </c>
      <c r="CQ25" s="16">
        <v>2</v>
      </c>
      <c r="CR25" s="16">
        <v>2</v>
      </c>
      <c r="CS25" s="16">
        <v>1</v>
      </c>
      <c r="CT25" s="16">
        <v>2</v>
      </c>
      <c r="CU25" s="16">
        <v>2</v>
      </c>
      <c r="CV25" s="16">
        <v>2</v>
      </c>
      <c r="CW25" s="69">
        <f t="shared" si="1"/>
        <v>38</v>
      </c>
      <c r="CX25" s="352">
        <f t="shared" si="2"/>
        <v>0.97435897435897434</v>
      </c>
      <c r="CY25" s="69">
        <f t="shared" si="3"/>
        <v>1</v>
      </c>
      <c r="CZ25" s="70">
        <f t="shared" si="4"/>
        <v>2.564102564102564E-2</v>
      </c>
      <c r="DA25" s="69">
        <f t="shared" si="5"/>
        <v>0</v>
      </c>
      <c r="DB25" s="70">
        <f t="shared" si="6"/>
        <v>0</v>
      </c>
      <c r="DC25" s="69">
        <f t="shared" si="7"/>
        <v>0</v>
      </c>
      <c r="DD25" s="70">
        <f t="shared" si="8"/>
        <v>0</v>
      </c>
      <c r="DE25" s="71">
        <f t="shared" si="9"/>
        <v>1.9743589743589745</v>
      </c>
      <c r="DF25" s="71" t="str">
        <f t="shared" si="10"/>
        <v>Đạt mục tiêu</v>
      </c>
      <c r="DG25" s="2"/>
      <c r="DH25" s="2"/>
      <c r="DI25" s="2"/>
      <c r="DJ25" s="2"/>
      <c r="DK25" s="2"/>
      <c r="DL25" s="2"/>
      <c r="DM25" s="2"/>
      <c r="DN25" s="2"/>
      <c r="DO25" s="2"/>
      <c r="DP25" s="2"/>
      <c r="DQ25" s="2"/>
      <c r="DR25" s="2"/>
      <c r="DS25" s="2"/>
      <c r="DT25" s="2"/>
      <c r="DU25" s="2"/>
      <c r="DV25" s="2"/>
      <c r="DW25" s="2"/>
      <c r="DX25" s="2"/>
      <c r="DY25" s="2"/>
      <c r="DZ25" s="2"/>
    </row>
    <row r="26" spans="1:130" ht="42.75" hidden="1" customHeight="1" x14ac:dyDescent="0.25">
      <c r="A26" s="49">
        <v>16</v>
      </c>
      <c r="B26" s="62">
        <v>26</v>
      </c>
      <c r="C26" s="56">
        <v>26</v>
      </c>
      <c r="D26" s="8" t="s">
        <v>27</v>
      </c>
      <c r="E26" s="15" t="s">
        <v>11</v>
      </c>
      <c r="F26" s="15" t="s">
        <v>28</v>
      </c>
      <c r="G26" s="64" t="s">
        <v>19</v>
      </c>
      <c r="H26" s="8" t="s">
        <v>627</v>
      </c>
      <c r="I26" s="64" t="s">
        <v>628</v>
      </c>
      <c r="J26" s="64" t="s">
        <v>14</v>
      </c>
      <c r="K26" s="16" t="s">
        <v>6</v>
      </c>
      <c r="L26" s="16" t="s">
        <v>15</v>
      </c>
      <c r="M26" s="11"/>
      <c r="N26" s="11" t="s">
        <v>546</v>
      </c>
      <c r="O26" s="80"/>
      <c r="P26" s="66"/>
      <c r="Q26" s="66"/>
      <c r="R26" s="66"/>
      <c r="S26" s="66"/>
      <c r="T26" s="66"/>
      <c r="U26" s="82" t="s">
        <v>15</v>
      </c>
      <c r="V26" s="66"/>
      <c r="W26" s="66"/>
      <c r="X26" s="66"/>
      <c r="Y26" s="67">
        <f t="shared" si="0"/>
        <v>1</v>
      </c>
      <c r="Z26" s="16"/>
      <c r="AA26" s="16"/>
      <c r="AB26" s="16"/>
      <c r="AC26" s="16"/>
      <c r="AD26" s="16"/>
      <c r="AE26" s="68"/>
      <c r="AF26" s="12"/>
      <c r="AG26" s="12"/>
      <c r="AH26" s="12"/>
      <c r="AI26" s="12"/>
      <c r="AJ26" s="12"/>
      <c r="AK26" s="12"/>
      <c r="AL26" s="12"/>
      <c r="AM26" s="12"/>
      <c r="AN26" s="12"/>
      <c r="AO26" s="12"/>
      <c r="AP26" s="12"/>
      <c r="AQ26" s="12"/>
      <c r="AR26" s="12"/>
      <c r="AS26" s="12"/>
      <c r="AT26" s="12"/>
      <c r="AU26" s="12"/>
      <c r="AV26" s="12"/>
      <c r="AW26" s="12"/>
      <c r="AX26" s="12"/>
      <c r="AY26" s="12" t="s">
        <v>626</v>
      </c>
      <c r="AZ26" s="12"/>
      <c r="BA26" s="12"/>
      <c r="BB26" s="12"/>
      <c r="BC26" s="12"/>
      <c r="BD26" s="12"/>
      <c r="BE26" s="12"/>
      <c r="BF26" s="12"/>
      <c r="BG26" s="12"/>
      <c r="BH26" s="12"/>
      <c r="BI26" s="12"/>
      <c r="BJ26" s="16">
        <v>2</v>
      </c>
      <c r="BK26" s="16">
        <v>2</v>
      </c>
      <c r="BL26" s="16">
        <v>2</v>
      </c>
      <c r="BM26" s="16">
        <v>2</v>
      </c>
      <c r="BN26" s="16">
        <v>2</v>
      </c>
      <c r="BO26" s="16">
        <v>2</v>
      </c>
      <c r="BP26" s="16">
        <v>2</v>
      </c>
      <c r="BQ26" s="16">
        <v>2</v>
      </c>
      <c r="BR26" s="16">
        <v>2</v>
      </c>
      <c r="BS26" s="16">
        <v>2</v>
      </c>
      <c r="BT26" s="16">
        <v>2</v>
      </c>
      <c r="BU26" s="16">
        <v>2</v>
      </c>
      <c r="BV26" s="16">
        <v>2</v>
      </c>
      <c r="BW26" s="16">
        <v>2</v>
      </c>
      <c r="BX26" s="16">
        <v>2</v>
      </c>
      <c r="BY26" s="16">
        <v>2</v>
      </c>
      <c r="BZ26" s="16">
        <v>2</v>
      </c>
      <c r="CA26" s="16">
        <v>2</v>
      </c>
      <c r="CB26" s="16">
        <v>2</v>
      </c>
      <c r="CC26" s="16">
        <v>2</v>
      </c>
      <c r="CD26" s="16">
        <v>2</v>
      </c>
      <c r="CE26" s="16">
        <v>2</v>
      </c>
      <c r="CF26" s="16">
        <v>2</v>
      </c>
      <c r="CG26" s="16">
        <v>2</v>
      </c>
      <c r="CH26" s="16">
        <v>2</v>
      </c>
      <c r="CI26" s="16">
        <v>2</v>
      </c>
      <c r="CJ26" s="16">
        <v>2</v>
      </c>
      <c r="CK26" s="16">
        <v>2</v>
      </c>
      <c r="CL26" s="16">
        <v>2</v>
      </c>
      <c r="CM26" s="16">
        <v>2</v>
      </c>
      <c r="CN26" s="16">
        <v>2</v>
      </c>
      <c r="CO26" s="16">
        <v>2</v>
      </c>
      <c r="CP26" s="16">
        <v>2</v>
      </c>
      <c r="CQ26" s="16">
        <v>2</v>
      </c>
      <c r="CR26" s="16">
        <v>2</v>
      </c>
      <c r="CS26" s="16"/>
      <c r="CT26" s="16">
        <v>2</v>
      </c>
      <c r="CU26" s="16">
        <v>2</v>
      </c>
      <c r="CV26" s="16">
        <v>2</v>
      </c>
      <c r="CW26" s="69">
        <f t="shared" si="1"/>
        <v>38</v>
      </c>
      <c r="CX26" s="352">
        <f t="shared" si="2"/>
        <v>1</v>
      </c>
      <c r="CY26" s="69">
        <f t="shared" si="3"/>
        <v>0</v>
      </c>
      <c r="CZ26" s="70">
        <f t="shared" si="4"/>
        <v>0</v>
      </c>
      <c r="DA26" s="69">
        <f t="shared" si="5"/>
        <v>0</v>
      </c>
      <c r="DB26" s="70">
        <f t="shared" si="6"/>
        <v>0</v>
      </c>
      <c r="DC26" s="69">
        <f t="shared" si="7"/>
        <v>0</v>
      </c>
      <c r="DD26" s="70">
        <f t="shared" si="8"/>
        <v>0</v>
      </c>
      <c r="DE26" s="71">
        <f t="shared" si="9"/>
        <v>2</v>
      </c>
      <c r="DF26" s="71" t="str">
        <f t="shared" si="10"/>
        <v>Đạt mục tiêu</v>
      </c>
      <c r="DG26" s="2"/>
      <c r="DH26" s="2"/>
      <c r="DI26" s="2"/>
      <c r="DJ26" s="2"/>
      <c r="DK26" s="2"/>
      <c r="DL26" s="2"/>
      <c r="DM26" s="2"/>
      <c r="DN26" s="2"/>
      <c r="DO26" s="2"/>
      <c r="DP26" s="2"/>
      <c r="DQ26" s="2"/>
      <c r="DR26" s="2"/>
      <c r="DS26" s="2"/>
      <c r="DT26" s="2"/>
      <c r="DU26" s="2"/>
      <c r="DV26" s="2"/>
      <c r="DW26" s="2"/>
      <c r="DX26" s="2"/>
      <c r="DY26" s="2"/>
      <c r="DZ26" s="2"/>
    </row>
    <row r="27" spans="1:130" ht="33.75" hidden="1" customHeight="1" x14ac:dyDescent="0.25">
      <c r="A27" s="49">
        <v>17</v>
      </c>
      <c r="B27" s="62">
        <v>27</v>
      </c>
      <c r="C27" s="56">
        <v>27</v>
      </c>
      <c r="D27" s="8" t="s">
        <v>29</v>
      </c>
      <c r="E27" s="15" t="s">
        <v>19</v>
      </c>
      <c r="F27" s="15" t="s">
        <v>30</v>
      </c>
      <c r="G27" s="64" t="s">
        <v>19</v>
      </c>
      <c r="H27" s="8" t="s">
        <v>629</v>
      </c>
      <c r="I27" s="64" t="s">
        <v>611</v>
      </c>
      <c r="J27" s="64" t="s">
        <v>14</v>
      </c>
      <c r="K27" s="16" t="s">
        <v>6</v>
      </c>
      <c r="L27" s="16" t="s">
        <v>15</v>
      </c>
      <c r="M27" s="11">
        <v>1</v>
      </c>
      <c r="N27" s="305" t="s">
        <v>543</v>
      </c>
      <c r="O27" s="66"/>
      <c r="P27" s="66"/>
      <c r="Q27" s="66"/>
      <c r="R27" s="66" t="s">
        <v>15</v>
      </c>
      <c r="S27" s="66"/>
      <c r="T27" s="66"/>
      <c r="U27" s="66"/>
      <c r="V27" s="66"/>
      <c r="W27" s="66"/>
      <c r="X27" s="66"/>
      <c r="Y27" s="67">
        <f t="shared" si="0"/>
        <v>1</v>
      </c>
      <c r="Z27" s="16"/>
      <c r="AA27" s="16"/>
      <c r="AB27" s="16"/>
      <c r="AC27" s="16"/>
      <c r="AD27" s="16"/>
      <c r="AE27" s="68"/>
      <c r="AF27" s="12"/>
      <c r="AG27" s="12"/>
      <c r="AH27" s="12"/>
      <c r="AI27" s="12"/>
      <c r="AJ27" s="12"/>
      <c r="AK27" s="12"/>
      <c r="AL27" s="12" t="s">
        <v>623</v>
      </c>
      <c r="AM27" s="12" t="s">
        <v>623</v>
      </c>
      <c r="AN27" s="12" t="s">
        <v>623</v>
      </c>
      <c r="AO27" s="12" t="s">
        <v>623</v>
      </c>
      <c r="AP27" s="12" t="s">
        <v>623</v>
      </c>
      <c r="AQ27" s="12"/>
      <c r="AR27" s="12"/>
      <c r="AS27" s="12"/>
      <c r="AT27" s="12"/>
      <c r="AU27" s="12"/>
      <c r="AV27" s="12"/>
      <c r="AW27" s="12"/>
      <c r="AX27" s="12"/>
      <c r="AY27" s="12"/>
      <c r="AZ27" s="12"/>
      <c r="BA27" s="12"/>
      <c r="BB27" s="12"/>
      <c r="BC27" s="12"/>
      <c r="BD27" s="12"/>
      <c r="BE27" s="12"/>
      <c r="BF27" s="12"/>
      <c r="BG27" s="12"/>
      <c r="BH27" s="12"/>
      <c r="BI27" s="12"/>
      <c r="BJ27" s="16">
        <v>2</v>
      </c>
      <c r="BK27" s="16">
        <v>2</v>
      </c>
      <c r="BL27" s="16">
        <v>2</v>
      </c>
      <c r="BM27" s="16">
        <v>2</v>
      </c>
      <c r="BN27" s="16">
        <v>2</v>
      </c>
      <c r="BO27" s="16">
        <v>2</v>
      </c>
      <c r="BP27" s="16">
        <v>2</v>
      </c>
      <c r="BQ27" s="16">
        <v>2</v>
      </c>
      <c r="BR27" s="16">
        <v>2</v>
      </c>
      <c r="BS27" s="16">
        <v>2</v>
      </c>
      <c r="BT27" s="16">
        <v>2</v>
      </c>
      <c r="BU27" s="16">
        <v>2</v>
      </c>
      <c r="BV27" s="16">
        <v>2</v>
      </c>
      <c r="BW27" s="16">
        <v>2</v>
      </c>
      <c r="BX27" s="16">
        <v>2</v>
      </c>
      <c r="BY27" s="16">
        <v>2</v>
      </c>
      <c r="BZ27" s="16">
        <v>2</v>
      </c>
      <c r="CA27" s="16">
        <v>2</v>
      </c>
      <c r="CB27" s="16">
        <v>2</v>
      </c>
      <c r="CC27" s="16">
        <v>2</v>
      </c>
      <c r="CD27" s="16">
        <v>2</v>
      </c>
      <c r="CE27" s="16">
        <v>2</v>
      </c>
      <c r="CF27" s="16">
        <v>2</v>
      </c>
      <c r="CG27" s="16">
        <v>2</v>
      </c>
      <c r="CH27" s="16">
        <v>2</v>
      </c>
      <c r="CI27" s="16">
        <v>2</v>
      </c>
      <c r="CJ27" s="16">
        <v>2</v>
      </c>
      <c r="CK27" s="16">
        <v>2</v>
      </c>
      <c r="CL27" s="16">
        <v>2</v>
      </c>
      <c r="CM27" s="16">
        <v>2</v>
      </c>
      <c r="CN27" s="16">
        <v>1</v>
      </c>
      <c r="CO27" s="16">
        <v>1</v>
      </c>
      <c r="CP27" s="16">
        <v>1</v>
      </c>
      <c r="CQ27" s="16">
        <v>1</v>
      </c>
      <c r="CR27" s="16">
        <v>2</v>
      </c>
      <c r="CS27" s="16">
        <v>1</v>
      </c>
      <c r="CT27" s="16">
        <v>2</v>
      </c>
      <c r="CU27" s="16">
        <v>2</v>
      </c>
      <c r="CV27" s="16">
        <v>2</v>
      </c>
      <c r="CW27" s="69">
        <f t="shared" si="1"/>
        <v>34</v>
      </c>
      <c r="CX27" s="352">
        <f t="shared" si="2"/>
        <v>0.87179487179487181</v>
      </c>
      <c r="CY27" s="69">
        <f t="shared" si="3"/>
        <v>5</v>
      </c>
      <c r="CZ27" s="70">
        <f t="shared" si="4"/>
        <v>0.12820512820512819</v>
      </c>
      <c r="DA27" s="69">
        <f t="shared" si="5"/>
        <v>0</v>
      </c>
      <c r="DB27" s="70">
        <f t="shared" si="6"/>
        <v>0</v>
      </c>
      <c r="DC27" s="69">
        <f t="shared" si="7"/>
        <v>0</v>
      </c>
      <c r="DD27" s="70">
        <f t="shared" si="8"/>
        <v>0</v>
      </c>
      <c r="DE27" s="71">
        <f t="shared" si="9"/>
        <v>1.8717948717948718</v>
      </c>
      <c r="DF27" s="71" t="str">
        <f t="shared" si="10"/>
        <v>Đạt mục tiêu</v>
      </c>
      <c r="DG27" s="2"/>
      <c r="DH27" s="2"/>
      <c r="DI27" s="2"/>
      <c r="DJ27" s="2"/>
      <c r="DK27" s="2"/>
      <c r="DL27" s="2"/>
      <c r="DM27" s="2"/>
      <c r="DN27" s="2"/>
      <c r="DO27" s="2"/>
      <c r="DP27" s="2"/>
      <c r="DQ27" s="2"/>
      <c r="DR27" s="2"/>
      <c r="DS27" s="2"/>
      <c r="DT27" s="2"/>
      <c r="DU27" s="2"/>
      <c r="DV27" s="2"/>
      <c r="DW27" s="2"/>
      <c r="DX27" s="2"/>
      <c r="DY27" s="2"/>
      <c r="DZ27" s="2"/>
    </row>
    <row r="28" spans="1:130" ht="44.25" hidden="1" customHeight="1" x14ac:dyDescent="0.25">
      <c r="A28" s="49">
        <v>18</v>
      </c>
      <c r="B28" s="62">
        <v>28</v>
      </c>
      <c r="C28" s="56">
        <v>28</v>
      </c>
      <c r="D28" s="8" t="s">
        <v>31</v>
      </c>
      <c r="E28" s="15" t="s">
        <v>19</v>
      </c>
      <c r="F28" s="15" t="s">
        <v>20</v>
      </c>
      <c r="G28" s="64" t="s">
        <v>19</v>
      </c>
      <c r="H28" s="83" t="s">
        <v>630</v>
      </c>
      <c r="I28" s="64" t="s">
        <v>611</v>
      </c>
      <c r="J28" s="64" t="s">
        <v>14</v>
      </c>
      <c r="K28" s="16" t="s">
        <v>6</v>
      </c>
      <c r="L28" s="16" t="s">
        <v>15</v>
      </c>
      <c r="M28" s="11"/>
      <c r="N28" s="11" t="s">
        <v>548</v>
      </c>
      <c r="O28" s="66"/>
      <c r="P28" s="66"/>
      <c r="Q28" s="66"/>
      <c r="R28" s="66"/>
      <c r="S28" s="66"/>
      <c r="T28" s="66"/>
      <c r="U28" s="66"/>
      <c r="V28" s="66"/>
      <c r="W28" s="66"/>
      <c r="X28" s="66" t="s">
        <v>15</v>
      </c>
      <c r="Y28" s="67">
        <f t="shared" si="0"/>
        <v>1</v>
      </c>
      <c r="Z28" s="16"/>
      <c r="AA28" s="16"/>
      <c r="AB28" s="16"/>
      <c r="AC28" s="16"/>
      <c r="AD28" s="16"/>
      <c r="AE28" s="68"/>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t="s">
        <v>623</v>
      </c>
      <c r="BJ28" s="16">
        <v>2</v>
      </c>
      <c r="BK28" s="16">
        <v>2</v>
      </c>
      <c r="BL28" s="16">
        <v>2</v>
      </c>
      <c r="BM28" s="16">
        <v>2</v>
      </c>
      <c r="BN28" s="16">
        <v>2</v>
      </c>
      <c r="BO28" s="16">
        <v>2</v>
      </c>
      <c r="BP28" s="16">
        <v>2</v>
      </c>
      <c r="BQ28" s="16">
        <v>2</v>
      </c>
      <c r="BR28" s="16">
        <v>2</v>
      </c>
      <c r="BS28" s="16">
        <v>2</v>
      </c>
      <c r="BT28" s="16">
        <v>2</v>
      </c>
      <c r="BU28" s="16">
        <v>2</v>
      </c>
      <c r="BV28" s="16">
        <v>2</v>
      </c>
      <c r="BW28" s="16">
        <v>2</v>
      </c>
      <c r="BX28" s="16">
        <v>2</v>
      </c>
      <c r="BY28" s="16">
        <v>2</v>
      </c>
      <c r="BZ28" s="16">
        <v>2</v>
      </c>
      <c r="CA28" s="16">
        <v>2</v>
      </c>
      <c r="CB28" s="16">
        <v>2</v>
      </c>
      <c r="CC28" s="16">
        <v>2</v>
      </c>
      <c r="CD28" s="16">
        <v>2</v>
      </c>
      <c r="CE28" s="16">
        <v>2</v>
      </c>
      <c r="CF28" s="16">
        <v>2</v>
      </c>
      <c r="CG28" s="16">
        <v>2</v>
      </c>
      <c r="CH28" s="16">
        <v>2</v>
      </c>
      <c r="CI28" s="16">
        <v>2</v>
      </c>
      <c r="CJ28" s="16">
        <v>2</v>
      </c>
      <c r="CK28" s="16">
        <v>2</v>
      </c>
      <c r="CL28" s="16">
        <v>2</v>
      </c>
      <c r="CM28" s="16">
        <v>2</v>
      </c>
      <c r="CN28" s="16">
        <v>2</v>
      </c>
      <c r="CO28" s="16">
        <v>2</v>
      </c>
      <c r="CP28" s="16">
        <v>2</v>
      </c>
      <c r="CQ28" s="16">
        <v>2</v>
      </c>
      <c r="CR28" s="16">
        <v>2</v>
      </c>
      <c r="CS28" s="16"/>
      <c r="CT28" s="16">
        <v>2</v>
      </c>
      <c r="CU28" s="16">
        <v>2</v>
      </c>
      <c r="CV28" s="16">
        <v>2</v>
      </c>
      <c r="CW28" s="69">
        <f t="shared" si="1"/>
        <v>38</v>
      </c>
      <c r="CX28" s="352">
        <f t="shared" si="2"/>
        <v>1</v>
      </c>
      <c r="CY28" s="69">
        <f t="shared" si="3"/>
        <v>0</v>
      </c>
      <c r="CZ28" s="70">
        <f t="shared" si="4"/>
        <v>0</v>
      </c>
      <c r="DA28" s="69">
        <f t="shared" si="5"/>
        <v>0</v>
      </c>
      <c r="DB28" s="70">
        <f t="shared" si="6"/>
        <v>0</v>
      </c>
      <c r="DC28" s="69">
        <f t="shared" si="7"/>
        <v>0</v>
      </c>
      <c r="DD28" s="70">
        <f t="shared" si="8"/>
        <v>0</v>
      </c>
      <c r="DE28" s="71">
        <f t="shared" si="9"/>
        <v>2</v>
      </c>
      <c r="DF28" s="71" t="str">
        <f t="shared" si="10"/>
        <v>Đạt mục tiêu</v>
      </c>
      <c r="DG28" s="2"/>
      <c r="DH28" s="2"/>
      <c r="DI28" s="2"/>
      <c r="DJ28" s="2"/>
      <c r="DK28" s="2"/>
      <c r="DL28" s="2"/>
      <c r="DM28" s="2"/>
      <c r="DN28" s="2"/>
      <c r="DO28" s="2"/>
      <c r="DP28" s="2"/>
      <c r="DQ28" s="2"/>
      <c r="DR28" s="2"/>
      <c r="DS28" s="2"/>
      <c r="DT28" s="2"/>
      <c r="DU28" s="2"/>
      <c r="DV28" s="2"/>
      <c r="DW28" s="2"/>
      <c r="DX28" s="2"/>
      <c r="DY28" s="2"/>
      <c r="DZ28" s="2"/>
    </row>
    <row r="29" spans="1:130" ht="53.25" hidden="1" customHeight="1" x14ac:dyDescent="0.25">
      <c r="A29" s="49">
        <v>19</v>
      </c>
      <c r="B29" s="62">
        <v>29</v>
      </c>
      <c r="C29" s="56">
        <v>29</v>
      </c>
      <c r="D29" s="8" t="s">
        <v>32</v>
      </c>
      <c r="E29" s="15" t="s">
        <v>11</v>
      </c>
      <c r="F29" s="15" t="s">
        <v>33</v>
      </c>
      <c r="G29" s="64" t="s">
        <v>19</v>
      </c>
      <c r="H29" s="83" t="s">
        <v>631</v>
      </c>
      <c r="I29" s="64" t="s">
        <v>611</v>
      </c>
      <c r="J29" s="64" t="s">
        <v>14</v>
      </c>
      <c r="K29" s="16" t="s">
        <v>6</v>
      </c>
      <c r="L29" s="16" t="s">
        <v>15</v>
      </c>
      <c r="M29" s="11">
        <v>1</v>
      </c>
      <c r="N29" s="11" t="s">
        <v>547</v>
      </c>
      <c r="O29" s="66"/>
      <c r="P29" s="66"/>
      <c r="Q29" s="66"/>
      <c r="R29" s="66"/>
      <c r="S29" s="66"/>
      <c r="T29" s="66"/>
      <c r="U29" s="66"/>
      <c r="V29" s="66"/>
      <c r="W29" s="66" t="s">
        <v>15</v>
      </c>
      <c r="X29" s="66"/>
      <c r="Y29" s="67">
        <f t="shared" si="0"/>
        <v>1</v>
      </c>
      <c r="Z29" s="16"/>
      <c r="AA29" s="16"/>
      <c r="AB29" s="16"/>
      <c r="AC29" s="16"/>
      <c r="AD29" s="16"/>
      <c r="AE29" s="68"/>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t="s">
        <v>623</v>
      </c>
      <c r="BG29" s="12"/>
      <c r="BH29" s="12" t="s">
        <v>623</v>
      </c>
      <c r="BI29" s="12"/>
      <c r="BJ29" s="16">
        <v>2</v>
      </c>
      <c r="BK29" s="16">
        <v>2</v>
      </c>
      <c r="BL29" s="16">
        <v>2</v>
      </c>
      <c r="BM29" s="16">
        <v>2</v>
      </c>
      <c r="BN29" s="16">
        <v>2</v>
      </c>
      <c r="BO29" s="16">
        <v>2</v>
      </c>
      <c r="BP29" s="16">
        <v>2</v>
      </c>
      <c r="BQ29" s="16">
        <v>2</v>
      </c>
      <c r="BR29" s="16">
        <v>2</v>
      </c>
      <c r="BS29" s="16">
        <v>2</v>
      </c>
      <c r="BT29" s="16">
        <v>2</v>
      </c>
      <c r="BU29" s="16">
        <v>2</v>
      </c>
      <c r="BV29" s="16">
        <v>2</v>
      </c>
      <c r="BW29" s="16">
        <v>2</v>
      </c>
      <c r="BX29" s="16">
        <v>2</v>
      </c>
      <c r="BY29" s="16">
        <v>2</v>
      </c>
      <c r="BZ29" s="16">
        <v>2</v>
      </c>
      <c r="CA29" s="16">
        <v>2</v>
      </c>
      <c r="CB29" s="16">
        <v>2</v>
      </c>
      <c r="CC29" s="16">
        <v>2</v>
      </c>
      <c r="CD29" s="16">
        <v>2</v>
      </c>
      <c r="CE29" s="16">
        <v>2</v>
      </c>
      <c r="CF29" s="16">
        <v>2</v>
      </c>
      <c r="CG29" s="16">
        <v>2</v>
      </c>
      <c r="CH29" s="16">
        <v>2</v>
      </c>
      <c r="CI29" s="16">
        <v>2</v>
      </c>
      <c r="CJ29" s="16">
        <v>2</v>
      </c>
      <c r="CK29" s="16">
        <v>2</v>
      </c>
      <c r="CL29" s="16">
        <v>2</v>
      </c>
      <c r="CM29" s="16">
        <v>2</v>
      </c>
      <c r="CN29" s="16">
        <v>2</v>
      </c>
      <c r="CO29" s="16">
        <v>2</v>
      </c>
      <c r="CP29" s="16">
        <v>2</v>
      </c>
      <c r="CQ29" s="16">
        <v>2</v>
      </c>
      <c r="CR29" s="16">
        <v>2</v>
      </c>
      <c r="CS29" s="16"/>
      <c r="CT29" s="16">
        <v>2</v>
      </c>
      <c r="CU29" s="16">
        <v>2</v>
      </c>
      <c r="CV29" s="16">
        <v>2</v>
      </c>
      <c r="CW29" s="69">
        <f t="shared" si="1"/>
        <v>38</v>
      </c>
      <c r="CX29" s="352">
        <f t="shared" si="2"/>
        <v>1</v>
      </c>
      <c r="CY29" s="69">
        <f t="shared" si="3"/>
        <v>0</v>
      </c>
      <c r="CZ29" s="70">
        <f t="shared" si="4"/>
        <v>0</v>
      </c>
      <c r="DA29" s="69">
        <f t="shared" si="5"/>
        <v>0</v>
      </c>
      <c r="DB29" s="70">
        <f t="shared" si="6"/>
        <v>0</v>
      </c>
      <c r="DC29" s="69">
        <f t="shared" si="7"/>
        <v>0</v>
      </c>
      <c r="DD29" s="70">
        <f t="shared" si="8"/>
        <v>0</v>
      </c>
      <c r="DE29" s="71">
        <f t="shared" si="9"/>
        <v>2</v>
      </c>
      <c r="DF29" s="71" t="str">
        <f t="shared" si="10"/>
        <v>Đạt mục tiêu</v>
      </c>
      <c r="DG29" s="2"/>
      <c r="DH29" s="2"/>
      <c r="DI29" s="2"/>
      <c r="DJ29" s="2"/>
      <c r="DK29" s="2"/>
      <c r="DL29" s="2"/>
      <c r="DM29" s="2"/>
      <c r="DN29" s="2"/>
      <c r="DO29" s="2"/>
      <c r="DP29" s="2"/>
      <c r="DQ29" s="2"/>
      <c r="DR29" s="2"/>
      <c r="DS29" s="2"/>
      <c r="DT29" s="2"/>
      <c r="DU29" s="2"/>
      <c r="DV29" s="2"/>
      <c r="DW29" s="2"/>
      <c r="DX29" s="2"/>
      <c r="DY29" s="2"/>
      <c r="DZ29" s="2"/>
    </row>
    <row r="30" spans="1:130" ht="49.5" hidden="1" customHeight="1" x14ac:dyDescent="0.25">
      <c r="A30" s="49">
        <v>20</v>
      </c>
      <c r="B30" s="62">
        <v>30</v>
      </c>
      <c r="C30" s="56">
        <v>30</v>
      </c>
      <c r="D30" s="8" t="s">
        <v>34</v>
      </c>
      <c r="E30" s="15" t="s">
        <v>11</v>
      </c>
      <c r="F30" s="15" t="s">
        <v>35</v>
      </c>
      <c r="G30" s="64" t="s">
        <v>36</v>
      </c>
      <c r="H30" s="8" t="s">
        <v>632</v>
      </c>
      <c r="I30" s="64" t="s">
        <v>611</v>
      </c>
      <c r="J30" s="64" t="s">
        <v>14</v>
      </c>
      <c r="K30" s="16" t="s">
        <v>6</v>
      </c>
      <c r="L30" s="16" t="s">
        <v>15</v>
      </c>
      <c r="M30" s="11"/>
      <c r="N30" s="11" t="s">
        <v>1268</v>
      </c>
      <c r="O30" s="66"/>
      <c r="P30" s="66"/>
      <c r="Q30" s="66"/>
      <c r="R30" s="66"/>
      <c r="S30" s="80"/>
      <c r="T30" s="80"/>
      <c r="U30" s="66"/>
      <c r="V30" s="66" t="s">
        <v>15</v>
      </c>
      <c r="W30" s="66"/>
      <c r="X30" s="66"/>
      <c r="Y30" s="67">
        <f t="shared" si="0"/>
        <v>1</v>
      </c>
      <c r="Z30" s="16"/>
      <c r="AA30" s="16"/>
      <c r="AB30" s="16"/>
      <c r="AC30" s="16"/>
      <c r="AD30" s="16"/>
      <c r="AE30" s="68"/>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t="s">
        <v>626</v>
      </c>
      <c r="BD30" s="12"/>
      <c r="BE30" s="12"/>
      <c r="BF30" s="12"/>
      <c r="BG30" s="12"/>
      <c r="BH30" s="12"/>
      <c r="BI30" s="12"/>
      <c r="BJ30" s="16">
        <v>2</v>
      </c>
      <c r="BK30" s="16">
        <v>2</v>
      </c>
      <c r="BL30" s="16">
        <v>2</v>
      </c>
      <c r="BM30" s="16">
        <v>2</v>
      </c>
      <c r="BN30" s="16">
        <v>2</v>
      </c>
      <c r="BO30" s="16">
        <v>2</v>
      </c>
      <c r="BP30" s="16">
        <v>2</v>
      </c>
      <c r="BQ30" s="16">
        <v>2</v>
      </c>
      <c r="BR30" s="16">
        <v>2</v>
      </c>
      <c r="BS30" s="16">
        <v>2</v>
      </c>
      <c r="BT30" s="16">
        <v>2</v>
      </c>
      <c r="BU30" s="16">
        <v>2</v>
      </c>
      <c r="BV30" s="16">
        <v>2</v>
      </c>
      <c r="BW30" s="16">
        <v>2</v>
      </c>
      <c r="BX30" s="16">
        <v>2</v>
      </c>
      <c r="BY30" s="16">
        <v>2</v>
      </c>
      <c r="BZ30" s="16">
        <v>2</v>
      </c>
      <c r="CA30" s="16">
        <v>2</v>
      </c>
      <c r="CB30" s="16">
        <v>2</v>
      </c>
      <c r="CC30" s="16">
        <v>2</v>
      </c>
      <c r="CD30" s="16">
        <v>2</v>
      </c>
      <c r="CE30" s="16">
        <v>2</v>
      </c>
      <c r="CF30" s="16">
        <v>2</v>
      </c>
      <c r="CG30" s="16">
        <v>2</v>
      </c>
      <c r="CH30" s="16">
        <v>2</v>
      </c>
      <c r="CI30" s="16">
        <v>2</v>
      </c>
      <c r="CJ30" s="16">
        <v>2</v>
      </c>
      <c r="CK30" s="16">
        <v>2</v>
      </c>
      <c r="CL30" s="16">
        <v>2</v>
      </c>
      <c r="CM30" s="16">
        <v>2</v>
      </c>
      <c r="CN30" s="16">
        <v>2</v>
      </c>
      <c r="CO30" s="16">
        <v>2</v>
      </c>
      <c r="CP30" s="16">
        <v>2</v>
      </c>
      <c r="CQ30" s="16">
        <v>2</v>
      </c>
      <c r="CR30" s="16">
        <v>2</v>
      </c>
      <c r="CS30" s="16"/>
      <c r="CT30" s="16">
        <v>2</v>
      </c>
      <c r="CU30" s="16">
        <v>2</v>
      </c>
      <c r="CV30" s="16">
        <v>2</v>
      </c>
      <c r="CW30" s="69">
        <f t="shared" si="1"/>
        <v>38</v>
      </c>
      <c r="CX30" s="352">
        <f t="shared" si="2"/>
        <v>1</v>
      </c>
      <c r="CY30" s="69">
        <f t="shared" si="3"/>
        <v>0</v>
      </c>
      <c r="CZ30" s="70">
        <f t="shared" si="4"/>
        <v>0</v>
      </c>
      <c r="DA30" s="69">
        <f t="shared" si="5"/>
        <v>0</v>
      </c>
      <c r="DB30" s="70">
        <f t="shared" si="6"/>
        <v>0</v>
      </c>
      <c r="DC30" s="69">
        <f t="shared" si="7"/>
        <v>0</v>
      </c>
      <c r="DD30" s="70">
        <f t="shared" si="8"/>
        <v>0</v>
      </c>
      <c r="DE30" s="71">
        <f t="shared" si="9"/>
        <v>2</v>
      </c>
      <c r="DF30" s="71" t="str">
        <f t="shared" si="10"/>
        <v>Đạt mục tiêu</v>
      </c>
      <c r="DG30" s="2"/>
      <c r="DH30" s="2"/>
      <c r="DI30" s="2"/>
      <c r="DJ30" s="2"/>
      <c r="DK30" s="2"/>
      <c r="DL30" s="2"/>
      <c r="DM30" s="2"/>
      <c r="DN30" s="2"/>
      <c r="DO30" s="2"/>
      <c r="DP30" s="2"/>
      <c r="DQ30" s="2"/>
      <c r="DR30" s="2"/>
      <c r="DS30" s="2"/>
      <c r="DT30" s="2"/>
      <c r="DU30" s="2"/>
      <c r="DV30" s="2"/>
      <c r="DW30" s="2"/>
      <c r="DX30" s="2"/>
      <c r="DY30" s="2"/>
      <c r="DZ30" s="2"/>
    </row>
    <row r="31" spans="1:130" ht="49.5" hidden="1" customHeight="1" x14ac:dyDescent="0.25">
      <c r="A31" s="49">
        <v>21</v>
      </c>
      <c r="B31" s="62">
        <v>31</v>
      </c>
      <c r="C31" s="56">
        <v>31</v>
      </c>
      <c r="D31" s="8" t="s">
        <v>37</v>
      </c>
      <c r="E31" s="15" t="s">
        <v>38</v>
      </c>
      <c r="F31" s="15" t="s">
        <v>39</v>
      </c>
      <c r="G31" s="64" t="s">
        <v>38</v>
      </c>
      <c r="H31" s="8" t="s">
        <v>39</v>
      </c>
      <c r="I31" s="64" t="s">
        <v>611</v>
      </c>
      <c r="J31" s="64" t="s">
        <v>14</v>
      </c>
      <c r="K31" s="19" t="s">
        <v>6</v>
      </c>
      <c r="L31" s="19" t="s">
        <v>15</v>
      </c>
      <c r="M31" s="11"/>
      <c r="N31" s="305" t="s">
        <v>544</v>
      </c>
      <c r="O31" s="81"/>
      <c r="P31" s="81"/>
      <c r="Q31" s="81"/>
      <c r="R31" s="81"/>
      <c r="S31" s="81" t="s">
        <v>15</v>
      </c>
      <c r="T31" s="81"/>
      <c r="U31" s="81"/>
      <c r="V31" s="81"/>
      <c r="W31" s="81"/>
      <c r="X31" s="81"/>
      <c r="Y31" s="67">
        <f t="shared" si="0"/>
        <v>1</v>
      </c>
      <c r="Z31" s="19"/>
      <c r="AA31" s="19"/>
      <c r="AB31" s="19"/>
      <c r="AC31" s="19"/>
      <c r="AD31" s="19"/>
      <c r="AE31" s="76"/>
      <c r="AF31" s="16"/>
      <c r="AG31" s="16"/>
      <c r="AH31" s="16"/>
      <c r="AI31" s="16"/>
      <c r="AJ31" s="16"/>
      <c r="AK31" s="16"/>
      <c r="AL31" s="12"/>
      <c r="AM31" s="12"/>
      <c r="AN31" s="12"/>
      <c r="AO31" s="12"/>
      <c r="AP31" s="12"/>
      <c r="AQ31" s="16" t="s">
        <v>612</v>
      </c>
      <c r="AR31" s="16" t="s">
        <v>612</v>
      </c>
      <c r="AS31" s="16" t="s">
        <v>612</v>
      </c>
      <c r="AT31" s="16" t="s">
        <v>612</v>
      </c>
      <c r="AU31" s="16"/>
      <c r="AV31" s="16" t="s">
        <v>612</v>
      </c>
      <c r="AW31" s="16"/>
      <c r="AX31" s="16"/>
      <c r="AY31" s="16"/>
      <c r="AZ31" s="16"/>
      <c r="BA31" s="16"/>
      <c r="BB31" s="16"/>
      <c r="BC31" s="16"/>
      <c r="BD31" s="16"/>
      <c r="BE31" s="16"/>
      <c r="BF31" s="16"/>
      <c r="BG31" s="16"/>
      <c r="BH31" s="16"/>
      <c r="BI31" s="16"/>
      <c r="BJ31" s="16">
        <v>2</v>
      </c>
      <c r="BK31" s="16">
        <v>2</v>
      </c>
      <c r="BL31" s="16">
        <v>2</v>
      </c>
      <c r="BM31" s="16">
        <v>2</v>
      </c>
      <c r="BN31" s="16">
        <v>2</v>
      </c>
      <c r="BO31" s="16">
        <v>2</v>
      </c>
      <c r="BP31" s="16">
        <v>2</v>
      </c>
      <c r="BQ31" s="16">
        <v>2</v>
      </c>
      <c r="BR31" s="16">
        <v>2</v>
      </c>
      <c r="BS31" s="16">
        <v>2</v>
      </c>
      <c r="BT31" s="16">
        <v>2</v>
      </c>
      <c r="BU31" s="16">
        <v>2</v>
      </c>
      <c r="BV31" s="16">
        <v>2</v>
      </c>
      <c r="BW31" s="16">
        <v>2</v>
      </c>
      <c r="BX31" s="16">
        <v>2</v>
      </c>
      <c r="BY31" s="16">
        <v>2</v>
      </c>
      <c r="BZ31" s="16">
        <v>2</v>
      </c>
      <c r="CA31" s="16">
        <v>2</v>
      </c>
      <c r="CB31" s="16">
        <v>2</v>
      </c>
      <c r="CC31" s="16">
        <v>2</v>
      </c>
      <c r="CD31" s="16">
        <v>2</v>
      </c>
      <c r="CE31" s="16">
        <v>2</v>
      </c>
      <c r="CF31" s="16">
        <v>2</v>
      </c>
      <c r="CG31" s="16">
        <v>2</v>
      </c>
      <c r="CH31" s="16">
        <v>2</v>
      </c>
      <c r="CI31" s="16">
        <v>2</v>
      </c>
      <c r="CJ31" s="16">
        <v>2</v>
      </c>
      <c r="CK31" s="16">
        <v>2</v>
      </c>
      <c r="CL31" s="16">
        <v>2</v>
      </c>
      <c r="CM31" s="16">
        <v>2</v>
      </c>
      <c r="CN31" s="16">
        <v>2</v>
      </c>
      <c r="CO31" s="16">
        <v>2</v>
      </c>
      <c r="CP31" s="16">
        <v>2</v>
      </c>
      <c r="CQ31" s="16">
        <v>2</v>
      </c>
      <c r="CR31" s="16">
        <v>2</v>
      </c>
      <c r="CS31" s="16"/>
      <c r="CT31" s="16">
        <v>2</v>
      </c>
      <c r="CU31" s="16">
        <v>2</v>
      </c>
      <c r="CV31" s="16">
        <v>2</v>
      </c>
      <c r="CW31" s="69">
        <f t="shared" si="1"/>
        <v>38</v>
      </c>
      <c r="CX31" s="352">
        <f t="shared" si="2"/>
        <v>1</v>
      </c>
      <c r="CY31" s="69">
        <f t="shared" si="3"/>
        <v>0</v>
      </c>
      <c r="CZ31" s="70">
        <f t="shared" si="4"/>
        <v>0</v>
      </c>
      <c r="DA31" s="69">
        <f t="shared" si="5"/>
        <v>0</v>
      </c>
      <c r="DB31" s="70">
        <f t="shared" si="6"/>
        <v>0</v>
      </c>
      <c r="DC31" s="69">
        <f t="shared" si="7"/>
        <v>0</v>
      </c>
      <c r="DD31" s="70">
        <f t="shared" si="8"/>
        <v>0</v>
      </c>
      <c r="DE31" s="71">
        <f t="shared" si="9"/>
        <v>2</v>
      </c>
      <c r="DF31" s="71" t="str">
        <f t="shared" si="10"/>
        <v>Đạt mục tiêu</v>
      </c>
      <c r="DG31" s="84"/>
      <c r="DH31" s="84"/>
      <c r="DI31" s="84"/>
      <c r="DJ31" s="84"/>
      <c r="DK31" s="84"/>
      <c r="DL31" s="84"/>
      <c r="DM31" s="84"/>
      <c r="DN31" s="84"/>
      <c r="DO31" s="84"/>
      <c r="DP31" s="84"/>
      <c r="DQ31" s="84"/>
      <c r="DR31" s="84"/>
      <c r="DS31" s="84"/>
      <c r="DT31" s="84"/>
      <c r="DU31" s="84"/>
      <c r="DV31" s="84"/>
      <c r="DW31" s="84"/>
      <c r="DX31" s="84"/>
      <c r="DY31" s="84"/>
      <c r="DZ31" s="84"/>
    </row>
    <row r="32" spans="1:130" ht="22.5" customHeight="1" x14ac:dyDescent="0.25">
      <c r="A32" s="49">
        <v>22</v>
      </c>
      <c r="B32" s="55">
        <v>32</v>
      </c>
      <c r="C32" s="56">
        <v>32</v>
      </c>
      <c r="D32" s="85" t="s">
        <v>40</v>
      </c>
      <c r="E32" s="86"/>
      <c r="F32" s="87"/>
      <c r="G32" s="57"/>
      <c r="H32" s="57"/>
      <c r="I32" s="57" t="s">
        <v>609</v>
      </c>
      <c r="J32" s="88" t="s">
        <v>609</v>
      </c>
      <c r="K32" s="88" t="s">
        <v>609</v>
      </c>
      <c r="L32" s="88" t="s">
        <v>609</v>
      </c>
      <c r="M32" s="88" t="s">
        <v>609</v>
      </c>
      <c r="N32" s="304"/>
      <c r="O32" s="89" t="s">
        <v>609</v>
      </c>
      <c r="P32" s="89" t="s">
        <v>609</v>
      </c>
      <c r="Q32" s="89" t="s">
        <v>609</v>
      </c>
      <c r="R32" s="89" t="s">
        <v>609</v>
      </c>
      <c r="S32" s="89" t="s">
        <v>609</v>
      </c>
      <c r="T32" s="89" t="s">
        <v>609</v>
      </c>
      <c r="U32" s="89" t="s">
        <v>609</v>
      </c>
      <c r="V32" s="89" t="s">
        <v>609</v>
      </c>
      <c r="W32" s="89" t="s">
        <v>609</v>
      </c>
      <c r="X32" s="89" t="s">
        <v>609</v>
      </c>
      <c r="Y32" s="67">
        <f t="shared" si="0"/>
        <v>0</v>
      </c>
      <c r="Z32" s="57" t="s">
        <v>8</v>
      </c>
      <c r="AA32" s="57"/>
      <c r="AB32" s="57"/>
      <c r="AC32" s="57"/>
      <c r="AD32" s="57"/>
      <c r="AE32" s="77"/>
      <c r="AF32" s="78"/>
      <c r="AG32" s="78"/>
      <c r="AH32" s="78"/>
      <c r="AI32" s="78"/>
      <c r="AJ32" s="78"/>
      <c r="AK32" s="291"/>
      <c r="AL32" s="274"/>
      <c r="AM32" s="274"/>
      <c r="AN32" s="274"/>
      <c r="AO32" s="274"/>
      <c r="AP32" s="274"/>
      <c r="AQ32" s="271"/>
      <c r="AR32" s="78"/>
      <c r="AS32" s="78"/>
      <c r="AT32" s="78"/>
      <c r="AU32" s="78"/>
      <c r="AV32" s="78"/>
      <c r="AW32" s="78"/>
      <c r="AX32" s="78"/>
      <c r="AY32" s="57"/>
      <c r="AZ32" s="57"/>
      <c r="BA32" s="57"/>
      <c r="BB32" s="57"/>
      <c r="BC32" s="78"/>
      <c r="BD32" s="78"/>
      <c r="BE32" s="78"/>
      <c r="BF32" s="78"/>
      <c r="BG32" s="78"/>
      <c r="BH32" s="78"/>
      <c r="BI32" s="78"/>
      <c r="BJ32" s="336" t="s">
        <v>8</v>
      </c>
      <c r="BK32" s="336" t="s">
        <v>8</v>
      </c>
      <c r="BL32" s="336" t="s">
        <v>8</v>
      </c>
      <c r="BM32" s="336" t="s">
        <v>8</v>
      </c>
      <c r="BN32" s="336" t="s">
        <v>8</v>
      </c>
      <c r="BO32" s="336" t="s">
        <v>8</v>
      </c>
      <c r="BP32" s="336" t="s">
        <v>8</v>
      </c>
      <c r="BQ32" s="336" t="s">
        <v>8</v>
      </c>
      <c r="BR32" s="336" t="s">
        <v>8</v>
      </c>
      <c r="BS32" s="336"/>
      <c r="BT32" s="336"/>
      <c r="BU32" s="336"/>
      <c r="BV32" s="336"/>
      <c r="BW32" s="336"/>
      <c r="BX32" s="336"/>
      <c r="BY32" s="336"/>
      <c r="BZ32" s="336"/>
      <c r="CA32" s="336"/>
      <c r="CB32" s="336"/>
      <c r="CC32" s="336" t="s">
        <v>8</v>
      </c>
      <c r="CD32" s="336"/>
      <c r="CE32" s="336" t="s">
        <v>8</v>
      </c>
      <c r="CF32" s="336" t="s">
        <v>8</v>
      </c>
      <c r="CG32" s="336" t="s">
        <v>8</v>
      </c>
      <c r="CH32" s="336" t="s">
        <v>8</v>
      </c>
      <c r="CI32" s="336" t="s">
        <v>8</v>
      </c>
      <c r="CJ32" s="336" t="s">
        <v>8</v>
      </c>
      <c r="CK32" s="336" t="s">
        <v>8</v>
      </c>
      <c r="CL32" s="336" t="s">
        <v>8</v>
      </c>
      <c r="CM32" s="336" t="s">
        <v>8</v>
      </c>
      <c r="CN32" s="336" t="s">
        <v>8</v>
      </c>
      <c r="CO32" s="336" t="s">
        <v>8</v>
      </c>
      <c r="CP32" s="336" t="s">
        <v>8</v>
      </c>
      <c r="CQ32" s="336" t="s">
        <v>8</v>
      </c>
      <c r="CR32" s="336" t="s">
        <v>8</v>
      </c>
      <c r="CS32" s="336"/>
      <c r="CT32" s="336" t="s">
        <v>8</v>
      </c>
      <c r="CU32" s="336" t="s">
        <v>8</v>
      </c>
      <c r="CV32" s="336" t="s">
        <v>8</v>
      </c>
      <c r="CW32" s="335">
        <f t="shared" si="1"/>
        <v>0</v>
      </c>
      <c r="CX32" s="330" t="e">
        <f t="shared" si="2"/>
        <v>#DIV/0!</v>
      </c>
      <c r="CY32" s="335">
        <f t="shared" si="3"/>
        <v>0</v>
      </c>
      <c r="CZ32" s="339" t="e">
        <f t="shared" si="4"/>
        <v>#DIV/0!</v>
      </c>
      <c r="DA32" s="335">
        <f t="shared" si="5"/>
        <v>0</v>
      </c>
      <c r="DB32" s="339" t="e">
        <f t="shared" si="6"/>
        <v>#DIV/0!</v>
      </c>
      <c r="DC32" s="335">
        <f t="shared" si="7"/>
        <v>0</v>
      </c>
      <c r="DD32" s="339" t="e">
        <f t="shared" si="8"/>
        <v>#DIV/0!</v>
      </c>
      <c r="DE32" s="71" t="e">
        <f t="shared" si="9"/>
        <v>#DIV/0!</v>
      </c>
      <c r="DF32" s="71" t="e">
        <f t="shared" si="10"/>
        <v>#DIV/0!</v>
      </c>
      <c r="DG32" s="2"/>
      <c r="DH32" s="2"/>
      <c r="DI32" s="2"/>
      <c r="DJ32" s="2"/>
      <c r="DK32" s="2"/>
      <c r="DL32" s="2"/>
      <c r="DM32" s="2"/>
      <c r="DN32" s="2"/>
      <c r="DO32" s="2"/>
      <c r="DP32" s="2"/>
      <c r="DQ32" s="2"/>
      <c r="DR32" s="2"/>
      <c r="DS32" s="2"/>
      <c r="DT32" s="2"/>
      <c r="DU32" s="2"/>
      <c r="DV32" s="2"/>
      <c r="DW32" s="2"/>
      <c r="DX32" s="2"/>
      <c r="DY32" s="2"/>
      <c r="DZ32" s="2"/>
    </row>
    <row r="33" spans="1:130" ht="48" hidden="1" customHeight="1" x14ac:dyDescent="0.25">
      <c r="A33" s="49">
        <v>23</v>
      </c>
      <c r="B33" s="62">
        <v>41</v>
      </c>
      <c r="C33" s="56">
        <v>41</v>
      </c>
      <c r="D33" s="8" t="s">
        <v>41</v>
      </c>
      <c r="E33" s="15" t="s">
        <v>19</v>
      </c>
      <c r="F33" s="15" t="s">
        <v>42</v>
      </c>
      <c r="G33" s="64" t="s">
        <v>19</v>
      </c>
      <c r="H33" s="8" t="s">
        <v>633</v>
      </c>
      <c r="I33" s="64" t="s">
        <v>611</v>
      </c>
      <c r="J33" s="64" t="s">
        <v>14</v>
      </c>
      <c r="K33" s="16" t="s">
        <v>6</v>
      </c>
      <c r="L33" s="16" t="s">
        <v>15</v>
      </c>
      <c r="M33" s="11"/>
      <c r="N33" s="11" t="s">
        <v>548</v>
      </c>
      <c r="O33" s="66"/>
      <c r="P33" s="66"/>
      <c r="Q33" s="66"/>
      <c r="R33" s="66"/>
      <c r="S33" s="66"/>
      <c r="T33" s="66"/>
      <c r="U33" s="66"/>
      <c r="V33" s="66"/>
      <c r="W33" s="66"/>
      <c r="X33" s="66" t="s">
        <v>15</v>
      </c>
      <c r="Y33" s="67">
        <f t="shared" si="0"/>
        <v>1</v>
      </c>
      <c r="Z33" s="16"/>
      <c r="AA33" s="16"/>
      <c r="AB33" s="16"/>
      <c r="AC33" s="16"/>
      <c r="AD33" s="16"/>
      <c r="AE33" s="68"/>
      <c r="AF33" s="12"/>
      <c r="AG33" s="12"/>
      <c r="AH33" s="12"/>
      <c r="AI33" s="12"/>
      <c r="AJ33" s="12"/>
      <c r="AK33" s="12"/>
      <c r="AL33" s="272"/>
      <c r="AM33" s="272"/>
      <c r="AN33" s="272"/>
      <c r="AO33" s="272"/>
      <c r="AP33" s="272"/>
      <c r="AQ33" s="12"/>
      <c r="AR33" s="12"/>
      <c r="AS33" s="12"/>
      <c r="AT33" s="12"/>
      <c r="AU33" s="12"/>
      <c r="AV33" s="12"/>
      <c r="AW33" s="12"/>
      <c r="AX33" s="12"/>
      <c r="AY33" s="12"/>
      <c r="AZ33" s="12"/>
      <c r="BA33" s="12"/>
      <c r="BB33" s="12"/>
      <c r="BC33" s="12"/>
      <c r="BD33" s="12"/>
      <c r="BE33" s="12"/>
      <c r="BF33" s="12"/>
      <c r="BG33" s="12"/>
      <c r="BH33" s="12"/>
      <c r="BI33" s="12" t="s">
        <v>623</v>
      </c>
      <c r="BJ33" s="16">
        <v>2</v>
      </c>
      <c r="BK33" s="16">
        <v>2</v>
      </c>
      <c r="BL33" s="16">
        <v>2</v>
      </c>
      <c r="BM33" s="16">
        <v>2</v>
      </c>
      <c r="BN33" s="16">
        <v>2</v>
      </c>
      <c r="BO33" s="16">
        <v>2</v>
      </c>
      <c r="BP33" s="16">
        <v>2</v>
      </c>
      <c r="BQ33" s="16">
        <v>2</v>
      </c>
      <c r="BR33" s="16">
        <v>2</v>
      </c>
      <c r="BS33" s="16">
        <v>2</v>
      </c>
      <c r="BT33" s="16">
        <v>2</v>
      </c>
      <c r="BU33" s="16">
        <v>2</v>
      </c>
      <c r="BV33" s="16">
        <v>2</v>
      </c>
      <c r="BW33" s="16">
        <v>2</v>
      </c>
      <c r="BX33" s="16">
        <v>2</v>
      </c>
      <c r="BY33" s="16">
        <v>2</v>
      </c>
      <c r="BZ33" s="16">
        <v>2</v>
      </c>
      <c r="CA33" s="16">
        <v>2</v>
      </c>
      <c r="CB33" s="16">
        <v>2</v>
      </c>
      <c r="CC33" s="16">
        <v>2</v>
      </c>
      <c r="CD33" s="16">
        <v>2</v>
      </c>
      <c r="CE33" s="16">
        <v>2</v>
      </c>
      <c r="CF33" s="16">
        <v>2</v>
      </c>
      <c r="CG33" s="16">
        <v>2</v>
      </c>
      <c r="CH33" s="16">
        <v>2</v>
      </c>
      <c r="CI33" s="16">
        <v>2</v>
      </c>
      <c r="CJ33" s="16">
        <v>2</v>
      </c>
      <c r="CK33" s="16">
        <v>2</v>
      </c>
      <c r="CL33" s="16">
        <v>2</v>
      </c>
      <c r="CM33" s="16">
        <v>2</v>
      </c>
      <c r="CN33" s="16">
        <v>2</v>
      </c>
      <c r="CO33" s="16">
        <v>2</v>
      </c>
      <c r="CP33" s="16">
        <v>2</v>
      </c>
      <c r="CQ33" s="16">
        <v>2</v>
      </c>
      <c r="CR33" s="16">
        <v>2</v>
      </c>
      <c r="CS33" s="16"/>
      <c r="CT33" s="16">
        <v>2</v>
      </c>
      <c r="CU33" s="16">
        <v>2</v>
      </c>
      <c r="CV33" s="16">
        <v>2</v>
      </c>
      <c r="CW33" s="69">
        <f t="shared" si="1"/>
        <v>38</v>
      </c>
      <c r="CX33" s="352">
        <f t="shared" si="2"/>
        <v>1</v>
      </c>
      <c r="CY33" s="69">
        <f t="shared" si="3"/>
        <v>0</v>
      </c>
      <c r="CZ33" s="70">
        <f t="shared" si="4"/>
        <v>0</v>
      </c>
      <c r="DA33" s="69">
        <f t="shared" si="5"/>
        <v>0</v>
      </c>
      <c r="DB33" s="70">
        <f t="shared" si="6"/>
        <v>0</v>
      </c>
      <c r="DC33" s="69">
        <f t="shared" si="7"/>
        <v>0</v>
      </c>
      <c r="DD33" s="70">
        <f t="shared" si="8"/>
        <v>0</v>
      </c>
      <c r="DE33" s="71">
        <f t="shared" si="9"/>
        <v>2</v>
      </c>
      <c r="DF33" s="71" t="str">
        <f t="shared" si="10"/>
        <v>Đạt mục tiêu</v>
      </c>
      <c r="DG33" s="2"/>
      <c r="DH33" s="2"/>
      <c r="DI33" s="2"/>
      <c r="DJ33" s="2"/>
      <c r="DK33" s="2"/>
      <c r="DL33" s="2"/>
      <c r="DM33" s="2"/>
      <c r="DN33" s="2"/>
      <c r="DO33" s="2"/>
      <c r="DP33" s="2"/>
      <c r="DQ33" s="2"/>
      <c r="DR33" s="2"/>
      <c r="DS33" s="2"/>
      <c r="DT33" s="2"/>
      <c r="DU33" s="2"/>
      <c r="DV33" s="2"/>
      <c r="DW33" s="2"/>
      <c r="DX33" s="2"/>
      <c r="DY33" s="2"/>
      <c r="DZ33" s="2"/>
    </row>
    <row r="34" spans="1:130" ht="55.5" hidden="1" customHeight="1" x14ac:dyDescent="0.25">
      <c r="A34" s="49">
        <v>24</v>
      </c>
      <c r="B34" s="62">
        <v>42</v>
      </c>
      <c r="C34" s="56">
        <v>42</v>
      </c>
      <c r="D34" s="8" t="s">
        <v>43</v>
      </c>
      <c r="E34" s="15" t="s">
        <v>11</v>
      </c>
      <c r="F34" s="15" t="s">
        <v>44</v>
      </c>
      <c r="G34" s="64" t="s">
        <v>19</v>
      </c>
      <c r="H34" s="8" t="s">
        <v>634</v>
      </c>
      <c r="I34" s="64" t="s">
        <v>611</v>
      </c>
      <c r="J34" s="64" t="s">
        <v>14</v>
      </c>
      <c r="K34" s="16" t="s">
        <v>6</v>
      </c>
      <c r="L34" s="16" t="s">
        <v>15</v>
      </c>
      <c r="M34" s="11"/>
      <c r="N34" s="305" t="s">
        <v>543</v>
      </c>
      <c r="O34" s="66"/>
      <c r="P34" s="66"/>
      <c r="Q34" s="66"/>
      <c r="R34" s="66" t="s">
        <v>15</v>
      </c>
      <c r="S34" s="66"/>
      <c r="T34" s="66"/>
      <c r="U34" s="66"/>
      <c r="V34" s="66"/>
      <c r="W34" s="66"/>
      <c r="X34" s="66"/>
      <c r="Y34" s="67">
        <f t="shared" si="0"/>
        <v>1</v>
      </c>
      <c r="Z34" s="16"/>
      <c r="AA34" s="12"/>
      <c r="AB34" s="12"/>
      <c r="AC34" s="12"/>
      <c r="AD34" s="12"/>
      <c r="AE34" s="68"/>
      <c r="AF34" s="68"/>
      <c r="AG34" s="68"/>
      <c r="AH34" s="12"/>
      <c r="AI34" s="12"/>
      <c r="AJ34" s="12"/>
      <c r="AK34" s="12"/>
      <c r="AL34" s="12" t="s">
        <v>623</v>
      </c>
      <c r="AM34" s="12" t="s">
        <v>623</v>
      </c>
      <c r="AN34" s="12" t="s">
        <v>623</v>
      </c>
      <c r="AO34" s="12" t="s">
        <v>623</v>
      </c>
      <c r="AP34" s="12" t="s">
        <v>623</v>
      </c>
      <c r="AQ34" s="12"/>
      <c r="AR34" s="12"/>
      <c r="AS34" s="12"/>
      <c r="AT34" s="12"/>
      <c r="AU34" s="12"/>
      <c r="AV34" s="12"/>
      <c r="AW34" s="12"/>
      <c r="AX34" s="12"/>
      <c r="AY34" s="12"/>
      <c r="AZ34" s="12"/>
      <c r="BA34" s="12"/>
      <c r="BB34" s="12"/>
      <c r="BC34" s="12"/>
      <c r="BD34" s="12"/>
      <c r="BE34" s="12"/>
      <c r="BF34" s="12"/>
      <c r="BG34" s="12"/>
      <c r="BH34" s="12"/>
      <c r="BI34" s="12"/>
      <c r="BJ34" s="16">
        <v>2</v>
      </c>
      <c r="BK34" s="16">
        <v>2</v>
      </c>
      <c r="BL34" s="16">
        <v>2</v>
      </c>
      <c r="BM34" s="16">
        <v>2</v>
      </c>
      <c r="BN34" s="16">
        <v>2</v>
      </c>
      <c r="BO34" s="16">
        <v>2</v>
      </c>
      <c r="BP34" s="16">
        <v>2</v>
      </c>
      <c r="BQ34" s="16">
        <v>2</v>
      </c>
      <c r="BR34" s="16">
        <v>2</v>
      </c>
      <c r="BS34" s="16">
        <v>2</v>
      </c>
      <c r="BT34" s="16">
        <v>2</v>
      </c>
      <c r="BU34" s="16">
        <v>2</v>
      </c>
      <c r="BV34" s="16">
        <v>2</v>
      </c>
      <c r="BW34" s="16">
        <v>2</v>
      </c>
      <c r="BX34" s="16">
        <v>2</v>
      </c>
      <c r="BY34" s="16">
        <v>2</v>
      </c>
      <c r="BZ34" s="16">
        <v>2</v>
      </c>
      <c r="CA34" s="16">
        <v>2</v>
      </c>
      <c r="CB34" s="16">
        <v>2</v>
      </c>
      <c r="CC34" s="16">
        <v>2</v>
      </c>
      <c r="CD34" s="16">
        <v>2</v>
      </c>
      <c r="CE34" s="16">
        <v>2</v>
      </c>
      <c r="CF34" s="16">
        <v>2</v>
      </c>
      <c r="CG34" s="16">
        <v>2</v>
      </c>
      <c r="CH34" s="16">
        <v>2</v>
      </c>
      <c r="CI34" s="16">
        <v>2</v>
      </c>
      <c r="CJ34" s="16">
        <v>2</v>
      </c>
      <c r="CK34" s="16">
        <v>2</v>
      </c>
      <c r="CL34" s="16">
        <v>2</v>
      </c>
      <c r="CM34" s="16">
        <v>2</v>
      </c>
      <c r="CN34" s="16">
        <v>2</v>
      </c>
      <c r="CO34" s="16">
        <v>2</v>
      </c>
      <c r="CP34" s="16">
        <v>2</v>
      </c>
      <c r="CQ34" s="16">
        <v>2</v>
      </c>
      <c r="CR34" s="16">
        <v>2</v>
      </c>
      <c r="CS34" s="16">
        <v>2</v>
      </c>
      <c r="CT34" s="16">
        <v>2</v>
      </c>
      <c r="CU34" s="16">
        <v>2</v>
      </c>
      <c r="CV34" s="16">
        <v>2</v>
      </c>
      <c r="CW34" s="69">
        <f t="shared" si="1"/>
        <v>39</v>
      </c>
      <c r="CX34" s="352">
        <f t="shared" si="2"/>
        <v>1</v>
      </c>
      <c r="CY34" s="69">
        <f t="shared" si="3"/>
        <v>0</v>
      </c>
      <c r="CZ34" s="70">
        <f t="shared" si="4"/>
        <v>0</v>
      </c>
      <c r="DA34" s="69">
        <f t="shared" si="5"/>
        <v>0</v>
      </c>
      <c r="DB34" s="70">
        <f t="shared" si="6"/>
        <v>0</v>
      </c>
      <c r="DC34" s="69">
        <f t="shared" si="7"/>
        <v>0</v>
      </c>
      <c r="DD34" s="70">
        <f t="shared" si="8"/>
        <v>0</v>
      </c>
      <c r="DE34" s="71">
        <f t="shared" si="9"/>
        <v>2</v>
      </c>
      <c r="DF34" s="71" t="str">
        <f t="shared" si="10"/>
        <v>Đạt mục tiêu</v>
      </c>
      <c r="DG34" s="2"/>
      <c r="DH34" s="2"/>
      <c r="DI34" s="2"/>
      <c r="DJ34" s="2"/>
      <c r="DK34" s="2"/>
      <c r="DL34" s="2"/>
      <c r="DM34" s="2"/>
      <c r="DN34" s="2"/>
      <c r="DO34" s="2"/>
      <c r="DP34" s="2"/>
      <c r="DQ34" s="2"/>
      <c r="DR34" s="2"/>
      <c r="DS34" s="2"/>
      <c r="DT34" s="2"/>
      <c r="DU34" s="2"/>
      <c r="DV34" s="2"/>
      <c r="DW34" s="2"/>
      <c r="DX34" s="2"/>
      <c r="DY34" s="2"/>
      <c r="DZ34" s="2"/>
    </row>
    <row r="35" spans="1:130" ht="44.25" hidden="1" customHeight="1" x14ac:dyDescent="0.25">
      <c r="A35" s="49">
        <v>25</v>
      </c>
      <c r="B35" s="62">
        <v>43</v>
      </c>
      <c r="C35" s="56">
        <v>43</v>
      </c>
      <c r="D35" s="8" t="s">
        <v>45</v>
      </c>
      <c r="E35" s="15" t="s">
        <v>11</v>
      </c>
      <c r="F35" s="15" t="s">
        <v>46</v>
      </c>
      <c r="G35" s="64" t="s">
        <v>36</v>
      </c>
      <c r="H35" s="8" t="s">
        <v>635</v>
      </c>
      <c r="I35" s="64" t="s">
        <v>611</v>
      </c>
      <c r="J35" s="64" t="s">
        <v>14</v>
      </c>
      <c r="K35" s="16" t="s">
        <v>6</v>
      </c>
      <c r="L35" s="16" t="s">
        <v>15</v>
      </c>
      <c r="M35" s="11">
        <v>1</v>
      </c>
      <c r="N35" s="11" t="s">
        <v>545</v>
      </c>
      <c r="O35" s="66"/>
      <c r="P35" s="66"/>
      <c r="Q35" s="80"/>
      <c r="R35" s="66"/>
      <c r="S35" s="66"/>
      <c r="T35" s="66" t="s">
        <v>15</v>
      </c>
      <c r="U35" s="66"/>
      <c r="V35" s="66"/>
      <c r="W35" s="66"/>
      <c r="X35" s="66"/>
      <c r="Y35" s="67">
        <f t="shared" si="0"/>
        <v>1</v>
      </c>
      <c r="Z35" s="16"/>
      <c r="AA35" s="16"/>
      <c r="AB35" s="16"/>
      <c r="AC35" s="16"/>
      <c r="AD35" s="16"/>
      <c r="AE35" s="68"/>
      <c r="AF35" s="12"/>
      <c r="AG35" s="12"/>
      <c r="AH35" s="12"/>
      <c r="AI35" s="12"/>
      <c r="AJ35" s="12"/>
      <c r="AK35" s="12"/>
      <c r="AL35" s="12"/>
      <c r="AM35" s="12"/>
      <c r="AN35" s="12"/>
      <c r="AO35" s="12"/>
      <c r="AP35" s="12"/>
      <c r="AQ35" s="12"/>
      <c r="AR35" s="12"/>
      <c r="AS35" s="12"/>
      <c r="AT35" s="12"/>
      <c r="AU35" s="12"/>
      <c r="AV35" s="12" t="s">
        <v>623</v>
      </c>
      <c r="AW35" s="12"/>
      <c r="AX35" s="12"/>
      <c r="AY35" s="12"/>
      <c r="AZ35" s="12"/>
      <c r="BA35" s="12"/>
      <c r="BB35" s="12"/>
      <c r="BC35" s="12"/>
      <c r="BD35" s="12"/>
      <c r="BE35" s="12"/>
      <c r="BF35" s="12"/>
      <c r="BG35" s="12"/>
      <c r="BH35" s="12"/>
      <c r="BI35" s="12"/>
      <c r="BJ35" s="345">
        <v>2</v>
      </c>
      <c r="BK35" s="345">
        <v>2</v>
      </c>
      <c r="BL35" s="345">
        <v>2</v>
      </c>
      <c r="BM35" s="345">
        <v>2</v>
      </c>
      <c r="BN35" s="345">
        <v>2</v>
      </c>
      <c r="BO35" s="345">
        <v>2</v>
      </c>
      <c r="BP35" s="345">
        <v>2</v>
      </c>
      <c r="BQ35" s="345">
        <v>2</v>
      </c>
      <c r="BR35" s="345">
        <v>2</v>
      </c>
      <c r="BS35" s="345">
        <v>2</v>
      </c>
      <c r="BT35" s="345">
        <v>2</v>
      </c>
      <c r="BU35" s="345">
        <v>2</v>
      </c>
      <c r="BV35" s="345">
        <v>2</v>
      </c>
      <c r="BW35" s="345">
        <v>2</v>
      </c>
      <c r="BX35" s="345">
        <v>2</v>
      </c>
      <c r="BY35" s="345">
        <v>2</v>
      </c>
      <c r="BZ35" s="345">
        <v>2</v>
      </c>
      <c r="CA35" s="345">
        <v>2</v>
      </c>
      <c r="CB35" s="345">
        <v>2</v>
      </c>
      <c r="CC35" s="345">
        <v>2</v>
      </c>
      <c r="CD35" s="345">
        <v>2</v>
      </c>
      <c r="CE35" s="345">
        <v>2</v>
      </c>
      <c r="CF35" s="345">
        <v>2</v>
      </c>
      <c r="CG35" s="345">
        <v>2</v>
      </c>
      <c r="CH35" s="345">
        <v>2</v>
      </c>
      <c r="CI35" s="345">
        <v>2</v>
      </c>
      <c r="CJ35" s="345">
        <v>2</v>
      </c>
      <c r="CK35" s="345">
        <v>2</v>
      </c>
      <c r="CL35" s="345">
        <v>2</v>
      </c>
      <c r="CM35" s="345">
        <v>2</v>
      </c>
      <c r="CN35" s="345">
        <v>2</v>
      </c>
      <c r="CO35" s="345">
        <v>2</v>
      </c>
      <c r="CP35" s="345">
        <v>2</v>
      </c>
      <c r="CQ35" s="345">
        <v>2</v>
      </c>
      <c r="CR35" s="345">
        <v>2</v>
      </c>
      <c r="CS35" s="345">
        <v>2</v>
      </c>
      <c r="CT35" s="345">
        <v>2</v>
      </c>
      <c r="CU35" s="345">
        <v>2</v>
      </c>
      <c r="CV35" s="345">
        <v>2</v>
      </c>
      <c r="CW35" s="335">
        <f t="shared" si="1"/>
        <v>39</v>
      </c>
      <c r="CX35" s="330">
        <f t="shared" si="2"/>
        <v>1</v>
      </c>
      <c r="CY35" s="335">
        <f t="shared" si="3"/>
        <v>0</v>
      </c>
      <c r="CZ35" s="339">
        <f t="shared" si="4"/>
        <v>0</v>
      </c>
      <c r="DA35" s="335">
        <f t="shared" si="5"/>
        <v>0</v>
      </c>
      <c r="DB35" s="339">
        <f t="shared" si="6"/>
        <v>0</v>
      </c>
      <c r="DC35" s="335">
        <f t="shared" si="7"/>
        <v>0</v>
      </c>
      <c r="DD35" s="339">
        <f t="shared" si="8"/>
        <v>0</v>
      </c>
      <c r="DE35" s="71">
        <f t="shared" si="9"/>
        <v>2</v>
      </c>
      <c r="DF35" s="71" t="str">
        <f t="shared" si="10"/>
        <v>Đạt mục tiêu</v>
      </c>
      <c r="DG35" s="2"/>
      <c r="DH35" s="2"/>
      <c r="DI35" s="2"/>
      <c r="DJ35" s="2"/>
      <c r="DK35" s="2"/>
      <c r="DL35" s="2"/>
      <c r="DM35" s="2"/>
      <c r="DN35" s="2"/>
      <c r="DO35" s="2"/>
      <c r="DP35" s="2"/>
      <c r="DQ35" s="2"/>
      <c r="DR35" s="2"/>
      <c r="DS35" s="2"/>
      <c r="DT35" s="2"/>
      <c r="DU35" s="2"/>
      <c r="DV35" s="2"/>
      <c r="DW35" s="2"/>
      <c r="DX35" s="2"/>
      <c r="DY35" s="2"/>
      <c r="DZ35" s="2"/>
    </row>
    <row r="36" spans="1:130" ht="49.5" hidden="1" customHeight="1" x14ac:dyDescent="0.25">
      <c r="A36" s="49">
        <v>26</v>
      </c>
      <c r="B36" s="62">
        <v>44</v>
      </c>
      <c r="C36" s="56">
        <v>44</v>
      </c>
      <c r="D36" s="8" t="s">
        <v>636</v>
      </c>
      <c r="E36" s="15" t="s">
        <v>19</v>
      </c>
      <c r="F36" s="15" t="s">
        <v>637</v>
      </c>
      <c r="G36" s="90" t="s">
        <v>19</v>
      </c>
      <c r="H36" s="8" t="s">
        <v>638</v>
      </c>
      <c r="I36" s="64" t="s">
        <v>611</v>
      </c>
      <c r="J36" s="64" t="s">
        <v>14</v>
      </c>
      <c r="K36" s="16" t="s">
        <v>6</v>
      </c>
      <c r="L36" s="16" t="s">
        <v>15</v>
      </c>
      <c r="M36" s="11">
        <v>1</v>
      </c>
      <c r="N36" s="11" t="s">
        <v>548</v>
      </c>
      <c r="O36" s="66"/>
      <c r="P36" s="66"/>
      <c r="Q36" s="66"/>
      <c r="R36" s="66"/>
      <c r="S36" s="66"/>
      <c r="T36" s="66"/>
      <c r="U36" s="66"/>
      <c r="V36" s="66"/>
      <c r="W36" s="66"/>
      <c r="X36" s="66" t="s">
        <v>15</v>
      </c>
      <c r="Y36" s="67">
        <f t="shared" si="0"/>
        <v>1</v>
      </c>
      <c r="Z36" s="16"/>
      <c r="AA36" s="16"/>
      <c r="AB36" s="16"/>
      <c r="AC36" s="16"/>
      <c r="AD36" s="16"/>
      <c r="AE36" s="68"/>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t="s">
        <v>623</v>
      </c>
      <c r="BJ36" s="16">
        <v>2</v>
      </c>
      <c r="BK36" s="16">
        <v>2</v>
      </c>
      <c r="BL36" s="16">
        <v>2</v>
      </c>
      <c r="BM36" s="16">
        <v>2</v>
      </c>
      <c r="BN36" s="16">
        <v>2</v>
      </c>
      <c r="BO36" s="16">
        <v>2</v>
      </c>
      <c r="BP36" s="16">
        <v>2</v>
      </c>
      <c r="BQ36" s="16">
        <v>2</v>
      </c>
      <c r="BR36" s="16">
        <v>2</v>
      </c>
      <c r="BS36" s="16">
        <v>2</v>
      </c>
      <c r="BT36" s="16">
        <v>2</v>
      </c>
      <c r="BU36" s="16">
        <v>2</v>
      </c>
      <c r="BV36" s="16">
        <v>2</v>
      </c>
      <c r="BW36" s="16">
        <v>2</v>
      </c>
      <c r="BX36" s="16">
        <v>2</v>
      </c>
      <c r="BY36" s="16">
        <v>2</v>
      </c>
      <c r="BZ36" s="16">
        <v>2</v>
      </c>
      <c r="CA36" s="16">
        <v>2</v>
      </c>
      <c r="CB36" s="16">
        <v>2</v>
      </c>
      <c r="CC36" s="16">
        <v>2</v>
      </c>
      <c r="CD36" s="16">
        <v>2</v>
      </c>
      <c r="CE36" s="16">
        <v>2</v>
      </c>
      <c r="CF36" s="16">
        <v>2</v>
      </c>
      <c r="CG36" s="16">
        <v>2</v>
      </c>
      <c r="CH36" s="16">
        <v>2</v>
      </c>
      <c r="CI36" s="16">
        <v>2</v>
      </c>
      <c r="CJ36" s="16">
        <v>2</v>
      </c>
      <c r="CK36" s="16">
        <v>2</v>
      </c>
      <c r="CL36" s="16">
        <v>2</v>
      </c>
      <c r="CM36" s="16">
        <v>2</v>
      </c>
      <c r="CN36" s="16">
        <v>2</v>
      </c>
      <c r="CO36" s="16">
        <v>2</v>
      </c>
      <c r="CP36" s="16">
        <v>2</v>
      </c>
      <c r="CQ36" s="16">
        <v>2</v>
      </c>
      <c r="CR36" s="16">
        <v>2</v>
      </c>
      <c r="CS36" s="16"/>
      <c r="CT36" s="16">
        <v>2</v>
      </c>
      <c r="CU36" s="16">
        <v>2</v>
      </c>
      <c r="CV36" s="16">
        <v>2</v>
      </c>
      <c r="CW36" s="69">
        <f t="shared" si="1"/>
        <v>38</v>
      </c>
      <c r="CX36" s="352">
        <f t="shared" si="2"/>
        <v>1</v>
      </c>
      <c r="CY36" s="69">
        <f t="shared" si="3"/>
        <v>0</v>
      </c>
      <c r="CZ36" s="70">
        <f t="shared" si="4"/>
        <v>0</v>
      </c>
      <c r="DA36" s="69">
        <f t="shared" si="5"/>
        <v>0</v>
      </c>
      <c r="DB36" s="70">
        <f t="shared" si="6"/>
        <v>0</v>
      </c>
      <c r="DC36" s="69">
        <f t="shared" si="7"/>
        <v>0</v>
      </c>
      <c r="DD36" s="70">
        <f t="shared" si="8"/>
        <v>0</v>
      </c>
      <c r="DE36" s="71">
        <f t="shared" si="9"/>
        <v>2</v>
      </c>
      <c r="DF36" s="71" t="str">
        <f t="shared" si="10"/>
        <v>Đạt mục tiêu</v>
      </c>
      <c r="DG36" s="2"/>
      <c r="DH36" s="2"/>
      <c r="DI36" s="2"/>
      <c r="DJ36" s="2"/>
      <c r="DK36" s="2"/>
      <c r="DL36" s="2"/>
      <c r="DM36" s="2"/>
      <c r="DN36" s="2"/>
      <c r="DO36" s="2"/>
      <c r="DP36" s="2"/>
      <c r="DQ36" s="2"/>
      <c r="DR36" s="2"/>
      <c r="DS36" s="2"/>
      <c r="DT36" s="2"/>
      <c r="DU36" s="2"/>
      <c r="DV36" s="2"/>
      <c r="DW36" s="2"/>
      <c r="DX36" s="2"/>
      <c r="DY36" s="2"/>
      <c r="DZ36" s="2"/>
    </row>
    <row r="37" spans="1:130" ht="51.75" hidden="1" customHeight="1" x14ac:dyDescent="0.25">
      <c r="A37" s="49">
        <v>27</v>
      </c>
      <c r="B37" s="91">
        <v>45</v>
      </c>
      <c r="C37" s="92">
        <v>45</v>
      </c>
      <c r="D37" s="8" t="s">
        <v>639</v>
      </c>
      <c r="E37" s="15" t="s">
        <v>36</v>
      </c>
      <c r="F37" s="15" t="s">
        <v>640</v>
      </c>
      <c r="G37" s="64" t="s">
        <v>36</v>
      </c>
      <c r="H37" s="8" t="s">
        <v>641</v>
      </c>
      <c r="I37" s="64" t="s">
        <v>611</v>
      </c>
      <c r="J37" s="64" t="s">
        <v>14</v>
      </c>
      <c r="K37" s="16" t="s">
        <v>6</v>
      </c>
      <c r="L37" s="16" t="s">
        <v>15</v>
      </c>
      <c r="M37" s="93"/>
      <c r="N37" s="307" t="s">
        <v>544</v>
      </c>
      <c r="O37" s="94"/>
      <c r="P37" s="94"/>
      <c r="Q37" s="94"/>
      <c r="R37" s="94"/>
      <c r="S37" s="94" t="s">
        <v>15</v>
      </c>
      <c r="T37" s="94"/>
      <c r="U37" s="94"/>
      <c r="V37" s="94"/>
      <c r="W37" s="94"/>
      <c r="X37" s="94"/>
      <c r="Y37" s="67">
        <f t="shared" si="0"/>
        <v>1</v>
      </c>
      <c r="Z37" s="95"/>
      <c r="AA37" s="95"/>
      <c r="AB37" s="95"/>
      <c r="AC37" s="95"/>
      <c r="AD37" s="95"/>
      <c r="AE37" s="96"/>
      <c r="AF37" s="97"/>
      <c r="AG37" s="97"/>
      <c r="AH37" s="97"/>
      <c r="AI37" s="97"/>
      <c r="AJ37" s="97"/>
      <c r="AK37" s="97"/>
      <c r="AL37" s="97"/>
      <c r="AM37" s="97"/>
      <c r="AN37" s="97"/>
      <c r="AO37" s="97"/>
      <c r="AP37" s="97"/>
      <c r="AQ37" s="97" t="s">
        <v>623</v>
      </c>
      <c r="AR37" s="97" t="s">
        <v>623</v>
      </c>
      <c r="AS37" s="97" t="s">
        <v>623</v>
      </c>
      <c r="AT37" s="97" t="s">
        <v>623</v>
      </c>
      <c r="AU37" s="97"/>
      <c r="AV37" s="97"/>
      <c r="AW37" s="97" t="s">
        <v>623</v>
      </c>
      <c r="AX37" s="97"/>
      <c r="AY37" s="97"/>
      <c r="AZ37" s="97"/>
      <c r="BA37" s="97"/>
      <c r="BB37" s="97"/>
      <c r="BC37" s="97"/>
      <c r="BD37" s="97"/>
      <c r="BE37" s="97"/>
      <c r="BF37" s="97"/>
      <c r="BG37" s="97"/>
      <c r="BH37" s="97"/>
      <c r="BI37" s="97"/>
      <c r="BJ37" s="16">
        <v>2</v>
      </c>
      <c r="BK37" s="16">
        <v>2</v>
      </c>
      <c r="BL37" s="16">
        <v>2</v>
      </c>
      <c r="BM37" s="16">
        <v>2</v>
      </c>
      <c r="BN37" s="16">
        <v>2</v>
      </c>
      <c r="BO37" s="16">
        <v>2</v>
      </c>
      <c r="BP37" s="16">
        <v>2</v>
      </c>
      <c r="BQ37" s="16">
        <v>2</v>
      </c>
      <c r="BR37" s="16">
        <v>2</v>
      </c>
      <c r="BS37" s="16">
        <v>2</v>
      </c>
      <c r="BT37" s="16">
        <v>2</v>
      </c>
      <c r="BU37" s="16">
        <v>2</v>
      </c>
      <c r="BV37" s="16">
        <v>2</v>
      </c>
      <c r="BW37" s="16">
        <v>2</v>
      </c>
      <c r="BX37" s="16">
        <v>2</v>
      </c>
      <c r="BY37" s="16">
        <v>2</v>
      </c>
      <c r="BZ37" s="16">
        <v>2</v>
      </c>
      <c r="CA37" s="16">
        <v>2</v>
      </c>
      <c r="CB37" s="16">
        <v>2</v>
      </c>
      <c r="CC37" s="16">
        <v>2</v>
      </c>
      <c r="CD37" s="16">
        <v>2</v>
      </c>
      <c r="CE37" s="16">
        <v>2</v>
      </c>
      <c r="CF37" s="16">
        <v>2</v>
      </c>
      <c r="CG37" s="16">
        <v>2</v>
      </c>
      <c r="CH37" s="16">
        <v>2</v>
      </c>
      <c r="CI37" s="16">
        <v>2</v>
      </c>
      <c r="CJ37" s="16">
        <v>2</v>
      </c>
      <c r="CK37" s="16">
        <v>2</v>
      </c>
      <c r="CL37" s="16">
        <v>2</v>
      </c>
      <c r="CM37" s="16">
        <v>2</v>
      </c>
      <c r="CN37" s="16">
        <v>2</v>
      </c>
      <c r="CO37" s="16">
        <v>2</v>
      </c>
      <c r="CP37" s="16">
        <v>2</v>
      </c>
      <c r="CQ37" s="16">
        <v>2</v>
      </c>
      <c r="CR37" s="16">
        <v>2</v>
      </c>
      <c r="CS37" s="16"/>
      <c r="CT37" s="16">
        <v>2</v>
      </c>
      <c r="CU37" s="16">
        <v>2</v>
      </c>
      <c r="CV37" s="16">
        <v>2</v>
      </c>
      <c r="CW37" s="98">
        <f t="shared" si="1"/>
        <v>38</v>
      </c>
      <c r="CX37" s="353">
        <f t="shared" si="2"/>
        <v>1</v>
      </c>
      <c r="CY37" s="98">
        <f t="shared" si="3"/>
        <v>0</v>
      </c>
      <c r="CZ37" s="99">
        <f t="shared" si="4"/>
        <v>0</v>
      </c>
      <c r="DA37" s="98">
        <f t="shared" si="5"/>
        <v>0</v>
      </c>
      <c r="DB37" s="99">
        <f t="shared" si="6"/>
        <v>0</v>
      </c>
      <c r="DC37" s="98">
        <f t="shared" si="7"/>
        <v>0</v>
      </c>
      <c r="DD37" s="99">
        <f t="shared" si="8"/>
        <v>0</v>
      </c>
      <c r="DE37" s="100">
        <f t="shared" si="9"/>
        <v>2</v>
      </c>
      <c r="DF37" s="100" t="str">
        <f t="shared" si="10"/>
        <v>Đạt mục tiêu</v>
      </c>
      <c r="DG37" s="101"/>
      <c r="DH37" s="101"/>
      <c r="DI37" s="101"/>
      <c r="DJ37" s="101"/>
      <c r="DK37" s="101"/>
      <c r="DL37" s="101"/>
      <c r="DM37" s="101"/>
      <c r="DN37" s="101"/>
      <c r="DO37" s="101"/>
      <c r="DP37" s="101"/>
      <c r="DQ37" s="101"/>
      <c r="DR37" s="101"/>
      <c r="DS37" s="101"/>
      <c r="DT37" s="101"/>
      <c r="DU37" s="101"/>
      <c r="DV37" s="101"/>
      <c r="DW37" s="101"/>
      <c r="DX37" s="101"/>
      <c r="DY37" s="101"/>
      <c r="DZ37" s="101"/>
    </row>
    <row r="38" spans="1:130" ht="48" hidden="1" customHeight="1" x14ac:dyDescent="0.25">
      <c r="A38" s="49">
        <v>28</v>
      </c>
      <c r="B38" s="62">
        <v>46</v>
      </c>
      <c r="C38" s="56">
        <v>46</v>
      </c>
      <c r="D38" s="8" t="s">
        <v>47</v>
      </c>
      <c r="E38" s="15" t="s">
        <v>38</v>
      </c>
      <c r="F38" s="15" t="s">
        <v>48</v>
      </c>
      <c r="G38" s="64" t="s">
        <v>38</v>
      </c>
      <c r="H38" s="8" t="s">
        <v>642</v>
      </c>
      <c r="I38" s="64" t="s">
        <v>611</v>
      </c>
      <c r="J38" s="64" t="s">
        <v>14</v>
      </c>
      <c r="K38" s="16" t="s">
        <v>6</v>
      </c>
      <c r="L38" s="16" t="s">
        <v>15</v>
      </c>
      <c r="M38" s="11"/>
      <c r="N38" s="11" t="s">
        <v>546</v>
      </c>
      <c r="O38" s="66"/>
      <c r="P38" s="66"/>
      <c r="Q38" s="66"/>
      <c r="R38" s="66"/>
      <c r="S38" s="66"/>
      <c r="T38" s="66"/>
      <c r="U38" s="66" t="s">
        <v>15</v>
      </c>
      <c r="V38" s="66"/>
      <c r="W38" s="66"/>
      <c r="X38" s="66"/>
      <c r="Y38" s="67">
        <f t="shared" si="0"/>
        <v>1</v>
      </c>
      <c r="Z38" s="16"/>
      <c r="AA38" s="16"/>
      <c r="AB38" s="16"/>
      <c r="AC38" s="16"/>
      <c r="AD38" s="16"/>
      <c r="AE38" s="68"/>
      <c r="AF38" s="12"/>
      <c r="AG38" s="12"/>
      <c r="AH38" s="12"/>
      <c r="AI38" s="12"/>
      <c r="AJ38" s="12"/>
      <c r="AK38" s="12"/>
      <c r="AL38" s="12"/>
      <c r="AM38" s="12"/>
      <c r="AN38" s="12"/>
      <c r="AO38" s="12"/>
      <c r="AP38" s="12"/>
      <c r="AQ38" s="12"/>
      <c r="AR38" s="12"/>
      <c r="AS38" s="12"/>
      <c r="AT38" s="12"/>
      <c r="AU38" s="12"/>
      <c r="AV38" s="12"/>
      <c r="AW38" s="12"/>
      <c r="AX38" s="12"/>
      <c r="AY38" s="12"/>
      <c r="AZ38" s="12"/>
      <c r="BA38" s="12" t="s">
        <v>626</v>
      </c>
      <c r="BB38" s="12"/>
      <c r="BC38" s="12"/>
      <c r="BD38" s="12"/>
      <c r="BE38" s="12"/>
      <c r="BF38" s="12"/>
      <c r="BG38" s="12"/>
      <c r="BH38" s="12"/>
      <c r="BI38" s="12"/>
      <c r="BJ38" s="16">
        <v>2</v>
      </c>
      <c r="BK38" s="16">
        <v>2</v>
      </c>
      <c r="BL38" s="16">
        <v>2</v>
      </c>
      <c r="BM38" s="16">
        <v>2</v>
      </c>
      <c r="BN38" s="16">
        <v>2</v>
      </c>
      <c r="BO38" s="16">
        <v>2</v>
      </c>
      <c r="BP38" s="16">
        <v>2</v>
      </c>
      <c r="BQ38" s="16">
        <v>2</v>
      </c>
      <c r="BR38" s="16">
        <v>2</v>
      </c>
      <c r="BS38" s="16">
        <v>2</v>
      </c>
      <c r="BT38" s="16">
        <v>2</v>
      </c>
      <c r="BU38" s="16">
        <v>2</v>
      </c>
      <c r="BV38" s="16">
        <v>2</v>
      </c>
      <c r="BW38" s="16">
        <v>2</v>
      </c>
      <c r="BX38" s="16">
        <v>2</v>
      </c>
      <c r="BY38" s="16">
        <v>2</v>
      </c>
      <c r="BZ38" s="16">
        <v>2</v>
      </c>
      <c r="CA38" s="16">
        <v>2</v>
      </c>
      <c r="CB38" s="16">
        <v>2</v>
      </c>
      <c r="CC38" s="16">
        <v>2</v>
      </c>
      <c r="CD38" s="16">
        <v>2</v>
      </c>
      <c r="CE38" s="16">
        <v>2</v>
      </c>
      <c r="CF38" s="16">
        <v>2</v>
      </c>
      <c r="CG38" s="16">
        <v>2</v>
      </c>
      <c r="CH38" s="16">
        <v>2</v>
      </c>
      <c r="CI38" s="16">
        <v>2</v>
      </c>
      <c r="CJ38" s="16">
        <v>2</v>
      </c>
      <c r="CK38" s="16">
        <v>2</v>
      </c>
      <c r="CL38" s="16">
        <v>2</v>
      </c>
      <c r="CM38" s="16">
        <v>2</v>
      </c>
      <c r="CN38" s="16">
        <v>2</v>
      </c>
      <c r="CO38" s="16">
        <v>2</v>
      </c>
      <c r="CP38" s="16">
        <v>2</v>
      </c>
      <c r="CQ38" s="16">
        <v>2</v>
      </c>
      <c r="CR38" s="16">
        <v>2</v>
      </c>
      <c r="CS38" s="16"/>
      <c r="CT38" s="16">
        <v>2</v>
      </c>
      <c r="CU38" s="16">
        <v>2</v>
      </c>
      <c r="CV38" s="16">
        <v>2</v>
      </c>
      <c r="CW38" s="69">
        <f t="shared" si="1"/>
        <v>38</v>
      </c>
      <c r="CX38" s="352">
        <f t="shared" si="2"/>
        <v>1</v>
      </c>
      <c r="CY38" s="69">
        <f t="shared" si="3"/>
        <v>0</v>
      </c>
      <c r="CZ38" s="70">
        <f t="shared" si="4"/>
        <v>0</v>
      </c>
      <c r="DA38" s="69">
        <f t="shared" si="5"/>
        <v>0</v>
      </c>
      <c r="DB38" s="70">
        <f t="shared" si="6"/>
        <v>0</v>
      </c>
      <c r="DC38" s="69">
        <f t="shared" si="7"/>
        <v>0</v>
      </c>
      <c r="DD38" s="70">
        <f t="shared" si="8"/>
        <v>0</v>
      </c>
      <c r="DE38" s="71">
        <f t="shared" si="9"/>
        <v>2</v>
      </c>
      <c r="DF38" s="71" t="str">
        <f t="shared" si="10"/>
        <v>Đạt mục tiêu</v>
      </c>
      <c r="DG38" s="2"/>
      <c r="DH38" s="2"/>
      <c r="DI38" s="2"/>
      <c r="DJ38" s="2"/>
      <c r="DK38" s="2"/>
      <c r="DL38" s="2"/>
      <c r="DM38" s="2"/>
      <c r="DN38" s="2"/>
      <c r="DO38" s="2"/>
      <c r="DP38" s="2"/>
      <c r="DQ38" s="2"/>
      <c r="DR38" s="2"/>
      <c r="DS38" s="2"/>
      <c r="DT38" s="2"/>
      <c r="DU38" s="2"/>
      <c r="DV38" s="2"/>
      <c r="DW38" s="2"/>
      <c r="DX38" s="2"/>
      <c r="DY38" s="2"/>
      <c r="DZ38" s="2"/>
    </row>
    <row r="39" spans="1:130" ht="36.75" hidden="1" customHeight="1" x14ac:dyDescent="0.25">
      <c r="A39" s="49">
        <v>29</v>
      </c>
      <c r="B39" s="62">
        <v>47</v>
      </c>
      <c r="C39" s="56">
        <v>47</v>
      </c>
      <c r="D39" s="8" t="s">
        <v>49</v>
      </c>
      <c r="E39" s="15" t="s">
        <v>38</v>
      </c>
      <c r="F39" s="102" t="s">
        <v>50</v>
      </c>
      <c r="G39" s="64" t="s">
        <v>38</v>
      </c>
      <c r="H39" s="8" t="s">
        <v>643</v>
      </c>
      <c r="I39" s="64" t="s">
        <v>611</v>
      </c>
      <c r="J39" s="64" t="s">
        <v>14</v>
      </c>
      <c r="K39" s="16" t="s">
        <v>6</v>
      </c>
      <c r="L39" s="16" t="s">
        <v>15</v>
      </c>
      <c r="M39" s="11"/>
      <c r="N39" s="11" t="s">
        <v>548</v>
      </c>
      <c r="O39" s="66"/>
      <c r="P39" s="66"/>
      <c r="Q39" s="66"/>
      <c r="R39" s="66"/>
      <c r="S39" s="66"/>
      <c r="T39" s="66"/>
      <c r="U39" s="66"/>
      <c r="V39" s="66"/>
      <c r="W39" s="66"/>
      <c r="X39" s="66" t="s">
        <v>15</v>
      </c>
      <c r="Y39" s="67">
        <f t="shared" si="0"/>
        <v>1</v>
      </c>
      <c r="Z39" s="16"/>
      <c r="AA39" s="16"/>
      <c r="AB39" s="16"/>
      <c r="AC39" s="16"/>
      <c r="AD39" s="16"/>
      <c r="AE39" s="7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v>2</v>
      </c>
      <c r="BK39" s="16">
        <v>2</v>
      </c>
      <c r="BL39" s="16">
        <v>2</v>
      </c>
      <c r="BM39" s="16">
        <v>2</v>
      </c>
      <c r="BN39" s="16">
        <v>2</v>
      </c>
      <c r="BO39" s="16">
        <v>2</v>
      </c>
      <c r="BP39" s="16">
        <v>2</v>
      </c>
      <c r="BQ39" s="16">
        <v>2</v>
      </c>
      <c r="BR39" s="16">
        <v>2</v>
      </c>
      <c r="BS39" s="16">
        <v>2</v>
      </c>
      <c r="BT39" s="16">
        <v>2</v>
      </c>
      <c r="BU39" s="16">
        <v>2</v>
      </c>
      <c r="BV39" s="16">
        <v>2</v>
      </c>
      <c r="BW39" s="16">
        <v>2</v>
      </c>
      <c r="BX39" s="16">
        <v>2</v>
      </c>
      <c r="BY39" s="16">
        <v>2</v>
      </c>
      <c r="BZ39" s="16">
        <v>2</v>
      </c>
      <c r="CA39" s="16">
        <v>2</v>
      </c>
      <c r="CB39" s="16">
        <v>2</v>
      </c>
      <c r="CC39" s="16">
        <v>2</v>
      </c>
      <c r="CD39" s="16">
        <v>2</v>
      </c>
      <c r="CE39" s="16">
        <v>2</v>
      </c>
      <c r="CF39" s="16">
        <v>2</v>
      </c>
      <c r="CG39" s="16">
        <v>2</v>
      </c>
      <c r="CH39" s="16">
        <v>2</v>
      </c>
      <c r="CI39" s="16">
        <v>2</v>
      </c>
      <c r="CJ39" s="16">
        <v>2</v>
      </c>
      <c r="CK39" s="16">
        <v>2</v>
      </c>
      <c r="CL39" s="16">
        <v>2</v>
      </c>
      <c r="CM39" s="16">
        <v>2</v>
      </c>
      <c r="CN39" s="16">
        <v>2</v>
      </c>
      <c r="CO39" s="16">
        <v>2</v>
      </c>
      <c r="CP39" s="16">
        <v>2</v>
      </c>
      <c r="CQ39" s="16">
        <v>2</v>
      </c>
      <c r="CR39" s="16">
        <v>2</v>
      </c>
      <c r="CS39" s="16"/>
      <c r="CT39" s="16">
        <v>2</v>
      </c>
      <c r="CU39" s="16">
        <v>2</v>
      </c>
      <c r="CV39" s="16">
        <v>2</v>
      </c>
      <c r="CW39" s="69">
        <f t="shared" si="1"/>
        <v>38</v>
      </c>
      <c r="CX39" s="352">
        <f t="shared" si="2"/>
        <v>1</v>
      </c>
      <c r="CY39" s="69">
        <f t="shared" si="3"/>
        <v>0</v>
      </c>
      <c r="CZ39" s="70">
        <f t="shared" si="4"/>
        <v>0</v>
      </c>
      <c r="DA39" s="69">
        <f t="shared" si="5"/>
        <v>0</v>
      </c>
      <c r="DB39" s="70">
        <f t="shared" si="6"/>
        <v>0</v>
      </c>
      <c r="DC39" s="69">
        <f t="shared" si="7"/>
        <v>0</v>
      </c>
      <c r="DD39" s="70">
        <f t="shared" si="8"/>
        <v>0</v>
      </c>
      <c r="DE39" s="71">
        <f t="shared" si="9"/>
        <v>2</v>
      </c>
      <c r="DF39" s="71" t="str">
        <f t="shared" si="10"/>
        <v>Đạt mục tiêu</v>
      </c>
      <c r="DG39" s="2"/>
      <c r="DH39" s="2"/>
      <c r="DI39" s="2"/>
      <c r="DJ39" s="2"/>
      <c r="DK39" s="2"/>
      <c r="DL39" s="2"/>
      <c r="DM39" s="2"/>
      <c r="DN39" s="2"/>
      <c r="DO39" s="2"/>
      <c r="DP39" s="2"/>
      <c r="DQ39" s="2"/>
      <c r="DR39" s="2"/>
      <c r="DS39" s="2"/>
      <c r="DT39" s="2"/>
      <c r="DU39" s="2"/>
      <c r="DV39" s="2"/>
      <c r="DW39" s="2"/>
      <c r="DX39" s="2"/>
      <c r="DY39" s="2"/>
      <c r="DZ39" s="2"/>
    </row>
    <row r="40" spans="1:130" ht="17.25" customHeight="1" x14ac:dyDescent="0.25">
      <c r="A40" s="49">
        <v>30</v>
      </c>
      <c r="B40" s="55">
        <v>48</v>
      </c>
      <c r="C40" s="56">
        <v>48</v>
      </c>
      <c r="D40" s="85" t="s">
        <v>51</v>
      </c>
      <c r="E40" s="86"/>
      <c r="F40" s="87"/>
      <c r="G40" s="57" t="s">
        <v>609</v>
      </c>
      <c r="H40" s="57"/>
      <c r="I40" s="57"/>
      <c r="J40" s="57" t="s">
        <v>609</v>
      </c>
      <c r="K40" s="57" t="s">
        <v>609</v>
      </c>
      <c r="L40" s="57" t="s">
        <v>609</v>
      </c>
      <c r="M40" s="57" t="s">
        <v>609</v>
      </c>
      <c r="N40" s="304"/>
      <c r="O40" s="58" t="s">
        <v>609</v>
      </c>
      <c r="P40" s="58" t="s">
        <v>609</v>
      </c>
      <c r="Q40" s="58" t="s">
        <v>609</v>
      </c>
      <c r="R40" s="58" t="s">
        <v>609</v>
      </c>
      <c r="S40" s="58" t="s">
        <v>609</v>
      </c>
      <c r="T40" s="58" t="s">
        <v>609</v>
      </c>
      <c r="U40" s="58" t="s">
        <v>609</v>
      </c>
      <c r="V40" s="58" t="s">
        <v>609</v>
      </c>
      <c r="W40" s="58" t="s">
        <v>609</v>
      </c>
      <c r="X40" s="58" t="s">
        <v>609</v>
      </c>
      <c r="Y40" s="67">
        <f t="shared" si="0"/>
        <v>0</v>
      </c>
      <c r="Z40" s="57" t="s">
        <v>609</v>
      </c>
      <c r="AA40" s="57" t="s">
        <v>609</v>
      </c>
      <c r="AB40" s="57" t="s">
        <v>609</v>
      </c>
      <c r="AC40" s="57" t="s">
        <v>609</v>
      </c>
      <c r="AD40" s="57" t="s">
        <v>609</v>
      </c>
      <c r="AE40" s="57" t="s">
        <v>609</v>
      </c>
      <c r="AF40" s="57" t="s">
        <v>609</v>
      </c>
      <c r="AG40" s="57" t="s">
        <v>609</v>
      </c>
      <c r="AH40" s="57" t="s">
        <v>8</v>
      </c>
      <c r="AI40" s="57" t="s">
        <v>8</v>
      </c>
      <c r="AJ40" s="57" t="s">
        <v>8</v>
      </c>
      <c r="AK40" s="57" t="s">
        <v>8</v>
      </c>
      <c r="AL40" s="57" t="s">
        <v>8</v>
      </c>
      <c r="AM40" s="57" t="s">
        <v>8</v>
      </c>
      <c r="AN40" s="57"/>
      <c r="AO40" s="57" t="s">
        <v>8</v>
      </c>
      <c r="AP40" s="57" t="s">
        <v>8</v>
      </c>
      <c r="AQ40" s="57" t="s">
        <v>8</v>
      </c>
      <c r="AR40" s="57" t="s">
        <v>8</v>
      </c>
      <c r="AS40" s="57" t="s">
        <v>8</v>
      </c>
      <c r="AT40" s="57" t="s">
        <v>8</v>
      </c>
      <c r="AU40" s="57" t="s">
        <v>8</v>
      </c>
      <c r="AV40" s="57" t="s">
        <v>8</v>
      </c>
      <c r="AW40" s="57" t="s">
        <v>8</v>
      </c>
      <c r="AX40" s="57" t="s">
        <v>8</v>
      </c>
      <c r="AY40" s="57" t="s">
        <v>8</v>
      </c>
      <c r="AZ40" s="57"/>
      <c r="BA40" s="57" t="s">
        <v>8</v>
      </c>
      <c r="BB40" s="57" t="s">
        <v>8</v>
      </c>
      <c r="BC40" s="57" t="s">
        <v>8</v>
      </c>
      <c r="BD40" s="57" t="s">
        <v>8</v>
      </c>
      <c r="BE40" s="57" t="s">
        <v>8</v>
      </c>
      <c r="BF40" s="57" t="s">
        <v>8</v>
      </c>
      <c r="BG40" s="57" t="s">
        <v>8</v>
      </c>
      <c r="BH40" s="57" t="s">
        <v>8</v>
      </c>
      <c r="BI40" s="57"/>
      <c r="BJ40" s="336" t="s">
        <v>8</v>
      </c>
      <c r="BK40" s="336" t="s">
        <v>8</v>
      </c>
      <c r="BL40" s="336" t="s">
        <v>8</v>
      </c>
      <c r="BM40" s="336" t="s">
        <v>8</v>
      </c>
      <c r="BN40" s="336" t="s">
        <v>8</v>
      </c>
      <c r="BO40" s="336" t="s">
        <v>8</v>
      </c>
      <c r="BP40" s="336" t="s">
        <v>8</v>
      </c>
      <c r="BQ40" s="336" t="s">
        <v>8</v>
      </c>
      <c r="BR40" s="336" t="s">
        <v>8</v>
      </c>
      <c r="BS40" s="336"/>
      <c r="BT40" s="336"/>
      <c r="BU40" s="336"/>
      <c r="BV40" s="336"/>
      <c r="BW40" s="336"/>
      <c r="BX40" s="336"/>
      <c r="BY40" s="336"/>
      <c r="BZ40" s="336"/>
      <c r="CA40" s="336"/>
      <c r="CB40" s="336"/>
      <c r="CC40" s="336" t="s">
        <v>8</v>
      </c>
      <c r="CD40" s="336"/>
      <c r="CE40" s="336" t="s">
        <v>8</v>
      </c>
      <c r="CF40" s="336" t="s">
        <v>8</v>
      </c>
      <c r="CG40" s="336" t="s">
        <v>8</v>
      </c>
      <c r="CH40" s="336" t="s">
        <v>8</v>
      </c>
      <c r="CI40" s="336" t="s">
        <v>8</v>
      </c>
      <c r="CJ40" s="336" t="s">
        <v>8</v>
      </c>
      <c r="CK40" s="336" t="s">
        <v>8</v>
      </c>
      <c r="CL40" s="336" t="s">
        <v>8</v>
      </c>
      <c r="CM40" s="336" t="s">
        <v>8</v>
      </c>
      <c r="CN40" s="336" t="s">
        <v>8</v>
      </c>
      <c r="CO40" s="336" t="s">
        <v>8</v>
      </c>
      <c r="CP40" s="336" t="s">
        <v>8</v>
      </c>
      <c r="CQ40" s="336" t="s">
        <v>8</v>
      </c>
      <c r="CR40" s="336" t="s">
        <v>8</v>
      </c>
      <c r="CS40" s="336"/>
      <c r="CT40" s="336" t="s">
        <v>8</v>
      </c>
      <c r="CU40" s="336" t="s">
        <v>8</v>
      </c>
      <c r="CV40" s="336" t="s">
        <v>8</v>
      </c>
      <c r="CW40" s="336" t="s">
        <v>8</v>
      </c>
      <c r="CX40" s="331" t="s">
        <v>8</v>
      </c>
      <c r="CY40" s="336" t="s">
        <v>8</v>
      </c>
      <c r="CZ40" s="336" t="s">
        <v>8</v>
      </c>
      <c r="DA40" s="336" t="s">
        <v>8</v>
      </c>
      <c r="DB40" s="336" t="s">
        <v>8</v>
      </c>
      <c r="DC40" s="336" t="s">
        <v>8</v>
      </c>
      <c r="DD40" s="336" t="s">
        <v>8</v>
      </c>
      <c r="DE40" s="57" t="s">
        <v>8</v>
      </c>
      <c r="DF40" s="57" t="s">
        <v>8</v>
      </c>
      <c r="DG40" s="2"/>
      <c r="DH40" s="2"/>
      <c r="DI40" s="2"/>
      <c r="DJ40" s="2"/>
      <c r="DK40" s="2"/>
      <c r="DL40" s="2"/>
      <c r="DM40" s="2"/>
      <c r="DN40" s="2"/>
      <c r="DO40" s="2"/>
      <c r="DP40" s="2"/>
      <c r="DQ40" s="2"/>
      <c r="DR40" s="2"/>
      <c r="DS40" s="2"/>
      <c r="DT40" s="2"/>
      <c r="DU40" s="2"/>
      <c r="DV40" s="2"/>
      <c r="DW40" s="2"/>
      <c r="DX40" s="2"/>
      <c r="DY40" s="2"/>
      <c r="DZ40" s="2"/>
    </row>
    <row r="41" spans="1:130" ht="75" hidden="1" customHeight="1" x14ac:dyDescent="0.25">
      <c r="A41" s="49">
        <v>31</v>
      </c>
      <c r="B41" s="62">
        <v>51</v>
      </c>
      <c r="C41" s="56">
        <v>51</v>
      </c>
      <c r="D41" s="8" t="s">
        <v>52</v>
      </c>
      <c r="E41" s="15" t="s">
        <v>19</v>
      </c>
      <c r="F41" s="15" t="s">
        <v>53</v>
      </c>
      <c r="G41" s="64" t="s">
        <v>19</v>
      </c>
      <c r="H41" s="8" t="s">
        <v>644</v>
      </c>
      <c r="I41" s="64" t="s">
        <v>628</v>
      </c>
      <c r="J41" s="64" t="s">
        <v>14</v>
      </c>
      <c r="K41" s="16" t="s">
        <v>6</v>
      </c>
      <c r="L41" s="16" t="s">
        <v>15</v>
      </c>
      <c r="M41" s="11">
        <v>1</v>
      </c>
      <c r="N41" s="305" t="s">
        <v>544</v>
      </c>
      <c r="O41" s="66"/>
      <c r="P41" s="66"/>
      <c r="Q41" s="66"/>
      <c r="R41" s="80"/>
      <c r="S41" s="66" t="s">
        <v>15</v>
      </c>
      <c r="T41" s="66"/>
      <c r="U41" s="66"/>
      <c r="V41" s="66"/>
      <c r="W41" s="66"/>
      <c r="X41" s="66"/>
      <c r="Y41" s="67">
        <f t="shared" si="0"/>
        <v>1</v>
      </c>
      <c r="Z41" s="16"/>
      <c r="AA41" s="16"/>
      <c r="AB41" s="16"/>
      <c r="AC41" s="16"/>
      <c r="AD41" s="16"/>
      <c r="AE41" s="68"/>
      <c r="AF41" s="12"/>
      <c r="AG41" s="12"/>
      <c r="AH41" s="12"/>
      <c r="AI41" s="12"/>
      <c r="AJ41" s="12"/>
      <c r="AK41" s="12"/>
      <c r="AL41" s="12"/>
      <c r="AM41" s="12"/>
      <c r="AN41" s="12"/>
      <c r="AO41" s="12"/>
      <c r="AP41" s="12"/>
      <c r="AQ41" s="12"/>
      <c r="AR41" s="12" t="s">
        <v>626</v>
      </c>
      <c r="AS41" s="12" t="s">
        <v>623</v>
      </c>
      <c r="AT41" s="12"/>
      <c r="AU41" s="16" t="s">
        <v>645</v>
      </c>
      <c r="AV41" s="16"/>
      <c r="AW41" s="16"/>
      <c r="AX41" s="16"/>
      <c r="AY41" s="12"/>
      <c r="AZ41" s="12"/>
      <c r="BA41" s="12"/>
      <c r="BB41" s="12"/>
      <c r="BC41" s="12"/>
      <c r="BD41" s="12"/>
      <c r="BE41" s="12"/>
      <c r="BF41" s="12"/>
      <c r="BG41" s="12"/>
      <c r="BH41" s="12"/>
      <c r="BI41" s="12"/>
      <c r="BJ41" s="16">
        <v>2</v>
      </c>
      <c r="BK41" s="16">
        <v>2</v>
      </c>
      <c r="BL41" s="16">
        <v>2</v>
      </c>
      <c r="BM41" s="16">
        <v>2</v>
      </c>
      <c r="BN41" s="16">
        <v>2</v>
      </c>
      <c r="BO41" s="16">
        <v>2</v>
      </c>
      <c r="BP41" s="16">
        <v>2</v>
      </c>
      <c r="BQ41" s="16">
        <v>2</v>
      </c>
      <c r="BR41" s="16">
        <v>2</v>
      </c>
      <c r="BS41" s="16">
        <v>2</v>
      </c>
      <c r="BT41" s="16">
        <v>2</v>
      </c>
      <c r="BU41" s="16">
        <v>2</v>
      </c>
      <c r="BV41" s="16">
        <v>2</v>
      </c>
      <c r="BW41" s="16">
        <v>2</v>
      </c>
      <c r="BX41" s="16">
        <v>2</v>
      </c>
      <c r="BY41" s="16">
        <v>2</v>
      </c>
      <c r="BZ41" s="16">
        <v>2</v>
      </c>
      <c r="CA41" s="16">
        <v>2</v>
      </c>
      <c r="CB41" s="16">
        <v>2</v>
      </c>
      <c r="CC41" s="16">
        <v>2</v>
      </c>
      <c r="CD41" s="16">
        <v>2</v>
      </c>
      <c r="CE41" s="16">
        <v>2</v>
      </c>
      <c r="CF41" s="16">
        <v>2</v>
      </c>
      <c r="CG41" s="16">
        <v>2</v>
      </c>
      <c r="CH41" s="16">
        <v>2</v>
      </c>
      <c r="CI41" s="16">
        <v>2</v>
      </c>
      <c r="CJ41" s="16">
        <v>2</v>
      </c>
      <c r="CK41" s="16">
        <v>2</v>
      </c>
      <c r="CL41" s="16">
        <v>2</v>
      </c>
      <c r="CM41" s="16">
        <v>2</v>
      </c>
      <c r="CN41" s="16">
        <v>2</v>
      </c>
      <c r="CO41" s="16">
        <v>2</v>
      </c>
      <c r="CP41" s="16">
        <v>2</v>
      </c>
      <c r="CQ41" s="16">
        <v>2</v>
      </c>
      <c r="CR41" s="16">
        <v>2</v>
      </c>
      <c r="CS41" s="16"/>
      <c r="CT41" s="16">
        <v>2</v>
      </c>
      <c r="CU41" s="16">
        <v>2</v>
      </c>
      <c r="CV41" s="16">
        <v>2</v>
      </c>
      <c r="CW41" s="69">
        <f t="shared" ref="CW41:CW92" si="11">COUNTIF(BJ41:CV41,"2")</f>
        <v>38</v>
      </c>
      <c r="CX41" s="352">
        <f t="shared" ref="CX41:CX89" si="12">CW41/(CW41+CY41+DA41+DC41)</f>
        <v>1</v>
      </c>
      <c r="CY41" s="69">
        <f t="shared" ref="CY41:CY88" si="13">COUNTIF(BJ41:CV41,"1")</f>
        <v>0</v>
      </c>
      <c r="CZ41" s="70">
        <f t="shared" ref="CZ41:CZ88" si="14">CY41/(CW41+CY41+DA41+DC41)</f>
        <v>0</v>
      </c>
      <c r="DA41" s="69">
        <f t="shared" ref="DA41:DA88" si="15">COUNTIF(BJ41:CV41,"0")</f>
        <v>0</v>
      </c>
      <c r="DB41" s="70">
        <f t="shared" ref="DB41:DB88" si="16">DA41/(CW41+CY41+DA41+DC41)</f>
        <v>0</v>
      </c>
      <c r="DC41" s="69">
        <f t="shared" ref="DC41:DC88" si="17">COUNTIF(BJ41:CV41,"KĐG")</f>
        <v>0</v>
      </c>
      <c r="DD41" s="70">
        <f t="shared" ref="DD41:DD88" si="18">DC41/(CW41+CY41+DA41+DC41)</f>
        <v>0</v>
      </c>
      <c r="DE41" s="71">
        <f t="shared" ref="DE41:DE88" si="19">(((CW41*2)+(CY41*1)+(DA41*0)))/(CW41+CY41+DA41)</f>
        <v>2</v>
      </c>
      <c r="DF41" s="71" t="str">
        <f t="shared" ref="DF41:DF88" si="20">IF(DD41&gt;=50%,"KĐG",IF(DE41&gt;=1.6,"Đạt mục tiêu",IF(DE41&gt;=1,"Cần cố gắng","Chưa đạt")))</f>
        <v>Đạt mục tiêu</v>
      </c>
      <c r="DG41" s="2"/>
      <c r="DH41" s="2"/>
      <c r="DI41" s="2"/>
      <c r="DJ41" s="2"/>
      <c r="DK41" s="2"/>
      <c r="DL41" s="2"/>
      <c r="DM41" s="2"/>
      <c r="DN41" s="2"/>
      <c r="DO41" s="2"/>
      <c r="DP41" s="2"/>
      <c r="DQ41" s="2"/>
      <c r="DR41" s="2"/>
      <c r="DS41" s="2"/>
      <c r="DT41" s="2"/>
      <c r="DU41" s="2"/>
      <c r="DV41" s="2"/>
      <c r="DW41" s="2"/>
      <c r="DX41" s="2"/>
      <c r="DY41" s="2"/>
      <c r="DZ41" s="2"/>
    </row>
    <row r="42" spans="1:130" ht="79.5" hidden="1" customHeight="1" x14ac:dyDescent="0.25">
      <c r="A42" s="49">
        <v>32</v>
      </c>
      <c r="B42" s="62">
        <v>54</v>
      </c>
      <c r="C42" s="56">
        <v>54</v>
      </c>
      <c r="D42" s="8" t="s">
        <v>54</v>
      </c>
      <c r="E42" s="15" t="s">
        <v>11</v>
      </c>
      <c r="F42" s="15" t="s">
        <v>55</v>
      </c>
      <c r="G42" s="64" t="s">
        <v>19</v>
      </c>
      <c r="H42" s="8" t="s">
        <v>646</v>
      </c>
      <c r="I42" s="64" t="s">
        <v>628</v>
      </c>
      <c r="J42" s="64" t="s">
        <v>14</v>
      </c>
      <c r="K42" s="16" t="s">
        <v>6</v>
      </c>
      <c r="L42" s="16" t="s">
        <v>15</v>
      </c>
      <c r="M42" s="11"/>
      <c r="N42" s="11" t="s">
        <v>545</v>
      </c>
      <c r="O42" s="66"/>
      <c r="P42" s="66"/>
      <c r="Q42" s="80"/>
      <c r="R42" s="66"/>
      <c r="S42" s="66"/>
      <c r="T42" s="66" t="s">
        <v>15</v>
      </c>
      <c r="U42" s="66"/>
      <c r="V42" s="66"/>
      <c r="W42" s="66"/>
      <c r="X42" s="66"/>
      <c r="Y42" s="67">
        <f t="shared" si="0"/>
        <v>1</v>
      </c>
      <c r="Z42" s="16"/>
      <c r="AA42" s="16"/>
      <c r="AB42" s="16"/>
      <c r="AC42" s="16"/>
      <c r="AD42" s="16"/>
      <c r="AE42" s="68"/>
      <c r="AF42" s="12"/>
      <c r="AG42" s="12"/>
      <c r="AH42" s="12"/>
      <c r="AI42" s="12"/>
      <c r="AJ42" s="12"/>
      <c r="AK42" s="12"/>
      <c r="AL42" s="12"/>
      <c r="AM42" s="12"/>
      <c r="AN42" s="12"/>
      <c r="AO42" s="12"/>
      <c r="AP42" s="12"/>
      <c r="AQ42" s="12"/>
      <c r="AR42" s="12"/>
      <c r="AS42" s="12"/>
      <c r="AT42" s="12"/>
      <c r="AU42" s="12" t="s">
        <v>626</v>
      </c>
      <c r="AV42" s="12"/>
      <c r="AW42" s="12" t="s">
        <v>623</v>
      </c>
      <c r="AX42" s="12"/>
      <c r="AY42" s="12"/>
      <c r="AZ42" s="12"/>
      <c r="BA42" s="12"/>
      <c r="BB42" s="12"/>
      <c r="BC42" s="12"/>
      <c r="BD42" s="12"/>
      <c r="BE42" s="12"/>
      <c r="BF42" s="12"/>
      <c r="BG42" s="12"/>
      <c r="BH42" s="12"/>
      <c r="BI42" s="12"/>
      <c r="BJ42" s="345">
        <v>2</v>
      </c>
      <c r="BK42" s="345">
        <v>2</v>
      </c>
      <c r="BL42" s="345">
        <v>2</v>
      </c>
      <c r="BM42" s="345">
        <v>2</v>
      </c>
      <c r="BN42" s="345">
        <v>2</v>
      </c>
      <c r="BO42" s="345">
        <v>2</v>
      </c>
      <c r="BP42" s="345">
        <v>2</v>
      </c>
      <c r="BQ42" s="345">
        <v>2</v>
      </c>
      <c r="BR42" s="345">
        <v>2</v>
      </c>
      <c r="BS42" s="345">
        <v>2</v>
      </c>
      <c r="BT42" s="345">
        <v>2</v>
      </c>
      <c r="BU42" s="345">
        <v>2</v>
      </c>
      <c r="BV42" s="345">
        <v>2</v>
      </c>
      <c r="BW42" s="345">
        <v>1</v>
      </c>
      <c r="BX42" s="345">
        <v>2</v>
      </c>
      <c r="BY42" s="345">
        <v>2</v>
      </c>
      <c r="BZ42" s="345">
        <v>2</v>
      </c>
      <c r="CA42" s="345">
        <v>2</v>
      </c>
      <c r="CB42" s="345">
        <v>2</v>
      </c>
      <c r="CC42" s="345">
        <v>2</v>
      </c>
      <c r="CD42" s="345">
        <v>1</v>
      </c>
      <c r="CE42" s="345">
        <v>2</v>
      </c>
      <c r="CF42" s="345">
        <v>2</v>
      </c>
      <c r="CG42" s="345">
        <v>2</v>
      </c>
      <c r="CH42" s="345">
        <v>2</v>
      </c>
      <c r="CI42" s="345">
        <v>2</v>
      </c>
      <c r="CJ42" s="345">
        <v>1</v>
      </c>
      <c r="CK42" s="345">
        <v>2</v>
      </c>
      <c r="CL42" s="345">
        <v>2</v>
      </c>
      <c r="CM42" s="345">
        <v>2</v>
      </c>
      <c r="CN42" s="345">
        <v>2</v>
      </c>
      <c r="CO42" s="345">
        <v>2</v>
      </c>
      <c r="CP42" s="345">
        <v>2</v>
      </c>
      <c r="CQ42" s="345">
        <v>2</v>
      </c>
      <c r="CR42" s="345">
        <v>2</v>
      </c>
      <c r="CS42" s="345">
        <v>2</v>
      </c>
      <c r="CT42" s="345">
        <v>2</v>
      </c>
      <c r="CU42" s="345">
        <v>2</v>
      </c>
      <c r="CV42" s="345">
        <v>2</v>
      </c>
      <c r="CW42" s="335">
        <f t="shared" si="11"/>
        <v>36</v>
      </c>
      <c r="CX42" s="330">
        <f t="shared" si="12"/>
        <v>0.92307692307692313</v>
      </c>
      <c r="CY42" s="335">
        <f t="shared" si="13"/>
        <v>3</v>
      </c>
      <c r="CZ42" s="339">
        <f t="shared" si="14"/>
        <v>7.6923076923076927E-2</v>
      </c>
      <c r="DA42" s="335">
        <f t="shared" si="15"/>
        <v>0</v>
      </c>
      <c r="DB42" s="339">
        <f t="shared" si="16"/>
        <v>0</v>
      </c>
      <c r="DC42" s="335">
        <f t="shared" si="17"/>
        <v>0</v>
      </c>
      <c r="DD42" s="339">
        <f t="shared" si="18"/>
        <v>0</v>
      </c>
      <c r="DE42" s="71">
        <f t="shared" si="19"/>
        <v>1.9230769230769231</v>
      </c>
      <c r="DF42" s="71" t="str">
        <f t="shared" si="20"/>
        <v>Đạt mục tiêu</v>
      </c>
      <c r="DG42" s="2"/>
      <c r="DH42" s="2"/>
      <c r="DI42" s="2"/>
      <c r="DJ42" s="2"/>
      <c r="DK42" s="2"/>
      <c r="DL42" s="2"/>
      <c r="DM42" s="2"/>
      <c r="DN42" s="2"/>
      <c r="DO42" s="2"/>
      <c r="DP42" s="2"/>
      <c r="DQ42" s="2"/>
      <c r="DR42" s="2"/>
      <c r="DS42" s="2"/>
      <c r="DT42" s="2"/>
      <c r="DU42" s="2"/>
      <c r="DV42" s="2"/>
      <c r="DW42" s="2"/>
      <c r="DX42" s="2"/>
      <c r="DY42" s="2"/>
      <c r="DZ42" s="2"/>
    </row>
    <row r="43" spans="1:130" ht="53.25" hidden="1" customHeight="1" x14ac:dyDescent="0.25">
      <c r="A43" s="49">
        <v>33</v>
      </c>
      <c r="B43" s="62">
        <v>57</v>
      </c>
      <c r="C43" s="56">
        <v>57</v>
      </c>
      <c r="D43" s="8" t="s">
        <v>56</v>
      </c>
      <c r="E43" s="15" t="s">
        <v>19</v>
      </c>
      <c r="F43" s="15" t="s">
        <v>57</v>
      </c>
      <c r="G43" s="64" t="s">
        <v>19</v>
      </c>
      <c r="H43" s="230" t="s">
        <v>1183</v>
      </c>
      <c r="I43" s="64" t="s">
        <v>628</v>
      </c>
      <c r="J43" s="64" t="s">
        <v>14</v>
      </c>
      <c r="K43" s="16" t="s">
        <v>6</v>
      </c>
      <c r="L43" s="16" t="s">
        <v>15</v>
      </c>
      <c r="M43" s="11"/>
      <c r="N43" s="304" t="s">
        <v>1200</v>
      </c>
      <c r="O43" s="66" t="s">
        <v>15</v>
      </c>
      <c r="P43" s="66"/>
      <c r="Q43" s="66"/>
      <c r="R43" s="66"/>
      <c r="S43" s="66"/>
      <c r="T43" s="66"/>
      <c r="U43" s="66"/>
      <c r="V43" s="66"/>
      <c r="W43" s="66"/>
      <c r="X43" s="66"/>
      <c r="Y43" s="67">
        <f t="shared" ref="Y43:Y76" si="21">COUNTIF(O43:X43,"x")</f>
        <v>1</v>
      </c>
      <c r="Z43" s="16"/>
      <c r="AA43" s="16"/>
      <c r="AB43" s="16"/>
      <c r="AC43" s="16" t="s">
        <v>626</v>
      </c>
      <c r="AD43" s="16" t="s">
        <v>623</v>
      </c>
      <c r="AE43" s="68"/>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6">
        <v>2</v>
      </c>
      <c r="BK43" s="16">
        <v>2</v>
      </c>
      <c r="BL43" s="16">
        <v>2</v>
      </c>
      <c r="BM43" s="16">
        <v>2</v>
      </c>
      <c r="BN43" s="16">
        <v>2</v>
      </c>
      <c r="BO43" s="16">
        <v>2</v>
      </c>
      <c r="BP43" s="16">
        <v>2</v>
      </c>
      <c r="BQ43" s="16">
        <v>2</v>
      </c>
      <c r="BR43" s="16">
        <v>2</v>
      </c>
      <c r="BS43" s="16">
        <v>2</v>
      </c>
      <c r="BT43" s="16">
        <v>2</v>
      </c>
      <c r="BU43" s="16">
        <v>2</v>
      </c>
      <c r="BV43" s="16">
        <v>2</v>
      </c>
      <c r="BW43" s="16">
        <v>2</v>
      </c>
      <c r="BX43" s="16">
        <v>2</v>
      </c>
      <c r="BY43" s="16">
        <v>2</v>
      </c>
      <c r="BZ43" s="16">
        <v>2</v>
      </c>
      <c r="CA43" s="16">
        <v>2</v>
      </c>
      <c r="CB43" s="16">
        <v>2</v>
      </c>
      <c r="CC43" s="16">
        <v>2</v>
      </c>
      <c r="CD43" s="16">
        <v>2</v>
      </c>
      <c r="CE43" s="16">
        <v>2</v>
      </c>
      <c r="CF43" s="16">
        <v>2</v>
      </c>
      <c r="CG43" s="16">
        <v>2</v>
      </c>
      <c r="CH43" s="16">
        <v>2</v>
      </c>
      <c r="CI43" s="16">
        <v>1</v>
      </c>
      <c r="CJ43" s="16">
        <v>1</v>
      </c>
      <c r="CK43" s="16">
        <v>1</v>
      </c>
      <c r="CL43" s="16">
        <v>1</v>
      </c>
      <c r="CM43" s="16">
        <v>2</v>
      </c>
      <c r="CN43" s="16">
        <v>2</v>
      </c>
      <c r="CO43" s="16">
        <v>2</v>
      </c>
      <c r="CP43" s="16">
        <v>2</v>
      </c>
      <c r="CQ43" s="16">
        <v>2</v>
      </c>
      <c r="CR43" s="16">
        <v>2</v>
      </c>
      <c r="CS43" s="16">
        <v>2</v>
      </c>
      <c r="CT43" s="16">
        <v>2</v>
      </c>
      <c r="CU43" s="16">
        <v>2</v>
      </c>
      <c r="CV43" s="16">
        <v>2</v>
      </c>
      <c r="CW43" s="69">
        <f t="shared" si="11"/>
        <v>35</v>
      </c>
      <c r="CX43" s="352">
        <f t="shared" si="12"/>
        <v>0.89743589743589747</v>
      </c>
      <c r="CY43" s="69">
        <f t="shared" si="13"/>
        <v>4</v>
      </c>
      <c r="CZ43" s="70">
        <f t="shared" si="14"/>
        <v>0.10256410256410256</v>
      </c>
      <c r="DA43" s="69">
        <f t="shared" si="15"/>
        <v>0</v>
      </c>
      <c r="DB43" s="70">
        <f t="shared" si="16"/>
        <v>0</v>
      </c>
      <c r="DC43" s="69">
        <f t="shared" si="17"/>
        <v>0</v>
      </c>
      <c r="DD43" s="70">
        <f t="shared" si="18"/>
        <v>0</v>
      </c>
      <c r="DE43" s="71">
        <f t="shared" si="19"/>
        <v>1.8974358974358974</v>
      </c>
      <c r="DF43" s="71" t="str">
        <f t="shared" si="20"/>
        <v>Đạt mục tiêu</v>
      </c>
      <c r="DG43" s="2"/>
      <c r="DH43" s="2"/>
      <c r="DI43" s="2"/>
      <c r="DJ43" s="2"/>
      <c r="DK43" s="2"/>
      <c r="DL43" s="2"/>
      <c r="DM43" s="2"/>
      <c r="DN43" s="2"/>
      <c r="DO43" s="2"/>
      <c r="DP43" s="2"/>
      <c r="DQ43" s="2"/>
      <c r="DR43" s="2"/>
      <c r="DS43" s="2"/>
      <c r="DT43" s="2"/>
      <c r="DU43" s="2"/>
      <c r="DV43" s="2"/>
      <c r="DW43" s="2"/>
      <c r="DX43" s="2"/>
      <c r="DY43" s="2"/>
      <c r="DZ43" s="2"/>
    </row>
    <row r="44" spans="1:130" ht="59.25" hidden="1" customHeight="1" x14ac:dyDescent="0.25">
      <c r="A44" s="49">
        <v>34</v>
      </c>
      <c r="B44" s="62">
        <v>60</v>
      </c>
      <c r="C44" s="56">
        <v>60</v>
      </c>
      <c r="D44" s="8" t="s">
        <v>58</v>
      </c>
      <c r="E44" s="15" t="s">
        <v>19</v>
      </c>
      <c r="F44" s="15" t="s">
        <v>59</v>
      </c>
      <c r="G44" s="64" t="s">
        <v>19</v>
      </c>
      <c r="H44" s="8" t="s">
        <v>647</v>
      </c>
      <c r="I44" s="64" t="s">
        <v>628</v>
      </c>
      <c r="J44" s="64" t="s">
        <v>14</v>
      </c>
      <c r="K44" s="16" t="s">
        <v>6</v>
      </c>
      <c r="L44" s="16" t="s">
        <v>15</v>
      </c>
      <c r="M44" s="11"/>
      <c r="N44" s="11" t="s">
        <v>547</v>
      </c>
      <c r="O44" s="66"/>
      <c r="P44" s="66"/>
      <c r="Q44" s="66"/>
      <c r="R44" s="66"/>
      <c r="S44" s="66"/>
      <c r="T44" s="66"/>
      <c r="U44" s="80"/>
      <c r="V44" s="66"/>
      <c r="W44" s="66" t="s">
        <v>15</v>
      </c>
      <c r="X44" s="66"/>
      <c r="Y44" s="67">
        <f t="shared" si="21"/>
        <v>1</v>
      </c>
      <c r="Z44" s="16"/>
      <c r="AA44" s="16"/>
      <c r="AB44" s="16"/>
      <c r="AC44" s="16"/>
      <c r="AD44" s="16"/>
      <c r="AE44" s="68"/>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t="s">
        <v>626</v>
      </c>
      <c r="BG44" s="12"/>
      <c r="BH44" s="12"/>
      <c r="BI44" s="12"/>
      <c r="BJ44" s="16">
        <v>2</v>
      </c>
      <c r="BK44" s="16">
        <v>2</v>
      </c>
      <c r="BL44" s="16">
        <v>2</v>
      </c>
      <c r="BM44" s="16">
        <v>2</v>
      </c>
      <c r="BN44" s="16">
        <v>2</v>
      </c>
      <c r="BO44" s="16">
        <v>2</v>
      </c>
      <c r="BP44" s="16">
        <v>2</v>
      </c>
      <c r="BQ44" s="16">
        <v>2</v>
      </c>
      <c r="BR44" s="16">
        <v>2</v>
      </c>
      <c r="BS44" s="16">
        <v>2</v>
      </c>
      <c r="BT44" s="16">
        <v>2</v>
      </c>
      <c r="BU44" s="16">
        <v>2</v>
      </c>
      <c r="BV44" s="16">
        <v>2</v>
      </c>
      <c r="BW44" s="16">
        <v>2</v>
      </c>
      <c r="BX44" s="16">
        <v>2</v>
      </c>
      <c r="BY44" s="16">
        <v>2</v>
      </c>
      <c r="BZ44" s="16">
        <v>2</v>
      </c>
      <c r="CA44" s="16">
        <v>2</v>
      </c>
      <c r="CB44" s="16">
        <v>2</v>
      </c>
      <c r="CC44" s="16">
        <v>2</v>
      </c>
      <c r="CD44" s="16">
        <v>2</v>
      </c>
      <c r="CE44" s="16">
        <v>2</v>
      </c>
      <c r="CF44" s="16">
        <v>2</v>
      </c>
      <c r="CG44" s="16">
        <v>2</v>
      </c>
      <c r="CH44" s="16">
        <v>2</v>
      </c>
      <c r="CI44" s="16">
        <v>2</v>
      </c>
      <c r="CJ44" s="16">
        <v>2</v>
      </c>
      <c r="CK44" s="16">
        <v>2</v>
      </c>
      <c r="CL44" s="16">
        <v>2</v>
      </c>
      <c r="CM44" s="16">
        <v>2</v>
      </c>
      <c r="CN44" s="16">
        <v>2</v>
      </c>
      <c r="CO44" s="16">
        <v>2</v>
      </c>
      <c r="CP44" s="16">
        <v>2</v>
      </c>
      <c r="CQ44" s="16">
        <v>2</v>
      </c>
      <c r="CR44" s="16">
        <v>2</v>
      </c>
      <c r="CS44" s="16"/>
      <c r="CT44" s="16">
        <v>2</v>
      </c>
      <c r="CU44" s="16">
        <v>2</v>
      </c>
      <c r="CV44" s="16">
        <v>2</v>
      </c>
      <c r="CW44" s="69">
        <f t="shared" si="11"/>
        <v>38</v>
      </c>
      <c r="CX44" s="352">
        <f t="shared" si="12"/>
        <v>1</v>
      </c>
      <c r="CY44" s="69">
        <f t="shared" si="13"/>
        <v>0</v>
      </c>
      <c r="CZ44" s="70">
        <f t="shared" si="14"/>
        <v>0</v>
      </c>
      <c r="DA44" s="69">
        <f t="shared" si="15"/>
        <v>0</v>
      </c>
      <c r="DB44" s="70">
        <f t="shared" si="16"/>
        <v>0</v>
      </c>
      <c r="DC44" s="69">
        <f t="shared" si="17"/>
        <v>0</v>
      </c>
      <c r="DD44" s="70">
        <f t="shared" si="18"/>
        <v>0</v>
      </c>
      <c r="DE44" s="71">
        <f t="shared" si="19"/>
        <v>2</v>
      </c>
      <c r="DF44" s="71" t="str">
        <f t="shared" si="20"/>
        <v>Đạt mục tiêu</v>
      </c>
      <c r="DG44" s="2"/>
      <c r="DH44" s="2"/>
      <c r="DI44" s="2"/>
      <c r="DJ44" s="2"/>
      <c r="DK44" s="2"/>
      <c r="DL44" s="2"/>
      <c r="DM44" s="2"/>
      <c r="DN44" s="2"/>
      <c r="DO44" s="2"/>
      <c r="DP44" s="2"/>
      <c r="DQ44" s="2"/>
      <c r="DR44" s="2"/>
      <c r="DS44" s="2"/>
      <c r="DT44" s="2"/>
      <c r="DU44" s="2"/>
      <c r="DV44" s="2"/>
      <c r="DW44" s="2"/>
      <c r="DX44" s="2"/>
      <c r="DY44" s="2"/>
      <c r="DZ44" s="2"/>
    </row>
    <row r="45" spans="1:130" ht="54" hidden="1" customHeight="1" x14ac:dyDescent="0.25">
      <c r="A45" s="49">
        <v>35</v>
      </c>
      <c r="B45" s="62">
        <v>63</v>
      </c>
      <c r="C45" s="56">
        <v>63</v>
      </c>
      <c r="D45" s="8" t="s">
        <v>60</v>
      </c>
      <c r="E45" s="15" t="s">
        <v>19</v>
      </c>
      <c r="F45" s="15" t="s">
        <v>61</v>
      </c>
      <c r="G45" s="64" t="s">
        <v>19</v>
      </c>
      <c r="H45" s="8" t="s">
        <v>648</v>
      </c>
      <c r="I45" s="64" t="s">
        <v>628</v>
      </c>
      <c r="J45" s="64" t="s">
        <v>14</v>
      </c>
      <c r="K45" s="16" t="s">
        <v>6</v>
      </c>
      <c r="L45" s="16" t="s">
        <v>15</v>
      </c>
      <c r="M45" s="11"/>
      <c r="N45" s="11" t="s">
        <v>545</v>
      </c>
      <c r="O45" s="66"/>
      <c r="P45" s="66"/>
      <c r="Q45" s="66"/>
      <c r="R45" s="66"/>
      <c r="S45" s="80"/>
      <c r="T45" s="80" t="s">
        <v>15</v>
      </c>
      <c r="U45" s="66"/>
      <c r="V45" s="66"/>
      <c r="W45" s="66"/>
      <c r="X45" s="66"/>
      <c r="Y45" s="67">
        <f t="shared" si="21"/>
        <v>1</v>
      </c>
      <c r="Z45" s="16"/>
      <c r="AA45" s="16"/>
      <c r="AB45" s="16"/>
      <c r="AC45" s="16"/>
      <c r="AD45" s="16"/>
      <c r="AE45" s="76"/>
      <c r="AF45" s="16"/>
      <c r="AG45" s="16"/>
      <c r="AH45" s="16"/>
      <c r="AI45" s="16"/>
      <c r="AJ45" s="16"/>
      <c r="AK45" s="16"/>
      <c r="AL45" s="16"/>
      <c r="AM45" s="16"/>
      <c r="AN45" s="16"/>
      <c r="AO45" s="16"/>
      <c r="AP45" s="16"/>
      <c r="AQ45" s="16"/>
      <c r="AR45" s="16"/>
      <c r="AS45" s="16"/>
      <c r="AT45" s="16"/>
      <c r="AU45" s="16"/>
      <c r="AV45" s="16" t="s">
        <v>626</v>
      </c>
      <c r="AW45" s="16"/>
      <c r="AX45" s="16" t="s">
        <v>623</v>
      </c>
      <c r="AY45" s="16"/>
      <c r="AZ45" s="16"/>
      <c r="BA45" s="16"/>
      <c r="BB45" s="16"/>
      <c r="BC45" s="16"/>
      <c r="BD45" s="16"/>
      <c r="BE45" s="16"/>
      <c r="BF45" s="16"/>
      <c r="BG45" s="16"/>
      <c r="BH45" s="16"/>
      <c r="BI45" s="16"/>
      <c r="BJ45" s="345">
        <v>2</v>
      </c>
      <c r="BK45" s="345">
        <v>2</v>
      </c>
      <c r="BL45" s="345">
        <v>2</v>
      </c>
      <c r="BM45" s="345">
        <v>2</v>
      </c>
      <c r="BN45" s="345">
        <v>2</v>
      </c>
      <c r="BO45" s="345">
        <v>2</v>
      </c>
      <c r="BP45" s="345">
        <v>2</v>
      </c>
      <c r="BQ45" s="345">
        <v>2</v>
      </c>
      <c r="BR45" s="345">
        <v>2</v>
      </c>
      <c r="BS45" s="345">
        <v>2</v>
      </c>
      <c r="BT45" s="345">
        <v>2</v>
      </c>
      <c r="BU45" s="345">
        <v>2</v>
      </c>
      <c r="BV45" s="345">
        <v>2</v>
      </c>
      <c r="BW45" s="345">
        <v>2</v>
      </c>
      <c r="BX45" s="345">
        <v>2</v>
      </c>
      <c r="BY45" s="345">
        <v>2</v>
      </c>
      <c r="BZ45" s="345">
        <v>2</v>
      </c>
      <c r="CA45" s="345">
        <v>2</v>
      </c>
      <c r="CB45" s="345">
        <v>2</v>
      </c>
      <c r="CC45" s="345">
        <v>2</v>
      </c>
      <c r="CD45" s="345">
        <v>2</v>
      </c>
      <c r="CE45" s="345">
        <v>2</v>
      </c>
      <c r="CF45" s="345">
        <v>2</v>
      </c>
      <c r="CG45" s="345">
        <v>2</v>
      </c>
      <c r="CH45" s="345">
        <v>2</v>
      </c>
      <c r="CI45" s="345">
        <v>2</v>
      </c>
      <c r="CJ45" s="345">
        <v>2</v>
      </c>
      <c r="CK45" s="345">
        <v>2</v>
      </c>
      <c r="CL45" s="345">
        <v>2</v>
      </c>
      <c r="CM45" s="345">
        <v>2</v>
      </c>
      <c r="CN45" s="345">
        <v>2</v>
      </c>
      <c r="CO45" s="345">
        <v>2</v>
      </c>
      <c r="CP45" s="345">
        <v>2</v>
      </c>
      <c r="CQ45" s="345">
        <v>2</v>
      </c>
      <c r="CR45" s="345">
        <v>2</v>
      </c>
      <c r="CS45" s="345">
        <v>2</v>
      </c>
      <c r="CT45" s="345">
        <v>2</v>
      </c>
      <c r="CU45" s="345">
        <v>2</v>
      </c>
      <c r="CV45" s="345">
        <v>2</v>
      </c>
      <c r="CW45" s="335">
        <f t="shared" si="11"/>
        <v>39</v>
      </c>
      <c r="CX45" s="330">
        <f t="shared" si="12"/>
        <v>1</v>
      </c>
      <c r="CY45" s="335">
        <f t="shared" si="13"/>
        <v>0</v>
      </c>
      <c r="CZ45" s="339">
        <f t="shared" si="14"/>
        <v>0</v>
      </c>
      <c r="DA45" s="335">
        <f t="shared" si="15"/>
        <v>0</v>
      </c>
      <c r="DB45" s="339">
        <f t="shared" si="16"/>
        <v>0</v>
      </c>
      <c r="DC45" s="335">
        <f t="shared" si="17"/>
        <v>0</v>
      </c>
      <c r="DD45" s="339">
        <f t="shared" si="18"/>
        <v>0</v>
      </c>
      <c r="DE45" s="71">
        <f t="shared" si="19"/>
        <v>2</v>
      </c>
      <c r="DF45" s="71" t="str">
        <f t="shared" si="20"/>
        <v>Đạt mục tiêu</v>
      </c>
      <c r="DG45" s="2"/>
      <c r="DH45" s="2"/>
      <c r="DI45" s="2"/>
      <c r="DJ45" s="2"/>
      <c r="DK45" s="2"/>
      <c r="DL45" s="2"/>
      <c r="DM45" s="2"/>
      <c r="DN45" s="2"/>
      <c r="DO45" s="2"/>
      <c r="DP45" s="2"/>
      <c r="DQ45" s="2"/>
      <c r="DR45" s="2"/>
      <c r="DS45" s="2"/>
      <c r="DT45" s="2"/>
      <c r="DU45" s="2"/>
      <c r="DV45" s="2"/>
      <c r="DW45" s="2"/>
      <c r="DX45" s="2"/>
      <c r="DY45" s="2"/>
      <c r="DZ45" s="2"/>
    </row>
    <row r="46" spans="1:130" ht="15.75" customHeight="1" x14ac:dyDescent="0.25">
      <c r="A46" s="49">
        <v>36</v>
      </c>
      <c r="B46" s="55">
        <v>64</v>
      </c>
      <c r="C46" s="56">
        <v>64</v>
      </c>
      <c r="D46" s="706" t="s">
        <v>62</v>
      </c>
      <c r="E46" s="707"/>
      <c r="F46" s="707"/>
      <c r="G46" s="705"/>
      <c r="H46" s="57"/>
      <c r="I46" s="57"/>
      <c r="J46" s="57"/>
      <c r="K46" s="57" t="s">
        <v>8</v>
      </c>
      <c r="L46" s="57" t="s">
        <v>8</v>
      </c>
      <c r="M46" s="103">
        <f>SUM(M47:M57)</f>
        <v>5</v>
      </c>
      <c r="N46" s="304"/>
      <c r="O46" s="82" t="s">
        <v>609</v>
      </c>
      <c r="P46" s="82" t="s">
        <v>609</v>
      </c>
      <c r="Q46" s="82" t="s">
        <v>609</v>
      </c>
      <c r="R46" s="82" t="s">
        <v>609</v>
      </c>
      <c r="S46" s="82" t="s">
        <v>609</v>
      </c>
      <c r="T46" s="82" t="s">
        <v>609</v>
      </c>
      <c r="U46" s="82" t="s">
        <v>609</v>
      </c>
      <c r="V46" s="82" t="s">
        <v>609</v>
      </c>
      <c r="W46" s="82" t="s">
        <v>609</v>
      </c>
      <c r="X46" s="82" t="s">
        <v>609</v>
      </c>
      <c r="Y46" s="67">
        <f t="shared" si="21"/>
        <v>0</v>
      </c>
      <c r="Z46" s="57" t="s">
        <v>8</v>
      </c>
      <c r="AA46" s="57"/>
      <c r="AB46" s="57"/>
      <c r="AC46" s="57"/>
      <c r="AD46" s="57"/>
      <c r="AE46" s="77"/>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57"/>
      <c r="BG46" s="57"/>
      <c r="BH46" s="57"/>
      <c r="BI46" s="78"/>
      <c r="BJ46" s="336" t="s">
        <v>8</v>
      </c>
      <c r="BK46" s="336" t="s">
        <v>8</v>
      </c>
      <c r="BL46" s="336" t="s">
        <v>8</v>
      </c>
      <c r="BM46" s="336" t="s">
        <v>8</v>
      </c>
      <c r="BN46" s="336" t="s">
        <v>8</v>
      </c>
      <c r="BO46" s="336" t="s">
        <v>8</v>
      </c>
      <c r="BP46" s="336" t="s">
        <v>8</v>
      </c>
      <c r="BQ46" s="336" t="s">
        <v>8</v>
      </c>
      <c r="BR46" s="336" t="s">
        <v>8</v>
      </c>
      <c r="BS46" s="336"/>
      <c r="BT46" s="336"/>
      <c r="BU46" s="336"/>
      <c r="BV46" s="336"/>
      <c r="BW46" s="336"/>
      <c r="BX46" s="336"/>
      <c r="BY46" s="336"/>
      <c r="BZ46" s="336"/>
      <c r="CA46" s="336"/>
      <c r="CB46" s="336"/>
      <c r="CC46" s="336" t="s">
        <v>8</v>
      </c>
      <c r="CD46" s="336"/>
      <c r="CE46" s="336" t="s">
        <v>8</v>
      </c>
      <c r="CF46" s="336" t="s">
        <v>8</v>
      </c>
      <c r="CG46" s="336" t="s">
        <v>8</v>
      </c>
      <c r="CH46" s="336" t="s">
        <v>8</v>
      </c>
      <c r="CI46" s="336" t="s">
        <v>8</v>
      </c>
      <c r="CJ46" s="336" t="s">
        <v>8</v>
      </c>
      <c r="CK46" s="336" t="s">
        <v>8</v>
      </c>
      <c r="CL46" s="336" t="s">
        <v>8</v>
      </c>
      <c r="CM46" s="336" t="s">
        <v>8</v>
      </c>
      <c r="CN46" s="336" t="s">
        <v>8</v>
      </c>
      <c r="CO46" s="336" t="s">
        <v>8</v>
      </c>
      <c r="CP46" s="336" t="s">
        <v>8</v>
      </c>
      <c r="CQ46" s="336" t="s">
        <v>8</v>
      </c>
      <c r="CR46" s="336" t="s">
        <v>8</v>
      </c>
      <c r="CS46" s="336"/>
      <c r="CT46" s="336" t="s">
        <v>8</v>
      </c>
      <c r="CU46" s="336" t="s">
        <v>8</v>
      </c>
      <c r="CV46" s="336" t="s">
        <v>8</v>
      </c>
      <c r="CW46" s="335">
        <f t="shared" si="11"/>
        <v>0</v>
      </c>
      <c r="CX46" s="330" t="e">
        <f t="shared" si="12"/>
        <v>#DIV/0!</v>
      </c>
      <c r="CY46" s="335">
        <f t="shared" si="13"/>
        <v>0</v>
      </c>
      <c r="CZ46" s="339" t="e">
        <f t="shared" si="14"/>
        <v>#DIV/0!</v>
      </c>
      <c r="DA46" s="335">
        <f t="shared" si="15"/>
        <v>0</v>
      </c>
      <c r="DB46" s="339" t="e">
        <f t="shared" si="16"/>
        <v>#DIV/0!</v>
      </c>
      <c r="DC46" s="335">
        <f t="shared" si="17"/>
        <v>0</v>
      </c>
      <c r="DD46" s="339" t="e">
        <f t="shared" si="18"/>
        <v>#DIV/0!</v>
      </c>
      <c r="DE46" s="71" t="e">
        <f t="shared" si="19"/>
        <v>#DIV/0!</v>
      </c>
      <c r="DF46" s="71" t="e">
        <f t="shared" si="20"/>
        <v>#DIV/0!</v>
      </c>
      <c r="DG46" s="2"/>
      <c r="DH46" s="2"/>
      <c r="DI46" s="2"/>
      <c r="DJ46" s="2"/>
      <c r="DK46" s="2"/>
      <c r="DL46" s="2"/>
      <c r="DM46" s="2"/>
      <c r="DN46" s="2"/>
      <c r="DO46" s="2"/>
      <c r="DP46" s="2"/>
      <c r="DQ46" s="2"/>
      <c r="DR46" s="2"/>
      <c r="DS46" s="2"/>
      <c r="DT46" s="2"/>
      <c r="DU46" s="2"/>
      <c r="DV46" s="2"/>
      <c r="DW46" s="2"/>
      <c r="DX46" s="2"/>
      <c r="DY46" s="2"/>
      <c r="DZ46" s="2"/>
    </row>
    <row r="47" spans="1:130" ht="30.75" hidden="1" customHeight="1" x14ac:dyDescent="0.25">
      <c r="A47" s="49">
        <v>37</v>
      </c>
      <c r="B47" s="62">
        <v>70</v>
      </c>
      <c r="C47" s="56">
        <v>70</v>
      </c>
      <c r="D47" s="8" t="s">
        <v>649</v>
      </c>
      <c r="E47" s="15" t="s">
        <v>11</v>
      </c>
      <c r="F47" s="15" t="s">
        <v>63</v>
      </c>
      <c r="G47" s="64" t="s">
        <v>19</v>
      </c>
      <c r="H47" s="8" t="s">
        <v>650</v>
      </c>
      <c r="I47" s="64" t="s">
        <v>611</v>
      </c>
      <c r="J47" s="64" t="s">
        <v>14</v>
      </c>
      <c r="K47" s="16" t="s">
        <v>6</v>
      </c>
      <c r="L47" s="16" t="s">
        <v>15</v>
      </c>
      <c r="M47" s="11"/>
      <c r="N47" s="305" t="s">
        <v>543</v>
      </c>
      <c r="O47" s="66"/>
      <c r="P47" s="66"/>
      <c r="Q47" s="66"/>
      <c r="R47" s="80" t="s">
        <v>15</v>
      </c>
      <c r="S47" s="66"/>
      <c r="T47" s="66"/>
      <c r="U47" s="66"/>
      <c r="V47" s="66"/>
      <c r="W47" s="66"/>
      <c r="X47" s="66"/>
      <c r="Y47" s="67">
        <f t="shared" si="21"/>
        <v>1</v>
      </c>
      <c r="Z47" s="16"/>
      <c r="AA47" s="16"/>
      <c r="AB47" s="16"/>
      <c r="AC47" s="16"/>
      <c r="AD47" s="16"/>
      <c r="AE47" s="68"/>
      <c r="AF47" s="12"/>
      <c r="AG47" s="12"/>
      <c r="AH47" s="12"/>
      <c r="AI47" s="12"/>
      <c r="AJ47" s="12"/>
      <c r="AK47" s="12"/>
      <c r="AL47" s="12" t="s">
        <v>623</v>
      </c>
      <c r="AM47" s="12"/>
      <c r="AN47" s="12"/>
      <c r="AO47" s="12"/>
      <c r="AP47" s="12" t="s">
        <v>623</v>
      </c>
      <c r="AQ47" s="12"/>
      <c r="AR47" s="12"/>
      <c r="AS47" s="12"/>
      <c r="AT47" s="12"/>
      <c r="AU47" s="12"/>
      <c r="AV47" s="12"/>
      <c r="AW47" s="12"/>
      <c r="AX47" s="12"/>
      <c r="AY47" s="12"/>
      <c r="AZ47" s="12"/>
      <c r="BA47" s="12"/>
      <c r="BB47" s="12"/>
      <c r="BC47" s="12"/>
      <c r="BD47" s="12"/>
      <c r="BE47" s="12"/>
      <c r="BF47" s="12"/>
      <c r="BG47" s="12"/>
      <c r="BH47" s="12"/>
      <c r="BI47" s="12"/>
      <c r="BJ47" s="16">
        <v>2</v>
      </c>
      <c r="BK47" s="16">
        <v>2</v>
      </c>
      <c r="BL47" s="16">
        <v>2</v>
      </c>
      <c r="BM47" s="16">
        <v>2</v>
      </c>
      <c r="BN47" s="16">
        <v>2</v>
      </c>
      <c r="BO47" s="16">
        <v>2</v>
      </c>
      <c r="BP47" s="16">
        <v>2</v>
      </c>
      <c r="BQ47" s="16">
        <v>2</v>
      </c>
      <c r="BR47" s="16">
        <v>2</v>
      </c>
      <c r="BS47" s="16">
        <v>2</v>
      </c>
      <c r="BT47" s="16">
        <v>2</v>
      </c>
      <c r="BU47" s="16">
        <v>2</v>
      </c>
      <c r="BV47" s="16">
        <v>2</v>
      </c>
      <c r="BW47" s="16">
        <v>2</v>
      </c>
      <c r="BX47" s="16">
        <v>2</v>
      </c>
      <c r="BY47" s="16">
        <v>2</v>
      </c>
      <c r="BZ47" s="16">
        <v>2</v>
      </c>
      <c r="CA47" s="16">
        <v>2</v>
      </c>
      <c r="CB47" s="16">
        <v>2</v>
      </c>
      <c r="CC47" s="16">
        <v>2</v>
      </c>
      <c r="CD47" s="16">
        <v>2</v>
      </c>
      <c r="CE47" s="16">
        <v>2</v>
      </c>
      <c r="CF47" s="16">
        <v>2</v>
      </c>
      <c r="CG47" s="16">
        <v>2</v>
      </c>
      <c r="CH47" s="16">
        <v>2</v>
      </c>
      <c r="CI47" s="16">
        <v>2</v>
      </c>
      <c r="CJ47" s="16">
        <v>2</v>
      </c>
      <c r="CK47" s="16">
        <v>2</v>
      </c>
      <c r="CL47" s="16">
        <v>2</v>
      </c>
      <c r="CM47" s="16">
        <v>2</v>
      </c>
      <c r="CN47" s="16">
        <v>2</v>
      </c>
      <c r="CO47" s="16">
        <v>2</v>
      </c>
      <c r="CP47" s="16">
        <v>2</v>
      </c>
      <c r="CQ47" s="16">
        <v>2</v>
      </c>
      <c r="CR47" s="16">
        <v>2</v>
      </c>
      <c r="CS47" s="16">
        <v>2</v>
      </c>
      <c r="CT47" s="16">
        <v>2</v>
      </c>
      <c r="CU47" s="16">
        <v>2</v>
      </c>
      <c r="CV47" s="16">
        <v>2</v>
      </c>
      <c r="CW47" s="69">
        <f t="shared" si="11"/>
        <v>39</v>
      </c>
      <c r="CX47" s="352">
        <f t="shared" si="12"/>
        <v>1</v>
      </c>
      <c r="CY47" s="69">
        <f t="shared" si="13"/>
        <v>0</v>
      </c>
      <c r="CZ47" s="70">
        <f t="shared" si="14"/>
        <v>0</v>
      </c>
      <c r="DA47" s="69">
        <f t="shared" si="15"/>
        <v>0</v>
      </c>
      <c r="DB47" s="70">
        <f t="shared" si="16"/>
        <v>0</v>
      </c>
      <c r="DC47" s="69">
        <f t="shared" si="17"/>
        <v>0</v>
      </c>
      <c r="DD47" s="70">
        <f t="shared" si="18"/>
        <v>0</v>
      </c>
      <c r="DE47" s="71">
        <f t="shared" si="19"/>
        <v>2</v>
      </c>
      <c r="DF47" s="71" t="str">
        <f t="shared" si="20"/>
        <v>Đạt mục tiêu</v>
      </c>
      <c r="DG47" s="2"/>
      <c r="DH47" s="2"/>
      <c r="DI47" s="2"/>
      <c r="DJ47" s="2"/>
      <c r="DK47" s="2"/>
      <c r="DL47" s="2"/>
      <c r="DM47" s="2"/>
      <c r="DN47" s="2"/>
      <c r="DO47" s="2"/>
      <c r="DP47" s="2"/>
      <c r="DQ47" s="2"/>
      <c r="DR47" s="2"/>
      <c r="DS47" s="2"/>
      <c r="DT47" s="2"/>
      <c r="DU47" s="2"/>
      <c r="DV47" s="2"/>
      <c r="DW47" s="2"/>
      <c r="DX47" s="2"/>
      <c r="DY47" s="2"/>
      <c r="DZ47" s="2"/>
    </row>
    <row r="48" spans="1:130" ht="42.75" hidden="1" customHeight="1" x14ac:dyDescent="0.25">
      <c r="A48" s="49">
        <v>38</v>
      </c>
      <c r="B48" s="62">
        <v>71</v>
      </c>
      <c r="C48" s="56">
        <v>71</v>
      </c>
      <c r="D48" s="8" t="s">
        <v>64</v>
      </c>
      <c r="E48" s="15" t="s">
        <v>11</v>
      </c>
      <c r="F48" s="15" t="s">
        <v>65</v>
      </c>
      <c r="G48" s="64" t="s">
        <v>19</v>
      </c>
      <c r="H48" s="8" t="s">
        <v>651</v>
      </c>
      <c r="I48" s="64" t="s">
        <v>611</v>
      </c>
      <c r="J48" s="64" t="s">
        <v>14</v>
      </c>
      <c r="K48" s="16" t="s">
        <v>6</v>
      </c>
      <c r="L48" s="16" t="s">
        <v>15</v>
      </c>
      <c r="M48" s="11">
        <v>1</v>
      </c>
      <c r="N48" s="11" t="s">
        <v>1269</v>
      </c>
      <c r="O48" s="66"/>
      <c r="P48" s="66"/>
      <c r="Q48" s="66"/>
      <c r="R48" s="66"/>
      <c r="S48" s="80"/>
      <c r="T48" s="80"/>
      <c r="U48" s="66"/>
      <c r="V48" s="66"/>
      <c r="W48" s="66"/>
      <c r="X48" s="66" t="s">
        <v>15</v>
      </c>
      <c r="Y48" s="67">
        <f t="shared" si="21"/>
        <v>1</v>
      </c>
      <c r="Z48" s="16"/>
      <c r="AA48" s="16"/>
      <c r="AB48" s="16"/>
      <c r="AC48" s="16"/>
      <c r="AD48" s="16"/>
      <c r="AE48" s="68"/>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t="s">
        <v>626</v>
      </c>
      <c r="BJ48" s="16">
        <v>2</v>
      </c>
      <c r="BK48" s="16">
        <v>2</v>
      </c>
      <c r="BL48" s="16">
        <v>2</v>
      </c>
      <c r="BM48" s="16">
        <v>2</v>
      </c>
      <c r="BN48" s="16">
        <v>2</v>
      </c>
      <c r="BO48" s="16">
        <v>2</v>
      </c>
      <c r="BP48" s="16">
        <v>2</v>
      </c>
      <c r="BQ48" s="16">
        <v>2</v>
      </c>
      <c r="BR48" s="16">
        <v>2</v>
      </c>
      <c r="BS48" s="16">
        <v>2</v>
      </c>
      <c r="BT48" s="16">
        <v>2</v>
      </c>
      <c r="BU48" s="16">
        <v>2</v>
      </c>
      <c r="BV48" s="16">
        <v>2</v>
      </c>
      <c r="BW48" s="16">
        <v>2</v>
      </c>
      <c r="BX48" s="16">
        <v>2</v>
      </c>
      <c r="BY48" s="16">
        <v>2</v>
      </c>
      <c r="BZ48" s="16">
        <v>2</v>
      </c>
      <c r="CA48" s="16">
        <v>2</v>
      </c>
      <c r="CB48" s="16">
        <v>2</v>
      </c>
      <c r="CC48" s="16">
        <v>2</v>
      </c>
      <c r="CD48" s="16">
        <v>2</v>
      </c>
      <c r="CE48" s="16">
        <v>2</v>
      </c>
      <c r="CF48" s="16">
        <v>2</v>
      </c>
      <c r="CG48" s="16">
        <v>2</v>
      </c>
      <c r="CH48" s="16">
        <v>2</v>
      </c>
      <c r="CI48" s="16">
        <v>2</v>
      </c>
      <c r="CJ48" s="16">
        <v>2</v>
      </c>
      <c r="CK48" s="16">
        <v>2</v>
      </c>
      <c r="CL48" s="16">
        <v>2</v>
      </c>
      <c r="CM48" s="16">
        <v>2</v>
      </c>
      <c r="CN48" s="16">
        <v>2</v>
      </c>
      <c r="CO48" s="16">
        <v>2</v>
      </c>
      <c r="CP48" s="16">
        <v>2</v>
      </c>
      <c r="CQ48" s="16">
        <v>2</v>
      </c>
      <c r="CR48" s="16">
        <v>2</v>
      </c>
      <c r="CS48" s="16"/>
      <c r="CT48" s="16">
        <v>2</v>
      </c>
      <c r="CU48" s="16">
        <v>2</v>
      </c>
      <c r="CV48" s="16">
        <v>2</v>
      </c>
      <c r="CW48" s="69">
        <f t="shared" si="11"/>
        <v>38</v>
      </c>
      <c r="CX48" s="352">
        <f t="shared" si="12"/>
        <v>1</v>
      </c>
      <c r="CY48" s="69">
        <f t="shared" si="13"/>
        <v>0</v>
      </c>
      <c r="CZ48" s="70">
        <f t="shared" si="14"/>
        <v>0</v>
      </c>
      <c r="DA48" s="69">
        <f t="shared" si="15"/>
        <v>0</v>
      </c>
      <c r="DB48" s="70">
        <f t="shared" si="16"/>
        <v>0</v>
      </c>
      <c r="DC48" s="69">
        <f t="shared" si="17"/>
        <v>0</v>
      </c>
      <c r="DD48" s="70">
        <f t="shared" si="18"/>
        <v>0</v>
      </c>
      <c r="DE48" s="71">
        <f t="shared" si="19"/>
        <v>2</v>
      </c>
      <c r="DF48" s="71" t="str">
        <f t="shared" si="20"/>
        <v>Đạt mục tiêu</v>
      </c>
      <c r="DG48" s="2"/>
      <c r="DH48" s="2"/>
      <c r="DI48" s="2"/>
      <c r="DJ48" s="2"/>
      <c r="DK48" s="2"/>
      <c r="DL48" s="2"/>
      <c r="DM48" s="2"/>
      <c r="DN48" s="2"/>
      <c r="DO48" s="2"/>
      <c r="DP48" s="2"/>
      <c r="DQ48" s="2"/>
      <c r="DR48" s="2"/>
      <c r="DS48" s="2"/>
      <c r="DT48" s="2"/>
      <c r="DU48" s="2"/>
      <c r="DV48" s="2"/>
      <c r="DW48" s="2"/>
      <c r="DX48" s="2"/>
      <c r="DY48" s="2"/>
      <c r="DZ48" s="2"/>
    </row>
    <row r="49" spans="1:130" ht="43.5" hidden="1" customHeight="1" x14ac:dyDescent="0.25">
      <c r="A49" s="49">
        <v>39</v>
      </c>
      <c r="B49" s="62">
        <v>75</v>
      </c>
      <c r="C49" s="56">
        <v>75</v>
      </c>
      <c r="D49" s="8" t="s">
        <v>652</v>
      </c>
      <c r="E49" s="281" t="s">
        <v>19</v>
      </c>
      <c r="F49" s="15" t="s">
        <v>66</v>
      </c>
      <c r="G49" s="282" t="s">
        <v>19</v>
      </c>
      <c r="H49" s="8" t="s">
        <v>653</v>
      </c>
      <c r="I49" s="64" t="s">
        <v>628</v>
      </c>
      <c r="J49" s="64" t="s">
        <v>14</v>
      </c>
      <c r="K49" s="16" t="s">
        <v>6</v>
      </c>
      <c r="L49" s="16" t="s">
        <v>15</v>
      </c>
      <c r="M49" s="11"/>
      <c r="N49" s="305" t="s">
        <v>542</v>
      </c>
      <c r="O49" s="80"/>
      <c r="P49" s="66"/>
      <c r="Q49" s="66" t="s">
        <v>15</v>
      </c>
      <c r="R49" s="66"/>
      <c r="S49" s="66"/>
      <c r="T49" s="66"/>
      <c r="U49" s="66"/>
      <c r="V49" s="66"/>
      <c r="W49" s="66"/>
      <c r="X49" s="66"/>
      <c r="Y49" s="67">
        <f t="shared" si="21"/>
        <v>1</v>
      </c>
      <c r="Z49" s="16"/>
      <c r="AA49" s="16"/>
      <c r="AB49" s="16"/>
      <c r="AC49" s="16"/>
      <c r="AD49" s="16"/>
      <c r="AE49" s="68"/>
      <c r="AF49" s="12"/>
      <c r="AG49" s="12"/>
      <c r="AH49" s="16" t="s">
        <v>626</v>
      </c>
      <c r="AI49" s="16" t="s">
        <v>623</v>
      </c>
      <c r="AJ49" s="16" t="s">
        <v>654</v>
      </c>
      <c r="AK49" s="16" t="s">
        <v>623</v>
      </c>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6">
        <v>2</v>
      </c>
      <c r="BK49" s="16">
        <v>2</v>
      </c>
      <c r="BL49" s="16">
        <v>2</v>
      </c>
      <c r="BM49" s="16">
        <v>2</v>
      </c>
      <c r="BN49" s="16">
        <v>2</v>
      </c>
      <c r="BO49" s="16">
        <v>2</v>
      </c>
      <c r="BP49" s="16">
        <v>2</v>
      </c>
      <c r="BQ49" s="16">
        <v>2</v>
      </c>
      <c r="BR49" s="16">
        <v>2</v>
      </c>
      <c r="BS49" s="16">
        <v>2</v>
      </c>
      <c r="BT49" s="16">
        <v>2</v>
      </c>
      <c r="BU49" s="16">
        <v>2</v>
      </c>
      <c r="BV49" s="16">
        <v>2</v>
      </c>
      <c r="BW49" s="16">
        <v>2</v>
      </c>
      <c r="BX49" s="16">
        <v>2</v>
      </c>
      <c r="BY49" s="16">
        <v>2</v>
      </c>
      <c r="BZ49" s="16">
        <v>2</v>
      </c>
      <c r="CA49" s="16">
        <v>2</v>
      </c>
      <c r="CB49" s="16">
        <v>2</v>
      </c>
      <c r="CC49" s="16">
        <v>2</v>
      </c>
      <c r="CD49" s="16">
        <v>2</v>
      </c>
      <c r="CE49" s="16">
        <v>2</v>
      </c>
      <c r="CF49" s="16">
        <v>2</v>
      </c>
      <c r="CG49" s="16">
        <v>2</v>
      </c>
      <c r="CH49" s="16">
        <v>2</v>
      </c>
      <c r="CI49" s="16">
        <v>2</v>
      </c>
      <c r="CJ49" s="16">
        <v>2</v>
      </c>
      <c r="CK49" s="16">
        <v>1</v>
      </c>
      <c r="CL49" s="16">
        <v>1</v>
      </c>
      <c r="CM49" s="16">
        <v>1</v>
      </c>
      <c r="CN49" s="16">
        <v>1</v>
      </c>
      <c r="CO49" s="16">
        <v>2</v>
      </c>
      <c r="CP49" s="16">
        <v>2</v>
      </c>
      <c r="CQ49" s="16">
        <v>2</v>
      </c>
      <c r="CR49" s="16">
        <v>2</v>
      </c>
      <c r="CS49" s="16">
        <v>2</v>
      </c>
      <c r="CT49" s="16">
        <v>2</v>
      </c>
      <c r="CU49" s="16">
        <v>2</v>
      </c>
      <c r="CV49" s="16">
        <v>2</v>
      </c>
      <c r="CW49" s="69">
        <f t="shared" si="11"/>
        <v>35</v>
      </c>
      <c r="CX49" s="352">
        <f t="shared" si="12"/>
        <v>0.89743589743589747</v>
      </c>
      <c r="CY49" s="69">
        <f t="shared" si="13"/>
        <v>4</v>
      </c>
      <c r="CZ49" s="70">
        <f t="shared" si="14"/>
        <v>0.10256410256410256</v>
      </c>
      <c r="DA49" s="69">
        <f t="shared" si="15"/>
        <v>0</v>
      </c>
      <c r="DB49" s="70">
        <f t="shared" si="16"/>
        <v>0</v>
      </c>
      <c r="DC49" s="69">
        <f t="shared" si="17"/>
        <v>0</v>
      </c>
      <c r="DD49" s="70">
        <f t="shared" si="18"/>
        <v>0</v>
      </c>
      <c r="DE49" s="71">
        <f t="shared" si="19"/>
        <v>1.8974358974358974</v>
      </c>
      <c r="DF49" s="71" t="str">
        <f t="shared" si="20"/>
        <v>Đạt mục tiêu</v>
      </c>
      <c r="DG49" s="2"/>
      <c r="DH49" s="2"/>
      <c r="DI49" s="2"/>
      <c r="DJ49" s="2"/>
      <c r="DK49" s="2"/>
      <c r="DL49" s="2"/>
      <c r="DM49" s="2"/>
      <c r="DN49" s="2"/>
      <c r="DO49" s="2"/>
      <c r="DP49" s="2"/>
      <c r="DQ49" s="2"/>
      <c r="DR49" s="2"/>
      <c r="DS49" s="2"/>
      <c r="DT49" s="2"/>
      <c r="DU49" s="2"/>
      <c r="DV49" s="2"/>
      <c r="DW49" s="2"/>
      <c r="DX49" s="2"/>
      <c r="DY49" s="2"/>
      <c r="DZ49" s="2"/>
    </row>
    <row r="50" spans="1:130" ht="36" hidden="1" customHeight="1" x14ac:dyDescent="0.25">
      <c r="A50" s="49">
        <v>40</v>
      </c>
      <c r="B50" s="62">
        <v>78</v>
      </c>
      <c r="C50" s="56">
        <v>78</v>
      </c>
      <c r="D50" s="8" t="s">
        <v>655</v>
      </c>
      <c r="E50" s="15" t="s">
        <v>19</v>
      </c>
      <c r="F50" s="15" t="s">
        <v>67</v>
      </c>
      <c r="G50" s="64" t="s">
        <v>19</v>
      </c>
      <c r="H50" s="8" t="s">
        <v>656</v>
      </c>
      <c r="I50" s="64" t="s">
        <v>611</v>
      </c>
      <c r="J50" s="64" t="s">
        <v>14</v>
      </c>
      <c r="K50" s="16" t="s">
        <v>6</v>
      </c>
      <c r="L50" s="16" t="s">
        <v>15</v>
      </c>
      <c r="M50" s="11"/>
      <c r="N50" s="305" t="s">
        <v>543</v>
      </c>
      <c r="O50" s="66"/>
      <c r="P50" s="80"/>
      <c r="Q50" s="80"/>
      <c r="R50" s="66" t="s">
        <v>15</v>
      </c>
      <c r="S50" s="66"/>
      <c r="T50" s="66"/>
      <c r="U50" s="66"/>
      <c r="V50" s="66"/>
      <c r="W50" s="66"/>
      <c r="X50" s="66"/>
      <c r="Y50" s="67">
        <f t="shared" si="21"/>
        <v>1</v>
      </c>
      <c r="Z50" s="16"/>
      <c r="AA50" s="12"/>
      <c r="AB50" s="12"/>
      <c r="AC50" s="12"/>
      <c r="AD50" s="12"/>
      <c r="AE50" s="68"/>
      <c r="AF50" s="12"/>
      <c r="AG50" s="12"/>
      <c r="AH50" s="12"/>
      <c r="AI50" s="12"/>
      <c r="AJ50" s="12"/>
      <c r="AK50" s="12"/>
      <c r="AL50" s="12"/>
      <c r="AM50" s="12" t="s">
        <v>623</v>
      </c>
      <c r="AN50" s="12"/>
      <c r="AO50" s="12"/>
      <c r="AP50" s="12" t="s">
        <v>626</v>
      </c>
      <c r="AQ50" s="12"/>
      <c r="AR50" s="12"/>
      <c r="AS50" s="12"/>
      <c r="AT50" s="12"/>
      <c r="AU50" s="12"/>
      <c r="AV50" s="12"/>
      <c r="AW50" s="12"/>
      <c r="AX50" s="12"/>
      <c r="AY50" s="12"/>
      <c r="AZ50" s="12"/>
      <c r="BA50" s="12"/>
      <c r="BB50" s="12"/>
      <c r="BC50" s="12"/>
      <c r="BD50" s="12"/>
      <c r="BE50" s="12"/>
      <c r="BF50" s="12"/>
      <c r="BG50" s="12"/>
      <c r="BH50" s="12"/>
      <c r="BI50" s="12"/>
      <c r="BJ50" s="16">
        <v>2</v>
      </c>
      <c r="BK50" s="16">
        <v>2</v>
      </c>
      <c r="BL50" s="16">
        <v>2</v>
      </c>
      <c r="BM50" s="16">
        <v>2</v>
      </c>
      <c r="BN50" s="16">
        <v>2</v>
      </c>
      <c r="BO50" s="16">
        <v>2</v>
      </c>
      <c r="BP50" s="16">
        <v>2</v>
      </c>
      <c r="BQ50" s="16">
        <v>2</v>
      </c>
      <c r="BR50" s="16">
        <v>2</v>
      </c>
      <c r="BS50" s="16">
        <v>2</v>
      </c>
      <c r="BT50" s="16">
        <v>2</v>
      </c>
      <c r="BU50" s="16">
        <v>2</v>
      </c>
      <c r="BV50" s="16">
        <v>2</v>
      </c>
      <c r="BW50" s="16">
        <v>2</v>
      </c>
      <c r="BX50" s="16">
        <v>2</v>
      </c>
      <c r="BY50" s="16">
        <v>2</v>
      </c>
      <c r="BZ50" s="16">
        <v>2</v>
      </c>
      <c r="CA50" s="16">
        <v>2</v>
      </c>
      <c r="CB50" s="16">
        <v>2</v>
      </c>
      <c r="CC50" s="16">
        <v>2</v>
      </c>
      <c r="CD50" s="16">
        <v>2</v>
      </c>
      <c r="CE50" s="16">
        <v>2</v>
      </c>
      <c r="CF50" s="16">
        <v>2</v>
      </c>
      <c r="CG50" s="16">
        <v>2</v>
      </c>
      <c r="CH50" s="16">
        <v>2</v>
      </c>
      <c r="CI50" s="16">
        <v>2</v>
      </c>
      <c r="CJ50" s="16">
        <v>2</v>
      </c>
      <c r="CK50" s="16">
        <v>2</v>
      </c>
      <c r="CL50" s="16">
        <v>2</v>
      </c>
      <c r="CM50" s="16">
        <v>2</v>
      </c>
      <c r="CN50" s="16">
        <v>2</v>
      </c>
      <c r="CO50" s="16">
        <v>2</v>
      </c>
      <c r="CP50" s="16">
        <v>2</v>
      </c>
      <c r="CQ50" s="16">
        <v>2</v>
      </c>
      <c r="CR50" s="16">
        <v>2</v>
      </c>
      <c r="CS50" s="16">
        <v>2</v>
      </c>
      <c r="CT50" s="16">
        <v>2</v>
      </c>
      <c r="CU50" s="16">
        <v>2</v>
      </c>
      <c r="CV50" s="16">
        <v>2</v>
      </c>
      <c r="CW50" s="69">
        <f t="shared" si="11"/>
        <v>39</v>
      </c>
      <c r="CX50" s="352">
        <f t="shared" si="12"/>
        <v>1</v>
      </c>
      <c r="CY50" s="69">
        <f t="shared" si="13"/>
        <v>0</v>
      </c>
      <c r="CZ50" s="70">
        <f t="shared" si="14"/>
        <v>0</v>
      </c>
      <c r="DA50" s="69">
        <f t="shared" si="15"/>
        <v>0</v>
      </c>
      <c r="DB50" s="70">
        <f t="shared" si="16"/>
        <v>0</v>
      </c>
      <c r="DC50" s="69">
        <f t="shared" si="17"/>
        <v>0</v>
      </c>
      <c r="DD50" s="70">
        <f t="shared" si="18"/>
        <v>0</v>
      </c>
      <c r="DE50" s="71">
        <f t="shared" si="19"/>
        <v>2</v>
      </c>
      <c r="DF50" s="71" t="str">
        <f t="shared" si="20"/>
        <v>Đạt mục tiêu</v>
      </c>
      <c r="DG50" s="2"/>
      <c r="DH50" s="2"/>
      <c r="DI50" s="2"/>
      <c r="DJ50" s="2"/>
      <c r="DK50" s="2"/>
      <c r="DL50" s="2"/>
      <c r="DM50" s="2"/>
      <c r="DN50" s="2"/>
      <c r="DO50" s="2"/>
      <c r="DP50" s="2"/>
      <c r="DQ50" s="2"/>
      <c r="DR50" s="2"/>
      <c r="DS50" s="2"/>
      <c r="DT50" s="2"/>
      <c r="DU50" s="2"/>
      <c r="DV50" s="2"/>
      <c r="DW50" s="2"/>
      <c r="DX50" s="2"/>
      <c r="DY50" s="2"/>
      <c r="DZ50" s="2"/>
    </row>
    <row r="51" spans="1:130" ht="36" customHeight="1" x14ac:dyDescent="0.25">
      <c r="A51" s="614">
        <v>41</v>
      </c>
      <c r="B51" s="617">
        <v>79</v>
      </c>
      <c r="C51" s="56"/>
      <c r="D51" s="612" t="s">
        <v>68</v>
      </c>
      <c r="E51" s="15"/>
      <c r="F51" s="612" t="s">
        <v>69</v>
      </c>
      <c r="G51" s="64"/>
      <c r="H51" s="8" t="s">
        <v>657</v>
      </c>
      <c r="I51" s="64" t="s">
        <v>611</v>
      </c>
      <c r="J51" s="64"/>
      <c r="K51" s="16"/>
      <c r="L51" s="16"/>
      <c r="M51" s="11"/>
      <c r="N51" s="312" t="s">
        <v>541</v>
      </c>
      <c r="O51" s="66"/>
      <c r="P51" s="80" t="s">
        <v>15</v>
      </c>
      <c r="Q51" s="80"/>
      <c r="R51" s="66"/>
      <c r="S51" s="66"/>
      <c r="T51" s="66"/>
      <c r="U51" s="66"/>
      <c r="V51" s="66"/>
      <c r="W51" s="66"/>
      <c r="X51" s="66"/>
      <c r="Y51" s="67"/>
      <c r="Z51" s="16"/>
      <c r="AA51" s="12"/>
      <c r="AB51" s="12"/>
      <c r="AC51" s="12"/>
      <c r="AD51" s="12"/>
      <c r="AE51" s="68"/>
      <c r="AF51" s="12"/>
      <c r="AG51" s="12" t="s">
        <v>626</v>
      </c>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69"/>
      <c r="CX51" s="352"/>
      <c r="CY51" s="69"/>
      <c r="CZ51" s="70"/>
      <c r="DA51" s="69"/>
      <c r="DB51" s="70"/>
      <c r="DC51" s="69"/>
      <c r="DD51" s="70"/>
      <c r="DE51" s="71"/>
      <c r="DF51" s="71"/>
      <c r="DG51" s="387"/>
      <c r="DH51" s="387"/>
      <c r="DI51" s="387"/>
      <c r="DJ51" s="387"/>
      <c r="DK51" s="387"/>
      <c r="DL51" s="387"/>
      <c r="DM51" s="387"/>
      <c r="DN51" s="387"/>
      <c r="DO51" s="387"/>
      <c r="DP51" s="387"/>
      <c r="DQ51" s="387"/>
      <c r="DR51" s="387"/>
      <c r="DS51" s="387"/>
      <c r="DT51" s="387"/>
      <c r="DU51" s="387"/>
      <c r="DV51" s="387"/>
      <c r="DW51" s="387"/>
      <c r="DX51" s="387"/>
      <c r="DY51" s="387"/>
      <c r="DZ51" s="387"/>
    </row>
    <row r="52" spans="1:130" ht="44.25" hidden="1" customHeight="1" x14ac:dyDescent="0.25">
      <c r="A52" s="616"/>
      <c r="B52" s="619"/>
      <c r="C52" s="56">
        <v>79</v>
      </c>
      <c r="D52" s="613"/>
      <c r="E52" s="15" t="s">
        <v>11</v>
      </c>
      <c r="F52" s="613"/>
      <c r="G52" s="64" t="s">
        <v>36</v>
      </c>
      <c r="H52" s="8" t="s">
        <v>657</v>
      </c>
      <c r="I52" s="64" t="s">
        <v>611</v>
      </c>
      <c r="J52" s="64" t="s">
        <v>14</v>
      </c>
      <c r="K52" s="16" t="s">
        <v>6</v>
      </c>
      <c r="L52" s="16" t="s">
        <v>15</v>
      </c>
      <c r="M52" s="11">
        <v>1</v>
      </c>
      <c r="N52" s="24" t="s">
        <v>1268</v>
      </c>
      <c r="O52" s="66"/>
      <c r="P52" s="66"/>
      <c r="Q52" s="66"/>
      <c r="R52" s="66"/>
      <c r="S52" s="66"/>
      <c r="T52" s="66"/>
      <c r="U52" s="66"/>
      <c r="V52" s="66" t="s">
        <v>15</v>
      </c>
      <c r="W52" s="66"/>
      <c r="X52" s="80"/>
      <c r="Y52" s="67">
        <f t="shared" si="21"/>
        <v>1</v>
      </c>
      <c r="Z52" s="16"/>
      <c r="AA52" s="16"/>
      <c r="AB52" s="16"/>
      <c r="AC52" s="16"/>
      <c r="AD52" s="16"/>
      <c r="AE52" s="68"/>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t="s">
        <v>626</v>
      </c>
      <c r="BE52" s="12"/>
      <c r="BF52" s="12"/>
      <c r="BG52" s="12"/>
      <c r="BH52" s="12"/>
      <c r="BI52" s="12"/>
      <c r="BJ52" s="16">
        <v>2</v>
      </c>
      <c r="BK52" s="16">
        <v>2</v>
      </c>
      <c r="BL52" s="16">
        <v>2</v>
      </c>
      <c r="BM52" s="16">
        <v>2</v>
      </c>
      <c r="BN52" s="16">
        <v>2</v>
      </c>
      <c r="BO52" s="16">
        <v>2</v>
      </c>
      <c r="BP52" s="16">
        <v>2</v>
      </c>
      <c r="BQ52" s="16">
        <v>2</v>
      </c>
      <c r="BR52" s="16">
        <v>2</v>
      </c>
      <c r="BS52" s="16">
        <v>2</v>
      </c>
      <c r="BT52" s="16">
        <v>2</v>
      </c>
      <c r="BU52" s="16">
        <v>2</v>
      </c>
      <c r="BV52" s="16">
        <v>2</v>
      </c>
      <c r="BW52" s="16">
        <v>2</v>
      </c>
      <c r="BX52" s="16">
        <v>2</v>
      </c>
      <c r="BY52" s="16">
        <v>2</v>
      </c>
      <c r="BZ52" s="16">
        <v>2</v>
      </c>
      <c r="CA52" s="16">
        <v>2</v>
      </c>
      <c r="CB52" s="16">
        <v>2</v>
      </c>
      <c r="CC52" s="16">
        <v>2</v>
      </c>
      <c r="CD52" s="16">
        <v>2</v>
      </c>
      <c r="CE52" s="16">
        <v>2</v>
      </c>
      <c r="CF52" s="16">
        <v>2</v>
      </c>
      <c r="CG52" s="16">
        <v>2</v>
      </c>
      <c r="CH52" s="16">
        <v>2</v>
      </c>
      <c r="CI52" s="16">
        <v>2</v>
      </c>
      <c r="CJ52" s="16">
        <v>2</v>
      </c>
      <c r="CK52" s="16">
        <v>2</v>
      </c>
      <c r="CL52" s="16">
        <v>2</v>
      </c>
      <c r="CM52" s="16">
        <v>2</v>
      </c>
      <c r="CN52" s="16">
        <v>2</v>
      </c>
      <c r="CO52" s="16">
        <v>2</v>
      </c>
      <c r="CP52" s="16">
        <v>2</v>
      </c>
      <c r="CQ52" s="16">
        <v>2</v>
      </c>
      <c r="CR52" s="16">
        <v>2</v>
      </c>
      <c r="CS52" s="16"/>
      <c r="CT52" s="16">
        <v>2</v>
      </c>
      <c r="CU52" s="16">
        <v>2</v>
      </c>
      <c r="CV52" s="16">
        <v>2</v>
      </c>
      <c r="CW52" s="69">
        <f t="shared" si="11"/>
        <v>38</v>
      </c>
      <c r="CX52" s="352">
        <f t="shared" si="12"/>
        <v>1</v>
      </c>
      <c r="CY52" s="69">
        <f t="shared" si="13"/>
        <v>0</v>
      </c>
      <c r="CZ52" s="70">
        <f t="shared" si="14"/>
        <v>0</v>
      </c>
      <c r="DA52" s="69">
        <f t="shared" si="15"/>
        <v>0</v>
      </c>
      <c r="DB52" s="70">
        <f t="shared" si="16"/>
        <v>0</v>
      </c>
      <c r="DC52" s="69">
        <f t="shared" si="17"/>
        <v>0</v>
      </c>
      <c r="DD52" s="70">
        <f t="shared" si="18"/>
        <v>0</v>
      </c>
      <c r="DE52" s="71">
        <f t="shared" si="19"/>
        <v>2</v>
      </c>
      <c r="DF52" s="71" t="str">
        <f t="shared" si="20"/>
        <v>Đạt mục tiêu</v>
      </c>
      <c r="DG52" s="2"/>
      <c r="DH52" s="2"/>
      <c r="DI52" s="2"/>
      <c r="DJ52" s="2"/>
      <c r="DK52" s="2"/>
      <c r="DL52" s="2"/>
      <c r="DM52" s="2"/>
      <c r="DN52" s="2"/>
      <c r="DO52" s="2"/>
      <c r="DP52" s="2"/>
      <c r="DQ52" s="2"/>
      <c r="DR52" s="2"/>
      <c r="DS52" s="2"/>
      <c r="DT52" s="2"/>
      <c r="DU52" s="2"/>
      <c r="DV52" s="2"/>
      <c r="DW52" s="2"/>
      <c r="DX52" s="2"/>
      <c r="DY52" s="2"/>
      <c r="DZ52" s="2"/>
    </row>
    <row r="53" spans="1:130" ht="51.75" hidden="1" customHeight="1" x14ac:dyDescent="0.25">
      <c r="A53" s="49">
        <v>42</v>
      </c>
      <c r="B53" s="62">
        <v>82</v>
      </c>
      <c r="C53" s="56">
        <v>82</v>
      </c>
      <c r="D53" s="8" t="s">
        <v>70</v>
      </c>
      <c r="E53" s="15" t="s">
        <v>11</v>
      </c>
      <c r="F53" s="15" t="s">
        <v>71</v>
      </c>
      <c r="G53" s="64" t="s">
        <v>13</v>
      </c>
      <c r="H53" s="8" t="s">
        <v>658</v>
      </c>
      <c r="I53" s="64" t="s">
        <v>611</v>
      </c>
      <c r="J53" s="8" t="s">
        <v>14</v>
      </c>
      <c r="K53" s="12" t="s">
        <v>6</v>
      </c>
      <c r="L53" s="12" t="s">
        <v>15</v>
      </c>
      <c r="M53" s="308"/>
      <c r="N53" s="310" t="s">
        <v>544</v>
      </c>
      <c r="O53" s="309"/>
      <c r="P53" s="66"/>
      <c r="Q53" s="66"/>
      <c r="R53" s="80"/>
      <c r="S53" s="66" t="s">
        <v>15</v>
      </c>
      <c r="T53" s="66"/>
      <c r="U53" s="80"/>
      <c r="V53" s="66"/>
      <c r="W53" s="66"/>
      <c r="X53" s="66"/>
      <c r="Y53" s="67">
        <f t="shared" si="21"/>
        <v>1</v>
      </c>
      <c r="Z53" s="16"/>
      <c r="AA53" s="16"/>
      <c r="AB53" s="16"/>
      <c r="AC53" s="16"/>
      <c r="AD53" s="16"/>
      <c r="AE53" s="68"/>
      <c r="AF53" s="12"/>
      <c r="AG53" s="12"/>
      <c r="AH53" s="12"/>
      <c r="AI53" s="12"/>
      <c r="AJ53" s="12"/>
      <c r="AK53" s="12"/>
      <c r="AL53" s="12"/>
      <c r="AM53" s="12"/>
      <c r="AN53" s="12"/>
      <c r="AO53" s="12"/>
      <c r="AP53" s="12"/>
      <c r="AQ53" s="12" t="s">
        <v>626</v>
      </c>
      <c r="AR53" s="12" t="s">
        <v>623</v>
      </c>
      <c r="AS53" s="12"/>
      <c r="AT53" s="12" t="s">
        <v>623</v>
      </c>
      <c r="AU53" s="12"/>
      <c r="AV53" s="12"/>
      <c r="AW53" s="12"/>
      <c r="AX53" s="12"/>
      <c r="AY53" s="12"/>
      <c r="AZ53" s="12"/>
      <c r="BA53" s="12"/>
      <c r="BB53" s="12"/>
      <c r="BC53" s="12"/>
      <c r="BD53" s="12"/>
      <c r="BE53" s="12"/>
      <c r="BF53" s="12"/>
      <c r="BG53" s="12"/>
      <c r="BH53" s="12"/>
      <c r="BI53" s="12"/>
      <c r="BJ53" s="16">
        <v>2</v>
      </c>
      <c r="BK53" s="16">
        <v>2</v>
      </c>
      <c r="BL53" s="16">
        <v>2</v>
      </c>
      <c r="BM53" s="16">
        <v>2</v>
      </c>
      <c r="BN53" s="16">
        <v>2</v>
      </c>
      <c r="BO53" s="16">
        <v>2</v>
      </c>
      <c r="BP53" s="16">
        <v>2</v>
      </c>
      <c r="BQ53" s="16">
        <v>2</v>
      </c>
      <c r="BR53" s="16">
        <v>2</v>
      </c>
      <c r="BS53" s="16">
        <v>2</v>
      </c>
      <c r="BT53" s="16">
        <v>2</v>
      </c>
      <c r="BU53" s="16">
        <v>2</v>
      </c>
      <c r="BV53" s="16">
        <v>2</v>
      </c>
      <c r="BW53" s="16">
        <v>2</v>
      </c>
      <c r="BX53" s="16">
        <v>2</v>
      </c>
      <c r="BY53" s="16">
        <v>2</v>
      </c>
      <c r="BZ53" s="16">
        <v>2</v>
      </c>
      <c r="CA53" s="16">
        <v>2</v>
      </c>
      <c r="CB53" s="16">
        <v>2</v>
      </c>
      <c r="CC53" s="16">
        <v>2</v>
      </c>
      <c r="CD53" s="16">
        <v>2</v>
      </c>
      <c r="CE53" s="16">
        <v>2</v>
      </c>
      <c r="CF53" s="16">
        <v>2</v>
      </c>
      <c r="CG53" s="16">
        <v>2</v>
      </c>
      <c r="CH53" s="16">
        <v>2</v>
      </c>
      <c r="CI53" s="16">
        <v>2</v>
      </c>
      <c r="CJ53" s="16">
        <v>2</v>
      </c>
      <c r="CK53" s="16">
        <v>2</v>
      </c>
      <c r="CL53" s="16">
        <v>2</v>
      </c>
      <c r="CM53" s="16">
        <v>2</v>
      </c>
      <c r="CN53" s="16">
        <v>2</v>
      </c>
      <c r="CO53" s="16">
        <v>2</v>
      </c>
      <c r="CP53" s="16">
        <v>2</v>
      </c>
      <c r="CQ53" s="16">
        <v>2</v>
      </c>
      <c r="CR53" s="16">
        <v>2</v>
      </c>
      <c r="CS53" s="16"/>
      <c r="CT53" s="16">
        <v>2</v>
      </c>
      <c r="CU53" s="16">
        <v>2</v>
      </c>
      <c r="CV53" s="16">
        <v>2</v>
      </c>
      <c r="CW53" s="69">
        <f t="shared" si="11"/>
        <v>38</v>
      </c>
      <c r="CX53" s="352">
        <f t="shared" si="12"/>
        <v>1</v>
      </c>
      <c r="CY53" s="69">
        <f t="shared" si="13"/>
        <v>0</v>
      </c>
      <c r="CZ53" s="70">
        <f t="shared" si="14"/>
        <v>0</v>
      </c>
      <c r="DA53" s="69">
        <f t="shared" si="15"/>
        <v>0</v>
      </c>
      <c r="DB53" s="70">
        <f t="shared" si="16"/>
        <v>0</v>
      </c>
      <c r="DC53" s="69">
        <f t="shared" si="17"/>
        <v>0</v>
      </c>
      <c r="DD53" s="70">
        <f t="shared" si="18"/>
        <v>0</v>
      </c>
      <c r="DE53" s="71">
        <f t="shared" si="19"/>
        <v>2</v>
      </c>
      <c r="DF53" s="71" t="str">
        <f t="shared" si="20"/>
        <v>Đạt mục tiêu</v>
      </c>
      <c r="DG53" s="2"/>
      <c r="DH53" s="2"/>
      <c r="DI53" s="2"/>
      <c r="DJ53" s="2"/>
      <c r="DK53" s="2"/>
      <c r="DL53" s="2"/>
      <c r="DM53" s="2"/>
      <c r="DN53" s="2"/>
      <c r="DO53" s="2"/>
      <c r="DP53" s="2"/>
      <c r="DQ53" s="2"/>
      <c r="DR53" s="2"/>
      <c r="DS53" s="2"/>
      <c r="DT53" s="2"/>
      <c r="DU53" s="2"/>
      <c r="DV53" s="2"/>
      <c r="DW53" s="2"/>
      <c r="DX53" s="2"/>
      <c r="DY53" s="2"/>
      <c r="DZ53" s="2"/>
    </row>
    <row r="54" spans="1:130" ht="48" hidden="1" customHeight="1" x14ac:dyDescent="0.25">
      <c r="A54" s="49">
        <v>43</v>
      </c>
      <c r="B54" s="62">
        <v>84</v>
      </c>
      <c r="C54" s="56">
        <v>84</v>
      </c>
      <c r="D54" s="8" t="s">
        <v>72</v>
      </c>
      <c r="E54" s="15" t="s">
        <v>13</v>
      </c>
      <c r="F54" s="15" t="s">
        <v>73</v>
      </c>
      <c r="G54" s="64" t="s">
        <v>13</v>
      </c>
      <c r="H54" s="15" t="s">
        <v>659</v>
      </c>
      <c r="I54" s="64" t="s">
        <v>611</v>
      </c>
      <c r="J54" s="8" t="s">
        <v>14</v>
      </c>
      <c r="K54" s="12" t="s">
        <v>6</v>
      </c>
      <c r="L54" s="12" t="s">
        <v>15</v>
      </c>
      <c r="M54" s="11">
        <v>1</v>
      </c>
      <c r="N54" s="25" t="s">
        <v>547</v>
      </c>
      <c r="O54" s="66"/>
      <c r="P54" s="66"/>
      <c r="Q54" s="66"/>
      <c r="R54" s="66"/>
      <c r="S54" s="80"/>
      <c r="T54" s="66"/>
      <c r="U54" s="66"/>
      <c r="V54" s="80"/>
      <c r="W54" s="80" t="s">
        <v>15</v>
      </c>
      <c r="X54" s="66"/>
      <c r="Y54" s="67">
        <f t="shared" si="21"/>
        <v>1</v>
      </c>
      <c r="Z54" s="16"/>
      <c r="AA54" s="16"/>
      <c r="AB54" s="16"/>
      <c r="AC54" s="16"/>
      <c r="AD54" s="16"/>
      <c r="AE54" s="68"/>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t="s">
        <v>626</v>
      </c>
      <c r="BH54" s="12"/>
      <c r="BI54" s="12"/>
      <c r="BJ54" s="16">
        <v>2</v>
      </c>
      <c r="BK54" s="16">
        <v>2</v>
      </c>
      <c r="BL54" s="16">
        <v>2</v>
      </c>
      <c r="BM54" s="16">
        <v>2</v>
      </c>
      <c r="BN54" s="16">
        <v>2</v>
      </c>
      <c r="BO54" s="16">
        <v>2</v>
      </c>
      <c r="BP54" s="16">
        <v>2</v>
      </c>
      <c r="BQ54" s="16">
        <v>2</v>
      </c>
      <c r="BR54" s="16">
        <v>2</v>
      </c>
      <c r="BS54" s="16">
        <v>2</v>
      </c>
      <c r="BT54" s="16">
        <v>2</v>
      </c>
      <c r="BU54" s="16">
        <v>2</v>
      </c>
      <c r="BV54" s="16">
        <v>2</v>
      </c>
      <c r="BW54" s="16">
        <v>2</v>
      </c>
      <c r="BX54" s="16">
        <v>2</v>
      </c>
      <c r="BY54" s="16">
        <v>2</v>
      </c>
      <c r="BZ54" s="16">
        <v>2</v>
      </c>
      <c r="CA54" s="16">
        <v>2</v>
      </c>
      <c r="CB54" s="16">
        <v>2</v>
      </c>
      <c r="CC54" s="16">
        <v>2</v>
      </c>
      <c r="CD54" s="16">
        <v>2</v>
      </c>
      <c r="CE54" s="16">
        <v>2</v>
      </c>
      <c r="CF54" s="16">
        <v>2</v>
      </c>
      <c r="CG54" s="16">
        <v>2</v>
      </c>
      <c r="CH54" s="16">
        <v>2</v>
      </c>
      <c r="CI54" s="16">
        <v>2</v>
      </c>
      <c r="CJ54" s="16">
        <v>2</v>
      </c>
      <c r="CK54" s="16">
        <v>2</v>
      </c>
      <c r="CL54" s="16">
        <v>2</v>
      </c>
      <c r="CM54" s="16">
        <v>2</v>
      </c>
      <c r="CN54" s="16">
        <v>2</v>
      </c>
      <c r="CO54" s="16">
        <v>2</v>
      </c>
      <c r="CP54" s="16">
        <v>2</v>
      </c>
      <c r="CQ54" s="16">
        <v>2</v>
      </c>
      <c r="CR54" s="16">
        <v>2</v>
      </c>
      <c r="CS54" s="16"/>
      <c r="CT54" s="16">
        <v>2</v>
      </c>
      <c r="CU54" s="16">
        <v>2</v>
      </c>
      <c r="CV54" s="16">
        <v>2</v>
      </c>
      <c r="CW54" s="69">
        <f t="shared" si="11"/>
        <v>38</v>
      </c>
      <c r="CX54" s="352">
        <f t="shared" si="12"/>
        <v>1</v>
      </c>
      <c r="CY54" s="69">
        <f t="shared" si="13"/>
        <v>0</v>
      </c>
      <c r="CZ54" s="70">
        <f t="shared" si="14"/>
        <v>0</v>
      </c>
      <c r="DA54" s="69">
        <f t="shared" si="15"/>
        <v>0</v>
      </c>
      <c r="DB54" s="70">
        <f t="shared" si="16"/>
        <v>0</v>
      </c>
      <c r="DC54" s="69">
        <f t="shared" si="17"/>
        <v>0</v>
      </c>
      <c r="DD54" s="70">
        <f t="shared" si="18"/>
        <v>0</v>
      </c>
      <c r="DE54" s="71">
        <f t="shared" si="19"/>
        <v>2</v>
      </c>
      <c r="DF54" s="71" t="str">
        <f t="shared" si="20"/>
        <v>Đạt mục tiêu</v>
      </c>
      <c r="DG54" s="2"/>
      <c r="DH54" s="2"/>
      <c r="DI54" s="2"/>
      <c r="DJ54" s="2"/>
      <c r="DK54" s="2"/>
      <c r="DL54" s="2"/>
      <c r="DM54" s="2"/>
      <c r="DN54" s="2"/>
      <c r="DO54" s="2"/>
      <c r="DP54" s="2"/>
      <c r="DQ54" s="2"/>
      <c r="DR54" s="2"/>
      <c r="DS54" s="2"/>
      <c r="DT54" s="2"/>
      <c r="DU54" s="2"/>
      <c r="DV54" s="2"/>
      <c r="DW54" s="2"/>
      <c r="DX54" s="2"/>
      <c r="DY54" s="2"/>
      <c r="DZ54" s="2"/>
    </row>
    <row r="55" spans="1:130" ht="48" hidden="1" customHeight="1" x14ac:dyDescent="0.25">
      <c r="A55" s="614">
        <v>44</v>
      </c>
      <c r="B55" s="617">
        <v>88</v>
      </c>
      <c r="C55" s="56"/>
      <c r="D55" s="612" t="s">
        <v>74</v>
      </c>
      <c r="E55" s="612" t="s">
        <v>13</v>
      </c>
      <c r="F55" s="612" t="s">
        <v>75</v>
      </c>
      <c r="G55" s="612" t="s">
        <v>13</v>
      </c>
      <c r="H55" s="612" t="s">
        <v>660</v>
      </c>
      <c r="I55" s="64" t="s">
        <v>611</v>
      </c>
      <c r="J55" s="8"/>
      <c r="K55" s="12"/>
      <c r="L55" s="12"/>
      <c r="M55" s="11"/>
      <c r="N55" s="25" t="s">
        <v>1200</v>
      </c>
      <c r="O55" s="66" t="s">
        <v>15</v>
      </c>
      <c r="P55" s="66"/>
      <c r="Q55" s="66"/>
      <c r="R55" s="66"/>
      <c r="S55" s="80"/>
      <c r="T55" s="66"/>
      <c r="U55" s="66"/>
      <c r="V55" s="80"/>
      <c r="W55" s="80"/>
      <c r="X55" s="66"/>
      <c r="Y55" s="67"/>
      <c r="Z55" s="16"/>
      <c r="AA55" s="16"/>
      <c r="AB55" s="16"/>
      <c r="AC55" s="16"/>
      <c r="AD55" s="16"/>
      <c r="AE55" s="68"/>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69"/>
      <c r="CX55" s="352"/>
      <c r="CY55" s="69"/>
      <c r="CZ55" s="70"/>
      <c r="DA55" s="69"/>
      <c r="DB55" s="70"/>
      <c r="DC55" s="69"/>
      <c r="DD55" s="70"/>
      <c r="DE55" s="71"/>
      <c r="DF55" s="71"/>
      <c r="DG55" s="387"/>
      <c r="DH55" s="387"/>
      <c r="DI55" s="387"/>
      <c r="DJ55" s="387"/>
      <c r="DK55" s="387"/>
      <c r="DL55" s="387"/>
      <c r="DM55" s="387"/>
      <c r="DN55" s="387"/>
      <c r="DO55" s="387"/>
      <c r="DP55" s="387"/>
      <c r="DQ55" s="387"/>
      <c r="DR55" s="387"/>
      <c r="DS55" s="387"/>
      <c r="DT55" s="387"/>
      <c r="DU55" s="387"/>
      <c r="DV55" s="387"/>
      <c r="DW55" s="387"/>
      <c r="DX55" s="387"/>
      <c r="DY55" s="387"/>
      <c r="DZ55" s="387"/>
    </row>
    <row r="56" spans="1:130" ht="51" hidden="1" customHeight="1" x14ac:dyDescent="0.25">
      <c r="A56" s="616"/>
      <c r="B56" s="619"/>
      <c r="C56" s="56">
        <v>88</v>
      </c>
      <c r="D56" s="613"/>
      <c r="E56" s="613"/>
      <c r="F56" s="613"/>
      <c r="G56" s="613"/>
      <c r="H56" s="613"/>
      <c r="I56" s="64" t="s">
        <v>611</v>
      </c>
      <c r="J56" s="64" t="s">
        <v>14</v>
      </c>
      <c r="K56" s="16" t="s">
        <v>6</v>
      </c>
      <c r="L56" s="16" t="s">
        <v>15</v>
      </c>
      <c r="M56" s="11">
        <v>1</v>
      </c>
      <c r="N56" s="305" t="s">
        <v>543</v>
      </c>
      <c r="O56" s="66"/>
      <c r="P56" s="80"/>
      <c r="Q56" s="80"/>
      <c r="R56" s="66" t="s">
        <v>15</v>
      </c>
      <c r="S56" s="66"/>
      <c r="T56" s="66"/>
      <c r="U56" s="66"/>
      <c r="V56" s="66"/>
      <c r="W56" s="66"/>
      <c r="X56" s="66"/>
      <c r="Y56" s="67">
        <f t="shared" si="21"/>
        <v>1</v>
      </c>
      <c r="Z56" s="16"/>
      <c r="AA56" s="16"/>
      <c r="AB56" s="16"/>
      <c r="AC56" s="16"/>
      <c r="AD56" s="16"/>
      <c r="AE56" s="68"/>
      <c r="AF56" s="12"/>
      <c r="AG56" s="12"/>
      <c r="AH56" s="12"/>
      <c r="AI56" s="12"/>
      <c r="AJ56" s="12"/>
      <c r="AK56" s="12"/>
      <c r="AL56" s="12" t="s">
        <v>623</v>
      </c>
      <c r="AM56" s="12"/>
      <c r="AN56" s="12" t="s">
        <v>626</v>
      </c>
      <c r="AO56" s="12" t="s">
        <v>623</v>
      </c>
      <c r="AP56" s="12"/>
      <c r="AQ56" s="12"/>
      <c r="AR56" s="12"/>
      <c r="AS56" s="12"/>
      <c r="AT56" s="12"/>
      <c r="AU56" s="12"/>
      <c r="AV56" s="12"/>
      <c r="AW56" s="12"/>
      <c r="AX56" s="12"/>
      <c r="AY56" s="12"/>
      <c r="AZ56" s="12"/>
      <c r="BA56" s="12"/>
      <c r="BB56" s="12"/>
      <c r="BC56" s="12"/>
      <c r="BD56" s="12"/>
      <c r="BE56" s="12"/>
      <c r="BF56" s="12"/>
      <c r="BG56" s="12"/>
      <c r="BH56" s="12"/>
      <c r="BI56" s="12"/>
      <c r="BJ56" s="16">
        <v>2</v>
      </c>
      <c r="BK56" s="16">
        <v>2</v>
      </c>
      <c r="BL56" s="16">
        <v>2</v>
      </c>
      <c r="BM56" s="16">
        <v>2</v>
      </c>
      <c r="BN56" s="16">
        <v>2</v>
      </c>
      <c r="BO56" s="16">
        <v>2</v>
      </c>
      <c r="BP56" s="16">
        <v>2</v>
      </c>
      <c r="BQ56" s="16">
        <v>2</v>
      </c>
      <c r="BR56" s="16">
        <v>2</v>
      </c>
      <c r="BS56" s="16">
        <v>2</v>
      </c>
      <c r="BT56" s="16">
        <v>2</v>
      </c>
      <c r="BU56" s="16">
        <v>2</v>
      </c>
      <c r="BV56" s="16">
        <v>2</v>
      </c>
      <c r="BW56" s="16">
        <v>2</v>
      </c>
      <c r="BX56" s="16">
        <v>2</v>
      </c>
      <c r="BY56" s="16">
        <v>2</v>
      </c>
      <c r="BZ56" s="16">
        <v>2</v>
      </c>
      <c r="CA56" s="16">
        <v>2</v>
      </c>
      <c r="CB56" s="16">
        <v>2</v>
      </c>
      <c r="CC56" s="16">
        <v>2</v>
      </c>
      <c r="CD56" s="16">
        <v>2</v>
      </c>
      <c r="CE56" s="16">
        <v>2</v>
      </c>
      <c r="CF56" s="16">
        <v>2</v>
      </c>
      <c r="CG56" s="16">
        <v>2</v>
      </c>
      <c r="CH56" s="16">
        <v>2</v>
      </c>
      <c r="CI56" s="16">
        <v>2</v>
      </c>
      <c r="CJ56" s="16">
        <v>2</v>
      </c>
      <c r="CK56" s="16">
        <v>2</v>
      </c>
      <c r="CL56" s="16">
        <v>2</v>
      </c>
      <c r="CM56" s="16">
        <v>2</v>
      </c>
      <c r="CN56" s="16">
        <v>2</v>
      </c>
      <c r="CO56" s="16">
        <v>2</v>
      </c>
      <c r="CP56" s="16">
        <v>2</v>
      </c>
      <c r="CQ56" s="16">
        <v>2</v>
      </c>
      <c r="CR56" s="16">
        <v>2</v>
      </c>
      <c r="CS56" s="16">
        <v>2</v>
      </c>
      <c r="CT56" s="16">
        <v>2</v>
      </c>
      <c r="CU56" s="16">
        <v>2</v>
      </c>
      <c r="CV56" s="16">
        <v>2</v>
      </c>
      <c r="CW56" s="69">
        <f t="shared" si="11"/>
        <v>39</v>
      </c>
      <c r="CX56" s="352">
        <f t="shared" si="12"/>
        <v>1</v>
      </c>
      <c r="CY56" s="69">
        <f t="shared" si="13"/>
        <v>0</v>
      </c>
      <c r="CZ56" s="70">
        <f t="shared" si="14"/>
        <v>0</v>
      </c>
      <c r="DA56" s="69">
        <f t="shared" si="15"/>
        <v>0</v>
      </c>
      <c r="DB56" s="70">
        <f t="shared" si="16"/>
        <v>0</v>
      </c>
      <c r="DC56" s="69">
        <f t="shared" si="17"/>
        <v>0</v>
      </c>
      <c r="DD56" s="70">
        <f t="shared" si="18"/>
        <v>0</v>
      </c>
      <c r="DE56" s="71">
        <f t="shared" si="19"/>
        <v>2</v>
      </c>
      <c r="DF56" s="71" t="str">
        <f t="shared" si="20"/>
        <v>Đạt mục tiêu</v>
      </c>
      <c r="DG56" s="2"/>
      <c r="DH56" s="2"/>
      <c r="DI56" s="2"/>
      <c r="DJ56" s="2"/>
      <c r="DK56" s="2"/>
      <c r="DL56" s="2"/>
      <c r="DM56" s="2"/>
      <c r="DN56" s="2"/>
      <c r="DO56" s="2"/>
      <c r="DP56" s="2"/>
      <c r="DQ56" s="2"/>
      <c r="DR56" s="2"/>
      <c r="DS56" s="2"/>
      <c r="DT56" s="2"/>
      <c r="DU56" s="2"/>
      <c r="DV56" s="2"/>
      <c r="DW56" s="2"/>
      <c r="DX56" s="2"/>
      <c r="DY56" s="2"/>
      <c r="DZ56" s="2"/>
    </row>
    <row r="57" spans="1:130" ht="44.25" hidden="1" customHeight="1" x14ac:dyDescent="0.25">
      <c r="A57" s="49">
        <v>45</v>
      </c>
      <c r="B57" s="62">
        <v>89</v>
      </c>
      <c r="C57" s="56">
        <v>89</v>
      </c>
      <c r="D57" s="8" t="s">
        <v>76</v>
      </c>
      <c r="E57" s="15" t="s">
        <v>38</v>
      </c>
      <c r="F57" s="15" t="s">
        <v>77</v>
      </c>
      <c r="G57" s="64" t="s">
        <v>38</v>
      </c>
      <c r="H57" s="8" t="s">
        <v>661</v>
      </c>
      <c r="I57" s="64" t="s">
        <v>611</v>
      </c>
      <c r="J57" s="64" t="s">
        <v>14</v>
      </c>
      <c r="K57" s="16" t="s">
        <v>6</v>
      </c>
      <c r="L57" s="16" t="s">
        <v>15</v>
      </c>
      <c r="M57" s="11">
        <v>1</v>
      </c>
      <c r="N57" s="11" t="s">
        <v>545</v>
      </c>
      <c r="O57" s="66"/>
      <c r="P57" s="66"/>
      <c r="Q57" s="66"/>
      <c r="R57" s="66"/>
      <c r="S57" s="80"/>
      <c r="T57" s="66" t="s">
        <v>15</v>
      </c>
      <c r="U57" s="66"/>
      <c r="V57" s="66"/>
      <c r="W57" s="66"/>
      <c r="X57" s="66"/>
      <c r="Y57" s="67">
        <f t="shared" si="21"/>
        <v>1</v>
      </c>
      <c r="Z57" s="16"/>
      <c r="AA57" s="16"/>
      <c r="AB57" s="16"/>
      <c r="AC57" s="16"/>
      <c r="AD57" s="16"/>
      <c r="AE57" s="76"/>
      <c r="AF57" s="16"/>
      <c r="AG57" s="16"/>
      <c r="AH57" s="16"/>
      <c r="AI57" s="16"/>
      <c r="AJ57" s="16"/>
      <c r="AK57" s="16"/>
      <c r="AL57" s="16"/>
      <c r="AM57" s="16"/>
      <c r="AN57" s="16"/>
      <c r="AO57" s="16"/>
      <c r="AP57" s="16"/>
      <c r="AQ57" s="16"/>
      <c r="AR57" s="16"/>
      <c r="AS57" s="16"/>
      <c r="AT57" s="16"/>
      <c r="AU57" s="16" t="s">
        <v>623</v>
      </c>
      <c r="AV57" s="16"/>
      <c r="AW57" s="16" t="s">
        <v>623</v>
      </c>
      <c r="AX57" s="16"/>
      <c r="AY57" s="16"/>
      <c r="AZ57" s="16"/>
      <c r="BA57" s="16"/>
      <c r="BB57" s="16"/>
      <c r="BC57" s="16"/>
      <c r="BD57" s="16"/>
      <c r="BE57" s="16"/>
      <c r="BF57" s="16"/>
      <c r="BG57" s="16"/>
      <c r="BH57" s="16"/>
      <c r="BI57" s="16"/>
      <c r="BJ57" s="345">
        <v>2</v>
      </c>
      <c r="BK57" s="345">
        <v>2</v>
      </c>
      <c r="BL57" s="345">
        <v>2</v>
      </c>
      <c r="BM57" s="345">
        <v>2</v>
      </c>
      <c r="BN57" s="345">
        <v>2</v>
      </c>
      <c r="BO57" s="345">
        <v>2</v>
      </c>
      <c r="BP57" s="345">
        <v>2</v>
      </c>
      <c r="BQ57" s="345">
        <v>2</v>
      </c>
      <c r="BR57" s="345">
        <v>2</v>
      </c>
      <c r="BS57" s="345">
        <v>2</v>
      </c>
      <c r="BT57" s="345">
        <v>2</v>
      </c>
      <c r="BU57" s="345">
        <v>2</v>
      </c>
      <c r="BV57" s="345">
        <v>2</v>
      </c>
      <c r="BW57" s="345">
        <v>2</v>
      </c>
      <c r="BX57" s="345">
        <v>2</v>
      </c>
      <c r="BY57" s="345">
        <v>2</v>
      </c>
      <c r="BZ57" s="345">
        <v>2</v>
      </c>
      <c r="CA57" s="345">
        <v>2</v>
      </c>
      <c r="CB57" s="345">
        <v>2</v>
      </c>
      <c r="CC57" s="345">
        <v>2</v>
      </c>
      <c r="CD57" s="345">
        <v>2</v>
      </c>
      <c r="CE57" s="345">
        <v>2</v>
      </c>
      <c r="CF57" s="345">
        <v>2</v>
      </c>
      <c r="CG57" s="345">
        <v>2</v>
      </c>
      <c r="CH57" s="345">
        <v>2</v>
      </c>
      <c r="CI57" s="345">
        <v>2</v>
      </c>
      <c r="CJ57" s="345">
        <v>2</v>
      </c>
      <c r="CK57" s="345">
        <v>2</v>
      </c>
      <c r="CL57" s="345">
        <v>2</v>
      </c>
      <c r="CM57" s="345">
        <v>2</v>
      </c>
      <c r="CN57" s="345">
        <v>2</v>
      </c>
      <c r="CO57" s="345">
        <v>2</v>
      </c>
      <c r="CP57" s="345">
        <v>2</v>
      </c>
      <c r="CQ57" s="345">
        <v>2</v>
      </c>
      <c r="CR57" s="345">
        <v>2</v>
      </c>
      <c r="CS57" s="345">
        <v>2</v>
      </c>
      <c r="CT57" s="345">
        <v>2</v>
      </c>
      <c r="CU57" s="345">
        <v>2</v>
      </c>
      <c r="CV57" s="345">
        <v>2</v>
      </c>
      <c r="CW57" s="335">
        <f t="shared" si="11"/>
        <v>39</v>
      </c>
      <c r="CX57" s="330">
        <f t="shared" si="12"/>
        <v>1</v>
      </c>
      <c r="CY57" s="335">
        <f t="shared" si="13"/>
        <v>0</v>
      </c>
      <c r="CZ57" s="339">
        <f t="shared" si="14"/>
        <v>0</v>
      </c>
      <c r="DA57" s="335">
        <f t="shared" si="15"/>
        <v>0</v>
      </c>
      <c r="DB57" s="339">
        <f t="shared" si="16"/>
        <v>0</v>
      </c>
      <c r="DC57" s="335">
        <f t="shared" si="17"/>
        <v>0</v>
      </c>
      <c r="DD57" s="339">
        <f t="shared" si="18"/>
        <v>0</v>
      </c>
      <c r="DE57" s="71">
        <f t="shared" si="19"/>
        <v>2</v>
      </c>
      <c r="DF57" s="71" t="str">
        <f t="shared" si="20"/>
        <v>Đạt mục tiêu</v>
      </c>
      <c r="DG57" s="2"/>
      <c r="DH57" s="2"/>
      <c r="DI57" s="2"/>
      <c r="DJ57" s="2"/>
      <c r="DK57" s="2"/>
      <c r="DL57" s="2"/>
      <c r="DM57" s="2"/>
      <c r="DN57" s="2"/>
      <c r="DO57" s="2"/>
      <c r="DP57" s="2"/>
      <c r="DQ57" s="2"/>
      <c r="DR57" s="2"/>
      <c r="DS57" s="2"/>
      <c r="DT57" s="2"/>
      <c r="DU57" s="2"/>
      <c r="DV57" s="2"/>
      <c r="DW57" s="2"/>
      <c r="DX57" s="2"/>
      <c r="DY57" s="2"/>
      <c r="DZ57" s="2"/>
    </row>
    <row r="58" spans="1:130" ht="15.75" customHeight="1" x14ac:dyDescent="0.25">
      <c r="A58" s="49">
        <v>46</v>
      </c>
      <c r="B58" s="55">
        <v>90</v>
      </c>
      <c r="C58" s="56">
        <v>90</v>
      </c>
      <c r="D58" s="706" t="s">
        <v>78</v>
      </c>
      <c r="E58" s="708"/>
      <c r="F58" s="707"/>
      <c r="G58" s="725"/>
      <c r="H58" s="57"/>
      <c r="I58" s="57"/>
      <c r="J58" s="57"/>
      <c r="K58" s="57" t="s">
        <v>8</v>
      </c>
      <c r="L58" s="57" t="s">
        <v>8</v>
      </c>
      <c r="M58" s="103">
        <f>SUM(M59:M65)</f>
        <v>3</v>
      </c>
      <c r="N58" s="304"/>
      <c r="O58" s="82" t="s">
        <v>609</v>
      </c>
      <c r="P58" s="82" t="s">
        <v>609</v>
      </c>
      <c r="Q58" s="82" t="s">
        <v>609</v>
      </c>
      <c r="R58" s="82" t="s">
        <v>609</v>
      </c>
      <c r="S58" s="82" t="s">
        <v>609</v>
      </c>
      <c r="T58" s="82" t="s">
        <v>609</v>
      </c>
      <c r="U58" s="82" t="s">
        <v>609</v>
      </c>
      <c r="V58" s="82" t="s">
        <v>609</v>
      </c>
      <c r="W58" s="82" t="s">
        <v>609</v>
      </c>
      <c r="X58" s="82" t="s">
        <v>609</v>
      </c>
      <c r="Y58" s="67">
        <f t="shared" si="21"/>
        <v>0</v>
      </c>
      <c r="Z58" s="57" t="s">
        <v>8</v>
      </c>
      <c r="AA58" s="57"/>
      <c r="AB58" s="57"/>
      <c r="AC58" s="57"/>
      <c r="AD58" s="57"/>
      <c r="AE58" s="77"/>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336" t="s">
        <v>8</v>
      </c>
      <c r="BK58" s="336" t="s">
        <v>8</v>
      </c>
      <c r="BL58" s="336" t="s">
        <v>8</v>
      </c>
      <c r="BM58" s="336" t="s">
        <v>8</v>
      </c>
      <c r="BN58" s="336" t="s">
        <v>8</v>
      </c>
      <c r="BO58" s="336" t="s">
        <v>8</v>
      </c>
      <c r="BP58" s="336" t="s">
        <v>8</v>
      </c>
      <c r="BQ58" s="336" t="s">
        <v>8</v>
      </c>
      <c r="BR58" s="336" t="s">
        <v>8</v>
      </c>
      <c r="BS58" s="336" t="s">
        <v>8</v>
      </c>
      <c r="BT58" s="336" t="s">
        <v>8</v>
      </c>
      <c r="BU58" s="336" t="s">
        <v>8</v>
      </c>
      <c r="BV58" s="336" t="s">
        <v>8</v>
      </c>
      <c r="BW58" s="336" t="s">
        <v>8</v>
      </c>
      <c r="BX58" s="336" t="s">
        <v>8</v>
      </c>
      <c r="BY58" s="336" t="s">
        <v>8</v>
      </c>
      <c r="BZ58" s="336" t="s">
        <v>8</v>
      </c>
      <c r="CA58" s="336" t="s">
        <v>8</v>
      </c>
      <c r="CB58" s="336" t="s">
        <v>8</v>
      </c>
      <c r="CC58" s="336" t="s">
        <v>8</v>
      </c>
      <c r="CD58" s="336" t="s">
        <v>8</v>
      </c>
      <c r="CE58" s="336" t="s">
        <v>8</v>
      </c>
      <c r="CF58" s="336" t="s">
        <v>8</v>
      </c>
      <c r="CG58" s="336" t="s">
        <v>8</v>
      </c>
      <c r="CH58" s="336" t="s">
        <v>8</v>
      </c>
      <c r="CI58" s="336" t="s">
        <v>8</v>
      </c>
      <c r="CJ58" s="336" t="s">
        <v>8</v>
      </c>
      <c r="CK58" s="336" t="s">
        <v>8</v>
      </c>
      <c r="CL58" s="336" t="s">
        <v>8</v>
      </c>
      <c r="CM58" s="336" t="s">
        <v>8</v>
      </c>
      <c r="CN58" s="336" t="s">
        <v>8</v>
      </c>
      <c r="CO58" s="336" t="s">
        <v>8</v>
      </c>
      <c r="CP58" s="336" t="s">
        <v>8</v>
      </c>
      <c r="CQ58" s="336" t="s">
        <v>8</v>
      </c>
      <c r="CR58" s="336" t="s">
        <v>8</v>
      </c>
      <c r="CS58" s="336"/>
      <c r="CT58" s="336" t="s">
        <v>8</v>
      </c>
      <c r="CU58" s="336" t="s">
        <v>8</v>
      </c>
      <c r="CV58" s="336" t="s">
        <v>8</v>
      </c>
      <c r="CW58" s="335">
        <f t="shared" si="11"/>
        <v>0</v>
      </c>
      <c r="CX58" s="330" t="e">
        <f t="shared" si="12"/>
        <v>#DIV/0!</v>
      </c>
      <c r="CY58" s="335">
        <f t="shared" si="13"/>
        <v>0</v>
      </c>
      <c r="CZ58" s="339" t="e">
        <f t="shared" si="14"/>
        <v>#DIV/0!</v>
      </c>
      <c r="DA58" s="335">
        <f t="shared" si="15"/>
        <v>0</v>
      </c>
      <c r="DB58" s="339" t="e">
        <f t="shared" si="16"/>
        <v>#DIV/0!</v>
      </c>
      <c r="DC58" s="335">
        <f t="shared" si="17"/>
        <v>0</v>
      </c>
      <c r="DD58" s="339" t="e">
        <f t="shared" si="18"/>
        <v>#DIV/0!</v>
      </c>
      <c r="DE58" s="71" t="e">
        <f t="shared" si="19"/>
        <v>#DIV/0!</v>
      </c>
      <c r="DF58" s="71" t="e">
        <f t="shared" si="20"/>
        <v>#DIV/0!</v>
      </c>
      <c r="DG58" s="2"/>
      <c r="DH58" s="2"/>
      <c r="DI58" s="2"/>
      <c r="DJ58" s="2"/>
      <c r="DK58" s="2"/>
      <c r="DL58" s="2"/>
      <c r="DM58" s="2"/>
      <c r="DN58" s="2"/>
      <c r="DO58" s="2"/>
      <c r="DP58" s="2"/>
      <c r="DQ58" s="2"/>
      <c r="DR58" s="2"/>
      <c r="DS58" s="2"/>
      <c r="DT58" s="2"/>
      <c r="DU58" s="2"/>
      <c r="DV58" s="2"/>
      <c r="DW58" s="2"/>
      <c r="DX58" s="2"/>
      <c r="DY58" s="2"/>
      <c r="DZ58" s="2"/>
    </row>
    <row r="59" spans="1:130" ht="40.5" hidden="1" customHeight="1" x14ac:dyDescent="0.25">
      <c r="A59" s="49">
        <v>47</v>
      </c>
      <c r="B59" s="62">
        <v>96</v>
      </c>
      <c r="C59" s="56">
        <v>96</v>
      </c>
      <c r="D59" s="8" t="s">
        <v>79</v>
      </c>
      <c r="E59" s="15" t="s">
        <v>19</v>
      </c>
      <c r="F59" s="15" t="s">
        <v>80</v>
      </c>
      <c r="G59" s="64" t="s">
        <v>36</v>
      </c>
      <c r="H59" s="8" t="s">
        <v>1108</v>
      </c>
      <c r="I59" s="64" t="s">
        <v>628</v>
      </c>
      <c r="J59" s="64" t="s">
        <v>14</v>
      </c>
      <c r="K59" s="16" t="s">
        <v>6</v>
      </c>
      <c r="L59" s="16" t="s">
        <v>15</v>
      </c>
      <c r="M59" s="11">
        <v>1</v>
      </c>
      <c r="N59" s="11" t="s">
        <v>546</v>
      </c>
      <c r="O59" s="80"/>
      <c r="P59" s="66"/>
      <c r="Q59" s="66"/>
      <c r="R59" s="66"/>
      <c r="S59" s="66"/>
      <c r="T59" s="66"/>
      <c r="U59" s="66" t="s">
        <v>15</v>
      </c>
      <c r="V59" s="66"/>
      <c r="W59" s="66"/>
      <c r="X59" s="66"/>
      <c r="Y59" s="67">
        <f t="shared" si="21"/>
        <v>1</v>
      </c>
      <c r="Z59" s="16"/>
      <c r="AA59" s="16"/>
      <c r="AB59" s="16"/>
      <c r="AC59" s="16"/>
      <c r="AD59" s="16"/>
      <c r="AE59" s="68"/>
      <c r="AF59" s="12"/>
      <c r="AG59" s="12"/>
      <c r="AH59" s="12"/>
      <c r="AI59" s="12"/>
      <c r="AJ59" s="12"/>
      <c r="AK59" s="12"/>
      <c r="AL59" s="12"/>
      <c r="AM59" s="12"/>
      <c r="AN59" s="12"/>
      <c r="AO59" s="12"/>
      <c r="AP59" s="12"/>
      <c r="AQ59" s="12"/>
      <c r="AR59" s="12"/>
      <c r="AS59" s="12"/>
      <c r="AT59" s="12"/>
      <c r="AU59" s="12"/>
      <c r="AV59" s="12"/>
      <c r="AW59" s="12"/>
      <c r="AX59" s="12"/>
      <c r="AY59" s="16"/>
      <c r="AZ59" s="16"/>
      <c r="BA59" s="16"/>
      <c r="BB59" s="16" t="s">
        <v>626</v>
      </c>
      <c r="BC59" s="12"/>
      <c r="BD59" s="12"/>
      <c r="BE59" s="12"/>
      <c r="BF59" s="12"/>
      <c r="BG59" s="12"/>
      <c r="BH59" s="12"/>
      <c r="BI59" s="12"/>
      <c r="BJ59" s="16">
        <v>2</v>
      </c>
      <c r="BK59" s="16">
        <v>2</v>
      </c>
      <c r="BL59" s="16">
        <v>2</v>
      </c>
      <c r="BM59" s="16">
        <v>2</v>
      </c>
      <c r="BN59" s="16">
        <v>2</v>
      </c>
      <c r="BO59" s="16">
        <v>2</v>
      </c>
      <c r="BP59" s="16">
        <v>2</v>
      </c>
      <c r="BQ59" s="16">
        <v>2</v>
      </c>
      <c r="BR59" s="16">
        <v>2</v>
      </c>
      <c r="BS59" s="16">
        <v>2</v>
      </c>
      <c r="BT59" s="16">
        <v>2</v>
      </c>
      <c r="BU59" s="16">
        <v>2</v>
      </c>
      <c r="BV59" s="16">
        <v>2</v>
      </c>
      <c r="BW59" s="16">
        <v>2</v>
      </c>
      <c r="BX59" s="16">
        <v>2</v>
      </c>
      <c r="BY59" s="16">
        <v>2</v>
      </c>
      <c r="BZ59" s="16">
        <v>2</v>
      </c>
      <c r="CA59" s="16">
        <v>2</v>
      </c>
      <c r="CB59" s="16">
        <v>2</v>
      </c>
      <c r="CC59" s="16">
        <v>2</v>
      </c>
      <c r="CD59" s="16">
        <v>2</v>
      </c>
      <c r="CE59" s="16">
        <v>2</v>
      </c>
      <c r="CF59" s="16">
        <v>2</v>
      </c>
      <c r="CG59" s="16">
        <v>2</v>
      </c>
      <c r="CH59" s="16">
        <v>2</v>
      </c>
      <c r="CI59" s="16">
        <v>2</v>
      </c>
      <c r="CJ59" s="16">
        <v>2</v>
      </c>
      <c r="CK59" s="16">
        <v>2</v>
      </c>
      <c r="CL59" s="16">
        <v>2</v>
      </c>
      <c r="CM59" s="16">
        <v>2</v>
      </c>
      <c r="CN59" s="16">
        <v>2</v>
      </c>
      <c r="CO59" s="16">
        <v>2</v>
      </c>
      <c r="CP59" s="16">
        <v>2</v>
      </c>
      <c r="CQ59" s="16">
        <v>2</v>
      </c>
      <c r="CR59" s="16">
        <v>2</v>
      </c>
      <c r="CS59" s="16"/>
      <c r="CT59" s="16">
        <v>2</v>
      </c>
      <c r="CU59" s="16">
        <v>2</v>
      </c>
      <c r="CV59" s="16">
        <v>2</v>
      </c>
      <c r="CW59" s="69">
        <f t="shared" si="11"/>
        <v>38</v>
      </c>
      <c r="CX59" s="352">
        <f t="shared" si="12"/>
        <v>1</v>
      </c>
      <c r="CY59" s="69">
        <f t="shared" si="13"/>
        <v>0</v>
      </c>
      <c r="CZ59" s="70">
        <f t="shared" si="14"/>
        <v>0</v>
      </c>
      <c r="DA59" s="69">
        <f t="shared" si="15"/>
        <v>0</v>
      </c>
      <c r="DB59" s="70">
        <f t="shared" si="16"/>
        <v>0</v>
      </c>
      <c r="DC59" s="69">
        <f t="shared" si="17"/>
        <v>0</v>
      </c>
      <c r="DD59" s="70">
        <f t="shared" si="18"/>
        <v>0</v>
      </c>
      <c r="DE59" s="71">
        <f t="shared" si="19"/>
        <v>2</v>
      </c>
      <c r="DF59" s="71" t="str">
        <f t="shared" si="20"/>
        <v>Đạt mục tiêu</v>
      </c>
      <c r="DG59" s="2"/>
      <c r="DH59" s="2"/>
      <c r="DI59" s="2"/>
      <c r="DJ59" s="2"/>
      <c r="DK59" s="2"/>
      <c r="DL59" s="2"/>
      <c r="DM59" s="2"/>
      <c r="DN59" s="2"/>
      <c r="DO59" s="2"/>
      <c r="DP59" s="2"/>
      <c r="DQ59" s="2"/>
      <c r="DR59" s="2"/>
      <c r="DS59" s="2"/>
      <c r="DT59" s="2"/>
      <c r="DU59" s="2"/>
      <c r="DV59" s="2"/>
      <c r="DW59" s="2"/>
      <c r="DX59" s="2"/>
      <c r="DY59" s="2"/>
      <c r="DZ59" s="2"/>
    </row>
    <row r="60" spans="1:130" ht="33.75" hidden="1" customHeight="1" x14ac:dyDescent="0.25">
      <c r="A60" s="49">
        <v>48</v>
      </c>
      <c r="B60" s="62">
        <v>98</v>
      </c>
      <c r="C60" s="56">
        <v>98</v>
      </c>
      <c r="D60" s="8" t="s">
        <v>81</v>
      </c>
      <c r="E60" s="15" t="s">
        <v>19</v>
      </c>
      <c r="F60" s="15" t="s">
        <v>82</v>
      </c>
      <c r="G60" s="64" t="s">
        <v>19</v>
      </c>
      <c r="H60" s="8" t="s">
        <v>662</v>
      </c>
      <c r="I60" s="64" t="s">
        <v>628</v>
      </c>
      <c r="J60" s="64" t="s">
        <v>14</v>
      </c>
      <c r="K60" s="16" t="s">
        <v>6</v>
      </c>
      <c r="L60" s="16" t="s">
        <v>15</v>
      </c>
      <c r="M60" s="11"/>
      <c r="N60" s="305" t="s">
        <v>544</v>
      </c>
      <c r="O60" s="66"/>
      <c r="P60" s="66"/>
      <c r="Q60" s="66"/>
      <c r="R60" s="66"/>
      <c r="S60" s="66" t="s">
        <v>15</v>
      </c>
      <c r="T60" s="66"/>
      <c r="U60" s="66"/>
      <c r="V60" s="80"/>
      <c r="W60" s="80"/>
      <c r="X60" s="66"/>
      <c r="Y60" s="67">
        <f t="shared" si="21"/>
        <v>1</v>
      </c>
      <c r="Z60" s="16"/>
      <c r="AA60" s="16"/>
      <c r="AB60" s="16"/>
      <c r="AC60" s="16"/>
      <c r="AD60" s="16"/>
      <c r="AE60" s="68"/>
      <c r="AF60" s="12"/>
      <c r="AG60" s="12"/>
      <c r="AH60" s="12"/>
      <c r="AI60" s="12"/>
      <c r="AJ60" s="12"/>
      <c r="AK60" s="12"/>
      <c r="AL60" s="12"/>
      <c r="AM60" s="12"/>
      <c r="AN60" s="12"/>
      <c r="AO60" s="12"/>
      <c r="AP60" s="12"/>
      <c r="AQ60" s="12" t="s">
        <v>623</v>
      </c>
      <c r="AR60" s="12"/>
      <c r="AS60" s="12" t="s">
        <v>626</v>
      </c>
      <c r="AT60" s="12"/>
      <c r="AU60" s="16"/>
      <c r="AV60" s="16"/>
      <c r="AW60" s="16"/>
      <c r="AX60" s="16" t="s">
        <v>623</v>
      </c>
      <c r="AY60" s="12"/>
      <c r="AZ60" s="12"/>
      <c r="BA60" s="12"/>
      <c r="BB60" s="12"/>
      <c r="BC60" s="12"/>
      <c r="BD60" s="12"/>
      <c r="BE60" s="12"/>
      <c r="BF60" s="12"/>
      <c r="BG60" s="12"/>
      <c r="BH60" s="12"/>
      <c r="BI60" s="12"/>
      <c r="BJ60" s="16">
        <v>2</v>
      </c>
      <c r="BK60" s="16">
        <v>2</v>
      </c>
      <c r="BL60" s="16">
        <v>2</v>
      </c>
      <c r="BM60" s="16">
        <v>2</v>
      </c>
      <c r="BN60" s="16">
        <v>2</v>
      </c>
      <c r="BO60" s="16">
        <v>2</v>
      </c>
      <c r="BP60" s="16">
        <v>2</v>
      </c>
      <c r="BQ60" s="16">
        <v>2</v>
      </c>
      <c r="BR60" s="16">
        <v>2</v>
      </c>
      <c r="BS60" s="16">
        <v>2</v>
      </c>
      <c r="BT60" s="16">
        <v>2</v>
      </c>
      <c r="BU60" s="16">
        <v>2</v>
      </c>
      <c r="BV60" s="16">
        <v>2</v>
      </c>
      <c r="BW60" s="16">
        <v>2</v>
      </c>
      <c r="BX60" s="16">
        <v>2</v>
      </c>
      <c r="BY60" s="16">
        <v>2</v>
      </c>
      <c r="BZ60" s="16">
        <v>2</v>
      </c>
      <c r="CA60" s="16">
        <v>2</v>
      </c>
      <c r="CB60" s="16">
        <v>2</v>
      </c>
      <c r="CC60" s="16">
        <v>2</v>
      </c>
      <c r="CD60" s="16">
        <v>2</v>
      </c>
      <c r="CE60" s="16">
        <v>2</v>
      </c>
      <c r="CF60" s="16">
        <v>2</v>
      </c>
      <c r="CG60" s="16">
        <v>2</v>
      </c>
      <c r="CH60" s="16">
        <v>2</v>
      </c>
      <c r="CI60" s="16">
        <v>2</v>
      </c>
      <c r="CJ60" s="16">
        <v>2</v>
      </c>
      <c r="CK60" s="16">
        <v>2</v>
      </c>
      <c r="CL60" s="16">
        <v>2</v>
      </c>
      <c r="CM60" s="16">
        <v>2</v>
      </c>
      <c r="CN60" s="16">
        <v>2</v>
      </c>
      <c r="CO60" s="16">
        <v>2</v>
      </c>
      <c r="CP60" s="16">
        <v>2</v>
      </c>
      <c r="CQ60" s="16">
        <v>2</v>
      </c>
      <c r="CR60" s="16">
        <v>2</v>
      </c>
      <c r="CS60" s="16"/>
      <c r="CT60" s="16">
        <v>2</v>
      </c>
      <c r="CU60" s="16">
        <v>2</v>
      </c>
      <c r="CV60" s="16">
        <v>2</v>
      </c>
      <c r="CW60" s="69">
        <f t="shared" si="11"/>
        <v>38</v>
      </c>
      <c r="CX60" s="352">
        <f t="shared" si="12"/>
        <v>1</v>
      </c>
      <c r="CY60" s="69">
        <f t="shared" si="13"/>
        <v>0</v>
      </c>
      <c r="CZ60" s="70">
        <f t="shared" si="14"/>
        <v>0</v>
      </c>
      <c r="DA60" s="69">
        <f t="shared" si="15"/>
        <v>0</v>
      </c>
      <c r="DB60" s="70">
        <f t="shared" si="16"/>
        <v>0</v>
      </c>
      <c r="DC60" s="69">
        <f t="shared" si="17"/>
        <v>0</v>
      </c>
      <c r="DD60" s="70">
        <f t="shared" si="18"/>
        <v>0</v>
      </c>
      <c r="DE60" s="71">
        <f t="shared" si="19"/>
        <v>2</v>
      </c>
      <c r="DF60" s="71" t="str">
        <f t="shared" si="20"/>
        <v>Đạt mục tiêu</v>
      </c>
      <c r="DG60" s="2"/>
      <c r="DH60" s="2"/>
      <c r="DI60" s="2"/>
      <c r="DJ60" s="2"/>
      <c r="DK60" s="2"/>
      <c r="DL60" s="2"/>
      <c r="DM60" s="2"/>
      <c r="DN60" s="2"/>
      <c r="DO60" s="2"/>
      <c r="DP60" s="2"/>
      <c r="DQ60" s="2"/>
      <c r="DR60" s="2"/>
      <c r="DS60" s="2"/>
      <c r="DT60" s="2"/>
      <c r="DU60" s="2"/>
      <c r="DV60" s="2"/>
      <c r="DW60" s="2"/>
      <c r="DX60" s="2"/>
      <c r="DY60" s="2"/>
      <c r="DZ60" s="2"/>
    </row>
    <row r="61" spans="1:130" ht="32.25" hidden="1" customHeight="1" x14ac:dyDescent="0.25">
      <c r="A61" s="49">
        <v>49</v>
      </c>
      <c r="B61" s="62">
        <v>100</v>
      </c>
      <c r="C61" s="56">
        <v>100</v>
      </c>
      <c r="D61" s="8" t="s">
        <v>83</v>
      </c>
      <c r="E61" s="15" t="s">
        <v>19</v>
      </c>
      <c r="F61" s="15" t="s">
        <v>84</v>
      </c>
      <c r="G61" s="64" t="s">
        <v>19</v>
      </c>
      <c r="H61" s="8" t="s">
        <v>663</v>
      </c>
      <c r="I61" s="64" t="s">
        <v>628</v>
      </c>
      <c r="J61" s="64" t="s">
        <v>14</v>
      </c>
      <c r="K61" s="16" t="s">
        <v>6</v>
      </c>
      <c r="L61" s="16" t="s">
        <v>15</v>
      </c>
      <c r="M61" s="11"/>
      <c r="N61" s="11" t="s">
        <v>1268</v>
      </c>
      <c r="O61" s="80"/>
      <c r="P61" s="66"/>
      <c r="Q61" s="66"/>
      <c r="R61" s="66"/>
      <c r="S61" s="66"/>
      <c r="T61" s="66"/>
      <c r="U61" s="66"/>
      <c r="V61" s="66" t="s">
        <v>15</v>
      </c>
      <c r="W61" s="66"/>
      <c r="X61" s="66"/>
      <c r="Y61" s="67">
        <f t="shared" si="21"/>
        <v>1</v>
      </c>
      <c r="Z61" s="16"/>
      <c r="AA61" s="16"/>
      <c r="AB61" s="16"/>
      <c r="AC61" s="16"/>
      <c r="AD61" s="16"/>
      <c r="AE61" s="68"/>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t="s">
        <v>623</v>
      </c>
      <c r="BD61" s="12"/>
      <c r="BE61" s="12"/>
      <c r="BF61" s="12"/>
      <c r="BG61" s="12"/>
      <c r="BH61" s="12"/>
      <c r="BI61" s="12"/>
      <c r="BJ61" s="16">
        <v>2</v>
      </c>
      <c r="BK61" s="16">
        <v>2</v>
      </c>
      <c r="BL61" s="16">
        <v>2</v>
      </c>
      <c r="BM61" s="16">
        <v>2</v>
      </c>
      <c r="BN61" s="16">
        <v>2</v>
      </c>
      <c r="BO61" s="16">
        <v>2</v>
      </c>
      <c r="BP61" s="16">
        <v>2</v>
      </c>
      <c r="BQ61" s="16">
        <v>2</v>
      </c>
      <c r="BR61" s="16">
        <v>2</v>
      </c>
      <c r="BS61" s="16">
        <v>2</v>
      </c>
      <c r="BT61" s="16">
        <v>2</v>
      </c>
      <c r="BU61" s="16">
        <v>2</v>
      </c>
      <c r="BV61" s="16">
        <v>2</v>
      </c>
      <c r="BW61" s="16">
        <v>2</v>
      </c>
      <c r="BX61" s="16">
        <v>2</v>
      </c>
      <c r="BY61" s="16">
        <v>2</v>
      </c>
      <c r="BZ61" s="16">
        <v>2</v>
      </c>
      <c r="CA61" s="16">
        <v>2</v>
      </c>
      <c r="CB61" s="16">
        <v>2</v>
      </c>
      <c r="CC61" s="16">
        <v>2</v>
      </c>
      <c r="CD61" s="16">
        <v>2</v>
      </c>
      <c r="CE61" s="16">
        <v>2</v>
      </c>
      <c r="CF61" s="16">
        <v>2</v>
      </c>
      <c r="CG61" s="16">
        <v>2</v>
      </c>
      <c r="CH61" s="16">
        <v>2</v>
      </c>
      <c r="CI61" s="16">
        <v>2</v>
      </c>
      <c r="CJ61" s="16">
        <v>2</v>
      </c>
      <c r="CK61" s="16">
        <v>2</v>
      </c>
      <c r="CL61" s="16">
        <v>2</v>
      </c>
      <c r="CM61" s="16">
        <v>2</v>
      </c>
      <c r="CN61" s="16">
        <v>2</v>
      </c>
      <c r="CO61" s="16">
        <v>2</v>
      </c>
      <c r="CP61" s="16">
        <v>2</v>
      </c>
      <c r="CQ61" s="16">
        <v>2</v>
      </c>
      <c r="CR61" s="16">
        <v>2</v>
      </c>
      <c r="CS61" s="16"/>
      <c r="CT61" s="16">
        <v>2</v>
      </c>
      <c r="CU61" s="16">
        <v>2</v>
      </c>
      <c r="CV61" s="16">
        <v>2</v>
      </c>
      <c r="CW61" s="69">
        <f t="shared" si="11"/>
        <v>38</v>
      </c>
      <c r="CX61" s="352">
        <f t="shared" si="12"/>
        <v>1</v>
      </c>
      <c r="CY61" s="69">
        <f t="shared" si="13"/>
        <v>0</v>
      </c>
      <c r="CZ61" s="70">
        <f t="shared" si="14"/>
        <v>0</v>
      </c>
      <c r="DA61" s="69">
        <f t="shared" si="15"/>
        <v>0</v>
      </c>
      <c r="DB61" s="70">
        <f t="shared" si="16"/>
        <v>0</v>
      </c>
      <c r="DC61" s="69">
        <f t="shared" si="17"/>
        <v>0</v>
      </c>
      <c r="DD61" s="70">
        <f t="shared" si="18"/>
        <v>0</v>
      </c>
      <c r="DE61" s="71">
        <f t="shared" si="19"/>
        <v>2</v>
      </c>
      <c r="DF61" s="71" t="str">
        <f t="shared" si="20"/>
        <v>Đạt mục tiêu</v>
      </c>
      <c r="DG61" s="2"/>
      <c r="DH61" s="2"/>
      <c r="DI61" s="2"/>
      <c r="DJ61" s="2"/>
      <c r="DK61" s="2"/>
      <c r="DL61" s="2"/>
      <c r="DM61" s="2"/>
      <c r="DN61" s="2"/>
      <c r="DO61" s="2"/>
      <c r="DP61" s="2"/>
      <c r="DQ61" s="2"/>
      <c r="DR61" s="2"/>
      <c r="DS61" s="2"/>
      <c r="DT61" s="2"/>
      <c r="DU61" s="2"/>
      <c r="DV61" s="2"/>
      <c r="DW61" s="2"/>
      <c r="DX61" s="2"/>
      <c r="DY61" s="2"/>
      <c r="DZ61" s="2"/>
    </row>
    <row r="62" spans="1:130" ht="35.25" hidden="1" customHeight="1" x14ac:dyDescent="0.25">
      <c r="A62" s="49">
        <v>50</v>
      </c>
      <c r="B62" s="62">
        <v>101</v>
      </c>
      <c r="C62" s="56">
        <v>101</v>
      </c>
      <c r="D62" s="8" t="s">
        <v>85</v>
      </c>
      <c r="E62" s="15" t="s">
        <v>19</v>
      </c>
      <c r="F62" s="15" t="s">
        <v>86</v>
      </c>
      <c r="G62" s="64" t="s">
        <v>19</v>
      </c>
      <c r="H62" s="8" t="s">
        <v>1111</v>
      </c>
      <c r="I62" s="64" t="s">
        <v>628</v>
      </c>
      <c r="J62" s="64" t="s">
        <v>14</v>
      </c>
      <c r="K62" s="16" t="s">
        <v>6</v>
      </c>
      <c r="L62" s="16" t="s">
        <v>15</v>
      </c>
      <c r="M62" s="11">
        <v>1</v>
      </c>
      <c r="N62" s="11" t="s">
        <v>547</v>
      </c>
      <c r="O62" s="66"/>
      <c r="P62" s="80"/>
      <c r="Q62" s="66"/>
      <c r="R62" s="66"/>
      <c r="S62" s="66"/>
      <c r="T62" s="66"/>
      <c r="U62" s="66"/>
      <c r="V62" s="66"/>
      <c r="W62" s="80" t="s">
        <v>15</v>
      </c>
      <c r="X62" s="66"/>
      <c r="Y62" s="67">
        <f t="shared" si="21"/>
        <v>1</v>
      </c>
      <c r="Z62" s="16"/>
      <c r="AA62" s="12"/>
      <c r="AB62" s="12"/>
      <c r="AC62" s="12"/>
      <c r="AD62" s="12"/>
      <c r="AE62" s="68"/>
      <c r="AF62" s="68"/>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t="s">
        <v>623</v>
      </c>
      <c r="BH62" s="12"/>
      <c r="BI62" s="12"/>
      <c r="BJ62" s="16">
        <v>2</v>
      </c>
      <c r="BK62" s="16">
        <v>2</v>
      </c>
      <c r="BL62" s="16">
        <v>2</v>
      </c>
      <c r="BM62" s="16">
        <v>2</v>
      </c>
      <c r="BN62" s="16">
        <v>2</v>
      </c>
      <c r="BO62" s="16">
        <v>2</v>
      </c>
      <c r="BP62" s="16">
        <v>2</v>
      </c>
      <c r="BQ62" s="16">
        <v>2</v>
      </c>
      <c r="BR62" s="16">
        <v>2</v>
      </c>
      <c r="BS62" s="16">
        <v>2</v>
      </c>
      <c r="BT62" s="16">
        <v>2</v>
      </c>
      <c r="BU62" s="16">
        <v>2</v>
      </c>
      <c r="BV62" s="16">
        <v>2</v>
      </c>
      <c r="BW62" s="16">
        <v>2</v>
      </c>
      <c r="BX62" s="16">
        <v>2</v>
      </c>
      <c r="BY62" s="16">
        <v>2</v>
      </c>
      <c r="BZ62" s="16">
        <v>2</v>
      </c>
      <c r="CA62" s="16">
        <v>2</v>
      </c>
      <c r="CB62" s="16">
        <v>2</v>
      </c>
      <c r="CC62" s="16">
        <v>2</v>
      </c>
      <c r="CD62" s="16">
        <v>2</v>
      </c>
      <c r="CE62" s="16">
        <v>2</v>
      </c>
      <c r="CF62" s="16">
        <v>2</v>
      </c>
      <c r="CG62" s="16">
        <v>2</v>
      </c>
      <c r="CH62" s="16">
        <v>2</v>
      </c>
      <c r="CI62" s="16">
        <v>2</v>
      </c>
      <c r="CJ62" s="16">
        <v>2</v>
      </c>
      <c r="CK62" s="16">
        <v>2</v>
      </c>
      <c r="CL62" s="16">
        <v>2</v>
      </c>
      <c r="CM62" s="16">
        <v>2</v>
      </c>
      <c r="CN62" s="16">
        <v>2</v>
      </c>
      <c r="CO62" s="16">
        <v>2</v>
      </c>
      <c r="CP62" s="16">
        <v>2</v>
      </c>
      <c r="CQ62" s="16">
        <v>2</v>
      </c>
      <c r="CR62" s="16">
        <v>2</v>
      </c>
      <c r="CS62" s="16"/>
      <c r="CT62" s="16">
        <v>2</v>
      </c>
      <c r="CU62" s="16">
        <v>2</v>
      </c>
      <c r="CV62" s="16">
        <v>2</v>
      </c>
      <c r="CW62" s="69">
        <f t="shared" si="11"/>
        <v>38</v>
      </c>
      <c r="CX62" s="352">
        <f t="shared" si="12"/>
        <v>1</v>
      </c>
      <c r="CY62" s="69">
        <f t="shared" si="13"/>
        <v>0</v>
      </c>
      <c r="CZ62" s="70">
        <f t="shared" si="14"/>
        <v>0</v>
      </c>
      <c r="DA62" s="69">
        <f t="shared" si="15"/>
        <v>0</v>
      </c>
      <c r="DB62" s="70">
        <f t="shared" si="16"/>
        <v>0</v>
      </c>
      <c r="DC62" s="69">
        <f t="shared" si="17"/>
        <v>0</v>
      </c>
      <c r="DD62" s="70">
        <f t="shared" si="18"/>
        <v>0</v>
      </c>
      <c r="DE62" s="71">
        <f t="shared" si="19"/>
        <v>2</v>
      </c>
      <c r="DF62" s="71" t="str">
        <f t="shared" si="20"/>
        <v>Đạt mục tiêu</v>
      </c>
      <c r="DG62" s="2"/>
      <c r="DH62" s="2"/>
      <c r="DI62" s="2"/>
      <c r="DJ62" s="2"/>
      <c r="DK62" s="2"/>
      <c r="DL62" s="2"/>
      <c r="DM62" s="2"/>
      <c r="DN62" s="2"/>
      <c r="DO62" s="2"/>
      <c r="DP62" s="2"/>
      <c r="DQ62" s="2"/>
      <c r="DR62" s="2"/>
      <c r="DS62" s="2"/>
      <c r="DT62" s="2"/>
      <c r="DU62" s="2"/>
      <c r="DV62" s="2"/>
      <c r="DW62" s="2"/>
      <c r="DX62" s="2"/>
      <c r="DY62" s="2"/>
      <c r="DZ62" s="2"/>
    </row>
    <row r="63" spans="1:130" ht="39" hidden="1" customHeight="1" x14ac:dyDescent="0.25">
      <c r="A63" s="49">
        <v>51</v>
      </c>
      <c r="B63" s="62">
        <v>103</v>
      </c>
      <c r="C63" s="56">
        <v>103</v>
      </c>
      <c r="D63" s="8" t="s">
        <v>664</v>
      </c>
      <c r="E63" s="15" t="s">
        <v>19</v>
      </c>
      <c r="F63" s="15" t="s">
        <v>665</v>
      </c>
      <c r="G63" s="64" t="s">
        <v>19</v>
      </c>
      <c r="H63" s="8" t="s">
        <v>666</v>
      </c>
      <c r="I63" s="64" t="s">
        <v>628</v>
      </c>
      <c r="J63" s="64" t="s">
        <v>14</v>
      </c>
      <c r="K63" s="16" t="s">
        <v>6</v>
      </c>
      <c r="L63" s="16" t="s">
        <v>15</v>
      </c>
      <c r="M63" s="11"/>
      <c r="N63" s="305" t="s">
        <v>543</v>
      </c>
      <c r="O63" s="66"/>
      <c r="P63" s="66"/>
      <c r="Q63" s="66"/>
      <c r="R63" s="66" t="s">
        <v>15</v>
      </c>
      <c r="S63" s="66"/>
      <c r="T63" s="80"/>
      <c r="U63" s="66"/>
      <c r="V63" s="66"/>
      <c r="W63" s="66"/>
      <c r="X63" s="66"/>
      <c r="Y63" s="67">
        <f t="shared" si="21"/>
        <v>1</v>
      </c>
      <c r="Z63" s="16"/>
      <c r="AA63" s="16"/>
      <c r="AB63" s="16"/>
      <c r="AC63" s="16"/>
      <c r="AD63" s="16"/>
      <c r="AE63" s="68"/>
      <c r="AF63" s="12"/>
      <c r="AG63" s="12"/>
      <c r="AH63" s="12"/>
      <c r="AI63" s="12"/>
      <c r="AJ63" s="12"/>
      <c r="AK63" s="12"/>
      <c r="AL63" s="12" t="s">
        <v>623</v>
      </c>
      <c r="AM63" s="12" t="s">
        <v>626</v>
      </c>
      <c r="AN63" s="12" t="s">
        <v>623</v>
      </c>
      <c r="AO63" s="12"/>
      <c r="AP63" s="12"/>
      <c r="AQ63" s="12"/>
      <c r="AR63" s="12"/>
      <c r="AS63" s="12"/>
      <c r="AT63" s="12"/>
      <c r="AU63" s="12"/>
      <c r="AV63" s="12"/>
      <c r="AW63" s="12"/>
      <c r="AX63" s="12"/>
      <c r="AY63" s="12"/>
      <c r="AZ63" s="12"/>
      <c r="BA63" s="12"/>
      <c r="BB63" s="12"/>
      <c r="BC63" s="12"/>
      <c r="BD63" s="12"/>
      <c r="BE63" s="12"/>
      <c r="BF63" s="12"/>
      <c r="BG63" s="12"/>
      <c r="BH63" s="12"/>
      <c r="BI63" s="12"/>
      <c r="BJ63" s="16">
        <v>2</v>
      </c>
      <c r="BK63" s="16">
        <v>2</v>
      </c>
      <c r="BL63" s="16">
        <v>2</v>
      </c>
      <c r="BM63" s="16">
        <v>2</v>
      </c>
      <c r="BN63" s="16">
        <v>2</v>
      </c>
      <c r="BO63" s="16">
        <v>2</v>
      </c>
      <c r="BP63" s="16">
        <v>2</v>
      </c>
      <c r="BQ63" s="16">
        <v>2</v>
      </c>
      <c r="BR63" s="16">
        <v>2</v>
      </c>
      <c r="BS63" s="16">
        <v>2</v>
      </c>
      <c r="BT63" s="16">
        <v>2</v>
      </c>
      <c r="BU63" s="16">
        <v>2</v>
      </c>
      <c r="BV63" s="16">
        <v>2</v>
      </c>
      <c r="BW63" s="16">
        <v>2</v>
      </c>
      <c r="BX63" s="16">
        <v>2</v>
      </c>
      <c r="BY63" s="16">
        <v>2</v>
      </c>
      <c r="BZ63" s="16">
        <v>2</v>
      </c>
      <c r="CA63" s="16">
        <v>2</v>
      </c>
      <c r="CB63" s="16">
        <v>2</v>
      </c>
      <c r="CC63" s="16">
        <v>2</v>
      </c>
      <c r="CD63" s="16">
        <v>2</v>
      </c>
      <c r="CE63" s="16">
        <v>2</v>
      </c>
      <c r="CF63" s="16">
        <v>2</v>
      </c>
      <c r="CG63" s="16">
        <v>2</v>
      </c>
      <c r="CH63" s="16">
        <v>2</v>
      </c>
      <c r="CI63" s="16">
        <v>2</v>
      </c>
      <c r="CJ63" s="16">
        <v>2</v>
      </c>
      <c r="CK63" s="16">
        <v>2</v>
      </c>
      <c r="CL63" s="16">
        <v>2</v>
      </c>
      <c r="CM63" s="16">
        <v>2</v>
      </c>
      <c r="CN63" s="16">
        <v>2</v>
      </c>
      <c r="CO63" s="16">
        <v>2</v>
      </c>
      <c r="CP63" s="16">
        <v>2</v>
      </c>
      <c r="CQ63" s="16">
        <v>2</v>
      </c>
      <c r="CR63" s="16">
        <v>2</v>
      </c>
      <c r="CS63" s="16">
        <v>2</v>
      </c>
      <c r="CT63" s="16">
        <v>2</v>
      </c>
      <c r="CU63" s="16">
        <v>2</v>
      </c>
      <c r="CV63" s="16">
        <v>2</v>
      </c>
      <c r="CW63" s="69">
        <f t="shared" si="11"/>
        <v>39</v>
      </c>
      <c r="CX63" s="352">
        <f t="shared" si="12"/>
        <v>1</v>
      </c>
      <c r="CY63" s="69">
        <f t="shared" si="13"/>
        <v>0</v>
      </c>
      <c r="CZ63" s="70">
        <f t="shared" si="14"/>
        <v>0</v>
      </c>
      <c r="DA63" s="69">
        <f t="shared" si="15"/>
        <v>0</v>
      </c>
      <c r="DB63" s="70">
        <f t="shared" si="16"/>
        <v>0</v>
      </c>
      <c r="DC63" s="69">
        <f t="shared" si="17"/>
        <v>0</v>
      </c>
      <c r="DD63" s="70">
        <f t="shared" si="18"/>
        <v>0</v>
      </c>
      <c r="DE63" s="71">
        <f t="shared" si="19"/>
        <v>2</v>
      </c>
      <c r="DF63" s="71" t="str">
        <f t="shared" si="20"/>
        <v>Đạt mục tiêu</v>
      </c>
      <c r="DG63" s="2"/>
      <c r="DH63" s="2"/>
      <c r="DI63" s="2"/>
      <c r="DJ63" s="2"/>
      <c r="DK63" s="2"/>
      <c r="DL63" s="2"/>
      <c r="DM63" s="2"/>
      <c r="DN63" s="2"/>
      <c r="DO63" s="2"/>
      <c r="DP63" s="2"/>
      <c r="DQ63" s="2"/>
      <c r="DR63" s="2"/>
      <c r="DS63" s="2"/>
      <c r="DT63" s="2"/>
      <c r="DU63" s="2"/>
      <c r="DV63" s="2"/>
      <c r="DW63" s="2"/>
      <c r="DX63" s="2"/>
      <c r="DY63" s="2"/>
      <c r="DZ63" s="2"/>
    </row>
    <row r="64" spans="1:130" ht="38.25" hidden="1" customHeight="1" x14ac:dyDescent="0.25">
      <c r="A64" s="49">
        <v>52</v>
      </c>
      <c r="B64" s="62">
        <v>105</v>
      </c>
      <c r="C64" s="56">
        <v>105</v>
      </c>
      <c r="D64" s="8" t="s">
        <v>667</v>
      </c>
      <c r="E64" s="281" t="s">
        <v>19</v>
      </c>
      <c r="F64" s="15" t="s">
        <v>87</v>
      </c>
      <c r="G64" s="282" t="s">
        <v>19</v>
      </c>
      <c r="H64" s="8" t="s">
        <v>1194</v>
      </c>
      <c r="I64" s="64" t="s">
        <v>628</v>
      </c>
      <c r="J64" s="64" t="s">
        <v>14</v>
      </c>
      <c r="K64" s="16" t="s">
        <v>6</v>
      </c>
      <c r="L64" s="16" t="s">
        <v>15</v>
      </c>
      <c r="M64" s="11"/>
      <c r="N64" s="305" t="s">
        <v>542</v>
      </c>
      <c r="O64" s="66"/>
      <c r="P64" s="66"/>
      <c r="Q64" s="66" t="s">
        <v>15</v>
      </c>
      <c r="R64" s="66"/>
      <c r="S64" s="66"/>
      <c r="T64" s="66"/>
      <c r="U64" s="66"/>
      <c r="V64" s="66"/>
      <c r="W64" s="66"/>
      <c r="X64" s="66"/>
      <c r="Y64" s="67">
        <f t="shared" si="21"/>
        <v>1</v>
      </c>
      <c r="Z64" s="16"/>
      <c r="AA64" s="12"/>
      <c r="AB64" s="12"/>
      <c r="AC64" s="12"/>
      <c r="AD64" s="12"/>
      <c r="AE64" s="68"/>
      <c r="AF64" s="12"/>
      <c r="AG64" s="12"/>
      <c r="AH64" s="16"/>
      <c r="AI64" s="16" t="s">
        <v>626</v>
      </c>
      <c r="AJ64" s="16" t="s">
        <v>654</v>
      </c>
      <c r="AK64" s="16" t="s">
        <v>623</v>
      </c>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6">
        <v>2</v>
      </c>
      <c r="BK64" s="16">
        <v>2</v>
      </c>
      <c r="BL64" s="16">
        <v>2</v>
      </c>
      <c r="BM64" s="16">
        <v>2</v>
      </c>
      <c r="BN64" s="16">
        <v>2</v>
      </c>
      <c r="BO64" s="16">
        <v>2</v>
      </c>
      <c r="BP64" s="16">
        <v>2</v>
      </c>
      <c r="BQ64" s="16">
        <v>2</v>
      </c>
      <c r="BR64" s="16">
        <v>2</v>
      </c>
      <c r="BS64" s="16">
        <v>2</v>
      </c>
      <c r="BT64" s="16">
        <v>2</v>
      </c>
      <c r="BU64" s="16">
        <v>2</v>
      </c>
      <c r="BV64" s="16">
        <v>2</v>
      </c>
      <c r="BW64" s="16">
        <v>2</v>
      </c>
      <c r="BX64" s="16">
        <v>2</v>
      </c>
      <c r="BY64" s="16">
        <v>2</v>
      </c>
      <c r="BZ64" s="16">
        <v>2</v>
      </c>
      <c r="CA64" s="16">
        <v>2</v>
      </c>
      <c r="CB64" s="16">
        <v>2</v>
      </c>
      <c r="CC64" s="16">
        <v>2</v>
      </c>
      <c r="CD64" s="16">
        <v>2</v>
      </c>
      <c r="CE64" s="16">
        <v>1</v>
      </c>
      <c r="CF64" s="16">
        <v>1</v>
      </c>
      <c r="CG64" s="16">
        <v>1</v>
      </c>
      <c r="CH64" s="16">
        <v>1</v>
      </c>
      <c r="CI64" s="16">
        <v>1</v>
      </c>
      <c r="CJ64" s="16">
        <v>1</v>
      </c>
      <c r="CK64" s="16">
        <v>2</v>
      </c>
      <c r="CL64" s="16">
        <v>2</v>
      </c>
      <c r="CM64" s="16">
        <v>2</v>
      </c>
      <c r="CN64" s="16">
        <v>2</v>
      </c>
      <c r="CO64" s="16">
        <v>2</v>
      </c>
      <c r="CP64" s="16">
        <v>2</v>
      </c>
      <c r="CQ64" s="16">
        <v>2</v>
      </c>
      <c r="CR64" s="16">
        <v>2</v>
      </c>
      <c r="CS64" s="16">
        <v>2</v>
      </c>
      <c r="CT64" s="16">
        <v>2</v>
      </c>
      <c r="CU64" s="16">
        <v>2</v>
      </c>
      <c r="CV64" s="16">
        <v>2</v>
      </c>
      <c r="CW64" s="69">
        <f t="shared" si="11"/>
        <v>33</v>
      </c>
      <c r="CX64" s="352">
        <f t="shared" si="12"/>
        <v>0.84615384615384615</v>
      </c>
      <c r="CY64" s="69">
        <f t="shared" si="13"/>
        <v>6</v>
      </c>
      <c r="CZ64" s="70">
        <f t="shared" si="14"/>
        <v>0.15384615384615385</v>
      </c>
      <c r="DA64" s="69">
        <f t="shared" si="15"/>
        <v>0</v>
      </c>
      <c r="DB64" s="70">
        <f t="shared" si="16"/>
        <v>0</v>
      </c>
      <c r="DC64" s="69">
        <f t="shared" si="17"/>
        <v>0</v>
      </c>
      <c r="DD64" s="70">
        <f t="shared" si="18"/>
        <v>0</v>
      </c>
      <c r="DE64" s="71">
        <f t="shared" si="19"/>
        <v>1.8461538461538463</v>
      </c>
      <c r="DF64" s="71" t="str">
        <f t="shared" si="20"/>
        <v>Đạt mục tiêu</v>
      </c>
      <c r="DG64" s="2"/>
      <c r="DH64" s="2"/>
      <c r="DI64" s="2"/>
      <c r="DJ64" s="2"/>
      <c r="DK64" s="2"/>
      <c r="DL64" s="2"/>
      <c r="DM64" s="2"/>
      <c r="DN64" s="2"/>
      <c r="DO64" s="2"/>
      <c r="DP64" s="2"/>
      <c r="DQ64" s="2"/>
      <c r="DR64" s="2"/>
      <c r="DS64" s="2"/>
      <c r="DT64" s="2"/>
      <c r="DU64" s="2"/>
      <c r="DV64" s="2"/>
      <c r="DW64" s="2"/>
      <c r="DX64" s="2"/>
      <c r="DY64" s="2"/>
      <c r="DZ64" s="2"/>
    </row>
    <row r="65" spans="1:130" ht="47.25" hidden="1" customHeight="1" x14ac:dyDescent="0.25">
      <c r="A65" s="49">
        <v>53</v>
      </c>
      <c r="B65" s="62">
        <v>106</v>
      </c>
      <c r="C65" s="56">
        <v>106</v>
      </c>
      <c r="D65" s="8" t="s">
        <v>88</v>
      </c>
      <c r="E65" s="15" t="s">
        <v>36</v>
      </c>
      <c r="F65" s="15" t="s">
        <v>89</v>
      </c>
      <c r="G65" s="64" t="s">
        <v>36</v>
      </c>
      <c r="H65" s="8" t="s">
        <v>668</v>
      </c>
      <c r="I65" s="64" t="s">
        <v>611</v>
      </c>
      <c r="J65" s="64" t="s">
        <v>14</v>
      </c>
      <c r="K65" s="16" t="s">
        <v>6</v>
      </c>
      <c r="L65" s="16" t="s">
        <v>15</v>
      </c>
      <c r="M65" s="11">
        <v>1</v>
      </c>
      <c r="N65" s="11" t="s">
        <v>545</v>
      </c>
      <c r="O65" s="66"/>
      <c r="P65" s="66"/>
      <c r="Q65" s="66"/>
      <c r="R65" s="66"/>
      <c r="S65" s="66"/>
      <c r="T65" s="66" t="s">
        <v>15</v>
      </c>
      <c r="U65" s="66"/>
      <c r="V65" s="66"/>
      <c r="W65" s="66"/>
      <c r="X65" s="66"/>
      <c r="Y65" s="67">
        <f t="shared" si="21"/>
        <v>1</v>
      </c>
      <c r="Z65" s="16"/>
      <c r="AA65" s="16"/>
      <c r="AB65" s="16"/>
      <c r="AC65" s="16"/>
      <c r="AD65" s="16"/>
      <c r="AE65" s="76"/>
      <c r="AF65" s="16"/>
      <c r="AG65" s="16"/>
      <c r="AH65" s="16"/>
      <c r="AI65" s="16"/>
      <c r="AJ65" s="16"/>
      <c r="AK65" s="16"/>
      <c r="AL65" s="16"/>
      <c r="AM65" s="16"/>
      <c r="AN65" s="16"/>
      <c r="AO65" s="16"/>
      <c r="AP65" s="16"/>
      <c r="AQ65" s="16"/>
      <c r="AR65" s="16"/>
      <c r="AS65" s="16"/>
      <c r="AT65" s="16"/>
      <c r="AU65" s="16" t="s">
        <v>623</v>
      </c>
      <c r="AV65" s="16" t="s">
        <v>623</v>
      </c>
      <c r="AW65" s="16" t="s">
        <v>623</v>
      </c>
      <c r="AX65" s="16" t="s">
        <v>623</v>
      </c>
      <c r="AY65" s="16"/>
      <c r="AZ65" s="16"/>
      <c r="BA65" s="16"/>
      <c r="BB65" s="16"/>
      <c r="BC65" s="16"/>
      <c r="BD65" s="16"/>
      <c r="BE65" s="16"/>
      <c r="BF65" s="16"/>
      <c r="BG65" s="16"/>
      <c r="BH65" s="16"/>
      <c r="BI65" s="16"/>
      <c r="BJ65" s="345">
        <v>2</v>
      </c>
      <c r="BK65" s="345">
        <v>2</v>
      </c>
      <c r="BL65" s="345">
        <v>2</v>
      </c>
      <c r="BM65" s="345">
        <v>2</v>
      </c>
      <c r="BN65" s="345">
        <v>2</v>
      </c>
      <c r="BO65" s="345">
        <v>2</v>
      </c>
      <c r="BP65" s="345">
        <v>2</v>
      </c>
      <c r="BQ65" s="345">
        <v>2</v>
      </c>
      <c r="BR65" s="345">
        <v>2</v>
      </c>
      <c r="BS65" s="345">
        <v>2</v>
      </c>
      <c r="BT65" s="345">
        <v>2</v>
      </c>
      <c r="BU65" s="345">
        <v>2</v>
      </c>
      <c r="BV65" s="345">
        <v>2</v>
      </c>
      <c r="BW65" s="345">
        <v>2</v>
      </c>
      <c r="BX65" s="345">
        <v>2</v>
      </c>
      <c r="BY65" s="345">
        <v>2</v>
      </c>
      <c r="BZ65" s="345">
        <v>2</v>
      </c>
      <c r="CA65" s="345">
        <v>2</v>
      </c>
      <c r="CB65" s="345">
        <v>2</v>
      </c>
      <c r="CC65" s="345">
        <v>2</v>
      </c>
      <c r="CD65" s="345">
        <v>2</v>
      </c>
      <c r="CE65" s="345">
        <v>2</v>
      </c>
      <c r="CF65" s="345">
        <v>2</v>
      </c>
      <c r="CG65" s="345">
        <v>2</v>
      </c>
      <c r="CH65" s="345">
        <v>2</v>
      </c>
      <c r="CI65" s="345">
        <v>2</v>
      </c>
      <c r="CJ65" s="345">
        <v>2</v>
      </c>
      <c r="CK65" s="345">
        <v>2</v>
      </c>
      <c r="CL65" s="345">
        <v>2</v>
      </c>
      <c r="CM65" s="345">
        <v>2</v>
      </c>
      <c r="CN65" s="345">
        <v>2</v>
      </c>
      <c r="CO65" s="345">
        <v>2</v>
      </c>
      <c r="CP65" s="345">
        <v>2</v>
      </c>
      <c r="CQ65" s="345">
        <v>2</v>
      </c>
      <c r="CR65" s="345">
        <v>2</v>
      </c>
      <c r="CS65" s="345">
        <v>2</v>
      </c>
      <c r="CT65" s="345">
        <v>2</v>
      </c>
      <c r="CU65" s="345">
        <v>2</v>
      </c>
      <c r="CV65" s="345">
        <v>2</v>
      </c>
      <c r="CW65" s="335">
        <f t="shared" si="11"/>
        <v>39</v>
      </c>
      <c r="CX65" s="330">
        <f t="shared" si="12"/>
        <v>1</v>
      </c>
      <c r="CY65" s="335">
        <f t="shared" si="13"/>
        <v>0</v>
      </c>
      <c r="CZ65" s="339">
        <f t="shared" si="14"/>
        <v>0</v>
      </c>
      <c r="DA65" s="335">
        <f t="shared" si="15"/>
        <v>0</v>
      </c>
      <c r="DB65" s="339">
        <f t="shared" si="16"/>
        <v>0</v>
      </c>
      <c r="DC65" s="335">
        <f t="shared" si="17"/>
        <v>0</v>
      </c>
      <c r="DD65" s="339">
        <f t="shared" si="18"/>
        <v>0</v>
      </c>
      <c r="DE65" s="71">
        <f t="shared" si="19"/>
        <v>2</v>
      </c>
      <c r="DF65" s="71" t="str">
        <f t="shared" si="20"/>
        <v>Đạt mục tiêu</v>
      </c>
      <c r="DG65" s="2"/>
      <c r="DH65" s="2"/>
      <c r="DI65" s="2"/>
      <c r="DJ65" s="2"/>
      <c r="DK65" s="2"/>
      <c r="DL65" s="2"/>
      <c r="DM65" s="2"/>
      <c r="DN65" s="2"/>
      <c r="DO65" s="2"/>
      <c r="DP65" s="2"/>
      <c r="DQ65" s="2"/>
      <c r="DR65" s="2"/>
      <c r="DS65" s="2"/>
      <c r="DT65" s="2"/>
      <c r="DU65" s="2"/>
      <c r="DV65" s="2"/>
      <c r="DW65" s="2"/>
      <c r="DX65" s="2"/>
      <c r="DY65" s="2"/>
      <c r="DZ65" s="2"/>
    </row>
    <row r="66" spans="1:130" ht="27" customHeight="1" x14ac:dyDescent="0.25">
      <c r="A66" s="49">
        <v>54</v>
      </c>
      <c r="B66" s="55">
        <v>107</v>
      </c>
      <c r="C66" s="56">
        <v>107</v>
      </c>
      <c r="D66" s="706" t="s">
        <v>90</v>
      </c>
      <c r="E66" s="708"/>
      <c r="F66" s="707"/>
      <c r="G66" s="708"/>
      <c r="H66" s="705"/>
      <c r="I66" s="57"/>
      <c r="J66" s="57" t="s">
        <v>609</v>
      </c>
      <c r="K66" s="57" t="s">
        <v>8</v>
      </c>
      <c r="L66" s="57" t="s">
        <v>8</v>
      </c>
      <c r="M66" s="57" t="s">
        <v>8</v>
      </c>
      <c r="N66" s="304"/>
      <c r="O66" s="58" t="s">
        <v>609</v>
      </c>
      <c r="P66" s="58" t="s">
        <v>609</v>
      </c>
      <c r="Q66" s="58" t="s">
        <v>609</v>
      </c>
      <c r="R66" s="58" t="s">
        <v>609</v>
      </c>
      <c r="S66" s="58" t="s">
        <v>609</v>
      </c>
      <c r="T66" s="58" t="s">
        <v>609</v>
      </c>
      <c r="U66" s="58" t="s">
        <v>609</v>
      </c>
      <c r="V66" s="58" t="s">
        <v>609</v>
      </c>
      <c r="W66" s="58" t="s">
        <v>609</v>
      </c>
      <c r="X66" s="58" t="s">
        <v>609</v>
      </c>
      <c r="Y66" s="67">
        <f t="shared" si="21"/>
        <v>0</v>
      </c>
      <c r="Z66" s="57" t="s">
        <v>8</v>
      </c>
      <c r="AA66" s="57"/>
      <c r="AB66" s="57"/>
      <c r="AC66" s="57"/>
      <c r="AD66" s="57"/>
      <c r="AE66" s="77"/>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336" t="s">
        <v>8</v>
      </c>
      <c r="BK66" s="336" t="s">
        <v>8</v>
      </c>
      <c r="BL66" s="336" t="s">
        <v>8</v>
      </c>
      <c r="BM66" s="336" t="s">
        <v>8</v>
      </c>
      <c r="BN66" s="336" t="s">
        <v>8</v>
      </c>
      <c r="BO66" s="336" t="s">
        <v>8</v>
      </c>
      <c r="BP66" s="336" t="s">
        <v>8</v>
      </c>
      <c r="BQ66" s="336" t="s">
        <v>8</v>
      </c>
      <c r="BR66" s="336" t="s">
        <v>8</v>
      </c>
      <c r="BS66" s="336" t="s">
        <v>8</v>
      </c>
      <c r="BT66" s="336" t="s">
        <v>8</v>
      </c>
      <c r="BU66" s="336" t="s">
        <v>8</v>
      </c>
      <c r="BV66" s="336" t="s">
        <v>8</v>
      </c>
      <c r="BW66" s="336" t="s">
        <v>8</v>
      </c>
      <c r="BX66" s="336" t="s">
        <v>8</v>
      </c>
      <c r="BY66" s="336" t="s">
        <v>8</v>
      </c>
      <c r="BZ66" s="336" t="s">
        <v>8</v>
      </c>
      <c r="CA66" s="336" t="s">
        <v>8</v>
      </c>
      <c r="CB66" s="336" t="s">
        <v>8</v>
      </c>
      <c r="CC66" s="336" t="s">
        <v>8</v>
      </c>
      <c r="CD66" s="336" t="s">
        <v>8</v>
      </c>
      <c r="CE66" s="336" t="s">
        <v>8</v>
      </c>
      <c r="CF66" s="336" t="s">
        <v>8</v>
      </c>
      <c r="CG66" s="336" t="s">
        <v>8</v>
      </c>
      <c r="CH66" s="336" t="s">
        <v>8</v>
      </c>
      <c r="CI66" s="336" t="s">
        <v>8</v>
      </c>
      <c r="CJ66" s="336" t="s">
        <v>8</v>
      </c>
      <c r="CK66" s="336" t="s">
        <v>8</v>
      </c>
      <c r="CL66" s="336" t="s">
        <v>8</v>
      </c>
      <c r="CM66" s="336" t="s">
        <v>8</v>
      </c>
      <c r="CN66" s="336" t="s">
        <v>8</v>
      </c>
      <c r="CO66" s="336" t="s">
        <v>8</v>
      </c>
      <c r="CP66" s="336" t="s">
        <v>8</v>
      </c>
      <c r="CQ66" s="336" t="s">
        <v>8</v>
      </c>
      <c r="CR66" s="336" t="s">
        <v>8</v>
      </c>
      <c r="CS66" s="336"/>
      <c r="CT66" s="336" t="s">
        <v>8</v>
      </c>
      <c r="CU66" s="336" t="s">
        <v>8</v>
      </c>
      <c r="CV66" s="336" t="s">
        <v>8</v>
      </c>
      <c r="CW66" s="335">
        <f t="shared" si="11"/>
        <v>0</v>
      </c>
      <c r="CX66" s="330" t="e">
        <f t="shared" si="12"/>
        <v>#DIV/0!</v>
      </c>
      <c r="CY66" s="335">
        <f t="shared" si="13"/>
        <v>0</v>
      </c>
      <c r="CZ66" s="339" t="e">
        <f t="shared" si="14"/>
        <v>#DIV/0!</v>
      </c>
      <c r="DA66" s="335">
        <f t="shared" si="15"/>
        <v>0</v>
      </c>
      <c r="DB66" s="339" t="e">
        <f t="shared" si="16"/>
        <v>#DIV/0!</v>
      </c>
      <c r="DC66" s="335">
        <f t="shared" si="17"/>
        <v>0</v>
      </c>
      <c r="DD66" s="339" t="e">
        <f t="shared" si="18"/>
        <v>#DIV/0!</v>
      </c>
      <c r="DE66" s="71" t="e">
        <f t="shared" si="19"/>
        <v>#DIV/0!</v>
      </c>
      <c r="DF66" s="71" t="e">
        <f t="shared" si="20"/>
        <v>#DIV/0!</v>
      </c>
      <c r="DG66" s="2"/>
      <c r="DH66" s="2"/>
      <c r="DI66" s="2"/>
      <c r="DJ66" s="2"/>
      <c r="DK66" s="2"/>
      <c r="DL66" s="2"/>
      <c r="DM66" s="2"/>
      <c r="DN66" s="2"/>
      <c r="DO66" s="2"/>
      <c r="DP66" s="2"/>
      <c r="DQ66" s="2"/>
      <c r="DR66" s="2"/>
      <c r="DS66" s="2"/>
      <c r="DT66" s="2"/>
      <c r="DU66" s="2"/>
      <c r="DV66" s="2"/>
      <c r="DW66" s="2"/>
      <c r="DX66" s="2"/>
      <c r="DY66" s="2"/>
      <c r="DZ66" s="2"/>
    </row>
    <row r="67" spans="1:130" ht="39.75" hidden="1" customHeight="1" x14ac:dyDescent="0.25">
      <c r="A67" s="49">
        <v>55</v>
      </c>
      <c r="B67" s="62">
        <v>110</v>
      </c>
      <c r="C67" s="56">
        <v>110</v>
      </c>
      <c r="D67" s="8" t="s">
        <v>91</v>
      </c>
      <c r="E67" s="15" t="s">
        <v>11</v>
      </c>
      <c r="F67" s="15" t="s">
        <v>92</v>
      </c>
      <c r="G67" s="64" t="s">
        <v>19</v>
      </c>
      <c r="H67" s="15" t="s">
        <v>1115</v>
      </c>
      <c r="I67" s="64" t="s">
        <v>628</v>
      </c>
      <c r="J67" s="8" t="s">
        <v>14</v>
      </c>
      <c r="K67" s="12" t="s">
        <v>6</v>
      </c>
      <c r="L67" s="12" t="s">
        <v>15</v>
      </c>
      <c r="M67" s="11"/>
      <c r="N67" s="304" t="s">
        <v>1200</v>
      </c>
      <c r="O67" s="66" t="s">
        <v>15</v>
      </c>
      <c r="P67" s="66"/>
      <c r="Q67" s="66"/>
      <c r="R67" s="66"/>
      <c r="S67" s="66"/>
      <c r="T67" s="66"/>
      <c r="U67" s="66"/>
      <c r="V67" s="66"/>
      <c r="W67" s="66"/>
      <c r="X67" s="66"/>
      <c r="Y67" s="67">
        <f t="shared" si="21"/>
        <v>1</v>
      </c>
      <c r="Z67" s="16"/>
      <c r="AA67" s="16" t="s">
        <v>626</v>
      </c>
      <c r="AB67" s="16" t="s">
        <v>645</v>
      </c>
      <c r="AC67" s="16"/>
      <c r="AD67" s="16" t="s">
        <v>645</v>
      </c>
      <c r="AE67" s="68"/>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6">
        <v>2</v>
      </c>
      <c r="BK67" s="16">
        <v>2</v>
      </c>
      <c r="BL67" s="16">
        <v>2</v>
      </c>
      <c r="BM67" s="16">
        <v>2</v>
      </c>
      <c r="BN67" s="16">
        <v>1</v>
      </c>
      <c r="BO67" s="16">
        <v>1</v>
      </c>
      <c r="BP67" s="16">
        <v>1</v>
      </c>
      <c r="BQ67" s="16">
        <v>1</v>
      </c>
      <c r="BR67" s="16">
        <v>1</v>
      </c>
      <c r="BS67" s="16">
        <v>1</v>
      </c>
      <c r="BT67" s="16">
        <v>1</v>
      </c>
      <c r="BU67" s="16">
        <v>1</v>
      </c>
      <c r="BV67" s="16">
        <v>1</v>
      </c>
      <c r="BW67" s="16">
        <v>1</v>
      </c>
      <c r="BX67" s="16">
        <v>1</v>
      </c>
      <c r="BY67" s="16">
        <v>1</v>
      </c>
      <c r="BZ67" s="16">
        <v>1</v>
      </c>
      <c r="CA67" s="16">
        <v>1</v>
      </c>
      <c r="CB67" s="16">
        <v>1</v>
      </c>
      <c r="CC67" s="16">
        <v>1</v>
      </c>
      <c r="CD67" s="16">
        <v>1</v>
      </c>
      <c r="CE67" s="16">
        <v>2</v>
      </c>
      <c r="CF67" s="16">
        <v>2</v>
      </c>
      <c r="CG67" s="16">
        <v>2</v>
      </c>
      <c r="CH67" s="16">
        <v>2</v>
      </c>
      <c r="CI67" s="16">
        <v>2</v>
      </c>
      <c r="CJ67" s="16">
        <v>2</v>
      </c>
      <c r="CK67" s="16">
        <v>2</v>
      </c>
      <c r="CL67" s="16">
        <v>2</v>
      </c>
      <c r="CM67" s="16">
        <v>2</v>
      </c>
      <c r="CN67" s="16">
        <v>2</v>
      </c>
      <c r="CO67" s="16">
        <v>2</v>
      </c>
      <c r="CP67" s="16">
        <v>2</v>
      </c>
      <c r="CQ67" s="16">
        <v>2</v>
      </c>
      <c r="CR67" s="16">
        <v>2</v>
      </c>
      <c r="CS67" s="16">
        <v>2</v>
      </c>
      <c r="CT67" s="16">
        <v>2</v>
      </c>
      <c r="CU67" s="16">
        <v>2</v>
      </c>
      <c r="CV67" s="16">
        <v>2</v>
      </c>
      <c r="CW67" s="69">
        <f t="shared" si="11"/>
        <v>22</v>
      </c>
      <c r="CX67" s="352">
        <f t="shared" si="12"/>
        <v>0.5641025641025641</v>
      </c>
      <c r="CY67" s="69">
        <f t="shared" si="13"/>
        <v>17</v>
      </c>
      <c r="CZ67" s="70">
        <f t="shared" si="14"/>
        <v>0.4358974358974359</v>
      </c>
      <c r="DA67" s="69">
        <f t="shared" si="15"/>
        <v>0</v>
      </c>
      <c r="DB67" s="70">
        <f t="shared" si="16"/>
        <v>0</v>
      </c>
      <c r="DC67" s="69">
        <f t="shared" si="17"/>
        <v>0</v>
      </c>
      <c r="DD67" s="70">
        <f t="shared" si="18"/>
        <v>0</v>
      </c>
      <c r="DE67" s="71">
        <f t="shared" si="19"/>
        <v>1.5641025641025641</v>
      </c>
      <c r="DF67" s="71" t="str">
        <f t="shared" si="20"/>
        <v>Cần cố gắng</v>
      </c>
      <c r="DG67" s="2"/>
      <c r="DH67" s="2"/>
      <c r="DI67" s="2"/>
      <c r="DJ67" s="2"/>
      <c r="DK67" s="2"/>
      <c r="DL67" s="2"/>
      <c r="DM67" s="2"/>
      <c r="DN67" s="2"/>
      <c r="DO67" s="2"/>
      <c r="DP67" s="2"/>
      <c r="DQ67" s="2"/>
      <c r="DR67" s="2"/>
      <c r="DS67" s="2"/>
      <c r="DT67" s="2"/>
      <c r="DU67" s="2"/>
      <c r="DV67" s="2"/>
      <c r="DW67" s="2"/>
      <c r="DX67" s="2"/>
      <c r="DY67" s="2"/>
      <c r="DZ67" s="2"/>
    </row>
    <row r="68" spans="1:130" ht="48" customHeight="1" x14ac:dyDescent="0.25">
      <c r="A68" s="49">
        <v>56</v>
      </c>
      <c r="B68" s="55">
        <v>110</v>
      </c>
      <c r="C68" s="56">
        <v>110</v>
      </c>
      <c r="D68" s="8" t="s">
        <v>91</v>
      </c>
      <c r="E68" s="15" t="s">
        <v>11</v>
      </c>
      <c r="F68" s="15" t="s">
        <v>92</v>
      </c>
      <c r="G68" s="64" t="s">
        <v>19</v>
      </c>
      <c r="H68" s="8" t="s">
        <v>669</v>
      </c>
      <c r="I68" s="64" t="s">
        <v>628</v>
      </c>
      <c r="J68" s="8" t="s">
        <v>14</v>
      </c>
      <c r="K68" s="13"/>
      <c r="L68" s="13"/>
      <c r="M68" s="11"/>
      <c r="N68" s="305" t="s">
        <v>541</v>
      </c>
      <c r="O68" s="66"/>
      <c r="P68" s="66" t="s">
        <v>15</v>
      </c>
      <c r="Q68" s="66"/>
      <c r="R68" s="66"/>
      <c r="S68" s="66"/>
      <c r="T68" s="66"/>
      <c r="U68" s="66"/>
      <c r="V68" s="66"/>
      <c r="W68" s="66"/>
      <c r="X68" s="66"/>
      <c r="Y68" s="67">
        <f t="shared" si="21"/>
        <v>1</v>
      </c>
      <c r="Z68" s="16"/>
      <c r="AA68" s="12"/>
      <c r="AB68" s="12"/>
      <c r="AC68" s="12"/>
      <c r="AD68" s="12"/>
      <c r="AE68" s="68" t="s">
        <v>654</v>
      </c>
      <c r="AF68" s="12" t="s">
        <v>626</v>
      </c>
      <c r="AG68" s="12" t="s">
        <v>645</v>
      </c>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6">
        <v>1</v>
      </c>
      <c r="BK68" s="16">
        <v>2</v>
      </c>
      <c r="BL68" s="16">
        <v>1</v>
      </c>
      <c r="BM68" s="16">
        <v>2</v>
      </c>
      <c r="BN68" s="16">
        <v>2</v>
      </c>
      <c r="BO68" s="16">
        <v>2</v>
      </c>
      <c r="BP68" s="16">
        <v>2</v>
      </c>
      <c r="BQ68" s="16">
        <v>2</v>
      </c>
      <c r="BR68" s="16">
        <v>1</v>
      </c>
      <c r="BS68" s="16">
        <v>1</v>
      </c>
      <c r="BT68" s="16">
        <v>1</v>
      </c>
      <c r="BU68" s="16">
        <v>1</v>
      </c>
      <c r="BV68" s="16">
        <v>1</v>
      </c>
      <c r="BW68" s="16">
        <v>1</v>
      </c>
      <c r="BX68" s="16">
        <v>1</v>
      </c>
      <c r="BY68" s="16">
        <v>1</v>
      </c>
      <c r="BZ68" s="16">
        <v>1</v>
      </c>
      <c r="CA68" s="16">
        <v>1</v>
      </c>
      <c r="CB68" s="16">
        <v>1</v>
      </c>
      <c r="CC68" s="16">
        <v>2</v>
      </c>
      <c r="CD68" s="16">
        <v>2</v>
      </c>
      <c r="CE68" s="16">
        <v>2</v>
      </c>
      <c r="CF68" s="16">
        <v>2</v>
      </c>
      <c r="CG68" s="16">
        <v>2</v>
      </c>
      <c r="CH68" s="16">
        <v>1</v>
      </c>
      <c r="CI68" s="16">
        <v>2</v>
      </c>
      <c r="CJ68" s="16">
        <v>2</v>
      </c>
      <c r="CK68" s="16">
        <v>1</v>
      </c>
      <c r="CL68" s="16">
        <v>2</v>
      </c>
      <c r="CM68" s="16">
        <v>2</v>
      </c>
      <c r="CN68" s="16">
        <v>2</v>
      </c>
      <c r="CO68" s="16">
        <v>2</v>
      </c>
      <c r="CP68" s="16">
        <v>2</v>
      </c>
      <c r="CQ68" s="16">
        <v>2</v>
      </c>
      <c r="CR68" s="16">
        <v>2</v>
      </c>
      <c r="CS68" s="16">
        <v>1</v>
      </c>
      <c r="CT68" s="16">
        <v>2</v>
      </c>
      <c r="CU68" s="16">
        <v>2</v>
      </c>
      <c r="CV68" s="16">
        <v>2</v>
      </c>
      <c r="CW68" s="69">
        <f t="shared" si="11"/>
        <v>23</v>
      </c>
      <c r="CX68" s="352">
        <f t="shared" si="12"/>
        <v>0.58974358974358976</v>
      </c>
      <c r="CY68" s="69">
        <f t="shared" si="13"/>
        <v>16</v>
      </c>
      <c r="CZ68" s="70">
        <f t="shared" si="14"/>
        <v>0.41025641025641024</v>
      </c>
      <c r="DA68" s="69">
        <f t="shared" si="15"/>
        <v>0</v>
      </c>
      <c r="DB68" s="70">
        <f t="shared" si="16"/>
        <v>0</v>
      </c>
      <c r="DC68" s="69">
        <f t="shared" si="17"/>
        <v>0</v>
      </c>
      <c r="DD68" s="70">
        <f t="shared" si="18"/>
        <v>0</v>
      </c>
      <c r="DE68" s="71">
        <f t="shared" si="19"/>
        <v>1.5897435897435896</v>
      </c>
      <c r="DF68" s="71" t="str">
        <f t="shared" si="20"/>
        <v>Cần cố gắng</v>
      </c>
      <c r="DG68" s="2"/>
      <c r="DH68" s="2"/>
      <c r="DI68" s="2"/>
      <c r="DJ68" s="2"/>
      <c r="DK68" s="2"/>
      <c r="DL68" s="2"/>
      <c r="DM68" s="2"/>
      <c r="DN68" s="2"/>
      <c r="DO68" s="2"/>
      <c r="DP68" s="2"/>
      <c r="DQ68" s="2"/>
      <c r="DR68" s="2"/>
      <c r="DS68" s="2"/>
      <c r="DT68" s="2"/>
      <c r="DU68" s="2"/>
      <c r="DV68" s="2"/>
      <c r="DW68" s="2"/>
      <c r="DX68" s="2"/>
      <c r="DY68" s="2"/>
      <c r="DZ68" s="2"/>
    </row>
    <row r="69" spans="1:130" ht="43.5" hidden="1" customHeight="1" x14ac:dyDescent="0.25">
      <c r="A69" s="49">
        <v>57</v>
      </c>
      <c r="B69" s="62">
        <v>110</v>
      </c>
      <c r="C69" s="56">
        <v>110</v>
      </c>
      <c r="D69" s="8" t="s">
        <v>91</v>
      </c>
      <c r="E69" s="281" t="s">
        <v>11</v>
      </c>
      <c r="F69" s="15" t="s">
        <v>92</v>
      </c>
      <c r="G69" s="282" t="s">
        <v>19</v>
      </c>
      <c r="H69" s="8" t="s">
        <v>670</v>
      </c>
      <c r="I69" s="64" t="s">
        <v>628</v>
      </c>
      <c r="J69" s="8" t="s">
        <v>14</v>
      </c>
      <c r="K69" s="13"/>
      <c r="L69" s="13"/>
      <c r="M69" s="11"/>
      <c r="N69" s="305" t="s">
        <v>542</v>
      </c>
      <c r="O69" s="66"/>
      <c r="P69" s="66"/>
      <c r="Q69" s="66" t="s">
        <v>15</v>
      </c>
      <c r="R69" s="66"/>
      <c r="S69" s="66"/>
      <c r="T69" s="66"/>
      <c r="U69" s="66"/>
      <c r="V69" s="66"/>
      <c r="W69" s="66"/>
      <c r="X69" s="66"/>
      <c r="Y69" s="67">
        <f t="shared" si="21"/>
        <v>1</v>
      </c>
      <c r="Z69" s="16"/>
      <c r="AA69" s="16"/>
      <c r="AB69" s="16"/>
      <c r="AC69" s="16"/>
      <c r="AD69" s="16"/>
      <c r="AE69" s="68"/>
      <c r="AF69" s="12"/>
      <c r="AG69" s="12"/>
      <c r="AH69" s="12" t="s">
        <v>654</v>
      </c>
      <c r="AI69" s="12" t="s">
        <v>654</v>
      </c>
      <c r="AJ69" s="12" t="s">
        <v>654</v>
      </c>
      <c r="AK69" s="12" t="s">
        <v>654</v>
      </c>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6">
        <v>2</v>
      </c>
      <c r="BK69" s="16">
        <v>2</v>
      </c>
      <c r="BL69" s="16">
        <v>2</v>
      </c>
      <c r="BM69" s="16">
        <v>2</v>
      </c>
      <c r="BN69" s="16">
        <v>2</v>
      </c>
      <c r="BO69" s="16">
        <v>2</v>
      </c>
      <c r="BP69" s="16">
        <v>2</v>
      </c>
      <c r="BQ69" s="16">
        <v>2</v>
      </c>
      <c r="BR69" s="16">
        <v>1</v>
      </c>
      <c r="BS69" s="16">
        <v>1</v>
      </c>
      <c r="BT69" s="16">
        <v>1</v>
      </c>
      <c r="BU69" s="16">
        <v>1</v>
      </c>
      <c r="BV69" s="16">
        <v>1</v>
      </c>
      <c r="BW69" s="16">
        <v>1</v>
      </c>
      <c r="BX69" s="16">
        <v>1</v>
      </c>
      <c r="BY69" s="16">
        <v>1</v>
      </c>
      <c r="BZ69" s="16">
        <v>1</v>
      </c>
      <c r="CA69" s="16">
        <v>1</v>
      </c>
      <c r="CB69" s="16">
        <v>1</v>
      </c>
      <c r="CC69" s="16">
        <v>2</v>
      </c>
      <c r="CD69" s="16">
        <v>2</v>
      </c>
      <c r="CE69" s="16">
        <v>2</v>
      </c>
      <c r="CF69" s="16">
        <v>2</v>
      </c>
      <c r="CG69" s="16">
        <v>2</v>
      </c>
      <c r="CH69" s="16">
        <v>2</v>
      </c>
      <c r="CI69" s="16">
        <v>2</v>
      </c>
      <c r="CJ69" s="16">
        <v>2</v>
      </c>
      <c r="CK69" s="16">
        <v>2</v>
      </c>
      <c r="CL69" s="16">
        <v>2</v>
      </c>
      <c r="CM69" s="16">
        <v>2</v>
      </c>
      <c r="CN69" s="16">
        <v>2</v>
      </c>
      <c r="CO69" s="16">
        <v>1</v>
      </c>
      <c r="CP69" s="16">
        <v>1</v>
      </c>
      <c r="CQ69" s="16">
        <v>1</v>
      </c>
      <c r="CR69" s="16">
        <v>2</v>
      </c>
      <c r="CS69" s="16">
        <v>2</v>
      </c>
      <c r="CT69" s="16">
        <v>2</v>
      </c>
      <c r="CU69" s="16">
        <v>2</v>
      </c>
      <c r="CV69" s="16">
        <v>2</v>
      </c>
      <c r="CW69" s="69">
        <f t="shared" si="11"/>
        <v>25</v>
      </c>
      <c r="CX69" s="352">
        <f t="shared" si="12"/>
        <v>0.64102564102564108</v>
      </c>
      <c r="CY69" s="69">
        <f t="shared" si="13"/>
        <v>14</v>
      </c>
      <c r="CZ69" s="70">
        <f t="shared" si="14"/>
        <v>0.35897435897435898</v>
      </c>
      <c r="DA69" s="69">
        <f t="shared" si="15"/>
        <v>0</v>
      </c>
      <c r="DB69" s="70">
        <f t="shared" si="16"/>
        <v>0</v>
      </c>
      <c r="DC69" s="69">
        <f t="shared" si="17"/>
        <v>0</v>
      </c>
      <c r="DD69" s="70">
        <f t="shared" si="18"/>
        <v>0</v>
      </c>
      <c r="DE69" s="71">
        <f t="shared" si="19"/>
        <v>1.641025641025641</v>
      </c>
      <c r="DF69" s="71" t="str">
        <f t="shared" si="20"/>
        <v>Đạt mục tiêu</v>
      </c>
      <c r="DG69" s="2"/>
      <c r="DH69" s="2"/>
      <c r="DI69" s="2"/>
      <c r="DJ69" s="2"/>
      <c r="DK69" s="2"/>
      <c r="DL69" s="2"/>
      <c r="DM69" s="2"/>
      <c r="DN69" s="2"/>
      <c r="DO69" s="2"/>
      <c r="DP69" s="2"/>
      <c r="DQ69" s="2"/>
      <c r="DR69" s="2"/>
      <c r="DS69" s="2"/>
      <c r="DT69" s="2"/>
      <c r="DU69" s="2"/>
      <c r="DV69" s="2"/>
      <c r="DW69" s="2"/>
      <c r="DX69" s="2"/>
      <c r="DY69" s="2"/>
      <c r="DZ69" s="2"/>
    </row>
    <row r="70" spans="1:130" ht="39" hidden="1" customHeight="1" x14ac:dyDescent="0.25">
      <c r="A70" s="49">
        <v>58</v>
      </c>
      <c r="B70" s="62">
        <v>110</v>
      </c>
      <c r="C70" s="56">
        <v>110</v>
      </c>
      <c r="D70" s="8" t="s">
        <v>91</v>
      </c>
      <c r="E70" s="15" t="s">
        <v>11</v>
      </c>
      <c r="F70" s="15" t="s">
        <v>92</v>
      </c>
      <c r="G70" s="64" t="s">
        <v>19</v>
      </c>
      <c r="H70" s="230" t="s">
        <v>1196</v>
      </c>
      <c r="I70" s="64" t="s">
        <v>628</v>
      </c>
      <c r="J70" s="8" t="s">
        <v>14</v>
      </c>
      <c r="K70" s="13"/>
      <c r="L70" s="13"/>
      <c r="M70" s="11"/>
      <c r="N70" s="305" t="s">
        <v>543</v>
      </c>
      <c r="O70" s="66"/>
      <c r="P70" s="66"/>
      <c r="Q70" s="66"/>
      <c r="R70" s="66" t="s">
        <v>15</v>
      </c>
      <c r="S70" s="66"/>
      <c r="T70" s="66"/>
      <c r="U70" s="66"/>
      <c r="V70" s="66"/>
      <c r="W70" s="66"/>
      <c r="X70" s="66"/>
      <c r="Y70" s="67">
        <f t="shared" si="21"/>
        <v>1</v>
      </c>
      <c r="Z70" s="16"/>
      <c r="AA70" s="16"/>
      <c r="AB70" s="16"/>
      <c r="AC70" s="16"/>
      <c r="AD70" s="16"/>
      <c r="AE70" s="68"/>
      <c r="AF70" s="12"/>
      <c r="AG70" s="12"/>
      <c r="AH70" s="12"/>
      <c r="AI70" s="12"/>
      <c r="AJ70" s="12"/>
      <c r="AK70" s="292"/>
      <c r="AL70" s="273" t="s">
        <v>654</v>
      </c>
      <c r="AM70" s="273" t="s">
        <v>654</v>
      </c>
      <c r="AN70" s="273" t="s">
        <v>654</v>
      </c>
      <c r="AO70" s="273" t="s">
        <v>654</v>
      </c>
      <c r="AP70" s="273" t="s">
        <v>654</v>
      </c>
      <c r="AQ70" s="68"/>
      <c r="AR70" s="12"/>
      <c r="AS70" s="12"/>
      <c r="AT70" s="12"/>
      <c r="AU70" s="12"/>
      <c r="AV70" s="12"/>
      <c r="AW70" s="12"/>
      <c r="AX70" s="12"/>
      <c r="AY70" s="12"/>
      <c r="AZ70" s="12"/>
      <c r="BA70" s="12"/>
      <c r="BB70" s="12"/>
      <c r="BC70" s="12"/>
      <c r="BD70" s="12"/>
      <c r="BE70" s="12"/>
      <c r="BF70" s="12"/>
      <c r="BG70" s="12"/>
      <c r="BH70" s="12"/>
      <c r="BI70" s="12"/>
      <c r="BJ70" s="16">
        <v>2</v>
      </c>
      <c r="BK70" s="16">
        <v>2</v>
      </c>
      <c r="BL70" s="16">
        <v>2</v>
      </c>
      <c r="BM70" s="16">
        <v>2</v>
      </c>
      <c r="BN70" s="16">
        <v>2</v>
      </c>
      <c r="BO70" s="16">
        <v>2</v>
      </c>
      <c r="BP70" s="16">
        <v>2</v>
      </c>
      <c r="BQ70" s="16">
        <v>2</v>
      </c>
      <c r="BR70" s="16">
        <v>1</v>
      </c>
      <c r="BS70" s="16">
        <v>1</v>
      </c>
      <c r="BT70" s="16">
        <v>1</v>
      </c>
      <c r="BU70" s="16">
        <v>1</v>
      </c>
      <c r="BV70" s="16">
        <v>1</v>
      </c>
      <c r="BW70" s="16">
        <v>1</v>
      </c>
      <c r="BX70" s="16">
        <v>1</v>
      </c>
      <c r="BY70" s="16">
        <v>1</v>
      </c>
      <c r="BZ70" s="16">
        <v>1</v>
      </c>
      <c r="CA70" s="16">
        <v>1</v>
      </c>
      <c r="CB70" s="16">
        <v>1</v>
      </c>
      <c r="CC70" s="16">
        <v>2</v>
      </c>
      <c r="CD70" s="16">
        <v>2</v>
      </c>
      <c r="CE70" s="16">
        <v>2</v>
      </c>
      <c r="CF70" s="16">
        <v>2</v>
      </c>
      <c r="CG70" s="16">
        <v>2</v>
      </c>
      <c r="CH70" s="16">
        <v>2</v>
      </c>
      <c r="CI70" s="16">
        <v>2</v>
      </c>
      <c r="CJ70" s="16">
        <v>2</v>
      </c>
      <c r="CK70" s="16">
        <v>2</v>
      </c>
      <c r="CL70" s="16">
        <v>2</v>
      </c>
      <c r="CM70" s="16">
        <v>2</v>
      </c>
      <c r="CN70" s="16">
        <v>2</v>
      </c>
      <c r="CO70" s="16">
        <v>2</v>
      </c>
      <c r="CP70" s="16">
        <v>2</v>
      </c>
      <c r="CQ70" s="16">
        <v>2</v>
      </c>
      <c r="CR70" s="16">
        <v>2</v>
      </c>
      <c r="CS70" s="16">
        <v>2</v>
      </c>
      <c r="CT70" s="16">
        <v>2</v>
      </c>
      <c r="CU70" s="16">
        <v>2</v>
      </c>
      <c r="CV70" s="16">
        <v>2</v>
      </c>
      <c r="CW70" s="69">
        <f t="shared" si="11"/>
        <v>28</v>
      </c>
      <c r="CX70" s="352">
        <f t="shared" si="12"/>
        <v>0.71794871794871795</v>
      </c>
      <c r="CY70" s="69">
        <f t="shared" si="13"/>
        <v>11</v>
      </c>
      <c r="CZ70" s="70">
        <f t="shared" si="14"/>
        <v>0.28205128205128205</v>
      </c>
      <c r="DA70" s="69">
        <f t="shared" si="15"/>
        <v>0</v>
      </c>
      <c r="DB70" s="70">
        <f t="shared" si="16"/>
        <v>0</v>
      </c>
      <c r="DC70" s="69">
        <f t="shared" si="17"/>
        <v>0</v>
      </c>
      <c r="DD70" s="70">
        <f t="shared" si="18"/>
        <v>0</v>
      </c>
      <c r="DE70" s="71">
        <f t="shared" si="19"/>
        <v>1.7179487179487178</v>
      </c>
      <c r="DF70" s="71" t="str">
        <f t="shared" si="20"/>
        <v>Đạt mục tiêu</v>
      </c>
      <c r="DG70" s="2"/>
      <c r="DH70" s="2"/>
      <c r="DI70" s="2"/>
      <c r="DJ70" s="2"/>
      <c r="DK70" s="2"/>
      <c r="DL70" s="2"/>
      <c r="DM70" s="2"/>
      <c r="DN70" s="2"/>
      <c r="DO70" s="2"/>
      <c r="DP70" s="2"/>
      <c r="DQ70" s="2"/>
      <c r="DR70" s="2"/>
      <c r="DS70" s="2"/>
      <c r="DT70" s="2"/>
      <c r="DU70" s="2"/>
      <c r="DV70" s="2"/>
      <c r="DW70" s="2"/>
      <c r="DX70" s="2"/>
      <c r="DY70" s="2"/>
      <c r="DZ70" s="2"/>
    </row>
    <row r="71" spans="1:130" ht="33.75" hidden="1" customHeight="1" x14ac:dyDescent="0.25">
      <c r="A71" s="49">
        <v>59</v>
      </c>
      <c r="B71" s="62">
        <v>110</v>
      </c>
      <c r="C71" s="56">
        <v>110</v>
      </c>
      <c r="D71" s="8" t="s">
        <v>91</v>
      </c>
      <c r="E71" s="15" t="s">
        <v>11</v>
      </c>
      <c r="F71" s="15" t="s">
        <v>92</v>
      </c>
      <c r="G71" s="64" t="s">
        <v>19</v>
      </c>
      <c r="H71" s="15" t="s">
        <v>671</v>
      </c>
      <c r="I71" s="64" t="s">
        <v>628</v>
      </c>
      <c r="J71" s="8" t="s">
        <v>14</v>
      </c>
      <c r="K71" s="13"/>
      <c r="L71" s="13"/>
      <c r="M71" s="11"/>
      <c r="N71" s="11" t="s">
        <v>545</v>
      </c>
      <c r="O71" s="66"/>
      <c r="P71" s="66"/>
      <c r="Q71" s="66"/>
      <c r="R71" s="66"/>
      <c r="S71" s="66"/>
      <c r="T71" s="66" t="s">
        <v>15</v>
      </c>
      <c r="U71" s="66"/>
      <c r="V71" s="66"/>
      <c r="W71" s="66"/>
      <c r="X71" s="66"/>
      <c r="Y71" s="67">
        <f t="shared" si="21"/>
        <v>1</v>
      </c>
      <c r="Z71" s="16"/>
      <c r="AA71" s="16"/>
      <c r="AB71" s="16"/>
      <c r="AC71" s="16"/>
      <c r="AD71" s="16"/>
      <c r="AE71" s="68"/>
      <c r="AF71" s="12"/>
      <c r="AG71" s="12"/>
      <c r="AH71" s="12"/>
      <c r="AI71" s="12"/>
      <c r="AJ71" s="12"/>
      <c r="AK71" s="12"/>
      <c r="AL71" s="272"/>
      <c r="AM71" s="272"/>
      <c r="AN71" s="272"/>
      <c r="AO71" s="272"/>
      <c r="AP71" s="272"/>
      <c r="AQ71" s="12"/>
      <c r="AR71" s="12"/>
      <c r="AS71" s="12"/>
      <c r="AT71" s="12"/>
      <c r="AU71" s="12" t="s">
        <v>645</v>
      </c>
      <c r="AV71" s="12"/>
      <c r="AW71" s="12" t="s">
        <v>654</v>
      </c>
      <c r="AX71" s="12" t="s">
        <v>626</v>
      </c>
      <c r="AY71" s="12"/>
      <c r="AZ71" s="12"/>
      <c r="BA71" s="12"/>
      <c r="BB71" s="12"/>
      <c r="BC71" s="12"/>
      <c r="BD71" s="12"/>
      <c r="BE71" s="12"/>
      <c r="BF71" s="12"/>
      <c r="BG71" s="12"/>
      <c r="BH71" s="12"/>
      <c r="BI71" s="12"/>
      <c r="BJ71" s="345">
        <v>2</v>
      </c>
      <c r="BK71" s="345">
        <v>2</v>
      </c>
      <c r="BL71" s="345">
        <v>2</v>
      </c>
      <c r="BM71" s="345">
        <v>2</v>
      </c>
      <c r="BN71" s="345">
        <v>2</v>
      </c>
      <c r="BO71" s="345">
        <v>2</v>
      </c>
      <c r="BP71" s="345">
        <v>2</v>
      </c>
      <c r="BQ71" s="345">
        <v>2</v>
      </c>
      <c r="BR71" s="345">
        <v>1</v>
      </c>
      <c r="BS71" s="345">
        <v>1</v>
      </c>
      <c r="BT71" s="345">
        <v>1</v>
      </c>
      <c r="BU71" s="345">
        <v>1</v>
      </c>
      <c r="BV71" s="345">
        <v>1</v>
      </c>
      <c r="BW71" s="345">
        <v>1</v>
      </c>
      <c r="BX71" s="345">
        <v>1</v>
      </c>
      <c r="BY71" s="345">
        <v>1</v>
      </c>
      <c r="BZ71" s="345">
        <v>1</v>
      </c>
      <c r="CA71" s="345">
        <v>1</v>
      </c>
      <c r="CB71" s="345">
        <v>1</v>
      </c>
      <c r="CC71" s="345">
        <v>2</v>
      </c>
      <c r="CD71" s="345">
        <v>2</v>
      </c>
      <c r="CE71" s="345">
        <v>2</v>
      </c>
      <c r="CF71" s="345">
        <v>2</v>
      </c>
      <c r="CG71" s="345">
        <v>2</v>
      </c>
      <c r="CH71" s="345">
        <v>2</v>
      </c>
      <c r="CI71" s="345">
        <v>2</v>
      </c>
      <c r="CJ71" s="345">
        <v>2</v>
      </c>
      <c r="CK71" s="345">
        <v>2</v>
      </c>
      <c r="CL71" s="345">
        <v>2</v>
      </c>
      <c r="CM71" s="345">
        <v>2</v>
      </c>
      <c r="CN71" s="345">
        <v>2</v>
      </c>
      <c r="CO71" s="345">
        <v>2</v>
      </c>
      <c r="CP71" s="345">
        <v>2</v>
      </c>
      <c r="CQ71" s="345">
        <v>2</v>
      </c>
      <c r="CR71" s="345">
        <v>2</v>
      </c>
      <c r="CS71" s="345">
        <v>2</v>
      </c>
      <c r="CT71" s="345">
        <v>2</v>
      </c>
      <c r="CU71" s="345">
        <v>2</v>
      </c>
      <c r="CV71" s="345">
        <v>2</v>
      </c>
      <c r="CW71" s="335">
        <f t="shared" si="11"/>
        <v>28</v>
      </c>
      <c r="CX71" s="330">
        <f t="shared" si="12"/>
        <v>0.71794871794871795</v>
      </c>
      <c r="CY71" s="335">
        <f t="shared" si="13"/>
        <v>11</v>
      </c>
      <c r="CZ71" s="339">
        <f t="shared" si="14"/>
        <v>0.28205128205128205</v>
      </c>
      <c r="DA71" s="335">
        <f t="shared" si="15"/>
        <v>0</v>
      </c>
      <c r="DB71" s="339">
        <f t="shared" si="16"/>
        <v>0</v>
      </c>
      <c r="DC71" s="335">
        <f t="shared" si="17"/>
        <v>0</v>
      </c>
      <c r="DD71" s="339">
        <f t="shared" si="18"/>
        <v>0</v>
      </c>
      <c r="DE71" s="71">
        <f t="shared" si="19"/>
        <v>1.7179487179487178</v>
      </c>
      <c r="DF71" s="71" t="str">
        <f t="shared" si="20"/>
        <v>Đạt mục tiêu</v>
      </c>
      <c r="DG71" s="2"/>
      <c r="DH71" s="2"/>
      <c r="DI71" s="2"/>
      <c r="DJ71" s="2"/>
      <c r="DK71" s="2"/>
      <c r="DL71" s="2"/>
      <c r="DM71" s="2"/>
      <c r="DN71" s="2"/>
      <c r="DO71" s="2"/>
      <c r="DP71" s="2"/>
      <c r="DQ71" s="2"/>
      <c r="DR71" s="2"/>
      <c r="DS71" s="2"/>
      <c r="DT71" s="2"/>
      <c r="DU71" s="2"/>
      <c r="DV71" s="2"/>
      <c r="DW71" s="2"/>
      <c r="DX71" s="2"/>
      <c r="DY71" s="2"/>
      <c r="DZ71" s="2"/>
    </row>
    <row r="72" spans="1:130" ht="30" hidden="1" customHeight="1" x14ac:dyDescent="0.25">
      <c r="A72" s="49">
        <v>60</v>
      </c>
      <c r="B72" s="62">
        <v>110</v>
      </c>
      <c r="C72" s="56">
        <v>110</v>
      </c>
      <c r="D72" s="8" t="s">
        <v>91</v>
      </c>
      <c r="E72" s="15" t="s">
        <v>11</v>
      </c>
      <c r="F72" s="15" t="s">
        <v>92</v>
      </c>
      <c r="G72" s="64" t="s">
        <v>19</v>
      </c>
      <c r="H72" s="8" t="s">
        <v>672</v>
      </c>
      <c r="I72" s="64" t="s">
        <v>628</v>
      </c>
      <c r="J72" s="8" t="s">
        <v>14</v>
      </c>
      <c r="K72" s="13"/>
      <c r="L72" s="13"/>
      <c r="M72" s="11"/>
      <c r="N72" s="305" t="s">
        <v>544</v>
      </c>
      <c r="O72" s="66"/>
      <c r="P72" s="66"/>
      <c r="Q72" s="66"/>
      <c r="R72" s="66"/>
      <c r="S72" s="66" t="s">
        <v>15</v>
      </c>
      <c r="T72" s="66"/>
      <c r="U72" s="66"/>
      <c r="V72" s="66"/>
      <c r="W72" s="66"/>
      <c r="X72" s="66"/>
      <c r="Y72" s="67">
        <f t="shared" si="21"/>
        <v>1</v>
      </c>
      <c r="Z72" s="16"/>
      <c r="AA72" s="16"/>
      <c r="AB72" s="16"/>
      <c r="AC72" s="16"/>
      <c r="AD72" s="16"/>
      <c r="AE72" s="68"/>
      <c r="AF72" s="12"/>
      <c r="AG72" s="12"/>
      <c r="AH72" s="12"/>
      <c r="AI72" s="12"/>
      <c r="AJ72" s="12"/>
      <c r="AK72" s="12"/>
      <c r="AL72" s="12"/>
      <c r="AM72" s="12"/>
      <c r="AN72" s="12"/>
      <c r="AO72" s="12"/>
      <c r="AP72" s="12"/>
      <c r="AQ72" s="12"/>
      <c r="AR72" s="12"/>
      <c r="AS72" s="12"/>
      <c r="AT72" s="12" t="s">
        <v>626</v>
      </c>
      <c r="AU72" s="12"/>
      <c r="AV72" s="12"/>
      <c r="AW72" s="12"/>
      <c r="AX72" s="12"/>
      <c r="AY72" s="12"/>
      <c r="AZ72" s="12"/>
      <c r="BA72" s="12"/>
      <c r="BB72" s="12"/>
      <c r="BC72" s="12"/>
      <c r="BD72" s="12"/>
      <c r="BE72" s="12"/>
      <c r="BF72" s="12"/>
      <c r="BG72" s="12"/>
      <c r="BH72" s="12"/>
      <c r="BI72" s="12"/>
      <c r="BJ72" s="16">
        <v>2</v>
      </c>
      <c r="BK72" s="16">
        <v>2</v>
      </c>
      <c r="BL72" s="16">
        <v>2</v>
      </c>
      <c r="BM72" s="16">
        <v>2</v>
      </c>
      <c r="BN72" s="16">
        <v>2</v>
      </c>
      <c r="BO72" s="16">
        <v>2</v>
      </c>
      <c r="BP72" s="16">
        <v>2</v>
      </c>
      <c r="BQ72" s="16">
        <v>2</v>
      </c>
      <c r="BR72" s="16">
        <v>1</v>
      </c>
      <c r="BS72" s="16">
        <v>1</v>
      </c>
      <c r="BT72" s="16">
        <v>1</v>
      </c>
      <c r="BU72" s="16">
        <v>1</v>
      </c>
      <c r="BV72" s="16">
        <v>1</v>
      </c>
      <c r="BW72" s="16">
        <v>1</v>
      </c>
      <c r="BX72" s="16">
        <v>1</v>
      </c>
      <c r="BY72" s="16">
        <v>1</v>
      </c>
      <c r="BZ72" s="16">
        <v>1</v>
      </c>
      <c r="CA72" s="16">
        <v>1</v>
      </c>
      <c r="CB72" s="16">
        <v>1</v>
      </c>
      <c r="CC72" s="16">
        <v>2</v>
      </c>
      <c r="CD72" s="16">
        <v>2</v>
      </c>
      <c r="CE72" s="16">
        <v>2</v>
      </c>
      <c r="CF72" s="16">
        <v>2</v>
      </c>
      <c r="CG72" s="16">
        <v>2</v>
      </c>
      <c r="CH72" s="16">
        <v>2</v>
      </c>
      <c r="CI72" s="16">
        <v>2</v>
      </c>
      <c r="CJ72" s="16">
        <v>2</v>
      </c>
      <c r="CK72" s="16">
        <v>2</v>
      </c>
      <c r="CL72" s="16">
        <v>2</v>
      </c>
      <c r="CM72" s="16">
        <v>2</v>
      </c>
      <c r="CN72" s="16">
        <v>2</v>
      </c>
      <c r="CO72" s="16">
        <v>2</v>
      </c>
      <c r="CP72" s="16">
        <v>2</v>
      </c>
      <c r="CQ72" s="16">
        <v>2</v>
      </c>
      <c r="CR72" s="16">
        <v>2</v>
      </c>
      <c r="CS72" s="16"/>
      <c r="CT72" s="16">
        <v>2</v>
      </c>
      <c r="CU72" s="16">
        <v>2</v>
      </c>
      <c r="CV72" s="16">
        <v>2</v>
      </c>
      <c r="CW72" s="69">
        <f t="shared" si="11"/>
        <v>27</v>
      </c>
      <c r="CX72" s="352">
        <f t="shared" si="12"/>
        <v>0.71052631578947367</v>
      </c>
      <c r="CY72" s="69">
        <f t="shared" si="13"/>
        <v>11</v>
      </c>
      <c r="CZ72" s="70">
        <f t="shared" si="14"/>
        <v>0.28947368421052633</v>
      </c>
      <c r="DA72" s="69">
        <f t="shared" si="15"/>
        <v>0</v>
      </c>
      <c r="DB72" s="70">
        <f t="shared" si="16"/>
        <v>0</v>
      </c>
      <c r="DC72" s="69">
        <f t="shared" si="17"/>
        <v>0</v>
      </c>
      <c r="DD72" s="70">
        <f t="shared" si="18"/>
        <v>0</v>
      </c>
      <c r="DE72" s="71">
        <f t="shared" si="19"/>
        <v>1.7105263157894737</v>
      </c>
      <c r="DF72" s="71" t="str">
        <f t="shared" si="20"/>
        <v>Đạt mục tiêu</v>
      </c>
      <c r="DG72" s="2"/>
      <c r="DH72" s="2"/>
      <c r="DI72" s="2"/>
      <c r="DJ72" s="2"/>
      <c r="DK72" s="2"/>
      <c r="DL72" s="2"/>
      <c r="DM72" s="2"/>
      <c r="DN72" s="2"/>
      <c r="DO72" s="2"/>
      <c r="DP72" s="2"/>
      <c r="DQ72" s="2"/>
      <c r="DR72" s="2"/>
      <c r="DS72" s="2"/>
      <c r="DT72" s="2"/>
      <c r="DU72" s="2"/>
      <c r="DV72" s="2"/>
      <c r="DW72" s="2"/>
      <c r="DX72" s="2"/>
      <c r="DY72" s="2"/>
      <c r="DZ72" s="2"/>
    </row>
    <row r="73" spans="1:130" ht="42" hidden="1" customHeight="1" x14ac:dyDescent="0.25">
      <c r="A73" s="49">
        <v>61</v>
      </c>
      <c r="B73" s="62">
        <v>110</v>
      </c>
      <c r="C73" s="56">
        <v>110</v>
      </c>
      <c r="D73" s="8" t="s">
        <v>91</v>
      </c>
      <c r="E73" s="15" t="s">
        <v>11</v>
      </c>
      <c r="F73" s="15" t="s">
        <v>92</v>
      </c>
      <c r="G73" s="64" t="s">
        <v>19</v>
      </c>
      <c r="H73" s="8" t="s">
        <v>673</v>
      </c>
      <c r="I73" s="64" t="s">
        <v>628</v>
      </c>
      <c r="J73" s="8" t="s">
        <v>14</v>
      </c>
      <c r="K73" s="13"/>
      <c r="L73" s="13"/>
      <c r="M73" s="11"/>
      <c r="N73" s="11" t="s">
        <v>546</v>
      </c>
      <c r="O73" s="66"/>
      <c r="P73" s="66"/>
      <c r="Q73" s="66"/>
      <c r="R73" s="66"/>
      <c r="S73" s="66"/>
      <c r="T73" s="66"/>
      <c r="U73" s="66" t="s">
        <v>15</v>
      </c>
      <c r="V73" s="66"/>
      <c r="W73" s="66"/>
      <c r="X73" s="66"/>
      <c r="Y73" s="67">
        <f t="shared" si="21"/>
        <v>1</v>
      </c>
      <c r="Z73" s="16"/>
      <c r="AA73" s="16"/>
      <c r="AB73" s="16"/>
      <c r="AC73" s="16"/>
      <c r="AD73" s="16"/>
      <c r="AE73" s="68"/>
      <c r="AF73" s="12"/>
      <c r="AG73" s="12"/>
      <c r="AH73" s="12"/>
      <c r="AI73" s="12"/>
      <c r="AJ73" s="12"/>
      <c r="AK73" s="12"/>
      <c r="AL73" s="12"/>
      <c r="AM73" s="12"/>
      <c r="AN73" s="12"/>
      <c r="AO73" s="12"/>
      <c r="AP73" s="12"/>
      <c r="AQ73" s="12"/>
      <c r="AR73" s="12"/>
      <c r="AS73" s="12"/>
      <c r="AT73" s="12"/>
      <c r="AU73" s="12"/>
      <c r="AV73" s="12"/>
      <c r="AW73" s="12"/>
      <c r="AX73" s="12"/>
      <c r="AY73" s="12"/>
      <c r="AZ73" s="12"/>
      <c r="BA73" s="12"/>
      <c r="BB73" s="12" t="s">
        <v>626</v>
      </c>
      <c r="BC73" s="12"/>
      <c r="BD73" s="12"/>
      <c r="BE73" s="12"/>
      <c r="BF73" s="12"/>
      <c r="BG73" s="12"/>
      <c r="BH73" s="12"/>
      <c r="BI73" s="12"/>
      <c r="BJ73" s="16">
        <v>2</v>
      </c>
      <c r="BK73" s="16">
        <v>2</v>
      </c>
      <c r="BL73" s="16">
        <v>2</v>
      </c>
      <c r="BM73" s="16">
        <v>2</v>
      </c>
      <c r="BN73" s="16">
        <v>2</v>
      </c>
      <c r="BO73" s="16">
        <v>2</v>
      </c>
      <c r="BP73" s="16">
        <v>2</v>
      </c>
      <c r="BQ73" s="16">
        <v>2</v>
      </c>
      <c r="BR73" s="16">
        <v>1</v>
      </c>
      <c r="BS73" s="16">
        <v>1</v>
      </c>
      <c r="BT73" s="16">
        <v>1</v>
      </c>
      <c r="BU73" s="16">
        <v>1</v>
      </c>
      <c r="BV73" s="16">
        <v>1</v>
      </c>
      <c r="BW73" s="16">
        <v>1</v>
      </c>
      <c r="BX73" s="16">
        <v>1</v>
      </c>
      <c r="BY73" s="16">
        <v>1</v>
      </c>
      <c r="BZ73" s="16">
        <v>1</v>
      </c>
      <c r="CA73" s="16">
        <v>1</v>
      </c>
      <c r="CB73" s="16">
        <v>1</v>
      </c>
      <c r="CC73" s="16">
        <v>2</v>
      </c>
      <c r="CD73" s="16">
        <v>2</v>
      </c>
      <c r="CE73" s="16">
        <v>2</v>
      </c>
      <c r="CF73" s="16">
        <v>2</v>
      </c>
      <c r="CG73" s="16">
        <v>2</v>
      </c>
      <c r="CH73" s="16">
        <v>2</v>
      </c>
      <c r="CI73" s="16">
        <v>2</v>
      </c>
      <c r="CJ73" s="16">
        <v>2</v>
      </c>
      <c r="CK73" s="16">
        <v>2</v>
      </c>
      <c r="CL73" s="16">
        <v>2</v>
      </c>
      <c r="CM73" s="16">
        <v>2</v>
      </c>
      <c r="CN73" s="16">
        <v>2</v>
      </c>
      <c r="CO73" s="16">
        <v>2</v>
      </c>
      <c r="CP73" s="16">
        <v>2</v>
      </c>
      <c r="CQ73" s="16">
        <v>2</v>
      </c>
      <c r="CR73" s="16">
        <v>2</v>
      </c>
      <c r="CS73" s="16"/>
      <c r="CT73" s="16">
        <v>2</v>
      </c>
      <c r="CU73" s="16">
        <v>2</v>
      </c>
      <c r="CV73" s="16">
        <v>2</v>
      </c>
      <c r="CW73" s="69">
        <f t="shared" si="11"/>
        <v>27</v>
      </c>
      <c r="CX73" s="352">
        <f t="shared" si="12"/>
        <v>0.71052631578947367</v>
      </c>
      <c r="CY73" s="69">
        <f t="shared" si="13"/>
        <v>11</v>
      </c>
      <c r="CZ73" s="70">
        <f t="shared" si="14"/>
        <v>0.28947368421052633</v>
      </c>
      <c r="DA73" s="69">
        <f t="shared" si="15"/>
        <v>0</v>
      </c>
      <c r="DB73" s="70">
        <f t="shared" si="16"/>
        <v>0</v>
      </c>
      <c r="DC73" s="69">
        <f t="shared" si="17"/>
        <v>0</v>
      </c>
      <c r="DD73" s="70">
        <f t="shared" si="18"/>
        <v>0</v>
      </c>
      <c r="DE73" s="71">
        <f t="shared" si="19"/>
        <v>1.7105263157894737</v>
      </c>
      <c r="DF73" s="71" t="str">
        <f t="shared" si="20"/>
        <v>Đạt mục tiêu</v>
      </c>
      <c r="DG73" s="2"/>
      <c r="DH73" s="2"/>
      <c r="DI73" s="2"/>
      <c r="DJ73" s="2"/>
      <c r="DK73" s="2"/>
      <c r="DL73" s="2"/>
      <c r="DM73" s="2"/>
      <c r="DN73" s="2"/>
      <c r="DO73" s="2"/>
      <c r="DP73" s="2"/>
      <c r="DQ73" s="2"/>
      <c r="DR73" s="2"/>
      <c r="DS73" s="2"/>
      <c r="DT73" s="2"/>
      <c r="DU73" s="2"/>
      <c r="DV73" s="2"/>
      <c r="DW73" s="2"/>
      <c r="DX73" s="2"/>
      <c r="DY73" s="2"/>
      <c r="DZ73" s="2"/>
    </row>
    <row r="74" spans="1:130" ht="40.5" hidden="1" customHeight="1" x14ac:dyDescent="0.25">
      <c r="A74" s="49">
        <v>62</v>
      </c>
      <c r="B74" s="62">
        <v>110</v>
      </c>
      <c r="C74" s="56">
        <v>110</v>
      </c>
      <c r="D74" s="8" t="s">
        <v>91</v>
      </c>
      <c r="E74" s="15" t="s">
        <v>11</v>
      </c>
      <c r="F74" s="15" t="s">
        <v>92</v>
      </c>
      <c r="G74" s="64" t="s">
        <v>19</v>
      </c>
      <c r="H74" s="8" t="s">
        <v>674</v>
      </c>
      <c r="I74" s="64" t="s">
        <v>628</v>
      </c>
      <c r="J74" s="8" t="s">
        <v>14</v>
      </c>
      <c r="K74" s="13"/>
      <c r="L74" s="13"/>
      <c r="M74" s="11"/>
      <c r="N74" s="11" t="s">
        <v>1268</v>
      </c>
      <c r="O74" s="66"/>
      <c r="P74" s="66"/>
      <c r="Q74" s="66"/>
      <c r="R74" s="66"/>
      <c r="S74" s="66"/>
      <c r="T74" s="66"/>
      <c r="U74" s="66"/>
      <c r="V74" s="66" t="s">
        <v>15</v>
      </c>
      <c r="W74" s="66"/>
      <c r="X74" s="66"/>
      <c r="Y74" s="67">
        <f t="shared" si="21"/>
        <v>1</v>
      </c>
      <c r="Z74" s="16"/>
      <c r="AA74" s="16"/>
      <c r="AB74" s="16"/>
      <c r="AC74" s="16"/>
      <c r="AD74" s="16"/>
      <c r="AE74" s="68"/>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t="s">
        <v>654</v>
      </c>
      <c r="BE74" s="12" t="s">
        <v>626</v>
      </c>
      <c r="BF74" s="12"/>
      <c r="BG74" s="12"/>
      <c r="BH74" s="12"/>
      <c r="BI74" s="12"/>
      <c r="BJ74" s="16">
        <v>2</v>
      </c>
      <c r="BK74" s="16">
        <v>2</v>
      </c>
      <c r="BL74" s="16">
        <v>2</v>
      </c>
      <c r="BM74" s="16">
        <v>2</v>
      </c>
      <c r="BN74" s="16">
        <v>2</v>
      </c>
      <c r="BO74" s="16">
        <v>2</v>
      </c>
      <c r="BP74" s="16">
        <v>2</v>
      </c>
      <c r="BQ74" s="16">
        <v>2</v>
      </c>
      <c r="BR74" s="16">
        <v>1</v>
      </c>
      <c r="BS74" s="16">
        <v>1</v>
      </c>
      <c r="BT74" s="16">
        <v>1</v>
      </c>
      <c r="BU74" s="16">
        <v>1</v>
      </c>
      <c r="BV74" s="16">
        <v>1</v>
      </c>
      <c r="BW74" s="16">
        <v>1</v>
      </c>
      <c r="BX74" s="16">
        <v>1</v>
      </c>
      <c r="BY74" s="16">
        <v>1</v>
      </c>
      <c r="BZ74" s="16">
        <v>1</v>
      </c>
      <c r="CA74" s="16">
        <v>1</v>
      </c>
      <c r="CB74" s="16">
        <v>1</v>
      </c>
      <c r="CC74" s="16">
        <v>2</v>
      </c>
      <c r="CD74" s="16">
        <v>2</v>
      </c>
      <c r="CE74" s="16">
        <v>2</v>
      </c>
      <c r="CF74" s="16">
        <v>2</v>
      </c>
      <c r="CG74" s="16">
        <v>2</v>
      </c>
      <c r="CH74" s="16">
        <v>2</v>
      </c>
      <c r="CI74" s="16">
        <v>2</v>
      </c>
      <c r="CJ74" s="16">
        <v>2</v>
      </c>
      <c r="CK74" s="16">
        <v>2</v>
      </c>
      <c r="CL74" s="16">
        <v>2</v>
      </c>
      <c r="CM74" s="16">
        <v>2</v>
      </c>
      <c r="CN74" s="16">
        <v>2</v>
      </c>
      <c r="CO74" s="16">
        <v>2</v>
      </c>
      <c r="CP74" s="16">
        <v>2</v>
      </c>
      <c r="CQ74" s="16">
        <v>2</v>
      </c>
      <c r="CR74" s="16">
        <v>2</v>
      </c>
      <c r="CS74" s="16"/>
      <c r="CT74" s="16">
        <v>2</v>
      </c>
      <c r="CU74" s="16">
        <v>2</v>
      </c>
      <c r="CV74" s="16">
        <v>2</v>
      </c>
      <c r="CW74" s="69">
        <f t="shared" si="11"/>
        <v>27</v>
      </c>
      <c r="CX74" s="352">
        <f t="shared" si="12"/>
        <v>0.71052631578947367</v>
      </c>
      <c r="CY74" s="69">
        <f t="shared" si="13"/>
        <v>11</v>
      </c>
      <c r="CZ74" s="70">
        <f t="shared" si="14"/>
        <v>0.28947368421052633</v>
      </c>
      <c r="DA74" s="69">
        <f t="shared" si="15"/>
        <v>0</v>
      </c>
      <c r="DB74" s="70">
        <f t="shared" si="16"/>
        <v>0</v>
      </c>
      <c r="DC74" s="69">
        <f t="shared" si="17"/>
        <v>0</v>
      </c>
      <c r="DD74" s="70">
        <f t="shared" si="18"/>
        <v>0</v>
      </c>
      <c r="DE74" s="71">
        <f t="shared" si="19"/>
        <v>1.7105263157894737</v>
      </c>
      <c r="DF74" s="71" t="str">
        <f t="shared" si="20"/>
        <v>Đạt mục tiêu</v>
      </c>
      <c r="DG74" s="2"/>
      <c r="DH74" s="2"/>
      <c r="DI74" s="2"/>
      <c r="DJ74" s="2"/>
      <c r="DK74" s="2"/>
      <c r="DL74" s="2"/>
      <c r="DM74" s="2"/>
      <c r="DN74" s="2"/>
      <c r="DO74" s="2"/>
      <c r="DP74" s="2"/>
      <c r="DQ74" s="2"/>
      <c r="DR74" s="2"/>
      <c r="DS74" s="2"/>
      <c r="DT74" s="2"/>
      <c r="DU74" s="2"/>
      <c r="DV74" s="2"/>
      <c r="DW74" s="2"/>
      <c r="DX74" s="2"/>
      <c r="DY74" s="2"/>
      <c r="DZ74" s="2"/>
    </row>
    <row r="75" spans="1:130" ht="54" hidden="1" customHeight="1" x14ac:dyDescent="0.25">
      <c r="A75" s="49">
        <v>63</v>
      </c>
      <c r="B75" s="62">
        <v>110</v>
      </c>
      <c r="C75" s="56">
        <v>110</v>
      </c>
      <c r="D75" s="8" t="s">
        <v>91</v>
      </c>
      <c r="E75" s="15" t="s">
        <v>11</v>
      </c>
      <c r="F75" s="15" t="s">
        <v>92</v>
      </c>
      <c r="G75" s="64" t="s">
        <v>19</v>
      </c>
      <c r="H75" s="8" t="s">
        <v>675</v>
      </c>
      <c r="I75" s="64" t="s">
        <v>628</v>
      </c>
      <c r="J75" s="8" t="s">
        <v>14</v>
      </c>
      <c r="K75" s="14"/>
      <c r="L75" s="14"/>
      <c r="M75" s="11"/>
      <c r="N75" s="11" t="s">
        <v>1268</v>
      </c>
      <c r="O75" s="66"/>
      <c r="P75" s="66"/>
      <c r="Q75" s="66"/>
      <c r="R75" s="66"/>
      <c r="S75" s="66"/>
      <c r="T75" s="66"/>
      <c r="U75" s="66"/>
      <c r="V75" s="66" t="s">
        <v>15</v>
      </c>
      <c r="W75" s="66"/>
      <c r="X75" s="66"/>
      <c r="Y75" s="67">
        <f t="shared" si="21"/>
        <v>1</v>
      </c>
      <c r="Z75" s="16"/>
      <c r="AA75" s="16"/>
      <c r="AB75" s="16"/>
      <c r="AC75" s="16"/>
      <c r="AD75" s="16"/>
      <c r="AE75" s="68"/>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t="s">
        <v>654</v>
      </c>
      <c r="BG75" s="12" t="s">
        <v>654</v>
      </c>
      <c r="BH75" s="12"/>
      <c r="BI75" s="12"/>
      <c r="BJ75" s="16">
        <v>2</v>
      </c>
      <c r="BK75" s="16">
        <v>2</v>
      </c>
      <c r="BL75" s="16">
        <v>2</v>
      </c>
      <c r="BM75" s="16">
        <v>2</v>
      </c>
      <c r="BN75" s="16">
        <v>2</v>
      </c>
      <c r="BO75" s="16">
        <v>2</v>
      </c>
      <c r="BP75" s="16">
        <v>2</v>
      </c>
      <c r="BQ75" s="16">
        <v>2</v>
      </c>
      <c r="BR75" s="16">
        <v>1</v>
      </c>
      <c r="BS75" s="16">
        <v>1</v>
      </c>
      <c r="BT75" s="16">
        <v>1</v>
      </c>
      <c r="BU75" s="16">
        <v>1</v>
      </c>
      <c r="BV75" s="16">
        <v>1</v>
      </c>
      <c r="BW75" s="16">
        <v>1</v>
      </c>
      <c r="BX75" s="16">
        <v>1</v>
      </c>
      <c r="BY75" s="16">
        <v>1</v>
      </c>
      <c r="BZ75" s="16">
        <v>1</v>
      </c>
      <c r="CA75" s="16">
        <v>1</v>
      </c>
      <c r="CB75" s="16">
        <v>1</v>
      </c>
      <c r="CC75" s="16">
        <v>2</v>
      </c>
      <c r="CD75" s="16">
        <v>2</v>
      </c>
      <c r="CE75" s="16">
        <v>2</v>
      </c>
      <c r="CF75" s="16">
        <v>2</v>
      </c>
      <c r="CG75" s="16">
        <v>2</v>
      </c>
      <c r="CH75" s="16">
        <v>2</v>
      </c>
      <c r="CI75" s="16">
        <v>2</v>
      </c>
      <c r="CJ75" s="16">
        <v>2</v>
      </c>
      <c r="CK75" s="16">
        <v>2</v>
      </c>
      <c r="CL75" s="16">
        <v>2</v>
      </c>
      <c r="CM75" s="16">
        <v>2</v>
      </c>
      <c r="CN75" s="16">
        <v>2</v>
      </c>
      <c r="CO75" s="16">
        <v>2</v>
      </c>
      <c r="CP75" s="16">
        <v>2</v>
      </c>
      <c r="CQ75" s="16">
        <v>2</v>
      </c>
      <c r="CR75" s="16">
        <v>2</v>
      </c>
      <c r="CS75" s="16"/>
      <c r="CT75" s="16">
        <v>2</v>
      </c>
      <c r="CU75" s="16">
        <v>2</v>
      </c>
      <c r="CV75" s="16">
        <v>2</v>
      </c>
      <c r="CW75" s="69">
        <f t="shared" si="11"/>
        <v>27</v>
      </c>
      <c r="CX75" s="352">
        <f t="shared" si="12"/>
        <v>0.71052631578947367</v>
      </c>
      <c r="CY75" s="69">
        <f t="shared" si="13"/>
        <v>11</v>
      </c>
      <c r="CZ75" s="70">
        <f t="shared" si="14"/>
        <v>0.28947368421052633</v>
      </c>
      <c r="DA75" s="69">
        <f t="shared" si="15"/>
        <v>0</v>
      </c>
      <c r="DB75" s="70">
        <f t="shared" si="16"/>
        <v>0</v>
      </c>
      <c r="DC75" s="69">
        <f t="shared" si="17"/>
        <v>0</v>
      </c>
      <c r="DD75" s="70">
        <f t="shared" si="18"/>
        <v>0</v>
      </c>
      <c r="DE75" s="71">
        <f t="shared" si="19"/>
        <v>1.7105263157894737</v>
      </c>
      <c r="DF75" s="71" t="str">
        <f t="shared" si="20"/>
        <v>Đạt mục tiêu</v>
      </c>
      <c r="DG75" s="2"/>
      <c r="DH75" s="2"/>
      <c r="DI75" s="2"/>
      <c r="DJ75" s="2"/>
      <c r="DK75" s="2"/>
      <c r="DL75" s="2"/>
      <c r="DM75" s="2"/>
      <c r="DN75" s="2"/>
      <c r="DO75" s="2"/>
      <c r="DP75" s="2"/>
      <c r="DQ75" s="2"/>
      <c r="DR75" s="2"/>
      <c r="DS75" s="2"/>
      <c r="DT75" s="2"/>
      <c r="DU75" s="2"/>
      <c r="DV75" s="2"/>
      <c r="DW75" s="2"/>
      <c r="DX75" s="2"/>
      <c r="DY75" s="2"/>
      <c r="DZ75" s="2"/>
    </row>
    <row r="76" spans="1:130" ht="54" hidden="1" customHeight="1" x14ac:dyDescent="0.25">
      <c r="A76" s="49">
        <v>64</v>
      </c>
      <c r="B76" s="62">
        <v>114</v>
      </c>
      <c r="C76" s="56">
        <v>114</v>
      </c>
      <c r="D76" s="9" t="s">
        <v>93</v>
      </c>
      <c r="E76" s="281" t="s">
        <v>19</v>
      </c>
      <c r="F76" s="17" t="s">
        <v>94</v>
      </c>
      <c r="G76" s="282" t="s">
        <v>19</v>
      </c>
      <c r="H76" s="17" t="s">
        <v>676</v>
      </c>
      <c r="I76" s="64" t="s">
        <v>628</v>
      </c>
      <c r="J76" s="388" t="s">
        <v>14</v>
      </c>
      <c r="K76" s="12" t="s">
        <v>6</v>
      </c>
      <c r="L76" s="104" t="s">
        <v>15</v>
      </c>
      <c r="M76" s="11"/>
      <c r="N76" s="305" t="s">
        <v>542</v>
      </c>
      <c r="O76" s="66"/>
      <c r="P76" s="66"/>
      <c r="Q76" s="66" t="s">
        <v>15</v>
      </c>
      <c r="R76" s="66"/>
      <c r="S76" s="66"/>
      <c r="T76" s="66"/>
      <c r="U76" s="30"/>
      <c r="V76" s="66"/>
      <c r="W76" s="66"/>
      <c r="X76" s="66"/>
      <c r="Y76" s="67">
        <f t="shared" si="21"/>
        <v>1</v>
      </c>
      <c r="Z76" s="16"/>
      <c r="AA76" s="16"/>
      <c r="AB76" s="16"/>
      <c r="AC76" s="16"/>
      <c r="AD76" s="16"/>
      <c r="AE76" s="68"/>
      <c r="AF76" s="12"/>
      <c r="AG76" s="12"/>
      <c r="AH76" s="12" t="s">
        <v>654</v>
      </c>
      <c r="AI76" s="12" t="s">
        <v>654</v>
      </c>
      <c r="AJ76" s="12" t="s">
        <v>654</v>
      </c>
      <c r="AK76" s="12" t="s">
        <v>654</v>
      </c>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6">
        <v>2</v>
      </c>
      <c r="BK76" s="16">
        <v>2</v>
      </c>
      <c r="BL76" s="16">
        <v>2</v>
      </c>
      <c r="BM76" s="16">
        <v>2</v>
      </c>
      <c r="BN76" s="16">
        <v>2</v>
      </c>
      <c r="BO76" s="16">
        <v>2</v>
      </c>
      <c r="BP76" s="16">
        <v>2</v>
      </c>
      <c r="BQ76" s="16">
        <v>2</v>
      </c>
      <c r="BR76" s="16">
        <v>1</v>
      </c>
      <c r="BS76" s="16">
        <v>1</v>
      </c>
      <c r="BT76" s="16">
        <v>1</v>
      </c>
      <c r="BU76" s="16">
        <v>1</v>
      </c>
      <c r="BV76" s="16">
        <v>1</v>
      </c>
      <c r="BW76" s="16">
        <v>1</v>
      </c>
      <c r="BX76" s="16">
        <v>1</v>
      </c>
      <c r="BY76" s="16">
        <v>1</v>
      </c>
      <c r="BZ76" s="16">
        <v>1</v>
      </c>
      <c r="CA76" s="16">
        <v>1</v>
      </c>
      <c r="CB76" s="16">
        <v>1</v>
      </c>
      <c r="CC76" s="16">
        <v>2</v>
      </c>
      <c r="CD76" s="16">
        <v>2</v>
      </c>
      <c r="CE76" s="16">
        <v>2</v>
      </c>
      <c r="CF76" s="16">
        <v>2</v>
      </c>
      <c r="CG76" s="16">
        <v>2</v>
      </c>
      <c r="CH76" s="16">
        <v>2</v>
      </c>
      <c r="CI76" s="16">
        <v>2</v>
      </c>
      <c r="CJ76" s="16">
        <v>2</v>
      </c>
      <c r="CK76" s="16">
        <v>2</v>
      </c>
      <c r="CL76" s="16">
        <v>1</v>
      </c>
      <c r="CM76" s="16">
        <v>1</v>
      </c>
      <c r="CN76" s="16">
        <v>1</v>
      </c>
      <c r="CO76" s="16">
        <v>2</v>
      </c>
      <c r="CP76" s="16">
        <v>2</v>
      </c>
      <c r="CQ76" s="16">
        <v>2</v>
      </c>
      <c r="CR76" s="16">
        <v>2</v>
      </c>
      <c r="CS76" s="16">
        <v>2</v>
      </c>
      <c r="CT76" s="16">
        <v>2</v>
      </c>
      <c r="CU76" s="16">
        <v>2</v>
      </c>
      <c r="CV76" s="16">
        <v>2</v>
      </c>
      <c r="CW76" s="69">
        <f t="shared" si="11"/>
        <v>25</v>
      </c>
      <c r="CX76" s="352">
        <f t="shared" si="12"/>
        <v>0.64102564102564108</v>
      </c>
      <c r="CY76" s="69">
        <f t="shared" si="13"/>
        <v>14</v>
      </c>
      <c r="CZ76" s="70">
        <f t="shared" si="14"/>
        <v>0.35897435897435898</v>
      </c>
      <c r="DA76" s="69">
        <f t="shared" si="15"/>
        <v>0</v>
      </c>
      <c r="DB76" s="70">
        <f t="shared" si="16"/>
        <v>0</v>
      </c>
      <c r="DC76" s="69">
        <f t="shared" si="17"/>
        <v>0</v>
      </c>
      <c r="DD76" s="70">
        <f t="shared" si="18"/>
        <v>0</v>
      </c>
      <c r="DE76" s="71">
        <f t="shared" si="19"/>
        <v>1.641025641025641</v>
      </c>
      <c r="DF76" s="71" t="str">
        <f t="shared" si="20"/>
        <v>Đạt mục tiêu</v>
      </c>
      <c r="DG76" s="2"/>
      <c r="DH76" s="2"/>
      <c r="DI76" s="2"/>
      <c r="DJ76" s="2"/>
      <c r="DK76" s="2"/>
      <c r="DL76" s="2"/>
      <c r="DM76" s="2"/>
      <c r="DN76" s="2"/>
      <c r="DO76" s="2"/>
      <c r="DP76" s="2"/>
      <c r="DQ76" s="2"/>
      <c r="DR76" s="2"/>
      <c r="DS76" s="2"/>
      <c r="DT76" s="2"/>
      <c r="DU76" s="2"/>
      <c r="DV76" s="2"/>
      <c r="DW76" s="2"/>
      <c r="DX76" s="2"/>
      <c r="DY76" s="2"/>
      <c r="DZ76" s="2"/>
    </row>
    <row r="77" spans="1:130" ht="54" hidden="1" customHeight="1" x14ac:dyDescent="0.25">
      <c r="A77" s="49">
        <v>65</v>
      </c>
      <c r="B77" s="62">
        <v>114</v>
      </c>
      <c r="C77" s="56">
        <v>114</v>
      </c>
      <c r="D77" s="9" t="s">
        <v>93</v>
      </c>
      <c r="E77" s="15" t="s">
        <v>19</v>
      </c>
      <c r="F77" s="17" t="s">
        <v>94</v>
      </c>
      <c r="G77" s="64" t="s">
        <v>19</v>
      </c>
      <c r="H77" s="26" t="s">
        <v>677</v>
      </c>
      <c r="I77" s="64" t="s">
        <v>628</v>
      </c>
      <c r="J77" s="105"/>
      <c r="K77" s="13"/>
      <c r="L77" s="106"/>
      <c r="M77" s="11"/>
      <c r="N77" s="11" t="s">
        <v>547</v>
      </c>
      <c r="O77" s="66"/>
      <c r="P77" s="66"/>
      <c r="Q77" s="66"/>
      <c r="R77" s="66"/>
      <c r="S77" s="66"/>
      <c r="T77" s="66"/>
      <c r="U77" s="66"/>
      <c r="V77" s="66"/>
      <c r="W77" s="66" t="s">
        <v>15</v>
      </c>
      <c r="X77" s="66"/>
      <c r="Y77" s="67">
        <f t="shared" ref="Y77:Y88" si="22">COUNTIF(O77:X77,"x")</f>
        <v>1</v>
      </c>
      <c r="Z77" s="16"/>
      <c r="AA77" s="16"/>
      <c r="AB77" s="16"/>
      <c r="AC77" s="16"/>
      <c r="AD77" s="16"/>
      <c r="AE77" s="68"/>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t="s">
        <v>654</v>
      </c>
      <c r="BH77" s="12"/>
      <c r="BI77" s="12"/>
      <c r="BJ77" s="16">
        <v>2</v>
      </c>
      <c r="BK77" s="16">
        <v>2</v>
      </c>
      <c r="BL77" s="16">
        <v>2</v>
      </c>
      <c r="BM77" s="16">
        <v>2</v>
      </c>
      <c r="BN77" s="16">
        <v>2</v>
      </c>
      <c r="BO77" s="16">
        <v>2</v>
      </c>
      <c r="BP77" s="16">
        <v>2</v>
      </c>
      <c r="BQ77" s="16">
        <v>2</v>
      </c>
      <c r="BR77" s="16">
        <v>1</v>
      </c>
      <c r="BS77" s="16">
        <v>1</v>
      </c>
      <c r="BT77" s="16">
        <v>1</v>
      </c>
      <c r="BU77" s="16">
        <v>1</v>
      </c>
      <c r="BV77" s="16">
        <v>1</v>
      </c>
      <c r="BW77" s="16">
        <v>1</v>
      </c>
      <c r="BX77" s="16">
        <v>1</v>
      </c>
      <c r="BY77" s="16">
        <v>1</v>
      </c>
      <c r="BZ77" s="16">
        <v>1</v>
      </c>
      <c r="CA77" s="16">
        <v>1</v>
      </c>
      <c r="CB77" s="16">
        <v>1</v>
      </c>
      <c r="CC77" s="16">
        <v>2</v>
      </c>
      <c r="CD77" s="16">
        <v>2</v>
      </c>
      <c r="CE77" s="16">
        <v>2</v>
      </c>
      <c r="CF77" s="16">
        <v>2</v>
      </c>
      <c r="CG77" s="16">
        <v>2</v>
      </c>
      <c r="CH77" s="16">
        <v>2</v>
      </c>
      <c r="CI77" s="16">
        <v>2</v>
      </c>
      <c r="CJ77" s="16">
        <v>2</v>
      </c>
      <c r="CK77" s="16">
        <v>2</v>
      </c>
      <c r="CL77" s="16">
        <v>2</v>
      </c>
      <c r="CM77" s="16">
        <v>2</v>
      </c>
      <c r="CN77" s="16">
        <v>2</v>
      </c>
      <c r="CO77" s="16">
        <v>2</v>
      </c>
      <c r="CP77" s="16">
        <v>2</v>
      </c>
      <c r="CQ77" s="16">
        <v>2</v>
      </c>
      <c r="CR77" s="16">
        <v>2</v>
      </c>
      <c r="CS77" s="16"/>
      <c r="CT77" s="16">
        <v>2</v>
      </c>
      <c r="CU77" s="16">
        <v>2</v>
      </c>
      <c r="CV77" s="16">
        <v>2</v>
      </c>
      <c r="CW77" s="69">
        <f t="shared" si="11"/>
        <v>27</v>
      </c>
      <c r="CX77" s="352">
        <f t="shared" si="12"/>
        <v>0.71052631578947367</v>
      </c>
      <c r="CY77" s="69">
        <f t="shared" si="13"/>
        <v>11</v>
      </c>
      <c r="CZ77" s="70">
        <f t="shared" si="14"/>
        <v>0.28947368421052633</v>
      </c>
      <c r="DA77" s="69">
        <f t="shared" si="15"/>
        <v>0</v>
      </c>
      <c r="DB77" s="70">
        <f t="shared" si="16"/>
        <v>0</v>
      </c>
      <c r="DC77" s="69">
        <f t="shared" si="17"/>
        <v>0</v>
      </c>
      <c r="DD77" s="70">
        <f t="shared" si="18"/>
        <v>0</v>
      </c>
      <c r="DE77" s="71">
        <f t="shared" si="19"/>
        <v>1.7105263157894737</v>
      </c>
      <c r="DF77" s="71" t="str">
        <f t="shared" si="20"/>
        <v>Đạt mục tiêu</v>
      </c>
      <c r="DG77" s="2"/>
      <c r="DH77" s="2"/>
      <c r="DI77" s="2"/>
      <c r="DJ77" s="2"/>
      <c r="DK77" s="2"/>
      <c r="DL77" s="2"/>
      <c r="DM77" s="2"/>
      <c r="DN77" s="2"/>
      <c r="DO77" s="2"/>
      <c r="DP77" s="2"/>
      <c r="DQ77" s="2"/>
      <c r="DR77" s="2"/>
      <c r="DS77" s="2"/>
      <c r="DT77" s="2"/>
      <c r="DU77" s="2"/>
      <c r="DV77" s="2"/>
      <c r="DW77" s="2"/>
      <c r="DX77" s="2"/>
      <c r="DY77" s="2"/>
      <c r="DZ77" s="2"/>
    </row>
    <row r="78" spans="1:130" ht="39.75" hidden="1" customHeight="1" x14ac:dyDescent="0.25">
      <c r="A78" s="49">
        <v>66</v>
      </c>
      <c r="B78" s="62">
        <v>114</v>
      </c>
      <c r="C78" s="56">
        <v>114</v>
      </c>
      <c r="D78" s="9" t="s">
        <v>93</v>
      </c>
      <c r="E78" s="15" t="s">
        <v>19</v>
      </c>
      <c r="F78" s="17" t="s">
        <v>94</v>
      </c>
      <c r="G78" s="64" t="s">
        <v>19</v>
      </c>
      <c r="H78" s="27" t="s">
        <v>678</v>
      </c>
      <c r="I78" s="64" t="s">
        <v>628</v>
      </c>
      <c r="J78" s="389"/>
      <c r="K78" s="14"/>
      <c r="L78" s="107"/>
      <c r="M78" s="11"/>
      <c r="N78" s="11" t="s">
        <v>546</v>
      </c>
      <c r="O78" s="66"/>
      <c r="P78" s="66"/>
      <c r="Q78" s="66"/>
      <c r="R78" s="66"/>
      <c r="S78" s="66"/>
      <c r="T78" s="66"/>
      <c r="U78" s="66" t="s">
        <v>15</v>
      </c>
      <c r="V78" s="66"/>
      <c r="W78" s="66"/>
      <c r="X78" s="66"/>
      <c r="Y78" s="67">
        <f t="shared" si="22"/>
        <v>1</v>
      </c>
      <c r="Z78" s="16"/>
      <c r="AA78" s="16"/>
      <c r="AB78" s="16"/>
      <c r="AC78" s="16"/>
      <c r="AD78" s="16"/>
      <c r="AE78" s="68"/>
      <c r="AF78" s="12"/>
      <c r="AG78" s="12"/>
      <c r="AH78" s="12"/>
      <c r="AI78" s="12"/>
      <c r="AJ78" s="12"/>
      <c r="AK78" s="12"/>
      <c r="AL78" s="12"/>
      <c r="AM78" s="12"/>
      <c r="AN78" s="12"/>
      <c r="AO78" s="12"/>
      <c r="AP78" s="12"/>
      <c r="AQ78" s="12"/>
      <c r="AR78" s="12"/>
      <c r="AS78" s="12"/>
      <c r="AT78" s="12"/>
      <c r="AU78" s="12"/>
      <c r="AV78" s="12"/>
      <c r="AW78" s="12"/>
      <c r="AX78" s="12"/>
      <c r="AY78" s="12" t="s">
        <v>654</v>
      </c>
      <c r="AZ78" s="12"/>
      <c r="BA78" s="12" t="s">
        <v>654</v>
      </c>
      <c r="BB78" s="12" t="s">
        <v>654</v>
      </c>
      <c r="BC78" s="12"/>
      <c r="BD78" s="12"/>
      <c r="BE78" s="12"/>
      <c r="BF78" s="12"/>
      <c r="BG78" s="12"/>
      <c r="BH78" s="12"/>
      <c r="BI78" s="12"/>
      <c r="BJ78" s="16">
        <v>2</v>
      </c>
      <c r="BK78" s="16">
        <v>2</v>
      </c>
      <c r="BL78" s="16">
        <v>2</v>
      </c>
      <c r="BM78" s="16">
        <v>2</v>
      </c>
      <c r="BN78" s="16">
        <v>2</v>
      </c>
      <c r="BO78" s="16">
        <v>2</v>
      </c>
      <c r="BP78" s="16">
        <v>2</v>
      </c>
      <c r="BQ78" s="16">
        <v>2</v>
      </c>
      <c r="BR78" s="16">
        <v>1</v>
      </c>
      <c r="BS78" s="16">
        <v>1</v>
      </c>
      <c r="BT78" s="16">
        <v>1</v>
      </c>
      <c r="BU78" s="16">
        <v>1</v>
      </c>
      <c r="BV78" s="16">
        <v>1</v>
      </c>
      <c r="BW78" s="16">
        <v>1</v>
      </c>
      <c r="BX78" s="16">
        <v>1</v>
      </c>
      <c r="BY78" s="16">
        <v>1</v>
      </c>
      <c r="BZ78" s="16">
        <v>1</v>
      </c>
      <c r="CA78" s="16">
        <v>1</v>
      </c>
      <c r="CB78" s="16">
        <v>1</v>
      </c>
      <c r="CC78" s="16">
        <v>2</v>
      </c>
      <c r="CD78" s="16">
        <v>2</v>
      </c>
      <c r="CE78" s="16">
        <v>2</v>
      </c>
      <c r="CF78" s="16">
        <v>2</v>
      </c>
      <c r="CG78" s="16">
        <v>2</v>
      </c>
      <c r="CH78" s="16">
        <v>2</v>
      </c>
      <c r="CI78" s="16">
        <v>2</v>
      </c>
      <c r="CJ78" s="16">
        <v>2</v>
      </c>
      <c r="CK78" s="16">
        <v>2</v>
      </c>
      <c r="CL78" s="16">
        <v>2</v>
      </c>
      <c r="CM78" s="16">
        <v>2</v>
      </c>
      <c r="CN78" s="16">
        <v>2</v>
      </c>
      <c r="CO78" s="16">
        <v>2</v>
      </c>
      <c r="CP78" s="16">
        <v>2</v>
      </c>
      <c r="CQ78" s="16">
        <v>2</v>
      </c>
      <c r="CR78" s="16">
        <v>2</v>
      </c>
      <c r="CS78" s="16"/>
      <c r="CT78" s="16">
        <v>2</v>
      </c>
      <c r="CU78" s="16">
        <v>2</v>
      </c>
      <c r="CV78" s="16">
        <v>2</v>
      </c>
      <c r="CW78" s="69">
        <f t="shared" si="11"/>
        <v>27</v>
      </c>
      <c r="CX78" s="352">
        <f t="shared" si="12"/>
        <v>0.71052631578947367</v>
      </c>
      <c r="CY78" s="69">
        <f t="shared" si="13"/>
        <v>11</v>
      </c>
      <c r="CZ78" s="70">
        <f t="shared" si="14"/>
        <v>0.28947368421052633</v>
      </c>
      <c r="DA78" s="69">
        <f t="shared" si="15"/>
        <v>0</v>
      </c>
      <c r="DB78" s="70">
        <f t="shared" si="16"/>
        <v>0</v>
      </c>
      <c r="DC78" s="69">
        <f t="shared" si="17"/>
        <v>0</v>
      </c>
      <c r="DD78" s="70">
        <f t="shared" si="18"/>
        <v>0</v>
      </c>
      <c r="DE78" s="71">
        <f t="shared" si="19"/>
        <v>1.7105263157894737</v>
      </c>
      <c r="DF78" s="71" t="str">
        <f t="shared" si="20"/>
        <v>Đạt mục tiêu</v>
      </c>
      <c r="DG78" s="2"/>
      <c r="DH78" s="2"/>
      <c r="DI78" s="2"/>
      <c r="DJ78" s="2"/>
      <c r="DK78" s="2"/>
      <c r="DL78" s="2"/>
      <c r="DM78" s="2"/>
      <c r="DN78" s="2"/>
      <c r="DO78" s="2"/>
      <c r="DP78" s="2"/>
      <c r="DQ78" s="2"/>
      <c r="DR78" s="2"/>
      <c r="DS78" s="2"/>
      <c r="DT78" s="2"/>
      <c r="DU78" s="2"/>
      <c r="DV78" s="2"/>
      <c r="DW78" s="2"/>
      <c r="DX78" s="2"/>
      <c r="DY78" s="2"/>
      <c r="DZ78" s="2"/>
    </row>
    <row r="79" spans="1:130" ht="43.5" hidden="1" customHeight="1" x14ac:dyDescent="0.25">
      <c r="A79" s="49">
        <v>67</v>
      </c>
      <c r="B79" s="62">
        <v>117</v>
      </c>
      <c r="C79" s="56">
        <v>117</v>
      </c>
      <c r="D79" s="8" t="s">
        <v>95</v>
      </c>
      <c r="E79" s="15" t="s">
        <v>36</v>
      </c>
      <c r="F79" s="15" t="s">
        <v>96</v>
      </c>
      <c r="G79" s="64" t="s">
        <v>19</v>
      </c>
      <c r="H79" s="15" t="s">
        <v>679</v>
      </c>
      <c r="I79" s="64" t="s">
        <v>628</v>
      </c>
      <c r="J79" s="64" t="s">
        <v>14</v>
      </c>
      <c r="K79" s="16" t="s">
        <v>6</v>
      </c>
      <c r="L79" s="16" t="s">
        <v>15</v>
      </c>
      <c r="M79" s="11"/>
      <c r="N79" s="11" t="s">
        <v>546</v>
      </c>
      <c r="O79" s="66"/>
      <c r="P79" s="66"/>
      <c r="Q79" s="66"/>
      <c r="R79" s="66"/>
      <c r="S79" s="66"/>
      <c r="T79" s="66"/>
      <c r="U79" s="66" t="s">
        <v>15</v>
      </c>
      <c r="V79" s="66"/>
      <c r="W79" s="66"/>
      <c r="X79" s="66"/>
      <c r="Y79" s="67">
        <f t="shared" si="22"/>
        <v>1</v>
      </c>
      <c r="Z79" s="16"/>
      <c r="AA79" s="16"/>
      <c r="AB79" s="16"/>
      <c r="AC79" s="16"/>
      <c r="AD79" s="16"/>
      <c r="AE79" s="68"/>
      <c r="AF79" s="12"/>
      <c r="AG79" s="12"/>
      <c r="AH79" s="12"/>
      <c r="AI79" s="12"/>
      <c r="AJ79" s="12"/>
      <c r="AK79" s="12"/>
      <c r="AL79" s="12"/>
      <c r="AM79" s="12"/>
      <c r="AN79" s="12"/>
      <c r="AO79" s="12"/>
      <c r="AP79" s="12"/>
      <c r="AQ79" s="12"/>
      <c r="AR79" s="12"/>
      <c r="AS79" s="12"/>
      <c r="AT79" s="12"/>
      <c r="AU79" s="12"/>
      <c r="AV79" s="12"/>
      <c r="AW79" s="12"/>
      <c r="AX79" s="12"/>
      <c r="AY79" s="12" t="s">
        <v>645</v>
      </c>
      <c r="AZ79" s="12"/>
      <c r="BA79" s="12"/>
      <c r="BB79" s="12" t="s">
        <v>654</v>
      </c>
      <c r="BC79" s="12"/>
      <c r="BD79" s="12"/>
      <c r="BE79" s="12"/>
      <c r="BF79" s="12"/>
      <c r="BG79" s="12"/>
      <c r="BH79" s="12"/>
      <c r="BI79" s="12"/>
      <c r="BJ79" s="16">
        <v>2</v>
      </c>
      <c r="BK79" s="16">
        <v>2</v>
      </c>
      <c r="BL79" s="16">
        <v>2</v>
      </c>
      <c r="BM79" s="16">
        <v>2</v>
      </c>
      <c r="BN79" s="16">
        <v>2</v>
      </c>
      <c r="BO79" s="16">
        <v>2</v>
      </c>
      <c r="BP79" s="16">
        <v>2</v>
      </c>
      <c r="BQ79" s="16">
        <v>2</v>
      </c>
      <c r="BR79" s="16">
        <v>1</v>
      </c>
      <c r="BS79" s="16">
        <v>1</v>
      </c>
      <c r="BT79" s="16">
        <v>1</v>
      </c>
      <c r="BU79" s="16">
        <v>1</v>
      </c>
      <c r="BV79" s="16">
        <v>1</v>
      </c>
      <c r="BW79" s="16">
        <v>1</v>
      </c>
      <c r="BX79" s="16">
        <v>1</v>
      </c>
      <c r="BY79" s="16">
        <v>1</v>
      </c>
      <c r="BZ79" s="16">
        <v>1</v>
      </c>
      <c r="CA79" s="16">
        <v>1</v>
      </c>
      <c r="CB79" s="16">
        <v>1</v>
      </c>
      <c r="CC79" s="16">
        <v>2</v>
      </c>
      <c r="CD79" s="16">
        <v>2</v>
      </c>
      <c r="CE79" s="16">
        <v>2</v>
      </c>
      <c r="CF79" s="16">
        <v>2</v>
      </c>
      <c r="CG79" s="16">
        <v>2</v>
      </c>
      <c r="CH79" s="16">
        <v>2</v>
      </c>
      <c r="CI79" s="16">
        <v>2</v>
      </c>
      <c r="CJ79" s="16">
        <v>2</v>
      </c>
      <c r="CK79" s="16">
        <v>2</v>
      </c>
      <c r="CL79" s="16">
        <v>2</v>
      </c>
      <c r="CM79" s="16">
        <v>2</v>
      </c>
      <c r="CN79" s="16">
        <v>2</v>
      </c>
      <c r="CO79" s="16">
        <v>2</v>
      </c>
      <c r="CP79" s="16">
        <v>2</v>
      </c>
      <c r="CQ79" s="16">
        <v>2</v>
      </c>
      <c r="CR79" s="16">
        <v>2</v>
      </c>
      <c r="CS79" s="16"/>
      <c r="CT79" s="16">
        <v>2</v>
      </c>
      <c r="CU79" s="16">
        <v>2</v>
      </c>
      <c r="CV79" s="16">
        <v>2</v>
      </c>
      <c r="CW79" s="69">
        <f t="shared" si="11"/>
        <v>27</v>
      </c>
      <c r="CX79" s="352">
        <f t="shared" si="12"/>
        <v>0.71052631578947367</v>
      </c>
      <c r="CY79" s="69">
        <f t="shared" si="13"/>
        <v>11</v>
      </c>
      <c r="CZ79" s="70">
        <f t="shared" si="14"/>
        <v>0.28947368421052633</v>
      </c>
      <c r="DA79" s="69">
        <f t="shared" si="15"/>
        <v>0</v>
      </c>
      <c r="DB79" s="70">
        <f t="shared" si="16"/>
        <v>0</v>
      </c>
      <c r="DC79" s="69">
        <f t="shared" si="17"/>
        <v>0</v>
      </c>
      <c r="DD79" s="70">
        <f t="shared" si="18"/>
        <v>0</v>
      </c>
      <c r="DE79" s="71">
        <f t="shared" si="19"/>
        <v>1.7105263157894737</v>
      </c>
      <c r="DF79" s="71" t="str">
        <f t="shared" si="20"/>
        <v>Đạt mục tiêu</v>
      </c>
      <c r="DG79" s="2"/>
      <c r="DH79" s="2"/>
      <c r="DI79" s="2"/>
      <c r="DJ79" s="2"/>
      <c r="DK79" s="2"/>
      <c r="DL79" s="2"/>
      <c r="DM79" s="2"/>
      <c r="DN79" s="2"/>
      <c r="DO79" s="2"/>
      <c r="DP79" s="2"/>
      <c r="DQ79" s="2"/>
      <c r="DR79" s="2"/>
      <c r="DS79" s="2"/>
      <c r="DT79" s="2"/>
      <c r="DU79" s="2"/>
      <c r="DV79" s="2"/>
      <c r="DW79" s="2"/>
      <c r="DX79" s="2"/>
      <c r="DY79" s="2"/>
      <c r="DZ79" s="2"/>
    </row>
    <row r="80" spans="1:130" ht="29.25" hidden="1" customHeight="1" x14ac:dyDescent="0.25">
      <c r="A80" s="49">
        <v>68</v>
      </c>
      <c r="B80" s="62">
        <v>118</v>
      </c>
      <c r="C80" s="56">
        <v>118</v>
      </c>
      <c r="D80" s="8" t="s">
        <v>97</v>
      </c>
      <c r="E80" s="15" t="s">
        <v>11</v>
      </c>
      <c r="F80" s="15" t="s">
        <v>98</v>
      </c>
      <c r="G80" s="64" t="s">
        <v>11</v>
      </c>
      <c r="H80" s="15" t="s">
        <v>680</v>
      </c>
      <c r="I80" s="64" t="s">
        <v>628</v>
      </c>
      <c r="J80" s="64" t="s">
        <v>14</v>
      </c>
      <c r="K80" s="16" t="s">
        <v>6</v>
      </c>
      <c r="L80" s="16" t="s">
        <v>15</v>
      </c>
      <c r="M80" s="11"/>
      <c r="N80" s="11" t="s">
        <v>547</v>
      </c>
      <c r="O80" s="66"/>
      <c r="P80" s="66"/>
      <c r="Q80" s="66"/>
      <c r="R80" s="66"/>
      <c r="S80" s="66"/>
      <c r="T80" s="66"/>
      <c r="U80" s="66"/>
      <c r="V80" s="66"/>
      <c r="W80" s="66" t="s">
        <v>15</v>
      </c>
      <c r="X80" s="66"/>
      <c r="Y80" s="67">
        <f t="shared" si="22"/>
        <v>1</v>
      </c>
      <c r="Z80" s="16"/>
      <c r="AA80" s="16"/>
      <c r="AB80" s="16"/>
      <c r="AC80" s="16"/>
      <c r="AD80" s="16"/>
      <c r="AE80" s="68"/>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t="s">
        <v>654</v>
      </c>
      <c r="BH80" s="12"/>
      <c r="BI80" s="12"/>
      <c r="BJ80" s="16">
        <v>2</v>
      </c>
      <c r="BK80" s="16">
        <v>2</v>
      </c>
      <c r="BL80" s="16">
        <v>2</v>
      </c>
      <c r="BM80" s="16">
        <v>2</v>
      </c>
      <c r="BN80" s="16">
        <v>2</v>
      </c>
      <c r="BO80" s="16">
        <v>2</v>
      </c>
      <c r="BP80" s="16">
        <v>2</v>
      </c>
      <c r="BQ80" s="16">
        <v>2</v>
      </c>
      <c r="BR80" s="16">
        <v>1</v>
      </c>
      <c r="BS80" s="16">
        <v>1</v>
      </c>
      <c r="BT80" s="16">
        <v>1</v>
      </c>
      <c r="BU80" s="16">
        <v>1</v>
      </c>
      <c r="BV80" s="16">
        <v>1</v>
      </c>
      <c r="BW80" s="16">
        <v>1</v>
      </c>
      <c r="BX80" s="16">
        <v>1</v>
      </c>
      <c r="BY80" s="16">
        <v>1</v>
      </c>
      <c r="BZ80" s="16">
        <v>1</v>
      </c>
      <c r="CA80" s="16">
        <v>1</v>
      </c>
      <c r="CB80" s="16">
        <v>1</v>
      </c>
      <c r="CC80" s="16">
        <v>2</v>
      </c>
      <c r="CD80" s="16">
        <v>2</v>
      </c>
      <c r="CE80" s="16">
        <v>2</v>
      </c>
      <c r="CF80" s="16">
        <v>2</v>
      </c>
      <c r="CG80" s="16">
        <v>2</v>
      </c>
      <c r="CH80" s="16">
        <v>2</v>
      </c>
      <c r="CI80" s="16">
        <v>2</v>
      </c>
      <c r="CJ80" s="16">
        <v>2</v>
      </c>
      <c r="CK80" s="16">
        <v>2</v>
      </c>
      <c r="CL80" s="16">
        <v>2</v>
      </c>
      <c r="CM80" s="16">
        <v>2</v>
      </c>
      <c r="CN80" s="16">
        <v>2</v>
      </c>
      <c r="CO80" s="16">
        <v>2</v>
      </c>
      <c r="CP80" s="16">
        <v>2</v>
      </c>
      <c r="CQ80" s="16">
        <v>2</v>
      </c>
      <c r="CR80" s="16">
        <v>2</v>
      </c>
      <c r="CS80" s="16"/>
      <c r="CT80" s="16">
        <v>2</v>
      </c>
      <c r="CU80" s="16">
        <v>2</v>
      </c>
      <c r="CV80" s="16">
        <v>2</v>
      </c>
      <c r="CW80" s="69">
        <f t="shared" si="11"/>
        <v>27</v>
      </c>
      <c r="CX80" s="352">
        <f t="shared" si="12"/>
        <v>0.71052631578947367</v>
      </c>
      <c r="CY80" s="69">
        <f t="shared" si="13"/>
        <v>11</v>
      </c>
      <c r="CZ80" s="70">
        <f t="shared" si="14"/>
        <v>0.28947368421052633</v>
      </c>
      <c r="DA80" s="69">
        <f t="shared" si="15"/>
        <v>0</v>
      </c>
      <c r="DB80" s="70">
        <f t="shared" si="16"/>
        <v>0</v>
      </c>
      <c r="DC80" s="69">
        <f t="shared" si="17"/>
        <v>0</v>
      </c>
      <c r="DD80" s="70">
        <f t="shared" si="18"/>
        <v>0</v>
      </c>
      <c r="DE80" s="71">
        <f t="shared" si="19"/>
        <v>1.7105263157894737</v>
      </c>
      <c r="DF80" s="71" t="str">
        <f t="shared" si="20"/>
        <v>Đạt mục tiêu</v>
      </c>
      <c r="DG80" s="2"/>
      <c r="DH80" s="2"/>
      <c r="DI80" s="2"/>
      <c r="DJ80" s="2"/>
      <c r="DK80" s="2"/>
      <c r="DL80" s="2"/>
      <c r="DM80" s="2"/>
      <c r="DN80" s="2"/>
      <c r="DO80" s="2"/>
      <c r="DP80" s="2"/>
      <c r="DQ80" s="2"/>
      <c r="DR80" s="2"/>
      <c r="DS80" s="2"/>
      <c r="DT80" s="2"/>
      <c r="DU80" s="2"/>
      <c r="DV80" s="2"/>
      <c r="DW80" s="2"/>
      <c r="DX80" s="2"/>
      <c r="DY80" s="2"/>
      <c r="DZ80" s="2"/>
    </row>
    <row r="81" spans="1:130" ht="43.5" hidden="1" customHeight="1" x14ac:dyDescent="0.25">
      <c r="A81" s="49">
        <v>69</v>
      </c>
      <c r="B81" s="62">
        <v>121</v>
      </c>
      <c r="C81" s="56">
        <v>121</v>
      </c>
      <c r="D81" s="8" t="s">
        <v>99</v>
      </c>
      <c r="E81" s="15" t="s">
        <v>11</v>
      </c>
      <c r="F81" s="15" t="s">
        <v>100</v>
      </c>
      <c r="G81" s="64" t="s">
        <v>36</v>
      </c>
      <c r="H81" s="15" t="s">
        <v>100</v>
      </c>
      <c r="I81" s="64" t="s">
        <v>628</v>
      </c>
      <c r="J81" s="64" t="s">
        <v>14</v>
      </c>
      <c r="K81" s="16" t="s">
        <v>6</v>
      </c>
      <c r="L81" s="16" t="s">
        <v>15</v>
      </c>
      <c r="M81" s="11">
        <v>1</v>
      </c>
      <c r="N81" s="305" t="s">
        <v>544</v>
      </c>
      <c r="O81" s="66"/>
      <c r="P81" s="66"/>
      <c r="Q81" s="66"/>
      <c r="R81" s="66"/>
      <c r="S81" s="66" t="s">
        <v>15</v>
      </c>
      <c r="T81" s="66"/>
      <c r="U81" s="66"/>
      <c r="V81" s="66"/>
      <c r="W81" s="66"/>
      <c r="X81" s="66"/>
      <c r="Y81" s="67">
        <f t="shared" si="22"/>
        <v>1</v>
      </c>
      <c r="Z81" s="16"/>
      <c r="AA81" s="16"/>
      <c r="AB81" s="16"/>
      <c r="AC81" s="16"/>
      <c r="AD81" s="16"/>
      <c r="AE81" s="68"/>
      <c r="AF81" s="12"/>
      <c r="AG81" s="12"/>
      <c r="AH81" s="12"/>
      <c r="AI81" s="12"/>
      <c r="AJ81" s="12"/>
      <c r="AK81" s="12"/>
      <c r="AL81" s="12"/>
      <c r="AM81" s="12"/>
      <c r="AN81" s="12"/>
      <c r="AO81" s="12"/>
      <c r="AP81" s="12"/>
      <c r="AQ81" s="12" t="s">
        <v>654</v>
      </c>
      <c r="AR81" s="12" t="s">
        <v>654</v>
      </c>
      <c r="AS81" s="12" t="s">
        <v>654</v>
      </c>
      <c r="AT81" s="12" t="s">
        <v>654</v>
      </c>
      <c r="AU81" s="12"/>
      <c r="AV81" s="12"/>
      <c r="AW81" s="12"/>
      <c r="AX81" s="12"/>
      <c r="AY81" s="12"/>
      <c r="AZ81" s="12"/>
      <c r="BA81" s="12"/>
      <c r="BB81" s="12"/>
      <c r="BC81" s="12"/>
      <c r="BD81" s="12"/>
      <c r="BE81" s="12"/>
      <c r="BF81" s="12"/>
      <c r="BG81" s="12"/>
      <c r="BH81" s="12"/>
      <c r="BI81" s="12"/>
      <c r="BJ81" s="16">
        <v>2</v>
      </c>
      <c r="BK81" s="16">
        <v>2</v>
      </c>
      <c r="BL81" s="16">
        <v>2</v>
      </c>
      <c r="BM81" s="16">
        <v>2</v>
      </c>
      <c r="BN81" s="16">
        <v>2</v>
      </c>
      <c r="BO81" s="16">
        <v>2</v>
      </c>
      <c r="BP81" s="16">
        <v>2</v>
      </c>
      <c r="BQ81" s="16">
        <v>2</v>
      </c>
      <c r="BR81" s="16">
        <v>1</v>
      </c>
      <c r="BS81" s="16">
        <v>1</v>
      </c>
      <c r="BT81" s="16">
        <v>1</v>
      </c>
      <c r="BU81" s="16">
        <v>1</v>
      </c>
      <c r="BV81" s="16">
        <v>1</v>
      </c>
      <c r="BW81" s="16">
        <v>1</v>
      </c>
      <c r="BX81" s="16">
        <v>1</v>
      </c>
      <c r="BY81" s="16">
        <v>1</v>
      </c>
      <c r="BZ81" s="16">
        <v>1</v>
      </c>
      <c r="CA81" s="16">
        <v>1</v>
      </c>
      <c r="CB81" s="16">
        <v>1</v>
      </c>
      <c r="CC81" s="16">
        <v>2</v>
      </c>
      <c r="CD81" s="16">
        <v>2</v>
      </c>
      <c r="CE81" s="16">
        <v>2</v>
      </c>
      <c r="CF81" s="16">
        <v>2</v>
      </c>
      <c r="CG81" s="16">
        <v>2</v>
      </c>
      <c r="CH81" s="16">
        <v>2</v>
      </c>
      <c r="CI81" s="16">
        <v>2</v>
      </c>
      <c r="CJ81" s="16">
        <v>2</v>
      </c>
      <c r="CK81" s="16">
        <v>2</v>
      </c>
      <c r="CL81" s="16">
        <v>2</v>
      </c>
      <c r="CM81" s="16">
        <v>2</v>
      </c>
      <c r="CN81" s="16">
        <v>2</v>
      </c>
      <c r="CO81" s="16">
        <v>2</v>
      </c>
      <c r="CP81" s="16">
        <v>2</v>
      </c>
      <c r="CQ81" s="16">
        <v>2</v>
      </c>
      <c r="CR81" s="16">
        <v>2</v>
      </c>
      <c r="CS81" s="16"/>
      <c r="CT81" s="16">
        <v>2</v>
      </c>
      <c r="CU81" s="16">
        <v>2</v>
      </c>
      <c r="CV81" s="16">
        <v>2</v>
      </c>
      <c r="CW81" s="69">
        <f t="shared" si="11"/>
        <v>27</v>
      </c>
      <c r="CX81" s="352">
        <f t="shared" si="12"/>
        <v>0.71052631578947367</v>
      </c>
      <c r="CY81" s="69">
        <f t="shared" si="13"/>
        <v>11</v>
      </c>
      <c r="CZ81" s="70">
        <f t="shared" si="14"/>
        <v>0.28947368421052633</v>
      </c>
      <c r="DA81" s="69">
        <f t="shared" si="15"/>
        <v>0</v>
      </c>
      <c r="DB81" s="70">
        <f t="shared" si="16"/>
        <v>0</v>
      </c>
      <c r="DC81" s="69">
        <f t="shared" si="17"/>
        <v>0</v>
      </c>
      <c r="DD81" s="70">
        <f t="shared" si="18"/>
        <v>0</v>
      </c>
      <c r="DE81" s="71">
        <f t="shared" si="19"/>
        <v>1.7105263157894737</v>
      </c>
      <c r="DF81" s="71" t="str">
        <f t="shared" si="20"/>
        <v>Đạt mục tiêu</v>
      </c>
      <c r="DG81" s="2"/>
      <c r="DH81" s="2"/>
      <c r="DI81" s="2"/>
      <c r="DJ81" s="2"/>
      <c r="DK81" s="2"/>
      <c r="DL81" s="2"/>
      <c r="DM81" s="2"/>
      <c r="DN81" s="2"/>
      <c r="DO81" s="2"/>
      <c r="DP81" s="2"/>
      <c r="DQ81" s="2"/>
      <c r="DR81" s="2"/>
      <c r="DS81" s="2"/>
      <c r="DT81" s="2"/>
      <c r="DU81" s="2"/>
      <c r="DV81" s="2"/>
      <c r="DW81" s="2"/>
      <c r="DX81" s="2"/>
      <c r="DY81" s="2"/>
      <c r="DZ81" s="2"/>
    </row>
    <row r="82" spans="1:130" ht="35.25" hidden="1" customHeight="1" x14ac:dyDescent="0.25">
      <c r="A82" s="49">
        <v>70</v>
      </c>
      <c r="B82" s="62">
        <v>124</v>
      </c>
      <c r="C82" s="56">
        <v>124</v>
      </c>
      <c r="D82" s="8" t="s">
        <v>101</v>
      </c>
      <c r="E82" s="281" t="s">
        <v>11</v>
      </c>
      <c r="F82" s="15" t="s">
        <v>102</v>
      </c>
      <c r="G82" s="282" t="s">
        <v>11</v>
      </c>
      <c r="H82" s="15" t="s">
        <v>681</v>
      </c>
      <c r="I82" s="64" t="s">
        <v>628</v>
      </c>
      <c r="J82" s="64" t="s">
        <v>14</v>
      </c>
      <c r="K82" s="16" t="s">
        <v>6</v>
      </c>
      <c r="L82" s="16" t="s">
        <v>15</v>
      </c>
      <c r="M82" s="11"/>
      <c r="N82" s="305" t="s">
        <v>542</v>
      </c>
      <c r="O82" s="66"/>
      <c r="P82" s="66"/>
      <c r="Q82" s="66" t="s">
        <v>15</v>
      </c>
      <c r="R82" s="66"/>
      <c r="S82" s="66"/>
      <c r="T82" s="66"/>
      <c r="U82" s="66"/>
      <c r="V82" s="66"/>
      <c r="W82" s="66"/>
      <c r="X82" s="66"/>
      <c r="Y82" s="67">
        <f t="shared" si="22"/>
        <v>1</v>
      </c>
      <c r="Z82" s="16"/>
      <c r="AA82" s="16"/>
      <c r="AB82" s="16"/>
      <c r="AC82" s="16"/>
      <c r="AD82" s="16"/>
      <c r="AE82" s="68"/>
      <c r="AF82" s="12"/>
      <c r="AG82" s="12"/>
      <c r="AH82" s="16"/>
      <c r="AI82" s="16" t="s">
        <v>645</v>
      </c>
      <c r="AJ82" s="16" t="s">
        <v>626</v>
      </c>
      <c r="AK82" s="16" t="s">
        <v>654</v>
      </c>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6">
        <v>2</v>
      </c>
      <c r="BK82" s="16">
        <v>2</v>
      </c>
      <c r="BL82" s="16">
        <v>2</v>
      </c>
      <c r="BM82" s="16">
        <v>2</v>
      </c>
      <c r="BN82" s="16">
        <v>2</v>
      </c>
      <c r="BO82" s="16">
        <v>2</v>
      </c>
      <c r="BP82" s="16">
        <v>2</v>
      </c>
      <c r="BQ82" s="16">
        <v>2</v>
      </c>
      <c r="BR82" s="16">
        <v>1</v>
      </c>
      <c r="BS82" s="16">
        <v>1</v>
      </c>
      <c r="BT82" s="16">
        <v>1</v>
      </c>
      <c r="BU82" s="16">
        <v>1</v>
      </c>
      <c r="BV82" s="16">
        <v>1</v>
      </c>
      <c r="BW82" s="16">
        <v>1</v>
      </c>
      <c r="BX82" s="16">
        <v>1</v>
      </c>
      <c r="BY82" s="16">
        <v>1</v>
      </c>
      <c r="BZ82" s="16">
        <v>1</v>
      </c>
      <c r="CA82" s="16">
        <v>1</v>
      </c>
      <c r="CB82" s="16">
        <v>1</v>
      </c>
      <c r="CC82" s="16">
        <v>2</v>
      </c>
      <c r="CD82" s="16">
        <v>2</v>
      </c>
      <c r="CE82" s="16">
        <v>2</v>
      </c>
      <c r="CF82" s="16">
        <v>1</v>
      </c>
      <c r="CG82" s="16">
        <v>1</v>
      </c>
      <c r="CH82" s="16">
        <v>1</v>
      </c>
      <c r="CI82" s="16">
        <v>1</v>
      </c>
      <c r="CJ82" s="16">
        <v>1</v>
      </c>
      <c r="CK82" s="16">
        <v>2</v>
      </c>
      <c r="CL82" s="16">
        <v>2</v>
      </c>
      <c r="CM82" s="16">
        <v>2</v>
      </c>
      <c r="CN82" s="16">
        <v>2</v>
      </c>
      <c r="CO82" s="16">
        <v>2</v>
      </c>
      <c r="CP82" s="16">
        <v>2</v>
      </c>
      <c r="CQ82" s="16">
        <v>2</v>
      </c>
      <c r="CR82" s="16">
        <v>2</v>
      </c>
      <c r="CS82" s="16">
        <v>2</v>
      </c>
      <c r="CT82" s="16">
        <v>2</v>
      </c>
      <c r="CU82" s="16">
        <v>2</v>
      </c>
      <c r="CV82" s="16">
        <v>2</v>
      </c>
      <c r="CW82" s="69">
        <f t="shared" si="11"/>
        <v>23</v>
      </c>
      <c r="CX82" s="352">
        <f t="shared" si="12"/>
        <v>0.58974358974358976</v>
      </c>
      <c r="CY82" s="69">
        <f t="shared" si="13"/>
        <v>16</v>
      </c>
      <c r="CZ82" s="70">
        <f t="shared" si="14"/>
        <v>0.41025641025641024</v>
      </c>
      <c r="DA82" s="69">
        <f t="shared" si="15"/>
        <v>0</v>
      </c>
      <c r="DB82" s="70">
        <f t="shared" si="16"/>
        <v>0</v>
      </c>
      <c r="DC82" s="69">
        <f t="shared" si="17"/>
        <v>0</v>
      </c>
      <c r="DD82" s="70">
        <f t="shared" si="18"/>
        <v>0</v>
      </c>
      <c r="DE82" s="71">
        <f t="shared" si="19"/>
        <v>1.5897435897435896</v>
      </c>
      <c r="DF82" s="71" t="str">
        <f t="shared" si="20"/>
        <v>Cần cố gắng</v>
      </c>
      <c r="DG82" s="2"/>
      <c r="DH82" s="2"/>
      <c r="DI82" s="2"/>
      <c r="DJ82" s="2"/>
      <c r="DK82" s="2"/>
      <c r="DL82" s="2"/>
      <c r="DM82" s="2"/>
      <c r="DN82" s="2"/>
      <c r="DO82" s="2"/>
      <c r="DP82" s="2"/>
      <c r="DQ82" s="2"/>
      <c r="DR82" s="2"/>
      <c r="DS82" s="2"/>
      <c r="DT82" s="2"/>
      <c r="DU82" s="2"/>
      <c r="DV82" s="2"/>
      <c r="DW82" s="2"/>
      <c r="DX82" s="2"/>
      <c r="DY82" s="2"/>
      <c r="DZ82" s="2"/>
    </row>
    <row r="83" spans="1:130" ht="54" customHeight="1" x14ac:dyDescent="0.25">
      <c r="A83" s="49">
        <v>71</v>
      </c>
      <c r="B83" s="55">
        <v>127</v>
      </c>
      <c r="C83" s="108">
        <v>127</v>
      </c>
      <c r="D83" s="9" t="s">
        <v>103</v>
      </c>
      <c r="E83" s="15" t="s">
        <v>11</v>
      </c>
      <c r="F83" s="15" t="s">
        <v>682</v>
      </c>
      <c r="G83" s="64" t="s">
        <v>19</v>
      </c>
      <c r="H83" s="9" t="s">
        <v>683</v>
      </c>
      <c r="I83" s="64" t="s">
        <v>628</v>
      </c>
      <c r="J83" s="64" t="s">
        <v>14</v>
      </c>
      <c r="K83" s="16" t="s">
        <v>6</v>
      </c>
      <c r="L83" s="16" t="s">
        <v>15</v>
      </c>
      <c r="M83" s="11">
        <v>1</v>
      </c>
      <c r="N83" s="305" t="s">
        <v>541</v>
      </c>
      <c r="O83" s="66"/>
      <c r="P83" s="81" t="s">
        <v>15</v>
      </c>
      <c r="Q83" s="66"/>
      <c r="R83" s="66"/>
      <c r="S83" s="66"/>
      <c r="T83" s="66"/>
      <c r="U83" s="66"/>
      <c r="V83" s="66"/>
      <c r="W83" s="66"/>
      <c r="X83" s="66"/>
      <c r="Y83" s="67">
        <f t="shared" si="22"/>
        <v>1</v>
      </c>
      <c r="Z83" s="16"/>
      <c r="AA83" s="12"/>
      <c r="AB83" s="12"/>
      <c r="AC83" s="12"/>
      <c r="AD83" s="12"/>
      <c r="AE83" s="16" t="s">
        <v>654</v>
      </c>
      <c r="AF83" s="16" t="s">
        <v>645</v>
      </c>
      <c r="AG83" s="16"/>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6">
        <v>2</v>
      </c>
      <c r="BK83" s="16">
        <v>2</v>
      </c>
      <c r="BL83" s="16">
        <v>2</v>
      </c>
      <c r="BM83" s="16">
        <v>2</v>
      </c>
      <c r="BN83" s="16">
        <v>2</v>
      </c>
      <c r="BO83" s="16">
        <v>2</v>
      </c>
      <c r="BP83" s="16">
        <v>2</v>
      </c>
      <c r="BQ83" s="16">
        <v>1</v>
      </c>
      <c r="BR83" s="16">
        <v>1</v>
      </c>
      <c r="BS83" s="16">
        <v>1</v>
      </c>
      <c r="BT83" s="16">
        <v>1</v>
      </c>
      <c r="BU83" s="16">
        <v>1</v>
      </c>
      <c r="BV83" s="16">
        <v>1</v>
      </c>
      <c r="BW83" s="16">
        <v>1</v>
      </c>
      <c r="BX83" s="16">
        <v>1</v>
      </c>
      <c r="BY83" s="16">
        <v>1</v>
      </c>
      <c r="BZ83" s="16">
        <v>1</v>
      </c>
      <c r="CA83" s="16">
        <v>1</v>
      </c>
      <c r="CB83" s="16">
        <v>1</v>
      </c>
      <c r="CC83" s="16">
        <v>2</v>
      </c>
      <c r="CD83" s="16">
        <v>2</v>
      </c>
      <c r="CE83" s="16">
        <v>2</v>
      </c>
      <c r="CF83" s="16">
        <v>2</v>
      </c>
      <c r="CG83" s="16">
        <v>2</v>
      </c>
      <c r="CH83" s="16">
        <v>1</v>
      </c>
      <c r="CI83" s="16">
        <v>2</v>
      </c>
      <c r="CJ83" s="16">
        <v>2</v>
      </c>
      <c r="CK83" s="16">
        <v>2</v>
      </c>
      <c r="CL83" s="16">
        <v>2</v>
      </c>
      <c r="CM83" s="16">
        <v>2</v>
      </c>
      <c r="CN83" s="16">
        <v>1</v>
      </c>
      <c r="CO83" s="16">
        <v>2</v>
      </c>
      <c r="CP83" s="16">
        <v>2</v>
      </c>
      <c r="CQ83" s="16">
        <v>2</v>
      </c>
      <c r="CR83" s="16">
        <v>2</v>
      </c>
      <c r="CS83" s="16">
        <v>1</v>
      </c>
      <c r="CT83" s="16">
        <v>2</v>
      </c>
      <c r="CU83" s="16">
        <v>2</v>
      </c>
      <c r="CV83" s="16">
        <v>2</v>
      </c>
      <c r="CW83" s="69">
        <f t="shared" si="11"/>
        <v>24</v>
      </c>
      <c r="CX83" s="352">
        <f t="shared" si="12"/>
        <v>0.61538461538461542</v>
      </c>
      <c r="CY83" s="69">
        <f t="shared" si="13"/>
        <v>15</v>
      </c>
      <c r="CZ83" s="70">
        <f t="shared" si="14"/>
        <v>0.38461538461538464</v>
      </c>
      <c r="DA83" s="69">
        <f t="shared" si="15"/>
        <v>0</v>
      </c>
      <c r="DB83" s="70">
        <f t="shared" si="16"/>
        <v>0</v>
      </c>
      <c r="DC83" s="69">
        <f t="shared" si="17"/>
        <v>0</v>
      </c>
      <c r="DD83" s="70">
        <f t="shared" si="18"/>
        <v>0</v>
      </c>
      <c r="DE83" s="71">
        <f t="shared" si="19"/>
        <v>1.6153846153846154</v>
      </c>
      <c r="DF83" s="71" t="str">
        <f t="shared" si="20"/>
        <v>Đạt mục tiêu</v>
      </c>
      <c r="DG83" s="2"/>
      <c r="DH83" s="2"/>
      <c r="DI83" s="2"/>
      <c r="DJ83" s="2"/>
      <c r="DK83" s="2"/>
      <c r="DL83" s="2"/>
      <c r="DM83" s="2"/>
      <c r="DN83" s="2"/>
      <c r="DO83" s="2"/>
      <c r="DP83" s="2"/>
      <c r="DQ83" s="2"/>
      <c r="DR83" s="2"/>
      <c r="DS83" s="2"/>
      <c r="DT83" s="2"/>
      <c r="DU83" s="2"/>
      <c r="DV83" s="2"/>
      <c r="DW83" s="2"/>
      <c r="DX83" s="2"/>
      <c r="DY83" s="2"/>
      <c r="DZ83" s="2"/>
    </row>
    <row r="84" spans="1:130" ht="54" hidden="1" customHeight="1" x14ac:dyDescent="0.25">
      <c r="A84" s="49">
        <v>72</v>
      </c>
      <c r="B84" s="62">
        <v>131</v>
      </c>
      <c r="C84" s="56">
        <v>131</v>
      </c>
      <c r="D84" s="8" t="s">
        <v>104</v>
      </c>
      <c r="E84" s="15" t="s">
        <v>11</v>
      </c>
      <c r="F84" s="15" t="s">
        <v>105</v>
      </c>
      <c r="G84" s="64" t="s">
        <v>36</v>
      </c>
      <c r="H84" s="15" t="s">
        <v>105</v>
      </c>
      <c r="I84" s="64" t="s">
        <v>628</v>
      </c>
      <c r="J84" s="64" t="s">
        <v>14</v>
      </c>
      <c r="K84" s="16" t="s">
        <v>6</v>
      </c>
      <c r="L84" s="16" t="s">
        <v>15</v>
      </c>
      <c r="M84" s="11"/>
      <c r="N84" s="304" t="s">
        <v>1200</v>
      </c>
      <c r="O84" s="66" t="s">
        <v>15</v>
      </c>
      <c r="P84" s="66"/>
      <c r="Q84" s="66"/>
      <c r="R84" s="66"/>
      <c r="S84" s="66"/>
      <c r="T84" s="66"/>
      <c r="U84" s="66"/>
      <c r="V84" s="66"/>
      <c r="W84" s="66"/>
      <c r="X84" s="66"/>
      <c r="Y84" s="67">
        <f t="shared" si="22"/>
        <v>1</v>
      </c>
      <c r="Z84" s="16"/>
      <c r="AA84" s="16"/>
      <c r="AB84" s="16" t="s">
        <v>645</v>
      </c>
      <c r="AC84" s="16"/>
      <c r="AD84" s="16" t="s">
        <v>645</v>
      </c>
      <c r="AE84" s="68"/>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6">
        <v>2</v>
      </c>
      <c r="BK84" s="16">
        <v>2</v>
      </c>
      <c r="BL84" s="16">
        <v>2</v>
      </c>
      <c r="BM84" s="16">
        <v>2</v>
      </c>
      <c r="BN84" s="16">
        <v>2</v>
      </c>
      <c r="BO84" s="16">
        <v>2</v>
      </c>
      <c r="BP84" s="16">
        <v>2</v>
      </c>
      <c r="BQ84" s="16">
        <v>2</v>
      </c>
      <c r="BR84" s="16">
        <v>1</v>
      </c>
      <c r="BS84" s="16">
        <v>1</v>
      </c>
      <c r="BT84" s="16">
        <v>1</v>
      </c>
      <c r="BU84" s="16">
        <v>1</v>
      </c>
      <c r="BV84" s="16">
        <v>1</v>
      </c>
      <c r="BW84" s="16">
        <v>1</v>
      </c>
      <c r="BX84" s="16">
        <v>1</v>
      </c>
      <c r="BY84" s="16">
        <v>1</v>
      </c>
      <c r="BZ84" s="16">
        <v>1</v>
      </c>
      <c r="CA84" s="16">
        <v>1</v>
      </c>
      <c r="CB84" s="16">
        <v>1</v>
      </c>
      <c r="CC84" s="16">
        <v>2</v>
      </c>
      <c r="CD84" s="16">
        <v>2</v>
      </c>
      <c r="CE84" s="16">
        <v>2</v>
      </c>
      <c r="CF84" s="16">
        <v>2</v>
      </c>
      <c r="CG84" s="16">
        <v>2</v>
      </c>
      <c r="CH84" s="16">
        <v>2</v>
      </c>
      <c r="CI84" s="16">
        <v>2</v>
      </c>
      <c r="CJ84" s="16">
        <v>2</v>
      </c>
      <c r="CK84" s="16">
        <v>2</v>
      </c>
      <c r="CL84" s="16">
        <v>2</v>
      </c>
      <c r="CM84" s="16">
        <v>1</v>
      </c>
      <c r="CN84" s="16">
        <v>1</v>
      </c>
      <c r="CO84" s="16">
        <v>1</v>
      </c>
      <c r="CP84" s="16">
        <v>1</v>
      </c>
      <c r="CQ84" s="16">
        <v>1</v>
      </c>
      <c r="CR84" s="16">
        <v>1</v>
      </c>
      <c r="CS84" s="16">
        <v>2</v>
      </c>
      <c r="CT84" s="16">
        <v>2</v>
      </c>
      <c r="CU84" s="16">
        <v>2</v>
      </c>
      <c r="CV84" s="16">
        <v>2</v>
      </c>
      <c r="CW84" s="69">
        <f t="shared" si="11"/>
        <v>22</v>
      </c>
      <c r="CX84" s="352">
        <f t="shared" si="12"/>
        <v>0.5641025641025641</v>
      </c>
      <c r="CY84" s="69">
        <f t="shared" si="13"/>
        <v>17</v>
      </c>
      <c r="CZ84" s="70">
        <f t="shared" si="14"/>
        <v>0.4358974358974359</v>
      </c>
      <c r="DA84" s="69">
        <f t="shared" si="15"/>
        <v>0</v>
      </c>
      <c r="DB84" s="70">
        <f t="shared" si="16"/>
        <v>0</v>
      </c>
      <c r="DC84" s="69">
        <f t="shared" si="17"/>
        <v>0</v>
      </c>
      <c r="DD84" s="70">
        <f t="shared" si="18"/>
        <v>0</v>
      </c>
      <c r="DE84" s="71">
        <f t="shared" si="19"/>
        <v>1.5641025641025641</v>
      </c>
      <c r="DF84" s="71" t="str">
        <f t="shared" si="20"/>
        <v>Cần cố gắng</v>
      </c>
      <c r="DG84" s="2"/>
      <c r="DH84" s="2"/>
      <c r="DI84" s="2"/>
      <c r="DJ84" s="2"/>
      <c r="DK84" s="2"/>
      <c r="DL84" s="2"/>
      <c r="DM84" s="2"/>
      <c r="DN84" s="2"/>
      <c r="DO84" s="2"/>
      <c r="DP84" s="2"/>
      <c r="DQ84" s="2"/>
      <c r="DR84" s="2"/>
      <c r="DS84" s="2"/>
      <c r="DT84" s="2"/>
      <c r="DU84" s="2"/>
      <c r="DV84" s="2"/>
      <c r="DW84" s="2"/>
      <c r="DX84" s="2"/>
      <c r="DY84" s="2"/>
      <c r="DZ84" s="2"/>
    </row>
    <row r="85" spans="1:130" ht="54" hidden="1" customHeight="1" x14ac:dyDescent="0.25">
      <c r="A85" s="49">
        <v>73</v>
      </c>
      <c r="B85" s="62">
        <v>136</v>
      </c>
      <c r="C85" s="56">
        <v>136</v>
      </c>
      <c r="D85" s="9" t="s">
        <v>106</v>
      </c>
      <c r="E85" s="15" t="s">
        <v>38</v>
      </c>
      <c r="F85" s="15" t="s">
        <v>107</v>
      </c>
      <c r="G85" s="64" t="s">
        <v>38</v>
      </c>
      <c r="H85" s="15" t="s">
        <v>684</v>
      </c>
      <c r="I85" s="64" t="s">
        <v>628</v>
      </c>
      <c r="J85" s="64" t="s">
        <v>14</v>
      </c>
      <c r="K85" s="16" t="s">
        <v>6</v>
      </c>
      <c r="L85" s="16" t="s">
        <v>15</v>
      </c>
      <c r="M85" s="11"/>
      <c r="N85" s="11" t="s">
        <v>547</v>
      </c>
      <c r="O85" s="66"/>
      <c r="P85" s="66"/>
      <c r="Q85" s="66"/>
      <c r="R85" s="66"/>
      <c r="S85" s="66"/>
      <c r="T85" s="66"/>
      <c r="U85" s="66"/>
      <c r="V85" s="66"/>
      <c r="W85" s="66" t="s">
        <v>15</v>
      </c>
      <c r="X85" s="66"/>
      <c r="Y85" s="67">
        <f t="shared" si="22"/>
        <v>1</v>
      </c>
      <c r="Z85" s="16"/>
      <c r="AA85" s="16"/>
      <c r="AB85" s="16"/>
      <c r="AC85" s="16"/>
      <c r="AD85" s="16"/>
      <c r="AE85" s="7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v>2</v>
      </c>
      <c r="BK85" s="16">
        <v>2</v>
      </c>
      <c r="BL85" s="16">
        <v>2</v>
      </c>
      <c r="BM85" s="16">
        <v>2</v>
      </c>
      <c r="BN85" s="16">
        <v>2</v>
      </c>
      <c r="BO85" s="16">
        <v>2</v>
      </c>
      <c r="BP85" s="16">
        <v>2</v>
      </c>
      <c r="BQ85" s="16">
        <v>2</v>
      </c>
      <c r="BR85" s="16">
        <v>1</v>
      </c>
      <c r="BS85" s="16">
        <v>1</v>
      </c>
      <c r="BT85" s="16">
        <v>1</v>
      </c>
      <c r="BU85" s="16">
        <v>1</v>
      </c>
      <c r="BV85" s="16">
        <v>1</v>
      </c>
      <c r="BW85" s="16">
        <v>1</v>
      </c>
      <c r="BX85" s="16">
        <v>1</v>
      </c>
      <c r="BY85" s="16">
        <v>1</v>
      </c>
      <c r="BZ85" s="16">
        <v>1</v>
      </c>
      <c r="CA85" s="16">
        <v>1</v>
      </c>
      <c r="CB85" s="16">
        <v>1</v>
      </c>
      <c r="CC85" s="16">
        <v>2</v>
      </c>
      <c r="CD85" s="16">
        <v>2</v>
      </c>
      <c r="CE85" s="16">
        <v>2</v>
      </c>
      <c r="CF85" s="16">
        <v>2</v>
      </c>
      <c r="CG85" s="16">
        <v>2</v>
      </c>
      <c r="CH85" s="16">
        <v>2</v>
      </c>
      <c r="CI85" s="16">
        <v>2</v>
      </c>
      <c r="CJ85" s="16">
        <v>2</v>
      </c>
      <c r="CK85" s="16">
        <v>2</v>
      </c>
      <c r="CL85" s="16">
        <v>2</v>
      </c>
      <c r="CM85" s="16">
        <v>2</v>
      </c>
      <c r="CN85" s="16">
        <v>2</v>
      </c>
      <c r="CO85" s="16">
        <v>2</v>
      </c>
      <c r="CP85" s="16">
        <v>2</v>
      </c>
      <c r="CQ85" s="16">
        <v>2</v>
      </c>
      <c r="CR85" s="16">
        <v>2</v>
      </c>
      <c r="CS85" s="16"/>
      <c r="CT85" s="16">
        <v>2</v>
      </c>
      <c r="CU85" s="16">
        <v>2</v>
      </c>
      <c r="CV85" s="16">
        <v>2</v>
      </c>
      <c r="CW85" s="69">
        <f t="shared" si="11"/>
        <v>27</v>
      </c>
      <c r="CX85" s="352">
        <f t="shared" si="12"/>
        <v>0.71052631578947367</v>
      </c>
      <c r="CY85" s="69">
        <f t="shared" si="13"/>
        <v>11</v>
      </c>
      <c r="CZ85" s="70">
        <f t="shared" si="14"/>
        <v>0.28947368421052633</v>
      </c>
      <c r="DA85" s="69">
        <f t="shared" si="15"/>
        <v>0</v>
      </c>
      <c r="DB85" s="70">
        <f t="shared" si="16"/>
        <v>0</v>
      </c>
      <c r="DC85" s="69">
        <f t="shared" si="17"/>
        <v>0</v>
      </c>
      <c r="DD85" s="70">
        <f t="shared" si="18"/>
        <v>0</v>
      </c>
      <c r="DE85" s="71">
        <f t="shared" si="19"/>
        <v>1.7105263157894737</v>
      </c>
      <c r="DF85" s="71" t="str">
        <f t="shared" si="20"/>
        <v>Đạt mục tiêu</v>
      </c>
      <c r="DG85" s="2"/>
      <c r="DH85" s="2"/>
      <c r="DI85" s="2"/>
      <c r="DJ85" s="2"/>
      <c r="DK85" s="2"/>
      <c r="DL85" s="2"/>
      <c r="DM85" s="2"/>
      <c r="DN85" s="2"/>
      <c r="DO85" s="2"/>
      <c r="DP85" s="2"/>
      <c r="DQ85" s="2"/>
      <c r="DR85" s="2"/>
      <c r="DS85" s="2"/>
      <c r="DT85" s="2"/>
      <c r="DU85" s="2"/>
      <c r="DV85" s="2"/>
      <c r="DW85" s="2"/>
      <c r="DX85" s="2"/>
      <c r="DY85" s="2"/>
      <c r="DZ85" s="2"/>
    </row>
    <row r="86" spans="1:130" ht="21" customHeight="1" x14ac:dyDescent="0.25">
      <c r="A86" s="49">
        <v>74</v>
      </c>
      <c r="B86" s="55">
        <v>137</v>
      </c>
      <c r="C86" s="56">
        <v>137</v>
      </c>
      <c r="D86" s="706" t="s">
        <v>108</v>
      </c>
      <c r="E86" s="707"/>
      <c r="F86" s="705"/>
      <c r="G86" s="57"/>
      <c r="H86" s="57"/>
      <c r="I86" s="78"/>
      <c r="J86" s="57" t="s">
        <v>609</v>
      </c>
      <c r="K86" s="57" t="s">
        <v>8</v>
      </c>
      <c r="L86" s="57" t="s">
        <v>8</v>
      </c>
      <c r="M86" s="57" t="s">
        <v>8</v>
      </c>
      <c r="N86" s="304"/>
      <c r="O86" s="58" t="s">
        <v>609</v>
      </c>
      <c r="P86" s="58" t="s">
        <v>609</v>
      </c>
      <c r="Q86" s="58" t="s">
        <v>609</v>
      </c>
      <c r="R86" s="58" t="s">
        <v>609</v>
      </c>
      <c r="S86" s="58" t="s">
        <v>609</v>
      </c>
      <c r="T86" s="58" t="s">
        <v>609</v>
      </c>
      <c r="U86" s="58" t="s">
        <v>609</v>
      </c>
      <c r="V86" s="58" t="s">
        <v>609</v>
      </c>
      <c r="W86" s="58" t="s">
        <v>609</v>
      </c>
      <c r="X86" s="58" t="s">
        <v>609</v>
      </c>
      <c r="Y86" s="67">
        <f t="shared" si="22"/>
        <v>0</v>
      </c>
      <c r="Z86" s="57" t="s">
        <v>609</v>
      </c>
      <c r="AA86" s="57" t="s">
        <v>609</v>
      </c>
      <c r="AB86" s="57" t="s">
        <v>609</v>
      </c>
      <c r="AC86" s="57" t="s">
        <v>609</v>
      </c>
      <c r="AD86" s="57" t="s">
        <v>609</v>
      </c>
      <c r="AE86" s="57" t="s">
        <v>609</v>
      </c>
      <c r="AF86" s="57" t="s">
        <v>609</v>
      </c>
      <c r="AG86" s="57" t="s">
        <v>609</v>
      </c>
      <c r="AH86" s="57" t="s">
        <v>609</v>
      </c>
      <c r="AI86" s="57" t="s">
        <v>609</v>
      </c>
      <c r="AJ86" s="57" t="s">
        <v>609</v>
      </c>
      <c r="AK86" s="57" t="s">
        <v>609</v>
      </c>
      <c r="AL86" s="78"/>
      <c r="AM86" s="78"/>
      <c r="AN86" s="78"/>
      <c r="AO86" s="78"/>
      <c r="AP86" s="78"/>
      <c r="AQ86" s="78"/>
      <c r="AR86" s="78"/>
      <c r="AS86" s="78"/>
      <c r="AT86" s="78"/>
      <c r="AU86" s="57"/>
      <c r="AV86" s="57"/>
      <c r="AW86" s="57"/>
      <c r="AX86" s="57"/>
      <c r="AY86" s="57"/>
      <c r="AZ86" s="57"/>
      <c r="BA86" s="57"/>
      <c r="BB86" s="57"/>
      <c r="BC86" s="78"/>
      <c r="BD86" s="78"/>
      <c r="BE86" s="78"/>
      <c r="BF86" s="78"/>
      <c r="BG86" s="78"/>
      <c r="BH86" s="78"/>
      <c r="BI86" s="78"/>
      <c r="BJ86" s="336" t="s">
        <v>8</v>
      </c>
      <c r="BK86" s="336" t="s">
        <v>8</v>
      </c>
      <c r="BL86" s="336" t="s">
        <v>8</v>
      </c>
      <c r="BM86" s="336" t="s">
        <v>8</v>
      </c>
      <c r="BN86" s="336" t="s">
        <v>8</v>
      </c>
      <c r="BO86" s="336" t="s">
        <v>8</v>
      </c>
      <c r="BP86" s="336" t="s">
        <v>8</v>
      </c>
      <c r="BQ86" s="336" t="s">
        <v>8</v>
      </c>
      <c r="BR86" s="336" t="s">
        <v>8</v>
      </c>
      <c r="BS86" s="336" t="s">
        <v>8</v>
      </c>
      <c r="BT86" s="336" t="s">
        <v>8</v>
      </c>
      <c r="BU86" s="336" t="s">
        <v>8</v>
      </c>
      <c r="BV86" s="336" t="s">
        <v>8</v>
      </c>
      <c r="BW86" s="336" t="s">
        <v>8</v>
      </c>
      <c r="BX86" s="336" t="s">
        <v>8</v>
      </c>
      <c r="BY86" s="336" t="s">
        <v>8</v>
      </c>
      <c r="BZ86" s="336" t="s">
        <v>8</v>
      </c>
      <c r="CA86" s="336" t="s">
        <v>8</v>
      </c>
      <c r="CB86" s="336" t="s">
        <v>8</v>
      </c>
      <c r="CC86" s="336" t="s">
        <v>8</v>
      </c>
      <c r="CD86" s="336" t="s">
        <v>8</v>
      </c>
      <c r="CE86" s="336" t="s">
        <v>8</v>
      </c>
      <c r="CF86" s="336" t="s">
        <v>8</v>
      </c>
      <c r="CG86" s="336" t="s">
        <v>8</v>
      </c>
      <c r="CH86" s="336" t="s">
        <v>8</v>
      </c>
      <c r="CI86" s="336" t="s">
        <v>8</v>
      </c>
      <c r="CJ86" s="336" t="s">
        <v>8</v>
      </c>
      <c r="CK86" s="336" t="s">
        <v>8</v>
      </c>
      <c r="CL86" s="336" t="s">
        <v>8</v>
      </c>
      <c r="CM86" s="336" t="s">
        <v>8</v>
      </c>
      <c r="CN86" s="336" t="s">
        <v>8</v>
      </c>
      <c r="CO86" s="336" t="s">
        <v>8</v>
      </c>
      <c r="CP86" s="336" t="s">
        <v>8</v>
      </c>
      <c r="CQ86" s="336" t="s">
        <v>8</v>
      </c>
      <c r="CR86" s="336" t="s">
        <v>8</v>
      </c>
      <c r="CS86" s="336"/>
      <c r="CT86" s="336" t="s">
        <v>8</v>
      </c>
      <c r="CU86" s="336" t="s">
        <v>8</v>
      </c>
      <c r="CV86" s="336" t="s">
        <v>8</v>
      </c>
      <c r="CW86" s="335"/>
      <c r="CX86" s="330"/>
      <c r="CY86" s="335"/>
      <c r="CZ86" s="339"/>
      <c r="DA86" s="335"/>
      <c r="DB86" s="339"/>
      <c r="DC86" s="335"/>
      <c r="DD86" s="339"/>
      <c r="DE86" s="71" t="e">
        <f t="shared" si="19"/>
        <v>#DIV/0!</v>
      </c>
      <c r="DF86" s="71" t="e">
        <f t="shared" si="20"/>
        <v>#DIV/0!</v>
      </c>
      <c r="DG86" s="2"/>
      <c r="DH86" s="2"/>
      <c r="DI86" s="2"/>
      <c r="DJ86" s="2"/>
      <c r="DK86" s="2"/>
      <c r="DL86" s="2"/>
      <c r="DM86" s="2"/>
      <c r="DN86" s="2"/>
      <c r="DO86" s="2"/>
      <c r="DP86" s="2"/>
      <c r="DQ86" s="2"/>
      <c r="DR86" s="2"/>
      <c r="DS86" s="2"/>
      <c r="DT86" s="2"/>
      <c r="DU86" s="2"/>
      <c r="DV86" s="2"/>
      <c r="DW86" s="2"/>
      <c r="DX86" s="2"/>
      <c r="DY86" s="2"/>
      <c r="DZ86" s="2"/>
    </row>
    <row r="87" spans="1:130" ht="33" customHeight="1" x14ac:dyDescent="0.25">
      <c r="A87" s="49">
        <v>75</v>
      </c>
      <c r="B87" s="55">
        <v>138</v>
      </c>
      <c r="C87" s="56">
        <v>138</v>
      </c>
      <c r="D87" s="706" t="s">
        <v>109</v>
      </c>
      <c r="E87" s="707"/>
      <c r="F87" s="707"/>
      <c r="G87" s="707"/>
      <c r="H87" s="705"/>
      <c r="I87" s="61"/>
      <c r="J87" s="57" t="s">
        <v>609</v>
      </c>
      <c r="K87" s="57" t="s">
        <v>8</v>
      </c>
      <c r="L87" s="57" t="s">
        <v>8</v>
      </c>
      <c r="M87" s="57" t="s">
        <v>8</v>
      </c>
      <c r="N87" s="304"/>
      <c r="O87" s="58" t="s">
        <v>609</v>
      </c>
      <c r="P87" s="58" t="s">
        <v>609</v>
      </c>
      <c r="Q87" s="58" t="s">
        <v>609</v>
      </c>
      <c r="R87" s="58" t="s">
        <v>609</v>
      </c>
      <c r="S87" s="58" t="s">
        <v>609</v>
      </c>
      <c r="T87" s="58" t="s">
        <v>609</v>
      </c>
      <c r="U87" s="58" t="s">
        <v>609</v>
      </c>
      <c r="V87" s="58" t="s">
        <v>609</v>
      </c>
      <c r="W87" s="58" t="s">
        <v>609</v>
      </c>
      <c r="X87" s="58" t="s">
        <v>609</v>
      </c>
      <c r="Y87" s="67">
        <f t="shared" si="22"/>
        <v>0</v>
      </c>
      <c r="Z87" s="57" t="s">
        <v>8</v>
      </c>
      <c r="AA87" s="57"/>
      <c r="AB87" s="57"/>
      <c r="AC87" s="57"/>
      <c r="AD87" s="57"/>
      <c r="AE87" s="79"/>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336" t="s">
        <v>8</v>
      </c>
      <c r="BK87" s="336" t="s">
        <v>8</v>
      </c>
      <c r="BL87" s="336" t="s">
        <v>8</v>
      </c>
      <c r="BM87" s="336" t="s">
        <v>8</v>
      </c>
      <c r="BN87" s="336" t="s">
        <v>8</v>
      </c>
      <c r="BO87" s="336" t="s">
        <v>8</v>
      </c>
      <c r="BP87" s="336" t="s">
        <v>8</v>
      </c>
      <c r="BQ87" s="336" t="s">
        <v>8</v>
      </c>
      <c r="BR87" s="336" t="s">
        <v>8</v>
      </c>
      <c r="BS87" s="336" t="s">
        <v>8</v>
      </c>
      <c r="BT87" s="336" t="s">
        <v>8</v>
      </c>
      <c r="BU87" s="336" t="s">
        <v>8</v>
      </c>
      <c r="BV87" s="336" t="s">
        <v>8</v>
      </c>
      <c r="BW87" s="336" t="s">
        <v>8</v>
      </c>
      <c r="BX87" s="336" t="s">
        <v>8</v>
      </c>
      <c r="BY87" s="336" t="s">
        <v>8</v>
      </c>
      <c r="BZ87" s="336" t="s">
        <v>8</v>
      </c>
      <c r="CA87" s="336" t="s">
        <v>8</v>
      </c>
      <c r="CB87" s="336" t="s">
        <v>8</v>
      </c>
      <c r="CC87" s="336" t="s">
        <v>8</v>
      </c>
      <c r="CD87" s="336" t="s">
        <v>8</v>
      </c>
      <c r="CE87" s="336" t="s">
        <v>8</v>
      </c>
      <c r="CF87" s="336" t="s">
        <v>8</v>
      </c>
      <c r="CG87" s="336" t="s">
        <v>8</v>
      </c>
      <c r="CH87" s="336" t="s">
        <v>8</v>
      </c>
      <c r="CI87" s="336" t="s">
        <v>8</v>
      </c>
      <c r="CJ87" s="336" t="s">
        <v>8</v>
      </c>
      <c r="CK87" s="336" t="s">
        <v>8</v>
      </c>
      <c r="CL87" s="336" t="s">
        <v>8</v>
      </c>
      <c r="CM87" s="336" t="s">
        <v>8</v>
      </c>
      <c r="CN87" s="336" t="s">
        <v>8</v>
      </c>
      <c r="CO87" s="336" t="s">
        <v>8</v>
      </c>
      <c r="CP87" s="336" t="s">
        <v>8</v>
      </c>
      <c r="CQ87" s="336" t="s">
        <v>8</v>
      </c>
      <c r="CR87" s="336" t="s">
        <v>8</v>
      </c>
      <c r="CS87" s="336"/>
      <c r="CT87" s="336" t="s">
        <v>8</v>
      </c>
      <c r="CU87" s="336" t="s">
        <v>8</v>
      </c>
      <c r="CV87" s="336" t="s">
        <v>8</v>
      </c>
      <c r="CW87" s="335"/>
      <c r="CX87" s="330"/>
      <c r="CY87" s="335"/>
      <c r="CZ87" s="339"/>
      <c r="DA87" s="335"/>
      <c r="DB87" s="339"/>
      <c r="DC87" s="335"/>
      <c r="DD87" s="339"/>
      <c r="DE87" s="71" t="e">
        <f t="shared" si="19"/>
        <v>#DIV/0!</v>
      </c>
      <c r="DF87" s="71" t="e">
        <f t="shared" si="20"/>
        <v>#DIV/0!</v>
      </c>
      <c r="DG87" s="2"/>
      <c r="DH87" s="2"/>
      <c r="DI87" s="2"/>
      <c r="DJ87" s="2"/>
      <c r="DK87" s="2"/>
      <c r="DL87" s="2"/>
      <c r="DM87" s="2"/>
      <c r="DN87" s="2"/>
      <c r="DO87" s="2"/>
      <c r="DP87" s="2"/>
      <c r="DQ87" s="2"/>
      <c r="DR87" s="2"/>
      <c r="DS87" s="2"/>
      <c r="DT87" s="2"/>
      <c r="DU87" s="2"/>
      <c r="DV87" s="2"/>
      <c r="DW87" s="2"/>
      <c r="DX87" s="2"/>
      <c r="DY87" s="2"/>
      <c r="DZ87" s="2"/>
    </row>
    <row r="88" spans="1:130" ht="36" hidden="1" customHeight="1" x14ac:dyDescent="0.25">
      <c r="A88" s="49">
        <v>76</v>
      </c>
      <c r="B88" s="62">
        <v>141</v>
      </c>
      <c r="C88" s="56">
        <v>141</v>
      </c>
      <c r="D88" s="8" t="s">
        <v>110</v>
      </c>
      <c r="E88" s="15" t="s">
        <v>11</v>
      </c>
      <c r="F88" s="15" t="s">
        <v>111</v>
      </c>
      <c r="G88" s="64" t="s">
        <v>19</v>
      </c>
      <c r="H88" s="83" t="s">
        <v>685</v>
      </c>
      <c r="I88" s="64" t="s">
        <v>628</v>
      </c>
      <c r="J88" s="64" t="s">
        <v>14</v>
      </c>
      <c r="K88" s="16" t="s">
        <v>6</v>
      </c>
      <c r="L88" s="16" t="s">
        <v>15</v>
      </c>
      <c r="M88" s="11"/>
      <c r="N88" s="305" t="s">
        <v>543</v>
      </c>
      <c r="O88" s="66"/>
      <c r="P88" s="66"/>
      <c r="Q88" s="66"/>
      <c r="R88" s="66" t="s">
        <v>15</v>
      </c>
      <c r="S88" s="66"/>
      <c r="T88" s="66"/>
      <c r="U88" s="66"/>
      <c r="V88" s="66"/>
      <c r="W88" s="66"/>
      <c r="X88" s="66"/>
      <c r="Y88" s="67">
        <f t="shared" si="22"/>
        <v>1</v>
      </c>
      <c r="Z88" s="16"/>
      <c r="AA88" s="16"/>
      <c r="AB88" s="16"/>
      <c r="AC88" s="16"/>
      <c r="AD88" s="16"/>
      <c r="AE88" s="68"/>
      <c r="AF88" s="12"/>
      <c r="AG88" s="12"/>
      <c r="AH88" s="12"/>
      <c r="AI88" s="12"/>
      <c r="AJ88" s="12"/>
      <c r="AK88" s="12"/>
      <c r="AL88" s="12" t="s">
        <v>654</v>
      </c>
      <c r="AM88" s="12" t="s">
        <v>687</v>
      </c>
      <c r="AN88" s="12"/>
      <c r="AO88" s="12" t="s">
        <v>626</v>
      </c>
      <c r="AP88" s="12" t="s">
        <v>687</v>
      </c>
      <c r="AQ88" s="12"/>
      <c r="AR88" s="12"/>
      <c r="AS88" s="12"/>
      <c r="AT88" s="12"/>
      <c r="AU88" s="12"/>
      <c r="AV88" s="12"/>
      <c r="AW88" s="12"/>
      <c r="AX88" s="12"/>
      <c r="AY88" s="12"/>
      <c r="AZ88" s="12"/>
      <c r="BA88" s="12"/>
      <c r="BB88" s="12"/>
      <c r="BC88" s="12"/>
      <c r="BD88" s="12"/>
      <c r="BE88" s="12"/>
      <c r="BF88" s="12"/>
      <c r="BG88" s="12"/>
      <c r="BH88" s="12"/>
      <c r="BI88" s="12"/>
      <c r="BJ88" s="16">
        <v>2</v>
      </c>
      <c r="BK88" s="16">
        <v>2</v>
      </c>
      <c r="BL88" s="16">
        <v>2</v>
      </c>
      <c r="BM88" s="16">
        <v>2</v>
      </c>
      <c r="BN88" s="16">
        <v>2</v>
      </c>
      <c r="BO88" s="16">
        <v>2</v>
      </c>
      <c r="BP88" s="16">
        <v>2</v>
      </c>
      <c r="BQ88" s="16">
        <v>2</v>
      </c>
      <c r="BR88" s="16">
        <v>2</v>
      </c>
      <c r="BS88" s="16">
        <v>2</v>
      </c>
      <c r="BT88" s="16">
        <v>2</v>
      </c>
      <c r="BU88" s="16">
        <v>2</v>
      </c>
      <c r="BV88" s="16">
        <v>2</v>
      </c>
      <c r="BW88" s="16">
        <v>2</v>
      </c>
      <c r="BX88" s="16">
        <v>2</v>
      </c>
      <c r="BY88" s="16">
        <v>2</v>
      </c>
      <c r="BZ88" s="16">
        <v>2</v>
      </c>
      <c r="CA88" s="16">
        <v>2</v>
      </c>
      <c r="CB88" s="16">
        <v>2</v>
      </c>
      <c r="CC88" s="16">
        <v>2</v>
      </c>
      <c r="CD88" s="16">
        <v>2</v>
      </c>
      <c r="CE88" s="16">
        <v>2</v>
      </c>
      <c r="CF88" s="16">
        <v>2</v>
      </c>
      <c r="CG88" s="16">
        <v>2</v>
      </c>
      <c r="CH88" s="16">
        <v>2</v>
      </c>
      <c r="CI88" s="16">
        <v>2</v>
      </c>
      <c r="CJ88" s="16">
        <v>2</v>
      </c>
      <c r="CK88" s="16">
        <v>2</v>
      </c>
      <c r="CL88" s="16">
        <v>2</v>
      </c>
      <c r="CM88" s="16">
        <v>2</v>
      </c>
      <c r="CN88" s="16">
        <v>2</v>
      </c>
      <c r="CO88" s="16">
        <v>2</v>
      </c>
      <c r="CP88" s="16">
        <v>2</v>
      </c>
      <c r="CQ88" s="16">
        <v>2</v>
      </c>
      <c r="CR88" s="16">
        <v>2</v>
      </c>
      <c r="CS88" s="16">
        <v>2</v>
      </c>
      <c r="CT88" s="16">
        <v>2</v>
      </c>
      <c r="CU88" s="16">
        <v>2</v>
      </c>
      <c r="CV88" s="16">
        <v>2</v>
      </c>
      <c r="CW88" s="69">
        <f t="shared" si="11"/>
        <v>39</v>
      </c>
      <c r="CX88" s="352">
        <f t="shared" si="12"/>
        <v>1</v>
      </c>
      <c r="CY88" s="69">
        <f t="shared" si="13"/>
        <v>0</v>
      </c>
      <c r="CZ88" s="70">
        <f t="shared" si="14"/>
        <v>0</v>
      </c>
      <c r="DA88" s="69">
        <f t="shared" si="15"/>
        <v>0</v>
      </c>
      <c r="DB88" s="70">
        <f t="shared" si="16"/>
        <v>0</v>
      </c>
      <c r="DC88" s="69">
        <f t="shared" si="17"/>
        <v>0</v>
      </c>
      <c r="DD88" s="70">
        <f t="shared" si="18"/>
        <v>0</v>
      </c>
      <c r="DE88" s="71">
        <f t="shared" si="19"/>
        <v>2</v>
      </c>
      <c r="DF88" s="71" t="str">
        <f t="shared" si="20"/>
        <v>Đạt mục tiêu</v>
      </c>
      <c r="DG88" s="2"/>
      <c r="DH88" s="2"/>
      <c r="DI88" s="2"/>
      <c r="DJ88" s="2"/>
      <c r="DK88" s="2"/>
      <c r="DL88" s="2"/>
      <c r="DM88" s="2"/>
      <c r="DN88" s="2"/>
      <c r="DO88" s="2"/>
      <c r="DP88" s="2"/>
      <c r="DQ88" s="2"/>
      <c r="DR88" s="2"/>
      <c r="DS88" s="2"/>
      <c r="DT88" s="2"/>
      <c r="DU88" s="2"/>
      <c r="DV88" s="2"/>
      <c r="DW88" s="2"/>
      <c r="DX88" s="2"/>
      <c r="DY88" s="2"/>
      <c r="DZ88" s="2"/>
    </row>
    <row r="89" spans="1:130" ht="48" customHeight="1" x14ac:dyDescent="0.25">
      <c r="A89" s="49">
        <v>77</v>
      </c>
      <c r="B89" s="62">
        <v>141</v>
      </c>
      <c r="C89" s="56"/>
      <c r="D89" s="8" t="s">
        <v>110</v>
      </c>
      <c r="E89" s="15" t="s">
        <v>11</v>
      </c>
      <c r="F89" s="15" t="s">
        <v>111</v>
      </c>
      <c r="G89" s="64" t="s">
        <v>19</v>
      </c>
      <c r="H89" s="83" t="s">
        <v>1395</v>
      </c>
      <c r="I89" s="64" t="s">
        <v>628</v>
      </c>
      <c r="J89" s="64" t="s">
        <v>14</v>
      </c>
      <c r="K89" s="16" t="s">
        <v>6</v>
      </c>
      <c r="L89" s="16" t="s">
        <v>15</v>
      </c>
      <c r="M89" s="11"/>
      <c r="N89" s="305" t="s">
        <v>541</v>
      </c>
      <c r="O89" s="66"/>
      <c r="P89" s="66" t="s">
        <v>15</v>
      </c>
      <c r="Q89" s="66"/>
      <c r="R89" s="66"/>
      <c r="S89" s="66"/>
      <c r="T89" s="66"/>
      <c r="U89" s="66"/>
      <c r="V89" s="66"/>
      <c r="W89" s="66"/>
      <c r="X89" s="66"/>
      <c r="Y89" s="67">
        <v>1</v>
      </c>
      <c r="Z89" s="16"/>
      <c r="AA89" s="16"/>
      <c r="AB89" s="16"/>
      <c r="AC89" s="16"/>
      <c r="AD89" s="16"/>
      <c r="AE89" s="68"/>
      <c r="AF89" s="12"/>
      <c r="AG89" s="12" t="s">
        <v>654</v>
      </c>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6">
        <v>2</v>
      </c>
      <c r="BK89" s="16">
        <v>2</v>
      </c>
      <c r="BL89" s="16">
        <v>1</v>
      </c>
      <c r="BM89" s="16">
        <v>2</v>
      </c>
      <c r="BN89" s="16">
        <v>2</v>
      </c>
      <c r="BO89" s="16">
        <v>2</v>
      </c>
      <c r="BP89" s="16">
        <v>2</v>
      </c>
      <c r="BQ89" s="16">
        <v>2</v>
      </c>
      <c r="BR89" s="16">
        <v>2</v>
      </c>
      <c r="BS89" s="16">
        <v>2</v>
      </c>
      <c r="BT89" s="16">
        <v>2</v>
      </c>
      <c r="BU89" s="16">
        <v>2</v>
      </c>
      <c r="BV89" s="16">
        <v>2</v>
      </c>
      <c r="BW89" s="16">
        <v>2</v>
      </c>
      <c r="BX89" s="16">
        <v>2</v>
      </c>
      <c r="BY89" s="16">
        <v>2</v>
      </c>
      <c r="BZ89" s="16">
        <v>2</v>
      </c>
      <c r="CA89" s="16">
        <v>2</v>
      </c>
      <c r="CB89" s="16">
        <v>2</v>
      </c>
      <c r="CC89" s="16">
        <v>2</v>
      </c>
      <c r="CD89" s="16">
        <v>2</v>
      </c>
      <c r="CE89" s="16">
        <v>2</v>
      </c>
      <c r="CF89" s="16">
        <v>2</v>
      </c>
      <c r="CG89" s="16">
        <v>2</v>
      </c>
      <c r="CH89" s="16">
        <v>1</v>
      </c>
      <c r="CI89" s="16">
        <v>2</v>
      </c>
      <c r="CJ89" s="16">
        <v>2</v>
      </c>
      <c r="CK89" s="16">
        <v>2</v>
      </c>
      <c r="CL89" s="16">
        <v>2</v>
      </c>
      <c r="CM89" s="16">
        <v>1</v>
      </c>
      <c r="CN89" s="16">
        <v>2</v>
      </c>
      <c r="CO89" s="16">
        <v>2</v>
      </c>
      <c r="CP89" s="16">
        <v>2</v>
      </c>
      <c r="CQ89" s="16">
        <v>2</v>
      </c>
      <c r="CR89" s="16">
        <v>2</v>
      </c>
      <c r="CS89" s="16">
        <v>2</v>
      </c>
      <c r="CT89" s="16">
        <v>2</v>
      </c>
      <c r="CU89" s="16">
        <v>2</v>
      </c>
      <c r="CV89" s="16">
        <v>2</v>
      </c>
      <c r="CW89" s="69">
        <f t="shared" si="11"/>
        <v>36</v>
      </c>
      <c r="CX89" s="352">
        <f t="shared" si="12"/>
        <v>1</v>
      </c>
      <c r="CY89" s="69"/>
      <c r="CZ89" s="70"/>
      <c r="DA89" s="69"/>
      <c r="DB89" s="70"/>
      <c r="DC89" s="69"/>
      <c r="DD89" s="70"/>
      <c r="DE89" s="71"/>
      <c r="DF89" s="71"/>
      <c r="DG89" s="2"/>
      <c r="DH89" s="2"/>
      <c r="DI89" s="2"/>
      <c r="DJ89" s="2"/>
      <c r="DK89" s="2"/>
      <c r="DL89" s="2"/>
      <c r="DM89" s="2"/>
      <c r="DN89" s="2"/>
      <c r="DO89" s="2"/>
      <c r="DP89" s="2"/>
      <c r="DQ89" s="2"/>
      <c r="DR89" s="2"/>
      <c r="DS89" s="2"/>
      <c r="DT89" s="2"/>
      <c r="DU89" s="2"/>
      <c r="DV89" s="2"/>
      <c r="DW89" s="2"/>
      <c r="DX89" s="2"/>
      <c r="DY89" s="2"/>
      <c r="DZ89" s="2"/>
    </row>
    <row r="90" spans="1:130" ht="46.5" hidden="1" customHeight="1" x14ac:dyDescent="0.25">
      <c r="A90" s="49">
        <v>78</v>
      </c>
      <c r="B90" s="62"/>
      <c r="C90" s="56">
        <v>146</v>
      </c>
      <c r="D90" s="8" t="s">
        <v>112</v>
      </c>
      <c r="E90" s="15" t="s">
        <v>13</v>
      </c>
      <c r="F90" s="15" t="s">
        <v>113</v>
      </c>
      <c r="G90" s="64" t="s">
        <v>13</v>
      </c>
      <c r="H90" s="8" t="s">
        <v>686</v>
      </c>
      <c r="I90" s="64" t="s">
        <v>628</v>
      </c>
      <c r="J90" s="64" t="s">
        <v>14</v>
      </c>
      <c r="K90" s="16" t="s">
        <v>6</v>
      </c>
      <c r="L90" s="16" t="s">
        <v>15</v>
      </c>
      <c r="M90" s="11"/>
      <c r="N90" s="11" t="s">
        <v>546</v>
      </c>
      <c r="O90" s="66"/>
      <c r="P90" s="66"/>
      <c r="Q90" s="66"/>
      <c r="R90" s="66"/>
      <c r="S90" s="66"/>
      <c r="T90" s="66"/>
      <c r="U90" s="66" t="s">
        <v>15</v>
      </c>
      <c r="V90" s="66"/>
      <c r="W90" s="66"/>
      <c r="X90" s="66"/>
      <c r="Y90" s="67">
        <f>COUNTIF(O90:X90,"x")</f>
        <v>1</v>
      </c>
      <c r="Z90" s="16"/>
      <c r="AA90" s="16"/>
      <c r="AB90" s="16"/>
      <c r="AC90" s="16"/>
      <c r="AD90" s="16"/>
      <c r="AE90" s="68"/>
      <c r="AF90" s="12"/>
      <c r="AG90" s="12"/>
      <c r="AH90" s="12"/>
      <c r="AI90" s="12"/>
      <c r="AJ90" s="12"/>
      <c r="AK90" s="12"/>
      <c r="AL90" s="12"/>
      <c r="AM90" s="12"/>
      <c r="AN90" s="12"/>
      <c r="AO90" s="12"/>
      <c r="AP90" s="12"/>
      <c r="AQ90" s="12"/>
      <c r="AR90" s="12"/>
      <c r="AS90" s="12"/>
      <c r="AT90" s="12"/>
      <c r="AU90" s="12"/>
      <c r="AV90" s="12"/>
      <c r="AW90" s="12"/>
      <c r="AX90" s="12"/>
      <c r="AY90" s="12" t="s">
        <v>687</v>
      </c>
      <c r="AZ90" s="12"/>
      <c r="BA90" s="12" t="s">
        <v>687</v>
      </c>
      <c r="BB90" s="12" t="s">
        <v>687</v>
      </c>
      <c r="BC90" s="12"/>
      <c r="BD90" s="12"/>
      <c r="BE90" s="12"/>
      <c r="BF90" s="12"/>
      <c r="BG90" s="12"/>
      <c r="BH90" s="12"/>
      <c r="BI90" s="12"/>
      <c r="BJ90" s="16">
        <v>2</v>
      </c>
      <c r="BK90" s="16">
        <v>2</v>
      </c>
      <c r="BL90" s="16">
        <v>2</v>
      </c>
      <c r="BM90" s="16">
        <v>2</v>
      </c>
      <c r="BN90" s="16">
        <v>2</v>
      </c>
      <c r="BO90" s="16">
        <v>2</v>
      </c>
      <c r="BP90" s="16">
        <v>2</v>
      </c>
      <c r="BQ90" s="16">
        <v>2</v>
      </c>
      <c r="BR90" s="16">
        <v>2</v>
      </c>
      <c r="BS90" s="16">
        <v>2</v>
      </c>
      <c r="BT90" s="16">
        <v>2</v>
      </c>
      <c r="BU90" s="16">
        <v>2</v>
      </c>
      <c r="BV90" s="16">
        <v>2</v>
      </c>
      <c r="BW90" s="16">
        <v>2</v>
      </c>
      <c r="BX90" s="16">
        <v>2</v>
      </c>
      <c r="BY90" s="16">
        <v>2</v>
      </c>
      <c r="BZ90" s="16">
        <v>2</v>
      </c>
      <c r="CA90" s="16">
        <v>2</v>
      </c>
      <c r="CB90" s="16">
        <v>2</v>
      </c>
      <c r="CC90" s="16">
        <v>2</v>
      </c>
      <c r="CD90" s="16">
        <v>2</v>
      </c>
      <c r="CE90" s="16">
        <v>2</v>
      </c>
      <c r="CF90" s="16">
        <v>2</v>
      </c>
      <c r="CG90" s="16">
        <v>2</v>
      </c>
      <c r="CH90" s="16">
        <v>2</v>
      </c>
      <c r="CI90" s="16">
        <v>2</v>
      </c>
      <c r="CJ90" s="16">
        <v>2</v>
      </c>
      <c r="CK90" s="16">
        <v>2</v>
      </c>
      <c r="CL90" s="16">
        <v>2</v>
      </c>
      <c r="CM90" s="16">
        <v>2</v>
      </c>
      <c r="CN90" s="16">
        <v>2</v>
      </c>
      <c r="CO90" s="16">
        <v>2</v>
      </c>
      <c r="CP90" s="16">
        <v>2</v>
      </c>
      <c r="CQ90" s="16">
        <v>2</v>
      </c>
      <c r="CR90" s="16">
        <v>2</v>
      </c>
      <c r="CS90" s="16">
        <v>2</v>
      </c>
      <c r="CT90" s="16">
        <v>2</v>
      </c>
      <c r="CU90" s="16">
        <v>2</v>
      </c>
      <c r="CV90" s="16">
        <v>2</v>
      </c>
      <c r="CW90" s="69">
        <f t="shared" si="11"/>
        <v>39</v>
      </c>
      <c r="CX90" s="352">
        <f>CW90/(CW90+CY90+DA90+DC90)</f>
        <v>1</v>
      </c>
      <c r="CY90" s="69">
        <f>COUNTIF(BJ90:CV90,"1")</f>
        <v>0</v>
      </c>
      <c r="CZ90" s="70">
        <f>CY90/(CW90+CY90+DA90+DC90)</f>
        <v>0</v>
      </c>
      <c r="DA90" s="69">
        <f>COUNTIF(BJ90:CV90,"0")</f>
        <v>0</v>
      </c>
      <c r="DB90" s="70">
        <f>DA90/(CW90+CY90+DA90+DC90)</f>
        <v>0</v>
      </c>
      <c r="DC90" s="69">
        <f>COUNTIF(BJ90:CV90,"KĐG")</f>
        <v>0</v>
      </c>
      <c r="DD90" s="70">
        <f>DC90/(CW90+CY90+DA90+DC90)</f>
        <v>0</v>
      </c>
      <c r="DE90" s="71">
        <f>(((CW90*2)+(CY90*1)+(DA90*0)))/(CW90+CY90+DA90)</f>
        <v>2</v>
      </c>
      <c r="DF90" s="71" t="str">
        <f>IF(DD90&gt;=50%,"KĐG",IF(DE90&gt;=1.6,"Đạt mục tiêu",IF(DE90&gt;=1,"Cần cố gắng","Chưa đạt")))</f>
        <v>Đạt mục tiêu</v>
      </c>
      <c r="DG90" s="2"/>
      <c r="DH90" s="2"/>
      <c r="DI90" s="2"/>
      <c r="DJ90" s="2"/>
      <c r="DK90" s="2"/>
      <c r="DL90" s="2"/>
      <c r="DM90" s="2"/>
      <c r="DN90" s="2"/>
      <c r="DO90" s="2"/>
      <c r="DP90" s="2"/>
      <c r="DQ90" s="2"/>
      <c r="DR90" s="2"/>
      <c r="DS90" s="2"/>
      <c r="DT90" s="2"/>
      <c r="DU90" s="2"/>
      <c r="DV90" s="2"/>
      <c r="DW90" s="2"/>
      <c r="DX90" s="2"/>
      <c r="DY90" s="2"/>
      <c r="DZ90" s="2"/>
    </row>
    <row r="91" spans="1:130" ht="75" hidden="1" customHeight="1" x14ac:dyDescent="0.25">
      <c r="A91" s="49">
        <v>79</v>
      </c>
      <c r="B91" s="62">
        <v>146</v>
      </c>
      <c r="C91" s="56">
        <v>149</v>
      </c>
      <c r="D91" s="8" t="s">
        <v>114</v>
      </c>
      <c r="E91" s="15" t="s">
        <v>19</v>
      </c>
      <c r="F91" s="15" t="s">
        <v>115</v>
      </c>
      <c r="G91" s="64" t="s">
        <v>19</v>
      </c>
      <c r="H91" s="64" t="s">
        <v>688</v>
      </c>
      <c r="I91" s="64" t="s">
        <v>628</v>
      </c>
      <c r="J91" s="64" t="s">
        <v>14</v>
      </c>
      <c r="K91" s="16" t="s">
        <v>6</v>
      </c>
      <c r="L91" s="16" t="s">
        <v>15</v>
      </c>
      <c r="M91" s="11"/>
      <c r="N91" s="304" t="s">
        <v>1200</v>
      </c>
      <c r="O91" s="66" t="s">
        <v>15</v>
      </c>
      <c r="P91" s="66"/>
      <c r="Q91" s="66"/>
      <c r="R91" s="66"/>
      <c r="S91" s="66"/>
      <c r="T91" s="66"/>
      <c r="U91" s="66"/>
      <c r="V91" s="66"/>
      <c r="W91" s="66"/>
      <c r="X91" s="66"/>
      <c r="Y91" s="67">
        <f>COUNTIF(O91:X91,"x")</f>
        <v>1</v>
      </c>
      <c r="Z91" s="16"/>
      <c r="AA91" s="16"/>
      <c r="AB91" s="16" t="s">
        <v>626</v>
      </c>
      <c r="AC91" s="16" t="s">
        <v>654</v>
      </c>
      <c r="AD91" s="16"/>
      <c r="AE91" s="68"/>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6">
        <v>2</v>
      </c>
      <c r="BK91" s="16">
        <v>2</v>
      </c>
      <c r="BL91" s="16">
        <v>2</v>
      </c>
      <c r="BM91" s="16">
        <v>1</v>
      </c>
      <c r="BN91" s="16">
        <v>1</v>
      </c>
      <c r="BO91" s="16">
        <v>1</v>
      </c>
      <c r="BP91" s="16">
        <v>1</v>
      </c>
      <c r="BQ91" s="16">
        <v>1</v>
      </c>
      <c r="BR91" s="16">
        <v>2</v>
      </c>
      <c r="BS91" s="16">
        <v>2</v>
      </c>
      <c r="BT91" s="16">
        <v>2</v>
      </c>
      <c r="BU91" s="16">
        <v>2</v>
      </c>
      <c r="BV91" s="16">
        <v>2</v>
      </c>
      <c r="BW91" s="16">
        <v>2</v>
      </c>
      <c r="BX91" s="16">
        <v>2</v>
      </c>
      <c r="BY91" s="16">
        <v>2</v>
      </c>
      <c r="BZ91" s="16">
        <v>2</v>
      </c>
      <c r="CA91" s="16">
        <v>2</v>
      </c>
      <c r="CB91" s="16">
        <v>2</v>
      </c>
      <c r="CC91" s="16">
        <v>2</v>
      </c>
      <c r="CD91" s="16">
        <v>2</v>
      </c>
      <c r="CE91" s="16">
        <v>2</v>
      </c>
      <c r="CF91" s="16">
        <v>2</v>
      </c>
      <c r="CG91" s="16">
        <v>2</v>
      </c>
      <c r="CH91" s="16">
        <v>2</v>
      </c>
      <c r="CI91" s="16">
        <v>2</v>
      </c>
      <c r="CJ91" s="16">
        <v>2</v>
      </c>
      <c r="CK91" s="16">
        <v>2</v>
      </c>
      <c r="CL91" s="16">
        <v>2</v>
      </c>
      <c r="CM91" s="16">
        <v>2</v>
      </c>
      <c r="CN91" s="16">
        <v>2</v>
      </c>
      <c r="CO91" s="16">
        <v>2</v>
      </c>
      <c r="CP91" s="16">
        <v>2</v>
      </c>
      <c r="CQ91" s="16">
        <v>2</v>
      </c>
      <c r="CR91" s="16">
        <v>2</v>
      </c>
      <c r="CS91" s="16">
        <v>2</v>
      </c>
      <c r="CT91" s="16">
        <v>2</v>
      </c>
      <c r="CU91" s="16">
        <v>2</v>
      </c>
      <c r="CV91" s="16">
        <v>2</v>
      </c>
      <c r="CW91" s="69">
        <f t="shared" si="11"/>
        <v>34</v>
      </c>
      <c r="CX91" s="352">
        <f>CW91/(CW91+CY91+DA91+DC91)</f>
        <v>0.87179487179487181</v>
      </c>
      <c r="CY91" s="69">
        <f>COUNTIF(BJ91:CV91,"1")</f>
        <v>5</v>
      </c>
      <c r="CZ91" s="70">
        <f>CY91/(CW91+CY91+DA91+DC91)</f>
        <v>0.12820512820512819</v>
      </c>
      <c r="DA91" s="69">
        <f>COUNTIF(BJ91:CV91,"0")</f>
        <v>0</v>
      </c>
      <c r="DB91" s="70">
        <f>DA91/(CW91+CY91+DA91+DC91)</f>
        <v>0</v>
      </c>
      <c r="DC91" s="69">
        <f>COUNTIF(BJ91:CV91,"KĐG")</f>
        <v>0</v>
      </c>
      <c r="DD91" s="70">
        <f>DC91/(CW91+CY91+DA91+DC91)</f>
        <v>0</v>
      </c>
      <c r="DE91" s="71">
        <f>(((CW91*2)+(CY91*1)+(DA91*0)))/(CW91+CY91+DA91)</f>
        <v>1.8717948717948718</v>
      </c>
      <c r="DF91" s="71" t="str">
        <f>IF(DD91&gt;=50%,"KĐG",IF(DE91&gt;=1.6,"Đạt mục tiêu",IF(DE91&gt;=1,"Cần cố gắng","Chưa đạt")))</f>
        <v>Đạt mục tiêu</v>
      </c>
      <c r="DG91" s="2"/>
      <c r="DH91" s="2"/>
      <c r="DI91" s="2"/>
      <c r="DJ91" s="2"/>
      <c r="DK91" s="2"/>
      <c r="DL91" s="2"/>
      <c r="DM91" s="2"/>
      <c r="DN91" s="2"/>
      <c r="DO91" s="2"/>
      <c r="DP91" s="2"/>
      <c r="DQ91" s="2"/>
      <c r="DR91" s="2"/>
      <c r="DS91" s="2"/>
      <c r="DT91" s="2"/>
      <c r="DU91" s="2"/>
      <c r="DV91" s="2"/>
      <c r="DW91" s="2"/>
      <c r="DX91" s="2"/>
      <c r="DY91" s="2"/>
      <c r="DZ91" s="2"/>
    </row>
    <row r="92" spans="1:130" ht="73.5" hidden="1" customHeight="1" x14ac:dyDescent="0.25">
      <c r="A92" s="49">
        <v>80</v>
      </c>
      <c r="B92" s="62">
        <v>146</v>
      </c>
      <c r="C92" s="56">
        <v>149</v>
      </c>
      <c r="D92" s="8" t="s">
        <v>114</v>
      </c>
      <c r="E92" s="15" t="s">
        <v>19</v>
      </c>
      <c r="F92" s="15" t="s">
        <v>115</v>
      </c>
      <c r="G92" s="64" t="s">
        <v>19</v>
      </c>
      <c r="H92" s="64" t="s">
        <v>689</v>
      </c>
      <c r="I92" s="64" t="s">
        <v>628</v>
      </c>
      <c r="J92" s="64" t="s">
        <v>14</v>
      </c>
      <c r="K92" s="16"/>
      <c r="L92" s="16"/>
      <c r="M92" s="11"/>
      <c r="N92" s="11" t="s">
        <v>545</v>
      </c>
      <c r="O92" s="66"/>
      <c r="P92" s="66"/>
      <c r="Q92" s="66"/>
      <c r="R92" s="66"/>
      <c r="S92" s="66"/>
      <c r="T92" s="66" t="s">
        <v>15</v>
      </c>
      <c r="U92" s="66"/>
      <c r="V92" s="66"/>
      <c r="W92" s="66"/>
      <c r="X92" s="66"/>
      <c r="Y92" s="67"/>
      <c r="Z92" s="16"/>
      <c r="AA92" s="16"/>
      <c r="AB92" s="16"/>
      <c r="AC92" s="16"/>
      <c r="AD92" s="16"/>
      <c r="AE92" s="68"/>
      <c r="AF92" s="12"/>
      <c r="AG92" s="12"/>
      <c r="AH92" s="12"/>
      <c r="AI92" s="12"/>
      <c r="AJ92" s="12"/>
      <c r="AK92" s="12"/>
      <c r="AL92" s="12"/>
      <c r="AM92" s="12"/>
      <c r="AN92" s="12"/>
      <c r="AO92" s="12"/>
      <c r="AP92" s="12"/>
      <c r="AQ92" s="12"/>
      <c r="AR92" s="12"/>
      <c r="AS92" s="12"/>
      <c r="AT92" s="12"/>
      <c r="AU92" s="12"/>
      <c r="AV92" s="12"/>
      <c r="AW92" s="12" t="s">
        <v>626</v>
      </c>
      <c r="AX92" s="12" t="s">
        <v>654</v>
      </c>
      <c r="AY92" s="12"/>
      <c r="AZ92" s="12"/>
      <c r="BA92" s="12"/>
      <c r="BB92" s="12"/>
      <c r="BC92" s="12"/>
      <c r="BD92" s="12"/>
      <c r="BE92" s="12"/>
      <c r="BF92" s="12"/>
      <c r="BG92" s="12"/>
      <c r="BH92" s="12"/>
      <c r="BI92" s="12"/>
      <c r="BJ92" s="345">
        <v>2</v>
      </c>
      <c r="BK92" s="345">
        <v>2</v>
      </c>
      <c r="BL92" s="345">
        <v>2</v>
      </c>
      <c r="BM92" s="345">
        <v>2</v>
      </c>
      <c r="BN92" s="345">
        <v>2</v>
      </c>
      <c r="BO92" s="345">
        <v>2</v>
      </c>
      <c r="BP92" s="345">
        <v>2</v>
      </c>
      <c r="BQ92" s="345">
        <v>2</v>
      </c>
      <c r="BR92" s="345">
        <v>2</v>
      </c>
      <c r="BS92" s="345">
        <v>2</v>
      </c>
      <c r="BT92" s="345">
        <v>2</v>
      </c>
      <c r="BU92" s="345">
        <v>2</v>
      </c>
      <c r="BV92" s="345">
        <v>2</v>
      </c>
      <c r="BW92" s="345">
        <v>2</v>
      </c>
      <c r="BX92" s="345">
        <v>2</v>
      </c>
      <c r="BY92" s="345">
        <v>2</v>
      </c>
      <c r="BZ92" s="345">
        <v>2</v>
      </c>
      <c r="CA92" s="345">
        <v>2</v>
      </c>
      <c r="CB92" s="345">
        <v>2</v>
      </c>
      <c r="CC92" s="345">
        <v>2</v>
      </c>
      <c r="CD92" s="345">
        <v>2</v>
      </c>
      <c r="CE92" s="345">
        <v>2</v>
      </c>
      <c r="CF92" s="345">
        <v>2</v>
      </c>
      <c r="CG92" s="345">
        <v>2</v>
      </c>
      <c r="CH92" s="345">
        <v>2</v>
      </c>
      <c r="CI92" s="345">
        <v>2</v>
      </c>
      <c r="CJ92" s="345">
        <v>2</v>
      </c>
      <c r="CK92" s="345">
        <v>2</v>
      </c>
      <c r="CL92" s="345">
        <v>2</v>
      </c>
      <c r="CM92" s="345">
        <v>2</v>
      </c>
      <c r="CN92" s="345">
        <v>2</v>
      </c>
      <c r="CO92" s="345">
        <v>2</v>
      </c>
      <c r="CP92" s="345">
        <v>1</v>
      </c>
      <c r="CQ92" s="345">
        <v>2</v>
      </c>
      <c r="CR92" s="345">
        <v>2</v>
      </c>
      <c r="CS92" s="345">
        <v>2</v>
      </c>
      <c r="CT92" s="345">
        <v>2</v>
      </c>
      <c r="CU92" s="345">
        <v>2</v>
      </c>
      <c r="CV92" s="345">
        <v>2</v>
      </c>
      <c r="CW92" s="335">
        <f t="shared" si="11"/>
        <v>38</v>
      </c>
      <c r="CX92" s="330">
        <f t="shared" ref="CX92" si="23">CW92/(CW92+CY92+DA92+DC92)</f>
        <v>0.97435897435897434</v>
      </c>
      <c r="CY92" s="335">
        <f t="shared" ref="CY92" si="24">COUNTIF(BJ92:CV92,"1")</f>
        <v>1</v>
      </c>
      <c r="CZ92" s="339">
        <f t="shared" ref="CZ92" si="25">CY92/(CW92+CY92+DA92+DC92)</f>
        <v>2.564102564102564E-2</v>
      </c>
      <c r="DA92" s="335">
        <f t="shared" ref="DA92" si="26">COUNTIF(BJ92:CV92,"0")</f>
        <v>0</v>
      </c>
      <c r="DB92" s="339">
        <f t="shared" ref="DB92" si="27">DA92/(CW92+CY92+DA92+DC92)</f>
        <v>0</v>
      </c>
      <c r="DC92" s="335">
        <f t="shared" ref="DC92" si="28">COUNTIF(BJ92:CV92,"KĐG")</f>
        <v>0</v>
      </c>
      <c r="DD92" s="339">
        <f t="shared" ref="DD92" si="29">DC92/(CW92+CY92+DA92+DC92)</f>
        <v>0</v>
      </c>
      <c r="DE92" s="71"/>
      <c r="DF92" s="71"/>
      <c r="DG92" s="2"/>
      <c r="DH92" s="2"/>
      <c r="DI92" s="2"/>
      <c r="DJ92" s="2"/>
      <c r="DK92" s="2"/>
      <c r="DL92" s="2"/>
      <c r="DM92" s="2"/>
      <c r="DN92" s="2"/>
      <c r="DO92" s="2"/>
      <c r="DP92" s="2"/>
      <c r="DQ92" s="2"/>
      <c r="DR92" s="2"/>
      <c r="DS92" s="2"/>
      <c r="DT92" s="2"/>
      <c r="DU92" s="2"/>
      <c r="DV92" s="2"/>
      <c r="DW92" s="2"/>
      <c r="DX92" s="2"/>
      <c r="DY92" s="2"/>
      <c r="DZ92" s="2"/>
    </row>
    <row r="93" spans="1:130" ht="23.25" customHeight="1" x14ac:dyDescent="0.25">
      <c r="A93" s="49">
        <v>81</v>
      </c>
      <c r="B93" s="62">
        <v>149</v>
      </c>
      <c r="C93" s="56">
        <v>153</v>
      </c>
      <c r="D93" s="8" t="s">
        <v>690</v>
      </c>
      <c r="E93" s="15" t="s">
        <v>36</v>
      </c>
      <c r="F93" s="15" t="s">
        <v>691</v>
      </c>
      <c r="G93" s="64" t="s">
        <v>36</v>
      </c>
      <c r="H93" s="8" t="s">
        <v>692</v>
      </c>
      <c r="I93" s="64" t="s">
        <v>628</v>
      </c>
      <c r="J93" s="64" t="s">
        <v>14</v>
      </c>
      <c r="K93" s="16" t="s">
        <v>6</v>
      </c>
      <c r="L93" s="16" t="s">
        <v>15</v>
      </c>
      <c r="M93" s="11"/>
      <c r="N93" s="11"/>
      <c r="O93" s="66"/>
      <c r="P93" s="66"/>
      <c r="Q93" s="66"/>
      <c r="R93" s="66"/>
      <c r="S93" s="66"/>
      <c r="T93" s="66"/>
      <c r="U93" s="66" t="s">
        <v>15</v>
      </c>
      <c r="V93" s="66"/>
      <c r="W93" s="66"/>
      <c r="X93" s="66"/>
      <c r="Y93" s="67">
        <f t="shared" ref="Y93:Y133" si="30">COUNTIF(O93:X93,"x")</f>
        <v>1</v>
      </c>
      <c r="Z93" s="16"/>
      <c r="AA93" s="16"/>
      <c r="AB93" s="16"/>
      <c r="AC93" s="16"/>
      <c r="AD93" s="16"/>
      <c r="AE93" s="68"/>
      <c r="AF93" s="12"/>
      <c r="AG93" s="12"/>
      <c r="AH93" s="12"/>
      <c r="AI93" s="12"/>
      <c r="AJ93" s="12"/>
      <c r="AK93" s="12"/>
      <c r="AL93" s="12"/>
      <c r="AM93" s="12"/>
      <c r="AN93" s="12"/>
      <c r="AO93" s="12"/>
      <c r="AP93" s="12"/>
      <c r="AQ93" s="12"/>
      <c r="AR93" s="12"/>
      <c r="AS93" s="12"/>
      <c r="AT93" s="12"/>
      <c r="AU93" s="12"/>
      <c r="AV93" s="12"/>
      <c r="AW93" s="12"/>
      <c r="AX93" s="12"/>
      <c r="AY93" s="12" t="s">
        <v>687</v>
      </c>
      <c r="AZ93" s="12"/>
      <c r="BA93" s="12" t="s">
        <v>687</v>
      </c>
      <c r="BB93" s="12" t="s">
        <v>687</v>
      </c>
      <c r="BC93" s="12"/>
      <c r="BD93" s="12"/>
      <c r="BE93" s="12"/>
      <c r="BF93" s="12"/>
      <c r="BG93" s="12"/>
      <c r="BH93" s="12"/>
      <c r="BI93" s="12"/>
      <c r="BJ93" s="16">
        <v>2</v>
      </c>
      <c r="BK93" s="16">
        <v>2</v>
      </c>
      <c r="BL93" s="16">
        <v>2</v>
      </c>
      <c r="BM93" s="16">
        <v>2</v>
      </c>
      <c r="BN93" s="16">
        <v>2</v>
      </c>
      <c r="BO93" s="16">
        <v>2</v>
      </c>
      <c r="BP93" s="16">
        <v>2</v>
      </c>
      <c r="BQ93" s="16">
        <v>2</v>
      </c>
      <c r="BR93" s="16">
        <v>2</v>
      </c>
      <c r="BS93" s="16">
        <v>2</v>
      </c>
      <c r="BT93" s="16">
        <v>2</v>
      </c>
      <c r="BU93" s="16">
        <v>2</v>
      </c>
      <c r="BV93" s="16">
        <v>2</v>
      </c>
      <c r="BW93" s="16">
        <v>2</v>
      </c>
      <c r="BX93" s="16">
        <v>2</v>
      </c>
      <c r="BY93" s="16">
        <v>2</v>
      </c>
      <c r="BZ93" s="16">
        <v>2</v>
      </c>
      <c r="CA93" s="16">
        <v>2</v>
      </c>
      <c r="CB93" s="16">
        <v>2</v>
      </c>
      <c r="CC93" s="16">
        <v>2</v>
      </c>
      <c r="CD93" s="16">
        <v>2</v>
      </c>
      <c r="CE93" s="16">
        <v>2</v>
      </c>
      <c r="CF93" s="16">
        <v>2</v>
      </c>
      <c r="CG93" s="16">
        <v>2</v>
      </c>
      <c r="CH93" s="16">
        <v>2</v>
      </c>
      <c r="CI93" s="16">
        <v>2</v>
      </c>
      <c r="CJ93" s="16">
        <v>2</v>
      </c>
      <c r="CK93" s="16">
        <v>2</v>
      </c>
      <c r="CL93" s="16">
        <v>2</v>
      </c>
      <c r="CM93" s="16">
        <v>2</v>
      </c>
      <c r="CN93" s="16">
        <v>2</v>
      </c>
      <c r="CO93" s="16">
        <v>2</v>
      </c>
      <c r="CP93" s="16">
        <v>2</v>
      </c>
      <c r="CQ93" s="16">
        <v>2</v>
      </c>
      <c r="CR93" s="16">
        <v>2</v>
      </c>
      <c r="CS93" s="16">
        <v>2</v>
      </c>
      <c r="CT93" s="16">
        <v>2</v>
      </c>
      <c r="CU93" s="16">
        <v>2</v>
      </c>
      <c r="CV93" s="16">
        <v>2</v>
      </c>
      <c r="CW93" s="69">
        <f>COUNTIF(BJ93:CV93,"2")</f>
        <v>39</v>
      </c>
      <c r="CX93" s="352">
        <f>CW93/(CW93+CY93+DA93+DC93)</f>
        <v>1</v>
      </c>
      <c r="CY93" s="69">
        <f>COUNTIF(BJ93:CV93,"1")</f>
        <v>0</v>
      </c>
      <c r="CZ93" s="70">
        <f>CY93/(CW93+CY93+DA93+DC93)</f>
        <v>0</v>
      </c>
      <c r="DA93" s="69">
        <f>COUNTIF(BJ93:CV93,"0")</f>
        <v>0</v>
      </c>
      <c r="DB93" s="70">
        <f>DA93/(CW93+CY93+DA93+DC93)</f>
        <v>0</v>
      </c>
      <c r="DC93" s="69">
        <f>COUNTIF(BJ93:CV93,"KĐG")</f>
        <v>0</v>
      </c>
      <c r="DD93" s="70">
        <f>DC93/(CW93+CY93+DA93+DC93)</f>
        <v>0</v>
      </c>
      <c r="DE93" s="71">
        <f>(((CW93*2)+(CY93*1)+(DA93*0)))/(CW93+CY93+DA93)</f>
        <v>2</v>
      </c>
      <c r="DF93" s="71" t="str">
        <f>IF(DD93&gt;=50%,"KĐG",IF(DE93&gt;=1.6,"Đạt mục tiêu",IF(DE93&gt;=1,"Cần cố gắng","Chưa đạt")))</f>
        <v>Đạt mục tiêu</v>
      </c>
      <c r="DG93" s="2"/>
      <c r="DH93" s="2"/>
      <c r="DI93" s="2"/>
      <c r="DJ93" s="2"/>
      <c r="DK93" s="2"/>
      <c r="DL93" s="2"/>
      <c r="DM93" s="2"/>
      <c r="DN93" s="2"/>
      <c r="DO93" s="2"/>
      <c r="DP93" s="2"/>
      <c r="DQ93" s="2"/>
      <c r="DR93" s="2"/>
      <c r="DS93" s="2"/>
      <c r="DT93" s="2"/>
      <c r="DU93" s="2"/>
      <c r="DV93" s="2"/>
      <c r="DW93" s="2"/>
      <c r="DX93" s="2"/>
      <c r="DY93" s="2"/>
      <c r="DZ93" s="2"/>
    </row>
    <row r="94" spans="1:130" ht="51.75" hidden="1" customHeight="1" x14ac:dyDescent="0.25">
      <c r="A94" s="49">
        <v>82</v>
      </c>
      <c r="B94" s="62">
        <v>153</v>
      </c>
      <c r="C94" s="56">
        <v>154</v>
      </c>
      <c r="D94" s="15" t="s">
        <v>152</v>
      </c>
      <c r="E94" s="15" t="s">
        <v>19</v>
      </c>
      <c r="F94" s="15" t="s">
        <v>152</v>
      </c>
      <c r="G94" s="64" t="s">
        <v>19</v>
      </c>
      <c r="H94" s="15" t="s">
        <v>693</v>
      </c>
      <c r="I94" s="64" t="s">
        <v>628</v>
      </c>
      <c r="J94" s="64" t="s">
        <v>14</v>
      </c>
      <c r="K94" s="16" t="s">
        <v>6</v>
      </c>
      <c r="L94" s="16" t="s">
        <v>15</v>
      </c>
      <c r="M94" s="11"/>
      <c r="N94" s="305" t="s">
        <v>543</v>
      </c>
      <c r="O94" s="66"/>
      <c r="P94" s="66"/>
      <c r="Q94" s="66"/>
      <c r="R94" s="66" t="s">
        <v>15</v>
      </c>
      <c r="S94" s="66"/>
      <c r="T94" s="66"/>
      <c r="U94" s="66"/>
      <c r="V94" s="66"/>
      <c r="W94" s="66"/>
      <c r="X94" s="66"/>
      <c r="Y94" s="67">
        <f t="shared" si="30"/>
        <v>1</v>
      </c>
      <c r="Z94" s="16"/>
      <c r="AA94" s="12"/>
      <c r="AB94" s="12"/>
      <c r="AC94" s="12"/>
      <c r="AD94" s="12"/>
      <c r="AE94" s="68"/>
      <c r="AF94" s="68"/>
      <c r="AG94" s="68"/>
      <c r="AH94" s="12"/>
      <c r="AI94" s="12"/>
      <c r="AJ94" s="12"/>
      <c r="AK94" s="12"/>
      <c r="AL94" s="12" t="s">
        <v>626</v>
      </c>
      <c r="AM94" s="12" t="s">
        <v>654</v>
      </c>
      <c r="AN94" s="12" t="s">
        <v>654</v>
      </c>
      <c r="AO94" s="12" t="s">
        <v>623</v>
      </c>
      <c r="AP94" s="12" t="s">
        <v>645</v>
      </c>
      <c r="AQ94" s="12"/>
      <c r="AR94" s="12"/>
      <c r="AS94" s="12"/>
      <c r="AT94" s="12"/>
      <c r="AU94" s="12"/>
      <c r="AV94" s="12"/>
      <c r="AW94" s="12"/>
      <c r="AX94" s="12"/>
      <c r="AY94" s="12"/>
      <c r="AZ94" s="12"/>
      <c r="BA94" s="12"/>
      <c r="BB94" s="12"/>
      <c r="BC94" s="12"/>
      <c r="BD94" s="12"/>
      <c r="BE94" s="12"/>
      <c r="BF94" s="12"/>
      <c r="BG94" s="12"/>
      <c r="BH94" s="12"/>
      <c r="BI94" s="12"/>
      <c r="BJ94" s="16">
        <v>2</v>
      </c>
      <c r="BK94" s="16">
        <v>2</v>
      </c>
      <c r="BL94" s="16">
        <v>2</v>
      </c>
      <c r="BM94" s="16">
        <v>2</v>
      </c>
      <c r="BN94" s="16">
        <v>2</v>
      </c>
      <c r="BO94" s="16">
        <v>2</v>
      </c>
      <c r="BP94" s="16">
        <v>2</v>
      </c>
      <c r="BQ94" s="16">
        <v>2</v>
      </c>
      <c r="BR94" s="16">
        <v>2</v>
      </c>
      <c r="BS94" s="16">
        <v>2</v>
      </c>
      <c r="BT94" s="16">
        <v>2</v>
      </c>
      <c r="BU94" s="16">
        <v>2</v>
      </c>
      <c r="BV94" s="16">
        <v>2</v>
      </c>
      <c r="BW94" s="16">
        <v>2</v>
      </c>
      <c r="BX94" s="16">
        <v>2</v>
      </c>
      <c r="BY94" s="16">
        <v>2</v>
      </c>
      <c r="BZ94" s="16">
        <v>2</v>
      </c>
      <c r="CA94" s="16">
        <v>2</v>
      </c>
      <c r="CB94" s="16">
        <v>2</v>
      </c>
      <c r="CC94" s="16">
        <v>2</v>
      </c>
      <c r="CD94" s="16">
        <v>2</v>
      </c>
      <c r="CE94" s="16">
        <v>2</v>
      </c>
      <c r="CF94" s="16">
        <v>2</v>
      </c>
      <c r="CG94" s="16">
        <v>2</v>
      </c>
      <c r="CH94" s="16">
        <v>2</v>
      </c>
      <c r="CI94" s="16">
        <v>2</v>
      </c>
      <c r="CJ94" s="16">
        <v>2</v>
      </c>
      <c r="CK94" s="16">
        <v>2</v>
      </c>
      <c r="CL94" s="16">
        <v>2</v>
      </c>
      <c r="CM94" s="16">
        <v>2</v>
      </c>
      <c r="CN94" s="16">
        <v>2</v>
      </c>
      <c r="CO94" s="16">
        <v>2</v>
      </c>
      <c r="CP94" s="16">
        <v>2</v>
      </c>
      <c r="CQ94" s="16">
        <v>2</v>
      </c>
      <c r="CR94" s="16">
        <v>2</v>
      </c>
      <c r="CS94" s="16">
        <v>2</v>
      </c>
      <c r="CT94" s="16">
        <v>2</v>
      </c>
      <c r="CU94" s="16">
        <v>2</v>
      </c>
      <c r="CV94" s="16">
        <v>2</v>
      </c>
      <c r="CW94" s="69">
        <f>COUNTIF(BJ94:CV94,"2")</f>
        <v>39</v>
      </c>
      <c r="CX94" s="352">
        <f>CW94/(CW94+CY94+DA94+DC94)</f>
        <v>1</v>
      </c>
      <c r="CY94" s="69">
        <f>COUNTIF(BJ94:CV94,"1")</f>
        <v>0</v>
      </c>
      <c r="CZ94" s="70">
        <f>CY94/(CW94+CY94+DA94+DC94)</f>
        <v>0</v>
      </c>
      <c r="DA94" s="69">
        <f>COUNTIF(BJ94:CV94,"0")</f>
        <v>0</v>
      </c>
      <c r="DB94" s="70">
        <f>DA94/(CW94+CY94+DA94+DC94)</f>
        <v>0</v>
      </c>
      <c r="DC94" s="69">
        <f>COUNTIF(BJ94:CV94,"KĐG")</f>
        <v>0</v>
      </c>
      <c r="DD94" s="70">
        <f>DC94/(CW94+CY94+DA94+DC94)</f>
        <v>0</v>
      </c>
      <c r="DE94" s="71">
        <f>(((CW94*2)+(CY94*1)+(DA94*0)))/(CW94+CY94+DA94)</f>
        <v>2</v>
      </c>
      <c r="DF94" s="71" t="str">
        <f>IF(DD94&gt;=50%,"KĐG",IF(DE94&gt;=1.6,"Đạt mục tiêu",IF(DE94&gt;=1,"Cần cố gắng","Chưa đạt")))</f>
        <v>Đạt mục tiêu</v>
      </c>
      <c r="DG94" s="2"/>
      <c r="DH94" s="2"/>
      <c r="DI94" s="2"/>
      <c r="DJ94" s="2"/>
      <c r="DK94" s="2"/>
      <c r="DL94" s="2"/>
      <c r="DM94" s="2"/>
      <c r="DN94" s="2"/>
      <c r="DO94" s="2"/>
      <c r="DP94" s="2"/>
      <c r="DQ94" s="2"/>
      <c r="DR94" s="2"/>
      <c r="DS94" s="2"/>
      <c r="DT94" s="2"/>
      <c r="DU94" s="2"/>
      <c r="DV94" s="2"/>
      <c r="DW94" s="2"/>
      <c r="DX94" s="2"/>
      <c r="DY94" s="2"/>
      <c r="DZ94" s="2"/>
    </row>
    <row r="95" spans="1:130" ht="46.5" hidden="1" customHeight="1" x14ac:dyDescent="0.25">
      <c r="A95" s="49">
        <v>83</v>
      </c>
      <c r="B95" s="62">
        <v>154</v>
      </c>
      <c r="C95" s="56"/>
      <c r="D95" s="15" t="s">
        <v>143</v>
      </c>
      <c r="E95" s="15" t="s">
        <v>19</v>
      </c>
      <c r="F95" s="15" t="s">
        <v>694</v>
      </c>
      <c r="G95" s="64" t="s">
        <v>19</v>
      </c>
      <c r="H95" s="15" t="s">
        <v>694</v>
      </c>
      <c r="I95" s="64" t="s">
        <v>628</v>
      </c>
      <c r="J95" s="64" t="s">
        <v>14</v>
      </c>
      <c r="K95" s="16"/>
      <c r="L95" s="16"/>
      <c r="M95" s="11"/>
      <c r="N95" s="305" t="s">
        <v>543</v>
      </c>
      <c r="O95" s="66"/>
      <c r="P95" s="66"/>
      <c r="Q95" s="66"/>
      <c r="R95" s="66" t="s">
        <v>15</v>
      </c>
      <c r="S95" s="66"/>
      <c r="T95" s="66"/>
      <c r="U95" s="66"/>
      <c r="V95" s="66"/>
      <c r="W95" s="66"/>
      <c r="X95" s="66"/>
      <c r="Y95" s="67">
        <f t="shared" si="30"/>
        <v>1</v>
      </c>
      <c r="Z95" s="16"/>
      <c r="AA95" s="12"/>
      <c r="AB95" s="12"/>
      <c r="AC95" s="12"/>
      <c r="AD95" s="12"/>
      <c r="AE95" s="68"/>
      <c r="AF95" s="68"/>
      <c r="AG95" s="68"/>
      <c r="AH95" s="12"/>
      <c r="AI95" s="12"/>
      <c r="AJ95" s="12"/>
      <c r="AK95" s="292"/>
      <c r="AL95" s="273" t="s">
        <v>687</v>
      </c>
      <c r="AM95" s="273" t="s">
        <v>687</v>
      </c>
      <c r="AN95" s="273" t="s">
        <v>687</v>
      </c>
      <c r="AO95" s="273" t="s">
        <v>687</v>
      </c>
      <c r="AP95" s="273" t="s">
        <v>687</v>
      </c>
      <c r="AQ95" s="68"/>
      <c r="AR95" s="12"/>
      <c r="AS95" s="12"/>
      <c r="AT95" s="12"/>
      <c r="AU95" s="12"/>
      <c r="AV95" s="12"/>
      <c r="AW95" s="12"/>
      <c r="AX95" s="12"/>
      <c r="AY95" s="12"/>
      <c r="AZ95" s="12"/>
      <c r="BA95" s="12"/>
      <c r="BB95" s="12"/>
      <c r="BC95" s="12"/>
      <c r="BD95" s="12"/>
      <c r="BE95" s="12"/>
      <c r="BF95" s="12"/>
      <c r="BG95" s="12"/>
      <c r="BH95" s="12"/>
      <c r="BI95" s="12"/>
      <c r="BJ95" s="16">
        <v>2</v>
      </c>
      <c r="BK95" s="16">
        <v>2</v>
      </c>
      <c r="BL95" s="16">
        <v>2</v>
      </c>
      <c r="BM95" s="16">
        <v>2</v>
      </c>
      <c r="BN95" s="16">
        <v>2</v>
      </c>
      <c r="BO95" s="16">
        <v>2</v>
      </c>
      <c r="BP95" s="16">
        <v>2</v>
      </c>
      <c r="BQ95" s="16">
        <v>2</v>
      </c>
      <c r="BR95" s="16">
        <v>2</v>
      </c>
      <c r="BS95" s="16">
        <v>2</v>
      </c>
      <c r="BT95" s="16">
        <v>2</v>
      </c>
      <c r="BU95" s="16">
        <v>2</v>
      </c>
      <c r="BV95" s="16">
        <v>2</v>
      </c>
      <c r="BW95" s="16">
        <v>2</v>
      </c>
      <c r="BX95" s="16">
        <v>2</v>
      </c>
      <c r="BY95" s="16">
        <v>2</v>
      </c>
      <c r="BZ95" s="16">
        <v>2</v>
      </c>
      <c r="CA95" s="16">
        <v>2</v>
      </c>
      <c r="CB95" s="16">
        <v>2</v>
      </c>
      <c r="CC95" s="16">
        <v>2</v>
      </c>
      <c r="CD95" s="16">
        <v>2</v>
      </c>
      <c r="CE95" s="16">
        <v>2</v>
      </c>
      <c r="CF95" s="16">
        <v>2</v>
      </c>
      <c r="CG95" s="16">
        <v>2</v>
      </c>
      <c r="CH95" s="16">
        <v>2</v>
      </c>
      <c r="CI95" s="16">
        <v>2</v>
      </c>
      <c r="CJ95" s="16">
        <v>2</v>
      </c>
      <c r="CK95" s="16">
        <v>2</v>
      </c>
      <c r="CL95" s="16">
        <v>2</v>
      </c>
      <c r="CM95" s="16">
        <v>2</v>
      </c>
      <c r="CN95" s="16">
        <v>2</v>
      </c>
      <c r="CO95" s="16">
        <v>2</v>
      </c>
      <c r="CP95" s="16">
        <v>2</v>
      </c>
      <c r="CQ95" s="16">
        <v>2</v>
      </c>
      <c r="CR95" s="16">
        <v>2</v>
      </c>
      <c r="CS95" s="16">
        <v>2</v>
      </c>
      <c r="CT95" s="16">
        <v>2</v>
      </c>
      <c r="CU95" s="16">
        <v>2</v>
      </c>
      <c r="CV95" s="16">
        <v>2</v>
      </c>
      <c r="CW95" s="69"/>
      <c r="CX95" s="352"/>
      <c r="CY95" s="69"/>
      <c r="CZ95" s="70"/>
      <c r="DA95" s="69"/>
      <c r="DB95" s="70"/>
      <c r="DC95" s="69"/>
      <c r="DD95" s="70"/>
      <c r="DE95" s="71"/>
      <c r="DF95" s="71"/>
      <c r="DG95" s="2"/>
      <c r="DH95" s="2"/>
      <c r="DI95" s="2"/>
      <c r="DJ95" s="2"/>
      <c r="DK95" s="2"/>
      <c r="DL95" s="2"/>
      <c r="DM95" s="2"/>
      <c r="DN95" s="2"/>
      <c r="DO95" s="2"/>
      <c r="DP95" s="2"/>
      <c r="DQ95" s="2"/>
      <c r="DR95" s="2"/>
      <c r="DS95" s="2"/>
      <c r="DT95" s="2"/>
      <c r="DU95" s="2"/>
      <c r="DV95" s="2"/>
      <c r="DW95" s="2"/>
      <c r="DX95" s="2"/>
      <c r="DY95" s="2"/>
      <c r="DZ95" s="2"/>
    </row>
    <row r="96" spans="1:130" ht="39" hidden="1" customHeight="1" x14ac:dyDescent="0.25">
      <c r="A96" s="49">
        <v>84</v>
      </c>
      <c r="B96" s="62"/>
      <c r="C96" s="56"/>
      <c r="D96" s="15" t="s">
        <v>695</v>
      </c>
      <c r="E96" s="15" t="s">
        <v>19</v>
      </c>
      <c r="F96" s="15" t="s">
        <v>696</v>
      </c>
      <c r="G96" s="64" t="s">
        <v>19</v>
      </c>
      <c r="H96" s="15" t="s">
        <v>696</v>
      </c>
      <c r="I96" s="64" t="s">
        <v>628</v>
      </c>
      <c r="J96" s="64" t="s">
        <v>14</v>
      </c>
      <c r="K96" s="16"/>
      <c r="L96" s="16"/>
      <c r="M96" s="11"/>
      <c r="N96" s="11" t="s">
        <v>547</v>
      </c>
      <c r="O96" s="66"/>
      <c r="P96" s="66"/>
      <c r="Q96" s="66"/>
      <c r="R96" s="66"/>
      <c r="S96" s="66"/>
      <c r="T96" s="66"/>
      <c r="U96" s="66"/>
      <c r="V96" s="66"/>
      <c r="W96" s="66" t="s">
        <v>15</v>
      </c>
      <c r="X96" s="66"/>
      <c r="Y96" s="67">
        <f t="shared" si="30"/>
        <v>1</v>
      </c>
      <c r="Z96" s="16"/>
      <c r="AA96" s="12"/>
      <c r="AB96" s="12"/>
      <c r="AC96" s="12"/>
      <c r="AD96" s="12"/>
      <c r="AE96" s="68"/>
      <c r="AF96" s="68"/>
      <c r="AG96" s="68"/>
      <c r="AH96" s="12"/>
      <c r="AI96" s="12"/>
      <c r="AJ96" s="12"/>
      <c r="AK96" s="12"/>
      <c r="AL96" s="272"/>
      <c r="AM96" s="272"/>
      <c r="AN96" s="272"/>
      <c r="AO96" s="272"/>
      <c r="AP96" s="272"/>
      <c r="AQ96" s="12"/>
      <c r="AR96" s="12"/>
      <c r="AS96" s="12"/>
      <c r="AT96" s="12"/>
      <c r="AU96" s="12"/>
      <c r="AV96" s="12"/>
      <c r="AW96" s="12"/>
      <c r="AX96" s="12"/>
      <c r="AY96" s="12"/>
      <c r="AZ96" s="12"/>
      <c r="BA96" s="12"/>
      <c r="BB96" s="12"/>
      <c r="BC96" s="12"/>
      <c r="BD96" s="12"/>
      <c r="BE96" s="12"/>
      <c r="BF96" s="16" t="s">
        <v>687</v>
      </c>
      <c r="BG96" s="16" t="s">
        <v>687</v>
      </c>
      <c r="BH96" s="16" t="s">
        <v>687</v>
      </c>
      <c r="BI96" s="12"/>
      <c r="BJ96" s="16">
        <v>2</v>
      </c>
      <c r="BK96" s="16">
        <v>2</v>
      </c>
      <c r="BL96" s="16">
        <v>2</v>
      </c>
      <c r="BM96" s="16">
        <v>2</v>
      </c>
      <c r="BN96" s="16">
        <v>2</v>
      </c>
      <c r="BO96" s="16">
        <v>2</v>
      </c>
      <c r="BP96" s="16">
        <v>2</v>
      </c>
      <c r="BQ96" s="16">
        <v>2</v>
      </c>
      <c r="BR96" s="16">
        <v>2</v>
      </c>
      <c r="BS96" s="16">
        <v>2</v>
      </c>
      <c r="BT96" s="16">
        <v>2</v>
      </c>
      <c r="BU96" s="16">
        <v>2</v>
      </c>
      <c r="BV96" s="16">
        <v>2</v>
      </c>
      <c r="BW96" s="16">
        <v>2</v>
      </c>
      <c r="BX96" s="16">
        <v>2</v>
      </c>
      <c r="BY96" s="16">
        <v>2</v>
      </c>
      <c r="BZ96" s="16">
        <v>2</v>
      </c>
      <c r="CA96" s="16">
        <v>2</v>
      </c>
      <c r="CB96" s="16">
        <v>2</v>
      </c>
      <c r="CC96" s="16">
        <v>2</v>
      </c>
      <c r="CD96" s="16">
        <v>2</v>
      </c>
      <c r="CE96" s="16">
        <v>2</v>
      </c>
      <c r="CF96" s="16">
        <v>2</v>
      </c>
      <c r="CG96" s="16">
        <v>2</v>
      </c>
      <c r="CH96" s="16">
        <v>2</v>
      </c>
      <c r="CI96" s="16">
        <v>2</v>
      </c>
      <c r="CJ96" s="16">
        <v>2</v>
      </c>
      <c r="CK96" s="16">
        <v>2</v>
      </c>
      <c r="CL96" s="16">
        <v>2</v>
      </c>
      <c r="CM96" s="16">
        <v>2</v>
      </c>
      <c r="CN96" s="16">
        <v>2</v>
      </c>
      <c r="CO96" s="16">
        <v>2</v>
      </c>
      <c r="CP96" s="16">
        <v>2</v>
      </c>
      <c r="CQ96" s="16">
        <v>2</v>
      </c>
      <c r="CR96" s="16">
        <v>2</v>
      </c>
      <c r="CS96" s="16">
        <v>2</v>
      </c>
      <c r="CT96" s="16">
        <v>2</v>
      </c>
      <c r="CU96" s="16">
        <v>2</v>
      </c>
      <c r="CV96" s="16">
        <v>2</v>
      </c>
      <c r="CW96" s="69"/>
      <c r="CX96" s="352"/>
      <c r="CY96" s="69"/>
      <c r="CZ96" s="70"/>
      <c r="DA96" s="69"/>
      <c r="DB96" s="70"/>
      <c r="DC96" s="69"/>
      <c r="DD96" s="70"/>
      <c r="DE96" s="71"/>
      <c r="DF96" s="71"/>
      <c r="DG96" s="2"/>
      <c r="DH96" s="2"/>
      <c r="DI96" s="2"/>
      <c r="DJ96" s="2"/>
      <c r="DK96" s="2"/>
      <c r="DL96" s="2"/>
      <c r="DM96" s="2"/>
      <c r="DN96" s="2"/>
      <c r="DO96" s="2"/>
      <c r="DP96" s="2"/>
      <c r="DQ96" s="2"/>
      <c r="DR96" s="2"/>
      <c r="DS96" s="2"/>
      <c r="DT96" s="2"/>
      <c r="DU96" s="2"/>
      <c r="DV96" s="2"/>
      <c r="DW96" s="2"/>
      <c r="DX96" s="2"/>
      <c r="DY96" s="2"/>
      <c r="DZ96" s="2"/>
    </row>
    <row r="97" spans="1:130" ht="39.75" hidden="1" customHeight="1" x14ac:dyDescent="0.25">
      <c r="A97" s="49">
        <v>85</v>
      </c>
      <c r="B97" s="62"/>
      <c r="C97" s="56"/>
      <c r="D97" s="15" t="s">
        <v>116</v>
      </c>
      <c r="E97" s="15" t="s">
        <v>19</v>
      </c>
      <c r="F97" s="15" t="s">
        <v>697</v>
      </c>
      <c r="G97" s="64" t="s">
        <v>19</v>
      </c>
      <c r="H97" s="15" t="s">
        <v>697</v>
      </c>
      <c r="I97" s="64" t="s">
        <v>628</v>
      </c>
      <c r="J97" s="64" t="s">
        <v>14</v>
      </c>
      <c r="K97" s="16"/>
      <c r="L97" s="16"/>
      <c r="M97" s="11"/>
      <c r="N97" s="305" t="s">
        <v>544</v>
      </c>
      <c r="O97" s="66"/>
      <c r="P97" s="66"/>
      <c r="Q97" s="66"/>
      <c r="R97" s="66"/>
      <c r="S97" s="66" t="s">
        <v>15</v>
      </c>
      <c r="T97" s="66"/>
      <c r="U97" s="66"/>
      <c r="V97" s="66"/>
      <c r="W97" s="66"/>
      <c r="X97" s="66"/>
      <c r="Y97" s="67">
        <f t="shared" si="30"/>
        <v>1</v>
      </c>
      <c r="Z97" s="16"/>
      <c r="AA97" s="12"/>
      <c r="AB97" s="12"/>
      <c r="AC97" s="12"/>
      <c r="AD97" s="12"/>
      <c r="AE97" s="68"/>
      <c r="AF97" s="68"/>
      <c r="AG97" s="68"/>
      <c r="AH97" s="12"/>
      <c r="AI97" s="12"/>
      <c r="AJ97" s="12"/>
      <c r="AK97" s="12"/>
      <c r="AL97" s="12"/>
      <c r="AM97" s="12"/>
      <c r="AN97" s="12"/>
      <c r="AO97" s="12"/>
      <c r="AP97" s="12"/>
      <c r="AQ97" s="12" t="s">
        <v>687</v>
      </c>
      <c r="AR97" s="12" t="s">
        <v>687</v>
      </c>
      <c r="AS97" s="12" t="s">
        <v>687</v>
      </c>
      <c r="AT97" s="12" t="s">
        <v>687</v>
      </c>
      <c r="AU97" s="12"/>
      <c r="AV97" s="12" t="s">
        <v>687</v>
      </c>
      <c r="AW97" s="12" t="s">
        <v>687</v>
      </c>
      <c r="AX97" s="12" t="s">
        <v>687</v>
      </c>
      <c r="AY97" s="12"/>
      <c r="AZ97" s="12"/>
      <c r="BA97" s="12"/>
      <c r="BB97" s="12"/>
      <c r="BC97" s="12"/>
      <c r="BD97" s="12"/>
      <c r="BE97" s="12"/>
      <c r="BF97" s="12"/>
      <c r="BG97" s="12"/>
      <c r="BH97" s="12"/>
      <c r="BI97" s="12"/>
      <c r="BJ97" s="16">
        <v>2</v>
      </c>
      <c r="BK97" s="16">
        <v>2</v>
      </c>
      <c r="BL97" s="16">
        <v>2</v>
      </c>
      <c r="BM97" s="16">
        <v>2</v>
      </c>
      <c r="BN97" s="16">
        <v>2</v>
      </c>
      <c r="BO97" s="16">
        <v>2</v>
      </c>
      <c r="BP97" s="16">
        <v>2</v>
      </c>
      <c r="BQ97" s="16">
        <v>2</v>
      </c>
      <c r="BR97" s="16">
        <v>2</v>
      </c>
      <c r="BS97" s="16">
        <v>2</v>
      </c>
      <c r="BT97" s="16">
        <v>2</v>
      </c>
      <c r="BU97" s="16">
        <v>2</v>
      </c>
      <c r="BV97" s="16">
        <v>2</v>
      </c>
      <c r="BW97" s="16">
        <v>2</v>
      </c>
      <c r="BX97" s="16">
        <v>2</v>
      </c>
      <c r="BY97" s="16">
        <v>2</v>
      </c>
      <c r="BZ97" s="16">
        <v>2</v>
      </c>
      <c r="CA97" s="16">
        <v>2</v>
      </c>
      <c r="CB97" s="16">
        <v>2</v>
      </c>
      <c r="CC97" s="16">
        <v>2</v>
      </c>
      <c r="CD97" s="16">
        <v>2</v>
      </c>
      <c r="CE97" s="16">
        <v>2</v>
      </c>
      <c r="CF97" s="16">
        <v>2</v>
      </c>
      <c r="CG97" s="16">
        <v>2</v>
      </c>
      <c r="CH97" s="16">
        <v>2</v>
      </c>
      <c r="CI97" s="16">
        <v>2</v>
      </c>
      <c r="CJ97" s="16">
        <v>2</v>
      </c>
      <c r="CK97" s="16">
        <v>2</v>
      </c>
      <c r="CL97" s="16">
        <v>2</v>
      </c>
      <c r="CM97" s="16">
        <v>2</v>
      </c>
      <c r="CN97" s="16">
        <v>2</v>
      </c>
      <c r="CO97" s="16">
        <v>2</v>
      </c>
      <c r="CP97" s="16">
        <v>2</v>
      </c>
      <c r="CQ97" s="16">
        <v>2</v>
      </c>
      <c r="CR97" s="16">
        <v>2</v>
      </c>
      <c r="CS97" s="16">
        <v>2</v>
      </c>
      <c r="CT97" s="16">
        <v>2</v>
      </c>
      <c r="CU97" s="16">
        <v>2</v>
      </c>
      <c r="CV97" s="16">
        <v>2</v>
      </c>
      <c r="CW97" s="69"/>
      <c r="CX97" s="352"/>
      <c r="CY97" s="69"/>
      <c r="CZ97" s="70"/>
      <c r="DA97" s="69"/>
      <c r="DB97" s="70"/>
      <c r="DC97" s="69"/>
      <c r="DD97" s="70"/>
      <c r="DE97" s="71"/>
      <c r="DF97" s="71"/>
      <c r="DG97" s="2"/>
      <c r="DH97" s="2"/>
      <c r="DI97" s="2"/>
      <c r="DJ97" s="2"/>
      <c r="DK97" s="2"/>
      <c r="DL97" s="2"/>
      <c r="DM97" s="2"/>
      <c r="DN97" s="2"/>
      <c r="DO97" s="2"/>
      <c r="DP97" s="2"/>
      <c r="DQ97" s="2"/>
      <c r="DR97" s="2"/>
      <c r="DS97" s="2"/>
      <c r="DT97" s="2"/>
      <c r="DU97" s="2"/>
      <c r="DV97" s="2"/>
      <c r="DW97" s="2"/>
      <c r="DX97" s="2"/>
      <c r="DY97" s="2"/>
      <c r="DZ97" s="2"/>
    </row>
    <row r="98" spans="1:130" ht="69.75" customHeight="1" x14ac:dyDescent="0.25">
      <c r="A98" s="614">
        <v>86</v>
      </c>
      <c r="B98" s="617"/>
      <c r="C98" s="56"/>
      <c r="D98" s="612" t="s">
        <v>117</v>
      </c>
      <c r="E98" s="15"/>
      <c r="F98" s="612" t="s">
        <v>698</v>
      </c>
      <c r="G98" s="64"/>
      <c r="H98" s="140" t="s">
        <v>1418</v>
      </c>
      <c r="I98" s="64" t="s">
        <v>628</v>
      </c>
      <c r="J98" s="64"/>
      <c r="K98" s="16"/>
      <c r="L98" s="16"/>
      <c r="M98" s="11"/>
      <c r="N98" s="305" t="s">
        <v>541</v>
      </c>
      <c r="O98" s="66"/>
      <c r="P98" s="66"/>
      <c r="Q98" s="66"/>
      <c r="R98" s="66"/>
      <c r="S98" s="66"/>
      <c r="T98" s="66"/>
      <c r="U98" s="66"/>
      <c r="V98" s="66"/>
      <c r="W98" s="66"/>
      <c r="X98" s="66"/>
      <c r="Y98" s="67"/>
      <c r="Z98" s="16"/>
      <c r="AA98" s="12"/>
      <c r="AB98" s="12"/>
      <c r="AC98" s="12"/>
      <c r="AD98" s="12"/>
      <c r="AE98" s="68" t="s">
        <v>654</v>
      </c>
      <c r="AF98" s="68" t="s">
        <v>654</v>
      </c>
      <c r="AG98" s="68" t="s">
        <v>654</v>
      </c>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69"/>
      <c r="CX98" s="352"/>
      <c r="CY98" s="69"/>
      <c r="CZ98" s="70"/>
      <c r="DA98" s="69"/>
      <c r="DB98" s="70"/>
      <c r="DC98" s="69"/>
      <c r="DD98" s="70"/>
      <c r="DE98" s="71"/>
      <c r="DF98" s="71"/>
      <c r="DG98" s="387"/>
      <c r="DH98" s="387"/>
      <c r="DI98" s="387"/>
      <c r="DJ98" s="387"/>
      <c r="DK98" s="387"/>
      <c r="DL98" s="387"/>
      <c r="DM98" s="387"/>
      <c r="DN98" s="387"/>
      <c r="DO98" s="387"/>
      <c r="DP98" s="387"/>
      <c r="DQ98" s="387"/>
      <c r="DR98" s="387"/>
      <c r="DS98" s="387"/>
      <c r="DT98" s="387"/>
      <c r="DU98" s="387"/>
      <c r="DV98" s="387"/>
      <c r="DW98" s="387"/>
      <c r="DX98" s="387"/>
      <c r="DY98" s="387"/>
      <c r="DZ98" s="387"/>
    </row>
    <row r="99" spans="1:130" ht="63.75" hidden="1" customHeight="1" x14ac:dyDescent="0.25">
      <c r="A99" s="616"/>
      <c r="B99" s="619"/>
      <c r="C99" s="56"/>
      <c r="D99" s="613"/>
      <c r="E99" s="15" t="s">
        <v>19</v>
      </c>
      <c r="F99" s="613"/>
      <c r="G99" s="64" t="s">
        <v>19</v>
      </c>
      <c r="H99" s="15" t="s">
        <v>698</v>
      </c>
      <c r="I99" s="64" t="s">
        <v>628</v>
      </c>
      <c r="J99" s="64" t="s">
        <v>14</v>
      </c>
      <c r="K99" s="16"/>
      <c r="L99" s="16"/>
      <c r="M99" s="11"/>
      <c r="N99" s="11" t="s">
        <v>546</v>
      </c>
      <c r="O99" s="66"/>
      <c r="P99" s="66"/>
      <c r="Q99" s="66"/>
      <c r="R99" s="66"/>
      <c r="S99" s="66"/>
      <c r="T99" s="66"/>
      <c r="U99" s="66" t="s">
        <v>15</v>
      </c>
      <c r="V99" s="66"/>
      <c r="W99" s="66"/>
      <c r="X99" s="66"/>
      <c r="Y99" s="67">
        <f t="shared" si="30"/>
        <v>1</v>
      </c>
      <c r="Z99" s="16"/>
      <c r="AA99" s="12"/>
      <c r="AB99" s="12"/>
      <c r="AC99" s="12"/>
      <c r="AD99" s="12"/>
      <c r="AE99" s="68"/>
      <c r="AF99" s="68"/>
      <c r="AG99" s="68"/>
      <c r="AH99" s="12"/>
      <c r="AI99" s="12"/>
      <c r="AJ99" s="12"/>
      <c r="AK99" s="12"/>
      <c r="AL99" s="12"/>
      <c r="AM99" s="12"/>
      <c r="AN99" s="12"/>
      <c r="AO99" s="12"/>
      <c r="AP99" s="12"/>
      <c r="AQ99" s="12"/>
      <c r="AR99" s="12"/>
      <c r="AS99" s="12"/>
      <c r="AT99" s="12"/>
      <c r="AU99" s="12"/>
      <c r="AV99" s="12"/>
      <c r="AW99" s="12"/>
      <c r="AX99" s="12"/>
      <c r="AY99" s="12" t="s">
        <v>687</v>
      </c>
      <c r="AZ99" s="12"/>
      <c r="BA99" s="12" t="s">
        <v>687</v>
      </c>
      <c r="BB99" s="12" t="s">
        <v>687</v>
      </c>
      <c r="BC99" s="12"/>
      <c r="BD99" s="12"/>
      <c r="BE99" s="12"/>
      <c r="BF99" s="12"/>
      <c r="BG99" s="12"/>
      <c r="BH99" s="12"/>
      <c r="BI99" s="12"/>
      <c r="BJ99" s="16">
        <v>2</v>
      </c>
      <c r="BK99" s="16">
        <v>2</v>
      </c>
      <c r="BL99" s="16">
        <v>2</v>
      </c>
      <c r="BM99" s="16">
        <v>2</v>
      </c>
      <c r="BN99" s="16">
        <v>2</v>
      </c>
      <c r="BO99" s="16">
        <v>2</v>
      </c>
      <c r="BP99" s="16">
        <v>2</v>
      </c>
      <c r="BQ99" s="16">
        <v>2</v>
      </c>
      <c r="BR99" s="16">
        <v>2</v>
      </c>
      <c r="BS99" s="16">
        <v>2</v>
      </c>
      <c r="BT99" s="16">
        <v>2</v>
      </c>
      <c r="BU99" s="16">
        <v>2</v>
      </c>
      <c r="BV99" s="16">
        <v>2</v>
      </c>
      <c r="BW99" s="16">
        <v>2</v>
      </c>
      <c r="BX99" s="16">
        <v>2</v>
      </c>
      <c r="BY99" s="16">
        <v>2</v>
      </c>
      <c r="BZ99" s="16">
        <v>2</v>
      </c>
      <c r="CA99" s="16">
        <v>2</v>
      </c>
      <c r="CB99" s="16">
        <v>2</v>
      </c>
      <c r="CC99" s="16">
        <v>2</v>
      </c>
      <c r="CD99" s="16">
        <v>2</v>
      </c>
      <c r="CE99" s="16">
        <v>2</v>
      </c>
      <c r="CF99" s="16">
        <v>2</v>
      </c>
      <c r="CG99" s="16">
        <v>2</v>
      </c>
      <c r="CH99" s="16">
        <v>2</v>
      </c>
      <c r="CI99" s="16">
        <v>2</v>
      </c>
      <c r="CJ99" s="16">
        <v>2</v>
      </c>
      <c r="CK99" s="16">
        <v>2</v>
      </c>
      <c r="CL99" s="16">
        <v>2</v>
      </c>
      <c r="CM99" s="16">
        <v>2</v>
      </c>
      <c r="CN99" s="16">
        <v>2</v>
      </c>
      <c r="CO99" s="16">
        <v>2</v>
      </c>
      <c r="CP99" s="16">
        <v>2</v>
      </c>
      <c r="CQ99" s="16">
        <v>2</v>
      </c>
      <c r="CR99" s="16">
        <v>2</v>
      </c>
      <c r="CS99" s="16">
        <v>2</v>
      </c>
      <c r="CT99" s="16">
        <v>2</v>
      </c>
      <c r="CU99" s="16">
        <v>2</v>
      </c>
      <c r="CV99" s="16">
        <v>2</v>
      </c>
      <c r="CW99" s="69"/>
      <c r="CX99" s="352"/>
      <c r="CY99" s="69"/>
      <c r="CZ99" s="70"/>
      <c r="DA99" s="69"/>
      <c r="DB99" s="70"/>
      <c r="DC99" s="69"/>
      <c r="DD99" s="70"/>
      <c r="DE99" s="71"/>
      <c r="DF99" s="71"/>
      <c r="DG99" s="2"/>
      <c r="DH99" s="2"/>
      <c r="DI99" s="2"/>
      <c r="DJ99" s="2"/>
      <c r="DK99" s="2"/>
      <c r="DL99" s="2"/>
      <c r="DM99" s="2"/>
      <c r="DN99" s="2"/>
      <c r="DO99" s="2"/>
      <c r="DP99" s="2"/>
      <c r="DQ99" s="2"/>
      <c r="DR99" s="2"/>
      <c r="DS99" s="2"/>
      <c r="DT99" s="2"/>
      <c r="DU99" s="2"/>
      <c r="DV99" s="2"/>
      <c r="DW99" s="2"/>
      <c r="DX99" s="2"/>
      <c r="DY99" s="2"/>
      <c r="DZ99" s="2"/>
    </row>
    <row r="100" spans="1:130" ht="117" hidden="1" customHeight="1" x14ac:dyDescent="0.25">
      <c r="A100" s="49">
        <v>87</v>
      </c>
      <c r="B100" s="62"/>
      <c r="C100" s="56">
        <v>155</v>
      </c>
      <c r="D100" s="8" t="s">
        <v>118</v>
      </c>
      <c r="E100" s="15" t="s">
        <v>38</v>
      </c>
      <c r="F100" s="102" t="s">
        <v>119</v>
      </c>
      <c r="G100" s="64" t="s">
        <v>38</v>
      </c>
      <c r="H100" s="8" t="s">
        <v>118</v>
      </c>
      <c r="I100" s="64" t="s">
        <v>628</v>
      </c>
      <c r="J100" s="64" t="s">
        <v>14</v>
      </c>
      <c r="K100" s="16" t="s">
        <v>120</v>
      </c>
      <c r="L100" s="16" t="s">
        <v>15</v>
      </c>
      <c r="M100" s="11">
        <v>5</v>
      </c>
      <c r="N100" s="305" t="s">
        <v>544</v>
      </c>
      <c r="O100" s="66"/>
      <c r="P100" s="66"/>
      <c r="Q100" s="66"/>
      <c r="R100" s="66"/>
      <c r="S100" s="66" t="s">
        <v>15</v>
      </c>
      <c r="T100" s="66"/>
      <c r="U100" s="66"/>
      <c r="V100" s="66"/>
      <c r="W100" s="66"/>
      <c r="X100" s="66"/>
      <c r="Y100" s="67">
        <f t="shared" si="30"/>
        <v>1</v>
      </c>
      <c r="Z100" s="20"/>
      <c r="AA100" s="20"/>
      <c r="AB100" s="20"/>
      <c r="AC100" s="20"/>
      <c r="AD100" s="20"/>
      <c r="AE100" s="76"/>
      <c r="AF100" s="16"/>
      <c r="AG100" s="16"/>
      <c r="AH100" s="16"/>
      <c r="AI100" s="16"/>
      <c r="AJ100" s="16"/>
      <c r="AK100" s="16"/>
      <c r="AL100" s="16"/>
      <c r="AM100" s="16"/>
      <c r="AN100" s="16"/>
      <c r="AO100" s="16"/>
      <c r="AP100" s="16"/>
      <c r="AQ100" s="16" t="s">
        <v>687</v>
      </c>
      <c r="AR100" s="16" t="s">
        <v>687</v>
      </c>
      <c r="AS100" s="16" t="s">
        <v>687</v>
      </c>
      <c r="AT100" s="16" t="s">
        <v>687</v>
      </c>
      <c r="AU100" s="16"/>
      <c r="AV100" s="16" t="s">
        <v>687</v>
      </c>
      <c r="AW100" s="16" t="s">
        <v>687</v>
      </c>
      <c r="AX100" s="16" t="s">
        <v>687</v>
      </c>
      <c r="AY100" s="16"/>
      <c r="AZ100" s="16"/>
      <c r="BA100" s="16"/>
      <c r="BB100" s="16"/>
      <c r="BC100" s="16"/>
      <c r="BD100" s="16"/>
      <c r="BE100" s="16"/>
      <c r="BF100" s="16"/>
      <c r="BG100" s="16"/>
      <c r="BH100" s="16"/>
      <c r="BI100" s="16"/>
      <c r="BJ100" s="16">
        <v>2</v>
      </c>
      <c r="BK100" s="16">
        <v>2</v>
      </c>
      <c r="BL100" s="16">
        <v>2</v>
      </c>
      <c r="BM100" s="16">
        <v>2</v>
      </c>
      <c r="BN100" s="16">
        <v>2</v>
      </c>
      <c r="BO100" s="16">
        <v>2</v>
      </c>
      <c r="BP100" s="16">
        <v>2</v>
      </c>
      <c r="BQ100" s="16">
        <v>2</v>
      </c>
      <c r="BR100" s="16">
        <v>2</v>
      </c>
      <c r="BS100" s="16">
        <v>2</v>
      </c>
      <c r="BT100" s="16">
        <v>2</v>
      </c>
      <c r="BU100" s="16">
        <v>2</v>
      </c>
      <c r="BV100" s="16">
        <v>2</v>
      </c>
      <c r="BW100" s="16">
        <v>2</v>
      </c>
      <c r="BX100" s="16">
        <v>2</v>
      </c>
      <c r="BY100" s="16">
        <v>2</v>
      </c>
      <c r="BZ100" s="16">
        <v>2</v>
      </c>
      <c r="CA100" s="16">
        <v>2</v>
      </c>
      <c r="CB100" s="16">
        <v>2</v>
      </c>
      <c r="CC100" s="16">
        <v>2</v>
      </c>
      <c r="CD100" s="16">
        <v>2</v>
      </c>
      <c r="CE100" s="16">
        <v>2</v>
      </c>
      <c r="CF100" s="16">
        <v>2</v>
      </c>
      <c r="CG100" s="16">
        <v>2</v>
      </c>
      <c r="CH100" s="16">
        <v>2</v>
      </c>
      <c r="CI100" s="16">
        <v>2</v>
      </c>
      <c r="CJ100" s="16">
        <v>2</v>
      </c>
      <c r="CK100" s="16">
        <v>2</v>
      </c>
      <c r="CL100" s="16">
        <v>2</v>
      </c>
      <c r="CM100" s="16">
        <v>2</v>
      </c>
      <c r="CN100" s="16">
        <v>2</v>
      </c>
      <c r="CO100" s="16">
        <v>2</v>
      </c>
      <c r="CP100" s="16">
        <v>2</v>
      </c>
      <c r="CQ100" s="16">
        <v>2</v>
      </c>
      <c r="CR100" s="16">
        <v>2</v>
      </c>
      <c r="CS100" s="16">
        <v>2</v>
      </c>
      <c r="CT100" s="16">
        <v>2</v>
      </c>
      <c r="CU100" s="16">
        <v>2</v>
      </c>
      <c r="CV100" s="16">
        <v>2</v>
      </c>
      <c r="CW100" s="69">
        <f t="shared" ref="CW100:CW131" si="31">COUNTIF(BJ100:CV100,"2")</f>
        <v>39</v>
      </c>
      <c r="CX100" s="352">
        <f t="shared" ref="CX100:CX131" si="32">CW100/(CW100+CY100+DA100+DC100)</f>
        <v>1</v>
      </c>
      <c r="CY100" s="69">
        <f t="shared" ref="CY100:CY131" si="33">COUNTIF(BJ100:CV100,"1")</f>
        <v>0</v>
      </c>
      <c r="CZ100" s="70">
        <f t="shared" ref="CZ100:CZ131" si="34">CY100/(CW100+CY100+DA100+DC100)</f>
        <v>0</v>
      </c>
      <c r="DA100" s="69">
        <f t="shared" ref="DA100:DA131" si="35">COUNTIF(BJ100:CV100,"0")</f>
        <v>0</v>
      </c>
      <c r="DB100" s="70">
        <f t="shared" ref="DB100:DB131" si="36">DA100/(CW100+CY100+DA100+DC100)</f>
        <v>0</v>
      </c>
      <c r="DC100" s="69">
        <f t="shared" ref="DC100:DC131" si="37">COUNTIF(BJ100:CV100,"KĐG")</f>
        <v>0</v>
      </c>
      <c r="DD100" s="70">
        <f t="shared" ref="DD100:DD131" si="38">DC100/(CW100+CY100+DA100+DC100)</f>
        <v>0</v>
      </c>
      <c r="DE100" s="71">
        <f t="shared" ref="DE100:DE131" si="39">(((CW100*2)+(CY100*1)+(DA100*0)))/(CW100+CY100+DA100)</f>
        <v>2</v>
      </c>
      <c r="DF100" s="71" t="str">
        <f t="shared" ref="DF100:DF131" si="40">IF(DD100&gt;=50%,"KĐG",IF(DE100&gt;=1.6,"Đạt mục tiêu",IF(DE100&gt;=1,"Cần cố gắng","Chưa đạt")))</f>
        <v>Đạt mục tiêu</v>
      </c>
      <c r="DG100" s="2"/>
      <c r="DH100" s="2"/>
      <c r="DI100" s="2"/>
      <c r="DJ100" s="2"/>
      <c r="DK100" s="2"/>
      <c r="DL100" s="2"/>
      <c r="DM100" s="2"/>
      <c r="DN100" s="2"/>
      <c r="DO100" s="2"/>
      <c r="DP100" s="2"/>
      <c r="DQ100" s="2"/>
      <c r="DR100" s="2"/>
      <c r="DS100" s="2"/>
      <c r="DT100" s="2"/>
      <c r="DU100" s="2"/>
      <c r="DV100" s="2"/>
      <c r="DW100" s="2"/>
      <c r="DX100" s="2"/>
      <c r="DY100" s="2"/>
      <c r="DZ100" s="2"/>
    </row>
    <row r="101" spans="1:130" ht="29.25" customHeight="1" x14ac:dyDescent="0.25">
      <c r="A101" s="49">
        <v>88</v>
      </c>
      <c r="B101" s="55">
        <v>155</v>
      </c>
      <c r="C101" s="56">
        <v>156</v>
      </c>
      <c r="D101" s="706" t="s">
        <v>121</v>
      </c>
      <c r="E101" s="708"/>
      <c r="F101" s="707"/>
      <c r="G101" s="708"/>
      <c r="H101" s="705"/>
      <c r="I101" s="64"/>
      <c r="J101" s="57"/>
      <c r="K101" s="57" t="s">
        <v>8</v>
      </c>
      <c r="L101" s="57" t="s">
        <v>8</v>
      </c>
      <c r="M101" s="103">
        <f>SUM(M102:M108)</f>
        <v>4</v>
      </c>
      <c r="N101" s="304"/>
      <c r="O101" s="82" t="s">
        <v>609</v>
      </c>
      <c r="P101" s="82" t="s">
        <v>609</v>
      </c>
      <c r="Q101" s="82" t="s">
        <v>609</v>
      </c>
      <c r="R101" s="82" t="s">
        <v>609</v>
      </c>
      <c r="S101" s="82" t="s">
        <v>609</v>
      </c>
      <c r="T101" s="82" t="s">
        <v>609</v>
      </c>
      <c r="U101" s="82" t="s">
        <v>609</v>
      </c>
      <c r="V101" s="82" t="s">
        <v>609</v>
      </c>
      <c r="W101" s="82" t="s">
        <v>609</v>
      </c>
      <c r="X101" s="82" t="s">
        <v>609</v>
      </c>
      <c r="Y101" s="67">
        <f t="shared" si="30"/>
        <v>0</v>
      </c>
      <c r="Z101" s="57" t="s">
        <v>8</v>
      </c>
      <c r="AA101" s="57"/>
      <c r="AB101" s="57"/>
      <c r="AC101" s="57"/>
      <c r="AD101" s="57"/>
      <c r="AE101" s="77"/>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336" t="s">
        <v>8</v>
      </c>
      <c r="BK101" s="336" t="s">
        <v>8</v>
      </c>
      <c r="BL101" s="336" t="s">
        <v>8</v>
      </c>
      <c r="BM101" s="336" t="s">
        <v>8</v>
      </c>
      <c r="BN101" s="336" t="s">
        <v>8</v>
      </c>
      <c r="BO101" s="336" t="s">
        <v>8</v>
      </c>
      <c r="BP101" s="336" t="s">
        <v>8</v>
      </c>
      <c r="BQ101" s="336" t="s">
        <v>8</v>
      </c>
      <c r="BR101" s="336" t="s">
        <v>8</v>
      </c>
      <c r="BS101" s="336" t="s">
        <v>8</v>
      </c>
      <c r="BT101" s="336" t="s">
        <v>8</v>
      </c>
      <c r="BU101" s="336" t="s">
        <v>8</v>
      </c>
      <c r="BV101" s="336" t="s">
        <v>8</v>
      </c>
      <c r="BW101" s="336" t="s">
        <v>8</v>
      </c>
      <c r="BX101" s="336" t="s">
        <v>8</v>
      </c>
      <c r="BY101" s="336" t="s">
        <v>8</v>
      </c>
      <c r="BZ101" s="336" t="s">
        <v>8</v>
      </c>
      <c r="CA101" s="336" t="s">
        <v>8</v>
      </c>
      <c r="CB101" s="336" t="s">
        <v>8</v>
      </c>
      <c r="CC101" s="336" t="s">
        <v>8</v>
      </c>
      <c r="CD101" s="336" t="s">
        <v>8</v>
      </c>
      <c r="CE101" s="336" t="s">
        <v>8</v>
      </c>
      <c r="CF101" s="336" t="s">
        <v>8</v>
      </c>
      <c r="CG101" s="336" t="s">
        <v>8</v>
      </c>
      <c r="CH101" s="336" t="s">
        <v>8</v>
      </c>
      <c r="CI101" s="336" t="s">
        <v>8</v>
      </c>
      <c r="CJ101" s="336" t="s">
        <v>8</v>
      </c>
      <c r="CK101" s="336" t="s">
        <v>8</v>
      </c>
      <c r="CL101" s="336" t="s">
        <v>8</v>
      </c>
      <c r="CM101" s="336" t="s">
        <v>8</v>
      </c>
      <c r="CN101" s="336" t="s">
        <v>8</v>
      </c>
      <c r="CO101" s="336" t="s">
        <v>8</v>
      </c>
      <c r="CP101" s="336" t="s">
        <v>8</v>
      </c>
      <c r="CQ101" s="336" t="s">
        <v>8</v>
      </c>
      <c r="CR101" s="336" t="s">
        <v>8</v>
      </c>
      <c r="CS101" s="336"/>
      <c r="CT101" s="336" t="s">
        <v>8</v>
      </c>
      <c r="CU101" s="336" t="s">
        <v>8</v>
      </c>
      <c r="CV101" s="336" t="s">
        <v>8</v>
      </c>
      <c r="CW101" s="335">
        <f t="shared" si="31"/>
        <v>0</v>
      </c>
      <c r="CX101" s="330" t="e">
        <f t="shared" si="32"/>
        <v>#DIV/0!</v>
      </c>
      <c r="CY101" s="335">
        <f t="shared" si="33"/>
        <v>0</v>
      </c>
      <c r="CZ101" s="339" t="e">
        <f t="shared" si="34"/>
        <v>#DIV/0!</v>
      </c>
      <c r="DA101" s="335">
        <f t="shared" si="35"/>
        <v>0</v>
      </c>
      <c r="DB101" s="339" t="e">
        <f t="shared" si="36"/>
        <v>#DIV/0!</v>
      </c>
      <c r="DC101" s="335">
        <f t="shared" si="37"/>
        <v>0</v>
      </c>
      <c r="DD101" s="339" t="e">
        <f t="shared" si="38"/>
        <v>#DIV/0!</v>
      </c>
      <c r="DE101" s="71" t="e">
        <f t="shared" si="39"/>
        <v>#DIV/0!</v>
      </c>
      <c r="DF101" s="71" t="e">
        <f t="shared" si="40"/>
        <v>#DIV/0!</v>
      </c>
      <c r="DG101" s="2"/>
      <c r="DH101" s="2"/>
      <c r="DI101" s="2"/>
      <c r="DJ101" s="2"/>
      <c r="DK101" s="2"/>
      <c r="DL101" s="2"/>
      <c r="DM101" s="2"/>
      <c r="DN101" s="2"/>
      <c r="DO101" s="2"/>
      <c r="DP101" s="2"/>
      <c r="DQ101" s="2"/>
      <c r="DR101" s="2"/>
      <c r="DS101" s="2"/>
      <c r="DT101" s="2"/>
      <c r="DU101" s="2"/>
      <c r="DV101" s="2"/>
      <c r="DW101" s="2"/>
      <c r="DX101" s="2"/>
      <c r="DY101" s="2"/>
      <c r="DZ101" s="2"/>
    </row>
    <row r="102" spans="1:130" ht="66.75" hidden="1" customHeight="1" x14ac:dyDescent="0.25">
      <c r="A102" s="49">
        <v>89</v>
      </c>
      <c r="B102" s="62">
        <v>156</v>
      </c>
      <c r="C102" s="56">
        <v>159</v>
      </c>
      <c r="D102" s="8" t="s">
        <v>122</v>
      </c>
      <c r="E102" s="15" t="s">
        <v>11</v>
      </c>
      <c r="F102" s="15" t="s">
        <v>123</v>
      </c>
      <c r="G102" s="64" t="s">
        <v>19</v>
      </c>
      <c r="H102" s="15" t="s">
        <v>1213</v>
      </c>
      <c r="I102" s="64" t="s">
        <v>628</v>
      </c>
      <c r="J102" s="64" t="s">
        <v>14</v>
      </c>
      <c r="K102" s="16" t="s">
        <v>6</v>
      </c>
      <c r="L102" s="16" t="s">
        <v>15</v>
      </c>
      <c r="M102" s="11"/>
      <c r="N102" s="306" t="s">
        <v>544</v>
      </c>
      <c r="O102" s="67"/>
      <c r="P102" s="66"/>
      <c r="Q102" s="66"/>
      <c r="R102" s="66"/>
      <c r="S102" s="66" t="s">
        <v>15</v>
      </c>
      <c r="T102" s="66"/>
      <c r="U102" s="66"/>
      <c r="V102" s="66"/>
      <c r="W102" s="66"/>
      <c r="X102" s="66"/>
      <c r="Y102" s="67">
        <f t="shared" si="30"/>
        <v>1</v>
      </c>
      <c r="Z102" s="14"/>
      <c r="AA102" s="16" t="s">
        <v>687</v>
      </c>
      <c r="AB102" s="16" t="s">
        <v>687</v>
      </c>
      <c r="AC102" s="16" t="s">
        <v>687</v>
      </c>
      <c r="AD102" s="16" t="s">
        <v>687</v>
      </c>
      <c r="AE102" s="68"/>
      <c r="AF102" s="12"/>
      <c r="AG102" s="12"/>
      <c r="AH102" s="12"/>
      <c r="AI102" s="12"/>
      <c r="AJ102" s="12"/>
      <c r="AK102" s="12"/>
      <c r="AL102" s="12"/>
      <c r="AM102" s="12"/>
      <c r="AN102" s="12"/>
      <c r="AO102" s="12"/>
      <c r="AP102" s="12"/>
      <c r="AQ102" s="12" t="s">
        <v>687</v>
      </c>
      <c r="AR102" s="12" t="s">
        <v>687</v>
      </c>
      <c r="AS102" s="12" t="s">
        <v>687</v>
      </c>
      <c r="AT102" s="12" t="s">
        <v>687</v>
      </c>
      <c r="AU102" s="12"/>
      <c r="AV102" s="12"/>
      <c r="AW102" s="12"/>
      <c r="AX102" s="12"/>
      <c r="AY102" s="12"/>
      <c r="AZ102" s="12"/>
      <c r="BA102" s="12"/>
      <c r="BB102" s="12"/>
      <c r="BC102" s="12"/>
      <c r="BD102" s="12"/>
      <c r="BE102" s="12"/>
      <c r="BF102" s="12"/>
      <c r="BG102" s="12"/>
      <c r="BH102" s="12"/>
      <c r="BI102" s="12"/>
      <c r="BJ102" s="16">
        <v>2</v>
      </c>
      <c r="BK102" s="16">
        <v>2</v>
      </c>
      <c r="BL102" s="16">
        <v>2</v>
      </c>
      <c r="BM102" s="16">
        <v>2</v>
      </c>
      <c r="BN102" s="16">
        <v>2</v>
      </c>
      <c r="BO102" s="16">
        <v>2</v>
      </c>
      <c r="BP102" s="16">
        <v>2</v>
      </c>
      <c r="BQ102" s="16">
        <v>2</v>
      </c>
      <c r="BR102" s="16">
        <v>2</v>
      </c>
      <c r="BS102" s="16">
        <v>2</v>
      </c>
      <c r="BT102" s="16">
        <v>2</v>
      </c>
      <c r="BU102" s="16">
        <v>2</v>
      </c>
      <c r="BV102" s="16">
        <v>2</v>
      </c>
      <c r="BW102" s="16">
        <v>2</v>
      </c>
      <c r="BX102" s="16">
        <v>2</v>
      </c>
      <c r="BY102" s="16">
        <v>2</v>
      </c>
      <c r="BZ102" s="16">
        <v>2</v>
      </c>
      <c r="CA102" s="16">
        <v>2</v>
      </c>
      <c r="CB102" s="16">
        <v>2</v>
      </c>
      <c r="CC102" s="16">
        <v>2</v>
      </c>
      <c r="CD102" s="16">
        <v>2</v>
      </c>
      <c r="CE102" s="16">
        <v>2</v>
      </c>
      <c r="CF102" s="16">
        <v>2</v>
      </c>
      <c r="CG102" s="16">
        <v>2</v>
      </c>
      <c r="CH102" s="16">
        <v>2</v>
      </c>
      <c r="CI102" s="16">
        <v>2</v>
      </c>
      <c r="CJ102" s="16">
        <v>2</v>
      </c>
      <c r="CK102" s="16">
        <v>2</v>
      </c>
      <c r="CL102" s="16">
        <v>2</v>
      </c>
      <c r="CM102" s="16">
        <v>2</v>
      </c>
      <c r="CN102" s="16">
        <v>2</v>
      </c>
      <c r="CO102" s="16">
        <v>2</v>
      </c>
      <c r="CP102" s="16">
        <v>2</v>
      </c>
      <c r="CQ102" s="16">
        <v>2</v>
      </c>
      <c r="CR102" s="16">
        <v>2</v>
      </c>
      <c r="CS102" s="16">
        <v>2</v>
      </c>
      <c r="CT102" s="16">
        <v>2</v>
      </c>
      <c r="CU102" s="16">
        <v>2</v>
      </c>
      <c r="CV102" s="16">
        <v>2</v>
      </c>
      <c r="CW102" s="69">
        <f t="shared" si="31"/>
        <v>39</v>
      </c>
      <c r="CX102" s="352">
        <f t="shared" si="32"/>
        <v>1</v>
      </c>
      <c r="CY102" s="69">
        <f t="shared" si="33"/>
        <v>0</v>
      </c>
      <c r="CZ102" s="70">
        <f t="shared" si="34"/>
        <v>0</v>
      </c>
      <c r="DA102" s="69">
        <f t="shared" si="35"/>
        <v>0</v>
      </c>
      <c r="DB102" s="70">
        <f t="shared" si="36"/>
        <v>0</v>
      </c>
      <c r="DC102" s="69">
        <f t="shared" si="37"/>
        <v>0</v>
      </c>
      <c r="DD102" s="70">
        <f t="shared" si="38"/>
        <v>0</v>
      </c>
      <c r="DE102" s="71">
        <f t="shared" si="39"/>
        <v>2</v>
      </c>
      <c r="DF102" s="71" t="str">
        <f t="shared" si="40"/>
        <v>Đạt mục tiêu</v>
      </c>
      <c r="DG102" s="2"/>
      <c r="DH102" s="2"/>
      <c r="DI102" s="2"/>
      <c r="DJ102" s="2"/>
      <c r="DK102" s="43" t="s">
        <v>1221</v>
      </c>
      <c r="DL102" s="2"/>
      <c r="DM102" s="2"/>
      <c r="DN102" s="2"/>
      <c r="DO102" s="2"/>
      <c r="DP102" s="2"/>
      <c r="DQ102" s="2"/>
      <c r="DR102" s="2"/>
      <c r="DS102" s="2"/>
      <c r="DT102" s="2"/>
      <c r="DU102" s="2"/>
      <c r="DV102" s="2"/>
      <c r="DW102" s="2"/>
      <c r="DX102" s="2"/>
      <c r="DY102" s="2"/>
      <c r="DZ102" s="2"/>
    </row>
    <row r="103" spans="1:130" ht="39" customHeight="1" x14ac:dyDescent="0.25">
      <c r="A103" s="49">
        <v>90</v>
      </c>
      <c r="B103" s="55">
        <v>159</v>
      </c>
      <c r="C103" s="56">
        <v>162</v>
      </c>
      <c r="D103" s="8" t="s">
        <v>124</v>
      </c>
      <c r="E103" s="15" t="s">
        <v>11</v>
      </c>
      <c r="F103" s="15" t="s">
        <v>125</v>
      </c>
      <c r="G103" s="64" t="s">
        <v>19</v>
      </c>
      <c r="H103" s="15" t="s">
        <v>699</v>
      </c>
      <c r="I103" s="64" t="s">
        <v>628</v>
      </c>
      <c r="J103" s="64" t="s">
        <v>14</v>
      </c>
      <c r="K103" s="16" t="s">
        <v>6</v>
      </c>
      <c r="L103" s="16" t="s">
        <v>15</v>
      </c>
      <c r="M103" s="11"/>
      <c r="N103" s="305" t="s">
        <v>541</v>
      </c>
      <c r="O103" s="66"/>
      <c r="P103" s="66" t="s">
        <v>15</v>
      </c>
      <c r="Q103" s="66"/>
      <c r="R103" s="66"/>
      <c r="S103" s="66"/>
      <c r="T103" s="66"/>
      <c r="U103" s="66"/>
      <c r="V103" s="66"/>
      <c r="W103" s="66"/>
      <c r="X103" s="66"/>
      <c r="Y103" s="67">
        <f t="shared" si="30"/>
        <v>1</v>
      </c>
      <c r="Z103" s="16"/>
      <c r="AA103" s="16"/>
      <c r="AB103" s="16"/>
      <c r="AC103" s="16"/>
      <c r="AD103" s="16"/>
      <c r="AE103" s="68" t="s">
        <v>687</v>
      </c>
      <c r="AF103" s="68" t="s">
        <v>687</v>
      </c>
      <c r="AG103" s="68" t="s">
        <v>687</v>
      </c>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6">
        <v>2</v>
      </c>
      <c r="BK103" s="16">
        <v>2</v>
      </c>
      <c r="BL103" s="16">
        <v>2</v>
      </c>
      <c r="BM103" s="16">
        <v>2</v>
      </c>
      <c r="BN103" s="16">
        <v>2</v>
      </c>
      <c r="BO103" s="16">
        <v>2</v>
      </c>
      <c r="BP103" s="16">
        <v>1</v>
      </c>
      <c r="BQ103" s="16">
        <v>2</v>
      </c>
      <c r="BR103" s="16">
        <v>2</v>
      </c>
      <c r="BS103" s="16">
        <v>2</v>
      </c>
      <c r="BT103" s="16">
        <v>2</v>
      </c>
      <c r="BU103" s="16">
        <v>2</v>
      </c>
      <c r="BV103" s="16">
        <v>2</v>
      </c>
      <c r="BW103" s="16">
        <v>2</v>
      </c>
      <c r="BX103" s="16">
        <v>2</v>
      </c>
      <c r="BY103" s="16">
        <v>2</v>
      </c>
      <c r="BZ103" s="16">
        <v>2</v>
      </c>
      <c r="CA103" s="16">
        <v>2</v>
      </c>
      <c r="CB103" s="16">
        <v>2</v>
      </c>
      <c r="CC103" s="16">
        <v>1</v>
      </c>
      <c r="CD103" s="16">
        <v>2</v>
      </c>
      <c r="CE103" s="16">
        <v>2</v>
      </c>
      <c r="CF103" s="16">
        <v>2</v>
      </c>
      <c r="CG103" s="16">
        <v>2</v>
      </c>
      <c r="CH103" s="16">
        <v>2</v>
      </c>
      <c r="CI103" s="16">
        <v>1</v>
      </c>
      <c r="CJ103" s="16">
        <v>2</v>
      </c>
      <c r="CK103" s="16">
        <v>2</v>
      </c>
      <c r="CL103" s="16">
        <v>2</v>
      </c>
      <c r="CM103" s="16">
        <v>2</v>
      </c>
      <c r="CN103" s="16">
        <v>2</v>
      </c>
      <c r="CO103" s="16">
        <v>2</v>
      </c>
      <c r="CP103" s="16">
        <v>2</v>
      </c>
      <c r="CQ103" s="16">
        <v>1</v>
      </c>
      <c r="CR103" s="16">
        <v>2</v>
      </c>
      <c r="CS103" s="16">
        <v>2</v>
      </c>
      <c r="CT103" s="16">
        <v>2</v>
      </c>
      <c r="CU103" s="16">
        <v>2</v>
      </c>
      <c r="CV103" s="16">
        <v>2</v>
      </c>
      <c r="CW103" s="69">
        <f t="shared" si="31"/>
        <v>35</v>
      </c>
      <c r="CX103" s="352">
        <f t="shared" si="32"/>
        <v>0.89743589743589747</v>
      </c>
      <c r="CY103" s="69">
        <f t="shared" si="33"/>
        <v>4</v>
      </c>
      <c r="CZ103" s="70">
        <f t="shared" si="34"/>
        <v>0.10256410256410256</v>
      </c>
      <c r="DA103" s="69">
        <f t="shared" si="35"/>
        <v>0</v>
      </c>
      <c r="DB103" s="70">
        <f t="shared" si="36"/>
        <v>0</v>
      </c>
      <c r="DC103" s="69">
        <f t="shared" si="37"/>
        <v>0</v>
      </c>
      <c r="DD103" s="70">
        <f t="shared" si="38"/>
        <v>0</v>
      </c>
      <c r="DE103" s="71">
        <f t="shared" si="39"/>
        <v>1.8974358974358974</v>
      </c>
      <c r="DF103" s="71" t="str">
        <f t="shared" si="40"/>
        <v>Đạt mục tiêu</v>
      </c>
      <c r="DG103" s="2"/>
      <c r="DH103" s="2"/>
      <c r="DI103" s="2"/>
      <c r="DJ103" s="2"/>
      <c r="DK103" s="2"/>
      <c r="DL103" s="2"/>
      <c r="DM103" s="2"/>
      <c r="DN103" s="2"/>
      <c r="DO103" s="2"/>
      <c r="DP103" s="2"/>
      <c r="DQ103" s="2"/>
      <c r="DR103" s="2"/>
      <c r="DS103" s="2"/>
      <c r="DT103" s="2"/>
      <c r="DU103" s="2"/>
      <c r="DV103" s="2"/>
      <c r="DW103" s="2"/>
      <c r="DX103" s="2"/>
      <c r="DY103" s="2"/>
      <c r="DZ103" s="2"/>
    </row>
    <row r="104" spans="1:130" ht="45" hidden="1" customHeight="1" x14ac:dyDescent="0.25">
      <c r="A104" s="49">
        <v>91</v>
      </c>
      <c r="B104" s="62">
        <v>162</v>
      </c>
      <c r="C104" s="56">
        <v>165</v>
      </c>
      <c r="D104" s="8" t="s">
        <v>126</v>
      </c>
      <c r="E104" s="15" t="s">
        <v>11</v>
      </c>
      <c r="F104" s="15" t="s">
        <v>127</v>
      </c>
      <c r="G104" s="64" t="s">
        <v>19</v>
      </c>
      <c r="H104" s="29" t="s">
        <v>1110</v>
      </c>
      <c r="I104" s="64" t="s">
        <v>628</v>
      </c>
      <c r="J104" s="64" t="s">
        <v>14</v>
      </c>
      <c r="K104" s="16" t="s">
        <v>6</v>
      </c>
      <c r="L104" s="16" t="s">
        <v>15</v>
      </c>
      <c r="M104" s="11">
        <v>1</v>
      </c>
      <c r="N104" s="304" t="s">
        <v>1200</v>
      </c>
      <c r="O104" s="66" t="s">
        <v>15</v>
      </c>
      <c r="P104" s="66"/>
      <c r="Q104" s="66"/>
      <c r="R104" s="66"/>
      <c r="S104" s="66"/>
      <c r="T104" s="66"/>
      <c r="U104" s="66"/>
      <c r="V104" s="66"/>
      <c r="W104" s="66"/>
      <c r="X104" s="66"/>
      <c r="Y104" s="67">
        <f t="shared" si="30"/>
        <v>1</v>
      </c>
      <c r="Z104" s="16"/>
      <c r="AA104" s="16" t="s">
        <v>687</v>
      </c>
      <c r="AB104" s="16" t="s">
        <v>687</v>
      </c>
      <c r="AC104" s="16" t="s">
        <v>687</v>
      </c>
      <c r="AD104" s="16" t="s">
        <v>687</v>
      </c>
      <c r="AE104" s="68"/>
      <c r="AF104" s="68"/>
      <c r="AG104" s="68"/>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6">
        <v>2</v>
      </c>
      <c r="BK104" s="16">
        <v>2</v>
      </c>
      <c r="BL104" s="16">
        <v>2</v>
      </c>
      <c r="BM104" s="16">
        <v>2</v>
      </c>
      <c r="BN104" s="16">
        <v>2</v>
      </c>
      <c r="BO104" s="16">
        <v>2</v>
      </c>
      <c r="BP104" s="16">
        <v>2</v>
      </c>
      <c r="BQ104" s="16">
        <v>2</v>
      </c>
      <c r="BR104" s="16">
        <v>2</v>
      </c>
      <c r="BS104" s="16">
        <v>2</v>
      </c>
      <c r="BT104" s="16">
        <v>2</v>
      </c>
      <c r="BU104" s="16">
        <v>2</v>
      </c>
      <c r="BV104" s="16">
        <v>2</v>
      </c>
      <c r="BW104" s="16">
        <v>2</v>
      </c>
      <c r="BX104" s="16">
        <v>2</v>
      </c>
      <c r="BY104" s="16">
        <v>2</v>
      </c>
      <c r="BZ104" s="16">
        <v>2</v>
      </c>
      <c r="CA104" s="16">
        <v>2</v>
      </c>
      <c r="CB104" s="16">
        <v>2</v>
      </c>
      <c r="CC104" s="16">
        <v>2</v>
      </c>
      <c r="CD104" s="16">
        <v>1</v>
      </c>
      <c r="CE104" s="16">
        <v>1</v>
      </c>
      <c r="CF104" s="16">
        <v>1</v>
      </c>
      <c r="CG104" s="16">
        <v>1</v>
      </c>
      <c r="CH104" s="16">
        <v>1</v>
      </c>
      <c r="CI104" s="16">
        <v>1</v>
      </c>
      <c r="CJ104" s="16">
        <v>1</v>
      </c>
      <c r="CK104" s="16">
        <v>2</v>
      </c>
      <c r="CL104" s="16">
        <v>2</v>
      </c>
      <c r="CM104" s="16">
        <v>2</v>
      </c>
      <c r="CN104" s="16">
        <v>2</v>
      </c>
      <c r="CO104" s="16">
        <v>2</v>
      </c>
      <c r="CP104" s="16">
        <v>2</v>
      </c>
      <c r="CQ104" s="16">
        <v>2</v>
      </c>
      <c r="CR104" s="16">
        <v>2</v>
      </c>
      <c r="CS104" s="16">
        <v>2</v>
      </c>
      <c r="CT104" s="16">
        <v>2</v>
      </c>
      <c r="CU104" s="16">
        <v>2</v>
      </c>
      <c r="CV104" s="16">
        <v>2</v>
      </c>
      <c r="CW104" s="69">
        <f t="shared" si="31"/>
        <v>32</v>
      </c>
      <c r="CX104" s="352">
        <f t="shared" si="32"/>
        <v>0.82051282051282048</v>
      </c>
      <c r="CY104" s="69">
        <f t="shared" si="33"/>
        <v>7</v>
      </c>
      <c r="CZ104" s="70">
        <f t="shared" si="34"/>
        <v>0.17948717948717949</v>
      </c>
      <c r="DA104" s="69">
        <f t="shared" si="35"/>
        <v>0</v>
      </c>
      <c r="DB104" s="70">
        <f t="shared" si="36"/>
        <v>0</v>
      </c>
      <c r="DC104" s="69">
        <f t="shared" si="37"/>
        <v>0</v>
      </c>
      <c r="DD104" s="70">
        <f t="shared" si="38"/>
        <v>0</v>
      </c>
      <c r="DE104" s="71">
        <f t="shared" si="39"/>
        <v>1.8205128205128205</v>
      </c>
      <c r="DF104" s="71" t="str">
        <f t="shared" si="40"/>
        <v>Đạt mục tiêu</v>
      </c>
      <c r="DG104" s="2"/>
      <c r="DH104" s="2"/>
      <c r="DI104" s="2"/>
      <c r="DJ104" s="2"/>
      <c r="DK104" s="2"/>
      <c r="DL104" s="2"/>
      <c r="DM104" s="2"/>
      <c r="DN104" s="2"/>
      <c r="DO104" s="2"/>
      <c r="DP104" s="2"/>
      <c r="DQ104" s="2"/>
      <c r="DR104" s="2"/>
      <c r="DS104" s="2"/>
      <c r="DT104" s="2"/>
      <c r="DU104" s="2"/>
      <c r="DV104" s="2"/>
      <c r="DW104" s="2"/>
      <c r="DX104" s="2"/>
      <c r="DY104" s="2"/>
      <c r="DZ104" s="2"/>
    </row>
    <row r="105" spans="1:130" ht="39.75" customHeight="1" x14ac:dyDescent="0.25">
      <c r="A105" s="49">
        <v>92</v>
      </c>
      <c r="B105" s="55">
        <v>165</v>
      </c>
      <c r="C105" s="56">
        <v>168</v>
      </c>
      <c r="D105" s="8" t="s">
        <v>128</v>
      </c>
      <c r="E105" s="15" t="s">
        <v>11</v>
      </c>
      <c r="F105" s="15" t="s">
        <v>129</v>
      </c>
      <c r="G105" s="64" t="s">
        <v>19</v>
      </c>
      <c r="H105" s="8" t="s">
        <v>700</v>
      </c>
      <c r="I105" s="64" t="s">
        <v>628</v>
      </c>
      <c r="J105" s="64" t="s">
        <v>14</v>
      </c>
      <c r="K105" s="16" t="s">
        <v>6</v>
      </c>
      <c r="L105" s="16" t="s">
        <v>15</v>
      </c>
      <c r="M105" s="11">
        <v>1</v>
      </c>
      <c r="N105" s="305" t="s">
        <v>541</v>
      </c>
      <c r="O105" s="66"/>
      <c r="P105" s="66" t="s">
        <v>15</v>
      </c>
      <c r="Q105" s="66"/>
      <c r="R105" s="66"/>
      <c r="S105" s="66"/>
      <c r="T105" s="66"/>
      <c r="U105" s="66"/>
      <c r="V105" s="66"/>
      <c r="W105" s="66"/>
      <c r="X105" s="66"/>
      <c r="Y105" s="67">
        <f t="shared" si="30"/>
        <v>1</v>
      </c>
      <c r="Z105" s="16"/>
      <c r="AA105" s="16"/>
      <c r="AB105" s="16"/>
      <c r="AC105" s="16"/>
      <c r="AD105" s="16"/>
      <c r="AE105" s="16" t="s">
        <v>687</v>
      </c>
      <c r="AF105" s="16" t="s">
        <v>687</v>
      </c>
      <c r="AG105" s="16" t="s">
        <v>687</v>
      </c>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6">
        <v>2</v>
      </c>
      <c r="BK105" s="16">
        <v>2</v>
      </c>
      <c r="BL105" s="16">
        <v>2</v>
      </c>
      <c r="BM105" s="16">
        <v>2</v>
      </c>
      <c r="BN105" s="16">
        <v>2</v>
      </c>
      <c r="BO105" s="16">
        <v>2</v>
      </c>
      <c r="BP105" s="16">
        <v>2</v>
      </c>
      <c r="BQ105" s="16">
        <v>2</v>
      </c>
      <c r="BR105" s="16">
        <v>2</v>
      </c>
      <c r="BS105" s="16">
        <v>2</v>
      </c>
      <c r="BT105" s="16">
        <v>2</v>
      </c>
      <c r="BU105" s="16">
        <v>2</v>
      </c>
      <c r="BV105" s="16">
        <v>2</v>
      </c>
      <c r="BW105" s="16">
        <v>2</v>
      </c>
      <c r="BX105" s="16">
        <v>2</v>
      </c>
      <c r="BY105" s="16">
        <v>2</v>
      </c>
      <c r="BZ105" s="16">
        <v>2</v>
      </c>
      <c r="CA105" s="16">
        <v>2</v>
      </c>
      <c r="CB105" s="16">
        <v>2</v>
      </c>
      <c r="CC105" s="16">
        <v>2</v>
      </c>
      <c r="CD105" s="16">
        <v>2</v>
      </c>
      <c r="CE105" s="16">
        <v>2</v>
      </c>
      <c r="CF105" s="16">
        <v>2</v>
      </c>
      <c r="CG105" s="16">
        <v>2</v>
      </c>
      <c r="CH105" s="16">
        <v>2</v>
      </c>
      <c r="CI105" s="16">
        <v>2</v>
      </c>
      <c r="CJ105" s="16">
        <v>2</v>
      </c>
      <c r="CK105" s="16">
        <v>2</v>
      </c>
      <c r="CL105" s="16">
        <v>2</v>
      </c>
      <c r="CM105" s="16">
        <v>2</v>
      </c>
      <c r="CN105" s="16">
        <v>1</v>
      </c>
      <c r="CO105" s="16">
        <v>2</v>
      </c>
      <c r="CP105" s="16">
        <v>2</v>
      </c>
      <c r="CQ105" s="16">
        <v>2</v>
      </c>
      <c r="CR105" s="16">
        <v>2</v>
      </c>
      <c r="CS105" s="16">
        <v>2</v>
      </c>
      <c r="CT105" s="16">
        <v>1</v>
      </c>
      <c r="CU105" s="16">
        <v>2</v>
      </c>
      <c r="CV105" s="16">
        <v>2</v>
      </c>
      <c r="CW105" s="69">
        <f t="shared" si="31"/>
        <v>37</v>
      </c>
      <c r="CX105" s="352">
        <f t="shared" si="32"/>
        <v>0.94871794871794868</v>
      </c>
      <c r="CY105" s="69">
        <f t="shared" si="33"/>
        <v>2</v>
      </c>
      <c r="CZ105" s="70">
        <f t="shared" si="34"/>
        <v>5.128205128205128E-2</v>
      </c>
      <c r="DA105" s="69">
        <f t="shared" si="35"/>
        <v>0</v>
      </c>
      <c r="DB105" s="70">
        <f t="shared" si="36"/>
        <v>0</v>
      </c>
      <c r="DC105" s="69">
        <f t="shared" si="37"/>
        <v>0</v>
      </c>
      <c r="DD105" s="70">
        <f t="shared" si="38"/>
        <v>0</v>
      </c>
      <c r="DE105" s="71">
        <f t="shared" si="39"/>
        <v>1.9487179487179487</v>
      </c>
      <c r="DF105" s="71" t="str">
        <f t="shared" si="40"/>
        <v>Đạt mục tiêu</v>
      </c>
      <c r="DG105" s="2"/>
      <c r="DH105" s="2"/>
      <c r="DI105" s="2"/>
      <c r="DJ105" s="2"/>
      <c r="DK105" s="2"/>
      <c r="DL105" s="2"/>
      <c r="DM105" s="2"/>
      <c r="DN105" s="2"/>
      <c r="DO105" s="2"/>
      <c r="DP105" s="2"/>
      <c r="DQ105" s="2"/>
      <c r="DR105" s="2"/>
      <c r="DS105" s="2"/>
      <c r="DT105" s="2"/>
      <c r="DU105" s="2"/>
      <c r="DV105" s="2"/>
      <c r="DW105" s="2"/>
      <c r="DX105" s="2"/>
      <c r="DY105" s="2"/>
      <c r="DZ105" s="2"/>
    </row>
    <row r="106" spans="1:130" ht="37.5" hidden="1" customHeight="1" x14ac:dyDescent="0.25">
      <c r="A106" s="49">
        <v>93</v>
      </c>
      <c r="B106" s="62">
        <v>168</v>
      </c>
      <c r="C106" s="56">
        <v>169</v>
      </c>
      <c r="D106" s="8" t="s">
        <v>130</v>
      </c>
      <c r="E106" s="281" t="s">
        <v>36</v>
      </c>
      <c r="F106" s="15" t="s">
        <v>131</v>
      </c>
      <c r="G106" s="282" t="s">
        <v>36</v>
      </c>
      <c r="H106" s="109" t="s">
        <v>701</v>
      </c>
      <c r="I106" s="64" t="s">
        <v>628</v>
      </c>
      <c r="J106" s="64" t="s">
        <v>14</v>
      </c>
      <c r="K106" s="16" t="s">
        <v>6</v>
      </c>
      <c r="L106" s="16" t="s">
        <v>15</v>
      </c>
      <c r="M106" s="11"/>
      <c r="N106" s="305" t="s">
        <v>542</v>
      </c>
      <c r="O106" s="66"/>
      <c r="P106" s="66"/>
      <c r="Q106" s="66" t="s">
        <v>15</v>
      </c>
      <c r="R106" s="66"/>
      <c r="S106" s="66"/>
      <c r="T106" s="66"/>
      <c r="U106" s="66"/>
      <c r="V106" s="66"/>
      <c r="W106" s="66"/>
      <c r="X106" s="66"/>
      <c r="Y106" s="67">
        <f t="shared" si="30"/>
        <v>1</v>
      </c>
      <c r="Z106" s="16"/>
      <c r="AA106" s="16"/>
      <c r="AB106" s="16"/>
      <c r="AC106" s="16"/>
      <c r="AD106" s="16"/>
      <c r="AE106" s="68"/>
      <c r="AF106" s="12"/>
      <c r="AG106" s="12"/>
      <c r="AH106" s="12" t="s">
        <v>687</v>
      </c>
      <c r="AI106" s="12" t="s">
        <v>687</v>
      </c>
      <c r="AJ106" s="12" t="s">
        <v>687</v>
      </c>
      <c r="AK106" s="12" t="s">
        <v>687</v>
      </c>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6">
        <v>2</v>
      </c>
      <c r="BK106" s="16">
        <v>2</v>
      </c>
      <c r="BL106" s="16">
        <v>2</v>
      </c>
      <c r="BM106" s="16">
        <v>2</v>
      </c>
      <c r="BN106" s="16">
        <v>2</v>
      </c>
      <c r="BO106" s="16">
        <v>2</v>
      </c>
      <c r="BP106" s="16">
        <v>2</v>
      </c>
      <c r="BQ106" s="16">
        <v>2</v>
      </c>
      <c r="BR106" s="16">
        <v>2</v>
      </c>
      <c r="BS106" s="16">
        <v>2</v>
      </c>
      <c r="BT106" s="16">
        <v>2</v>
      </c>
      <c r="BU106" s="16">
        <v>2</v>
      </c>
      <c r="BV106" s="16">
        <v>2</v>
      </c>
      <c r="BW106" s="16">
        <v>2</v>
      </c>
      <c r="BX106" s="16">
        <v>2</v>
      </c>
      <c r="BY106" s="16">
        <v>2</v>
      </c>
      <c r="BZ106" s="16">
        <v>2</v>
      </c>
      <c r="CA106" s="16">
        <v>2</v>
      </c>
      <c r="CB106" s="16">
        <v>2</v>
      </c>
      <c r="CC106" s="16">
        <v>2</v>
      </c>
      <c r="CD106" s="16">
        <v>2</v>
      </c>
      <c r="CE106" s="16">
        <v>2</v>
      </c>
      <c r="CF106" s="16">
        <v>2</v>
      </c>
      <c r="CG106" s="16">
        <v>2</v>
      </c>
      <c r="CH106" s="16">
        <v>2</v>
      </c>
      <c r="CI106" s="16">
        <v>2</v>
      </c>
      <c r="CJ106" s="16">
        <v>2</v>
      </c>
      <c r="CK106" s="16">
        <v>2</v>
      </c>
      <c r="CL106" s="16">
        <v>1</v>
      </c>
      <c r="CM106" s="16">
        <v>1</v>
      </c>
      <c r="CN106" s="16">
        <v>1</v>
      </c>
      <c r="CO106" s="16">
        <v>1</v>
      </c>
      <c r="CP106" s="16">
        <v>1</v>
      </c>
      <c r="CQ106" s="16">
        <v>2</v>
      </c>
      <c r="CR106" s="16">
        <v>2</v>
      </c>
      <c r="CS106" s="16">
        <v>2</v>
      </c>
      <c r="CT106" s="16">
        <v>2</v>
      </c>
      <c r="CU106" s="16">
        <v>2</v>
      </c>
      <c r="CV106" s="16">
        <v>2</v>
      </c>
      <c r="CW106" s="69">
        <f t="shared" si="31"/>
        <v>34</v>
      </c>
      <c r="CX106" s="352">
        <f t="shared" si="32"/>
        <v>0.87179487179487181</v>
      </c>
      <c r="CY106" s="69">
        <f t="shared" si="33"/>
        <v>5</v>
      </c>
      <c r="CZ106" s="70">
        <f t="shared" si="34"/>
        <v>0.12820512820512819</v>
      </c>
      <c r="DA106" s="69">
        <f t="shared" si="35"/>
        <v>0</v>
      </c>
      <c r="DB106" s="70">
        <f t="shared" si="36"/>
        <v>0</v>
      </c>
      <c r="DC106" s="69">
        <f t="shared" si="37"/>
        <v>0</v>
      </c>
      <c r="DD106" s="70">
        <f t="shared" si="38"/>
        <v>0</v>
      </c>
      <c r="DE106" s="71">
        <f t="shared" si="39"/>
        <v>1.8717948717948718</v>
      </c>
      <c r="DF106" s="71" t="str">
        <f t="shared" si="40"/>
        <v>Đạt mục tiêu</v>
      </c>
      <c r="DG106" s="2"/>
      <c r="DH106" s="2"/>
      <c r="DI106" s="2"/>
      <c r="DJ106" s="2"/>
      <c r="DK106" s="2"/>
      <c r="DL106" s="2"/>
      <c r="DM106" s="2"/>
      <c r="DN106" s="2"/>
      <c r="DO106" s="2"/>
      <c r="DP106" s="2"/>
      <c r="DQ106" s="2"/>
      <c r="DR106" s="2"/>
      <c r="DS106" s="2"/>
      <c r="DT106" s="2"/>
      <c r="DU106" s="2"/>
      <c r="DV106" s="2"/>
      <c r="DW106" s="2"/>
      <c r="DX106" s="2"/>
      <c r="DY106" s="2"/>
      <c r="DZ106" s="2"/>
    </row>
    <row r="107" spans="1:130" ht="33.75" hidden="1" customHeight="1" x14ac:dyDescent="0.25">
      <c r="A107" s="49">
        <v>94</v>
      </c>
      <c r="B107" s="62">
        <v>169</v>
      </c>
      <c r="C107" s="56">
        <v>174</v>
      </c>
      <c r="D107" s="8" t="s">
        <v>132</v>
      </c>
      <c r="E107" s="281" t="s">
        <v>11</v>
      </c>
      <c r="F107" s="15" t="s">
        <v>133</v>
      </c>
      <c r="G107" s="282" t="s">
        <v>19</v>
      </c>
      <c r="H107" s="8" t="s">
        <v>702</v>
      </c>
      <c r="I107" s="64" t="s">
        <v>628</v>
      </c>
      <c r="J107" s="64" t="s">
        <v>14</v>
      </c>
      <c r="K107" s="16" t="s">
        <v>6</v>
      </c>
      <c r="L107" s="16" t="s">
        <v>15</v>
      </c>
      <c r="M107" s="11">
        <v>1</v>
      </c>
      <c r="N107" s="305" t="s">
        <v>542</v>
      </c>
      <c r="O107" s="66"/>
      <c r="P107" s="66"/>
      <c r="Q107" s="66" t="s">
        <v>15</v>
      </c>
      <c r="R107" s="66"/>
      <c r="S107" s="66"/>
      <c r="T107" s="66"/>
      <c r="U107" s="66"/>
      <c r="V107" s="66"/>
      <c r="W107" s="66"/>
      <c r="X107" s="66"/>
      <c r="Y107" s="67">
        <f t="shared" si="30"/>
        <v>1</v>
      </c>
      <c r="Z107" s="16"/>
      <c r="AA107" s="16"/>
      <c r="AB107" s="16"/>
      <c r="AC107" s="16"/>
      <c r="AD107" s="16"/>
      <c r="AE107" s="68"/>
      <c r="AF107" s="12"/>
      <c r="AG107" s="12"/>
      <c r="AH107" s="16" t="s">
        <v>687</v>
      </c>
      <c r="AI107" s="16" t="s">
        <v>687</v>
      </c>
      <c r="AJ107" s="16" t="s">
        <v>687</v>
      </c>
      <c r="AK107" s="16" t="s">
        <v>687</v>
      </c>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6">
        <v>2</v>
      </c>
      <c r="BK107" s="16">
        <v>2</v>
      </c>
      <c r="BL107" s="16">
        <v>2</v>
      </c>
      <c r="BM107" s="16">
        <v>2</v>
      </c>
      <c r="BN107" s="16">
        <v>2</v>
      </c>
      <c r="BO107" s="16">
        <v>2</v>
      </c>
      <c r="BP107" s="16">
        <v>2</v>
      </c>
      <c r="BQ107" s="16">
        <v>2</v>
      </c>
      <c r="BR107" s="16">
        <v>2</v>
      </c>
      <c r="BS107" s="16">
        <v>2</v>
      </c>
      <c r="BT107" s="16">
        <v>2</v>
      </c>
      <c r="BU107" s="16">
        <v>2</v>
      </c>
      <c r="BV107" s="16">
        <v>2</v>
      </c>
      <c r="BW107" s="16">
        <v>2</v>
      </c>
      <c r="BX107" s="16">
        <v>2</v>
      </c>
      <c r="BY107" s="16">
        <v>2</v>
      </c>
      <c r="BZ107" s="16">
        <v>2</v>
      </c>
      <c r="CA107" s="16">
        <v>2</v>
      </c>
      <c r="CB107" s="16">
        <v>2</v>
      </c>
      <c r="CC107" s="16">
        <v>2</v>
      </c>
      <c r="CD107" s="16">
        <v>2</v>
      </c>
      <c r="CE107" s="16">
        <v>2</v>
      </c>
      <c r="CF107" s="16">
        <v>2</v>
      </c>
      <c r="CG107" s="16">
        <v>2</v>
      </c>
      <c r="CH107" s="16">
        <v>1</v>
      </c>
      <c r="CI107" s="16">
        <v>1</v>
      </c>
      <c r="CJ107" s="16">
        <v>1</v>
      </c>
      <c r="CK107" s="16">
        <v>1</v>
      </c>
      <c r="CL107" s="16">
        <v>2</v>
      </c>
      <c r="CM107" s="16">
        <v>2</v>
      </c>
      <c r="CN107" s="16">
        <v>2</v>
      </c>
      <c r="CO107" s="16">
        <v>2</v>
      </c>
      <c r="CP107" s="16">
        <v>2</v>
      </c>
      <c r="CQ107" s="16">
        <v>2</v>
      </c>
      <c r="CR107" s="16">
        <v>2</v>
      </c>
      <c r="CS107" s="16">
        <v>2</v>
      </c>
      <c r="CT107" s="16">
        <v>2</v>
      </c>
      <c r="CU107" s="16">
        <v>2</v>
      </c>
      <c r="CV107" s="16">
        <v>2</v>
      </c>
      <c r="CW107" s="69">
        <f t="shared" si="31"/>
        <v>35</v>
      </c>
      <c r="CX107" s="352">
        <f t="shared" si="32"/>
        <v>0.89743589743589747</v>
      </c>
      <c r="CY107" s="69">
        <f t="shared" si="33"/>
        <v>4</v>
      </c>
      <c r="CZ107" s="70">
        <f t="shared" si="34"/>
        <v>0.10256410256410256</v>
      </c>
      <c r="DA107" s="69">
        <f t="shared" si="35"/>
        <v>0</v>
      </c>
      <c r="DB107" s="70">
        <f t="shared" si="36"/>
        <v>0</v>
      </c>
      <c r="DC107" s="69">
        <f t="shared" si="37"/>
        <v>0</v>
      </c>
      <c r="DD107" s="70">
        <f t="shared" si="38"/>
        <v>0</v>
      </c>
      <c r="DE107" s="71">
        <f t="shared" si="39"/>
        <v>1.8974358974358974</v>
      </c>
      <c r="DF107" s="71" t="str">
        <f t="shared" si="40"/>
        <v>Đạt mục tiêu</v>
      </c>
      <c r="DG107" s="2"/>
      <c r="DH107" s="2"/>
      <c r="DI107" s="2"/>
      <c r="DJ107" s="2"/>
      <c r="DK107" s="2"/>
      <c r="DL107" s="2"/>
      <c r="DM107" s="2"/>
      <c r="DN107" s="2"/>
      <c r="DO107" s="2"/>
      <c r="DP107" s="2"/>
      <c r="DQ107" s="2"/>
      <c r="DR107" s="2"/>
      <c r="DS107" s="2"/>
      <c r="DT107" s="2"/>
      <c r="DU107" s="2"/>
      <c r="DV107" s="2"/>
      <c r="DW107" s="2"/>
      <c r="DX107" s="2"/>
      <c r="DY107" s="2"/>
      <c r="DZ107" s="2"/>
    </row>
    <row r="108" spans="1:130" ht="22.5" hidden="1" customHeight="1" x14ac:dyDescent="0.25">
      <c r="A108" s="49">
        <v>95</v>
      </c>
      <c r="B108" s="62">
        <v>174</v>
      </c>
      <c r="C108" s="56">
        <v>175</v>
      </c>
      <c r="D108" s="8" t="s">
        <v>134</v>
      </c>
      <c r="E108" s="15" t="s">
        <v>11</v>
      </c>
      <c r="F108" s="15" t="s">
        <v>135</v>
      </c>
      <c r="G108" s="64" t="s">
        <v>19</v>
      </c>
      <c r="H108" s="15" t="s">
        <v>703</v>
      </c>
      <c r="I108" s="64" t="s">
        <v>628</v>
      </c>
      <c r="J108" s="64" t="s">
        <v>14</v>
      </c>
      <c r="K108" s="16" t="s">
        <v>6</v>
      </c>
      <c r="L108" s="16" t="s">
        <v>15</v>
      </c>
      <c r="M108" s="11">
        <v>1</v>
      </c>
      <c r="N108" s="11" t="s">
        <v>1268</v>
      </c>
      <c r="O108" s="66"/>
      <c r="P108" s="66"/>
      <c r="Q108" s="66"/>
      <c r="R108" s="66"/>
      <c r="S108" s="66"/>
      <c r="T108" s="66"/>
      <c r="U108" s="66"/>
      <c r="V108" s="66" t="s">
        <v>15</v>
      </c>
      <c r="W108" s="66"/>
      <c r="X108" s="66"/>
      <c r="Y108" s="67">
        <f t="shared" si="30"/>
        <v>1</v>
      </c>
      <c r="Z108" s="16"/>
      <c r="AA108" s="16"/>
      <c r="AB108" s="16"/>
      <c r="AC108" s="16"/>
      <c r="AD108" s="16"/>
      <c r="AE108" s="7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t="s">
        <v>687</v>
      </c>
      <c r="BD108" s="16" t="s">
        <v>687</v>
      </c>
      <c r="BE108" s="16" t="s">
        <v>687</v>
      </c>
      <c r="BF108" s="16"/>
      <c r="BG108" s="16"/>
      <c r="BH108" s="16"/>
      <c r="BI108" s="16"/>
      <c r="BJ108" s="16">
        <v>2</v>
      </c>
      <c r="BK108" s="16">
        <v>2</v>
      </c>
      <c r="BL108" s="16">
        <v>2</v>
      </c>
      <c r="BM108" s="16">
        <v>2</v>
      </c>
      <c r="BN108" s="16">
        <v>2</v>
      </c>
      <c r="BO108" s="16">
        <v>2</v>
      </c>
      <c r="BP108" s="16">
        <v>2</v>
      </c>
      <c r="BQ108" s="16">
        <v>2</v>
      </c>
      <c r="BR108" s="16">
        <v>2</v>
      </c>
      <c r="BS108" s="16">
        <v>2</v>
      </c>
      <c r="BT108" s="16">
        <v>2</v>
      </c>
      <c r="BU108" s="16">
        <v>2</v>
      </c>
      <c r="BV108" s="16">
        <v>2</v>
      </c>
      <c r="BW108" s="16">
        <v>2</v>
      </c>
      <c r="BX108" s="16">
        <v>2</v>
      </c>
      <c r="BY108" s="16">
        <v>2</v>
      </c>
      <c r="BZ108" s="16">
        <v>2</v>
      </c>
      <c r="CA108" s="16">
        <v>2</v>
      </c>
      <c r="CB108" s="16">
        <v>2</v>
      </c>
      <c r="CC108" s="16">
        <v>2</v>
      </c>
      <c r="CD108" s="16">
        <v>2</v>
      </c>
      <c r="CE108" s="16">
        <v>2</v>
      </c>
      <c r="CF108" s="16">
        <v>2</v>
      </c>
      <c r="CG108" s="16">
        <v>2</v>
      </c>
      <c r="CH108" s="16">
        <v>2</v>
      </c>
      <c r="CI108" s="16">
        <v>2</v>
      </c>
      <c r="CJ108" s="16">
        <v>2</v>
      </c>
      <c r="CK108" s="16">
        <v>2</v>
      </c>
      <c r="CL108" s="16">
        <v>2</v>
      </c>
      <c r="CM108" s="16">
        <v>2</v>
      </c>
      <c r="CN108" s="16">
        <v>2</v>
      </c>
      <c r="CO108" s="16">
        <v>2</v>
      </c>
      <c r="CP108" s="16">
        <v>2</v>
      </c>
      <c r="CQ108" s="16">
        <v>2</v>
      </c>
      <c r="CR108" s="16">
        <v>2</v>
      </c>
      <c r="CS108" s="16">
        <v>2</v>
      </c>
      <c r="CT108" s="16">
        <v>2</v>
      </c>
      <c r="CU108" s="16">
        <v>2</v>
      </c>
      <c r="CV108" s="16">
        <v>2</v>
      </c>
      <c r="CW108" s="69">
        <f t="shared" si="31"/>
        <v>39</v>
      </c>
      <c r="CX108" s="352">
        <f t="shared" si="32"/>
        <v>1</v>
      </c>
      <c r="CY108" s="69">
        <f t="shared" si="33"/>
        <v>0</v>
      </c>
      <c r="CZ108" s="70">
        <f t="shared" si="34"/>
        <v>0</v>
      </c>
      <c r="DA108" s="69">
        <f t="shared" si="35"/>
        <v>0</v>
      </c>
      <c r="DB108" s="70">
        <f t="shared" si="36"/>
        <v>0</v>
      </c>
      <c r="DC108" s="69">
        <f t="shared" si="37"/>
        <v>0</v>
      </c>
      <c r="DD108" s="70">
        <f t="shared" si="38"/>
        <v>0</v>
      </c>
      <c r="DE108" s="71">
        <f t="shared" si="39"/>
        <v>2</v>
      </c>
      <c r="DF108" s="71" t="str">
        <f t="shared" si="40"/>
        <v>Đạt mục tiêu</v>
      </c>
      <c r="DG108" s="2"/>
      <c r="DH108" s="2"/>
      <c r="DI108" s="2"/>
      <c r="DJ108" s="2"/>
      <c r="DK108" s="2"/>
      <c r="DL108" s="2"/>
      <c r="DM108" s="2"/>
      <c r="DN108" s="2"/>
      <c r="DO108" s="2"/>
      <c r="DP108" s="2"/>
      <c r="DQ108" s="2"/>
      <c r="DR108" s="2"/>
      <c r="DS108" s="2"/>
      <c r="DT108" s="2"/>
      <c r="DU108" s="2"/>
      <c r="DV108" s="2"/>
      <c r="DW108" s="2"/>
      <c r="DX108" s="2"/>
      <c r="DY108" s="2"/>
      <c r="DZ108" s="2"/>
    </row>
    <row r="109" spans="1:130" ht="26.25" customHeight="1" x14ac:dyDescent="0.25">
      <c r="A109" s="49">
        <v>96</v>
      </c>
      <c r="B109" s="55">
        <v>175</v>
      </c>
      <c r="C109" s="56">
        <v>176</v>
      </c>
      <c r="D109" s="706" t="s">
        <v>136</v>
      </c>
      <c r="E109" s="708"/>
      <c r="F109" s="707"/>
      <c r="G109" s="708"/>
      <c r="H109" s="705"/>
      <c r="I109" s="64"/>
      <c r="J109" s="57"/>
      <c r="K109" s="57" t="s">
        <v>8</v>
      </c>
      <c r="L109" s="57" t="s">
        <v>8</v>
      </c>
      <c r="M109" s="57" t="s">
        <v>8</v>
      </c>
      <c r="N109" s="296"/>
      <c r="O109" s="58" t="s">
        <v>609</v>
      </c>
      <c r="P109" s="58" t="s">
        <v>609</v>
      </c>
      <c r="Q109" s="58" t="s">
        <v>609</v>
      </c>
      <c r="R109" s="58" t="s">
        <v>609</v>
      </c>
      <c r="S109" s="58" t="s">
        <v>609</v>
      </c>
      <c r="T109" s="58" t="s">
        <v>609</v>
      </c>
      <c r="U109" s="58" t="s">
        <v>609</v>
      </c>
      <c r="V109" s="58" t="s">
        <v>609</v>
      </c>
      <c r="W109" s="58" t="s">
        <v>609</v>
      </c>
      <c r="X109" s="58" t="s">
        <v>609</v>
      </c>
      <c r="Y109" s="67">
        <f t="shared" si="30"/>
        <v>0</v>
      </c>
      <c r="Z109" s="57" t="s">
        <v>8</v>
      </c>
      <c r="AA109" s="57"/>
      <c r="AB109" s="57"/>
      <c r="AC109" s="57"/>
      <c r="AD109" s="57"/>
      <c r="AE109" s="57"/>
      <c r="AF109" s="57"/>
      <c r="AG109" s="57"/>
      <c r="AH109" s="78"/>
      <c r="AI109" s="78"/>
      <c r="AJ109" s="78"/>
      <c r="AK109" s="78"/>
      <c r="AL109" s="78"/>
      <c r="AM109" s="78"/>
      <c r="AN109" s="78"/>
      <c r="AO109" s="78"/>
      <c r="AP109" s="78"/>
      <c r="AQ109" s="78"/>
      <c r="AR109" s="78"/>
      <c r="AS109" s="78"/>
      <c r="AT109" s="78"/>
      <c r="AU109" s="57"/>
      <c r="AV109" s="57"/>
      <c r="AW109" s="57"/>
      <c r="AX109" s="57"/>
      <c r="AY109" s="78"/>
      <c r="AZ109" s="78"/>
      <c r="BA109" s="78"/>
      <c r="BB109" s="78"/>
      <c r="BC109" s="78"/>
      <c r="BD109" s="78"/>
      <c r="BE109" s="78"/>
      <c r="BF109" s="78"/>
      <c r="BG109" s="78"/>
      <c r="BH109" s="78"/>
      <c r="BI109" s="78"/>
      <c r="BJ109" s="336" t="s">
        <v>8</v>
      </c>
      <c r="BK109" s="336" t="s">
        <v>8</v>
      </c>
      <c r="BL109" s="336" t="s">
        <v>8</v>
      </c>
      <c r="BM109" s="336" t="s">
        <v>8</v>
      </c>
      <c r="BN109" s="336" t="s">
        <v>8</v>
      </c>
      <c r="BO109" s="336" t="s">
        <v>8</v>
      </c>
      <c r="BP109" s="336" t="s">
        <v>8</v>
      </c>
      <c r="BQ109" s="336" t="s">
        <v>8</v>
      </c>
      <c r="BR109" s="336" t="s">
        <v>8</v>
      </c>
      <c r="BS109" s="336" t="s">
        <v>8</v>
      </c>
      <c r="BT109" s="336" t="s">
        <v>8</v>
      </c>
      <c r="BU109" s="336" t="s">
        <v>8</v>
      </c>
      <c r="BV109" s="336" t="s">
        <v>8</v>
      </c>
      <c r="BW109" s="336" t="s">
        <v>8</v>
      </c>
      <c r="BX109" s="336" t="s">
        <v>8</v>
      </c>
      <c r="BY109" s="336" t="s">
        <v>8</v>
      </c>
      <c r="BZ109" s="336" t="s">
        <v>8</v>
      </c>
      <c r="CA109" s="336" t="s">
        <v>8</v>
      </c>
      <c r="CB109" s="336" t="s">
        <v>8</v>
      </c>
      <c r="CC109" s="336" t="s">
        <v>8</v>
      </c>
      <c r="CD109" s="336" t="s">
        <v>8</v>
      </c>
      <c r="CE109" s="336" t="s">
        <v>8</v>
      </c>
      <c r="CF109" s="336" t="s">
        <v>8</v>
      </c>
      <c r="CG109" s="336" t="s">
        <v>8</v>
      </c>
      <c r="CH109" s="336" t="s">
        <v>8</v>
      </c>
      <c r="CI109" s="336" t="s">
        <v>8</v>
      </c>
      <c r="CJ109" s="336" t="s">
        <v>8</v>
      </c>
      <c r="CK109" s="336" t="s">
        <v>8</v>
      </c>
      <c r="CL109" s="336" t="s">
        <v>8</v>
      </c>
      <c r="CM109" s="336" t="s">
        <v>8</v>
      </c>
      <c r="CN109" s="336" t="s">
        <v>8</v>
      </c>
      <c r="CO109" s="336" t="s">
        <v>8</v>
      </c>
      <c r="CP109" s="336" t="s">
        <v>8</v>
      </c>
      <c r="CQ109" s="336" t="s">
        <v>8</v>
      </c>
      <c r="CR109" s="336" t="s">
        <v>8</v>
      </c>
      <c r="CS109" s="336"/>
      <c r="CT109" s="336" t="s">
        <v>8</v>
      </c>
      <c r="CU109" s="336" t="s">
        <v>8</v>
      </c>
      <c r="CV109" s="336" t="s">
        <v>8</v>
      </c>
      <c r="CW109" s="335">
        <f t="shared" si="31"/>
        <v>0</v>
      </c>
      <c r="CX109" s="330" t="e">
        <f t="shared" si="32"/>
        <v>#DIV/0!</v>
      </c>
      <c r="CY109" s="335">
        <f t="shared" si="33"/>
        <v>0</v>
      </c>
      <c r="CZ109" s="339" t="e">
        <f t="shared" si="34"/>
        <v>#DIV/0!</v>
      </c>
      <c r="DA109" s="335">
        <f t="shared" si="35"/>
        <v>0</v>
      </c>
      <c r="DB109" s="339" t="e">
        <f t="shared" si="36"/>
        <v>#DIV/0!</v>
      </c>
      <c r="DC109" s="335">
        <f t="shared" si="37"/>
        <v>0</v>
      </c>
      <c r="DD109" s="339" t="e">
        <f t="shared" si="38"/>
        <v>#DIV/0!</v>
      </c>
      <c r="DE109" s="71" t="e">
        <f t="shared" si="39"/>
        <v>#DIV/0!</v>
      </c>
      <c r="DF109" s="71" t="e">
        <f t="shared" si="40"/>
        <v>#DIV/0!</v>
      </c>
      <c r="DG109" s="2"/>
      <c r="DH109" s="2"/>
      <c r="DI109" s="2"/>
      <c r="DJ109" s="2"/>
      <c r="DK109" s="2"/>
      <c r="DL109" s="2"/>
      <c r="DM109" s="2"/>
      <c r="DN109" s="2"/>
      <c r="DO109" s="2"/>
      <c r="DP109" s="2"/>
      <c r="DQ109" s="2"/>
      <c r="DR109" s="2"/>
      <c r="DS109" s="2"/>
      <c r="DT109" s="2"/>
      <c r="DU109" s="2"/>
      <c r="DV109" s="2"/>
      <c r="DW109" s="2"/>
      <c r="DX109" s="2"/>
      <c r="DY109" s="2"/>
      <c r="DZ109" s="2"/>
    </row>
    <row r="110" spans="1:130" ht="69" hidden="1" customHeight="1" x14ac:dyDescent="0.25">
      <c r="A110" s="49">
        <v>97</v>
      </c>
      <c r="B110" s="62">
        <v>176</v>
      </c>
      <c r="C110" s="108">
        <v>179</v>
      </c>
      <c r="D110" s="8" t="s">
        <v>139</v>
      </c>
      <c r="E110" s="28" t="s">
        <v>11</v>
      </c>
      <c r="F110" s="15" t="s">
        <v>137</v>
      </c>
      <c r="G110" s="64" t="s">
        <v>11</v>
      </c>
      <c r="H110" s="110" t="s">
        <v>704</v>
      </c>
      <c r="I110" s="64" t="s">
        <v>628</v>
      </c>
      <c r="J110" s="64" t="s">
        <v>14</v>
      </c>
      <c r="K110" s="16" t="s">
        <v>6</v>
      </c>
      <c r="L110" s="16" t="s">
        <v>15</v>
      </c>
      <c r="M110" s="21"/>
      <c r="N110" s="304" t="s">
        <v>1200</v>
      </c>
      <c r="O110" s="111" t="s">
        <v>15</v>
      </c>
      <c r="P110" s="66"/>
      <c r="Q110" s="111"/>
      <c r="R110" s="111"/>
      <c r="S110" s="111"/>
      <c r="T110" s="111"/>
      <c r="U110" s="111"/>
      <c r="V110" s="111"/>
      <c r="W110" s="111"/>
      <c r="X110" s="111"/>
      <c r="Y110" s="67">
        <f t="shared" si="30"/>
        <v>1</v>
      </c>
      <c r="Z110" s="16"/>
      <c r="AA110" s="16" t="s">
        <v>687</v>
      </c>
      <c r="AB110" s="16" t="s">
        <v>687</v>
      </c>
      <c r="AC110" s="16" t="s">
        <v>687</v>
      </c>
      <c r="AD110" s="16" t="s">
        <v>687</v>
      </c>
      <c r="AE110" s="68"/>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6">
        <v>2</v>
      </c>
      <c r="BK110" s="16">
        <v>2</v>
      </c>
      <c r="BL110" s="16">
        <v>2</v>
      </c>
      <c r="BM110" s="16">
        <v>2</v>
      </c>
      <c r="BN110" s="16">
        <v>2</v>
      </c>
      <c r="BO110" s="16">
        <v>2</v>
      </c>
      <c r="BP110" s="16">
        <v>2</v>
      </c>
      <c r="BQ110" s="16">
        <v>2</v>
      </c>
      <c r="BR110" s="16">
        <v>2</v>
      </c>
      <c r="BS110" s="16">
        <v>2</v>
      </c>
      <c r="BT110" s="16">
        <v>2</v>
      </c>
      <c r="BU110" s="16">
        <v>2</v>
      </c>
      <c r="BV110" s="16">
        <v>2</v>
      </c>
      <c r="BW110" s="16">
        <v>2</v>
      </c>
      <c r="BX110" s="16">
        <v>2</v>
      </c>
      <c r="BY110" s="16">
        <v>2</v>
      </c>
      <c r="BZ110" s="16">
        <v>2</v>
      </c>
      <c r="CA110" s="16">
        <v>2</v>
      </c>
      <c r="CB110" s="16">
        <v>2</v>
      </c>
      <c r="CC110" s="16">
        <v>2</v>
      </c>
      <c r="CD110" s="16">
        <v>2</v>
      </c>
      <c r="CE110" s="16">
        <v>2</v>
      </c>
      <c r="CF110" s="16">
        <v>2</v>
      </c>
      <c r="CG110" s="16">
        <v>2</v>
      </c>
      <c r="CH110" s="16">
        <v>2</v>
      </c>
      <c r="CI110" s="16">
        <v>2</v>
      </c>
      <c r="CJ110" s="16">
        <v>2</v>
      </c>
      <c r="CK110" s="16">
        <v>1</v>
      </c>
      <c r="CL110" s="16">
        <v>1</v>
      </c>
      <c r="CM110" s="16">
        <v>1</v>
      </c>
      <c r="CN110" s="16">
        <v>1</v>
      </c>
      <c r="CO110" s="16">
        <v>1</v>
      </c>
      <c r="CP110" s="16">
        <v>2</v>
      </c>
      <c r="CQ110" s="16">
        <v>2</v>
      </c>
      <c r="CR110" s="16">
        <v>2</v>
      </c>
      <c r="CS110" s="16">
        <v>2</v>
      </c>
      <c r="CT110" s="16">
        <v>2</v>
      </c>
      <c r="CU110" s="16">
        <v>2</v>
      </c>
      <c r="CV110" s="16">
        <v>2</v>
      </c>
      <c r="CW110" s="69">
        <f t="shared" si="31"/>
        <v>34</v>
      </c>
      <c r="CX110" s="352">
        <f t="shared" si="32"/>
        <v>0.87179487179487181</v>
      </c>
      <c r="CY110" s="69">
        <f t="shared" si="33"/>
        <v>5</v>
      </c>
      <c r="CZ110" s="70">
        <f t="shared" si="34"/>
        <v>0.12820512820512819</v>
      </c>
      <c r="DA110" s="69">
        <f t="shared" si="35"/>
        <v>0</v>
      </c>
      <c r="DB110" s="70">
        <f t="shared" si="36"/>
        <v>0</v>
      </c>
      <c r="DC110" s="69">
        <f t="shared" si="37"/>
        <v>0</v>
      </c>
      <c r="DD110" s="70">
        <f t="shared" si="38"/>
        <v>0</v>
      </c>
      <c r="DE110" s="71">
        <f t="shared" si="39"/>
        <v>1.8717948717948718</v>
      </c>
      <c r="DF110" s="71" t="str">
        <f t="shared" si="40"/>
        <v>Đạt mục tiêu</v>
      </c>
      <c r="DG110" s="2"/>
      <c r="DH110" s="2"/>
      <c r="DI110" s="2"/>
      <c r="DJ110" s="2"/>
      <c r="DK110" s="2"/>
      <c r="DL110" s="2"/>
      <c r="DM110" s="2"/>
      <c r="DN110" s="2"/>
      <c r="DO110" s="2"/>
      <c r="DP110" s="2"/>
      <c r="DQ110" s="2"/>
      <c r="DR110" s="2"/>
      <c r="DS110" s="2"/>
      <c r="DT110" s="2"/>
      <c r="DU110" s="2"/>
      <c r="DV110" s="2"/>
      <c r="DW110" s="2"/>
      <c r="DX110" s="2"/>
      <c r="DY110" s="2"/>
      <c r="DZ110" s="2"/>
    </row>
    <row r="111" spans="1:130" ht="53.25" hidden="1" customHeight="1" x14ac:dyDescent="0.25">
      <c r="A111" s="49">
        <v>98</v>
      </c>
      <c r="B111" s="112">
        <v>179</v>
      </c>
      <c r="C111" s="113"/>
      <c r="D111" s="8" t="s">
        <v>139</v>
      </c>
      <c r="E111" s="28" t="s">
        <v>11</v>
      </c>
      <c r="F111" s="15" t="s">
        <v>140</v>
      </c>
      <c r="G111" s="64" t="s">
        <v>11</v>
      </c>
      <c r="H111" s="114" t="s">
        <v>705</v>
      </c>
      <c r="I111" s="64" t="s">
        <v>628</v>
      </c>
      <c r="J111" s="64" t="s">
        <v>14</v>
      </c>
      <c r="K111" s="16" t="s">
        <v>6</v>
      </c>
      <c r="L111" s="16" t="s">
        <v>15</v>
      </c>
      <c r="M111" s="21"/>
      <c r="N111" s="311" t="s">
        <v>544</v>
      </c>
      <c r="O111" s="111"/>
      <c r="P111" s="111"/>
      <c r="Q111" s="66"/>
      <c r="R111" s="111"/>
      <c r="S111" s="111" t="s">
        <v>15</v>
      </c>
      <c r="T111" s="111"/>
      <c r="U111" s="111"/>
      <c r="V111" s="111"/>
      <c r="W111" s="111"/>
      <c r="X111" s="111"/>
      <c r="Y111" s="67">
        <f t="shared" si="30"/>
        <v>1</v>
      </c>
      <c r="Z111" s="16"/>
      <c r="AA111" s="16"/>
      <c r="AB111" s="16"/>
      <c r="AC111" s="16"/>
      <c r="AD111" s="16"/>
      <c r="AE111" s="68"/>
      <c r="AF111" s="12"/>
      <c r="AG111" s="12"/>
      <c r="AH111" s="12"/>
      <c r="AI111" s="12"/>
      <c r="AJ111" s="12"/>
      <c r="AK111" s="12"/>
      <c r="AL111" s="12"/>
      <c r="AM111" s="12"/>
      <c r="AN111" s="12"/>
      <c r="AO111" s="12"/>
      <c r="AP111" s="12"/>
      <c r="AQ111" s="12" t="s">
        <v>687</v>
      </c>
      <c r="AR111" s="12" t="s">
        <v>687</v>
      </c>
      <c r="AS111" s="12" t="s">
        <v>687</v>
      </c>
      <c r="AT111" s="12" t="s">
        <v>687</v>
      </c>
      <c r="AU111" s="12"/>
      <c r="AV111" s="12"/>
      <c r="AW111" s="12"/>
      <c r="AX111" s="12"/>
      <c r="AY111" s="12"/>
      <c r="AZ111" s="12"/>
      <c r="BA111" s="12"/>
      <c r="BB111" s="12"/>
      <c r="BC111" s="12"/>
      <c r="BD111" s="12"/>
      <c r="BE111" s="12"/>
      <c r="BF111" s="12"/>
      <c r="BG111" s="12"/>
      <c r="BH111" s="12"/>
      <c r="BI111" s="12"/>
      <c r="BJ111" s="16">
        <v>2</v>
      </c>
      <c r="BK111" s="16">
        <v>2</v>
      </c>
      <c r="BL111" s="16">
        <v>2</v>
      </c>
      <c r="BM111" s="16">
        <v>2</v>
      </c>
      <c r="BN111" s="16">
        <v>2</v>
      </c>
      <c r="BO111" s="16">
        <v>2</v>
      </c>
      <c r="BP111" s="16">
        <v>2</v>
      </c>
      <c r="BQ111" s="16">
        <v>2</v>
      </c>
      <c r="BR111" s="16">
        <v>2</v>
      </c>
      <c r="BS111" s="16">
        <v>2</v>
      </c>
      <c r="BT111" s="16">
        <v>2</v>
      </c>
      <c r="BU111" s="16">
        <v>2</v>
      </c>
      <c r="BV111" s="16">
        <v>2</v>
      </c>
      <c r="BW111" s="16">
        <v>2</v>
      </c>
      <c r="BX111" s="16">
        <v>2</v>
      </c>
      <c r="BY111" s="16">
        <v>2</v>
      </c>
      <c r="BZ111" s="16">
        <v>2</v>
      </c>
      <c r="CA111" s="16">
        <v>2</v>
      </c>
      <c r="CB111" s="16">
        <v>2</v>
      </c>
      <c r="CC111" s="16">
        <v>2</v>
      </c>
      <c r="CD111" s="16">
        <v>2</v>
      </c>
      <c r="CE111" s="16">
        <v>2</v>
      </c>
      <c r="CF111" s="16">
        <v>2</v>
      </c>
      <c r="CG111" s="16">
        <v>2</v>
      </c>
      <c r="CH111" s="16">
        <v>2</v>
      </c>
      <c r="CI111" s="16">
        <v>2</v>
      </c>
      <c r="CJ111" s="16">
        <v>2</v>
      </c>
      <c r="CK111" s="16">
        <v>2</v>
      </c>
      <c r="CL111" s="16">
        <v>2</v>
      </c>
      <c r="CM111" s="16">
        <v>2</v>
      </c>
      <c r="CN111" s="16">
        <v>2</v>
      </c>
      <c r="CO111" s="16">
        <v>2</v>
      </c>
      <c r="CP111" s="16">
        <v>2</v>
      </c>
      <c r="CQ111" s="16">
        <v>2</v>
      </c>
      <c r="CR111" s="16">
        <v>2</v>
      </c>
      <c r="CS111" s="16">
        <v>2</v>
      </c>
      <c r="CT111" s="16">
        <v>2</v>
      </c>
      <c r="CU111" s="16">
        <v>2</v>
      </c>
      <c r="CV111" s="16">
        <v>2</v>
      </c>
      <c r="CW111" s="69">
        <f t="shared" si="31"/>
        <v>39</v>
      </c>
      <c r="CX111" s="352">
        <f t="shared" si="32"/>
        <v>1</v>
      </c>
      <c r="CY111" s="69">
        <f t="shared" si="33"/>
        <v>0</v>
      </c>
      <c r="CZ111" s="70">
        <f t="shared" si="34"/>
        <v>0</v>
      </c>
      <c r="DA111" s="69">
        <f t="shared" si="35"/>
        <v>0</v>
      </c>
      <c r="DB111" s="70">
        <f t="shared" si="36"/>
        <v>0</v>
      </c>
      <c r="DC111" s="69">
        <f t="shared" si="37"/>
        <v>0</v>
      </c>
      <c r="DD111" s="70">
        <f t="shared" si="38"/>
        <v>0</v>
      </c>
      <c r="DE111" s="71">
        <f t="shared" si="39"/>
        <v>2</v>
      </c>
      <c r="DF111" s="71" t="str">
        <f t="shared" si="40"/>
        <v>Đạt mục tiêu</v>
      </c>
      <c r="DG111" s="2"/>
      <c r="DH111" s="2"/>
      <c r="DI111" s="2"/>
      <c r="DJ111" s="2"/>
      <c r="DK111" s="2"/>
      <c r="DL111" s="2"/>
      <c r="DM111" s="2"/>
      <c r="DN111" s="2"/>
      <c r="DO111" s="2"/>
      <c r="DP111" s="2"/>
      <c r="DQ111" s="2"/>
      <c r="DR111" s="2"/>
      <c r="DS111" s="2"/>
      <c r="DT111" s="2"/>
      <c r="DU111" s="2"/>
      <c r="DV111" s="2"/>
      <c r="DW111" s="2"/>
      <c r="DX111" s="2"/>
      <c r="DY111" s="2"/>
      <c r="DZ111" s="2"/>
    </row>
    <row r="112" spans="1:130" ht="42" hidden="1" customHeight="1" x14ac:dyDescent="0.25">
      <c r="A112" s="49">
        <v>99</v>
      </c>
      <c r="B112" s="112">
        <v>179</v>
      </c>
      <c r="C112" s="113"/>
      <c r="D112" s="8" t="s">
        <v>139</v>
      </c>
      <c r="E112" s="28" t="s">
        <v>11</v>
      </c>
      <c r="F112" s="15" t="s">
        <v>138</v>
      </c>
      <c r="G112" s="64" t="s">
        <v>38</v>
      </c>
      <c r="H112" s="15" t="s">
        <v>138</v>
      </c>
      <c r="I112" s="64" t="s">
        <v>628</v>
      </c>
      <c r="J112" s="64" t="s">
        <v>14</v>
      </c>
      <c r="K112" s="16" t="s">
        <v>6</v>
      </c>
      <c r="L112" s="16" t="s">
        <v>15</v>
      </c>
      <c r="M112" s="21"/>
      <c r="N112" s="311" t="s">
        <v>544</v>
      </c>
      <c r="O112" s="111"/>
      <c r="P112" s="111"/>
      <c r="Q112" s="111"/>
      <c r="R112" s="66"/>
      <c r="S112" s="66" t="s">
        <v>15</v>
      </c>
      <c r="T112" s="111"/>
      <c r="U112" s="111"/>
      <c r="V112" s="111"/>
      <c r="W112" s="111"/>
      <c r="X112" s="111"/>
      <c r="Y112" s="67">
        <f t="shared" si="30"/>
        <v>1</v>
      </c>
      <c r="Z112" s="16"/>
      <c r="AA112" s="16"/>
      <c r="AB112" s="16"/>
      <c r="AC112" s="16"/>
      <c r="AD112" s="16"/>
      <c r="AE112" s="68"/>
      <c r="AF112" s="12"/>
      <c r="AG112" s="12"/>
      <c r="AH112" s="12"/>
      <c r="AI112" s="12"/>
      <c r="AJ112" s="12"/>
      <c r="AK112" s="12"/>
      <c r="AL112" s="12"/>
      <c r="AM112" s="12"/>
      <c r="AN112" s="12"/>
      <c r="AO112" s="12"/>
      <c r="AP112" s="12"/>
      <c r="AQ112" s="12" t="s">
        <v>687</v>
      </c>
      <c r="AR112" s="12" t="s">
        <v>687</v>
      </c>
      <c r="AS112" s="12" t="s">
        <v>687</v>
      </c>
      <c r="AT112" s="12" t="s">
        <v>687</v>
      </c>
      <c r="AU112" s="12"/>
      <c r="AV112" s="12"/>
      <c r="AW112" s="12"/>
      <c r="AX112" s="12"/>
      <c r="AY112" s="12"/>
      <c r="AZ112" s="12"/>
      <c r="BA112" s="12"/>
      <c r="BB112" s="12"/>
      <c r="BC112" s="12"/>
      <c r="BD112" s="12"/>
      <c r="BE112" s="12"/>
      <c r="BF112" s="12"/>
      <c r="BG112" s="12"/>
      <c r="BH112" s="12"/>
      <c r="BI112" s="12"/>
      <c r="BJ112" s="16">
        <v>2</v>
      </c>
      <c r="BK112" s="16">
        <v>2</v>
      </c>
      <c r="BL112" s="16">
        <v>2</v>
      </c>
      <c r="BM112" s="16">
        <v>2</v>
      </c>
      <c r="BN112" s="16">
        <v>2</v>
      </c>
      <c r="BO112" s="16">
        <v>2</v>
      </c>
      <c r="BP112" s="16">
        <v>2</v>
      </c>
      <c r="BQ112" s="16">
        <v>2</v>
      </c>
      <c r="BR112" s="16">
        <v>2</v>
      </c>
      <c r="BS112" s="16">
        <v>2</v>
      </c>
      <c r="BT112" s="16">
        <v>2</v>
      </c>
      <c r="BU112" s="16">
        <v>2</v>
      </c>
      <c r="BV112" s="16">
        <v>2</v>
      </c>
      <c r="BW112" s="16">
        <v>2</v>
      </c>
      <c r="BX112" s="16">
        <v>2</v>
      </c>
      <c r="BY112" s="16">
        <v>2</v>
      </c>
      <c r="BZ112" s="16">
        <v>2</v>
      </c>
      <c r="CA112" s="16">
        <v>2</v>
      </c>
      <c r="CB112" s="16">
        <v>2</v>
      </c>
      <c r="CC112" s="16">
        <v>2</v>
      </c>
      <c r="CD112" s="16">
        <v>2</v>
      </c>
      <c r="CE112" s="16">
        <v>2</v>
      </c>
      <c r="CF112" s="16">
        <v>2</v>
      </c>
      <c r="CG112" s="16">
        <v>2</v>
      </c>
      <c r="CH112" s="16">
        <v>2</v>
      </c>
      <c r="CI112" s="16">
        <v>2</v>
      </c>
      <c r="CJ112" s="16">
        <v>2</v>
      </c>
      <c r="CK112" s="16">
        <v>2</v>
      </c>
      <c r="CL112" s="16">
        <v>2</v>
      </c>
      <c r="CM112" s="16">
        <v>2</v>
      </c>
      <c r="CN112" s="16">
        <v>2</v>
      </c>
      <c r="CO112" s="16">
        <v>2</v>
      </c>
      <c r="CP112" s="16">
        <v>2</v>
      </c>
      <c r="CQ112" s="16">
        <v>2</v>
      </c>
      <c r="CR112" s="16">
        <v>2</v>
      </c>
      <c r="CS112" s="16">
        <v>2</v>
      </c>
      <c r="CT112" s="16">
        <v>2</v>
      </c>
      <c r="CU112" s="16">
        <v>2</v>
      </c>
      <c r="CV112" s="16">
        <v>2</v>
      </c>
      <c r="CW112" s="69">
        <f t="shared" si="31"/>
        <v>39</v>
      </c>
      <c r="CX112" s="352">
        <f t="shared" si="32"/>
        <v>1</v>
      </c>
      <c r="CY112" s="69">
        <f t="shared" si="33"/>
        <v>0</v>
      </c>
      <c r="CZ112" s="70">
        <f t="shared" si="34"/>
        <v>0</v>
      </c>
      <c r="DA112" s="69">
        <f t="shared" si="35"/>
        <v>0</v>
      </c>
      <c r="DB112" s="70">
        <f t="shared" si="36"/>
        <v>0</v>
      </c>
      <c r="DC112" s="69">
        <f t="shared" si="37"/>
        <v>0</v>
      </c>
      <c r="DD112" s="70">
        <f t="shared" si="38"/>
        <v>0</v>
      </c>
      <c r="DE112" s="71">
        <f t="shared" si="39"/>
        <v>2</v>
      </c>
      <c r="DF112" s="71" t="str">
        <f t="shared" si="40"/>
        <v>Đạt mục tiêu</v>
      </c>
      <c r="DG112" s="2"/>
      <c r="DH112" s="2"/>
      <c r="DI112" s="2"/>
      <c r="DJ112" s="2"/>
      <c r="DK112" s="2"/>
      <c r="DL112" s="2"/>
      <c r="DM112" s="2"/>
      <c r="DN112" s="2"/>
      <c r="DO112" s="2"/>
      <c r="DP112" s="2"/>
      <c r="DQ112" s="2"/>
      <c r="DR112" s="2"/>
      <c r="DS112" s="2"/>
      <c r="DT112" s="2"/>
      <c r="DU112" s="2"/>
      <c r="DV112" s="2"/>
      <c r="DW112" s="2"/>
      <c r="DX112" s="2"/>
      <c r="DY112" s="2"/>
      <c r="DZ112" s="2"/>
    </row>
    <row r="113" spans="1:130" ht="40.5" hidden="1" customHeight="1" x14ac:dyDescent="0.25">
      <c r="A113" s="49">
        <v>100</v>
      </c>
      <c r="B113" s="112">
        <v>179</v>
      </c>
      <c r="C113" s="115"/>
      <c r="D113" s="8" t="s">
        <v>139</v>
      </c>
      <c r="E113" s="28" t="s">
        <v>11</v>
      </c>
      <c r="F113" s="15" t="s">
        <v>141</v>
      </c>
      <c r="G113" s="64" t="s">
        <v>11</v>
      </c>
      <c r="H113" s="15" t="s">
        <v>141</v>
      </c>
      <c r="I113" s="64" t="s">
        <v>628</v>
      </c>
      <c r="J113" s="64" t="s">
        <v>14</v>
      </c>
      <c r="K113" s="16" t="s">
        <v>6</v>
      </c>
      <c r="L113" s="16" t="s">
        <v>15</v>
      </c>
      <c r="M113" s="11"/>
      <c r="N113" s="11" t="s">
        <v>546</v>
      </c>
      <c r="O113" s="66"/>
      <c r="P113" s="66"/>
      <c r="Q113" s="66"/>
      <c r="R113" s="66"/>
      <c r="S113" s="66"/>
      <c r="T113" s="66"/>
      <c r="U113" s="66" t="s">
        <v>15</v>
      </c>
      <c r="V113" s="66"/>
      <c r="W113" s="66"/>
      <c r="X113" s="66"/>
      <c r="Y113" s="67">
        <f t="shared" si="30"/>
        <v>1</v>
      </c>
      <c r="Z113" s="16"/>
      <c r="AA113" s="16"/>
      <c r="AB113" s="16"/>
      <c r="AC113" s="16"/>
      <c r="AD113" s="16"/>
      <c r="AE113" s="68"/>
      <c r="AF113" s="12"/>
      <c r="AG113" s="12"/>
      <c r="AH113" s="12"/>
      <c r="AI113" s="12"/>
      <c r="AJ113" s="12"/>
      <c r="AK113" s="12"/>
      <c r="AL113" s="12"/>
      <c r="AM113" s="12"/>
      <c r="AN113" s="12"/>
      <c r="AO113" s="12"/>
      <c r="AP113" s="12"/>
      <c r="AQ113" s="12"/>
      <c r="AR113" s="12"/>
      <c r="AS113" s="12"/>
      <c r="AT113" s="12"/>
      <c r="AU113" s="12"/>
      <c r="AV113" s="12"/>
      <c r="AW113" s="12"/>
      <c r="AX113" s="12"/>
      <c r="AY113" s="12" t="s">
        <v>687</v>
      </c>
      <c r="AZ113" s="12"/>
      <c r="BA113" s="12" t="s">
        <v>687</v>
      </c>
      <c r="BB113" s="12" t="s">
        <v>687</v>
      </c>
      <c r="BC113" s="12"/>
      <c r="BD113" s="12"/>
      <c r="BE113" s="12"/>
      <c r="BF113" s="12"/>
      <c r="BG113" s="12"/>
      <c r="BH113" s="12"/>
      <c r="BI113" s="12"/>
      <c r="BJ113" s="16">
        <v>2</v>
      </c>
      <c r="BK113" s="16">
        <v>2</v>
      </c>
      <c r="BL113" s="16">
        <v>2</v>
      </c>
      <c r="BM113" s="16">
        <v>2</v>
      </c>
      <c r="BN113" s="16">
        <v>2</v>
      </c>
      <c r="BO113" s="16">
        <v>2</v>
      </c>
      <c r="BP113" s="16">
        <v>2</v>
      </c>
      <c r="BQ113" s="16">
        <v>2</v>
      </c>
      <c r="BR113" s="16">
        <v>2</v>
      </c>
      <c r="BS113" s="16">
        <v>2</v>
      </c>
      <c r="BT113" s="16">
        <v>2</v>
      </c>
      <c r="BU113" s="16">
        <v>2</v>
      </c>
      <c r="BV113" s="16">
        <v>2</v>
      </c>
      <c r="BW113" s="16">
        <v>2</v>
      </c>
      <c r="BX113" s="16">
        <v>2</v>
      </c>
      <c r="BY113" s="16">
        <v>2</v>
      </c>
      <c r="BZ113" s="16">
        <v>2</v>
      </c>
      <c r="CA113" s="16">
        <v>2</v>
      </c>
      <c r="CB113" s="16">
        <v>2</v>
      </c>
      <c r="CC113" s="16">
        <v>2</v>
      </c>
      <c r="CD113" s="16">
        <v>2</v>
      </c>
      <c r="CE113" s="16">
        <v>2</v>
      </c>
      <c r="CF113" s="16">
        <v>2</v>
      </c>
      <c r="CG113" s="16">
        <v>2</v>
      </c>
      <c r="CH113" s="16">
        <v>2</v>
      </c>
      <c r="CI113" s="16">
        <v>2</v>
      </c>
      <c r="CJ113" s="16">
        <v>2</v>
      </c>
      <c r="CK113" s="16">
        <v>2</v>
      </c>
      <c r="CL113" s="16">
        <v>2</v>
      </c>
      <c r="CM113" s="16">
        <v>2</v>
      </c>
      <c r="CN113" s="16">
        <v>2</v>
      </c>
      <c r="CO113" s="16">
        <v>2</v>
      </c>
      <c r="CP113" s="16">
        <v>2</v>
      </c>
      <c r="CQ113" s="16">
        <v>2</v>
      </c>
      <c r="CR113" s="16">
        <v>2</v>
      </c>
      <c r="CS113" s="16">
        <v>2</v>
      </c>
      <c r="CT113" s="16">
        <v>2</v>
      </c>
      <c r="CU113" s="16">
        <v>2</v>
      </c>
      <c r="CV113" s="16">
        <v>2</v>
      </c>
      <c r="CW113" s="69">
        <f t="shared" si="31"/>
        <v>39</v>
      </c>
      <c r="CX113" s="352">
        <f t="shared" si="32"/>
        <v>1</v>
      </c>
      <c r="CY113" s="69">
        <f t="shared" si="33"/>
        <v>0</v>
      </c>
      <c r="CZ113" s="70">
        <f t="shared" si="34"/>
        <v>0</v>
      </c>
      <c r="DA113" s="69">
        <f t="shared" si="35"/>
        <v>0</v>
      </c>
      <c r="DB113" s="70">
        <f t="shared" si="36"/>
        <v>0</v>
      </c>
      <c r="DC113" s="69">
        <f t="shared" si="37"/>
        <v>0</v>
      </c>
      <c r="DD113" s="70">
        <f t="shared" si="38"/>
        <v>0</v>
      </c>
      <c r="DE113" s="71">
        <f t="shared" si="39"/>
        <v>2</v>
      </c>
      <c r="DF113" s="71" t="str">
        <f t="shared" si="40"/>
        <v>Đạt mục tiêu</v>
      </c>
      <c r="DG113" s="2"/>
      <c r="DH113" s="2"/>
      <c r="DI113" s="2"/>
      <c r="DJ113" s="2"/>
      <c r="DK113" s="2"/>
      <c r="DL113" s="2"/>
      <c r="DM113" s="2"/>
      <c r="DN113" s="2"/>
      <c r="DO113" s="2"/>
      <c r="DP113" s="2"/>
      <c r="DQ113" s="2"/>
      <c r="DR113" s="2"/>
      <c r="DS113" s="2"/>
      <c r="DT113" s="2"/>
      <c r="DU113" s="2"/>
      <c r="DV113" s="2"/>
      <c r="DW113" s="2"/>
      <c r="DX113" s="2"/>
      <c r="DY113" s="2"/>
      <c r="DZ113" s="2"/>
    </row>
    <row r="114" spans="1:130" ht="39.75" hidden="1" customHeight="1" x14ac:dyDescent="0.25">
      <c r="A114" s="49">
        <v>101</v>
      </c>
      <c r="B114" s="112">
        <v>179</v>
      </c>
      <c r="C114" s="56">
        <v>181</v>
      </c>
      <c r="D114" s="8" t="s">
        <v>116</v>
      </c>
      <c r="E114" s="15" t="s">
        <v>36</v>
      </c>
      <c r="F114" s="15" t="s">
        <v>142</v>
      </c>
      <c r="G114" s="64" t="s">
        <v>36</v>
      </c>
      <c r="H114" s="8" t="s">
        <v>706</v>
      </c>
      <c r="I114" s="64" t="s">
        <v>628</v>
      </c>
      <c r="J114" s="64" t="s">
        <v>14</v>
      </c>
      <c r="K114" s="16" t="s">
        <v>6</v>
      </c>
      <c r="L114" s="16" t="s">
        <v>15</v>
      </c>
      <c r="M114" s="11">
        <v>1</v>
      </c>
      <c r="N114" s="11" t="s">
        <v>547</v>
      </c>
      <c r="O114" s="66"/>
      <c r="P114" s="66"/>
      <c r="Q114" s="66"/>
      <c r="R114" s="66"/>
      <c r="S114" s="66"/>
      <c r="T114" s="66"/>
      <c r="U114" s="66"/>
      <c r="V114" s="66"/>
      <c r="W114" s="66" t="s">
        <v>15</v>
      </c>
      <c r="X114" s="66"/>
      <c r="Y114" s="67">
        <f t="shared" si="30"/>
        <v>1</v>
      </c>
      <c r="Z114" s="16"/>
      <c r="AA114" s="16"/>
      <c r="AB114" s="16"/>
      <c r="AC114" s="16"/>
      <c r="AD114" s="16"/>
      <c r="AE114" s="68"/>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t="s">
        <v>687</v>
      </c>
      <c r="BG114" s="12" t="s">
        <v>687</v>
      </c>
      <c r="BH114" s="12" t="s">
        <v>687</v>
      </c>
      <c r="BI114" s="12"/>
      <c r="BJ114" s="16">
        <v>2</v>
      </c>
      <c r="BK114" s="16">
        <v>2</v>
      </c>
      <c r="BL114" s="16">
        <v>2</v>
      </c>
      <c r="BM114" s="16">
        <v>2</v>
      </c>
      <c r="BN114" s="16">
        <v>2</v>
      </c>
      <c r="BO114" s="16">
        <v>2</v>
      </c>
      <c r="BP114" s="16">
        <v>2</v>
      </c>
      <c r="BQ114" s="16">
        <v>2</v>
      </c>
      <c r="BR114" s="16">
        <v>2</v>
      </c>
      <c r="BS114" s="16">
        <v>2</v>
      </c>
      <c r="BT114" s="16">
        <v>2</v>
      </c>
      <c r="BU114" s="16">
        <v>2</v>
      </c>
      <c r="BV114" s="16">
        <v>2</v>
      </c>
      <c r="BW114" s="16">
        <v>2</v>
      </c>
      <c r="BX114" s="16">
        <v>2</v>
      </c>
      <c r="BY114" s="16">
        <v>2</v>
      </c>
      <c r="BZ114" s="16">
        <v>2</v>
      </c>
      <c r="CA114" s="16">
        <v>2</v>
      </c>
      <c r="CB114" s="16">
        <v>2</v>
      </c>
      <c r="CC114" s="16">
        <v>2</v>
      </c>
      <c r="CD114" s="16">
        <v>2</v>
      </c>
      <c r="CE114" s="16">
        <v>2</v>
      </c>
      <c r="CF114" s="16">
        <v>2</v>
      </c>
      <c r="CG114" s="16">
        <v>2</v>
      </c>
      <c r="CH114" s="16">
        <v>2</v>
      </c>
      <c r="CI114" s="16">
        <v>2</v>
      </c>
      <c r="CJ114" s="16">
        <v>2</v>
      </c>
      <c r="CK114" s="16">
        <v>2</v>
      </c>
      <c r="CL114" s="16">
        <v>2</v>
      </c>
      <c r="CM114" s="16">
        <v>2</v>
      </c>
      <c r="CN114" s="16">
        <v>2</v>
      </c>
      <c r="CO114" s="16">
        <v>2</v>
      </c>
      <c r="CP114" s="16">
        <v>2</v>
      </c>
      <c r="CQ114" s="16">
        <v>2</v>
      </c>
      <c r="CR114" s="16">
        <v>2</v>
      </c>
      <c r="CS114" s="16">
        <v>2</v>
      </c>
      <c r="CT114" s="16">
        <v>2</v>
      </c>
      <c r="CU114" s="16">
        <v>2</v>
      </c>
      <c r="CV114" s="16">
        <v>2</v>
      </c>
      <c r="CW114" s="69">
        <f t="shared" si="31"/>
        <v>39</v>
      </c>
      <c r="CX114" s="352">
        <f t="shared" si="32"/>
        <v>1</v>
      </c>
      <c r="CY114" s="69">
        <f t="shared" si="33"/>
        <v>0</v>
      </c>
      <c r="CZ114" s="70">
        <f t="shared" si="34"/>
        <v>0</v>
      </c>
      <c r="DA114" s="69">
        <f t="shared" si="35"/>
        <v>0</v>
      </c>
      <c r="DB114" s="70">
        <f t="shared" si="36"/>
        <v>0</v>
      </c>
      <c r="DC114" s="69">
        <f t="shared" si="37"/>
        <v>0</v>
      </c>
      <c r="DD114" s="70">
        <f t="shared" si="38"/>
        <v>0</v>
      </c>
      <c r="DE114" s="71">
        <f t="shared" si="39"/>
        <v>2</v>
      </c>
      <c r="DF114" s="71" t="str">
        <f t="shared" si="40"/>
        <v>Đạt mục tiêu</v>
      </c>
      <c r="DG114" s="2"/>
      <c r="DH114" s="2"/>
      <c r="DI114" s="2"/>
      <c r="DJ114" s="2"/>
      <c r="DK114" s="2"/>
      <c r="DL114" s="2"/>
      <c r="DM114" s="2"/>
      <c r="DN114" s="2"/>
      <c r="DO114" s="2"/>
      <c r="DP114" s="2"/>
      <c r="DQ114" s="2"/>
      <c r="DR114" s="2"/>
      <c r="DS114" s="2"/>
      <c r="DT114" s="2"/>
      <c r="DU114" s="2"/>
      <c r="DV114" s="2"/>
      <c r="DW114" s="2"/>
      <c r="DX114" s="2"/>
      <c r="DY114" s="2"/>
      <c r="DZ114" s="2"/>
    </row>
    <row r="115" spans="1:130" ht="48.75" hidden="1" customHeight="1" x14ac:dyDescent="0.25">
      <c r="A115" s="49">
        <v>102</v>
      </c>
      <c r="B115" s="62">
        <v>181</v>
      </c>
      <c r="C115" s="56">
        <v>182</v>
      </c>
      <c r="D115" s="8" t="s">
        <v>143</v>
      </c>
      <c r="E115" s="15" t="s">
        <v>13</v>
      </c>
      <c r="F115" s="15" t="s">
        <v>144</v>
      </c>
      <c r="G115" s="64" t="s">
        <v>13</v>
      </c>
      <c r="H115" s="15" t="s">
        <v>144</v>
      </c>
      <c r="I115" s="64" t="s">
        <v>628</v>
      </c>
      <c r="J115" s="64" t="s">
        <v>14</v>
      </c>
      <c r="K115" s="16" t="s">
        <v>145</v>
      </c>
      <c r="L115" s="16" t="s">
        <v>15</v>
      </c>
      <c r="M115" s="11"/>
      <c r="N115" s="305" t="s">
        <v>543</v>
      </c>
      <c r="O115" s="66"/>
      <c r="P115" s="66"/>
      <c r="Q115" s="66"/>
      <c r="R115" s="66" t="s">
        <v>15</v>
      </c>
      <c r="S115" s="66"/>
      <c r="T115" s="66"/>
      <c r="U115" s="66"/>
      <c r="V115" s="66"/>
      <c r="W115" s="66"/>
      <c r="X115" s="66"/>
      <c r="Y115" s="67">
        <f t="shared" si="30"/>
        <v>1</v>
      </c>
      <c r="Z115" s="16"/>
      <c r="AA115" s="16"/>
      <c r="AB115" s="16"/>
      <c r="AC115" s="16"/>
      <c r="AD115" s="16"/>
      <c r="AE115" s="68"/>
      <c r="AF115" s="12"/>
      <c r="AG115" s="12"/>
      <c r="AH115" s="12"/>
      <c r="AI115" s="12"/>
      <c r="AJ115" s="12"/>
      <c r="AK115" s="12"/>
      <c r="AL115" s="12" t="s">
        <v>687</v>
      </c>
      <c r="AM115" s="12" t="s">
        <v>687</v>
      </c>
      <c r="AN115" s="12" t="s">
        <v>687</v>
      </c>
      <c r="AO115" s="12" t="s">
        <v>687</v>
      </c>
      <c r="AP115" s="12" t="s">
        <v>687</v>
      </c>
      <c r="AQ115" s="12"/>
      <c r="AR115" s="12"/>
      <c r="AS115" s="12"/>
      <c r="AT115" s="12"/>
      <c r="AU115" s="12"/>
      <c r="AV115" s="12"/>
      <c r="AW115" s="12"/>
      <c r="AX115" s="12"/>
      <c r="AY115" s="12"/>
      <c r="AZ115" s="12"/>
      <c r="BA115" s="12"/>
      <c r="BB115" s="12"/>
      <c r="BC115" s="12"/>
      <c r="BD115" s="12"/>
      <c r="BE115" s="12"/>
      <c r="BF115" s="12"/>
      <c r="BG115" s="12"/>
      <c r="BH115" s="12"/>
      <c r="BI115" s="12"/>
      <c r="BJ115" s="16">
        <v>2</v>
      </c>
      <c r="BK115" s="16">
        <v>2</v>
      </c>
      <c r="BL115" s="16">
        <v>2</v>
      </c>
      <c r="BM115" s="16">
        <v>2</v>
      </c>
      <c r="BN115" s="16">
        <v>2</v>
      </c>
      <c r="BO115" s="16">
        <v>2</v>
      </c>
      <c r="BP115" s="16">
        <v>2</v>
      </c>
      <c r="BQ115" s="16">
        <v>2</v>
      </c>
      <c r="BR115" s="16">
        <v>2</v>
      </c>
      <c r="BS115" s="16">
        <v>2</v>
      </c>
      <c r="BT115" s="16">
        <v>2</v>
      </c>
      <c r="BU115" s="16">
        <v>2</v>
      </c>
      <c r="BV115" s="16">
        <v>2</v>
      </c>
      <c r="BW115" s="16">
        <v>2</v>
      </c>
      <c r="BX115" s="16">
        <v>2</v>
      </c>
      <c r="BY115" s="16">
        <v>2</v>
      </c>
      <c r="BZ115" s="16">
        <v>2</v>
      </c>
      <c r="CA115" s="16">
        <v>2</v>
      </c>
      <c r="CB115" s="16">
        <v>2</v>
      </c>
      <c r="CC115" s="16">
        <v>2</v>
      </c>
      <c r="CD115" s="16">
        <v>2</v>
      </c>
      <c r="CE115" s="16">
        <v>2</v>
      </c>
      <c r="CF115" s="16">
        <v>2</v>
      </c>
      <c r="CG115" s="16">
        <v>2</v>
      </c>
      <c r="CH115" s="16">
        <v>2</v>
      </c>
      <c r="CI115" s="16">
        <v>2</v>
      </c>
      <c r="CJ115" s="16">
        <v>2</v>
      </c>
      <c r="CK115" s="16">
        <v>2</v>
      </c>
      <c r="CL115" s="16">
        <v>2</v>
      </c>
      <c r="CM115" s="16">
        <v>2</v>
      </c>
      <c r="CN115" s="16">
        <v>2</v>
      </c>
      <c r="CO115" s="16">
        <v>2</v>
      </c>
      <c r="CP115" s="16">
        <v>2</v>
      </c>
      <c r="CQ115" s="16">
        <v>2</v>
      </c>
      <c r="CR115" s="16">
        <v>2</v>
      </c>
      <c r="CS115" s="16">
        <v>2</v>
      </c>
      <c r="CT115" s="16">
        <v>2</v>
      </c>
      <c r="CU115" s="16">
        <v>2</v>
      </c>
      <c r="CV115" s="16">
        <v>2</v>
      </c>
      <c r="CW115" s="69">
        <f t="shared" si="31"/>
        <v>39</v>
      </c>
      <c r="CX115" s="352">
        <f t="shared" si="32"/>
        <v>1</v>
      </c>
      <c r="CY115" s="69">
        <f t="shared" si="33"/>
        <v>0</v>
      </c>
      <c r="CZ115" s="70">
        <f t="shared" si="34"/>
        <v>0</v>
      </c>
      <c r="DA115" s="69">
        <f t="shared" si="35"/>
        <v>0</v>
      </c>
      <c r="DB115" s="70">
        <f t="shared" si="36"/>
        <v>0</v>
      </c>
      <c r="DC115" s="69">
        <f t="shared" si="37"/>
        <v>0</v>
      </c>
      <c r="DD115" s="70">
        <f t="shared" si="38"/>
        <v>0</v>
      </c>
      <c r="DE115" s="71">
        <f t="shared" si="39"/>
        <v>2</v>
      </c>
      <c r="DF115" s="71" t="str">
        <f t="shared" si="40"/>
        <v>Đạt mục tiêu</v>
      </c>
      <c r="DG115" s="2"/>
      <c r="DH115" s="2"/>
      <c r="DI115" s="2"/>
      <c r="DJ115" s="2"/>
      <c r="DK115" s="2"/>
      <c r="DL115" s="2"/>
      <c r="DM115" s="2"/>
      <c r="DN115" s="2"/>
      <c r="DO115" s="2"/>
      <c r="DP115" s="2"/>
      <c r="DQ115" s="2"/>
      <c r="DR115" s="2"/>
      <c r="DS115" s="2"/>
      <c r="DT115" s="2"/>
      <c r="DU115" s="2"/>
      <c r="DV115" s="2"/>
      <c r="DW115" s="2"/>
      <c r="DX115" s="2"/>
      <c r="DY115" s="2"/>
      <c r="DZ115" s="2"/>
    </row>
    <row r="116" spans="1:130" ht="41.25" hidden="1" customHeight="1" x14ac:dyDescent="0.25">
      <c r="A116" s="49">
        <v>103</v>
      </c>
      <c r="B116" s="62">
        <v>182</v>
      </c>
      <c r="C116" s="56">
        <v>183</v>
      </c>
      <c r="D116" s="8" t="s">
        <v>146</v>
      </c>
      <c r="E116" s="15" t="s">
        <v>13</v>
      </c>
      <c r="F116" s="15" t="s">
        <v>147</v>
      </c>
      <c r="G116" s="64" t="s">
        <v>13</v>
      </c>
      <c r="H116" s="15" t="s">
        <v>147</v>
      </c>
      <c r="I116" s="64" t="s">
        <v>628</v>
      </c>
      <c r="J116" s="64" t="s">
        <v>14</v>
      </c>
      <c r="K116" s="16" t="s">
        <v>120</v>
      </c>
      <c r="L116" s="16" t="s">
        <v>15</v>
      </c>
      <c r="M116" s="11">
        <v>1</v>
      </c>
      <c r="N116" s="11" t="s">
        <v>547</v>
      </c>
      <c r="O116" s="66"/>
      <c r="P116" s="66"/>
      <c r="Q116" s="66"/>
      <c r="R116" s="66"/>
      <c r="S116" s="66"/>
      <c r="T116" s="66"/>
      <c r="U116" s="66"/>
      <c r="V116" s="66"/>
      <c r="W116" s="66" t="s">
        <v>15</v>
      </c>
      <c r="X116" s="66"/>
      <c r="Y116" s="67">
        <f t="shared" si="30"/>
        <v>1</v>
      </c>
      <c r="Z116" s="16"/>
      <c r="AA116" s="16"/>
      <c r="AB116" s="16"/>
      <c r="AC116" s="16"/>
      <c r="AD116" s="16"/>
      <c r="AE116" s="68"/>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t="s">
        <v>687</v>
      </c>
      <c r="BG116" s="12" t="s">
        <v>687</v>
      </c>
      <c r="BH116" s="12" t="s">
        <v>687</v>
      </c>
      <c r="BI116" s="12"/>
      <c r="BJ116" s="16">
        <v>2</v>
      </c>
      <c r="BK116" s="16">
        <v>2</v>
      </c>
      <c r="BL116" s="16">
        <v>2</v>
      </c>
      <c r="BM116" s="16">
        <v>2</v>
      </c>
      <c r="BN116" s="16">
        <v>2</v>
      </c>
      <c r="BO116" s="16">
        <v>2</v>
      </c>
      <c r="BP116" s="16">
        <v>2</v>
      </c>
      <c r="BQ116" s="16">
        <v>2</v>
      </c>
      <c r="BR116" s="16">
        <v>2</v>
      </c>
      <c r="BS116" s="16">
        <v>2</v>
      </c>
      <c r="BT116" s="16">
        <v>2</v>
      </c>
      <c r="BU116" s="16">
        <v>2</v>
      </c>
      <c r="BV116" s="16">
        <v>2</v>
      </c>
      <c r="BW116" s="16">
        <v>2</v>
      </c>
      <c r="BX116" s="16">
        <v>2</v>
      </c>
      <c r="BY116" s="16">
        <v>2</v>
      </c>
      <c r="BZ116" s="16">
        <v>2</v>
      </c>
      <c r="CA116" s="16">
        <v>2</v>
      </c>
      <c r="CB116" s="16">
        <v>2</v>
      </c>
      <c r="CC116" s="16">
        <v>2</v>
      </c>
      <c r="CD116" s="16">
        <v>2</v>
      </c>
      <c r="CE116" s="16">
        <v>2</v>
      </c>
      <c r="CF116" s="16">
        <v>2</v>
      </c>
      <c r="CG116" s="16">
        <v>2</v>
      </c>
      <c r="CH116" s="16">
        <v>2</v>
      </c>
      <c r="CI116" s="16">
        <v>2</v>
      </c>
      <c r="CJ116" s="16">
        <v>2</v>
      </c>
      <c r="CK116" s="16">
        <v>2</v>
      </c>
      <c r="CL116" s="16">
        <v>2</v>
      </c>
      <c r="CM116" s="16">
        <v>2</v>
      </c>
      <c r="CN116" s="16">
        <v>2</v>
      </c>
      <c r="CO116" s="16">
        <v>2</v>
      </c>
      <c r="CP116" s="16">
        <v>2</v>
      </c>
      <c r="CQ116" s="16">
        <v>2</v>
      </c>
      <c r="CR116" s="16">
        <v>2</v>
      </c>
      <c r="CS116" s="16">
        <v>2</v>
      </c>
      <c r="CT116" s="16">
        <v>2</v>
      </c>
      <c r="CU116" s="16">
        <v>2</v>
      </c>
      <c r="CV116" s="16">
        <v>2</v>
      </c>
      <c r="CW116" s="69">
        <f t="shared" si="31"/>
        <v>39</v>
      </c>
      <c r="CX116" s="352">
        <f t="shared" si="32"/>
        <v>1</v>
      </c>
      <c r="CY116" s="69">
        <f t="shared" si="33"/>
        <v>0</v>
      </c>
      <c r="CZ116" s="70">
        <f t="shared" si="34"/>
        <v>0</v>
      </c>
      <c r="DA116" s="69">
        <f t="shared" si="35"/>
        <v>0</v>
      </c>
      <c r="DB116" s="70">
        <f t="shared" si="36"/>
        <v>0</v>
      </c>
      <c r="DC116" s="69">
        <f t="shared" si="37"/>
        <v>0</v>
      </c>
      <c r="DD116" s="70">
        <f t="shared" si="38"/>
        <v>0</v>
      </c>
      <c r="DE116" s="71">
        <f t="shared" si="39"/>
        <v>2</v>
      </c>
      <c r="DF116" s="71" t="str">
        <f t="shared" si="40"/>
        <v>Đạt mục tiêu</v>
      </c>
      <c r="DG116" s="2"/>
      <c r="DH116" s="2"/>
      <c r="DI116" s="2"/>
      <c r="DJ116" s="2"/>
      <c r="DK116" s="2"/>
      <c r="DL116" s="2"/>
      <c r="DM116" s="2"/>
      <c r="DN116" s="2"/>
      <c r="DO116" s="2"/>
      <c r="DP116" s="2"/>
      <c r="DQ116" s="2"/>
      <c r="DR116" s="2"/>
      <c r="DS116" s="2"/>
      <c r="DT116" s="2"/>
      <c r="DU116" s="2"/>
      <c r="DV116" s="2"/>
      <c r="DW116" s="2"/>
      <c r="DX116" s="2"/>
      <c r="DY116" s="2"/>
      <c r="DZ116" s="2"/>
    </row>
    <row r="117" spans="1:130" ht="41.25" customHeight="1" x14ac:dyDescent="0.25">
      <c r="A117" s="614">
        <v>104</v>
      </c>
      <c r="B117" s="629">
        <v>183</v>
      </c>
      <c r="C117" s="108"/>
      <c r="D117" s="612" t="s">
        <v>149</v>
      </c>
      <c r="E117" s="28"/>
      <c r="F117" s="612" t="s">
        <v>1410</v>
      </c>
      <c r="G117" s="64"/>
      <c r="H117" s="15" t="s">
        <v>1407</v>
      </c>
      <c r="I117" s="64" t="s">
        <v>628</v>
      </c>
      <c r="J117" s="64"/>
      <c r="K117" s="16"/>
      <c r="L117" s="16"/>
      <c r="M117" s="11"/>
      <c r="N117" s="11" t="s">
        <v>541</v>
      </c>
      <c r="O117" s="66"/>
      <c r="P117" s="66"/>
      <c r="Q117" s="266"/>
      <c r="R117" s="66"/>
      <c r="S117" s="66"/>
      <c r="T117" s="66"/>
      <c r="U117" s="66"/>
      <c r="V117" s="66"/>
      <c r="W117" s="66"/>
      <c r="X117" s="66"/>
      <c r="Y117" s="67"/>
      <c r="Z117" s="16"/>
      <c r="AA117" s="12"/>
      <c r="AB117" s="12"/>
      <c r="AC117" s="12"/>
      <c r="AD117" s="12"/>
      <c r="AE117" s="68" t="s">
        <v>645</v>
      </c>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69"/>
      <c r="CX117" s="352"/>
      <c r="CY117" s="69"/>
      <c r="CZ117" s="70"/>
      <c r="DA117" s="69"/>
      <c r="DB117" s="70"/>
      <c r="DC117" s="69"/>
      <c r="DD117" s="70"/>
      <c r="DE117" s="71"/>
      <c r="DF117" s="71"/>
      <c r="DG117" s="387"/>
      <c r="DH117" s="387"/>
      <c r="DI117" s="387"/>
      <c r="DJ117" s="387"/>
      <c r="DK117" s="387"/>
      <c r="DL117" s="387"/>
      <c r="DM117" s="387"/>
      <c r="DN117" s="387"/>
      <c r="DO117" s="387"/>
      <c r="DP117" s="387"/>
      <c r="DQ117" s="387"/>
      <c r="DR117" s="387"/>
      <c r="DS117" s="387"/>
      <c r="DT117" s="387"/>
      <c r="DU117" s="387"/>
      <c r="DV117" s="387"/>
      <c r="DW117" s="387"/>
      <c r="DX117" s="387"/>
      <c r="DY117" s="387"/>
      <c r="DZ117" s="387"/>
    </row>
    <row r="118" spans="1:130" ht="41.25" customHeight="1" x14ac:dyDescent="0.25">
      <c r="A118" s="615"/>
      <c r="B118" s="724"/>
      <c r="C118" s="108"/>
      <c r="D118" s="620"/>
      <c r="E118" s="28"/>
      <c r="F118" s="620"/>
      <c r="G118" s="64"/>
      <c r="H118" s="15" t="s">
        <v>1417</v>
      </c>
      <c r="I118" s="64" t="s">
        <v>628</v>
      </c>
      <c r="J118" s="64"/>
      <c r="K118" s="16"/>
      <c r="L118" s="16"/>
      <c r="M118" s="11"/>
      <c r="N118" s="11" t="s">
        <v>541</v>
      </c>
      <c r="O118" s="66"/>
      <c r="P118" s="66"/>
      <c r="Q118" s="266"/>
      <c r="R118" s="66"/>
      <c r="S118" s="66"/>
      <c r="T118" s="66"/>
      <c r="U118" s="66"/>
      <c r="V118" s="66"/>
      <c r="W118" s="66"/>
      <c r="X118" s="66"/>
      <c r="Y118" s="67"/>
      <c r="Z118" s="16"/>
      <c r="AA118" s="12"/>
      <c r="AB118" s="12"/>
      <c r="AC118" s="12"/>
      <c r="AD118" s="12"/>
      <c r="AE118" s="68"/>
      <c r="AF118" s="12"/>
      <c r="AG118" s="12" t="s">
        <v>654</v>
      </c>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69"/>
      <c r="CX118" s="352"/>
      <c r="CY118" s="69"/>
      <c r="CZ118" s="70"/>
      <c r="DA118" s="69"/>
      <c r="DB118" s="70"/>
      <c r="DC118" s="69"/>
      <c r="DD118" s="70"/>
      <c r="DE118" s="71"/>
      <c r="DF118" s="71"/>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row>
    <row r="119" spans="1:130" ht="41.25" customHeight="1" x14ac:dyDescent="0.25">
      <c r="A119" s="615"/>
      <c r="B119" s="724"/>
      <c r="C119" s="108"/>
      <c r="D119" s="620"/>
      <c r="E119" s="28"/>
      <c r="F119" s="620"/>
      <c r="G119" s="64"/>
      <c r="H119" s="15" t="s">
        <v>1416</v>
      </c>
      <c r="I119" s="64" t="s">
        <v>628</v>
      </c>
      <c r="J119" s="64"/>
      <c r="K119" s="16"/>
      <c r="L119" s="16"/>
      <c r="M119" s="11"/>
      <c r="N119" s="11" t="s">
        <v>541</v>
      </c>
      <c r="O119" s="66"/>
      <c r="P119" s="66"/>
      <c r="Q119" s="266"/>
      <c r="R119" s="66"/>
      <c r="S119" s="66"/>
      <c r="T119" s="66"/>
      <c r="U119" s="66"/>
      <c r="V119" s="66"/>
      <c r="W119" s="66"/>
      <c r="X119" s="66"/>
      <c r="Y119" s="67"/>
      <c r="Z119" s="16"/>
      <c r="AA119" s="12"/>
      <c r="AB119" s="12"/>
      <c r="AC119" s="12"/>
      <c r="AD119" s="12"/>
      <c r="AE119" s="68"/>
      <c r="AF119" s="12" t="s">
        <v>654</v>
      </c>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69"/>
      <c r="CX119" s="352"/>
      <c r="CY119" s="69"/>
      <c r="CZ119" s="70"/>
      <c r="DA119" s="69"/>
      <c r="DB119" s="70"/>
      <c r="DC119" s="69"/>
      <c r="DD119" s="70"/>
      <c r="DE119" s="71"/>
      <c r="DF119" s="71"/>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row>
    <row r="120" spans="1:130" ht="41.25" customHeight="1" x14ac:dyDescent="0.25">
      <c r="A120" s="615"/>
      <c r="B120" s="724"/>
      <c r="C120" s="108"/>
      <c r="D120" s="620"/>
      <c r="E120" s="28"/>
      <c r="F120" s="620"/>
      <c r="G120" s="64"/>
      <c r="H120" s="15" t="s">
        <v>1415</v>
      </c>
      <c r="I120" s="64" t="s">
        <v>628</v>
      </c>
      <c r="J120" s="64"/>
      <c r="K120" s="16"/>
      <c r="L120" s="16"/>
      <c r="M120" s="11"/>
      <c r="N120" s="11" t="s">
        <v>541</v>
      </c>
      <c r="O120" s="66"/>
      <c r="P120" s="66"/>
      <c r="Q120" s="266"/>
      <c r="R120" s="66"/>
      <c r="S120" s="66"/>
      <c r="T120" s="66"/>
      <c r="U120" s="66"/>
      <c r="V120" s="66"/>
      <c r="W120" s="66"/>
      <c r="X120" s="66"/>
      <c r="Y120" s="67"/>
      <c r="Z120" s="16"/>
      <c r="AA120" s="12"/>
      <c r="AB120" s="12"/>
      <c r="AC120" s="12"/>
      <c r="AD120" s="12"/>
      <c r="AE120" s="68" t="s">
        <v>654</v>
      </c>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69"/>
      <c r="CX120" s="352"/>
      <c r="CY120" s="69"/>
      <c r="CZ120" s="70"/>
      <c r="DA120" s="69"/>
      <c r="DB120" s="70"/>
      <c r="DC120" s="69"/>
      <c r="DD120" s="70"/>
      <c r="DE120" s="71"/>
      <c r="DF120" s="71"/>
      <c r="DG120" s="387"/>
      <c r="DH120" s="387"/>
      <c r="DI120" s="387"/>
      <c r="DJ120" s="387"/>
      <c r="DK120" s="387"/>
      <c r="DL120" s="387"/>
      <c r="DM120" s="387"/>
      <c r="DN120" s="387"/>
      <c r="DO120" s="387"/>
      <c r="DP120" s="387"/>
      <c r="DQ120" s="387"/>
      <c r="DR120" s="387"/>
      <c r="DS120" s="387"/>
      <c r="DT120" s="387"/>
      <c r="DU120" s="387"/>
      <c r="DV120" s="387"/>
      <c r="DW120" s="387"/>
      <c r="DX120" s="387"/>
      <c r="DY120" s="387"/>
      <c r="DZ120" s="387"/>
    </row>
    <row r="121" spans="1:130" ht="41.25" hidden="1" customHeight="1" x14ac:dyDescent="0.25">
      <c r="A121" s="615"/>
      <c r="B121" s="724"/>
      <c r="C121" s="108"/>
      <c r="D121" s="620"/>
      <c r="E121" s="28"/>
      <c r="F121" s="620"/>
      <c r="G121" s="64"/>
      <c r="H121" s="15" t="s">
        <v>1409</v>
      </c>
      <c r="I121" s="64" t="s">
        <v>628</v>
      </c>
      <c r="J121" s="64"/>
      <c r="K121" s="16"/>
      <c r="L121" s="16"/>
      <c r="M121" s="11"/>
      <c r="N121" s="11" t="s">
        <v>542</v>
      </c>
      <c r="O121" s="66"/>
      <c r="P121" s="66"/>
      <c r="Q121" s="266"/>
      <c r="R121" s="66"/>
      <c r="S121" s="66"/>
      <c r="T121" s="66"/>
      <c r="U121" s="66"/>
      <c r="V121" s="66"/>
      <c r="W121" s="66"/>
      <c r="X121" s="66"/>
      <c r="Y121" s="67"/>
      <c r="Z121" s="16"/>
      <c r="AA121" s="12"/>
      <c r="AB121" s="12"/>
      <c r="AC121" s="12"/>
      <c r="AD121" s="12"/>
      <c r="AE121" s="68"/>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69"/>
      <c r="CX121" s="352"/>
      <c r="CY121" s="69"/>
      <c r="CZ121" s="70"/>
      <c r="DA121" s="69"/>
      <c r="DB121" s="70"/>
      <c r="DC121" s="69"/>
      <c r="DD121" s="70"/>
      <c r="DE121" s="71"/>
      <c r="DF121" s="71"/>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row>
    <row r="122" spans="1:130" ht="41.25" customHeight="1" x14ac:dyDescent="0.25">
      <c r="A122" s="615"/>
      <c r="B122" s="724"/>
      <c r="C122" s="108"/>
      <c r="D122" s="620"/>
      <c r="E122" s="28"/>
      <c r="F122" s="620"/>
      <c r="G122" s="64"/>
      <c r="H122" s="15" t="s">
        <v>1411</v>
      </c>
      <c r="I122" s="64" t="s">
        <v>628</v>
      </c>
      <c r="J122" s="64"/>
      <c r="K122" s="16"/>
      <c r="L122" s="16"/>
      <c r="M122" s="11"/>
      <c r="N122" s="11" t="s">
        <v>541</v>
      </c>
      <c r="O122" s="66"/>
      <c r="P122" s="66"/>
      <c r="Q122" s="266"/>
      <c r="R122" s="66"/>
      <c r="S122" s="66"/>
      <c r="T122" s="66"/>
      <c r="U122" s="66"/>
      <c r="V122" s="66"/>
      <c r="W122" s="66"/>
      <c r="X122" s="66"/>
      <c r="Y122" s="67"/>
      <c r="Z122" s="16"/>
      <c r="AA122" s="12"/>
      <c r="AB122" s="12"/>
      <c r="AC122" s="12"/>
      <c r="AD122" s="12"/>
      <c r="AE122" s="68"/>
      <c r="AF122" s="68"/>
      <c r="AG122" s="68" t="s">
        <v>710</v>
      </c>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69"/>
      <c r="CX122" s="352"/>
      <c r="CY122" s="69"/>
      <c r="CZ122" s="70"/>
      <c r="DA122" s="69"/>
      <c r="DB122" s="70"/>
      <c r="DC122" s="69"/>
      <c r="DD122" s="70"/>
      <c r="DE122" s="71"/>
      <c r="DF122" s="71"/>
      <c r="DG122" s="387"/>
      <c r="DH122" s="387"/>
      <c r="DI122" s="387"/>
      <c r="DJ122" s="387"/>
      <c r="DK122" s="387"/>
      <c r="DL122" s="387"/>
      <c r="DM122" s="387"/>
      <c r="DN122" s="387"/>
      <c r="DO122" s="387"/>
      <c r="DP122" s="387"/>
      <c r="DQ122" s="387"/>
      <c r="DR122" s="387"/>
      <c r="DS122" s="387"/>
      <c r="DT122" s="387"/>
      <c r="DU122" s="387"/>
      <c r="DV122" s="387"/>
      <c r="DW122" s="387"/>
      <c r="DX122" s="387"/>
      <c r="DY122" s="387"/>
      <c r="DZ122" s="387"/>
    </row>
    <row r="123" spans="1:130" ht="41.25" customHeight="1" x14ac:dyDescent="0.25">
      <c r="A123" s="615"/>
      <c r="B123" s="724"/>
      <c r="C123" s="108"/>
      <c r="D123" s="620"/>
      <c r="E123" s="28"/>
      <c r="F123" s="620"/>
      <c r="G123" s="64"/>
      <c r="H123" s="15" t="s">
        <v>1420</v>
      </c>
      <c r="I123" s="64" t="s">
        <v>628</v>
      </c>
      <c r="J123" s="64"/>
      <c r="K123" s="16"/>
      <c r="L123" s="16"/>
      <c r="M123" s="11"/>
      <c r="N123" s="11" t="s">
        <v>541</v>
      </c>
      <c r="O123" s="66"/>
      <c r="P123" s="66"/>
      <c r="Q123" s="266"/>
      <c r="R123" s="66"/>
      <c r="S123" s="66"/>
      <c r="T123" s="66"/>
      <c r="U123" s="66"/>
      <c r="V123" s="66"/>
      <c r="W123" s="66"/>
      <c r="X123" s="66"/>
      <c r="Y123" s="67"/>
      <c r="Z123" s="16"/>
      <c r="AA123" s="12"/>
      <c r="AB123" s="12"/>
      <c r="AC123" s="12"/>
      <c r="AD123" s="12"/>
      <c r="AE123" s="68" t="s">
        <v>645</v>
      </c>
      <c r="AF123" s="12" t="s">
        <v>654</v>
      </c>
      <c r="AG123" s="12" t="s">
        <v>654</v>
      </c>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69"/>
      <c r="CX123" s="352"/>
      <c r="CY123" s="69"/>
      <c r="CZ123" s="70"/>
      <c r="DA123" s="69"/>
      <c r="DB123" s="70"/>
      <c r="DC123" s="69"/>
      <c r="DD123" s="70"/>
      <c r="DE123" s="71"/>
      <c r="DF123" s="71"/>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row>
    <row r="124" spans="1:130" ht="41.25" customHeight="1" x14ac:dyDescent="0.25">
      <c r="A124" s="615"/>
      <c r="B124" s="724"/>
      <c r="C124" s="108"/>
      <c r="D124" s="620"/>
      <c r="E124" s="28"/>
      <c r="F124" s="620"/>
      <c r="G124" s="64"/>
      <c r="H124" s="15" t="s">
        <v>1408</v>
      </c>
      <c r="I124" s="64" t="s">
        <v>628</v>
      </c>
      <c r="J124" s="64"/>
      <c r="K124" s="16"/>
      <c r="L124" s="16"/>
      <c r="M124" s="11"/>
      <c r="N124" s="11" t="s">
        <v>541</v>
      </c>
      <c r="O124" s="66"/>
      <c r="P124" s="66"/>
      <c r="Q124" s="266"/>
      <c r="R124" s="66"/>
      <c r="S124" s="66"/>
      <c r="T124" s="66"/>
      <c r="U124" s="66"/>
      <c r="V124" s="66"/>
      <c r="W124" s="66"/>
      <c r="X124" s="66"/>
      <c r="Y124" s="67"/>
      <c r="Z124" s="16"/>
      <c r="AA124" s="12"/>
      <c r="AB124" s="12"/>
      <c r="AC124" s="12"/>
      <c r="AD124" s="12"/>
      <c r="AE124" s="68" t="s">
        <v>645</v>
      </c>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69"/>
      <c r="CX124" s="352"/>
      <c r="CY124" s="69"/>
      <c r="CZ124" s="70"/>
      <c r="DA124" s="69"/>
      <c r="DB124" s="70"/>
      <c r="DC124" s="69"/>
      <c r="DD124" s="70"/>
      <c r="DE124" s="71"/>
      <c r="DF124" s="71"/>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row>
    <row r="125" spans="1:130" ht="36.75" customHeight="1" x14ac:dyDescent="0.25">
      <c r="A125" s="616"/>
      <c r="B125" s="630"/>
      <c r="C125" s="108">
        <v>185</v>
      </c>
      <c r="D125" s="613"/>
      <c r="E125" s="28" t="s">
        <v>11</v>
      </c>
      <c r="F125" s="613"/>
      <c r="G125" s="64" t="s">
        <v>11</v>
      </c>
      <c r="H125" s="15" t="s">
        <v>1412</v>
      </c>
      <c r="I125" s="64" t="s">
        <v>628</v>
      </c>
      <c r="J125" s="64" t="s">
        <v>14</v>
      </c>
      <c r="K125" s="16" t="s">
        <v>6</v>
      </c>
      <c r="L125" s="16" t="s">
        <v>15</v>
      </c>
      <c r="M125" s="11"/>
      <c r="N125" s="305" t="s">
        <v>541</v>
      </c>
      <c r="O125" s="66"/>
      <c r="P125" s="66" t="s">
        <v>15</v>
      </c>
      <c r="Q125" s="116"/>
      <c r="R125" s="66"/>
      <c r="S125" s="66"/>
      <c r="T125" s="66"/>
      <c r="U125" s="66"/>
      <c r="V125" s="66"/>
      <c r="W125" s="66"/>
      <c r="X125" s="66"/>
      <c r="Y125" s="67">
        <f t="shared" si="30"/>
        <v>1</v>
      </c>
      <c r="Z125" s="16"/>
      <c r="AA125" s="12"/>
      <c r="AB125" s="12"/>
      <c r="AC125" s="12"/>
      <c r="AD125" s="12"/>
      <c r="AE125" s="16" t="s">
        <v>687</v>
      </c>
      <c r="AF125" s="16" t="s">
        <v>687</v>
      </c>
      <c r="AG125" s="16" t="s">
        <v>687</v>
      </c>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6">
        <v>2</v>
      </c>
      <c r="BK125" s="16">
        <v>1</v>
      </c>
      <c r="BL125" s="16">
        <v>2</v>
      </c>
      <c r="BM125" s="16">
        <v>2</v>
      </c>
      <c r="BN125" s="16">
        <v>1</v>
      </c>
      <c r="BO125" s="16">
        <v>2</v>
      </c>
      <c r="BP125" s="16">
        <v>2</v>
      </c>
      <c r="BQ125" s="16">
        <v>2</v>
      </c>
      <c r="BR125" s="16">
        <v>2</v>
      </c>
      <c r="BS125" s="16">
        <v>2</v>
      </c>
      <c r="BT125" s="16">
        <v>2</v>
      </c>
      <c r="BU125" s="16">
        <v>2</v>
      </c>
      <c r="BV125" s="16">
        <v>2</v>
      </c>
      <c r="BW125" s="16">
        <v>2</v>
      </c>
      <c r="BX125" s="16">
        <v>2</v>
      </c>
      <c r="BY125" s="16">
        <v>2</v>
      </c>
      <c r="BZ125" s="16">
        <v>2</v>
      </c>
      <c r="CA125" s="16">
        <v>2</v>
      </c>
      <c r="CB125" s="16">
        <v>2</v>
      </c>
      <c r="CC125" s="16">
        <v>1</v>
      </c>
      <c r="CD125" s="16">
        <v>2</v>
      </c>
      <c r="CE125" s="16">
        <v>2</v>
      </c>
      <c r="CF125" s="16">
        <v>2</v>
      </c>
      <c r="CG125" s="16">
        <v>2</v>
      </c>
      <c r="CH125" s="16">
        <v>2</v>
      </c>
      <c r="CI125" s="16">
        <v>2</v>
      </c>
      <c r="CJ125" s="16">
        <v>2</v>
      </c>
      <c r="CK125" s="16">
        <v>2</v>
      </c>
      <c r="CL125" s="16">
        <v>2</v>
      </c>
      <c r="CM125" s="16">
        <v>2</v>
      </c>
      <c r="CN125" s="16">
        <v>2</v>
      </c>
      <c r="CO125" s="16">
        <v>2</v>
      </c>
      <c r="CP125" s="16">
        <v>1</v>
      </c>
      <c r="CQ125" s="16">
        <v>2</v>
      </c>
      <c r="CR125" s="16">
        <v>2</v>
      </c>
      <c r="CS125" s="16">
        <v>1</v>
      </c>
      <c r="CT125" s="16">
        <v>2</v>
      </c>
      <c r="CU125" s="16">
        <v>2</v>
      </c>
      <c r="CV125" s="16">
        <v>2</v>
      </c>
      <c r="CW125" s="69">
        <f t="shared" si="31"/>
        <v>34</v>
      </c>
      <c r="CX125" s="352">
        <f t="shared" si="32"/>
        <v>0.87179487179487181</v>
      </c>
      <c r="CY125" s="69">
        <f t="shared" si="33"/>
        <v>5</v>
      </c>
      <c r="CZ125" s="70">
        <f t="shared" si="34"/>
        <v>0.12820512820512819</v>
      </c>
      <c r="DA125" s="69">
        <f t="shared" si="35"/>
        <v>0</v>
      </c>
      <c r="DB125" s="70">
        <f t="shared" si="36"/>
        <v>0</v>
      </c>
      <c r="DC125" s="69">
        <f t="shared" si="37"/>
        <v>0</v>
      </c>
      <c r="DD125" s="70">
        <f t="shared" si="38"/>
        <v>0</v>
      </c>
      <c r="DE125" s="71">
        <f t="shared" si="39"/>
        <v>1.8717948717948718</v>
      </c>
      <c r="DF125" s="71" t="str">
        <f t="shared" si="40"/>
        <v>Đạt mục tiêu</v>
      </c>
      <c r="DG125" s="2"/>
      <c r="DH125" s="2"/>
      <c r="DI125" s="2"/>
      <c r="DJ125" s="2"/>
      <c r="DK125" s="2"/>
      <c r="DL125" s="2"/>
      <c r="DM125" s="2"/>
      <c r="DN125" s="2"/>
      <c r="DO125" s="2"/>
      <c r="DP125" s="2"/>
      <c r="DQ125" s="2"/>
      <c r="DR125" s="2"/>
      <c r="DS125" s="2"/>
      <c r="DT125" s="2"/>
      <c r="DU125" s="2"/>
      <c r="DV125" s="2"/>
      <c r="DW125" s="2"/>
      <c r="DX125" s="2"/>
      <c r="DY125" s="2"/>
      <c r="DZ125" s="2"/>
    </row>
    <row r="126" spans="1:130" ht="31.5" hidden="1" customHeight="1" x14ac:dyDescent="0.25">
      <c r="A126" s="49">
        <v>105</v>
      </c>
      <c r="B126" s="112">
        <v>185</v>
      </c>
      <c r="C126" s="113"/>
      <c r="D126" s="8" t="s">
        <v>149</v>
      </c>
      <c r="E126" s="28" t="s">
        <v>11</v>
      </c>
      <c r="F126" s="15" t="s">
        <v>150</v>
      </c>
      <c r="G126" s="64" t="s">
        <v>38</v>
      </c>
      <c r="H126" s="15" t="s">
        <v>707</v>
      </c>
      <c r="I126" s="64" t="s">
        <v>628</v>
      </c>
      <c r="J126" s="64" t="s">
        <v>14</v>
      </c>
      <c r="K126" s="16" t="s">
        <v>6</v>
      </c>
      <c r="L126" s="16" t="s">
        <v>15</v>
      </c>
      <c r="M126" s="11"/>
      <c r="N126" s="304" t="s">
        <v>1200</v>
      </c>
      <c r="O126" s="66" t="s">
        <v>15</v>
      </c>
      <c r="P126" s="66"/>
      <c r="Q126" s="66"/>
      <c r="R126" s="66"/>
      <c r="S126" s="66"/>
      <c r="T126" s="116"/>
      <c r="U126" s="66"/>
      <c r="V126" s="66"/>
      <c r="W126" s="66"/>
      <c r="X126" s="66"/>
      <c r="Y126" s="67">
        <f t="shared" si="30"/>
        <v>1</v>
      </c>
      <c r="Z126" s="16"/>
      <c r="AA126" s="16" t="s">
        <v>687</v>
      </c>
      <c r="AB126" s="16" t="s">
        <v>687</v>
      </c>
      <c r="AC126" s="16" t="s">
        <v>687</v>
      </c>
      <c r="AD126" s="16" t="s">
        <v>687</v>
      </c>
      <c r="AE126" s="68"/>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6">
        <v>2</v>
      </c>
      <c r="BK126" s="16">
        <v>2</v>
      </c>
      <c r="BL126" s="16">
        <v>2</v>
      </c>
      <c r="BM126" s="16">
        <v>2</v>
      </c>
      <c r="BN126" s="16">
        <v>2</v>
      </c>
      <c r="BO126" s="16">
        <v>2</v>
      </c>
      <c r="BP126" s="16">
        <v>2</v>
      </c>
      <c r="BQ126" s="16">
        <v>2</v>
      </c>
      <c r="BR126" s="16">
        <v>2</v>
      </c>
      <c r="BS126" s="16">
        <v>2</v>
      </c>
      <c r="BT126" s="16">
        <v>2</v>
      </c>
      <c r="BU126" s="16">
        <v>2</v>
      </c>
      <c r="BV126" s="16">
        <v>2</v>
      </c>
      <c r="BW126" s="16">
        <v>2</v>
      </c>
      <c r="BX126" s="16">
        <v>2</v>
      </c>
      <c r="BY126" s="16">
        <v>2</v>
      </c>
      <c r="BZ126" s="16">
        <v>2</v>
      </c>
      <c r="CA126" s="16">
        <v>2</v>
      </c>
      <c r="CB126" s="16">
        <v>2</v>
      </c>
      <c r="CC126" s="16">
        <v>2</v>
      </c>
      <c r="CD126" s="16">
        <v>2</v>
      </c>
      <c r="CE126" s="16">
        <v>2</v>
      </c>
      <c r="CF126" s="16">
        <v>2</v>
      </c>
      <c r="CG126" s="16">
        <v>2</v>
      </c>
      <c r="CH126" s="16">
        <v>2</v>
      </c>
      <c r="CI126" s="16">
        <v>2</v>
      </c>
      <c r="CJ126" s="16">
        <v>2</v>
      </c>
      <c r="CK126" s="16">
        <v>2</v>
      </c>
      <c r="CL126" s="16">
        <v>2</v>
      </c>
      <c r="CM126" s="16">
        <v>2</v>
      </c>
      <c r="CN126" s="16">
        <v>2</v>
      </c>
      <c r="CO126" s="16">
        <v>2</v>
      </c>
      <c r="CP126" s="16">
        <v>2</v>
      </c>
      <c r="CQ126" s="16">
        <v>2</v>
      </c>
      <c r="CR126" s="16">
        <v>2</v>
      </c>
      <c r="CS126" s="16">
        <v>2</v>
      </c>
      <c r="CT126" s="16">
        <v>2</v>
      </c>
      <c r="CU126" s="16">
        <v>2</v>
      </c>
      <c r="CV126" s="16">
        <v>2</v>
      </c>
      <c r="CW126" s="69">
        <f t="shared" si="31"/>
        <v>39</v>
      </c>
      <c r="CX126" s="352">
        <f t="shared" si="32"/>
        <v>1</v>
      </c>
      <c r="CY126" s="69">
        <f t="shared" si="33"/>
        <v>0</v>
      </c>
      <c r="CZ126" s="70">
        <f t="shared" si="34"/>
        <v>0</v>
      </c>
      <c r="DA126" s="69">
        <f t="shared" si="35"/>
        <v>0</v>
      </c>
      <c r="DB126" s="70">
        <f t="shared" si="36"/>
        <v>0</v>
      </c>
      <c r="DC126" s="69">
        <f t="shared" si="37"/>
        <v>0</v>
      </c>
      <c r="DD126" s="70">
        <f t="shared" si="38"/>
        <v>0</v>
      </c>
      <c r="DE126" s="71">
        <f t="shared" si="39"/>
        <v>2</v>
      </c>
      <c r="DF126" s="71" t="str">
        <f t="shared" si="40"/>
        <v>Đạt mục tiêu</v>
      </c>
      <c r="DG126" s="2"/>
      <c r="DH126" s="2"/>
      <c r="DI126" s="2"/>
      <c r="DJ126" s="2"/>
      <c r="DK126" s="2"/>
      <c r="DL126" s="2"/>
      <c r="DM126" s="2"/>
      <c r="DN126" s="2"/>
      <c r="DO126" s="2"/>
      <c r="DP126" s="2"/>
      <c r="DQ126" s="2"/>
      <c r="DR126" s="2"/>
      <c r="DS126" s="2"/>
      <c r="DT126" s="2"/>
      <c r="DU126" s="2"/>
      <c r="DV126" s="2"/>
      <c r="DW126" s="2"/>
      <c r="DX126" s="2"/>
      <c r="DY126" s="2"/>
      <c r="DZ126" s="2"/>
    </row>
    <row r="127" spans="1:130" ht="47.25" hidden="1" customHeight="1" x14ac:dyDescent="0.25">
      <c r="A127" s="49">
        <v>106</v>
      </c>
      <c r="B127" s="112">
        <v>185</v>
      </c>
      <c r="C127" s="113"/>
      <c r="D127" s="8" t="s">
        <v>149</v>
      </c>
      <c r="E127" s="28" t="s">
        <v>11</v>
      </c>
      <c r="F127" s="15" t="s">
        <v>148</v>
      </c>
      <c r="G127" s="64" t="s">
        <v>11</v>
      </c>
      <c r="H127" s="15" t="s">
        <v>708</v>
      </c>
      <c r="I127" s="64" t="s">
        <v>628</v>
      </c>
      <c r="J127" s="64" t="s">
        <v>14</v>
      </c>
      <c r="K127" s="16" t="s">
        <v>6</v>
      </c>
      <c r="L127" s="16" t="s">
        <v>15</v>
      </c>
      <c r="M127" s="11"/>
      <c r="N127" s="304" t="s">
        <v>1200</v>
      </c>
      <c r="O127" s="66" t="s">
        <v>15</v>
      </c>
      <c r="P127" s="66"/>
      <c r="Q127" s="66"/>
      <c r="R127" s="66"/>
      <c r="S127" s="66"/>
      <c r="T127" s="66"/>
      <c r="U127" s="66"/>
      <c r="V127" s="66"/>
      <c r="W127" s="66"/>
      <c r="X127" s="66"/>
      <c r="Y127" s="67">
        <f t="shared" si="30"/>
        <v>1</v>
      </c>
      <c r="Z127" s="16"/>
      <c r="AA127" s="16" t="s">
        <v>687</v>
      </c>
      <c r="AB127" s="16" t="s">
        <v>687</v>
      </c>
      <c r="AC127" s="16" t="s">
        <v>687</v>
      </c>
      <c r="AD127" s="16" t="s">
        <v>687</v>
      </c>
      <c r="AE127" s="68"/>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6">
        <v>2</v>
      </c>
      <c r="BK127" s="16">
        <v>2</v>
      </c>
      <c r="BL127" s="16">
        <v>2</v>
      </c>
      <c r="BM127" s="16">
        <v>2</v>
      </c>
      <c r="BN127" s="16">
        <v>2</v>
      </c>
      <c r="BO127" s="16">
        <v>2</v>
      </c>
      <c r="BP127" s="16">
        <v>2</v>
      </c>
      <c r="BQ127" s="16">
        <v>2</v>
      </c>
      <c r="BR127" s="16">
        <v>2</v>
      </c>
      <c r="BS127" s="16">
        <v>2</v>
      </c>
      <c r="BT127" s="16">
        <v>2</v>
      </c>
      <c r="BU127" s="16">
        <v>2</v>
      </c>
      <c r="BV127" s="16">
        <v>2</v>
      </c>
      <c r="BW127" s="16">
        <v>2</v>
      </c>
      <c r="BX127" s="16">
        <v>2</v>
      </c>
      <c r="BY127" s="16">
        <v>2</v>
      </c>
      <c r="BZ127" s="16">
        <v>2</v>
      </c>
      <c r="CA127" s="16">
        <v>2</v>
      </c>
      <c r="CB127" s="16">
        <v>2</v>
      </c>
      <c r="CC127" s="16">
        <v>1</v>
      </c>
      <c r="CD127" s="16">
        <v>1</v>
      </c>
      <c r="CE127" s="16">
        <v>2</v>
      </c>
      <c r="CF127" s="16">
        <v>2</v>
      </c>
      <c r="CG127" s="16">
        <v>2</v>
      </c>
      <c r="CH127" s="16">
        <v>2</v>
      </c>
      <c r="CI127" s="16">
        <v>2</v>
      </c>
      <c r="CJ127" s="16">
        <v>2</v>
      </c>
      <c r="CK127" s="16">
        <v>2</v>
      </c>
      <c r="CL127" s="16">
        <v>2</v>
      </c>
      <c r="CM127" s="16">
        <v>2</v>
      </c>
      <c r="CN127" s="16">
        <v>2</v>
      </c>
      <c r="CO127" s="16">
        <v>2</v>
      </c>
      <c r="CP127" s="16">
        <v>2</v>
      </c>
      <c r="CQ127" s="16">
        <v>2</v>
      </c>
      <c r="CR127" s="16">
        <v>2</v>
      </c>
      <c r="CS127" s="16">
        <v>2</v>
      </c>
      <c r="CT127" s="16">
        <v>2</v>
      </c>
      <c r="CU127" s="16">
        <v>2</v>
      </c>
      <c r="CV127" s="16">
        <v>2</v>
      </c>
      <c r="CW127" s="69">
        <f t="shared" si="31"/>
        <v>37</v>
      </c>
      <c r="CX127" s="352">
        <f t="shared" si="32"/>
        <v>0.94871794871794868</v>
      </c>
      <c r="CY127" s="69">
        <f t="shared" si="33"/>
        <v>2</v>
      </c>
      <c r="CZ127" s="70">
        <f t="shared" si="34"/>
        <v>5.128205128205128E-2</v>
      </c>
      <c r="DA127" s="69">
        <f t="shared" si="35"/>
        <v>0</v>
      </c>
      <c r="DB127" s="70">
        <f t="shared" si="36"/>
        <v>0</v>
      </c>
      <c r="DC127" s="69">
        <f t="shared" si="37"/>
        <v>0</v>
      </c>
      <c r="DD127" s="70">
        <f t="shared" si="38"/>
        <v>0</v>
      </c>
      <c r="DE127" s="71">
        <f t="shared" si="39"/>
        <v>1.9487179487179487</v>
      </c>
      <c r="DF127" s="71" t="str">
        <f t="shared" si="40"/>
        <v>Đạt mục tiêu</v>
      </c>
      <c r="DG127" s="2"/>
      <c r="DH127" s="2"/>
      <c r="DI127" s="2"/>
      <c r="DJ127" s="2"/>
      <c r="DK127" s="2"/>
      <c r="DL127" s="2"/>
      <c r="DM127" s="2"/>
      <c r="DN127" s="2"/>
      <c r="DO127" s="2"/>
      <c r="DP127" s="2"/>
      <c r="DQ127" s="2"/>
      <c r="DR127" s="2"/>
      <c r="DS127" s="2"/>
      <c r="DT127" s="2"/>
      <c r="DU127" s="2"/>
      <c r="DV127" s="2"/>
      <c r="DW127" s="2"/>
      <c r="DX127" s="2"/>
      <c r="DY127" s="2"/>
      <c r="DZ127" s="2"/>
    </row>
    <row r="128" spans="1:130" ht="30" hidden="1" customHeight="1" x14ac:dyDescent="0.25">
      <c r="A128" s="49">
        <v>107</v>
      </c>
      <c r="B128" s="112">
        <v>185</v>
      </c>
      <c r="C128" s="115"/>
      <c r="D128" s="8" t="s">
        <v>149</v>
      </c>
      <c r="E128" s="28" t="s">
        <v>11</v>
      </c>
      <c r="F128" s="15" t="s">
        <v>151</v>
      </c>
      <c r="G128" s="64" t="s">
        <v>11</v>
      </c>
      <c r="H128" s="15" t="s">
        <v>151</v>
      </c>
      <c r="I128" s="64" t="s">
        <v>628</v>
      </c>
      <c r="J128" s="64" t="s">
        <v>14</v>
      </c>
      <c r="K128" s="16" t="s">
        <v>6</v>
      </c>
      <c r="L128" s="16" t="s">
        <v>15</v>
      </c>
      <c r="M128" s="11"/>
      <c r="N128" s="305" t="s">
        <v>544</v>
      </c>
      <c r="O128" s="66"/>
      <c r="P128" s="66"/>
      <c r="Q128" s="66"/>
      <c r="R128" s="66"/>
      <c r="S128" s="66" t="s">
        <v>15</v>
      </c>
      <c r="T128" s="66"/>
      <c r="U128" s="66"/>
      <c r="V128" s="66"/>
      <c r="W128" s="66"/>
      <c r="X128" s="66"/>
      <c r="Y128" s="67">
        <f t="shared" si="30"/>
        <v>1</v>
      </c>
      <c r="Z128" s="16"/>
      <c r="AA128" s="16"/>
      <c r="AB128" s="16"/>
      <c r="AC128" s="16"/>
      <c r="AD128" s="16"/>
      <c r="AE128" s="68"/>
      <c r="AF128" s="12"/>
      <c r="AG128" s="12"/>
      <c r="AH128" s="12"/>
      <c r="AI128" s="12"/>
      <c r="AJ128" s="12"/>
      <c r="AK128" s="12"/>
      <c r="AL128" s="12"/>
      <c r="AM128" s="12"/>
      <c r="AN128" s="12"/>
      <c r="AO128" s="12"/>
      <c r="AP128" s="12"/>
      <c r="AQ128" s="12" t="s">
        <v>687</v>
      </c>
      <c r="AR128" s="12" t="s">
        <v>687</v>
      </c>
      <c r="AS128" s="12" t="s">
        <v>687</v>
      </c>
      <c r="AT128" s="12" t="s">
        <v>687</v>
      </c>
      <c r="AU128" s="12"/>
      <c r="AV128" s="12"/>
      <c r="AW128" s="12"/>
      <c r="AX128" s="12"/>
      <c r="AY128" s="12"/>
      <c r="AZ128" s="12"/>
      <c r="BA128" s="12"/>
      <c r="BB128" s="12"/>
      <c r="BC128" s="12"/>
      <c r="BD128" s="12"/>
      <c r="BE128" s="12"/>
      <c r="BF128" s="12"/>
      <c r="BG128" s="12"/>
      <c r="BH128" s="12"/>
      <c r="BI128" s="12"/>
      <c r="BJ128" s="16">
        <v>2</v>
      </c>
      <c r="BK128" s="16">
        <v>2</v>
      </c>
      <c r="BL128" s="16">
        <v>2</v>
      </c>
      <c r="BM128" s="16">
        <v>2</v>
      </c>
      <c r="BN128" s="16">
        <v>2</v>
      </c>
      <c r="BO128" s="16">
        <v>2</v>
      </c>
      <c r="BP128" s="16">
        <v>2</v>
      </c>
      <c r="BQ128" s="16">
        <v>2</v>
      </c>
      <c r="BR128" s="16">
        <v>2</v>
      </c>
      <c r="BS128" s="16">
        <v>2</v>
      </c>
      <c r="BT128" s="16">
        <v>2</v>
      </c>
      <c r="BU128" s="16">
        <v>2</v>
      </c>
      <c r="BV128" s="16">
        <v>2</v>
      </c>
      <c r="BW128" s="16">
        <v>2</v>
      </c>
      <c r="BX128" s="16">
        <v>2</v>
      </c>
      <c r="BY128" s="16">
        <v>2</v>
      </c>
      <c r="BZ128" s="16">
        <v>2</v>
      </c>
      <c r="CA128" s="16">
        <v>2</v>
      </c>
      <c r="CB128" s="16">
        <v>2</v>
      </c>
      <c r="CC128" s="16">
        <v>2</v>
      </c>
      <c r="CD128" s="16">
        <v>2</v>
      </c>
      <c r="CE128" s="16">
        <v>2</v>
      </c>
      <c r="CF128" s="16">
        <v>2</v>
      </c>
      <c r="CG128" s="16">
        <v>2</v>
      </c>
      <c r="CH128" s="16">
        <v>2</v>
      </c>
      <c r="CI128" s="16">
        <v>2</v>
      </c>
      <c r="CJ128" s="16">
        <v>2</v>
      </c>
      <c r="CK128" s="16">
        <v>2</v>
      </c>
      <c r="CL128" s="16">
        <v>2</v>
      </c>
      <c r="CM128" s="16">
        <v>2</v>
      </c>
      <c r="CN128" s="16">
        <v>2</v>
      </c>
      <c r="CO128" s="16">
        <v>2</v>
      </c>
      <c r="CP128" s="16">
        <v>2</v>
      </c>
      <c r="CQ128" s="16">
        <v>2</v>
      </c>
      <c r="CR128" s="16">
        <v>2</v>
      </c>
      <c r="CS128" s="16">
        <v>2</v>
      </c>
      <c r="CT128" s="16">
        <v>2</v>
      </c>
      <c r="CU128" s="16">
        <v>2</v>
      </c>
      <c r="CV128" s="16">
        <v>2</v>
      </c>
      <c r="CW128" s="69">
        <f t="shared" si="31"/>
        <v>39</v>
      </c>
      <c r="CX128" s="352">
        <f t="shared" si="32"/>
        <v>1</v>
      </c>
      <c r="CY128" s="69">
        <f t="shared" si="33"/>
        <v>0</v>
      </c>
      <c r="CZ128" s="70">
        <f t="shared" si="34"/>
        <v>0</v>
      </c>
      <c r="DA128" s="69">
        <f t="shared" si="35"/>
        <v>0</v>
      </c>
      <c r="DB128" s="70">
        <f t="shared" si="36"/>
        <v>0</v>
      </c>
      <c r="DC128" s="69">
        <f t="shared" si="37"/>
        <v>0</v>
      </c>
      <c r="DD128" s="70">
        <f t="shared" si="38"/>
        <v>0</v>
      </c>
      <c r="DE128" s="71">
        <f t="shared" si="39"/>
        <v>2</v>
      </c>
      <c r="DF128" s="71" t="str">
        <f t="shared" si="40"/>
        <v>Đạt mục tiêu</v>
      </c>
      <c r="DG128" s="2"/>
      <c r="DH128" s="2"/>
      <c r="DI128" s="2"/>
      <c r="DJ128" s="2"/>
      <c r="DK128" s="2"/>
      <c r="DL128" s="2"/>
      <c r="DM128" s="2"/>
      <c r="DN128" s="2"/>
      <c r="DO128" s="2"/>
      <c r="DP128" s="2"/>
      <c r="DQ128" s="2"/>
      <c r="DR128" s="2"/>
      <c r="DS128" s="2"/>
      <c r="DT128" s="2"/>
      <c r="DU128" s="2"/>
      <c r="DV128" s="2"/>
      <c r="DW128" s="2"/>
      <c r="DX128" s="2"/>
      <c r="DY128" s="2"/>
      <c r="DZ128" s="2"/>
    </row>
    <row r="129" spans="1:130" ht="53.25" hidden="1" customHeight="1" x14ac:dyDescent="0.25">
      <c r="A129" s="49">
        <v>108</v>
      </c>
      <c r="B129" s="112">
        <v>185</v>
      </c>
      <c r="C129" s="56">
        <v>186</v>
      </c>
      <c r="D129" s="8" t="s">
        <v>152</v>
      </c>
      <c r="E129" s="281" t="s">
        <v>19</v>
      </c>
      <c r="F129" s="15" t="s">
        <v>153</v>
      </c>
      <c r="G129" s="282" t="s">
        <v>19</v>
      </c>
      <c r="H129" s="8" t="s">
        <v>709</v>
      </c>
      <c r="I129" s="64" t="s">
        <v>628</v>
      </c>
      <c r="J129" s="64" t="s">
        <v>14</v>
      </c>
      <c r="K129" s="16" t="s">
        <v>6</v>
      </c>
      <c r="L129" s="16" t="s">
        <v>15</v>
      </c>
      <c r="M129" s="11">
        <v>1</v>
      </c>
      <c r="N129" s="305" t="s">
        <v>542</v>
      </c>
      <c r="O129" s="66"/>
      <c r="P129" s="66"/>
      <c r="Q129" s="66" t="s">
        <v>15</v>
      </c>
      <c r="R129" s="66"/>
      <c r="S129" s="66"/>
      <c r="T129" s="66"/>
      <c r="U129" s="66"/>
      <c r="V129" s="66"/>
      <c r="W129" s="66"/>
      <c r="X129" s="66"/>
      <c r="Y129" s="67">
        <f t="shared" si="30"/>
        <v>1</v>
      </c>
      <c r="Z129" s="16"/>
      <c r="AA129" s="16"/>
      <c r="AB129" s="16"/>
      <c r="AC129" s="16"/>
      <c r="AD129" s="16"/>
      <c r="AE129" s="68"/>
      <c r="AF129" s="12"/>
      <c r="AG129" s="12"/>
      <c r="AH129" s="16" t="s">
        <v>710</v>
      </c>
      <c r="AI129" s="16" t="s">
        <v>710</v>
      </c>
      <c r="AJ129" s="16" t="s">
        <v>645</v>
      </c>
      <c r="AK129" s="16" t="s">
        <v>645</v>
      </c>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6">
        <v>2</v>
      </c>
      <c r="BK129" s="16">
        <v>2</v>
      </c>
      <c r="BL129" s="16">
        <v>2</v>
      </c>
      <c r="BM129" s="16">
        <v>2</v>
      </c>
      <c r="BN129" s="16">
        <v>2</v>
      </c>
      <c r="BO129" s="16">
        <v>2</v>
      </c>
      <c r="BP129" s="16">
        <v>2</v>
      </c>
      <c r="BQ129" s="16">
        <v>2</v>
      </c>
      <c r="BR129" s="16">
        <v>2</v>
      </c>
      <c r="BS129" s="16">
        <v>2</v>
      </c>
      <c r="BT129" s="16">
        <v>2</v>
      </c>
      <c r="BU129" s="16">
        <v>2</v>
      </c>
      <c r="BV129" s="16">
        <v>2</v>
      </c>
      <c r="BW129" s="16">
        <v>2</v>
      </c>
      <c r="BX129" s="16">
        <v>2</v>
      </c>
      <c r="BY129" s="16">
        <v>2</v>
      </c>
      <c r="BZ129" s="16">
        <v>2</v>
      </c>
      <c r="CA129" s="16">
        <v>2</v>
      </c>
      <c r="CB129" s="16">
        <v>2</v>
      </c>
      <c r="CC129" s="16">
        <v>2</v>
      </c>
      <c r="CD129" s="16">
        <v>2</v>
      </c>
      <c r="CE129" s="16">
        <v>1</v>
      </c>
      <c r="CF129" s="16">
        <v>1</v>
      </c>
      <c r="CG129" s="16">
        <v>1</v>
      </c>
      <c r="CH129" s="16">
        <v>1</v>
      </c>
      <c r="CI129" s="16">
        <v>2</v>
      </c>
      <c r="CJ129" s="16">
        <v>2</v>
      </c>
      <c r="CK129" s="16">
        <v>2</v>
      </c>
      <c r="CL129" s="16">
        <v>2</v>
      </c>
      <c r="CM129" s="16">
        <v>2</v>
      </c>
      <c r="CN129" s="16">
        <v>2</v>
      </c>
      <c r="CO129" s="16">
        <v>2</v>
      </c>
      <c r="CP129" s="16">
        <v>2</v>
      </c>
      <c r="CQ129" s="16">
        <v>2</v>
      </c>
      <c r="CR129" s="16">
        <v>2</v>
      </c>
      <c r="CS129" s="16">
        <v>2</v>
      </c>
      <c r="CT129" s="16">
        <v>2</v>
      </c>
      <c r="CU129" s="16">
        <v>2</v>
      </c>
      <c r="CV129" s="16">
        <v>2</v>
      </c>
      <c r="CW129" s="69">
        <f t="shared" si="31"/>
        <v>35</v>
      </c>
      <c r="CX129" s="352">
        <f t="shared" si="32"/>
        <v>0.89743589743589747</v>
      </c>
      <c r="CY129" s="69">
        <f t="shared" si="33"/>
        <v>4</v>
      </c>
      <c r="CZ129" s="70">
        <f t="shared" si="34"/>
        <v>0.10256410256410256</v>
      </c>
      <c r="DA129" s="69">
        <f t="shared" si="35"/>
        <v>0</v>
      </c>
      <c r="DB129" s="70">
        <f t="shared" si="36"/>
        <v>0</v>
      </c>
      <c r="DC129" s="69">
        <f t="shared" si="37"/>
        <v>0</v>
      </c>
      <c r="DD129" s="70">
        <f t="shared" si="38"/>
        <v>0</v>
      </c>
      <c r="DE129" s="71">
        <f t="shared" si="39"/>
        <v>1.8974358974358974</v>
      </c>
      <c r="DF129" s="71" t="str">
        <f t="shared" si="40"/>
        <v>Đạt mục tiêu</v>
      </c>
      <c r="DG129" s="2"/>
      <c r="DH129" s="2"/>
      <c r="DI129" s="2"/>
      <c r="DJ129" s="2"/>
      <c r="DK129" s="2"/>
      <c r="DL129" s="2"/>
      <c r="DM129" s="2"/>
      <c r="DN129" s="2"/>
      <c r="DO129" s="2"/>
      <c r="DP129" s="2"/>
      <c r="DQ129" s="2"/>
      <c r="DR129" s="2"/>
      <c r="DS129" s="2"/>
      <c r="DT129" s="2"/>
      <c r="DU129" s="2"/>
      <c r="DV129" s="2"/>
      <c r="DW129" s="2"/>
      <c r="DX129" s="2"/>
      <c r="DY129" s="2"/>
      <c r="DZ129" s="2"/>
    </row>
    <row r="130" spans="1:130" ht="70.5" hidden="1" customHeight="1" x14ac:dyDescent="0.25">
      <c r="A130" s="49">
        <v>109</v>
      </c>
      <c r="B130" s="62">
        <v>186</v>
      </c>
      <c r="C130" s="56">
        <v>189</v>
      </c>
      <c r="D130" s="9" t="s">
        <v>154</v>
      </c>
      <c r="E130" s="28" t="s">
        <v>19</v>
      </c>
      <c r="F130" s="15" t="s">
        <v>155</v>
      </c>
      <c r="G130" s="64" t="s">
        <v>19</v>
      </c>
      <c r="H130" s="15" t="s">
        <v>711</v>
      </c>
      <c r="I130" s="64" t="s">
        <v>628</v>
      </c>
      <c r="J130" s="64" t="s">
        <v>14</v>
      </c>
      <c r="K130" s="16" t="s">
        <v>6</v>
      </c>
      <c r="L130" s="16" t="s">
        <v>15</v>
      </c>
      <c r="M130" s="11"/>
      <c r="N130" s="305" t="s">
        <v>543</v>
      </c>
      <c r="O130" s="66"/>
      <c r="P130" s="66"/>
      <c r="Q130" s="66"/>
      <c r="R130" s="66" t="s">
        <v>15</v>
      </c>
      <c r="S130" s="66"/>
      <c r="T130" s="66"/>
      <c r="U130" s="66"/>
      <c r="V130" s="66"/>
      <c r="W130" s="66"/>
      <c r="X130" s="66"/>
      <c r="Y130" s="67">
        <f t="shared" si="30"/>
        <v>1</v>
      </c>
      <c r="Z130" s="16"/>
      <c r="AA130" s="16"/>
      <c r="AB130" s="16"/>
      <c r="AC130" s="16"/>
      <c r="AD130" s="16"/>
      <c r="AE130" s="68"/>
      <c r="AF130" s="12"/>
      <c r="AG130" s="12"/>
      <c r="AH130" s="12"/>
      <c r="AI130" s="12"/>
      <c r="AJ130" s="12"/>
      <c r="AK130" s="292"/>
      <c r="AL130" s="273" t="s">
        <v>710</v>
      </c>
      <c r="AM130" s="273" t="s">
        <v>710</v>
      </c>
      <c r="AN130" s="273" t="s">
        <v>710</v>
      </c>
      <c r="AO130" s="273" t="s">
        <v>710</v>
      </c>
      <c r="AP130" s="273" t="s">
        <v>710</v>
      </c>
      <c r="AQ130" s="68"/>
      <c r="AR130" s="12"/>
      <c r="AS130" s="12"/>
      <c r="AT130" s="12"/>
      <c r="AU130" s="12"/>
      <c r="AV130" s="12"/>
      <c r="AW130" s="12"/>
      <c r="AX130" s="12"/>
      <c r="AY130" s="12"/>
      <c r="AZ130" s="12"/>
      <c r="BA130" s="12"/>
      <c r="BB130" s="12"/>
      <c r="BC130" s="12"/>
      <c r="BD130" s="12"/>
      <c r="BE130" s="12"/>
      <c r="BF130" s="12"/>
      <c r="BG130" s="12"/>
      <c r="BH130" s="12"/>
      <c r="BI130" s="12"/>
      <c r="BJ130" s="16">
        <v>2</v>
      </c>
      <c r="BK130" s="16">
        <v>2</v>
      </c>
      <c r="BL130" s="16">
        <v>2</v>
      </c>
      <c r="BM130" s="16">
        <v>2</v>
      </c>
      <c r="BN130" s="16">
        <v>2</v>
      </c>
      <c r="BO130" s="16">
        <v>2</v>
      </c>
      <c r="BP130" s="16">
        <v>2</v>
      </c>
      <c r="BQ130" s="16">
        <v>2</v>
      </c>
      <c r="BR130" s="16">
        <v>2</v>
      </c>
      <c r="BS130" s="16">
        <v>2</v>
      </c>
      <c r="BT130" s="16">
        <v>2</v>
      </c>
      <c r="BU130" s="16">
        <v>2</v>
      </c>
      <c r="BV130" s="16">
        <v>2</v>
      </c>
      <c r="BW130" s="16">
        <v>2</v>
      </c>
      <c r="BX130" s="16">
        <v>2</v>
      </c>
      <c r="BY130" s="16">
        <v>2</v>
      </c>
      <c r="BZ130" s="16">
        <v>2</v>
      </c>
      <c r="CA130" s="16">
        <v>2</v>
      </c>
      <c r="CB130" s="16">
        <v>2</v>
      </c>
      <c r="CC130" s="16">
        <v>2</v>
      </c>
      <c r="CD130" s="16">
        <v>2</v>
      </c>
      <c r="CE130" s="16">
        <v>2</v>
      </c>
      <c r="CF130" s="16">
        <v>2</v>
      </c>
      <c r="CG130" s="16">
        <v>2</v>
      </c>
      <c r="CH130" s="16">
        <v>2</v>
      </c>
      <c r="CI130" s="16">
        <v>2</v>
      </c>
      <c r="CJ130" s="16">
        <v>2</v>
      </c>
      <c r="CK130" s="16">
        <v>2</v>
      </c>
      <c r="CL130" s="16">
        <v>2</v>
      </c>
      <c r="CM130" s="16">
        <v>2</v>
      </c>
      <c r="CN130" s="16">
        <v>2</v>
      </c>
      <c r="CO130" s="16">
        <v>2</v>
      </c>
      <c r="CP130" s="16">
        <v>2</v>
      </c>
      <c r="CQ130" s="16">
        <v>2</v>
      </c>
      <c r="CR130" s="16">
        <v>2</v>
      </c>
      <c r="CS130" s="16">
        <v>2</v>
      </c>
      <c r="CT130" s="16">
        <v>2</v>
      </c>
      <c r="CU130" s="16">
        <v>2</v>
      </c>
      <c r="CV130" s="16">
        <v>2</v>
      </c>
      <c r="CW130" s="69">
        <f t="shared" si="31"/>
        <v>39</v>
      </c>
      <c r="CX130" s="352">
        <f t="shared" si="32"/>
        <v>1</v>
      </c>
      <c r="CY130" s="69">
        <f t="shared" si="33"/>
        <v>0</v>
      </c>
      <c r="CZ130" s="70">
        <f t="shared" si="34"/>
        <v>0</v>
      </c>
      <c r="DA130" s="69">
        <f t="shared" si="35"/>
        <v>0</v>
      </c>
      <c r="DB130" s="70">
        <f t="shared" si="36"/>
        <v>0</v>
      </c>
      <c r="DC130" s="69">
        <f t="shared" si="37"/>
        <v>0</v>
      </c>
      <c r="DD130" s="70">
        <f t="shared" si="38"/>
        <v>0</v>
      </c>
      <c r="DE130" s="71">
        <f t="shared" si="39"/>
        <v>2</v>
      </c>
      <c r="DF130" s="71" t="str">
        <f t="shared" si="40"/>
        <v>Đạt mục tiêu</v>
      </c>
      <c r="DG130" s="2"/>
      <c r="DH130" s="2"/>
      <c r="DI130" s="2"/>
      <c r="DJ130" s="2"/>
      <c r="DK130" s="2"/>
      <c r="DL130" s="2"/>
      <c r="DM130" s="2"/>
      <c r="DN130" s="2"/>
      <c r="DO130" s="2"/>
      <c r="DP130" s="2"/>
      <c r="DQ130" s="2"/>
      <c r="DR130" s="2"/>
      <c r="DS130" s="2"/>
      <c r="DT130" s="2"/>
      <c r="DU130" s="2"/>
      <c r="DV130" s="2"/>
      <c r="DW130" s="2"/>
      <c r="DX130" s="2"/>
      <c r="DY130" s="2"/>
      <c r="DZ130" s="2"/>
    </row>
    <row r="131" spans="1:130" ht="53.25" hidden="1" customHeight="1" x14ac:dyDescent="0.25">
      <c r="A131" s="49">
        <v>110</v>
      </c>
      <c r="B131" s="62">
        <v>189</v>
      </c>
      <c r="C131" s="56">
        <v>191</v>
      </c>
      <c r="D131" s="8" t="s">
        <v>156</v>
      </c>
      <c r="E131" s="15" t="s">
        <v>11</v>
      </c>
      <c r="F131" s="15" t="s">
        <v>157</v>
      </c>
      <c r="G131" s="64" t="s">
        <v>19</v>
      </c>
      <c r="H131" s="15" t="s">
        <v>712</v>
      </c>
      <c r="I131" s="64" t="s">
        <v>628</v>
      </c>
      <c r="J131" s="64" t="s">
        <v>14</v>
      </c>
      <c r="K131" s="16" t="s">
        <v>145</v>
      </c>
      <c r="L131" s="16" t="s">
        <v>15</v>
      </c>
      <c r="M131" s="11">
        <v>1</v>
      </c>
      <c r="N131" s="11" t="s">
        <v>545</v>
      </c>
      <c r="O131" s="66"/>
      <c r="P131" s="66"/>
      <c r="Q131" s="66"/>
      <c r="R131" s="66"/>
      <c r="S131" s="66"/>
      <c r="T131" s="66" t="s">
        <v>15</v>
      </c>
      <c r="U131" s="66"/>
      <c r="V131" s="66"/>
      <c r="W131" s="66"/>
      <c r="X131" s="66"/>
      <c r="Y131" s="67">
        <f t="shared" si="30"/>
        <v>1</v>
      </c>
      <c r="Z131" s="16"/>
      <c r="AA131" s="12"/>
      <c r="AB131" s="12"/>
      <c r="AC131" s="12"/>
      <c r="AD131" s="12"/>
      <c r="AE131" s="76"/>
      <c r="AF131" s="16"/>
      <c r="AG131" s="16"/>
      <c r="AH131" s="16"/>
      <c r="AI131" s="16"/>
      <c r="AJ131" s="16"/>
      <c r="AK131" s="16"/>
      <c r="AL131" s="14"/>
      <c r="AM131" s="14"/>
      <c r="AN131" s="14"/>
      <c r="AO131" s="14"/>
      <c r="AP131" s="14"/>
      <c r="AQ131" s="16"/>
      <c r="AR131" s="16"/>
      <c r="AS131" s="16"/>
      <c r="AT131" s="16"/>
      <c r="AU131" s="16"/>
      <c r="AV131" s="16" t="s">
        <v>645</v>
      </c>
      <c r="AW131" s="16"/>
      <c r="AX131" s="16" t="s">
        <v>645</v>
      </c>
      <c r="AY131" s="16"/>
      <c r="AZ131" s="16"/>
      <c r="BA131" s="16"/>
      <c r="BB131" s="16"/>
      <c r="BC131" s="16"/>
      <c r="BD131" s="16"/>
      <c r="BE131" s="16"/>
      <c r="BF131" s="16"/>
      <c r="BG131" s="16"/>
      <c r="BH131" s="16"/>
      <c r="BI131" s="16"/>
      <c r="BJ131" s="345">
        <v>2</v>
      </c>
      <c r="BK131" s="345">
        <v>2</v>
      </c>
      <c r="BL131" s="345">
        <v>2</v>
      </c>
      <c r="BM131" s="345">
        <v>2</v>
      </c>
      <c r="BN131" s="345">
        <v>2</v>
      </c>
      <c r="BO131" s="345">
        <v>2</v>
      </c>
      <c r="BP131" s="345">
        <v>2</v>
      </c>
      <c r="BQ131" s="345">
        <v>2</v>
      </c>
      <c r="BR131" s="345">
        <v>2</v>
      </c>
      <c r="BS131" s="345">
        <v>2</v>
      </c>
      <c r="BT131" s="345">
        <v>2</v>
      </c>
      <c r="BU131" s="345">
        <v>2</v>
      </c>
      <c r="BV131" s="345">
        <v>2</v>
      </c>
      <c r="BW131" s="345">
        <v>2</v>
      </c>
      <c r="BX131" s="345">
        <v>2</v>
      </c>
      <c r="BY131" s="345">
        <v>1</v>
      </c>
      <c r="BZ131" s="345">
        <v>2</v>
      </c>
      <c r="CA131" s="345">
        <v>2</v>
      </c>
      <c r="CB131" s="345">
        <v>2</v>
      </c>
      <c r="CC131" s="345">
        <v>2</v>
      </c>
      <c r="CD131" s="345">
        <v>2</v>
      </c>
      <c r="CE131" s="345">
        <v>1</v>
      </c>
      <c r="CF131" s="345">
        <v>2</v>
      </c>
      <c r="CG131" s="345">
        <v>2</v>
      </c>
      <c r="CH131" s="345">
        <v>2</v>
      </c>
      <c r="CI131" s="345">
        <v>2</v>
      </c>
      <c r="CJ131" s="345">
        <v>2</v>
      </c>
      <c r="CK131" s="345">
        <v>1</v>
      </c>
      <c r="CL131" s="345">
        <v>2</v>
      </c>
      <c r="CM131" s="345">
        <v>2</v>
      </c>
      <c r="CN131" s="345">
        <v>2</v>
      </c>
      <c r="CO131" s="345">
        <v>2</v>
      </c>
      <c r="CP131" s="345">
        <v>1</v>
      </c>
      <c r="CQ131" s="345">
        <v>2</v>
      </c>
      <c r="CR131" s="345">
        <v>2</v>
      </c>
      <c r="CS131" s="345">
        <v>2</v>
      </c>
      <c r="CT131" s="345">
        <v>1</v>
      </c>
      <c r="CU131" s="345">
        <v>2</v>
      </c>
      <c r="CV131" s="345">
        <v>2</v>
      </c>
      <c r="CW131" s="335">
        <f t="shared" si="31"/>
        <v>34</v>
      </c>
      <c r="CX131" s="330">
        <f t="shared" si="32"/>
        <v>0.87179487179487181</v>
      </c>
      <c r="CY131" s="335">
        <f t="shared" si="33"/>
        <v>5</v>
      </c>
      <c r="CZ131" s="339">
        <f t="shared" si="34"/>
        <v>0.12820512820512819</v>
      </c>
      <c r="DA131" s="335">
        <f t="shared" si="35"/>
        <v>0</v>
      </c>
      <c r="DB131" s="339">
        <f t="shared" si="36"/>
        <v>0</v>
      </c>
      <c r="DC131" s="335">
        <f t="shared" si="37"/>
        <v>0</v>
      </c>
      <c r="DD131" s="339">
        <f t="shared" si="38"/>
        <v>0</v>
      </c>
      <c r="DE131" s="71">
        <f t="shared" si="39"/>
        <v>1.8717948717948718</v>
      </c>
      <c r="DF131" s="71" t="str">
        <f t="shared" si="40"/>
        <v>Đạt mục tiêu</v>
      </c>
      <c r="DG131" s="2"/>
      <c r="DH131" s="2"/>
      <c r="DI131" s="2"/>
      <c r="DJ131" s="2"/>
      <c r="DK131" s="2"/>
      <c r="DL131" s="2"/>
      <c r="DM131" s="2"/>
      <c r="DN131" s="2"/>
      <c r="DO131" s="2"/>
      <c r="DP131" s="2"/>
      <c r="DQ131" s="2"/>
      <c r="DR131" s="2"/>
      <c r="DS131" s="2"/>
      <c r="DT131" s="2"/>
      <c r="DU131" s="2"/>
      <c r="DV131" s="2"/>
      <c r="DW131" s="2"/>
      <c r="DX131" s="2"/>
      <c r="DY131" s="2"/>
      <c r="DZ131" s="2"/>
    </row>
    <row r="132" spans="1:130" ht="29.25" customHeight="1" x14ac:dyDescent="0.25">
      <c r="A132" s="49">
        <v>111</v>
      </c>
      <c r="B132" s="55">
        <v>191</v>
      </c>
      <c r="C132" s="56">
        <v>192</v>
      </c>
      <c r="D132" s="706" t="s">
        <v>158</v>
      </c>
      <c r="E132" s="708"/>
      <c r="F132" s="707"/>
      <c r="G132" s="708"/>
      <c r="H132" s="705"/>
      <c r="I132" s="64"/>
      <c r="J132" s="57"/>
      <c r="K132" s="57" t="s">
        <v>8</v>
      </c>
      <c r="L132" s="57" t="s">
        <v>8</v>
      </c>
      <c r="M132" s="57" t="s">
        <v>8</v>
      </c>
      <c r="N132" s="296"/>
      <c r="O132" s="58" t="s">
        <v>609</v>
      </c>
      <c r="P132" s="58" t="s">
        <v>609</v>
      </c>
      <c r="Q132" s="58" t="s">
        <v>609</v>
      </c>
      <c r="R132" s="58" t="s">
        <v>609</v>
      </c>
      <c r="S132" s="58" t="s">
        <v>609</v>
      </c>
      <c r="T132" s="58" t="s">
        <v>609</v>
      </c>
      <c r="U132" s="58" t="s">
        <v>609</v>
      </c>
      <c r="V132" s="58" t="s">
        <v>609</v>
      </c>
      <c r="W132" s="58" t="s">
        <v>609</v>
      </c>
      <c r="X132" s="58" t="s">
        <v>609</v>
      </c>
      <c r="Y132" s="67">
        <f t="shared" si="30"/>
        <v>0</v>
      </c>
      <c r="Z132" s="57" t="s">
        <v>8</v>
      </c>
      <c r="AA132" s="57"/>
      <c r="AB132" s="57"/>
      <c r="AC132" s="57"/>
      <c r="AD132" s="57"/>
      <c r="AE132" s="77"/>
      <c r="AF132" s="78"/>
      <c r="AG132" s="78"/>
      <c r="AH132" s="78"/>
      <c r="AI132" s="78"/>
      <c r="AJ132" s="78"/>
      <c r="AK132" s="78"/>
      <c r="AL132" s="78"/>
      <c r="AM132" s="78"/>
      <c r="AN132" s="78"/>
      <c r="AO132" s="78"/>
      <c r="AP132" s="78"/>
      <c r="AQ132" s="78"/>
      <c r="AR132" s="78"/>
      <c r="AS132" s="78"/>
      <c r="AT132" s="78"/>
      <c r="AU132" s="78"/>
      <c r="AV132" s="78"/>
      <c r="AW132" s="78"/>
      <c r="AX132" s="78"/>
      <c r="AY132" s="57"/>
      <c r="AZ132" s="57"/>
      <c r="BA132" s="57"/>
      <c r="BB132" s="57"/>
      <c r="BC132" s="78"/>
      <c r="BD132" s="78"/>
      <c r="BE132" s="78"/>
      <c r="BF132" s="78"/>
      <c r="BG132" s="78"/>
      <c r="BH132" s="78"/>
      <c r="BI132" s="78"/>
      <c r="BJ132" s="336" t="s">
        <v>8</v>
      </c>
      <c r="BK132" s="336" t="s">
        <v>8</v>
      </c>
      <c r="BL132" s="336" t="s">
        <v>8</v>
      </c>
      <c r="BM132" s="336" t="s">
        <v>8</v>
      </c>
      <c r="BN132" s="336" t="s">
        <v>8</v>
      </c>
      <c r="BO132" s="336" t="s">
        <v>8</v>
      </c>
      <c r="BP132" s="336" t="s">
        <v>8</v>
      </c>
      <c r="BQ132" s="336" t="s">
        <v>8</v>
      </c>
      <c r="BR132" s="336" t="s">
        <v>8</v>
      </c>
      <c r="BS132" s="336"/>
      <c r="BT132" s="336"/>
      <c r="BU132" s="336"/>
      <c r="BV132" s="336"/>
      <c r="BW132" s="336"/>
      <c r="BX132" s="336"/>
      <c r="BY132" s="336"/>
      <c r="BZ132" s="336"/>
      <c r="CA132" s="336"/>
      <c r="CB132" s="336"/>
      <c r="CC132" s="336" t="s">
        <v>8</v>
      </c>
      <c r="CD132" s="336"/>
      <c r="CE132" s="336" t="s">
        <v>8</v>
      </c>
      <c r="CF132" s="336" t="s">
        <v>8</v>
      </c>
      <c r="CG132" s="336" t="s">
        <v>8</v>
      </c>
      <c r="CH132" s="336" t="s">
        <v>8</v>
      </c>
      <c r="CI132" s="336" t="s">
        <v>564</v>
      </c>
      <c r="CJ132" s="336" t="s">
        <v>8</v>
      </c>
      <c r="CK132" s="336" t="s">
        <v>8</v>
      </c>
      <c r="CL132" s="336" t="s">
        <v>8</v>
      </c>
      <c r="CM132" s="336" t="s">
        <v>8</v>
      </c>
      <c r="CN132" s="336" t="s">
        <v>8</v>
      </c>
      <c r="CO132" s="336" t="s">
        <v>8</v>
      </c>
      <c r="CP132" s="336" t="s">
        <v>8</v>
      </c>
      <c r="CQ132" s="336" t="s">
        <v>8</v>
      </c>
      <c r="CR132" s="336" t="s">
        <v>8</v>
      </c>
      <c r="CS132" s="336"/>
      <c r="CT132" s="336" t="s">
        <v>8</v>
      </c>
      <c r="CU132" s="336" t="s">
        <v>8</v>
      </c>
      <c r="CV132" s="336" t="s">
        <v>8</v>
      </c>
      <c r="CW132" s="336" t="s">
        <v>8</v>
      </c>
      <c r="CX132" s="331" t="s">
        <v>8</v>
      </c>
      <c r="CY132" s="336" t="s">
        <v>8</v>
      </c>
      <c r="CZ132" s="336" t="s">
        <v>8</v>
      </c>
      <c r="DA132" s="336" t="s">
        <v>8</v>
      </c>
      <c r="DB132" s="336" t="s">
        <v>8</v>
      </c>
      <c r="DC132" s="336" t="s">
        <v>8</v>
      </c>
      <c r="DD132" s="336" t="s">
        <v>8</v>
      </c>
      <c r="DE132" s="57" t="s">
        <v>8</v>
      </c>
      <c r="DF132" s="57" t="s">
        <v>8</v>
      </c>
      <c r="DG132" s="2"/>
      <c r="DH132" s="2"/>
      <c r="DI132" s="2"/>
      <c r="DJ132" s="2"/>
      <c r="DK132" s="2"/>
      <c r="DL132" s="2"/>
      <c r="DM132" s="2"/>
      <c r="DN132" s="2"/>
      <c r="DO132" s="2"/>
      <c r="DP132" s="2"/>
      <c r="DQ132" s="2"/>
      <c r="DR132" s="2"/>
      <c r="DS132" s="2"/>
      <c r="DT132" s="2"/>
      <c r="DU132" s="2"/>
      <c r="DV132" s="2"/>
      <c r="DW132" s="2"/>
      <c r="DX132" s="2"/>
      <c r="DY132" s="2"/>
      <c r="DZ132" s="2"/>
    </row>
    <row r="133" spans="1:130" ht="38.25" hidden="1" customHeight="1" x14ac:dyDescent="0.25">
      <c r="A133" s="49">
        <v>112</v>
      </c>
      <c r="B133" s="62">
        <v>192</v>
      </c>
      <c r="C133" s="56">
        <v>195</v>
      </c>
      <c r="D133" s="8" t="s">
        <v>160</v>
      </c>
      <c r="E133" s="283" t="s">
        <v>11</v>
      </c>
      <c r="F133" s="9" t="s">
        <v>159</v>
      </c>
      <c r="G133" s="284" t="s">
        <v>19</v>
      </c>
      <c r="H133" s="8" t="s">
        <v>713</v>
      </c>
      <c r="I133" s="64" t="s">
        <v>628</v>
      </c>
      <c r="J133" s="64" t="s">
        <v>14</v>
      </c>
      <c r="K133" s="16" t="s">
        <v>6</v>
      </c>
      <c r="L133" s="16" t="s">
        <v>15</v>
      </c>
      <c r="M133" s="11"/>
      <c r="N133" s="305" t="s">
        <v>542</v>
      </c>
      <c r="O133" s="66"/>
      <c r="P133" s="66"/>
      <c r="Q133" s="66" t="s">
        <v>15</v>
      </c>
      <c r="R133" s="66"/>
      <c r="S133" s="66"/>
      <c r="T133" s="66"/>
      <c r="U133" s="66"/>
      <c r="V133" s="66"/>
      <c r="W133" s="66"/>
      <c r="X133" s="66"/>
      <c r="Y133" s="67">
        <f t="shared" si="30"/>
        <v>1</v>
      </c>
      <c r="Z133" s="16"/>
      <c r="AA133" s="16"/>
      <c r="AB133" s="16"/>
      <c r="AC133" s="16"/>
      <c r="AD133" s="16"/>
      <c r="AE133" s="68"/>
      <c r="AF133" s="12"/>
      <c r="AG133" s="12"/>
      <c r="AH133" s="12" t="s">
        <v>645</v>
      </c>
      <c r="AI133" s="12" t="s">
        <v>654</v>
      </c>
      <c r="AJ133" s="12"/>
      <c r="AK133" s="12" t="s">
        <v>626</v>
      </c>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6">
        <v>2</v>
      </c>
      <c r="BK133" s="16">
        <v>2</v>
      </c>
      <c r="BL133" s="16">
        <v>2</v>
      </c>
      <c r="BM133" s="16">
        <v>2</v>
      </c>
      <c r="BN133" s="16">
        <v>2</v>
      </c>
      <c r="BO133" s="16">
        <v>2</v>
      </c>
      <c r="BP133" s="16">
        <v>2</v>
      </c>
      <c r="BQ133" s="16">
        <v>2</v>
      </c>
      <c r="BR133" s="16">
        <v>2</v>
      </c>
      <c r="BS133" s="16">
        <v>2</v>
      </c>
      <c r="BT133" s="16">
        <v>2</v>
      </c>
      <c r="BU133" s="16">
        <v>2</v>
      </c>
      <c r="BV133" s="16">
        <v>2</v>
      </c>
      <c r="BW133" s="16">
        <v>2</v>
      </c>
      <c r="BX133" s="16">
        <v>2</v>
      </c>
      <c r="BY133" s="16">
        <v>2</v>
      </c>
      <c r="BZ133" s="16">
        <v>2</v>
      </c>
      <c r="CA133" s="16">
        <v>2</v>
      </c>
      <c r="CB133" s="16">
        <v>2</v>
      </c>
      <c r="CC133" s="16">
        <v>2</v>
      </c>
      <c r="CD133" s="16">
        <v>2</v>
      </c>
      <c r="CE133" s="16">
        <v>2</v>
      </c>
      <c r="CF133" s="16">
        <v>2</v>
      </c>
      <c r="CG133" s="16">
        <v>2</v>
      </c>
      <c r="CH133" s="16">
        <v>2</v>
      </c>
      <c r="CI133" s="16">
        <v>2</v>
      </c>
      <c r="CJ133" s="16">
        <v>2</v>
      </c>
      <c r="CK133" s="16">
        <v>2</v>
      </c>
      <c r="CL133" s="16">
        <v>2</v>
      </c>
      <c r="CM133" s="16">
        <v>2</v>
      </c>
      <c r="CN133" s="16">
        <v>2</v>
      </c>
      <c r="CO133" s="16">
        <v>2</v>
      </c>
      <c r="CP133" s="16">
        <v>2</v>
      </c>
      <c r="CQ133" s="16">
        <v>2</v>
      </c>
      <c r="CR133" s="16">
        <v>1</v>
      </c>
      <c r="CS133" s="16">
        <v>1</v>
      </c>
      <c r="CT133" s="16">
        <v>1</v>
      </c>
      <c r="CU133" s="16">
        <v>2</v>
      </c>
      <c r="CV133" s="16">
        <v>2</v>
      </c>
      <c r="CW133" s="69">
        <f>COUNTIF(BJ133:CV133,"2")</f>
        <v>36</v>
      </c>
      <c r="CX133" s="352">
        <f t="shared" ref="CX133:CX142" si="41">CW133/(CW133+CY133+DA133+DC133)</f>
        <v>0.92307692307692313</v>
      </c>
      <c r="CY133" s="69">
        <f>COUNTIF(BJ133:CV133,"1")</f>
        <v>3</v>
      </c>
      <c r="CZ133" s="70">
        <f t="shared" ref="CZ133:CZ142" si="42">CY133/(CW133+CY133+DA133+DC133)</f>
        <v>7.6923076923076927E-2</v>
      </c>
      <c r="DA133" s="69">
        <f>COUNTIF(BJ133:CV133,"0")</f>
        <v>0</v>
      </c>
      <c r="DB133" s="70">
        <f t="shared" ref="DB133:DB142" si="43">DA133/(CW133+CY133+DA133+DC133)</f>
        <v>0</v>
      </c>
      <c r="DC133" s="69">
        <f>COUNTIF(BJ133:CV133,"KĐG")</f>
        <v>0</v>
      </c>
      <c r="DD133" s="70">
        <f t="shared" ref="DD133:DD142" si="44">DC133/(CW133+CY133+DA133+DC133)</f>
        <v>0</v>
      </c>
      <c r="DE133" s="71">
        <f t="shared" ref="DE133:DE142" si="45">(((CW133*2)+(CY133*1)+(DA133*0)))/(CW133+CY133+DA133)</f>
        <v>1.9230769230769231</v>
      </c>
      <c r="DF133" s="71" t="str">
        <f t="shared" ref="DF133:DF142" si="46">IF(DD133&gt;=50%,"KĐG",IF(DE133&gt;=1.6,"Đạt mục tiêu",IF(DE133&gt;=1,"Cần cố gắng","Chưa đạt")))</f>
        <v>Đạt mục tiêu</v>
      </c>
      <c r="DG133" s="2"/>
      <c r="DH133" s="2"/>
      <c r="DI133" s="2"/>
      <c r="DJ133" s="2"/>
      <c r="DK133" s="2"/>
      <c r="DL133" s="2"/>
      <c r="DM133" s="2"/>
      <c r="DN133" s="2"/>
      <c r="DO133" s="2"/>
      <c r="DP133" s="2"/>
      <c r="DQ133" s="2"/>
      <c r="DR133" s="2"/>
      <c r="DS133" s="2"/>
      <c r="DT133" s="2"/>
      <c r="DU133" s="2"/>
      <c r="DV133" s="2"/>
      <c r="DW133" s="2"/>
      <c r="DX133" s="2"/>
      <c r="DY133" s="2"/>
      <c r="DZ133" s="2"/>
    </row>
    <row r="134" spans="1:130" ht="38.25" customHeight="1" x14ac:dyDescent="0.25">
      <c r="A134" s="614">
        <v>113</v>
      </c>
      <c r="B134" s="629">
        <v>195</v>
      </c>
      <c r="C134" s="56"/>
      <c r="D134" s="612" t="s">
        <v>162</v>
      </c>
      <c r="E134" s="283"/>
      <c r="F134" s="612" t="s">
        <v>161</v>
      </c>
      <c r="G134" s="284"/>
      <c r="H134" s="8" t="s">
        <v>1406</v>
      </c>
      <c r="I134" s="64" t="s">
        <v>611</v>
      </c>
      <c r="J134" s="64"/>
      <c r="K134" s="16"/>
      <c r="L134" s="16"/>
      <c r="M134" s="11"/>
      <c r="N134" s="305" t="s">
        <v>541</v>
      </c>
      <c r="O134" s="66"/>
      <c r="P134" s="66"/>
      <c r="Q134" s="66"/>
      <c r="R134" s="66"/>
      <c r="S134" s="66"/>
      <c r="T134" s="66"/>
      <c r="U134" s="66"/>
      <c r="V134" s="66"/>
      <c r="W134" s="66"/>
      <c r="X134" s="66"/>
      <c r="Y134" s="67"/>
      <c r="Z134" s="16"/>
      <c r="AA134" s="16"/>
      <c r="AB134" s="16"/>
      <c r="AC134" s="16"/>
      <c r="AD134" s="16"/>
      <c r="AE134" s="68"/>
      <c r="AF134" s="68"/>
      <c r="AG134" s="68" t="s">
        <v>623</v>
      </c>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69"/>
      <c r="CX134" s="352"/>
      <c r="CY134" s="69"/>
      <c r="CZ134" s="70"/>
      <c r="DA134" s="69"/>
      <c r="DB134" s="70"/>
      <c r="DC134" s="69"/>
      <c r="DD134" s="70"/>
      <c r="DE134" s="71"/>
      <c r="DF134" s="71"/>
      <c r="DG134" s="387"/>
      <c r="DH134" s="387"/>
      <c r="DI134" s="387"/>
      <c r="DJ134" s="387"/>
      <c r="DK134" s="387"/>
      <c r="DL134" s="387"/>
      <c r="DM134" s="387"/>
      <c r="DN134" s="387"/>
      <c r="DO134" s="387"/>
      <c r="DP134" s="387"/>
      <c r="DQ134" s="387"/>
      <c r="DR134" s="387"/>
      <c r="DS134" s="387"/>
      <c r="DT134" s="387"/>
      <c r="DU134" s="387"/>
      <c r="DV134" s="387"/>
      <c r="DW134" s="387"/>
      <c r="DX134" s="387"/>
      <c r="DY134" s="387"/>
      <c r="DZ134" s="387"/>
    </row>
    <row r="135" spans="1:130" ht="35.25" customHeight="1" x14ac:dyDescent="0.25">
      <c r="A135" s="616"/>
      <c r="B135" s="630"/>
      <c r="C135" s="56">
        <v>198</v>
      </c>
      <c r="D135" s="613"/>
      <c r="E135" s="28" t="s">
        <v>11</v>
      </c>
      <c r="F135" s="613"/>
      <c r="G135" s="9" t="s">
        <v>19</v>
      </c>
      <c r="H135" s="8" t="s">
        <v>1398</v>
      </c>
      <c r="I135" s="64" t="s">
        <v>628</v>
      </c>
      <c r="J135" s="64" t="s">
        <v>14</v>
      </c>
      <c r="K135" s="16" t="s">
        <v>6</v>
      </c>
      <c r="L135" s="16" t="s">
        <v>15</v>
      </c>
      <c r="M135" s="11"/>
      <c r="N135" s="305" t="s">
        <v>541</v>
      </c>
      <c r="O135" s="66"/>
      <c r="P135" s="66" t="s">
        <v>15</v>
      </c>
      <c r="Q135" s="66"/>
      <c r="R135" s="66"/>
      <c r="S135" s="66"/>
      <c r="T135" s="66"/>
      <c r="U135" s="66"/>
      <c r="V135" s="66"/>
      <c r="W135" s="66"/>
      <c r="X135" s="66"/>
      <c r="Y135" s="67">
        <f t="shared" ref="Y135:Y171" si="47">COUNTIF(O135:X135,"x")</f>
        <v>1</v>
      </c>
      <c r="Z135" s="16"/>
      <c r="AA135" s="16"/>
      <c r="AB135" s="16"/>
      <c r="AC135" s="16"/>
      <c r="AD135" s="16"/>
      <c r="AE135" s="68" t="s">
        <v>623</v>
      </c>
      <c r="AF135" s="68"/>
      <c r="AG135" s="68"/>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6">
        <v>2</v>
      </c>
      <c r="BK135" s="16">
        <v>1</v>
      </c>
      <c r="BL135" s="16">
        <v>2</v>
      </c>
      <c r="BM135" s="16">
        <v>2</v>
      </c>
      <c r="BN135" s="16">
        <v>2</v>
      </c>
      <c r="BO135" s="16">
        <v>2</v>
      </c>
      <c r="BP135" s="16">
        <v>2</v>
      </c>
      <c r="BQ135" s="16">
        <v>2</v>
      </c>
      <c r="BR135" s="16">
        <v>2</v>
      </c>
      <c r="BS135" s="16">
        <v>2</v>
      </c>
      <c r="BT135" s="16">
        <v>2</v>
      </c>
      <c r="BU135" s="16">
        <v>2</v>
      </c>
      <c r="BV135" s="16">
        <v>2</v>
      </c>
      <c r="BW135" s="16">
        <v>2</v>
      </c>
      <c r="BX135" s="16">
        <v>2</v>
      </c>
      <c r="BY135" s="16">
        <v>2</v>
      </c>
      <c r="BZ135" s="16">
        <v>2</v>
      </c>
      <c r="CA135" s="16">
        <v>2</v>
      </c>
      <c r="CB135" s="16">
        <v>2</v>
      </c>
      <c r="CC135" s="16">
        <v>2</v>
      </c>
      <c r="CD135" s="16">
        <v>1</v>
      </c>
      <c r="CE135" s="16">
        <v>2</v>
      </c>
      <c r="CF135" s="16">
        <v>2</v>
      </c>
      <c r="CG135" s="16">
        <v>2</v>
      </c>
      <c r="CH135" s="16">
        <v>2</v>
      </c>
      <c r="CI135" s="16">
        <v>2</v>
      </c>
      <c r="CJ135" s="16">
        <v>1</v>
      </c>
      <c r="CK135" s="16">
        <v>2</v>
      </c>
      <c r="CL135" s="16">
        <v>2</v>
      </c>
      <c r="CM135" s="16">
        <v>2</v>
      </c>
      <c r="CN135" s="16">
        <v>2</v>
      </c>
      <c r="CO135" s="16">
        <v>2</v>
      </c>
      <c r="CP135" s="16">
        <v>2</v>
      </c>
      <c r="CQ135" s="16">
        <v>1</v>
      </c>
      <c r="CR135" s="16">
        <v>2</v>
      </c>
      <c r="CS135" s="16">
        <v>2</v>
      </c>
      <c r="CT135" s="16">
        <v>1</v>
      </c>
      <c r="CU135" s="16">
        <v>2</v>
      </c>
      <c r="CV135" s="16">
        <v>2</v>
      </c>
      <c r="CW135" s="69">
        <f>COUNTIF(BJ135:CV135,"2")</f>
        <v>34</v>
      </c>
      <c r="CX135" s="352">
        <f t="shared" si="41"/>
        <v>0.87179487179487181</v>
      </c>
      <c r="CY135" s="69">
        <f>COUNTIF(BJ135:CV135,"1")</f>
        <v>5</v>
      </c>
      <c r="CZ135" s="70">
        <f t="shared" si="42"/>
        <v>0.12820512820512819</v>
      </c>
      <c r="DA135" s="69">
        <f>COUNTIF(BJ135:CV135,"0")</f>
        <v>0</v>
      </c>
      <c r="DB135" s="70">
        <f t="shared" si="43"/>
        <v>0</v>
      </c>
      <c r="DC135" s="69">
        <f>COUNTIF(BJ135:CV135,"KĐG")</f>
        <v>0</v>
      </c>
      <c r="DD135" s="70">
        <f t="shared" si="44"/>
        <v>0</v>
      </c>
      <c r="DE135" s="71">
        <f t="shared" si="45"/>
        <v>1.8717948717948718</v>
      </c>
      <c r="DF135" s="71" t="str">
        <f t="shared" si="46"/>
        <v>Đạt mục tiêu</v>
      </c>
      <c r="DG135" s="2"/>
      <c r="DH135" s="2"/>
      <c r="DI135" s="2"/>
      <c r="DJ135" s="2"/>
      <c r="DK135" s="2"/>
      <c r="DL135" s="2"/>
      <c r="DM135" s="2"/>
      <c r="DN135" s="2"/>
      <c r="DO135" s="2"/>
      <c r="DP135" s="2"/>
      <c r="DQ135" s="2"/>
      <c r="DR135" s="2"/>
      <c r="DS135" s="2"/>
      <c r="DT135" s="2"/>
      <c r="DU135" s="2"/>
      <c r="DV135" s="2"/>
      <c r="DW135" s="2"/>
      <c r="DX135" s="2"/>
      <c r="DY135" s="2"/>
      <c r="DZ135" s="2"/>
    </row>
    <row r="136" spans="1:130" ht="125.25" hidden="1" customHeight="1" x14ac:dyDescent="0.25">
      <c r="A136" s="49">
        <v>114</v>
      </c>
      <c r="B136" s="62">
        <v>198</v>
      </c>
      <c r="C136" s="56">
        <v>199</v>
      </c>
      <c r="D136" s="8" t="s">
        <v>163</v>
      </c>
      <c r="E136" s="281" t="s">
        <v>11</v>
      </c>
      <c r="F136" s="20" t="s">
        <v>164</v>
      </c>
      <c r="G136" s="282" t="s">
        <v>19</v>
      </c>
      <c r="H136" s="389" t="s">
        <v>714</v>
      </c>
      <c r="I136" s="64" t="s">
        <v>628</v>
      </c>
      <c r="J136" s="388" t="s">
        <v>14</v>
      </c>
      <c r="K136" s="12" t="s">
        <v>120</v>
      </c>
      <c r="L136" s="12" t="s">
        <v>15</v>
      </c>
      <c r="M136" s="11">
        <v>1</v>
      </c>
      <c r="N136" s="305" t="s">
        <v>542</v>
      </c>
      <c r="O136" s="81"/>
      <c r="P136" s="81"/>
      <c r="Q136" s="81" t="s">
        <v>15</v>
      </c>
      <c r="R136" s="66"/>
      <c r="S136" s="66"/>
      <c r="T136" s="66"/>
      <c r="U136" s="81"/>
      <c r="V136" s="66"/>
      <c r="W136" s="66"/>
      <c r="X136" s="66"/>
      <c r="Y136" s="67">
        <f t="shared" si="47"/>
        <v>1</v>
      </c>
      <c r="Z136" s="16"/>
      <c r="AA136" s="16" t="s">
        <v>623</v>
      </c>
      <c r="AB136" s="16" t="s">
        <v>623</v>
      </c>
      <c r="AC136" s="16" t="s">
        <v>623</v>
      </c>
      <c r="AD136" s="16"/>
      <c r="AE136" s="68"/>
      <c r="AF136" s="12"/>
      <c r="AG136" s="12"/>
      <c r="AH136" s="16" t="s">
        <v>623</v>
      </c>
      <c r="AI136" s="16" t="s">
        <v>645</v>
      </c>
      <c r="AJ136" s="16" t="s">
        <v>645</v>
      </c>
      <c r="AK136" s="16" t="s">
        <v>645</v>
      </c>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6">
        <v>2</v>
      </c>
      <c r="BK136" s="16">
        <v>2</v>
      </c>
      <c r="BL136" s="16">
        <v>2</v>
      </c>
      <c r="BM136" s="16">
        <v>2</v>
      </c>
      <c r="BN136" s="16">
        <v>2</v>
      </c>
      <c r="BO136" s="16">
        <v>2</v>
      </c>
      <c r="BP136" s="16">
        <v>2</v>
      </c>
      <c r="BQ136" s="16">
        <v>2</v>
      </c>
      <c r="BR136" s="16">
        <v>2</v>
      </c>
      <c r="BS136" s="16">
        <v>2</v>
      </c>
      <c r="BT136" s="16">
        <v>2</v>
      </c>
      <c r="BU136" s="16">
        <v>2</v>
      </c>
      <c r="BV136" s="16">
        <v>2</v>
      </c>
      <c r="BW136" s="16">
        <v>2</v>
      </c>
      <c r="BX136" s="16">
        <v>2</v>
      </c>
      <c r="BY136" s="16">
        <v>2</v>
      </c>
      <c r="BZ136" s="16">
        <v>2</v>
      </c>
      <c r="CA136" s="16">
        <v>2</v>
      </c>
      <c r="CB136" s="16">
        <v>2</v>
      </c>
      <c r="CC136" s="16">
        <v>2</v>
      </c>
      <c r="CD136" s="16">
        <v>2</v>
      </c>
      <c r="CE136" s="16">
        <v>2</v>
      </c>
      <c r="CF136" s="16">
        <v>2</v>
      </c>
      <c r="CG136" s="16">
        <v>2</v>
      </c>
      <c r="CH136" s="16">
        <v>2</v>
      </c>
      <c r="CI136" s="16">
        <v>2</v>
      </c>
      <c r="CJ136" s="16">
        <v>2</v>
      </c>
      <c r="CK136" s="16">
        <v>2</v>
      </c>
      <c r="CL136" s="16">
        <v>2</v>
      </c>
      <c r="CM136" s="16">
        <v>2</v>
      </c>
      <c r="CN136" s="16">
        <v>1</v>
      </c>
      <c r="CO136" s="16">
        <v>1</v>
      </c>
      <c r="CP136" s="16">
        <v>1</v>
      </c>
      <c r="CQ136" s="16">
        <v>1</v>
      </c>
      <c r="CR136" s="16">
        <v>2</v>
      </c>
      <c r="CS136" s="16">
        <v>2</v>
      </c>
      <c r="CT136" s="16">
        <v>2</v>
      </c>
      <c r="CU136" s="16">
        <v>2</v>
      </c>
      <c r="CV136" s="16">
        <v>2</v>
      </c>
      <c r="CW136" s="69">
        <f>COUNTIF(BJ136:CV136,"2")</f>
        <v>35</v>
      </c>
      <c r="CX136" s="352">
        <f t="shared" si="41"/>
        <v>0.89743589743589747</v>
      </c>
      <c r="CY136" s="69">
        <f>COUNTIF(BJ136:CV136,"1")</f>
        <v>4</v>
      </c>
      <c r="CZ136" s="70">
        <f t="shared" si="42"/>
        <v>0.10256410256410256</v>
      </c>
      <c r="DA136" s="69">
        <f>COUNTIF(BJ136:CV136,"0")</f>
        <v>0</v>
      </c>
      <c r="DB136" s="70">
        <f t="shared" si="43"/>
        <v>0</v>
      </c>
      <c r="DC136" s="69">
        <f>COUNTIF(BJ136:CV136,"KĐG")</f>
        <v>0</v>
      </c>
      <c r="DD136" s="70">
        <f t="shared" si="44"/>
        <v>0</v>
      </c>
      <c r="DE136" s="71">
        <f t="shared" si="45"/>
        <v>1.8974358974358974</v>
      </c>
      <c r="DF136" s="71" t="str">
        <f t="shared" si="46"/>
        <v>Đạt mục tiêu</v>
      </c>
      <c r="DG136" s="2"/>
      <c r="DH136" s="2"/>
      <c r="DI136" s="2"/>
      <c r="DJ136" s="2"/>
      <c r="DK136" s="2"/>
      <c r="DL136" s="2"/>
      <c r="DM136" s="2"/>
      <c r="DN136" s="2"/>
      <c r="DO136" s="2"/>
      <c r="DP136" s="2"/>
      <c r="DQ136" s="2"/>
      <c r="DR136" s="2"/>
      <c r="DS136" s="2"/>
      <c r="DT136" s="2"/>
      <c r="DU136" s="2"/>
      <c r="DV136" s="2"/>
      <c r="DW136" s="2"/>
      <c r="DX136" s="2"/>
      <c r="DY136" s="2"/>
      <c r="DZ136" s="2"/>
    </row>
    <row r="137" spans="1:130" ht="45" hidden="1" customHeight="1" x14ac:dyDescent="0.25">
      <c r="A137" s="49">
        <v>115</v>
      </c>
      <c r="B137" s="62">
        <v>199</v>
      </c>
      <c r="C137" s="56">
        <v>202</v>
      </c>
      <c r="D137" s="8" t="s">
        <v>166</v>
      </c>
      <c r="E137" s="15" t="s">
        <v>11</v>
      </c>
      <c r="F137" s="15" t="s">
        <v>165</v>
      </c>
      <c r="G137" s="64" t="s">
        <v>19</v>
      </c>
      <c r="H137" s="117" t="s">
        <v>715</v>
      </c>
      <c r="I137" s="64" t="s">
        <v>628</v>
      </c>
      <c r="J137" s="64" t="s">
        <v>14</v>
      </c>
      <c r="K137" s="16" t="s">
        <v>6</v>
      </c>
      <c r="L137" s="16" t="s">
        <v>15</v>
      </c>
      <c r="M137" s="11">
        <v>1</v>
      </c>
      <c r="N137" s="305" t="s">
        <v>543</v>
      </c>
      <c r="O137" s="66"/>
      <c r="P137" s="66"/>
      <c r="Q137" s="66"/>
      <c r="R137" s="66" t="s">
        <v>15</v>
      </c>
      <c r="S137" s="66"/>
      <c r="T137" s="66"/>
      <c r="U137" s="66"/>
      <c r="V137" s="66"/>
      <c r="W137" s="66"/>
      <c r="X137" s="66"/>
      <c r="Y137" s="67">
        <f t="shared" si="47"/>
        <v>1</v>
      </c>
      <c r="Z137" s="16"/>
      <c r="AA137" s="16"/>
      <c r="AB137" s="16"/>
      <c r="AC137" s="16"/>
      <c r="AD137" s="16"/>
      <c r="AE137" s="68"/>
      <c r="AF137" s="12"/>
      <c r="AG137" s="12"/>
      <c r="AH137" s="12"/>
      <c r="AI137" s="12"/>
      <c r="AJ137" s="12"/>
      <c r="AK137" s="12"/>
      <c r="AL137" s="12" t="s">
        <v>710</v>
      </c>
      <c r="AM137" s="12" t="s">
        <v>623</v>
      </c>
      <c r="AN137" s="12" t="s">
        <v>645</v>
      </c>
      <c r="AO137" s="12"/>
      <c r="AP137" s="12" t="s">
        <v>623</v>
      </c>
      <c r="AQ137" s="12"/>
      <c r="AR137" s="12"/>
      <c r="AS137" s="12"/>
      <c r="AT137" s="12"/>
      <c r="AU137" s="12"/>
      <c r="AV137" s="12"/>
      <c r="AW137" s="12"/>
      <c r="AX137" s="12"/>
      <c r="AY137" s="12"/>
      <c r="AZ137" s="12"/>
      <c r="BA137" s="12"/>
      <c r="BB137" s="12"/>
      <c r="BC137" s="12"/>
      <c r="BD137" s="12"/>
      <c r="BE137" s="12"/>
      <c r="BF137" s="12"/>
      <c r="BG137" s="12"/>
      <c r="BH137" s="12"/>
      <c r="BI137" s="12"/>
      <c r="BJ137" s="16">
        <v>2</v>
      </c>
      <c r="BK137" s="16">
        <v>2</v>
      </c>
      <c r="BL137" s="16">
        <v>2</v>
      </c>
      <c r="BM137" s="16">
        <v>2</v>
      </c>
      <c r="BN137" s="16">
        <v>2</v>
      </c>
      <c r="BO137" s="16">
        <v>2</v>
      </c>
      <c r="BP137" s="16">
        <v>2</v>
      </c>
      <c r="BQ137" s="16">
        <v>2</v>
      </c>
      <c r="BR137" s="16">
        <v>2</v>
      </c>
      <c r="BS137" s="16">
        <v>1</v>
      </c>
      <c r="BT137" s="16">
        <v>1</v>
      </c>
      <c r="BU137" s="16">
        <v>1</v>
      </c>
      <c r="BV137" s="16">
        <v>1</v>
      </c>
      <c r="BW137" s="16">
        <v>1</v>
      </c>
      <c r="BX137" s="16">
        <v>1</v>
      </c>
      <c r="BY137" s="16">
        <v>1</v>
      </c>
      <c r="BZ137" s="16">
        <v>1</v>
      </c>
      <c r="CA137" s="16">
        <v>1</v>
      </c>
      <c r="CB137" s="16">
        <v>1</v>
      </c>
      <c r="CC137" s="16">
        <v>2</v>
      </c>
      <c r="CD137" s="16">
        <v>2</v>
      </c>
      <c r="CE137" s="16">
        <v>2</v>
      </c>
      <c r="CF137" s="16">
        <v>2</v>
      </c>
      <c r="CG137" s="16">
        <v>2</v>
      </c>
      <c r="CH137" s="16">
        <v>2</v>
      </c>
      <c r="CI137" s="16">
        <v>2</v>
      </c>
      <c r="CJ137" s="16">
        <v>2</v>
      </c>
      <c r="CK137" s="16">
        <v>2</v>
      </c>
      <c r="CL137" s="16">
        <v>2</v>
      </c>
      <c r="CM137" s="16">
        <v>2</v>
      </c>
      <c r="CN137" s="16">
        <v>2</v>
      </c>
      <c r="CO137" s="16">
        <v>2</v>
      </c>
      <c r="CP137" s="16">
        <v>2</v>
      </c>
      <c r="CQ137" s="16">
        <v>2</v>
      </c>
      <c r="CR137" s="16">
        <v>2</v>
      </c>
      <c r="CS137" s="16">
        <v>2</v>
      </c>
      <c r="CT137" s="16">
        <v>2</v>
      </c>
      <c r="CU137" s="16">
        <v>2</v>
      </c>
      <c r="CV137" s="16">
        <v>2</v>
      </c>
      <c r="CW137" s="69">
        <f>COUNTIF(BJ137:CV137,"2")</f>
        <v>29</v>
      </c>
      <c r="CX137" s="352">
        <f t="shared" si="41"/>
        <v>0.74358974358974361</v>
      </c>
      <c r="CY137" s="69">
        <f>COUNTIF(BJ137:CV137,"1")</f>
        <v>10</v>
      </c>
      <c r="CZ137" s="70">
        <f t="shared" si="42"/>
        <v>0.25641025641025639</v>
      </c>
      <c r="DA137" s="69">
        <f>COUNTIF(BJ137:CV137,"0")</f>
        <v>0</v>
      </c>
      <c r="DB137" s="70">
        <f t="shared" si="43"/>
        <v>0</v>
      </c>
      <c r="DC137" s="69">
        <f>COUNTIF(BJ137:CV137,"KĐG")</f>
        <v>0</v>
      </c>
      <c r="DD137" s="70">
        <f t="shared" si="44"/>
        <v>0</v>
      </c>
      <c r="DE137" s="71">
        <f t="shared" si="45"/>
        <v>1.7435897435897436</v>
      </c>
      <c r="DF137" s="71" t="str">
        <f t="shared" si="46"/>
        <v>Đạt mục tiêu</v>
      </c>
      <c r="DG137" s="2"/>
      <c r="DH137" s="2"/>
      <c r="DI137" s="2"/>
      <c r="DJ137" s="2"/>
      <c r="DK137" s="2"/>
      <c r="DL137" s="2"/>
      <c r="DM137" s="2"/>
      <c r="DN137" s="2"/>
      <c r="DO137" s="2"/>
      <c r="DP137" s="2"/>
      <c r="DQ137" s="2"/>
      <c r="DR137" s="2"/>
      <c r="DS137" s="2"/>
      <c r="DT137" s="2"/>
      <c r="DU137" s="2"/>
      <c r="DV137" s="2"/>
      <c r="DW137" s="2"/>
      <c r="DX137" s="2"/>
      <c r="DY137" s="2"/>
      <c r="DZ137" s="2"/>
    </row>
    <row r="138" spans="1:130" ht="77.25" customHeight="1" x14ac:dyDescent="0.25">
      <c r="A138" s="49">
        <v>116</v>
      </c>
      <c r="B138" s="55">
        <v>202</v>
      </c>
      <c r="C138" s="56">
        <v>203</v>
      </c>
      <c r="D138" s="8" t="s">
        <v>167</v>
      </c>
      <c r="E138" s="15" t="s">
        <v>11</v>
      </c>
      <c r="F138" s="15" t="s">
        <v>168</v>
      </c>
      <c r="G138" s="64" t="s">
        <v>13</v>
      </c>
      <c r="H138" s="15" t="s">
        <v>1431</v>
      </c>
      <c r="I138" s="64" t="s">
        <v>628</v>
      </c>
      <c r="J138" s="64" t="s">
        <v>14</v>
      </c>
      <c r="K138" s="16" t="s">
        <v>6</v>
      </c>
      <c r="L138" s="16" t="s">
        <v>15</v>
      </c>
      <c r="M138" s="11">
        <v>1</v>
      </c>
      <c r="N138" s="305" t="s">
        <v>541</v>
      </c>
      <c r="O138" s="66"/>
      <c r="P138" s="66" t="s">
        <v>15</v>
      </c>
      <c r="Q138" s="66"/>
      <c r="R138" s="66"/>
      <c r="S138" s="66"/>
      <c r="T138" s="66"/>
      <c r="U138" s="66"/>
      <c r="V138" s="66"/>
      <c r="W138" s="66"/>
      <c r="X138" s="66"/>
      <c r="Y138" s="67">
        <f t="shared" si="47"/>
        <v>1</v>
      </c>
      <c r="Z138" s="16"/>
      <c r="AA138" s="16"/>
      <c r="AB138" s="16"/>
      <c r="AC138" s="16"/>
      <c r="AD138" s="16"/>
      <c r="AE138" s="16"/>
      <c r="AF138" s="16" t="s">
        <v>710</v>
      </c>
      <c r="AG138" s="16"/>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6">
        <v>2</v>
      </c>
      <c r="BK138" s="16">
        <v>2</v>
      </c>
      <c r="BL138" s="16">
        <v>2</v>
      </c>
      <c r="BM138" s="16">
        <v>2</v>
      </c>
      <c r="BN138" s="16">
        <v>1</v>
      </c>
      <c r="BO138" s="16">
        <v>2</v>
      </c>
      <c r="BP138" s="16">
        <v>2</v>
      </c>
      <c r="BQ138" s="16">
        <v>2</v>
      </c>
      <c r="BR138" s="16">
        <v>2</v>
      </c>
      <c r="BS138" s="16">
        <v>2</v>
      </c>
      <c r="BT138" s="16">
        <v>2</v>
      </c>
      <c r="BU138" s="16">
        <v>2</v>
      </c>
      <c r="BV138" s="16">
        <v>2</v>
      </c>
      <c r="BW138" s="16">
        <v>2</v>
      </c>
      <c r="BX138" s="16">
        <v>2</v>
      </c>
      <c r="BY138" s="16">
        <v>2</v>
      </c>
      <c r="BZ138" s="16">
        <v>2</v>
      </c>
      <c r="CA138" s="16">
        <v>2</v>
      </c>
      <c r="CB138" s="16">
        <v>2</v>
      </c>
      <c r="CC138" s="16">
        <v>2</v>
      </c>
      <c r="CD138" s="16">
        <v>2</v>
      </c>
      <c r="CE138" s="16">
        <v>2</v>
      </c>
      <c r="CF138" s="16">
        <v>1</v>
      </c>
      <c r="CG138" s="16">
        <v>2</v>
      </c>
      <c r="CH138" s="16">
        <v>2</v>
      </c>
      <c r="CI138" s="16">
        <v>2</v>
      </c>
      <c r="CJ138" s="16">
        <v>1</v>
      </c>
      <c r="CK138" s="16">
        <v>2</v>
      </c>
      <c r="CL138" s="16">
        <v>2</v>
      </c>
      <c r="CM138" s="16">
        <v>2</v>
      </c>
      <c r="CN138" s="16">
        <v>1</v>
      </c>
      <c r="CO138" s="16">
        <v>2</v>
      </c>
      <c r="CP138" s="16">
        <v>2</v>
      </c>
      <c r="CQ138" s="16">
        <v>2</v>
      </c>
      <c r="CR138" s="16">
        <v>2</v>
      </c>
      <c r="CS138" s="16">
        <v>2</v>
      </c>
      <c r="CT138" s="16">
        <v>2</v>
      </c>
      <c r="CU138" s="16">
        <v>2</v>
      </c>
      <c r="CV138" s="16">
        <v>2</v>
      </c>
      <c r="CW138" s="69">
        <f>COUNTIF(BJ138:CV138,"2")</f>
        <v>35</v>
      </c>
      <c r="CX138" s="352">
        <f t="shared" si="41"/>
        <v>0.89743589743589747</v>
      </c>
      <c r="CY138" s="69">
        <f>COUNTIF(BJ138:CV138,"1")</f>
        <v>4</v>
      </c>
      <c r="CZ138" s="70">
        <f t="shared" si="42"/>
        <v>0.10256410256410256</v>
      </c>
      <c r="DA138" s="69">
        <f>COUNTIF(BJ138:CV138,"0")</f>
        <v>0</v>
      </c>
      <c r="DB138" s="70">
        <f t="shared" si="43"/>
        <v>0</v>
      </c>
      <c r="DC138" s="69">
        <f>COUNTIF(BJ138:CV138,"KĐG")</f>
        <v>0</v>
      </c>
      <c r="DD138" s="70">
        <f t="shared" si="44"/>
        <v>0</v>
      </c>
      <c r="DE138" s="71">
        <f t="shared" si="45"/>
        <v>1.8974358974358974</v>
      </c>
      <c r="DF138" s="71" t="str">
        <f t="shared" si="46"/>
        <v>Đạt mục tiêu</v>
      </c>
      <c r="DG138" s="2"/>
      <c r="DH138" s="2"/>
      <c r="DI138" s="2"/>
      <c r="DJ138" s="2"/>
      <c r="DK138" s="2"/>
      <c r="DL138" s="2"/>
      <c r="DM138" s="2"/>
      <c r="DN138" s="2"/>
      <c r="DO138" s="2"/>
      <c r="DP138" s="2"/>
      <c r="DQ138" s="2"/>
      <c r="DR138" s="2"/>
      <c r="DS138" s="2"/>
      <c r="DT138" s="2"/>
      <c r="DU138" s="2"/>
      <c r="DV138" s="2"/>
      <c r="DW138" s="2"/>
      <c r="DX138" s="2"/>
      <c r="DY138" s="2"/>
      <c r="DZ138" s="2"/>
    </row>
    <row r="139" spans="1:130" ht="82.5" hidden="1" customHeight="1" x14ac:dyDescent="0.25">
      <c r="A139" s="49">
        <v>118</v>
      </c>
      <c r="B139" s="55"/>
      <c r="C139" s="56"/>
      <c r="D139" s="8" t="s">
        <v>167</v>
      </c>
      <c r="E139" s="15" t="s">
        <v>11</v>
      </c>
      <c r="F139" s="15" t="s">
        <v>168</v>
      </c>
      <c r="G139" s="64" t="s">
        <v>13</v>
      </c>
      <c r="H139" s="15" t="s">
        <v>1107</v>
      </c>
      <c r="I139" s="64" t="s">
        <v>628</v>
      </c>
      <c r="J139" s="64" t="s">
        <v>14</v>
      </c>
      <c r="K139" s="16"/>
      <c r="L139" s="16"/>
      <c r="M139" s="11"/>
      <c r="N139" s="11" t="s">
        <v>546</v>
      </c>
      <c r="O139" s="66"/>
      <c r="P139" s="66"/>
      <c r="Q139" s="66"/>
      <c r="R139" s="66"/>
      <c r="S139" s="66"/>
      <c r="T139" s="66"/>
      <c r="U139" s="66" t="s">
        <v>15</v>
      </c>
      <c r="V139" s="66"/>
      <c r="W139" s="66"/>
      <c r="X139" s="66"/>
      <c r="Y139" s="67">
        <f t="shared" si="47"/>
        <v>1</v>
      </c>
      <c r="Z139" s="16"/>
      <c r="AA139" s="16"/>
      <c r="AB139" s="16"/>
      <c r="AC139" s="16"/>
      <c r="AD139" s="16"/>
      <c r="AE139" s="68"/>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6">
        <v>2</v>
      </c>
      <c r="BK139" s="16">
        <v>2</v>
      </c>
      <c r="BL139" s="16">
        <v>2</v>
      </c>
      <c r="BM139" s="16">
        <v>2</v>
      </c>
      <c r="BN139" s="16">
        <v>2</v>
      </c>
      <c r="BO139" s="16">
        <v>2</v>
      </c>
      <c r="BP139" s="16">
        <v>2</v>
      </c>
      <c r="BQ139" s="16">
        <v>2</v>
      </c>
      <c r="BR139" s="16">
        <v>2</v>
      </c>
      <c r="BS139" s="16">
        <v>2</v>
      </c>
      <c r="BT139" s="16">
        <v>2</v>
      </c>
      <c r="BU139" s="16">
        <v>2</v>
      </c>
      <c r="BV139" s="16">
        <v>2</v>
      </c>
      <c r="BW139" s="16">
        <v>2</v>
      </c>
      <c r="BX139" s="16">
        <v>2</v>
      </c>
      <c r="BY139" s="16">
        <v>2</v>
      </c>
      <c r="BZ139" s="16">
        <v>2</v>
      </c>
      <c r="CA139" s="16">
        <v>2</v>
      </c>
      <c r="CB139" s="16">
        <v>2</v>
      </c>
      <c r="CC139" s="16">
        <v>2</v>
      </c>
      <c r="CD139" s="16">
        <v>2</v>
      </c>
      <c r="CE139" s="16">
        <v>2</v>
      </c>
      <c r="CF139" s="16">
        <v>2</v>
      </c>
      <c r="CG139" s="16">
        <v>2</v>
      </c>
      <c r="CH139" s="16">
        <v>2</v>
      </c>
      <c r="CI139" s="16">
        <v>2</v>
      </c>
      <c r="CJ139" s="16">
        <v>2</v>
      </c>
      <c r="CK139" s="16">
        <v>2</v>
      </c>
      <c r="CL139" s="16">
        <v>2</v>
      </c>
      <c r="CM139" s="16">
        <v>2</v>
      </c>
      <c r="CN139" s="16">
        <v>2</v>
      </c>
      <c r="CO139" s="16">
        <v>2</v>
      </c>
      <c r="CP139" s="16">
        <v>2</v>
      </c>
      <c r="CQ139" s="16">
        <v>2</v>
      </c>
      <c r="CR139" s="16">
        <v>2</v>
      </c>
      <c r="CS139" s="16">
        <v>2</v>
      </c>
      <c r="CT139" s="16">
        <v>2</v>
      </c>
      <c r="CU139" s="16">
        <v>2</v>
      </c>
      <c r="CV139" s="16">
        <v>2</v>
      </c>
      <c r="CW139" s="69"/>
      <c r="CX139" s="352"/>
      <c r="CY139" s="69"/>
      <c r="CZ139" s="70"/>
      <c r="DA139" s="69"/>
      <c r="DB139" s="70"/>
      <c r="DC139" s="69"/>
      <c r="DD139" s="70"/>
      <c r="DE139" s="71"/>
      <c r="DF139" s="71"/>
      <c r="DG139" s="387"/>
      <c r="DH139" s="387"/>
      <c r="DI139" s="387"/>
      <c r="DJ139" s="387"/>
      <c r="DK139" s="387"/>
      <c r="DL139" s="387"/>
      <c r="DM139" s="387"/>
      <c r="DN139" s="387"/>
      <c r="DO139" s="387"/>
      <c r="DP139" s="387"/>
      <c r="DQ139" s="387"/>
      <c r="DR139" s="387"/>
      <c r="DS139" s="387"/>
      <c r="DT139" s="387"/>
      <c r="DU139" s="387"/>
      <c r="DV139" s="387"/>
      <c r="DW139" s="387"/>
      <c r="DX139" s="387"/>
      <c r="DY139" s="387"/>
      <c r="DZ139" s="387"/>
    </row>
    <row r="140" spans="1:130" ht="60" hidden="1" customHeight="1" x14ac:dyDescent="0.25">
      <c r="A140" s="49">
        <v>119</v>
      </c>
      <c r="B140" s="62">
        <v>203</v>
      </c>
      <c r="C140" s="56">
        <v>204</v>
      </c>
      <c r="D140" s="8" t="s">
        <v>169</v>
      </c>
      <c r="E140" s="15" t="s">
        <v>11</v>
      </c>
      <c r="F140" s="15" t="s">
        <v>170</v>
      </c>
      <c r="G140" s="64" t="s">
        <v>38</v>
      </c>
      <c r="H140" s="117" t="s">
        <v>716</v>
      </c>
      <c r="I140" s="64" t="s">
        <v>628</v>
      </c>
      <c r="J140" s="64" t="s">
        <v>14</v>
      </c>
      <c r="K140" s="16" t="s">
        <v>6</v>
      </c>
      <c r="L140" s="16" t="s">
        <v>15</v>
      </c>
      <c r="M140" s="11">
        <v>1</v>
      </c>
      <c r="N140" s="11" t="s">
        <v>546</v>
      </c>
      <c r="O140" s="66"/>
      <c r="P140" s="66"/>
      <c r="Q140" s="66"/>
      <c r="R140" s="66"/>
      <c r="S140" s="66"/>
      <c r="T140" s="66"/>
      <c r="U140" s="66" t="s">
        <v>15</v>
      </c>
      <c r="V140" s="66"/>
      <c r="W140" s="66"/>
      <c r="X140" s="66"/>
      <c r="Y140" s="67">
        <f t="shared" si="47"/>
        <v>1</v>
      </c>
      <c r="Z140" s="16"/>
      <c r="AA140" s="16"/>
      <c r="AB140" s="16"/>
      <c r="AC140" s="16"/>
      <c r="AD140" s="16"/>
      <c r="AE140" s="68"/>
      <c r="AF140" s="12"/>
      <c r="AG140" s="12"/>
      <c r="AH140" s="12"/>
      <c r="AI140" s="12"/>
      <c r="AJ140" s="12"/>
      <c r="AK140" s="12"/>
      <c r="AL140" s="12"/>
      <c r="AM140" s="12"/>
      <c r="AN140" s="12"/>
      <c r="AO140" s="12"/>
      <c r="AP140" s="12"/>
      <c r="AQ140" s="12"/>
      <c r="AR140" s="12"/>
      <c r="AS140" s="12"/>
      <c r="AT140" s="12"/>
      <c r="AU140" s="12"/>
      <c r="AV140" s="12"/>
      <c r="AW140" s="12"/>
      <c r="AX140" s="12"/>
      <c r="AY140" s="12" t="s">
        <v>645</v>
      </c>
      <c r="AZ140" s="12"/>
      <c r="BA140" s="12"/>
      <c r="BB140" s="12"/>
      <c r="BC140" s="12"/>
      <c r="BD140" s="12"/>
      <c r="BE140" s="12"/>
      <c r="BF140" s="12"/>
      <c r="BG140" s="12"/>
      <c r="BH140" s="12"/>
      <c r="BI140" s="12"/>
      <c r="BJ140" s="16">
        <v>2</v>
      </c>
      <c r="BK140" s="16">
        <v>2</v>
      </c>
      <c r="BL140" s="16">
        <v>2</v>
      </c>
      <c r="BM140" s="16">
        <v>2</v>
      </c>
      <c r="BN140" s="16">
        <v>2</v>
      </c>
      <c r="BO140" s="16">
        <v>2</v>
      </c>
      <c r="BP140" s="16">
        <v>2</v>
      </c>
      <c r="BQ140" s="16">
        <v>2</v>
      </c>
      <c r="BR140" s="16">
        <v>2</v>
      </c>
      <c r="BS140" s="16">
        <v>2</v>
      </c>
      <c r="BT140" s="16">
        <v>2</v>
      </c>
      <c r="BU140" s="16">
        <v>2</v>
      </c>
      <c r="BV140" s="16">
        <v>2</v>
      </c>
      <c r="BW140" s="16">
        <v>2</v>
      </c>
      <c r="BX140" s="16">
        <v>2</v>
      </c>
      <c r="BY140" s="16">
        <v>2</v>
      </c>
      <c r="BZ140" s="16">
        <v>2</v>
      </c>
      <c r="CA140" s="16">
        <v>2</v>
      </c>
      <c r="CB140" s="16">
        <v>2</v>
      </c>
      <c r="CC140" s="16">
        <v>2</v>
      </c>
      <c r="CD140" s="16">
        <v>2</v>
      </c>
      <c r="CE140" s="16">
        <v>2</v>
      </c>
      <c r="CF140" s="16">
        <v>2</v>
      </c>
      <c r="CG140" s="16">
        <v>2</v>
      </c>
      <c r="CH140" s="16">
        <v>2</v>
      </c>
      <c r="CI140" s="16">
        <v>2</v>
      </c>
      <c r="CJ140" s="16">
        <v>2</v>
      </c>
      <c r="CK140" s="16">
        <v>2</v>
      </c>
      <c r="CL140" s="16">
        <v>2</v>
      </c>
      <c r="CM140" s="16">
        <v>2</v>
      </c>
      <c r="CN140" s="16">
        <v>2</v>
      </c>
      <c r="CO140" s="16">
        <v>2</v>
      </c>
      <c r="CP140" s="16">
        <v>2</v>
      </c>
      <c r="CQ140" s="16">
        <v>2</v>
      </c>
      <c r="CR140" s="16">
        <v>2</v>
      </c>
      <c r="CS140" s="16">
        <v>2</v>
      </c>
      <c r="CT140" s="16">
        <v>2</v>
      </c>
      <c r="CU140" s="16">
        <v>2</v>
      </c>
      <c r="CV140" s="16">
        <v>2</v>
      </c>
      <c r="CW140" s="69">
        <f>COUNTIF(BJ140:CV140,"2")</f>
        <v>39</v>
      </c>
      <c r="CX140" s="352">
        <f t="shared" si="41"/>
        <v>1</v>
      </c>
      <c r="CY140" s="69">
        <f>COUNTIF(BJ140:CV140,"1")</f>
        <v>0</v>
      </c>
      <c r="CZ140" s="70">
        <f t="shared" si="42"/>
        <v>0</v>
      </c>
      <c r="DA140" s="69">
        <f>COUNTIF(BJ140:CV140,"0")</f>
        <v>0</v>
      </c>
      <c r="DB140" s="70">
        <f t="shared" si="43"/>
        <v>0</v>
      </c>
      <c r="DC140" s="69">
        <f>COUNTIF(BJ140:CV140,"KĐG")</f>
        <v>0</v>
      </c>
      <c r="DD140" s="70">
        <f t="shared" si="44"/>
        <v>0</v>
      </c>
      <c r="DE140" s="71">
        <f t="shared" si="45"/>
        <v>2</v>
      </c>
      <c r="DF140" s="71" t="str">
        <f t="shared" si="46"/>
        <v>Đạt mục tiêu</v>
      </c>
      <c r="DG140" s="2"/>
      <c r="DH140" s="2"/>
      <c r="DI140" s="2"/>
      <c r="DJ140" s="2"/>
      <c r="DK140" s="2"/>
      <c r="DL140" s="2"/>
      <c r="DM140" s="2"/>
      <c r="DN140" s="2"/>
      <c r="DO140" s="2"/>
      <c r="DP140" s="2"/>
      <c r="DQ140" s="2"/>
      <c r="DR140" s="2"/>
      <c r="DS140" s="2"/>
      <c r="DT140" s="2"/>
      <c r="DU140" s="2"/>
      <c r="DV140" s="2"/>
      <c r="DW140" s="2"/>
      <c r="DX140" s="2"/>
      <c r="DY140" s="2"/>
      <c r="DZ140" s="2"/>
    </row>
    <row r="141" spans="1:130" ht="47.25" hidden="1" x14ac:dyDescent="0.25">
      <c r="A141" s="49">
        <v>120</v>
      </c>
      <c r="B141" s="62">
        <v>204</v>
      </c>
      <c r="C141" s="56">
        <v>207</v>
      </c>
      <c r="D141" s="8" t="s">
        <v>171</v>
      </c>
      <c r="E141" s="15" t="s">
        <v>11</v>
      </c>
      <c r="F141" s="15" t="s">
        <v>172</v>
      </c>
      <c r="G141" s="64" t="s">
        <v>11</v>
      </c>
      <c r="H141" s="15" t="s">
        <v>717</v>
      </c>
      <c r="I141" s="64" t="s">
        <v>628</v>
      </c>
      <c r="J141" s="9" t="s">
        <v>14</v>
      </c>
      <c r="K141" s="16" t="s">
        <v>6</v>
      </c>
      <c r="L141" s="12" t="s">
        <v>15</v>
      </c>
      <c r="M141" s="11"/>
      <c r="N141" s="11" t="s">
        <v>1268</v>
      </c>
      <c r="O141" s="66"/>
      <c r="P141" s="66"/>
      <c r="Q141" s="66"/>
      <c r="R141" s="66"/>
      <c r="S141" s="66"/>
      <c r="T141" s="66"/>
      <c r="U141" s="66"/>
      <c r="V141" s="66" t="s">
        <v>15</v>
      </c>
      <c r="W141" s="66"/>
      <c r="X141" s="66"/>
      <c r="Y141" s="67">
        <f t="shared" si="47"/>
        <v>1</v>
      </c>
      <c r="Z141" s="16"/>
      <c r="AA141" s="16"/>
      <c r="AB141" s="16" t="s">
        <v>654</v>
      </c>
      <c r="AC141" s="16"/>
      <c r="AD141" s="16" t="s">
        <v>654</v>
      </c>
      <c r="AE141" s="68"/>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t="s">
        <v>623</v>
      </c>
      <c r="BD141" s="12" t="s">
        <v>623</v>
      </c>
      <c r="BE141" s="12" t="s">
        <v>645</v>
      </c>
      <c r="BF141" s="12"/>
      <c r="BG141" s="12"/>
      <c r="BH141" s="12"/>
      <c r="BI141" s="12"/>
      <c r="BJ141" s="16">
        <v>2</v>
      </c>
      <c r="BK141" s="16">
        <v>2</v>
      </c>
      <c r="BL141" s="16">
        <v>2</v>
      </c>
      <c r="BM141" s="16">
        <v>2</v>
      </c>
      <c r="BN141" s="16">
        <v>2</v>
      </c>
      <c r="BO141" s="16">
        <v>2</v>
      </c>
      <c r="BP141" s="16">
        <v>2</v>
      </c>
      <c r="BQ141" s="16">
        <v>2</v>
      </c>
      <c r="BR141" s="16">
        <v>2</v>
      </c>
      <c r="BS141" s="16"/>
      <c r="BT141" s="16"/>
      <c r="BU141" s="16"/>
      <c r="BV141" s="16"/>
      <c r="BW141" s="16"/>
      <c r="BX141" s="16"/>
      <c r="BY141" s="16"/>
      <c r="BZ141" s="16"/>
      <c r="CA141" s="16"/>
      <c r="CB141" s="16"/>
      <c r="CC141" s="16">
        <v>2</v>
      </c>
      <c r="CD141" s="16"/>
      <c r="CE141" s="16">
        <v>2</v>
      </c>
      <c r="CF141" s="16">
        <v>2</v>
      </c>
      <c r="CG141" s="16">
        <v>2</v>
      </c>
      <c r="CH141" s="16">
        <v>2</v>
      </c>
      <c r="CI141" s="16">
        <v>2</v>
      </c>
      <c r="CJ141" s="16">
        <v>2</v>
      </c>
      <c r="CK141" s="16">
        <v>2</v>
      </c>
      <c r="CL141" s="16">
        <v>2</v>
      </c>
      <c r="CM141" s="16">
        <v>2</v>
      </c>
      <c r="CN141" s="16">
        <v>2</v>
      </c>
      <c r="CO141" s="16">
        <v>2</v>
      </c>
      <c r="CP141" s="16">
        <v>2</v>
      </c>
      <c r="CQ141" s="16">
        <v>2</v>
      </c>
      <c r="CR141" s="16">
        <v>2</v>
      </c>
      <c r="CS141" s="16"/>
      <c r="CT141" s="16">
        <v>2</v>
      </c>
      <c r="CU141" s="16">
        <v>2</v>
      </c>
      <c r="CV141" s="16">
        <v>2</v>
      </c>
      <c r="CW141" s="69">
        <f>COUNTIF(BJ141:CV141,"2")</f>
        <v>27</v>
      </c>
      <c r="CX141" s="352">
        <f t="shared" si="41"/>
        <v>1</v>
      </c>
      <c r="CY141" s="69">
        <f>COUNTIF(BJ141:CV141,"1")</f>
        <v>0</v>
      </c>
      <c r="CZ141" s="70">
        <f t="shared" si="42"/>
        <v>0</v>
      </c>
      <c r="DA141" s="69">
        <f>COUNTIF(BJ141:CV141,"0")</f>
        <v>0</v>
      </c>
      <c r="DB141" s="70">
        <f t="shared" si="43"/>
        <v>0</v>
      </c>
      <c r="DC141" s="69">
        <f>COUNTIF(BJ141:CV141,"KĐG")</f>
        <v>0</v>
      </c>
      <c r="DD141" s="70">
        <f t="shared" si="44"/>
        <v>0</v>
      </c>
      <c r="DE141" s="71">
        <f t="shared" si="45"/>
        <v>2</v>
      </c>
      <c r="DF141" s="71" t="str">
        <f t="shared" si="46"/>
        <v>Đạt mục tiêu</v>
      </c>
      <c r="DG141" s="2"/>
      <c r="DH141" s="2"/>
      <c r="DI141" s="2"/>
      <c r="DJ141" s="2"/>
      <c r="DK141" s="2"/>
      <c r="DL141" s="2"/>
      <c r="DM141" s="2"/>
      <c r="DN141" s="2"/>
      <c r="DO141" s="2"/>
      <c r="DP141" s="2"/>
      <c r="DQ141" s="2"/>
      <c r="DR141" s="2"/>
      <c r="DS141" s="2"/>
      <c r="DT141" s="2"/>
      <c r="DU141" s="2"/>
      <c r="DV141" s="2"/>
      <c r="DW141" s="2"/>
      <c r="DX141" s="2"/>
      <c r="DY141" s="2"/>
      <c r="DZ141" s="2"/>
    </row>
    <row r="142" spans="1:130" ht="98.25" hidden="1" customHeight="1" x14ac:dyDescent="0.25">
      <c r="A142" s="49">
        <v>121</v>
      </c>
      <c r="B142" s="62">
        <v>207</v>
      </c>
      <c r="C142" s="56">
        <v>208</v>
      </c>
      <c r="D142" s="8" t="s">
        <v>173</v>
      </c>
      <c r="E142" s="15" t="s">
        <v>11</v>
      </c>
      <c r="F142" s="15" t="s">
        <v>174</v>
      </c>
      <c r="G142" s="64" t="s">
        <v>11</v>
      </c>
      <c r="H142" s="8" t="s">
        <v>1109</v>
      </c>
      <c r="I142" s="64" t="s">
        <v>628</v>
      </c>
      <c r="J142" s="64" t="s">
        <v>14</v>
      </c>
      <c r="K142" s="16" t="s">
        <v>6</v>
      </c>
      <c r="L142" s="16" t="s">
        <v>15</v>
      </c>
      <c r="M142" s="11">
        <v>1</v>
      </c>
      <c r="N142" s="297" t="s">
        <v>1200</v>
      </c>
      <c r="O142" s="66" t="s">
        <v>15</v>
      </c>
      <c r="P142" s="66"/>
      <c r="Q142" s="66"/>
      <c r="R142" s="66"/>
      <c r="S142" s="66"/>
      <c r="T142" s="81"/>
      <c r="U142" s="66"/>
      <c r="V142" s="66"/>
      <c r="W142" s="66"/>
      <c r="X142" s="66"/>
      <c r="Y142" s="67">
        <f t="shared" si="47"/>
        <v>1</v>
      </c>
      <c r="Z142" s="16"/>
      <c r="AA142" s="16" t="s">
        <v>623</v>
      </c>
      <c r="AB142" s="16"/>
      <c r="AC142" s="16"/>
      <c r="AD142" s="16" t="s">
        <v>626</v>
      </c>
      <c r="AE142" s="7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v>1</v>
      </c>
      <c r="BK142" s="16">
        <v>1</v>
      </c>
      <c r="BL142" s="16">
        <v>1</v>
      </c>
      <c r="BM142" s="16">
        <v>1</v>
      </c>
      <c r="BN142" s="16">
        <v>2</v>
      </c>
      <c r="BO142" s="16">
        <v>2</v>
      </c>
      <c r="BP142" s="16">
        <v>2</v>
      </c>
      <c r="BQ142" s="16">
        <v>2</v>
      </c>
      <c r="BR142" s="16">
        <v>2</v>
      </c>
      <c r="BS142" s="16"/>
      <c r="BT142" s="16"/>
      <c r="BU142" s="16"/>
      <c r="BV142" s="16"/>
      <c r="BW142" s="16"/>
      <c r="BX142" s="16"/>
      <c r="BY142" s="16"/>
      <c r="BZ142" s="16"/>
      <c r="CA142" s="16"/>
      <c r="CB142" s="16"/>
      <c r="CC142" s="16">
        <v>2</v>
      </c>
      <c r="CD142" s="16">
        <v>2</v>
      </c>
      <c r="CE142" s="16">
        <v>2</v>
      </c>
      <c r="CF142" s="16">
        <v>2</v>
      </c>
      <c r="CG142" s="16">
        <v>2</v>
      </c>
      <c r="CH142" s="16">
        <v>2</v>
      </c>
      <c r="CI142" s="16">
        <v>2</v>
      </c>
      <c r="CJ142" s="16">
        <v>2</v>
      </c>
      <c r="CK142" s="16">
        <v>2</v>
      </c>
      <c r="CL142" s="16">
        <v>2</v>
      </c>
      <c r="CM142" s="16">
        <v>2</v>
      </c>
      <c r="CN142" s="16">
        <v>2</v>
      </c>
      <c r="CO142" s="16">
        <v>2</v>
      </c>
      <c r="CP142" s="16">
        <v>2</v>
      </c>
      <c r="CQ142" s="16">
        <v>2</v>
      </c>
      <c r="CR142" s="16">
        <v>2</v>
      </c>
      <c r="CS142" s="16">
        <v>2</v>
      </c>
      <c r="CT142" s="16">
        <v>2</v>
      </c>
      <c r="CU142" s="16">
        <v>2</v>
      </c>
      <c r="CV142" s="16">
        <v>2</v>
      </c>
      <c r="CW142" s="69">
        <f>COUNTIF(BJ142:CV142,"2")</f>
        <v>25</v>
      </c>
      <c r="CX142" s="352">
        <f t="shared" si="41"/>
        <v>0.86206896551724133</v>
      </c>
      <c r="CY142" s="69">
        <f>COUNTIF(BJ142:CV142,"1")</f>
        <v>4</v>
      </c>
      <c r="CZ142" s="70">
        <f t="shared" si="42"/>
        <v>0.13793103448275862</v>
      </c>
      <c r="DA142" s="69">
        <f>COUNTIF(BJ142:CV142,"0")</f>
        <v>0</v>
      </c>
      <c r="DB142" s="70">
        <f t="shared" si="43"/>
        <v>0</v>
      </c>
      <c r="DC142" s="69">
        <f>COUNTIF(BJ142:CV142,"KĐG")</f>
        <v>0</v>
      </c>
      <c r="DD142" s="70">
        <f t="shared" si="44"/>
        <v>0</v>
      </c>
      <c r="DE142" s="71">
        <f t="shared" si="45"/>
        <v>1.8620689655172413</v>
      </c>
      <c r="DF142" s="71" t="str">
        <f t="shared" si="46"/>
        <v>Đạt mục tiêu</v>
      </c>
      <c r="DG142" s="2"/>
      <c r="DH142" s="2"/>
      <c r="DI142" s="2"/>
      <c r="DJ142" s="2"/>
      <c r="DK142" s="2"/>
      <c r="DL142" s="2"/>
      <c r="DM142" s="2"/>
      <c r="DN142" s="2"/>
      <c r="DO142" s="2"/>
      <c r="DP142" s="2"/>
      <c r="DQ142" s="2"/>
      <c r="DR142" s="2"/>
      <c r="DS142" s="2"/>
      <c r="DT142" s="2"/>
      <c r="DU142" s="2"/>
      <c r="DV142" s="2"/>
      <c r="DW142" s="2"/>
      <c r="DX142" s="2"/>
      <c r="DY142" s="2"/>
      <c r="DZ142" s="2"/>
    </row>
    <row r="143" spans="1:130" ht="15.75" customHeight="1" x14ac:dyDescent="0.25">
      <c r="A143" s="49">
        <v>122</v>
      </c>
      <c r="B143" s="55">
        <v>208</v>
      </c>
      <c r="C143" s="56">
        <v>209</v>
      </c>
      <c r="D143" s="706" t="s">
        <v>718</v>
      </c>
      <c r="E143" s="708"/>
      <c r="F143" s="707"/>
      <c r="G143" s="708"/>
      <c r="H143" s="705"/>
      <c r="I143" s="64"/>
      <c r="J143" s="57"/>
      <c r="K143" s="57" t="s">
        <v>8</v>
      </c>
      <c r="L143" s="57" t="s">
        <v>8</v>
      </c>
      <c r="M143" s="57" t="s">
        <v>8</v>
      </c>
      <c r="N143" s="296"/>
      <c r="O143" s="58" t="s">
        <v>609</v>
      </c>
      <c r="P143" s="58" t="s">
        <v>609</v>
      </c>
      <c r="Q143" s="58" t="s">
        <v>609</v>
      </c>
      <c r="R143" s="58" t="s">
        <v>609</v>
      </c>
      <c r="S143" s="58" t="s">
        <v>609</v>
      </c>
      <c r="T143" s="58" t="s">
        <v>609</v>
      </c>
      <c r="U143" s="58" t="s">
        <v>609</v>
      </c>
      <c r="V143" s="58" t="s">
        <v>609</v>
      </c>
      <c r="W143" s="58" t="s">
        <v>609</v>
      </c>
      <c r="X143" s="58" t="s">
        <v>609</v>
      </c>
      <c r="Y143" s="67">
        <f t="shared" si="47"/>
        <v>0</v>
      </c>
      <c r="Z143" s="57"/>
      <c r="AA143" s="57"/>
      <c r="AB143" s="57"/>
      <c r="AC143" s="57"/>
      <c r="AD143" s="57"/>
      <c r="AE143" s="77"/>
      <c r="AF143" s="78"/>
      <c r="AG143" s="78"/>
      <c r="AH143" s="78"/>
      <c r="AI143" s="78"/>
      <c r="AJ143" s="78"/>
      <c r="AK143" s="78"/>
      <c r="AL143" s="78"/>
      <c r="AM143" s="78"/>
      <c r="AN143" s="78"/>
      <c r="AO143" s="78"/>
      <c r="AP143" s="78"/>
      <c r="AQ143" s="78"/>
      <c r="AR143" s="78"/>
      <c r="AS143" s="78"/>
      <c r="AT143" s="78"/>
      <c r="AU143" s="78"/>
      <c r="AV143" s="78"/>
      <c r="AW143" s="78"/>
      <c r="AX143" s="78"/>
      <c r="AY143" s="57"/>
      <c r="AZ143" s="57"/>
      <c r="BA143" s="57"/>
      <c r="BB143" s="57"/>
      <c r="BC143" s="78"/>
      <c r="BD143" s="78"/>
      <c r="BE143" s="78"/>
      <c r="BF143" s="78"/>
      <c r="BG143" s="78"/>
      <c r="BH143" s="78"/>
      <c r="BI143" s="78"/>
      <c r="BJ143" s="336" t="s">
        <v>8</v>
      </c>
      <c r="BK143" s="336" t="s">
        <v>8</v>
      </c>
      <c r="BL143" s="336" t="s">
        <v>8</v>
      </c>
      <c r="BM143" s="336" t="s">
        <v>8</v>
      </c>
      <c r="BN143" s="336" t="s">
        <v>8</v>
      </c>
      <c r="BO143" s="336" t="s">
        <v>8</v>
      </c>
      <c r="BP143" s="336" t="s">
        <v>8</v>
      </c>
      <c r="BQ143" s="336" t="s">
        <v>8</v>
      </c>
      <c r="BR143" s="336" t="s">
        <v>8</v>
      </c>
      <c r="BS143" s="336" t="s">
        <v>8</v>
      </c>
      <c r="BT143" s="336" t="s">
        <v>8</v>
      </c>
      <c r="BU143" s="336" t="s">
        <v>8</v>
      </c>
      <c r="BV143" s="336" t="s">
        <v>8</v>
      </c>
      <c r="BW143" s="336" t="s">
        <v>8</v>
      </c>
      <c r="BX143" s="336" t="s">
        <v>8</v>
      </c>
      <c r="BY143" s="336" t="s">
        <v>8</v>
      </c>
      <c r="BZ143" s="336" t="s">
        <v>8</v>
      </c>
      <c r="CA143" s="336" t="s">
        <v>8</v>
      </c>
      <c r="CB143" s="336" t="s">
        <v>8</v>
      </c>
      <c r="CC143" s="336" t="s">
        <v>8</v>
      </c>
      <c r="CD143" s="336" t="s">
        <v>8</v>
      </c>
      <c r="CE143" s="336" t="s">
        <v>8</v>
      </c>
      <c r="CF143" s="336" t="s">
        <v>8</v>
      </c>
      <c r="CG143" s="336" t="s">
        <v>8</v>
      </c>
      <c r="CH143" s="336" t="s">
        <v>8</v>
      </c>
      <c r="CI143" s="336" t="s">
        <v>8</v>
      </c>
      <c r="CJ143" s="336" t="s">
        <v>8</v>
      </c>
      <c r="CK143" s="336" t="s">
        <v>8</v>
      </c>
      <c r="CL143" s="336" t="s">
        <v>8</v>
      </c>
      <c r="CM143" s="336" t="s">
        <v>8</v>
      </c>
      <c r="CN143" s="336" t="s">
        <v>8</v>
      </c>
      <c r="CO143" s="336" t="s">
        <v>8</v>
      </c>
      <c r="CP143" s="336" t="s">
        <v>8</v>
      </c>
      <c r="CQ143" s="336" t="s">
        <v>8</v>
      </c>
      <c r="CR143" s="336" t="s">
        <v>8</v>
      </c>
      <c r="CS143" s="336"/>
      <c r="CT143" s="336" t="s">
        <v>8</v>
      </c>
      <c r="CU143" s="336" t="s">
        <v>8</v>
      </c>
      <c r="CV143" s="336" t="s">
        <v>8</v>
      </c>
      <c r="CW143" s="336" t="s">
        <v>8</v>
      </c>
      <c r="CX143" s="331" t="s">
        <v>8</v>
      </c>
      <c r="CY143" s="336" t="s">
        <v>8</v>
      </c>
      <c r="CZ143" s="336" t="s">
        <v>8</v>
      </c>
      <c r="DA143" s="336" t="s">
        <v>8</v>
      </c>
      <c r="DB143" s="336" t="s">
        <v>8</v>
      </c>
      <c r="DC143" s="336" t="s">
        <v>8</v>
      </c>
      <c r="DD143" s="336" t="s">
        <v>8</v>
      </c>
      <c r="DE143" s="57" t="s">
        <v>8</v>
      </c>
      <c r="DF143" s="57" t="s">
        <v>8</v>
      </c>
      <c r="DG143" s="2"/>
      <c r="DH143" s="2"/>
      <c r="DI143" s="2"/>
      <c r="DJ143" s="2"/>
      <c r="DK143" s="2"/>
      <c r="DL143" s="2"/>
      <c r="DM143" s="2"/>
      <c r="DN143" s="2"/>
      <c r="DO143" s="2"/>
      <c r="DP143" s="2"/>
      <c r="DQ143" s="2"/>
      <c r="DR143" s="2"/>
      <c r="DS143" s="2"/>
      <c r="DT143" s="2"/>
      <c r="DU143" s="2"/>
      <c r="DV143" s="2"/>
      <c r="DW143" s="2"/>
      <c r="DX143" s="2"/>
      <c r="DY143" s="2"/>
      <c r="DZ143" s="2"/>
    </row>
    <row r="144" spans="1:130" ht="15.75" customHeight="1" x14ac:dyDescent="0.25">
      <c r="A144" s="49">
        <v>123</v>
      </c>
      <c r="B144" s="55">
        <v>209</v>
      </c>
      <c r="C144" s="56">
        <v>210</v>
      </c>
      <c r="D144" s="85" t="s">
        <v>175</v>
      </c>
      <c r="E144" s="86"/>
      <c r="F144" s="87"/>
      <c r="G144" s="57"/>
      <c r="H144" s="57"/>
      <c r="I144" s="78"/>
      <c r="J144" s="57"/>
      <c r="K144" s="57" t="s">
        <v>8</v>
      </c>
      <c r="L144" s="57" t="s">
        <v>8</v>
      </c>
      <c r="M144" s="57" t="s">
        <v>8</v>
      </c>
      <c r="N144" s="296"/>
      <c r="O144" s="58" t="s">
        <v>609</v>
      </c>
      <c r="P144" s="58" t="s">
        <v>609</v>
      </c>
      <c r="Q144" s="58" t="s">
        <v>609</v>
      </c>
      <c r="R144" s="58" t="s">
        <v>609</v>
      </c>
      <c r="S144" s="58" t="s">
        <v>609</v>
      </c>
      <c r="T144" s="58" t="s">
        <v>609</v>
      </c>
      <c r="U144" s="58" t="s">
        <v>609</v>
      </c>
      <c r="V144" s="58" t="s">
        <v>609</v>
      </c>
      <c r="W144" s="58" t="s">
        <v>609</v>
      </c>
      <c r="X144" s="58" t="s">
        <v>609</v>
      </c>
      <c r="Y144" s="67">
        <f t="shared" si="47"/>
        <v>0</v>
      </c>
      <c r="Z144" s="57"/>
      <c r="AA144" s="57"/>
      <c r="AB144" s="57"/>
      <c r="AC144" s="57"/>
      <c r="AD144" s="57"/>
      <c r="AE144" s="79"/>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336" t="s">
        <v>8</v>
      </c>
      <c r="BK144" s="336" t="s">
        <v>8</v>
      </c>
      <c r="BL144" s="336" t="s">
        <v>8</v>
      </c>
      <c r="BM144" s="336" t="s">
        <v>8</v>
      </c>
      <c r="BN144" s="336" t="s">
        <v>8</v>
      </c>
      <c r="BO144" s="336" t="s">
        <v>8</v>
      </c>
      <c r="BP144" s="336" t="s">
        <v>8</v>
      </c>
      <c r="BQ144" s="336" t="s">
        <v>8</v>
      </c>
      <c r="BR144" s="336" t="s">
        <v>8</v>
      </c>
      <c r="BS144" s="336" t="s">
        <v>8</v>
      </c>
      <c r="BT144" s="336" t="s">
        <v>8</v>
      </c>
      <c r="BU144" s="336" t="s">
        <v>8</v>
      </c>
      <c r="BV144" s="336" t="s">
        <v>8</v>
      </c>
      <c r="BW144" s="336" t="s">
        <v>8</v>
      </c>
      <c r="BX144" s="336" t="s">
        <v>8</v>
      </c>
      <c r="BY144" s="336" t="s">
        <v>8</v>
      </c>
      <c r="BZ144" s="336" t="s">
        <v>8</v>
      </c>
      <c r="CA144" s="336" t="s">
        <v>8</v>
      </c>
      <c r="CB144" s="336" t="s">
        <v>8</v>
      </c>
      <c r="CC144" s="336" t="s">
        <v>8</v>
      </c>
      <c r="CD144" s="336" t="s">
        <v>8</v>
      </c>
      <c r="CE144" s="336" t="s">
        <v>8</v>
      </c>
      <c r="CF144" s="336" t="s">
        <v>8</v>
      </c>
      <c r="CG144" s="336" t="s">
        <v>8</v>
      </c>
      <c r="CH144" s="336" t="s">
        <v>8</v>
      </c>
      <c r="CI144" s="336" t="s">
        <v>8</v>
      </c>
      <c r="CJ144" s="336" t="s">
        <v>8</v>
      </c>
      <c r="CK144" s="336" t="s">
        <v>8</v>
      </c>
      <c r="CL144" s="336" t="s">
        <v>8</v>
      </c>
      <c r="CM144" s="336" t="s">
        <v>8</v>
      </c>
      <c r="CN144" s="336" t="s">
        <v>8</v>
      </c>
      <c r="CO144" s="336" t="s">
        <v>8</v>
      </c>
      <c r="CP144" s="336" t="s">
        <v>8</v>
      </c>
      <c r="CQ144" s="336" t="s">
        <v>8</v>
      </c>
      <c r="CR144" s="336" t="s">
        <v>8</v>
      </c>
      <c r="CS144" s="336"/>
      <c r="CT144" s="336" t="s">
        <v>8</v>
      </c>
      <c r="CU144" s="336" t="s">
        <v>8</v>
      </c>
      <c r="CV144" s="336" t="s">
        <v>8</v>
      </c>
      <c r="CW144" s="336" t="s">
        <v>8</v>
      </c>
      <c r="CX144" s="331" t="s">
        <v>8</v>
      </c>
      <c r="CY144" s="336" t="s">
        <v>8</v>
      </c>
      <c r="CZ144" s="336" t="s">
        <v>8</v>
      </c>
      <c r="DA144" s="336" t="s">
        <v>8</v>
      </c>
      <c r="DB144" s="336" t="s">
        <v>8</v>
      </c>
      <c r="DC144" s="336" t="s">
        <v>8</v>
      </c>
      <c r="DD144" s="336" t="s">
        <v>8</v>
      </c>
      <c r="DE144" s="57" t="s">
        <v>8</v>
      </c>
      <c r="DF144" s="57" t="s">
        <v>8</v>
      </c>
      <c r="DG144" s="2"/>
      <c r="DH144" s="2"/>
      <c r="DI144" s="2"/>
      <c r="DJ144" s="2"/>
      <c r="DK144" s="2"/>
      <c r="DL144" s="2"/>
      <c r="DM144" s="2"/>
      <c r="DN144" s="2"/>
      <c r="DO144" s="2"/>
      <c r="DP144" s="2"/>
      <c r="DQ144" s="2"/>
      <c r="DR144" s="2"/>
      <c r="DS144" s="2"/>
      <c r="DT144" s="2"/>
      <c r="DU144" s="2"/>
      <c r="DV144" s="2"/>
      <c r="DW144" s="2"/>
      <c r="DX144" s="2"/>
      <c r="DY144" s="2"/>
      <c r="DZ144" s="2"/>
    </row>
    <row r="145" spans="1:130" ht="15.75" customHeight="1" x14ac:dyDescent="0.25">
      <c r="A145" s="49">
        <v>124</v>
      </c>
      <c r="B145" s="55">
        <v>210</v>
      </c>
      <c r="C145" s="56">
        <v>211</v>
      </c>
      <c r="D145" s="706" t="s">
        <v>176</v>
      </c>
      <c r="E145" s="707"/>
      <c r="F145" s="707"/>
      <c r="G145" s="707"/>
      <c r="H145" s="705"/>
      <c r="I145" s="57"/>
      <c r="J145" s="57"/>
      <c r="K145" s="57" t="s">
        <v>8</v>
      </c>
      <c r="L145" s="57" t="s">
        <v>8</v>
      </c>
      <c r="M145" s="57" t="s">
        <v>8</v>
      </c>
      <c r="N145" s="296"/>
      <c r="O145" s="58" t="s">
        <v>609</v>
      </c>
      <c r="P145" s="58" t="s">
        <v>609</v>
      </c>
      <c r="Q145" s="58" t="s">
        <v>609</v>
      </c>
      <c r="R145" s="58" t="s">
        <v>609</v>
      </c>
      <c r="S145" s="58" t="s">
        <v>609</v>
      </c>
      <c r="T145" s="58" t="s">
        <v>609</v>
      </c>
      <c r="U145" s="58" t="s">
        <v>609</v>
      </c>
      <c r="V145" s="58" t="s">
        <v>609</v>
      </c>
      <c r="W145" s="58" t="s">
        <v>609</v>
      </c>
      <c r="X145" s="58" t="s">
        <v>609</v>
      </c>
      <c r="Y145" s="67">
        <f t="shared" si="47"/>
        <v>0</v>
      </c>
      <c r="Z145" s="57"/>
      <c r="AA145" s="57"/>
      <c r="AB145" s="57"/>
      <c r="AC145" s="57"/>
      <c r="AD145" s="57"/>
      <c r="AE145" s="79"/>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336" t="s">
        <v>8</v>
      </c>
      <c r="BK145" s="336" t="s">
        <v>8</v>
      </c>
      <c r="BL145" s="336" t="s">
        <v>8</v>
      </c>
      <c r="BM145" s="336" t="s">
        <v>8</v>
      </c>
      <c r="BN145" s="336" t="s">
        <v>8</v>
      </c>
      <c r="BO145" s="336" t="s">
        <v>8</v>
      </c>
      <c r="BP145" s="336" t="s">
        <v>8</v>
      </c>
      <c r="BQ145" s="336" t="s">
        <v>8</v>
      </c>
      <c r="BR145" s="336" t="s">
        <v>8</v>
      </c>
      <c r="BS145" s="336" t="s">
        <v>8</v>
      </c>
      <c r="BT145" s="336" t="s">
        <v>8</v>
      </c>
      <c r="BU145" s="336" t="s">
        <v>8</v>
      </c>
      <c r="BV145" s="336" t="s">
        <v>8</v>
      </c>
      <c r="BW145" s="336" t="s">
        <v>8</v>
      </c>
      <c r="BX145" s="336" t="s">
        <v>8</v>
      </c>
      <c r="BY145" s="336" t="s">
        <v>8</v>
      </c>
      <c r="BZ145" s="336" t="s">
        <v>8</v>
      </c>
      <c r="CA145" s="336" t="s">
        <v>8</v>
      </c>
      <c r="CB145" s="336" t="s">
        <v>8</v>
      </c>
      <c r="CC145" s="336" t="s">
        <v>8</v>
      </c>
      <c r="CD145" s="336" t="s">
        <v>8</v>
      </c>
      <c r="CE145" s="336" t="s">
        <v>8</v>
      </c>
      <c r="CF145" s="336" t="s">
        <v>8</v>
      </c>
      <c r="CG145" s="336" t="s">
        <v>8</v>
      </c>
      <c r="CH145" s="336" t="s">
        <v>8</v>
      </c>
      <c r="CI145" s="336" t="s">
        <v>8</v>
      </c>
      <c r="CJ145" s="336" t="s">
        <v>8</v>
      </c>
      <c r="CK145" s="336" t="s">
        <v>8</v>
      </c>
      <c r="CL145" s="336" t="s">
        <v>8</v>
      </c>
      <c r="CM145" s="336" t="s">
        <v>8</v>
      </c>
      <c r="CN145" s="336" t="s">
        <v>8</v>
      </c>
      <c r="CO145" s="336" t="s">
        <v>8</v>
      </c>
      <c r="CP145" s="336" t="s">
        <v>8</v>
      </c>
      <c r="CQ145" s="336" t="s">
        <v>8</v>
      </c>
      <c r="CR145" s="336" t="s">
        <v>8</v>
      </c>
      <c r="CS145" s="336"/>
      <c r="CT145" s="336" t="s">
        <v>8</v>
      </c>
      <c r="CU145" s="336" t="s">
        <v>8</v>
      </c>
      <c r="CV145" s="336" t="s">
        <v>8</v>
      </c>
      <c r="CW145" s="336" t="s">
        <v>8</v>
      </c>
      <c r="CX145" s="331" t="s">
        <v>8</v>
      </c>
      <c r="CY145" s="336" t="s">
        <v>8</v>
      </c>
      <c r="CZ145" s="336" t="s">
        <v>8</v>
      </c>
      <c r="DA145" s="336" t="s">
        <v>8</v>
      </c>
      <c r="DB145" s="336" t="s">
        <v>8</v>
      </c>
      <c r="DC145" s="336" t="s">
        <v>8</v>
      </c>
      <c r="DD145" s="336" t="s">
        <v>8</v>
      </c>
      <c r="DE145" s="57" t="s">
        <v>8</v>
      </c>
      <c r="DF145" s="57" t="s">
        <v>8</v>
      </c>
      <c r="DG145" s="2"/>
      <c r="DH145" s="2"/>
      <c r="DI145" s="2"/>
      <c r="DJ145" s="2"/>
      <c r="DK145" s="2"/>
      <c r="DL145" s="2"/>
      <c r="DM145" s="2"/>
      <c r="DN145" s="2"/>
      <c r="DO145" s="2"/>
      <c r="DP145" s="2"/>
      <c r="DQ145" s="2"/>
      <c r="DR145" s="2"/>
      <c r="DS145" s="2"/>
      <c r="DT145" s="2"/>
      <c r="DU145" s="2"/>
      <c r="DV145" s="2"/>
      <c r="DW145" s="2"/>
      <c r="DX145" s="2"/>
      <c r="DY145" s="2"/>
      <c r="DZ145" s="2"/>
    </row>
    <row r="146" spans="1:130" ht="63.75" customHeight="1" x14ac:dyDescent="0.25">
      <c r="A146" s="49">
        <v>125</v>
      </c>
      <c r="B146" s="55">
        <v>211</v>
      </c>
      <c r="C146" s="56">
        <v>212</v>
      </c>
      <c r="D146" s="8" t="s">
        <v>177</v>
      </c>
      <c r="E146" s="15" t="s">
        <v>11</v>
      </c>
      <c r="F146" s="15" t="s">
        <v>178</v>
      </c>
      <c r="G146" s="64" t="s">
        <v>19</v>
      </c>
      <c r="H146" s="8" t="s">
        <v>1386</v>
      </c>
      <c r="I146" s="64" t="s">
        <v>628</v>
      </c>
      <c r="J146" s="64" t="s">
        <v>179</v>
      </c>
      <c r="K146" s="16" t="s">
        <v>120</v>
      </c>
      <c r="L146" s="16" t="s">
        <v>15</v>
      </c>
      <c r="M146" s="11"/>
      <c r="N146" s="305" t="s">
        <v>541</v>
      </c>
      <c r="O146" s="66"/>
      <c r="P146" s="80" t="s">
        <v>15</v>
      </c>
      <c r="Q146" s="66"/>
      <c r="R146" s="66"/>
      <c r="S146" s="66"/>
      <c r="T146" s="66"/>
      <c r="U146" s="66"/>
      <c r="V146" s="66"/>
      <c r="W146" s="66"/>
      <c r="X146" s="66"/>
      <c r="Y146" s="67">
        <f t="shared" si="47"/>
        <v>1</v>
      </c>
      <c r="Z146" s="16"/>
      <c r="AA146" s="12"/>
      <c r="AB146" s="12"/>
      <c r="AC146" s="12"/>
      <c r="AD146" s="12"/>
      <c r="AE146" s="68" t="s">
        <v>626</v>
      </c>
      <c r="AF146" s="12" t="s">
        <v>654</v>
      </c>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6">
        <v>2</v>
      </c>
      <c r="BK146" s="16">
        <v>2</v>
      </c>
      <c r="BL146" s="16">
        <v>1</v>
      </c>
      <c r="BM146" s="16">
        <v>1</v>
      </c>
      <c r="BN146" s="16">
        <v>1</v>
      </c>
      <c r="BO146" s="16">
        <v>2</v>
      </c>
      <c r="BP146" s="16">
        <v>2</v>
      </c>
      <c r="BQ146" s="16">
        <v>2</v>
      </c>
      <c r="BR146" s="16">
        <v>2</v>
      </c>
      <c r="BS146" s="16">
        <v>2</v>
      </c>
      <c r="BT146" s="16">
        <v>2</v>
      </c>
      <c r="BU146" s="16">
        <v>2</v>
      </c>
      <c r="BV146" s="16">
        <v>2</v>
      </c>
      <c r="BW146" s="16">
        <v>2</v>
      </c>
      <c r="BX146" s="16">
        <v>2</v>
      </c>
      <c r="BY146" s="16">
        <v>2</v>
      </c>
      <c r="BZ146" s="16">
        <v>2</v>
      </c>
      <c r="CA146" s="16">
        <v>2</v>
      </c>
      <c r="CB146" s="16">
        <v>2</v>
      </c>
      <c r="CC146" s="16">
        <v>2</v>
      </c>
      <c r="CD146" s="16">
        <v>2</v>
      </c>
      <c r="CE146" s="16">
        <v>2</v>
      </c>
      <c r="CF146" s="16">
        <v>2</v>
      </c>
      <c r="CG146" s="16">
        <v>2</v>
      </c>
      <c r="CH146" s="16">
        <v>2</v>
      </c>
      <c r="CI146" s="16">
        <v>2</v>
      </c>
      <c r="CJ146" s="16">
        <v>2</v>
      </c>
      <c r="CK146" s="16">
        <v>2</v>
      </c>
      <c r="CL146" s="16">
        <v>2</v>
      </c>
      <c r="CM146" s="16">
        <v>2</v>
      </c>
      <c r="CN146" s="16">
        <v>2</v>
      </c>
      <c r="CO146" s="16">
        <v>1</v>
      </c>
      <c r="CP146" s="16">
        <v>1</v>
      </c>
      <c r="CQ146" s="16">
        <v>2</v>
      </c>
      <c r="CR146" s="16">
        <v>2</v>
      </c>
      <c r="CS146" s="16">
        <v>2</v>
      </c>
      <c r="CT146" s="16">
        <v>2</v>
      </c>
      <c r="CU146" s="16">
        <v>2</v>
      </c>
      <c r="CV146" s="16">
        <v>2</v>
      </c>
      <c r="CW146" s="69">
        <f>COUNTIF(BJ146:CV146,"2")</f>
        <v>34</v>
      </c>
      <c r="CX146" s="352">
        <f>CW146/(CW146+CY146+DA146+DC146)</f>
        <v>0.87179487179487181</v>
      </c>
      <c r="CY146" s="69">
        <f>COUNTIF(BJ146:CV146,"1")</f>
        <v>5</v>
      </c>
      <c r="CZ146" s="70">
        <f>CY146/(CW146+CY146+DA146+DC146)</f>
        <v>0.12820512820512819</v>
      </c>
      <c r="DA146" s="69">
        <f>COUNTIF(BJ146:CV146,"0")</f>
        <v>0</v>
      </c>
      <c r="DB146" s="70">
        <f>DA146/(CW146+CY146+DA146+DC146)</f>
        <v>0</v>
      </c>
      <c r="DC146" s="69">
        <f>COUNTIF(BJ146:CV146,"KĐG")</f>
        <v>0</v>
      </c>
      <c r="DD146" s="70">
        <f>DC146/(CW146+CY146+DA146+DC146)</f>
        <v>0</v>
      </c>
      <c r="DE146" s="71">
        <f>(((CW146*2)+(CY146*1)+(DA146*0)))/(CW146+CY146+DA146)</f>
        <v>1.8717948717948718</v>
      </c>
      <c r="DF146" s="71" t="str">
        <f>IF(DD146&gt;=50%,"KĐG",IF(DE146&gt;=1.6,"Đạt mục tiêu",IF(DE146&gt;=1,"Cần cố gắng","Chưa đạt")))</f>
        <v>Đạt mục tiêu</v>
      </c>
      <c r="DG146" s="2"/>
      <c r="DH146" s="2"/>
      <c r="DI146" s="2"/>
      <c r="DJ146" s="2"/>
      <c r="DK146" s="2"/>
      <c r="DL146" s="2"/>
      <c r="DM146" s="2"/>
      <c r="DN146" s="2"/>
      <c r="DO146" s="2"/>
      <c r="DP146" s="2"/>
      <c r="DQ146" s="2"/>
      <c r="DR146" s="2"/>
      <c r="DS146" s="2"/>
      <c r="DT146" s="2"/>
      <c r="DU146" s="2"/>
      <c r="DV146" s="2"/>
      <c r="DW146" s="2"/>
      <c r="DX146" s="2"/>
      <c r="DY146" s="2"/>
      <c r="DZ146" s="2"/>
    </row>
    <row r="147" spans="1:130" ht="63.75" customHeight="1" x14ac:dyDescent="0.25">
      <c r="A147" s="614">
        <v>126</v>
      </c>
      <c r="B147" s="629">
        <v>212</v>
      </c>
      <c r="C147" s="56"/>
      <c r="D147" s="612" t="s">
        <v>180</v>
      </c>
      <c r="E147" s="15"/>
      <c r="F147" s="612" t="s">
        <v>181</v>
      </c>
      <c r="G147" s="64"/>
      <c r="H147" s="8" t="s">
        <v>1404</v>
      </c>
      <c r="I147" s="64" t="s">
        <v>611</v>
      </c>
      <c r="J147" s="64"/>
      <c r="K147" s="16"/>
      <c r="L147" s="16"/>
      <c r="M147" s="11"/>
      <c r="N147" s="305" t="s">
        <v>541</v>
      </c>
      <c r="O147" s="66"/>
      <c r="P147" s="80" t="s">
        <v>15</v>
      </c>
      <c r="Q147" s="66"/>
      <c r="R147" s="66"/>
      <c r="S147" s="66"/>
      <c r="T147" s="66"/>
      <c r="U147" s="66"/>
      <c r="V147" s="66"/>
      <c r="W147" s="66"/>
      <c r="X147" s="66"/>
      <c r="Y147" s="67">
        <f t="shared" si="47"/>
        <v>1</v>
      </c>
      <c r="Z147" s="16"/>
      <c r="AA147" s="12"/>
      <c r="AB147" s="12"/>
      <c r="AC147" s="12"/>
      <c r="AD147" s="12"/>
      <c r="AE147" s="68"/>
      <c r="AF147" s="12" t="s">
        <v>623</v>
      </c>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69"/>
      <c r="CX147" s="352"/>
      <c r="CY147" s="69"/>
      <c r="CZ147" s="70"/>
      <c r="DA147" s="69"/>
      <c r="DB147" s="70"/>
      <c r="DC147" s="69"/>
      <c r="DD147" s="70"/>
      <c r="DE147" s="71"/>
      <c r="DF147" s="71"/>
      <c r="DG147" s="387"/>
      <c r="DH147" s="387"/>
      <c r="DI147" s="387"/>
      <c r="DJ147" s="387"/>
      <c r="DK147" s="387"/>
      <c r="DL147" s="387"/>
      <c r="DM147" s="387"/>
      <c r="DN147" s="387"/>
      <c r="DO147" s="387"/>
      <c r="DP147" s="387"/>
      <c r="DQ147" s="387"/>
      <c r="DR147" s="387"/>
      <c r="DS147" s="387"/>
      <c r="DT147" s="387"/>
      <c r="DU147" s="387"/>
      <c r="DV147" s="387"/>
      <c r="DW147" s="387"/>
      <c r="DX147" s="387"/>
      <c r="DY147" s="387"/>
      <c r="DZ147" s="387"/>
    </row>
    <row r="148" spans="1:130" ht="63" customHeight="1" x14ac:dyDescent="0.25">
      <c r="A148" s="616"/>
      <c r="B148" s="630"/>
      <c r="C148" s="56">
        <v>215</v>
      </c>
      <c r="D148" s="613"/>
      <c r="E148" s="15" t="s">
        <v>13</v>
      </c>
      <c r="F148" s="613"/>
      <c r="G148" s="64" t="s">
        <v>13</v>
      </c>
      <c r="H148" s="8" t="s">
        <v>1399</v>
      </c>
      <c r="I148" s="64" t="s">
        <v>628</v>
      </c>
      <c r="J148" s="64" t="s">
        <v>179</v>
      </c>
      <c r="K148" s="16" t="s">
        <v>6</v>
      </c>
      <c r="L148" s="16" t="s">
        <v>15</v>
      </c>
      <c r="M148" s="11"/>
      <c r="N148" s="305" t="s">
        <v>541</v>
      </c>
      <c r="O148" s="66"/>
      <c r="P148" s="66" t="s">
        <v>15</v>
      </c>
      <c r="Q148" s="66"/>
      <c r="R148" s="66"/>
      <c r="S148" s="66"/>
      <c r="T148" s="66"/>
      <c r="U148" s="66"/>
      <c r="V148" s="66"/>
      <c r="W148" s="66"/>
      <c r="X148" s="66"/>
      <c r="Y148" s="67">
        <f t="shared" si="47"/>
        <v>1</v>
      </c>
      <c r="Z148" s="16"/>
      <c r="AA148" s="12"/>
      <c r="AB148" s="12"/>
      <c r="AC148" s="12"/>
      <c r="AD148" s="12"/>
      <c r="AE148" s="76" t="s">
        <v>623</v>
      </c>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v>2</v>
      </c>
      <c r="BK148" s="16">
        <v>2</v>
      </c>
      <c r="BL148" s="16">
        <v>2</v>
      </c>
      <c r="BM148" s="16">
        <v>2</v>
      </c>
      <c r="BN148" s="16">
        <v>2</v>
      </c>
      <c r="BO148" s="16">
        <v>2</v>
      </c>
      <c r="BP148" s="16">
        <v>2</v>
      </c>
      <c r="BQ148" s="16">
        <v>2</v>
      </c>
      <c r="BR148" s="16">
        <v>2</v>
      </c>
      <c r="BS148" s="16">
        <v>2</v>
      </c>
      <c r="BT148" s="16">
        <v>2</v>
      </c>
      <c r="BU148" s="16">
        <v>2</v>
      </c>
      <c r="BV148" s="16">
        <v>2</v>
      </c>
      <c r="BW148" s="16">
        <v>2</v>
      </c>
      <c r="BX148" s="16">
        <v>2</v>
      </c>
      <c r="BY148" s="16">
        <v>2</v>
      </c>
      <c r="BZ148" s="16">
        <v>2</v>
      </c>
      <c r="CA148" s="16">
        <v>2</v>
      </c>
      <c r="CB148" s="16">
        <v>2</v>
      </c>
      <c r="CC148" s="16">
        <v>2</v>
      </c>
      <c r="CD148" s="16">
        <v>2</v>
      </c>
      <c r="CE148" s="16">
        <v>2</v>
      </c>
      <c r="CF148" s="16">
        <v>2</v>
      </c>
      <c r="CG148" s="16">
        <v>2</v>
      </c>
      <c r="CH148" s="16">
        <v>2</v>
      </c>
      <c r="CI148" s="16">
        <v>2</v>
      </c>
      <c r="CJ148" s="16">
        <v>2</v>
      </c>
      <c r="CK148" s="16">
        <v>1</v>
      </c>
      <c r="CL148" s="16">
        <v>1</v>
      </c>
      <c r="CM148" s="16">
        <v>1</v>
      </c>
      <c r="CN148" s="16">
        <v>2</v>
      </c>
      <c r="CO148" s="16">
        <v>2</v>
      </c>
      <c r="CP148" s="16">
        <v>2</v>
      </c>
      <c r="CQ148" s="16">
        <v>2</v>
      </c>
      <c r="CR148" s="16">
        <v>2</v>
      </c>
      <c r="CS148" s="16">
        <v>2</v>
      </c>
      <c r="CT148" s="16">
        <v>2</v>
      </c>
      <c r="CU148" s="16">
        <v>2</v>
      </c>
      <c r="CV148" s="16">
        <v>2</v>
      </c>
      <c r="CW148" s="69">
        <f>COUNTIF(BJ148:CV148,"2")</f>
        <v>36</v>
      </c>
      <c r="CX148" s="352">
        <f>CW148/(CW148+CY148+DA148+DC148)</f>
        <v>0.92307692307692313</v>
      </c>
      <c r="CY148" s="69">
        <f>COUNTIF(BJ148:CV148,"1")</f>
        <v>3</v>
      </c>
      <c r="CZ148" s="70">
        <f>CY148/(CW148+CY148+DA148+DC148)</f>
        <v>7.6923076923076927E-2</v>
      </c>
      <c r="DA148" s="69">
        <f>COUNTIF(BJ148:CV148,"0")</f>
        <v>0</v>
      </c>
      <c r="DB148" s="70">
        <f>DA148/(CW148+CY148+DA148+DC148)</f>
        <v>0</v>
      </c>
      <c r="DC148" s="69">
        <f>COUNTIF(BJ148:CV148,"KĐG")</f>
        <v>0</v>
      </c>
      <c r="DD148" s="70">
        <f>DC148/(CW148+CY148+DA148+DC148)</f>
        <v>0</v>
      </c>
      <c r="DE148" s="71">
        <f>(((CW148*2)+(CY148*1)+(DA148*0)))/(CW148+CY148+DA148)</f>
        <v>1.9230769230769231</v>
      </c>
      <c r="DF148" s="71" t="str">
        <f>IF(DD148&gt;=50%,"KĐG",IF(DE148&gt;=1.6,"Đạt mục tiêu",IF(DE148&gt;=1,"Cần cố gắng","Chưa đạt")))</f>
        <v>Đạt mục tiêu</v>
      </c>
      <c r="DG148" s="2"/>
      <c r="DH148" s="2"/>
      <c r="DI148" s="2"/>
      <c r="DJ148" s="2"/>
      <c r="DK148" s="2"/>
      <c r="DL148" s="2"/>
      <c r="DM148" s="2"/>
      <c r="DN148" s="2"/>
      <c r="DO148" s="2"/>
      <c r="DP148" s="2"/>
      <c r="DQ148" s="2"/>
      <c r="DR148" s="2"/>
      <c r="DS148" s="2"/>
      <c r="DT148" s="2"/>
      <c r="DU148" s="2"/>
      <c r="DV148" s="2"/>
      <c r="DW148" s="2"/>
      <c r="DX148" s="2"/>
      <c r="DY148" s="2"/>
      <c r="DZ148" s="2"/>
    </row>
    <row r="149" spans="1:130" ht="15.75" customHeight="1" x14ac:dyDescent="0.25">
      <c r="A149" s="49">
        <v>127</v>
      </c>
      <c r="B149" s="55">
        <v>215</v>
      </c>
      <c r="C149" s="56">
        <v>216</v>
      </c>
      <c r="D149" s="85" t="s">
        <v>182</v>
      </c>
      <c r="E149" s="86"/>
      <c r="F149" s="87"/>
      <c r="G149" s="57"/>
      <c r="H149" s="8"/>
      <c r="I149" s="64"/>
      <c r="J149" s="57"/>
      <c r="K149" s="57" t="s">
        <v>8</v>
      </c>
      <c r="L149" s="57" t="s">
        <v>8</v>
      </c>
      <c r="M149" s="57" t="s">
        <v>8</v>
      </c>
      <c r="N149" s="296"/>
      <c r="O149" s="58" t="s">
        <v>609</v>
      </c>
      <c r="P149" s="58" t="s">
        <v>609</v>
      </c>
      <c r="Q149" s="58" t="s">
        <v>609</v>
      </c>
      <c r="R149" s="58" t="s">
        <v>609</v>
      </c>
      <c r="S149" s="58" t="s">
        <v>609</v>
      </c>
      <c r="T149" s="58" t="s">
        <v>609</v>
      </c>
      <c r="U149" s="58" t="s">
        <v>609</v>
      </c>
      <c r="V149" s="58" t="s">
        <v>609</v>
      </c>
      <c r="W149" s="58" t="s">
        <v>609</v>
      </c>
      <c r="X149" s="58" t="s">
        <v>609</v>
      </c>
      <c r="Y149" s="67">
        <f t="shared" si="47"/>
        <v>0</v>
      </c>
      <c r="Z149" s="57"/>
      <c r="AA149" s="57"/>
      <c r="AB149" s="57"/>
      <c r="AC149" s="57"/>
      <c r="AD149" s="57"/>
      <c r="AE149" s="77"/>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336" t="s">
        <v>8</v>
      </c>
      <c r="BK149" s="336" t="s">
        <v>8</v>
      </c>
      <c r="BL149" s="336" t="s">
        <v>8</v>
      </c>
      <c r="BM149" s="336" t="s">
        <v>8</v>
      </c>
      <c r="BN149" s="336" t="s">
        <v>8</v>
      </c>
      <c r="BO149" s="336" t="s">
        <v>8</v>
      </c>
      <c r="BP149" s="336" t="s">
        <v>8</v>
      </c>
      <c r="BQ149" s="336" t="s">
        <v>8</v>
      </c>
      <c r="BR149" s="336" t="s">
        <v>8</v>
      </c>
      <c r="BS149" s="336" t="s">
        <v>8</v>
      </c>
      <c r="BT149" s="336" t="s">
        <v>8</v>
      </c>
      <c r="BU149" s="336" t="s">
        <v>8</v>
      </c>
      <c r="BV149" s="336" t="s">
        <v>8</v>
      </c>
      <c r="BW149" s="336" t="s">
        <v>8</v>
      </c>
      <c r="BX149" s="336" t="s">
        <v>8</v>
      </c>
      <c r="BY149" s="336" t="s">
        <v>8</v>
      </c>
      <c r="BZ149" s="336" t="s">
        <v>8</v>
      </c>
      <c r="CA149" s="336" t="s">
        <v>8</v>
      </c>
      <c r="CB149" s="336" t="s">
        <v>8</v>
      </c>
      <c r="CC149" s="336" t="s">
        <v>8</v>
      </c>
      <c r="CD149" s="336" t="s">
        <v>8</v>
      </c>
      <c r="CE149" s="336" t="s">
        <v>8</v>
      </c>
      <c r="CF149" s="336" t="s">
        <v>8</v>
      </c>
      <c r="CG149" s="336" t="s">
        <v>8</v>
      </c>
      <c r="CH149" s="336" t="s">
        <v>8</v>
      </c>
      <c r="CI149" s="336" t="s">
        <v>8</v>
      </c>
      <c r="CJ149" s="336" t="s">
        <v>8</v>
      </c>
      <c r="CK149" s="336" t="s">
        <v>8</v>
      </c>
      <c r="CL149" s="336" t="s">
        <v>8</v>
      </c>
      <c r="CM149" s="336" t="s">
        <v>8</v>
      </c>
      <c r="CN149" s="336" t="s">
        <v>8</v>
      </c>
      <c r="CO149" s="336" t="s">
        <v>8</v>
      </c>
      <c r="CP149" s="336" t="s">
        <v>8</v>
      </c>
      <c r="CQ149" s="336" t="s">
        <v>8</v>
      </c>
      <c r="CR149" s="336" t="s">
        <v>8</v>
      </c>
      <c r="CS149" s="336"/>
      <c r="CT149" s="336" t="s">
        <v>8</v>
      </c>
      <c r="CU149" s="336" t="s">
        <v>8</v>
      </c>
      <c r="CV149" s="336" t="s">
        <v>8</v>
      </c>
      <c r="CW149" s="336" t="s">
        <v>8</v>
      </c>
      <c r="CX149" s="331" t="s">
        <v>8</v>
      </c>
      <c r="CY149" s="336" t="s">
        <v>8</v>
      </c>
      <c r="CZ149" s="336" t="s">
        <v>8</v>
      </c>
      <c r="DA149" s="336" t="s">
        <v>8</v>
      </c>
      <c r="DB149" s="336" t="s">
        <v>8</v>
      </c>
      <c r="DC149" s="336" t="s">
        <v>8</v>
      </c>
      <c r="DD149" s="336" t="s">
        <v>8</v>
      </c>
      <c r="DE149" s="57" t="s">
        <v>8</v>
      </c>
      <c r="DF149" s="57" t="s">
        <v>8</v>
      </c>
      <c r="DG149" s="2"/>
      <c r="DH149" s="2"/>
      <c r="DI149" s="2"/>
      <c r="DJ149" s="2"/>
      <c r="DK149" s="2"/>
      <c r="DL149" s="2"/>
      <c r="DM149" s="2"/>
      <c r="DN149" s="2"/>
      <c r="DO149" s="2"/>
      <c r="DP149" s="2"/>
      <c r="DQ149" s="2"/>
      <c r="DR149" s="2"/>
      <c r="DS149" s="2"/>
      <c r="DT149" s="2"/>
      <c r="DU149" s="2"/>
      <c r="DV149" s="2"/>
      <c r="DW149" s="2"/>
      <c r="DX149" s="2"/>
      <c r="DY149" s="2"/>
      <c r="DZ149" s="2"/>
    </row>
    <row r="150" spans="1:130" ht="15.75" customHeight="1" x14ac:dyDescent="0.25">
      <c r="A150" s="49">
        <v>128</v>
      </c>
      <c r="B150" s="55">
        <v>216</v>
      </c>
      <c r="C150" s="56">
        <v>217</v>
      </c>
      <c r="D150" s="85" t="s">
        <v>183</v>
      </c>
      <c r="E150" s="86"/>
      <c r="F150" s="87"/>
      <c r="G150" s="57"/>
      <c r="H150" s="57"/>
      <c r="I150" s="118"/>
      <c r="J150" s="57"/>
      <c r="K150" s="57" t="s">
        <v>8</v>
      </c>
      <c r="L150" s="57" t="s">
        <v>8</v>
      </c>
      <c r="M150" s="57" t="s">
        <v>8</v>
      </c>
      <c r="N150" s="296"/>
      <c r="O150" s="58" t="s">
        <v>609</v>
      </c>
      <c r="P150" s="58" t="s">
        <v>609</v>
      </c>
      <c r="Q150" s="58" t="s">
        <v>609</v>
      </c>
      <c r="R150" s="58" t="s">
        <v>609</v>
      </c>
      <c r="S150" s="58" t="s">
        <v>609</v>
      </c>
      <c r="T150" s="58" t="s">
        <v>609</v>
      </c>
      <c r="U150" s="58" t="s">
        <v>609</v>
      </c>
      <c r="V150" s="58" t="s">
        <v>609</v>
      </c>
      <c r="W150" s="58" t="s">
        <v>609</v>
      </c>
      <c r="X150" s="58" t="s">
        <v>609</v>
      </c>
      <c r="Y150" s="67">
        <f t="shared" si="47"/>
        <v>0</v>
      </c>
      <c r="Z150" s="57"/>
      <c r="AA150" s="57"/>
      <c r="AB150" s="57"/>
      <c r="AC150" s="57"/>
      <c r="AD150" s="57"/>
      <c r="AE150" s="79"/>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336" t="s">
        <v>8</v>
      </c>
      <c r="BK150" s="336" t="s">
        <v>8</v>
      </c>
      <c r="BL150" s="336" t="s">
        <v>8</v>
      </c>
      <c r="BM150" s="336" t="s">
        <v>8</v>
      </c>
      <c r="BN150" s="336" t="s">
        <v>8</v>
      </c>
      <c r="BO150" s="336" t="s">
        <v>8</v>
      </c>
      <c r="BP150" s="336" t="s">
        <v>8</v>
      </c>
      <c r="BQ150" s="336" t="s">
        <v>8</v>
      </c>
      <c r="BR150" s="336" t="s">
        <v>8</v>
      </c>
      <c r="BS150" s="336" t="s">
        <v>8</v>
      </c>
      <c r="BT150" s="336" t="s">
        <v>8</v>
      </c>
      <c r="BU150" s="336" t="s">
        <v>8</v>
      </c>
      <c r="BV150" s="336" t="s">
        <v>8</v>
      </c>
      <c r="BW150" s="336" t="s">
        <v>8</v>
      </c>
      <c r="BX150" s="336" t="s">
        <v>8</v>
      </c>
      <c r="BY150" s="336" t="s">
        <v>8</v>
      </c>
      <c r="BZ150" s="336" t="s">
        <v>8</v>
      </c>
      <c r="CA150" s="336" t="s">
        <v>8</v>
      </c>
      <c r="CB150" s="336" t="s">
        <v>8</v>
      </c>
      <c r="CC150" s="336" t="s">
        <v>8</v>
      </c>
      <c r="CD150" s="336" t="s">
        <v>8</v>
      </c>
      <c r="CE150" s="336" t="s">
        <v>8</v>
      </c>
      <c r="CF150" s="336" t="s">
        <v>8</v>
      </c>
      <c r="CG150" s="336" t="s">
        <v>8</v>
      </c>
      <c r="CH150" s="336" t="s">
        <v>8</v>
      </c>
      <c r="CI150" s="336" t="s">
        <v>8</v>
      </c>
      <c r="CJ150" s="336" t="s">
        <v>8</v>
      </c>
      <c r="CK150" s="336" t="s">
        <v>8</v>
      </c>
      <c r="CL150" s="336" t="s">
        <v>8</v>
      </c>
      <c r="CM150" s="336" t="s">
        <v>8</v>
      </c>
      <c r="CN150" s="336" t="s">
        <v>8</v>
      </c>
      <c r="CO150" s="336" t="s">
        <v>8</v>
      </c>
      <c r="CP150" s="336" t="s">
        <v>8</v>
      </c>
      <c r="CQ150" s="336" t="s">
        <v>8</v>
      </c>
      <c r="CR150" s="336" t="s">
        <v>8</v>
      </c>
      <c r="CS150" s="336"/>
      <c r="CT150" s="336" t="s">
        <v>8</v>
      </c>
      <c r="CU150" s="336" t="s">
        <v>8</v>
      </c>
      <c r="CV150" s="336" t="s">
        <v>8</v>
      </c>
      <c r="CW150" s="336" t="s">
        <v>8</v>
      </c>
      <c r="CX150" s="331" t="s">
        <v>8</v>
      </c>
      <c r="CY150" s="336" t="s">
        <v>8</v>
      </c>
      <c r="CZ150" s="336" t="s">
        <v>8</v>
      </c>
      <c r="DA150" s="336" t="s">
        <v>8</v>
      </c>
      <c r="DB150" s="336" t="s">
        <v>8</v>
      </c>
      <c r="DC150" s="336" t="s">
        <v>8</v>
      </c>
      <c r="DD150" s="336" t="s">
        <v>8</v>
      </c>
      <c r="DE150" s="57" t="s">
        <v>8</v>
      </c>
      <c r="DF150" s="57" t="s">
        <v>8</v>
      </c>
      <c r="DG150" s="2"/>
      <c r="DH150" s="2"/>
      <c r="DI150" s="2"/>
      <c r="DJ150" s="2"/>
      <c r="DK150" s="2"/>
      <c r="DL150" s="2"/>
      <c r="DM150" s="2"/>
      <c r="DN150" s="2"/>
      <c r="DO150" s="2"/>
      <c r="DP150" s="2"/>
      <c r="DQ150" s="2"/>
      <c r="DR150" s="2"/>
      <c r="DS150" s="2"/>
      <c r="DT150" s="2"/>
      <c r="DU150" s="2"/>
      <c r="DV150" s="2"/>
      <c r="DW150" s="2"/>
      <c r="DX150" s="2"/>
      <c r="DY150" s="2"/>
      <c r="DZ150" s="2"/>
    </row>
    <row r="151" spans="1:130" ht="38.25" hidden="1" customHeight="1" x14ac:dyDescent="0.25">
      <c r="A151" s="49">
        <v>129</v>
      </c>
      <c r="B151" s="62">
        <v>217</v>
      </c>
      <c r="C151" s="56">
        <v>218</v>
      </c>
      <c r="D151" s="8" t="s">
        <v>184</v>
      </c>
      <c r="E151" s="15" t="s">
        <v>19</v>
      </c>
      <c r="F151" s="15" t="s">
        <v>185</v>
      </c>
      <c r="G151" s="64" t="s">
        <v>19</v>
      </c>
      <c r="H151" s="389" t="s">
        <v>1338</v>
      </c>
      <c r="I151" s="64" t="s">
        <v>628</v>
      </c>
      <c r="J151" s="9" t="s">
        <v>179</v>
      </c>
      <c r="K151" s="12" t="s">
        <v>120</v>
      </c>
      <c r="L151" s="12" t="s">
        <v>15</v>
      </c>
      <c r="M151" s="11"/>
      <c r="N151" s="297" t="s">
        <v>1200</v>
      </c>
      <c r="O151" s="80" t="s">
        <v>15</v>
      </c>
      <c r="P151" s="66"/>
      <c r="Q151" s="81"/>
      <c r="R151" s="81"/>
      <c r="S151" s="66"/>
      <c r="T151" s="66"/>
      <c r="U151" s="66"/>
      <c r="V151" s="66"/>
      <c r="W151" s="66"/>
      <c r="X151" s="66"/>
      <c r="Y151" s="67">
        <f t="shared" si="47"/>
        <v>1</v>
      </c>
      <c r="Z151" s="23"/>
      <c r="AA151" s="16"/>
      <c r="AB151" s="16" t="s">
        <v>654</v>
      </c>
      <c r="AC151" s="16" t="s">
        <v>626</v>
      </c>
      <c r="AD151" s="16" t="s">
        <v>654</v>
      </c>
      <c r="AE151" s="68"/>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6">
        <v>2</v>
      </c>
      <c r="BK151" s="16">
        <v>2</v>
      </c>
      <c r="BL151" s="16">
        <v>2</v>
      </c>
      <c r="BM151" s="16">
        <v>2</v>
      </c>
      <c r="BN151" s="16">
        <v>2</v>
      </c>
      <c r="BO151" s="16">
        <v>2</v>
      </c>
      <c r="BP151" s="16">
        <v>2</v>
      </c>
      <c r="BQ151" s="16">
        <v>2</v>
      </c>
      <c r="BR151" s="16">
        <v>2</v>
      </c>
      <c r="BS151" s="16">
        <v>2</v>
      </c>
      <c r="BT151" s="16">
        <v>2</v>
      </c>
      <c r="BU151" s="16">
        <v>2</v>
      </c>
      <c r="BV151" s="16">
        <v>2</v>
      </c>
      <c r="BW151" s="16">
        <v>2</v>
      </c>
      <c r="BX151" s="16">
        <v>2</v>
      </c>
      <c r="BY151" s="16">
        <v>2</v>
      </c>
      <c r="BZ151" s="16">
        <v>2</v>
      </c>
      <c r="CA151" s="16">
        <v>2</v>
      </c>
      <c r="CB151" s="16">
        <v>2</v>
      </c>
      <c r="CC151" s="16">
        <v>2</v>
      </c>
      <c r="CD151" s="16">
        <v>2</v>
      </c>
      <c r="CE151" s="16">
        <v>2</v>
      </c>
      <c r="CF151" s="16">
        <v>2</v>
      </c>
      <c r="CG151" s="16">
        <v>2</v>
      </c>
      <c r="CH151" s="16">
        <v>2</v>
      </c>
      <c r="CI151" s="16">
        <v>2</v>
      </c>
      <c r="CJ151" s="16">
        <v>2</v>
      </c>
      <c r="CK151" s="16">
        <v>2</v>
      </c>
      <c r="CL151" s="16">
        <v>2</v>
      </c>
      <c r="CM151" s="16">
        <v>2</v>
      </c>
      <c r="CN151" s="16">
        <v>2</v>
      </c>
      <c r="CO151" s="16">
        <v>2</v>
      </c>
      <c r="CP151" s="16">
        <v>2</v>
      </c>
      <c r="CQ151" s="16">
        <v>2</v>
      </c>
      <c r="CR151" s="16">
        <v>2</v>
      </c>
      <c r="CS151" s="16">
        <v>2</v>
      </c>
      <c r="CT151" s="16">
        <v>2</v>
      </c>
      <c r="CU151" s="16">
        <v>2</v>
      </c>
      <c r="CV151" s="16">
        <v>2</v>
      </c>
      <c r="CW151" s="69">
        <f t="shared" ref="CW151:CW156" si="48">COUNTIF(BJ151:CV151,"2")</f>
        <v>39</v>
      </c>
      <c r="CX151" s="352">
        <f t="shared" ref="CX151:CX156" si="49">CW151/(CW151+CY151+DA151+DC151)</f>
        <v>1</v>
      </c>
      <c r="CY151" s="69">
        <f t="shared" ref="CY151:CY156" si="50">COUNTIF(BJ151:CV151,"1")</f>
        <v>0</v>
      </c>
      <c r="CZ151" s="70">
        <f t="shared" ref="CZ151:CZ156" si="51">CY151/(CW151+CY151+DA151+DC151)</f>
        <v>0</v>
      </c>
      <c r="DA151" s="69">
        <f t="shared" ref="DA151:DA156" si="52">COUNTIF(BJ151:CV151,"0")</f>
        <v>0</v>
      </c>
      <c r="DB151" s="70">
        <f t="shared" ref="DB151:DB156" si="53">DA151/(CW151+CY151+DA151+DC151)</f>
        <v>0</v>
      </c>
      <c r="DC151" s="69">
        <f t="shared" ref="DC151:DC156" si="54">COUNTIF(BJ151:CV151,"KĐG")</f>
        <v>0</v>
      </c>
      <c r="DD151" s="70">
        <f t="shared" ref="DD151:DD156" si="55">DC151/(CW151+CY151+DA151+DC151)</f>
        <v>0</v>
      </c>
      <c r="DE151" s="71">
        <f t="shared" ref="DE151:DE156" si="56">(((CW151*2)+(CY151*1)+(DA151*0)))/(CW151+CY151+DA151)</f>
        <v>2</v>
      </c>
      <c r="DF151" s="71" t="str">
        <f t="shared" ref="DF151:DF156" si="57">IF(DD151&gt;=50%,"KĐG",IF(DE151&gt;=1.6,"Đạt mục tiêu",IF(DE151&gt;=1,"Cần cố gắng","Chưa đạt")))</f>
        <v>Đạt mục tiêu</v>
      </c>
      <c r="DG151" s="2"/>
      <c r="DH151" s="2"/>
      <c r="DI151" s="2"/>
      <c r="DJ151" s="2"/>
      <c r="DK151" s="2"/>
      <c r="DL151" s="2"/>
      <c r="DM151" s="2"/>
      <c r="DN151" s="2"/>
      <c r="DO151" s="2"/>
      <c r="DP151" s="2"/>
      <c r="DQ151" s="2"/>
      <c r="DR151" s="2"/>
      <c r="DS151" s="2"/>
      <c r="DT151" s="2"/>
      <c r="DU151" s="2"/>
      <c r="DV151" s="2"/>
      <c r="DW151" s="2"/>
      <c r="DX151" s="2"/>
      <c r="DY151" s="2"/>
      <c r="DZ151" s="2"/>
    </row>
    <row r="152" spans="1:130" ht="59.25" hidden="1" customHeight="1" x14ac:dyDescent="0.25">
      <c r="A152" s="49">
        <v>130</v>
      </c>
      <c r="B152" s="62">
        <v>218</v>
      </c>
      <c r="C152" s="56">
        <v>219</v>
      </c>
      <c r="D152" s="8" t="s">
        <v>186</v>
      </c>
      <c r="E152" s="15" t="s">
        <v>19</v>
      </c>
      <c r="F152" s="15" t="s">
        <v>187</v>
      </c>
      <c r="G152" s="64" t="s">
        <v>19</v>
      </c>
      <c r="H152" s="20" t="s">
        <v>719</v>
      </c>
      <c r="I152" s="64" t="s">
        <v>628</v>
      </c>
      <c r="J152" s="8" t="s">
        <v>179</v>
      </c>
      <c r="K152" s="12" t="s">
        <v>145</v>
      </c>
      <c r="L152" s="12" t="s">
        <v>15</v>
      </c>
      <c r="M152" s="11"/>
      <c r="N152" s="297" t="s">
        <v>1200</v>
      </c>
      <c r="O152" s="81" t="s">
        <v>15</v>
      </c>
      <c r="P152" s="66"/>
      <c r="Q152" s="81"/>
      <c r="R152" s="81"/>
      <c r="S152" s="66"/>
      <c r="T152" s="66"/>
      <c r="U152" s="66"/>
      <c r="V152" s="66"/>
      <c r="W152" s="66"/>
      <c r="X152" s="80"/>
      <c r="Y152" s="67">
        <f t="shared" si="47"/>
        <v>1</v>
      </c>
      <c r="Z152" s="23"/>
      <c r="AA152" s="16"/>
      <c r="AB152" s="16"/>
      <c r="AC152" s="16" t="s">
        <v>654</v>
      </c>
      <c r="AD152" s="16"/>
      <c r="AE152" s="68"/>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6">
        <v>2</v>
      </c>
      <c r="BK152" s="16">
        <v>2</v>
      </c>
      <c r="BL152" s="16">
        <v>2</v>
      </c>
      <c r="BM152" s="16">
        <v>2</v>
      </c>
      <c r="BN152" s="16">
        <v>2</v>
      </c>
      <c r="BO152" s="16">
        <v>2</v>
      </c>
      <c r="BP152" s="16">
        <v>1</v>
      </c>
      <c r="BQ152" s="16">
        <v>1</v>
      </c>
      <c r="BR152" s="16">
        <v>2</v>
      </c>
      <c r="BS152" s="16">
        <v>2</v>
      </c>
      <c r="BT152" s="16">
        <v>2</v>
      </c>
      <c r="BU152" s="16">
        <v>2</v>
      </c>
      <c r="BV152" s="16">
        <v>2</v>
      </c>
      <c r="BW152" s="16">
        <v>2</v>
      </c>
      <c r="BX152" s="16">
        <v>2</v>
      </c>
      <c r="BY152" s="16">
        <v>2</v>
      </c>
      <c r="BZ152" s="16">
        <v>2</v>
      </c>
      <c r="CA152" s="16">
        <v>2</v>
      </c>
      <c r="CB152" s="16">
        <v>2</v>
      </c>
      <c r="CC152" s="16">
        <v>1</v>
      </c>
      <c r="CD152" s="16">
        <v>1</v>
      </c>
      <c r="CE152" s="16">
        <v>1</v>
      </c>
      <c r="CF152" s="16">
        <v>1</v>
      </c>
      <c r="CG152" s="16">
        <v>1</v>
      </c>
      <c r="CH152" s="16">
        <v>1</v>
      </c>
      <c r="CI152" s="16">
        <v>2</v>
      </c>
      <c r="CJ152" s="16">
        <v>2</v>
      </c>
      <c r="CK152" s="16">
        <v>2</v>
      </c>
      <c r="CL152" s="16">
        <v>2</v>
      </c>
      <c r="CM152" s="16">
        <v>2</v>
      </c>
      <c r="CN152" s="16">
        <v>2</v>
      </c>
      <c r="CO152" s="16">
        <v>2</v>
      </c>
      <c r="CP152" s="16">
        <v>2</v>
      </c>
      <c r="CQ152" s="16">
        <v>2</v>
      </c>
      <c r="CR152" s="16">
        <v>2</v>
      </c>
      <c r="CS152" s="16">
        <v>2</v>
      </c>
      <c r="CT152" s="16">
        <v>2</v>
      </c>
      <c r="CU152" s="16">
        <v>2</v>
      </c>
      <c r="CV152" s="16">
        <v>2</v>
      </c>
      <c r="CW152" s="69">
        <f t="shared" si="48"/>
        <v>31</v>
      </c>
      <c r="CX152" s="352">
        <f t="shared" si="49"/>
        <v>0.79487179487179482</v>
      </c>
      <c r="CY152" s="69">
        <f t="shared" si="50"/>
        <v>8</v>
      </c>
      <c r="CZ152" s="70">
        <f t="shared" si="51"/>
        <v>0.20512820512820512</v>
      </c>
      <c r="DA152" s="69">
        <f t="shared" si="52"/>
        <v>0</v>
      </c>
      <c r="DB152" s="70">
        <f t="shared" si="53"/>
        <v>0</v>
      </c>
      <c r="DC152" s="69">
        <f t="shared" si="54"/>
        <v>0</v>
      </c>
      <c r="DD152" s="70">
        <f t="shared" si="55"/>
        <v>0</v>
      </c>
      <c r="DE152" s="71">
        <f t="shared" si="56"/>
        <v>1.7948717948717949</v>
      </c>
      <c r="DF152" s="71" t="str">
        <f t="shared" si="57"/>
        <v>Đạt mục tiêu</v>
      </c>
      <c r="DG152" s="2"/>
      <c r="DH152" s="2"/>
      <c r="DI152" s="2"/>
      <c r="DJ152" s="2"/>
      <c r="DK152" s="2"/>
      <c r="DL152" s="2"/>
      <c r="DM152" s="2"/>
      <c r="DN152" s="2"/>
      <c r="DO152" s="2"/>
      <c r="DP152" s="2"/>
      <c r="DQ152" s="2"/>
      <c r="DR152" s="2"/>
      <c r="DS152" s="2"/>
      <c r="DT152" s="2"/>
      <c r="DU152" s="2"/>
      <c r="DV152" s="2"/>
      <c r="DW152" s="2"/>
      <c r="DX152" s="2"/>
      <c r="DY152" s="2"/>
      <c r="DZ152" s="2"/>
    </row>
    <row r="153" spans="1:130" ht="69" hidden="1" customHeight="1" x14ac:dyDescent="0.25">
      <c r="A153" s="49">
        <v>131</v>
      </c>
      <c r="B153" s="62">
        <v>219</v>
      </c>
      <c r="C153" s="56">
        <v>219</v>
      </c>
      <c r="D153" s="8" t="s">
        <v>186</v>
      </c>
      <c r="E153" s="15" t="s">
        <v>19</v>
      </c>
      <c r="F153" s="15" t="s">
        <v>187</v>
      </c>
      <c r="G153" s="64" t="s">
        <v>19</v>
      </c>
      <c r="H153" s="19" t="s">
        <v>720</v>
      </c>
      <c r="I153" s="64" t="s">
        <v>628</v>
      </c>
      <c r="J153" s="8"/>
      <c r="K153" s="14"/>
      <c r="L153" s="14"/>
      <c r="M153" s="11"/>
      <c r="N153" s="297" t="s">
        <v>1200</v>
      </c>
      <c r="O153" s="81" t="s">
        <v>15</v>
      </c>
      <c r="P153" s="66"/>
      <c r="Q153" s="81"/>
      <c r="R153" s="81"/>
      <c r="S153" s="66"/>
      <c r="T153" s="66"/>
      <c r="U153" s="66"/>
      <c r="V153" s="66"/>
      <c r="W153" s="66"/>
      <c r="X153" s="80"/>
      <c r="Y153" s="67">
        <f t="shared" si="47"/>
        <v>1</v>
      </c>
      <c r="Z153" s="23"/>
      <c r="AA153" s="16" t="s">
        <v>654</v>
      </c>
      <c r="AB153" s="16" t="s">
        <v>654</v>
      </c>
      <c r="AC153" s="16" t="s">
        <v>654</v>
      </c>
      <c r="AD153" s="16" t="s">
        <v>654</v>
      </c>
      <c r="AE153" s="68"/>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6">
        <v>2</v>
      </c>
      <c r="BK153" s="16">
        <v>2</v>
      </c>
      <c r="BL153" s="16">
        <v>2</v>
      </c>
      <c r="BM153" s="16">
        <v>2</v>
      </c>
      <c r="BN153" s="16">
        <v>2</v>
      </c>
      <c r="BO153" s="16">
        <v>2</v>
      </c>
      <c r="BP153" s="16">
        <v>2</v>
      </c>
      <c r="BQ153" s="16">
        <v>2</v>
      </c>
      <c r="BR153" s="16">
        <v>2</v>
      </c>
      <c r="BS153" s="16">
        <v>2</v>
      </c>
      <c r="BT153" s="16">
        <v>2</v>
      </c>
      <c r="BU153" s="16">
        <v>2</v>
      </c>
      <c r="BV153" s="16">
        <v>2</v>
      </c>
      <c r="BW153" s="16">
        <v>2</v>
      </c>
      <c r="BX153" s="16">
        <v>2</v>
      </c>
      <c r="BY153" s="16">
        <v>2</v>
      </c>
      <c r="BZ153" s="16">
        <v>2</v>
      </c>
      <c r="CA153" s="16">
        <v>2</v>
      </c>
      <c r="CB153" s="16">
        <v>2</v>
      </c>
      <c r="CC153" s="16">
        <v>2</v>
      </c>
      <c r="CD153" s="16">
        <v>2</v>
      </c>
      <c r="CE153" s="16">
        <v>2</v>
      </c>
      <c r="CF153" s="16">
        <v>2</v>
      </c>
      <c r="CG153" s="16">
        <v>2</v>
      </c>
      <c r="CH153" s="16">
        <v>2</v>
      </c>
      <c r="CI153" s="16">
        <v>2</v>
      </c>
      <c r="CJ153" s="16">
        <v>1</v>
      </c>
      <c r="CK153" s="16">
        <v>1</v>
      </c>
      <c r="CL153" s="16">
        <v>1</v>
      </c>
      <c r="CM153" s="16">
        <v>1</v>
      </c>
      <c r="CN153" s="16">
        <v>1</v>
      </c>
      <c r="CO153" s="16">
        <v>2</v>
      </c>
      <c r="CP153" s="16">
        <v>2</v>
      </c>
      <c r="CQ153" s="16">
        <v>2</v>
      </c>
      <c r="CR153" s="16">
        <v>2</v>
      </c>
      <c r="CS153" s="16">
        <v>2</v>
      </c>
      <c r="CT153" s="16">
        <v>2</v>
      </c>
      <c r="CU153" s="16">
        <v>2</v>
      </c>
      <c r="CV153" s="16">
        <v>2</v>
      </c>
      <c r="CW153" s="69">
        <f t="shared" si="48"/>
        <v>34</v>
      </c>
      <c r="CX153" s="352">
        <f t="shared" si="49"/>
        <v>0.87179487179487181</v>
      </c>
      <c r="CY153" s="69">
        <f t="shared" si="50"/>
        <v>5</v>
      </c>
      <c r="CZ153" s="70">
        <f t="shared" si="51"/>
        <v>0.12820512820512819</v>
      </c>
      <c r="DA153" s="69">
        <f t="shared" si="52"/>
        <v>0</v>
      </c>
      <c r="DB153" s="70">
        <f t="shared" si="53"/>
        <v>0</v>
      </c>
      <c r="DC153" s="69">
        <f t="shared" si="54"/>
        <v>0</v>
      </c>
      <c r="DD153" s="70">
        <f t="shared" si="55"/>
        <v>0</v>
      </c>
      <c r="DE153" s="71">
        <f t="shared" si="56"/>
        <v>1.8717948717948718</v>
      </c>
      <c r="DF153" s="71" t="str">
        <f t="shared" si="57"/>
        <v>Đạt mục tiêu</v>
      </c>
      <c r="DG153" s="2"/>
      <c r="DH153" s="2"/>
      <c r="DI153" s="2"/>
      <c r="DJ153" s="2"/>
      <c r="DK153" s="2"/>
      <c r="DL153" s="2"/>
      <c r="DM153" s="2"/>
      <c r="DN153" s="2"/>
      <c r="DO153" s="2"/>
      <c r="DP153" s="2"/>
      <c r="DQ153" s="2"/>
      <c r="DR153" s="2"/>
      <c r="DS153" s="2"/>
      <c r="DT153" s="2"/>
      <c r="DU153" s="2"/>
      <c r="DV153" s="2"/>
      <c r="DW153" s="2"/>
      <c r="DX153" s="2"/>
      <c r="DY153" s="2"/>
      <c r="DZ153" s="2"/>
    </row>
    <row r="154" spans="1:130" ht="59.25" hidden="1" customHeight="1" x14ac:dyDescent="0.25">
      <c r="A154" s="49">
        <v>132</v>
      </c>
      <c r="B154" s="62">
        <v>219</v>
      </c>
      <c r="C154" s="56">
        <v>220</v>
      </c>
      <c r="D154" s="8" t="s">
        <v>188</v>
      </c>
      <c r="E154" s="281" t="s">
        <v>19</v>
      </c>
      <c r="F154" s="15" t="s">
        <v>189</v>
      </c>
      <c r="G154" s="282" t="s">
        <v>19</v>
      </c>
      <c r="H154" s="15" t="s">
        <v>721</v>
      </c>
      <c r="I154" s="64" t="s">
        <v>628</v>
      </c>
      <c r="J154" s="8" t="s">
        <v>179</v>
      </c>
      <c r="K154" s="12" t="s">
        <v>145</v>
      </c>
      <c r="L154" s="12" t="s">
        <v>15</v>
      </c>
      <c r="M154" s="11"/>
      <c r="N154" s="305" t="s">
        <v>542</v>
      </c>
      <c r="O154" s="66"/>
      <c r="P154" s="66"/>
      <c r="Q154" s="81" t="s">
        <v>15</v>
      </c>
      <c r="R154" s="81"/>
      <c r="S154" s="66"/>
      <c r="T154" s="66"/>
      <c r="U154" s="66"/>
      <c r="V154" s="66"/>
      <c r="W154" s="66"/>
      <c r="X154" s="81"/>
      <c r="Y154" s="67">
        <f t="shared" si="47"/>
        <v>1</v>
      </c>
      <c r="Z154" s="23"/>
      <c r="AA154" s="23"/>
      <c r="AB154" s="23"/>
      <c r="AC154" s="23"/>
      <c r="AD154" s="23"/>
      <c r="AE154" s="68"/>
      <c r="AF154" s="12"/>
      <c r="AG154" s="12"/>
      <c r="AH154" s="12"/>
      <c r="AI154" s="12"/>
      <c r="AJ154" s="12" t="s">
        <v>626</v>
      </c>
      <c r="AK154" s="12" t="s">
        <v>654</v>
      </c>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6">
        <v>2</v>
      </c>
      <c r="BK154" s="16">
        <v>2</v>
      </c>
      <c r="BL154" s="16">
        <v>2</v>
      </c>
      <c r="BM154" s="16">
        <v>2</v>
      </c>
      <c r="BN154" s="16">
        <v>2</v>
      </c>
      <c r="BO154" s="16">
        <v>2</v>
      </c>
      <c r="BP154" s="16">
        <v>2</v>
      </c>
      <c r="BQ154" s="16">
        <v>2</v>
      </c>
      <c r="BR154" s="16">
        <v>2</v>
      </c>
      <c r="BS154" s="16">
        <v>2</v>
      </c>
      <c r="BT154" s="16">
        <v>2</v>
      </c>
      <c r="BU154" s="16">
        <v>2</v>
      </c>
      <c r="BV154" s="16">
        <v>2</v>
      </c>
      <c r="BW154" s="16">
        <v>2</v>
      </c>
      <c r="BX154" s="16">
        <v>2</v>
      </c>
      <c r="BY154" s="16">
        <v>2</v>
      </c>
      <c r="BZ154" s="16">
        <v>2</v>
      </c>
      <c r="CA154" s="16">
        <v>2</v>
      </c>
      <c r="CB154" s="16">
        <v>2</v>
      </c>
      <c r="CC154" s="16">
        <v>2</v>
      </c>
      <c r="CD154" s="16">
        <v>2</v>
      </c>
      <c r="CE154" s="16">
        <v>2</v>
      </c>
      <c r="CF154" s="16">
        <v>2</v>
      </c>
      <c r="CG154" s="16">
        <v>2</v>
      </c>
      <c r="CH154" s="16">
        <v>2</v>
      </c>
      <c r="CI154" s="16">
        <v>1</v>
      </c>
      <c r="CJ154" s="16">
        <v>1</v>
      </c>
      <c r="CK154" s="16">
        <v>1</v>
      </c>
      <c r="CL154" s="16">
        <v>1</v>
      </c>
      <c r="CM154" s="16">
        <v>2</v>
      </c>
      <c r="CN154" s="16">
        <v>2</v>
      </c>
      <c r="CO154" s="16">
        <v>2</v>
      </c>
      <c r="CP154" s="16">
        <v>2</v>
      </c>
      <c r="CQ154" s="16">
        <v>2</v>
      </c>
      <c r="CR154" s="16">
        <v>2</v>
      </c>
      <c r="CS154" s="16">
        <v>2</v>
      </c>
      <c r="CT154" s="16">
        <v>2</v>
      </c>
      <c r="CU154" s="16">
        <v>2</v>
      </c>
      <c r="CV154" s="16">
        <v>2</v>
      </c>
      <c r="CW154" s="69">
        <f t="shared" si="48"/>
        <v>35</v>
      </c>
      <c r="CX154" s="352">
        <f t="shared" si="49"/>
        <v>0.89743589743589747</v>
      </c>
      <c r="CY154" s="69">
        <f t="shared" si="50"/>
        <v>4</v>
      </c>
      <c r="CZ154" s="70">
        <f t="shared" si="51"/>
        <v>0.10256410256410256</v>
      </c>
      <c r="DA154" s="69">
        <f t="shared" si="52"/>
        <v>0</v>
      </c>
      <c r="DB154" s="70">
        <f t="shared" si="53"/>
        <v>0</v>
      </c>
      <c r="DC154" s="69">
        <f t="shared" si="54"/>
        <v>0</v>
      </c>
      <c r="DD154" s="70">
        <f t="shared" si="55"/>
        <v>0</v>
      </c>
      <c r="DE154" s="71">
        <f t="shared" si="56"/>
        <v>1.8974358974358974</v>
      </c>
      <c r="DF154" s="71" t="str">
        <f t="shared" si="57"/>
        <v>Đạt mục tiêu</v>
      </c>
      <c r="DG154" s="2"/>
      <c r="DH154" s="2"/>
      <c r="DI154" s="2"/>
      <c r="DJ154" s="2"/>
      <c r="DK154" s="2"/>
      <c r="DL154" s="2"/>
      <c r="DM154" s="2"/>
      <c r="DN154" s="2"/>
      <c r="DO154" s="2"/>
      <c r="DP154" s="2"/>
      <c r="DQ154" s="2"/>
      <c r="DR154" s="2"/>
      <c r="DS154" s="2"/>
      <c r="DT154" s="2"/>
      <c r="DU154" s="2"/>
      <c r="DV154" s="2"/>
      <c r="DW154" s="2"/>
      <c r="DX154" s="2"/>
      <c r="DY154" s="2"/>
      <c r="DZ154" s="2"/>
    </row>
    <row r="155" spans="1:130" ht="46.5" hidden="1" customHeight="1" x14ac:dyDescent="0.25">
      <c r="A155" s="49">
        <v>133</v>
      </c>
      <c r="B155" s="62">
        <v>220</v>
      </c>
      <c r="C155" s="56">
        <v>220</v>
      </c>
      <c r="D155" s="8" t="s">
        <v>188</v>
      </c>
      <c r="E155" s="15" t="s">
        <v>19</v>
      </c>
      <c r="F155" s="15" t="s">
        <v>189</v>
      </c>
      <c r="G155" s="64" t="s">
        <v>19</v>
      </c>
      <c r="H155" s="15" t="s">
        <v>722</v>
      </c>
      <c r="I155" s="64" t="s">
        <v>628</v>
      </c>
      <c r="J155" s="8" t="s">
        <v>179</v>
      </c>
      <c r="K155" s="14"/>
      <c r="L155" s="14"/>
      <c r="M155" s="11"/>
      <c r="N155" s="297" t="s">
        <v>1200</v>
      </c>
      <c r="O155" s="66" t="s">
        <v>15</v>
      </c>
      <c r="P155" s="66"/>
      <c r="Q155" s="81"/>
      <c r="R155" s="81"/>
      <c r="S155" s="66"/>
      <c r="T155" s="66"/>
      <c r="U155" s="66"/>
      <c r="V155" s="66"/>
      <c r="W155" s="66"/>
      <c r="X155" s="81"/>
      <c r="Y155" s="67">
        <f t="shared" si="47"/>
        <v>1</v>
      </c>
      <c r="Z155" s="23"/>
      <c r="AA155" s="16" t="s">
        <v>654</v>
      </c>
      <c r="AB155" s="16" t="s">
        <v>654</v>
      </c>
      <c r="AC155" s="16" t="s">
        <v>654</v>
      </c>
      <c r="AD155" s="16" t="s">
        <v>654</v>
      </c>
      <c r="AE155" s="68"/>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6">
        <v>2</v>
      </c>
      <c r="BK155" s="16">
        <v>2</v>
      </c>
      <c r="BL155" s="16">
        <v>2</v>
      </c>
      <c r="BM155" s="16">
        <v>2</v>
      </c>
      <c r="BN155" s="16">
        <v>1</v>
      </c>
      <c r="BO155" s="16">
        <v>1</v>
      </c>
      <c r="BP155" s="16">
        <v>1</v>
      </c>
      <c r="BQ155" s="16">
        <v>1</v>
      </c>
      <c r="BR155" s="16">
        <v>2</v>
      </c>
      <c r="BS155" s="16">
        <v>2</v>
      </c>
      <c r="BT155" s="16">
        <v>2</v>
      </c>
      <c r="BU155" s="16">
        <v>2</v>
      </c>
      <c r="BV155" s="16">
        <v>2</v>
      </c>
      <c r="BW155" s="16">
        <v>2</v>
      </c>
      <c r="BX155" s="16">
        <v>2</v>
      </c>
      <c r="BY155" s="16">
        <v>2</v>
      </c>
      <c r="BZ155" s="16">
        <v>2</v>
      </c>
      <c r="CA155" s="16">
        <v>2</v>
      </c>
      <c r="CB155" s="16">
        <v>2</v>
      </c>
      <c r="CC155" s="16">
        <v>2</v>
      </c>
      <c r="CD155" s="16">
        <v>2</v>
      </c>
      <c r="CE155" s="16">
        <v>2</v>
      </c>
      <c r="CF155" s="16">
        <v>2</v>
      </c>
      <c r="CG155" s="16">
        <v>2</v>
      </c>
      <c r="CH155" s="16">
        <v>2</v>
      </c>
      <c r="CI155" s="16">
        <v>2</v>
      </c>
      <c r="CJ155" s="16">
        <v>2</v>
      </c>
      <c r="CK155" s="16">
        <v>2</v>
      </c>
      <c r="CL155" s="16">
        <v>2</v>
      </c>
      <c r="CM155" s="16">
        <v>2</v>
      </c>
      <c r="CN155" s="16">
        <v>2</v>
      </c>
      <c r="CO155" s="16">
        <v>2</v>
      </c>
      <c r="CP155" s="16">
        <v>2</v>
      </c>
      <c r="CQ155" s="16">
        <v>2</v>
      </c>
      <c r="CR155" s="16">
        <v>2</v>
      </c>
      <c r="CS155" s="16">
        <v>2</v>
      </c>
      <c r="CT155" s="16">
        <v>2</v>
      </c>
      <c r="CU155" s="16">
        <v>2</v>
      </c>
      <c r="CV155" s="16">
        <v>2</v>
      </c>
      <c r="CW155" s="69">
        <f t="shared" si="48"/>
        <v>35</v>
      </c>
      <c r="CX155" s="352">
        <f t="shared" si="49"/>
        <v>0.89743589743589747</v>
      </c>
      <c r="CY155" s="69">
        <f t="shared" si="50"/>
        <v>4</v>
      </c>
      <c r="CZ155" s="70">
        <f t="shared" si="51"/>
        <v>0.10256410256410256</v>
      </c>
      <c r="DA155" s="69">
        <f t="shared" si="52"/>
        <v>0</v>
      </c>
      <c r="DB155" s="70">
        <f t="shared" si="53"/>
        <v>0</v>
      </c>
      <c r="DC155" s="69">
        <f t="shared" si="54"/>
        <v>0</v>
      </c>
      <c r="DD155" s="70">
        <f t="shared" si="55"/>
        <v>0</v>
      </c>
      <c r="DE155" s="71">
        <f t="shared" si="56"/>
        <v>1.8974358974358974</v>
      </c>
      <c r="DF155" s="71" t="str">
        <f t="shared" si="57"/>
        <v>Đạt mục tiêu</v>
      </c>
      <c r="DG155" s="2"/>
      <c r="DH155" s="2"/>
      <c r="DI155" s="2"/>
      <c r="DJ155" s="2"/>
      <c r="DK155" s="2"/>
      <c r="DL155" s="2"/>
      <c r="DM155" s="2"/>
      <c r="DN155" s="2"/>
      <c r="DO155" s="2"/>
      <c r="DP155" s="2"/>
      <c r="DQ155" s="2"/>
      <c r="DR155" s="2"/>
      <c r="DS155" s="2"/>
      <c r="DT155" s="2"/>
      <c r="DU155" s="2"/>
      <c r="DV155" s="2"/>
      <c r="DW155" s="2"/>
      <c r="DX155" s="2"/>
      <c r="DY155" s="2"/>
      <c r="DZ155" s="2"/>
    </row>
    <row r="156" spans="1:130" ht="41.25" hidden="1" customHeight="1" x14ac:dyDescent="0.25">
      <c r="A156" s="49">
        <v>134</v>
      </c>
      <c r="B156" s="62">
        <v>220</v>
      </c>
      <c r="C156" s="119">
        <v>222</v>
      </c>
      <c r="D156" s="8" t="s">
        <v>190</v>
      </c>
      <c r="E156" s="15" t="s">
        <v>19</v>
      </c>
      <c r="F156" s="15" t="s">
        <v>191</v>
      </c>
      <c r="G156" s="64" t="s">
        <v>19</v>
      </c>
      <c r="H156" s="28" t="s">
        <v>723</v>
      </c>
      <c r="I156" s="64" t="s">
        <v>628</v>
      </c>
      <c r="J156" s="388" t="s">
        <v>179</v>
      </c>
      <c r="K156" s="12" t="s">
        <v>6</v>
      </c>
      <c r="L156" s="12" t="s">
        <v>15</v>
      </c>
      <c r="M156" s="120">
        <v>1</v>
      </c>
      <c r="N156" s="299" t="s">
        <v>1200</v>
      </c>
      <c r="O156" s="66" t="s">
        <v>15</v>
      </c>
      <c r="P156" s="66"/>
      <c r="Q156" s="81"/>
      <c r="R156" s="81"/>
      <c r="S156" s="66"/>
      <c r="T156" s="66"/>
      <c r="U156" s="66"/>
      <c r="V156" s="66"/>
      <c r="W156" s="66"/>
      <c r="X156" s="66"/>
      <c r="Y156" s="67">
        <f t="shared" si="47"/>
        <v>1</v>
      </c>
      <c r="Z156" s="121"/>
      <c r="AA156" s="16" t="s">
        <v>654</v>
      </c>
      <c r="AB156" s="16"/>
      <c r="AC156" s="16" t="s">
        <v>654</v>
      </c>
      <c r="AD156" s="16" t="s">
        <v>654</v>
      </c>
      <c r="AE156" s="10"/>
      <c r="AF156" s="10"/>
      <c r="AG156" s="10"/>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6">
        <v>2</v>
      </c>
      <c r="BK156" s="16">
        <v>2</v>
      </c>
      <c r="BL156" s="16">
        <v>2</v>
      </c>
      <c r="BM156" s="16">
        <v>2</v>
      </c>
      <c r="BN156" s="16">
        <v>2</v>
      </c>
      <c r="BO156" s="16">
        <v>2</v>
      </c>
      <c r="BP156" s="16">
        <v>2</v>
      </c>
      <c r="BQ156" s="16">
        <v>2</v>
      </c>
      <c r="BR156" s="16">
        <v>2</v>
      </c>
      <c r="BS156" s="16">
        <v>2</v>
      </c>
      <c r="BT156" s="16">
        <v>2</v>
      </c>
      <c r="BU156" s="16">
        <v>2</v>
      </c>
      <c r="BV156" s="16">
        <v>2</v>
      </c>
      <c r="BW156" s="16">
        <v>2</v>
      </c>
      <c r="BX156" s="16">
        <v>2</v>
      </c>
      <c r="BY156" s="16">
        <v>2</v>
      </c>
      <c r="BZ156" s="16">
        <v>2</v>
      </c>
      <c r="CA156" s="16">
        <v>2</v>
      </c>
      <c r="CB156" s="16">
        <v>2</v>
      </c>
      <c r="CC156" s="16">
        <v>2</v>
      </c>
      <c r="CD156" s="16">
        <v>2</v>
      </c>
      <c r="CE156" s="16">
        <v>2</v>
      </c>
      <c r="CF156" s="16">
        <v>2</v>
      </c>
      <c r="CG156" s="16">
        <v>2</v>
      </c>
      <c r="CH156" s="16">
        <v>2</v>
      </c>
      <c r="CI156" s="16">
        <v>2</v>
      </c>
      <c r="CJ156" s="16">
        <v>2</v>
      </c>
      <c r="CK156" s="16">
        <v>2</v>
      </c>
      <c r="CL156" s="16">
        <v>2</v>
      </c>
      <c r="CM156" s="16">
        <v>2</v>
      </c>
      <c r="CN156" s="16">
        <v>2</v>
      </c>
      <c r="CO156" s="16">
        <v>2</v>
      </c>
      <c r="CP156" s="16">
        <v>2</v>
      </c>
      <c r="CQ156" s="16">
        <v>2</v>
      </c>
      <c r="CR156" s="16">
        <v>2</v>
      </c>
      <c r="CS156" s="16">
        <v>2</v>
      </c>
      <c r="CT156" s="16">
        <v>2</v>
      </c>
      <c r="CU156" s="16">
        <v>2</v>
      </c>
      <c r="CV156" s="16">
        <v>2</v>
      </c>
      <c r="CW156" s="123">
        <f t="shared" si="48"/>
        <v>39</v>
      </c>
      <c r="CX156" s="354">
        <f t="shared" si="49"/>
        <v>1</v>
      </c>
      <c r="CY156" s="123">
        <f t="shared" si="50"/>
        <v>0</v>
      </c>
      <c r="CZ156" s="124">
        <f t="shared" si="51"/>
        <v>0</v>
      </c>
      <c r="DA156" s="123">
        <f t="shared" si="52"/>
        <v>0</v>
      </c>
      <c r="DB156" s="124">
        <f t="shared" si="53"/>
        <v>0</v>
      </c>
      <c r="DC156" s="123">
        <f t="shared" si="54"/>
        <v>0</v>
      </c>
      <c r="DD156" s="124">
        <f t="shared" si="55"/>
        <v>0</v>
      </c>
      <c r="DE156" s="125">
        <f t="shared" si="56"/>
        <v>2</v>
      </c>
      <c r="DF156" s="125" t="str">
        <f t="shared" si="57"/>
        <v>Đạt mục tiêu</v>
      </c>
      <c r="DG156" s="2"/>
      <c r="DH156" s="2"/>
      <c r="DI156" s="2"/>
      <c r="DJ156" s="2"/>
      <c r="DK156" s="2"/>
      <c r="DL156" s="2"/>
      <c r="DM156" s="2"/>
      <c r="DN156" s="2"/>
      <c r="DO156" s="2"/>
      <c r="DP156" s="2"/>
      <c r="DQ156" s="2"/>
      <c r="DR156" s="2"/>
      <c r="DS156" s="2"/>
      <c r="DT156" s="2"/>
      <c r="DU156" s="2"/>
      <c r="DV156" s="2"/>
      <c r="DW156" s="2"/>
      <c r="DX156" s="2"/>
      <c r="DY156" s="2"/>
      <c r="DZ156" s="2"/>
    </row>
    <row r="157" spans="1:130" ht="15.75" customHeight="1" x14ac:dyDescent="0.25">
      <c r="A157" s="49">
        <v>135</v>
      </c>
      <c r="B157" s="126">
        <v>222</v>
      </c>
      <c r="C157" s="56">
        <v>223</v>
      </c>
      <c r="D157" s="706" t="s">
        <v>192</v>
      </c>
      <c r="E157" s="707"/>
      <c r="F157" s="707"/>
      <c r="G157" s="707"/>
      <c r="H157" s="705"/>
      <c r="I157" s="64"/>
      <c r="J157" s="57"/>
      <c r="K157" s="57" t="s">
        <v>8</v>
      </c>
      <c r="L157" s="57" t="s">
        <v>8</v>
      </c>
      <c r="M157" s="57" t="s">
        <v>8</v>
      </c>
      <c r="N157" s="296"/>
      <c r="O157" s="58" t="s">
        <v>609</v>
      </c>
      <c r="P157" s="58" t="s">
        <v>609</v>
      </c>
      <c r="Q157" s="58" t="s">
        <v>609</v>
      </c>
      <c r="R157" s="58" t="s">
        <v>609</v>
      </c>
      <c r="S157" s="58" t="s">
        <v>609</v>
      </c>
      <c r="T157" s="58" t="s">
        <v>609</v>
      </c>
      <c r="U157" s="58" t="s">
        <v>609</v>
      </c>
      <c r="V157" s="58" t="s">
        <v>609</v>
      </c>
      <c r="W157" s="58" t="s">
        <v>609</v>
      </c>
      <c r="X157" s="58" t="s">
        <v>609</v>
      </c>
      <c r="Y157" s="67">
        <f t="shared" si="47"/>
        <v>0</v>
      </c>
      <c r="Z157" s="57"/>
      <c r="AA157" s="57"/>
      <c r="AB157" s="57"/>
      <c r="AC157" s="57"/>
      <c r="AD157" s="57"/>
      <c r="AE157" s="77"/>
      <c r="AF157" s="78"/>
      <c r="AG157" s="78"/>
      <c r="AH157" s="57"/>
      <c r="AI157" s="57"/>
      <c r="AJ157" s="57"/>
      <c r="AK157" s="57"/>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336" t="s">
        <v>8</v>
      </c>
      <c r="BK157" s="336" t="s">
        <v>8</v>
      </c>
      <c r="BL157" s="336" t="s">
        <v>8</v>
      </c>
      <c r="BM157" s="336" t="s">
        <v>8</v>
      </c>
      <c r="BN157" s="336" t="s">
        <v>8</v>
      </c>
      <c r="BO157" s="336" t="s">
        <v>8</v>
      </c>
      <c r="BP157" s="336" t="s">
        <v>8</v>
      </c>
      <c r="BQ157" s="336" t="s">
        <v>8</v>
      </c>
      <c r="BR157" s="336" t="s">
        <v>8</v>
      </c>
      <c r="BS157" s="336" t="s">
        <v>8</v>
      </c>
      <c r="BT157" s="336" t="s">
        <v>8</v>
      </c>
      <c r="BU157" s="336" t="s">
        <v>8</v>
      </c>
      <c r="BV157" s="336" t="s">
        <v>8</v>
      </c>
      <c r="BW157" s="336" t="s">
        <v>8</v>
      </c>
      <c r="BX157" s="336" t="s">
        <v>8</v>
      </c>
      <c r="BY157" s="336" t="s">
        <v>8</v>
      </c>
      <c r="BZ157" s="336" t="s">
        <v>8</v>
      </c>
      <c r="CA157" s="336" t="s">
        <v>8</v>
      </c>
      <c r="CB157" s="336" t="s">
        <v>8</v>
      </c>
      <c r="CC157" s="336" t="s">
        <v>8</v>
      </c>
      <c r="CD157" s="336" t="s">
        <v>8</v>
      </c>
      <c r="CE157" s="336" t="s">
        <v>8</v>
      </c>
      <c r="CF157" s="336" t="s">
        <v>8</v>
      </c>
      <c r="CG157" s="336" t="s">
        <v>8</v>
      </c>
      <c r="CH157" s="336" t="s">
        <v>8</v>
      </c>
      <c r="CI157" s="336" t="s">
        <v>8</v>
      </c>
      <c r="CJ157" s="336" t="s">
        <v>8</v>
      </c>
      <c r="CK157" s="336" t="s">
        <v>8</v>
      </c>
      <c r="CL157" s="336" t="s">
        <v>8</v>
      </c>
      <c r="CM157" s="336" t="s">
        <v>8</v>
      </c>
      <c r="CN157" s="336" t="s">
        <v>8</v>
      </c>
      <c r="CO157" s="336" t="s">
        <v>8</v>
      </c>
      <c r="CP157" s="336" t="s">
        <v>8</v>
      </c>
      <c r="CQ157" s="336" t="s">
        <v>8</v>
      </c>
      <c r="CR157" s="336" t="s">
        <v>8</v>
      </c>
      <c r="CS157" s="336"/>
      <c r="CT157" s="336" t="s">
        <v>8</v>
      </c>
      <c r="CU157" s="336" t="s">
        <v>8</v>
      </c>
      <c r="CV157" s="336" t="s">
        <v>8</v>
      </c>
      <c r="CW157" s="336" t="s">
        <v>8</v>
      </c>
      <c r="CX157" s="331" t="s">
        <v>8</v>
      </c>
      <c r="CY157" s="336" t="s">
        <v>8</v>
      </c>
      <c r="CZ157" s="336" t="s">
        <v>8</v>
      </c>
      <c r="DA157" s="336" t="s">
        <v>8</v>
      </c>
      <c r="DB157" s="336" t="s">
        <v>8</v>
      </c>
      <c r="DC157" s="336" t="s">
        <v>8</v>
      </c>
      <c r="DD157" s="336" t="s">
        <v>8</v>
      </c>
      <c r="DE157" s="57" t="s">
        <v>8</v>
      </c>
      <c r="DF157" s="57" t="s">
        <v>8</v>
      </c>
      <c r="DG157" s="2"/>
      <c r="DH157" s="2"/>
      <c r="DI157" s="2"/>
      <c r="DJ157" s="2"/>
      <c r="DK157" s="2"/>
      <c r="DL157" s="2"/>
      <c r="DM157" s="2"/>
      <c r="DN157" s="2"/>
      <c r="DO157" s="2"/>
      <c r="DP157" s="2"/>
      <c r="DQ157" s="2"/>
      <c r="DR157" s="2"/>
      <c r="DS157" s="2"/>
      <c r="DT157" s="2"/>
      <c r="DU157" s="2"/>
      <c r="DV157" s="2"/>
      <c r="DW157" s="2"/>
      <c r="DX157" s="2"/>
      <c r="DY157" s="2"/>
      <c r="DZ157" s="2"/>
    </row>
    <row r="158" spans="1:130" ht="48.75" hidden="1" customHeight="1" x14ac:dyDescent="0.25">
      <c r="A158" s="49">
        <v>136</v>
      </c>
      <c r="B158" s="62">
        <v>223</v>
      </c>
      <c r="C158" s="56">
        <v>226</v>
      </c>
      <c r="D158" s="8" t="s">
        <v>193</v>
      </c>
      <c r="E158" s="15" t="s">
        <v>19</v>
      </c>
      <c r="F158" s="15" t="s">
        <v>194</v>
      </c>
      <c r="G158" s="64" t="s">
        <v>19</v>
      </c>
      <c r="H158" s="8" t="s">
        <v>724</v>
      </c>
      <c r="I158" s="64" t="s">
        <v>628</v>
      </c>
      <c r="J158" s="64" t="s">
        <v>179</v>
      </c>
      <c r="K158" s="16" t="s">
        <v>6</v>
      </c>
      <c r="L158" s="16" t="s">
        <v>15</v>
      </c>
      <c r="M158" s="11">
        <v>1</v>
      </c>
      <c r="N158" s="11" t="s">
        <v>546</v>
      </c>
      <c r="O158" s="66"/>
      <c r="P158" s="66"/>
      <c r="Q158" s="66"/>
      <c r="R158" s="66"/>
      <c r="S158" s="66"/>
      <c r="T158" s="80"/>
      <c r="U158" s="66" t="s">
        <v>15</v>
      </c>
      <c r="V158" s="66"/>
      <c r="W158" s="66"/>
      <c r="X158" s="66"/>
      <c r="Y158" s="67">
        <f t="shared" si="47"/>
        <v>1</v>
      </c>
      <c r="Z158" s="16"/>
      <c r="AA158" s="16"/>
      <c r="AB158" s="16"/>
      <c r="AC158" s="16"/>
      <c r="AD158" s="16"/>
      <c r="AE158" s="76"/>
      <c r="AF158" s="16"/>
      <c r="AG158" s="16"/>
      <c r="AH158" s="16"/>
      <c r="AI158" s="16"/>
      <c r="AJ158" s="16"/>
      <c r="AK158" s="16"/>
      <c r="AL158" s="16"/>
      <c r="AM158" s="16"/>
      <c r="AN158" s="16"/>
      <c r="AO158" s="16"/>
      <c r="AP158" s="16"/>
      <c r="AQ158" s="16"/>
      <c r="AR158" s="16"/>
      <c r="AS158" s="16"/>
      <c r="AT158" s="16"/>
      <c r="AU158" s="16"/>
      <c r="AV158" s="16"/>
      <c r="AW158" s="16"/>
      <c r="AX158" s="16"/>
      <c r="AY158" s="16" t="s">
        <v>626</v>
      </c>
      <c r="AZ158" s="16"/>
      <c r="BA158" s="16" t="s">
        <v>623</v>
      </c>
      <c r="BB158" s="16"/>
      <c r="BC158" s="16"/>
      <c r="BD158" s="16"/>
      <c r="BE158" s="16"/>
      <c r="BF158" s="16"/>
      <c r="BG158" s="16"/>
      <c r="BH158" s="16"/>
      <c r="BI158" s="16"/>
      <c r="BJ158" s="16">
        <v>2</v>
      </c>
      <c r="BK158" s="16">
        <v>2</v>
      </c>
      <c r="BL158" s="16">
        <v>2</v>
      </c>
      <c r="BM158" s="16">
        <v>2</v>
      </c>
      <c r="BN158" s="16">
        <v>2</v>
      </c>
      <c r="BO158" s="16">
        <v>2</v>
      </c>
      <c r="BP158" s="16">
        <v>2</v>
      </c>
      <c r="BQ158" s="16">
        <v>2</v>
      </c>
      <c r="BR158" s="16">
        <v>2</v>
      </c>
      <c r="BS158" s="16">
        <v>2</v>
      </c>
      <c r="BT158" s="16">
        <v>2</v>
      </c>
      <c r="BU158" s="16">
        <v>2</v>
      </c>
      <c r="BV158" s="16">
        <v>2</v>
      </c>
      <c r="BW158" s="16">
        <v>2</v>
      </c>
      <c r="BX158" s="16">
        <v>2</v>
      </c>
      <c r="BY158" s="16">
        <v>2</v>
      </c>
      <c r="BZ158" s="16">
        <v>2</v>
      </c>
      <c r="CA158" s="16">
        <v>2</v>
      </c>
      <c r="CB158" s="16">
        <v>2</v>
      </c>
      <c r="CC158" s="16">
        <v>2</v>
      </c>
      <c r="CD158" s="16">
        <v>2</v>
      </c>
      <c r="CE158" s="16">
        <v>2</v>
      </c>
      <c r="CF158" s="16">
        <v>2</v>
      </c>
      <c r="CG158" s="16">
        <v>2</v>
      </c>
      <c r="CH158" s="16">
        <v>2</v>
      </c>
      <c r="CI158" s="16">
        <v>2</v>
      </c>
      <c r="CJ158" s="16">
        <v>2</v>
      </c>
      <c r="CK158" s="16">
        <v>2</v>
      </c>
      <c r="CL158" s="16">
        <v>2</v>
      </c>
      <c r="CM158" s="16">
        <v>2</v>
      </c>
      <c r="CN158" s="16">
        <v>2</v>
      </c>
      <c r="CO158" s="16">
        <v>2</v>
      </c>
      <c r="CP158" s="16">
        <v>2</v>
      </c>
      <c r="CQ158" s="16">
        <v>2</v>
      </c>
      <c r="CR158" s="16">
        <v>2</v>
      </c>
      <c r="CS158" s="16">
        <v>2</v>
      </c>
      <c r="CT158" s="16">
        <v>2</v>
      </c>
      <c r="CU158" s="16">
        <v>2</v>
      </c>
      <c r="CV158" s="16">
        <v>2</v>
      </c>
      <c r="CW158" s="69">
        <f>COUNTIF(BJ158:CV158,"2")</f>
        <v>39</v>
      </c>
      <c r="CX158" s="352">
        <f>CW158/(CW158+CY158+DA158+DC158)</f>
        <v>1</v>
      </c>
      <c r="CY158" s="69">
        <f>COUNTIF(BJ158:CV158,"1")</f>
        <v>0</v>
      </c>
      <c r="CZ158" s="70">
        <f>CY158/(CW158+CY158+DA158+DC158)</f>
        <v>0</v>
      </c>
      <c r="DA158" s="69">
        <f>COUNTIF(BJ158:CV158,"0")</f>
        <v>0</v>
      </c>
      <c r="DB158" s="70">
        <f>DA158/(CW158+CY158+DA158+DC158)</f>
        <v>0</v>
      </c>
      <c r="DC158" s="69">
        <f>COUNTIF(BJ158:CV158,"KĐG")</f>
        <v>0</v>
      </c>
      <c r="DD158" s="70">
        <f>DC158/(CW158+CY158+DA158+DC158)</f>
        <v>0</v>
      </c>
      <c r="DE158" s="71">
        <f>(((CW158*2)+(CY158*1)+(DA158*0)))/(CW158+CY158+DA158)</f>
        <v>2</v>
      </c>
      <c r="DF158" s="71" t="str">
        <f>IF(DD158&gt;=50%,"KĐG",IF(DE158&gt;=1.6,"Đạt mục tiêu",IF(DE158&gt;=1,"Cần cố gắng","Chưa đạt")))</f>
        <v>Đạt mục tiêu</v>
      </c>
      <c r="DG158" s="2"/>
      <c r="DH158" s="2"/>
      <c r="DI158" s="2"/>
      <c r="DJ158" s="2"/>
      <c r="DK158" s="2"/>
      <c r="DL158" s="2"/>
      <c r="DM158" s="2"/>
      <c r="DN158" s="2"/>
      <c r="DO158" s="2"/>
      <c r="DP158" s="2"/>
      <c r="DQ158" s="2"/>
      <c r="DR158" s="2"/>
      <c r="DS158" s="2"/>
      <c r="DT158" s="2"/>
      <c r="DU158" s="2"/>
      <c r="DV158" s="2"/>
      <c r="DW158" s="2"/>
      <c r="DX158" s="2"/>
      <c r="DY158" s="2"/>
      <c r="DZ158" s="2"/>
    </row>
    <row r="159" spans="1:130" ht="15.75" customHeight="1" x14ac:dyDescent="0.25">
      <c r="A159" s="49">
        <v>137</v>
      </c>
      <c r="B159" s="55">
        <v>226</v>
      </c>
      <c r="C159" s="56">
        <v>227</v>
      </c>
      <c r="D159" s="706" t="s">
        <v>195</v>
      </c>
      <c r="E159" s="707"/>
      <c r="F159" s="722"/>
      <c r="G159" s="707"/>
      <c r="H159" s="723"/>
      <c r="I159" s="64"/>
      <c r="J159" s="57"/>
      <c r="K159" s="57" t="s">
        <v>8</v>
      </c>
      <c r="L159" s="57" t="s">
        <v>8</v>
      </c>
      <c r="M159" s="57" t="s">
        <v>8</v>
      </c>
      <c r="N159" s="296"/>
      <c r="O159" s="58" t="s">
        <v>609</v>
      </c>
      <c r="P159" s="58" t="s">
        <v>609</v>
      </c>
      <c r="Q159" s="58" t="s">
        <v>609</v>
      </c>
      <c r="R159" s="58" t="s">
        <v>609</v>
      </c>
      <c r="S159" s="58" t="s">
        <v>609</v>
      </c>
      <c r="T159" s="58" t="s">
        <v>609</v>
      </c>
      <c r="U159" s="58" t="s">
        <v>609</v>
      </c>
      <c r="V159" s="58" t="s">
        <v>609</v>
      </c>
      <c r="W159" s="58" t="s">
        <v>609</v>
      </c>
      <c r="X159" s="58" t="s">
        <v>609</v>
      </c>
      <c r="Y159" s="67">
        <f t="shared" si="47"/>
        <v>0</v>
      </c>
      <c r="Z159" s="57" t="s">
        <v>8</v>
      </c>
      <c r="AA159" s="57"/>
      <c r="AB159" s="57"/>
      <c r="AC159" s="57"/>
      <c r="AD159" s="57"/>
      <c r="AE159" s="77"/>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336" t="s">
        <v>8</v>
      </c>
      <c r="BK159" s="336" t="s">
        <v>8</v>
      </c>
      <c r="BL159" s="336" t="s">
        <v>8</v>
      </c>
      <c r="BM159" s="336" t="s">
        <v>8</v>
      </c>
      <c r="BN159" s="336" t="s">
        <v>8</v>
      </c>
      <c r="BO159" s="336" t="s">
        <v>8</v>
      </c>
      <c r="BP159" s="336" t="s">
        <v>8</v>
      </c>
      <c r="BQ159" s="336" t="s">
        <v>8</v>
      </c>
      <c r="BR159" s="336" t="s">
        <v>8</v>
      </c>
      <c r="BS159" s="336" t="s">
        <v>8</v>
      </c>
      <c r="BT159" s="336" t="s">
        <v>8</v>
      </c>
      <c r="BU159" s="336" t="s">
        <v>8</v>
      </c>
      <c r="BV159" s="336" t="s">
        <v>8</v>
      </c>
      <c r="BW159" s="336" t="s">
        <v>8</v>
      </c>
      <c r="BX159" s="336" t="s">
        <v>8</v>
      </c>
      <c r="BY159" s="336" t="s">
        <v>8</v>
      </c>
      <c r="BZ159" s="336" t="s">
        <v>8</v>
      </c>
      <c r="CA159" s="336" t="s">
        <v>8</v>
      </c>
      <c r="CB159" s="336" t="s">
        <v>8</v>
      </c>
      <c r="CC159" s="336" t="s">
        <v>8</v>
      </c>
      <c r="CD159" s="336" t="s">
        <v>8</v>
      </c>
      <c r="CE159" s="336" t="s">
        <v>8</v>
      </c>
      <c r="CF159" s="336" t="s">
        <v>8</v>
      </c>
      <c r="CG159" s="336" t="s">
        <v>8</v>
      </c>
      <c r="CH159" s="336" t="s">
        <v>8</v>
      </c>
      <c r="CI159" s="336" t="s">
        <v>8</v>
      </c>
      <c r="CJ159" s="336" t="s">
        <v>8</v>
      </c>
      <c r="CK159" s="336" t="s">
        <v>8</v>
      </c>
      <c r="CL159" s="336" t="s">
        <v>8</v>
      </c>
      <c r="CM159" s="336" t="s">
        <v>8</v>
      </c>
      <c r="CN159" s="336" t="s">
        <v>8</v>
      </c>
      <c r="CO159" s="336" t="s">
        <v>8</v>
      </c>
      <c r="CP159" s="336" t="s">
        <v>8</v>
      </c>
      <c r="CQ159" s="336" t="s">
        <v>8</v>
      </c>
      <c r="CR159" s="336" t="s">
        <v>8</v>
      </c>
      <c r="CS159" s="336"/>
      <c r="CT159" s="336" t="s">
        <v>8</v>
      </c>
      <c r="CU159" s="336" t="s">
        <v>8</v>
      </c>
      <c r="CV159" s="336" t="s">
        <v>8</v>
      </c>
      <c r="CW159" s="336" t="s">
        <v>8</v>
      </c>
      <c r="CX159" s="331" t="s">
        <v>8</v>
      </c>
      <c r="CY159" s="336" t="s">
        <v>8</v>
      </c>
      <c r="CZ159" s="336" t="s">
        <v>8</v>
      </c>
      <c r="DA159" s="336" t="s">
        <v>8</v>
      </c>
      <c r="DB159" s="336" t="s">
        <v>8</v>
      </c>
      <c r="DC159" s="336" t="s">
        <v>8</v>
      </c>
      <c r="DD159" s="336" t="s">
        <v>8</v>
      </c>
      <c r="DE159" s="57" t="s">
        <v>8</v>
      </c>
      <c r="DF159" s="57" t="s">
        <v>8</v>
      </c>
      <c r="DG159" s="2"/>
      <c r="DH159" s="2"/>
      <c r="DI159" s="2"/>
      <c r="DJ159" s="2"/>
      <c r="DK159" s="2"/>
      <c r="DL159" s="2"/>
      <c r="DM159" s="2"/>
      <c r="DN159" s="2"/>
      <c r="DO159" s="2"/>
      <c r="DP159" s="2"/>
      <c r="DQ159" s="2"/>
      <c r="DR159" s="2"/>
      <c r="DS159" s="2"/>
      <c r="DT159" s="2"/>
      <c r="DU159" s="2"/>
      <c r="DV159" s="2"/>
      <c r="DW159" s="2"/>
      <c r="DX159" s="2"/>
      <c r="DY159" s="2"/>
      <c r="DZ159" s="2"/>
    </row>
    <row r="160" spans="1:130" ht="50.25" customHeight="1" x14ac:dyDescent="0.25">
      <c r="A160" s="614">
        <v>138</v>
      </c>
      <c r="B160" s="617">
        <v>227</v>
      </c>
      <c r="C160" s="56"/>
      <c r="D160" s="709" t="s">
        <v>196</v>
      </c>
      <c r="E160" s="547"/>
      <c r="F160" s="631" t="s">
        <v>197</v>
      </c>
      <c r="G160" s="547"/>
      <c r="H160" s="565" t="s">
        <v>1403</v>
      </c>
      <c r="I160" s="562" t="s">
        <v>611</v>
      </c>
      <c r="J160" s="57"/>
      <c r="K160" s="57"/>
      <c r="L160" s="57"/>
      <c r="M160" s="61"/>
      <c r="N160" s="563" t="s">
        <v>541</v>
      </c>
      <c r="O160" s="58"/>
      <c r="P160" s="58"/>
      <c r="Q160" s="58"/>
      <c r="R160" s="58"/>
      <c r="S160" s="58"/>
      <c r="T160" s="58"/>
      <c r="U160" s="58"/>
      <c r="V160" s="58"/>
      <c r="W160" s="58"/>
      <c r="X160" s="58"/>
      <c r="Y160" s="67"/>
      <c r="Z160" s="57"/>
      <c r="AA160" s="57"/>
      <c r="AB160" s="57"/>
      <c r="AC160" s="57"/>
      <c r="AD160" s="57"/>
      <c r="AE160" s="68"/>
      <c r="AF160" s="68"/>
      <c r="AG160" s="68" t="s">
        <v>623</v>
      </c>
      <c r="AH160" s="561"/>
      <c r="AI160" s="561"/>
      <c r="AJ160" s="561"/>
      <c r="AK160" s="561"/>
      <c r="AL160" s="561"/>
      <c r="AM160" s="561"/>
      <c r="AN160" s="561"/>
      <c r="AO160" s="561"/>
      <c r="AP160" s="561"/>
      <c r="AQ160" s="561"/>
      <c r="AR160" s="561"/>
      <c r="AS160" s="561"/>
      <c r="AT160" s="561"/>
      <c r="AU160" s="561"/>
      <c r="AV160" s="561"/>
      <c r="AW160" s="561"/>
      <c r="AX160" s="561"/>
      <c r="AY160" s="561"/>
      <c r="AZ160" s="561"/>
      <c r="BA160" s="561"/>
      <c r="BB160" s="561"/>
      <c r="BC160" s="561"/>
      <c r="BD160" s="561"/>
      <c r="BE160" s="561"/>
      <c r="BF160" s="561"/>
      <c r="BG160" s="561"/>
      <c r="BH160" s="561"/>
      <c r="BI160" s="561"/>
      <c r="BJ160" s="336"/>
      <c r="BK160" s="336"/>
      <c r="BL160" s="336"/>
      <c r="BM160" s="336"/>
      <c r="BN160" s="336"/>
      <c r="BO160" s="336"/>
      <c r="BP160" s="336"/>
      <c r="BQ160" s="336"/>
      <c r="BR160" s="336"/>
      <c r="BS160" s="336"/>
      <c r="BT160" s="336"/>
      <c r="BU160" s="336"/>
      <c r="BV160" s="336"/>
      <c r="BW160" s="336"/>
      <c r="BX160" s="336"/>
      <c r="BY160" s="336"/>
      <c r="BZ160" s="336"/>
      <c r="CA160" s="336"/>
      <c r="CB160" s="336"/>
      <c r="CC160" s="336"/>
      <c r="CD160" s="336"/>
      <c r="CE160" s="336"/>
      <c r="CF160" s="336"/>
      <c r="CG160" s="336"/>
      <c r="CH160" s="336"/>
      <c r="CI160" s="336"/>
      <c r="CJ160" s="336"/>
      <c r="CK160" s="336"/>
      <c r="CL160" s="336"/>
      <c r="CM160" s="336"/>
      <c r="CN160" s="336"/>
      <c r="CO160" s="336"/>
      <c r="CP160" s="336"/>
      <c r="CQ160" s="336"/>
      <c r="CR160" s="336"/>
      <c r="CS160" s="336"/>
      <c r="CT160" s="336"/>
      <c r="CU160" s="336"/>
      <c r="CV160" s="336"/>
      <c r="CW160" s="336"/>
      <c r="CX160" s="331"/>
      <c r="CY160" s="336"/>
      <c r="CZ160" s="336"/>
      <c r="DA160" s="336"/>
      <c r="DB160" s="336"/>
      <c r="DC160" s="336"/>
      <c r="DD160" s="336"/>
      <c r="DE160" s="57"/>
      <c r="DF160" s="57"/>
      <c r="DG160" s="387"/>
      <c r="DH160" s="387"/>
      <c r="DI160" s="387"/>
      <c r="DJ160" s="387"/>
      <c r="DK160" s="387"/>
      <c r="DL160" s="387"/>
      <c r="DM160" s="387"/>
      <c r="DN160" s="387"/>
      <c r="DO160" s="387"/>
      <c r="DP160" s="387"/>
      <c r="DQ160" s="387"/>
      <c r="DR160" s="387"/>
      <c r="DS160" s="387"/>
      <c r="DT160" s="387"/>
      <c r="DU160" s="387"/>
      <c r="DV160" s="387"/>
      <c r="DW160" s="387"/>
      <c r="DX160" s="387"/>
      <c r="DY160" s="387"/>
      <c r="DZ160" s="387"/>
    </row>
    <row r="161" spans="1:130" ht="65.25" hidden="1" customHeight="1" x14ac:dyDescent="0.25">
      <c r="A161" s="616"/>
      <c r="B161" s="619"/>
      <c r="C161" s="56">
        <v>236</v>
      </c>
      <c r="D161" s="710"/>
      <c r="E161" s="564" t="s">
        <v>19</v>
      </c>
      <c r="F161" s="631"/>
      <c r="G161" s="562" t="s">
        <v>19</v>
      </c>
      <c r="H161" s="18" t="s">
        <v>725</v>
      </c>
      <c r="I161" s="64" t="s">
        <v>628</v>
      </c>
      <c r="J161" s="64" t="s">
        <v>179</v>
      </c>
      <c r="K161" s="16" t="s">
        <v>6</v>
      </c>
      <c r="L161" s="16" t="s">
        <v>15</v>
      </c>
      <c r="M161" s="24">
        <v>1</v>
      </c>
      <c r="N161" s="312" t="s">
        <v>544</v>
      </c>
      <c r="O161" s="66"/>
      <c r="P161" s="66"/>
      <c r="Q161" s="66"/>
      <c r="R161" s="66"/>
      <c r="S161" s="127" t="s">
        <v>15</v>
      </c>
      <c r="T161" s="66"/>
      <c r="U161" s="66"/>
      <c r="V161" s="66"/>
      <c r="W161" s="66"/>
      <c r="X161" s="66"/>
      <c r="Y161" s="67">
        <f t="shared" si="47"/>
        <v>1</v>
      </c>
      <c r="Z161" s="16"/>
      <c r="AA161" s="16"/>
      <c r="AB161" s="16"/>
      <c r="AC161" s="16"/>
      <c r="AD161" s="16"/>
      <c r="AE161" s="68"/>
      <c r="AF161" s="12"/>
      <c r="AG161" s="12"/>
      <c r="AH161" s="12"/>
      <c r="AI161" s="12"/>
      <c r="AJ161" s="12"/>
      <c r="AK161" s="12"/>
      <c r="AL161" s="12"/>
      <c r="AM161" s="12"/>
      <c r="AN161" s="12"/>
      <c r="AO161" s="12"/>
      <c r="AP161" s="12"/>
      <c r="AQ161" s="12" t="s">
        <v>626</v>
      </c>
      <c r="AR161" s="12" t="s">
        <v>654</v>
      </c>
      <c r="AS161" s="12" t="s">
        <v>654</v>
      </c>
      <c r="AT161" s="12" t="s">
        <v>654</v>
      </c>
      <c r="AU161" s="12"/>
      <c r="AV161" s="12"/>
      <c r="AW161" s="12"/>
      <c r="AX161" s="12"/>
      <c r="AY161" s="12"/>
      <c r="AZ161" s="12"/>
      <c r="BA161" s="12"/>
      <c r="BB161" s="12"/>
      <c r="BC161" s="12"/>
      <c r="BD161" s="12"/>
      <c r="BE161" s="12"/>
      <c r="BF161" s="12"/>
      <c r="BG161" s="12"/>
      <c r="BH161" s="12"/>
      <c r="BI161" s="12"/>
      <c r="BJ161" s="16">
        <v>2</v>
      </c>
      <c r="BK161" s="16">
        <v>2</v>
      </c>
      <c r="BL161" s="16">
        <v>2</v>
      </c>
      <c r="BM161" s="16">
        <v>2</v>
      </c>
      <c r="BN161" s="16">
        <v>2</v>
      </c>
      <c r="BO161" s="16">
        <v>2</v>
      </c>
      <c r="BP161" s="16">
        <v>2</v>
      </c>
      <c r="BQ161" s="16">
        <v>2</v>
      </c>
      <c r="BR161" s="16">
        <v>2</v>
      </c>
      <c r="BS161" s="16">
        <v>2</v>
      </c>
      <c r="BT161" s="16">
        <v>2</v>
      </c>
      <c r="BU161" s="16">
        <v>2</v>
      </c>
      <c r="BV161" s="16">
        <v>2</v>
      </c>
      <c r="BW161" s="16">
        <v>2</v>
      </c>
      <c r="BX161" s="16">
        <v>2</v>
      </c>
      <c r="BY161" s="16">
        <v>2</v>
      </c>
      <c r="BZ161" s="16">
        <v>2</v>
      </c>
      <c r="CA161" s="16">
        <v>2</v>
      </c>
      <c r="CB161" s="16">
        <v>2</v>
      </c>
      <c r="CC161" s="16">
        <v>2</v>
      </c>
      <c r="CD161" s="16">
        <v>2</v>
      </c>
      <c r="CE161" s="16">
        <v>2</v>
      </c>
      <c r="CF161" s="16">
        <v>2</v>
      </c>
      <c r="CG161" s="16">
        <v>2</v>
      </c>
      <c r="CH161" s="16">
        <v>2</v>
      </c>
      <c r="CI161" s="16">
        <v>2</v>
      </c>
      <c r="CJ161" s="16">
        <v>2</v>
      </c>
      <c r="CK161" s="16">
        <v>2</v>
      </c>
      <c r="CL161" s="16">
        <v>2</v>
      </c>
      <c r="CM161" s="16">
        <v>2</v>
      </c>
      <c r="CN161" s="16">
        <v>2</v>
      </c>
      <c r="CO161" s="16">
        <v>2</v>
      </c>
      <c r="CP161" s="16">
        <v>2</v>
      </c>
      <c r="CQ161" s="16">
        <v>2</v>
      </c>
      <c r="CR161" s="16">
        <v>2</v>
      </c>
      <c r="CS161" s="16">
        <v>2</v>
      </c>
      <c r="CT161" s="16">
        <v>2</v>
      </c>
      <c r="CU161" s="16">
        <v>2</v>
      </c>
      <c r="CV161" s="16">
        <v>2</v>
      </c>
      <c r="CW161" s="69">
        <f t="shared" ref="CW161:CW170" si="58">COUNTIF(BJ161:CV161,"2")</f>
        <v>39</v>
      </c>
      <c r="CX161" s="352">
        <f t="shared" ref="CX161:CX170" si="59">CW161/(CW161+CY161+DA161+DC161)</f>
        <v>1</v>
      </c>
      <c r="CY161" s="69">
        <f t="shared" ref="CY161:CY170" si="60">COUNTIF(BJ161:CV161,"1")</f>
        <v>0</v>
      </c>
      <c r="CZ161" s="70">
        <f t="shared" ref="CZ161:CZ170" si="61">CY161/(CW161+CY161+DA161+DC161)</f>
        <v>0</v>
      </c>
      <c r="DA161" s="69">
        <f t="shared" ref="DA161:DA170" si="62">COUNTIF(BJ161:CV161,"0")</f>
        <v>0</v>
      </c>
      <c r="DB161" s="70">
        <f t="shared" ref="DB161:DB170" si="63">DA161/(CW161+CY161+DA161+DC161)</f>
        <v>0</v>
      </c>
      <c r="DC161" s="69">
        <f t="shared" ref="DC161:DC170" si="64">COUNTIF(BJ161:CV161,"KĐG")</f>
        <v>0</v>
      </c>
      <c r="DD161" s="70">
        <f t="shared" ref="DD161:DD170" si="65">DC161/(CW161+CY161+DA161+DC161)</f>
        <v>0</v>
      </c>
      <c r="DE161" s="71">
        <f t="shared" ref="DE161:DE170" si="66">(((CW161*2)+(CY161*1)+(DA161*0)))/(CW161+CY161+DA161)</f>
        <v>2</v>
      </c>
      <c r="DF161" s="71" t="str">
        <f t="shared" ref="DF161:DF170" si="67">IF(DD161&gt;=50%,"KĐG",IF(DE161&gt;=1.6,"Đạt mục tiêu",IF(DE161&gt;=1,"Cần cố gắng","Chưa đạt")))</f>
        <v>Đạt mục tiêu</v>
      </c>
      <c r="DG161" s="2"/>
      <c r="DH161" s="2"/>
      <c r="DI161" s="2"/>
      <c r="DJ161" s="2"/>
      <c r="DK161" s="2"/>
      <c r="DL161" s="2"/>
      <c r="DM161" s="2"/>
      <c r="DN161" s="2"/>
      <c r="DO161" s="2"/>
      <c r="DP161" s="2"/>
      <c r="DQ161" s="2"/>
      <c r="DR161" s="2"/>
      <c r="DS161" s="2"/>
      <c r="DT161" s="2"/>
      <c r="DU161" s="2"/>
      <c r="DV161" s="2"/>
      <c r="DW161" s="2"/>
      <c r="DX161" s="2"/>
      <c r="DY161" s="2"/>
      <c r="DZ161" s="2"/>
    </row>
    <row r="162" spans="1:130" ht="51" customHeight="1" x14ac:dyDescent="0.25">
      <c r="A162" s="614">
        <v>139</v>
      </c>
      <c r="B162" s="617">
        <v>236</v>
      </c>
      <c r="C162" s="56"/>
      <c r="D162" s="612" t="s">
        <v>198</v>
      </c>
      <c r="E162" s="15"/>
      <c r="F162" s="620" t="s">
        <v>199</v>
      </c>
      <c r="G162" s="64"/>
      <c r="H162" s="8" t="s">
        <v>1401</v>
      </c>
      <c r="I162" s="64" t="s">
        <v>611</v>
      </c>
      <c r="J162" s="64"/>
      <c r="K162" s="16"/>
      <c r="L162" s="16"/>
      <c r="M162" s="559"/>
      <c r="N162" s="560" t="s">
        <v>541</v>
      </c>
      <c r="O162" s="67"/>
      <c r="P162" s="66"/>
      <c r="Q162" s="66"/>
      <c r="R162" s="66"/>
      <c r="S162" s="127"/>
      <c r="T162" s="66"/>
      <c r="U162" s="66"/>
      <c r="V162" s="66"/>
      <c r="W162" s="66"/>
      <c r="X162" s="66"/>
      <c r="Y162" s="67"/>
      <c r="Z162" s="16"/>
      <c r="AA162" s="16"/>
      <c r="AB162" s="16"/>
      <c r="AC162" s="16"/>
      <c r="AD162" s="16"/>
      <c r="AE162" s="68"/>
      <c r="AF162" s="12" t="s">
        <v>623</v>
      </c>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69"/>
      <c r="CX162" s="352"/>
      <c r="CY162" s="69"/>
      <c r="CZ162" s="70"/>
      <c r="DA162" s="69"/>
      <c r="DB162" s="70"/>
      <c r="DC162" s="69"/>
      <c r="DD162" s="70"/>
      <c r="DE162" s="71"/>
      <c r="DF162" s="71"/>
      <c r="DG162" s="387"/>
      <c r="DH162" s="387"/>
      <c r="DI162" s="387"/>
      <c r="DJ162" s="387"/>
      <c r="DK162" s="387"/>
      <c r="DL162" s="387"/>
      <c r="DM162" s="387"/>
      <c r="DN162" s="387"/>
      <c r="DO162" s="387"/>
      <c r="DP162" s="387"/>
      <c r="DQ162" s="387"/>
      <c r="DR162" s="387"/>
      <c r="DS162" s="387"/>
      <c r="DT162" s="387"/>
      <c r="DU162" s="387"/>
      <c r="DV162" s="387"/>
      <c r="DW162" s="387"/>
      <c r="DX162" s="387"/>
      <c r="DY162" s="387"/>
      <c r="DZ162" s="387"/>
    </row>
    <row r="163" spans="1:130" ht="41.25" hidden="1" customHeight="1" x14ac:dyDescent="0.25">
      <c r="A163" s="616"/>
      <c r="B163" s="619"/>
      <c r="C163" s="56">
        <v>237</v>
      </c>
      <c r="D163" s="613"/>
      <c r="E163" s="15" t="s">
        <v>19</v>
      </c>
      <c r="F163" s="613"/>
      <c r="G163" s="64" t="s">
        <v>19</v>
      </c>
      <c r="H163" s="8" t="s">
        <v>726</v>
      </c>
      <c r="I163" s="64" t="s">
        <v>628</v>
      </c>
      <c r="J163" s="64" t="s">
        <v>179</v>
      </c>
      <c r="K163" s="16" t="s">
        <v>6</v>
      </c>
      <c r="L163" s="16" t="s">
        <v>15</v>
      </c>
      <c r="M163" s="25"/>
      <c r="N163" s="306" t="s">
        <v>544</v>
      </c>
      <c r="O163" s="67"/>
      <c r="P163" s="66"/>
      <c r="Q163" s="66"/>
      <c r="R163" s="66"/>
      <c r="S163" s="66" t="s">
        <v>15</v>
      </c>
      <c r="T163" s="66"/>
      <c r="U163" s="66"/>
      <c r="V163" s="66"/>
      <c r="W163" s="66"/>
      <c r="X163" s="66"/>
      <c r="Y163" s="67">
        <f t="shared" si="47"/>
        <v>1</v>
      </c>
      <c r="Z163" s="16"/>
      <c r="AA163" s="16"/>
      <c r="AB163" s="16"/>
      <c r="AC163" s="16"/>
      <c r="AD163" s="16"/>
      <c r="AE163" s="68"/>
      <c r="AF163" s="12"/>
      <c r="AG163" s="12"/>
      <c r="AH163" s="12"/>
      <c r="AI163" s="12"/>
      <c r="AJ163" s="12"/>
      <c r="AK163" s="12"/>
      <c r="AL163" s="12"/>
      <c r="AM163" s="12"/>
      <c r="AN163" s="12"/>
      <c r="AO163" s="12"/>
      <c r="AP163" s="12"/>
      <c r="AQ163" s="12"/>
      <c r="AR163" s="12" t="s">
        <v>710</v>
      </c>
      <c r="AS163" s="12" t="s">
        <v>710</v>
      </c>
      <c r="AT163" s="12"/>
      <c r="AU163" s="12"/>
      <c r="AV163" s="12"/>
      <c r="AW163" s="12"/>
      <c r="AX163" s="12"/>
      <c r="AY163" s="12"/>
      <c r="AZ163" s="12"/>
      <c r="BA163" s="12"/>
      <c r="BB163" s="12"/>
      <c r="BC163" s="12"/>
      <c r="BD163" s="12"/>
      <c r="BE163" s="12"/>
      <c r="BF163" s="12"/>
      <c r="BG163" s="12"/>
      <c r="BH163" s="12"/>
      <c r="BI163" s="12"/>
      <c r="BJ163" s="16">
        <v>2</v>
      </c>
      <c r="BK163" s="16">
        <v>2</v>
      </c>
      <c r="BL163" s="16">
        <v>2</v>
      </c>
      <c r="BM163" s="16">
        <v>2</v>
      </c>
      <c r="BN163" s="16">
        <v>2</v>
      </c>
      <c r="BO163" s="16">
        <v>2</v>
      </c>
      <c r="BP163" s="16">
        <v>2</v>
      </c>
      <c r="BQ163" s="16">
        <v>2</v>
      </c>
      <c r="BR163" s="16">
        <v>2</v>
      </c>
      <c r="BS163" s="16">
        <v>2</v>
      </c>
      <c r="BT163" s="16">
        <v>2</v>
      </c>
      <c r="BU163" s="16">
        <v>2</v>
      </c>
      <c r="BV163" s="16">
        <v>2</v>
      </c>
      <c r="BW163" s="16">
        <v>2</v>
      </c>
      <c r="BX163" s="16">
        <v>2</v>
      </c>
      <c r="BY163" s="16">
        <v>2</v>
      </c>
      <c r="BZ163" s="16">
        <v>2</v>
      </c>
      <c r="CA163" s="16">
        <v>2</v>
      </c>
      <c r="CB163" s="16">
        <v>2</v>
      </c>
      <c r="CC163" s="16">
        <v>2</v>
      </c>
      <c r="CD163" s="16">
        <v>2</v>
      </c>
      <c r="CE163" s="16">
        <v>2</v>
      </c>
      <c r="CF163" s="16">
        <v>2</v>
      </c>
      <c r="CG163" s="16">
        <v>2</v>
      </c>
      <c r="CH163" s="16">
        <v>2</v>
      </c>
      <c r="CI163" s="16">
        <v>2</v>
      </c>
      <c r="CJ163" s="16">
        <v>2</v>
      </c>
      <c r="CK163" s="16">
        <v>2</v>
      </c>
      <c r="CL163" s="16">
        <v>2</v>
      </c>
      <c r="CM163" s="16">
        <v>2</v>
      </c>
      <c r="CN163" s="16">
        <v>2</v>
      </c>
      <c r="CO163" s="16">
        <v>2</v>
      </c>
      <c r="CP163" s="16">
        <v>2</v>
      </c>
      <c r="CQ163" s="16">
        <v>2</v>
      </c>
      <c r="CR163" s="16">
        <v>2</v>
      </c>
      <c r="CS163" s="16">
        <v>2</v>
      </c>
      <c r="CT163" s="16">
        <v>2</v>
      </c>
      <c r="CU163" s="16">
        <v>2</v>
      </c>
      <c r="CV163" s="16">
        <v>2</v>
      </c>
      <c r="CW163" s="69">
        <f t="shared" si="58"/>
        <v>39</v>
      </c>
      <c r="CX163" s="352">
        <f t="shared" si="59"/>
        <v>1</v>
      </c>
      <c r="CY163" s="69">
        <f t="shared" si="60"/>
        <v>0</v>
      </c>
      <c r="CZ163" s="70">
        <f t="shared" si="61"/>
        <v>0</v>
      </c>
      <c r="DA163" s="69">
        <f t="shared" si="62"/>
        <v>0</v>
      </c>
      <c r="DB163" s="70">
        <f t="shared" si="63"/>
        <v>0</v>
      </c>
      <c r="DC163" s="69">
        <f t="shared" si="64"/>
        <v>0</v>
      </c>
      <c r="DD163" s="70">
        <f t="shared" si="65"/>
        <v>0</v>
      </c>
      <c r="DE163" s="71">
        <f t="shared" si="66"/>
        <v>2</v>
      </c>
      <c r="DF163" s="71" t="str">
        <f t="shared" si="67"/>
        <v>Đạt mục tiêu</v>
      </c>
      <c r="DG163" s="2"/>
      <c r="DH163" s="2"/>
      <c r="DI163" s="2"/>
      <c r="DJ163" s="2"/>
      <c r="DK163" s="2"/>
      <c r="DL163" s="2"/>
      <c r="DM163" s="2"/>
      <c r="DN163" s="2"/>
      <c r="DO163" s="2"/>
      <c r="DP163" s="2"/>
      <c r="DQ163" s="2"/>
      <c r="DR163" s="2"/>
      <c r="DS163" s="2"/>
      <c r="DT163" s="2"/>
      <c r="DU163" s="2"/>
      <c r="DV163" s="2"/>
      <c r="DW163" s="2"/>
      <c r="DX163" s="2"/>
      <c r="DY163" s="2"/>
      <c r="DZ163" s="2"/>
    </row>
    <row r="164" spans="1:130" ht="65.25" hidden="1" customHeight="1" x14ac:dyDescent="0.25">
      <c r="A164" s="49">
        <v>140</v>
      </c>
      <c r="B164" s="62">
        <v>237</v>
      </c>
      <c r="C164" s="56">
        <v>238</v>
      </c>
      <c r="D164" s="8" t="s">
        <v>200</v>
      </c>
      <c r="E164" s="15" t="s">
        <v>19</v>
      </c>
      <c r="F164" s="15" t="s">
        <v>201</v>
      </c>
      <c r="G164" s="64" t="s">
        <v>19</v>
      </c>
      <c r="H164" s="8" t="s">
        <v>727</v>
      </c>
      <c r="I164" s="64" t="s">
        <v>628</v>
      </c>
      <c r="J164" s="64" t="s">
        <v>179</v>
      </c>
      <c r="K164" s="16" t="s">
        <v>6</v>
      </c>
      <c r="L164" s="16" t="s">
        <v>15</v>
      </c>
      <c r="M164" s="24">
        <v>1</v>
      </c>
      <c r="N164" s="306" t="s">
        <v>545</v>
      </c>
      <c r="O164" s="66"/>
      <c r="P164" s="66"/>
      <c r="Q164" s="66"/>
      <c r="R164" s="66"/>
      <c r="S164" s="66"/>
      <c r="T164" s="66" t="s">
        <v>15</v>
      </c>
      <c r="U164" s="80"/>
      <c r="V164" s="66"/>
      <c r="W164" s="66"/>
      <c r="X164" s="66"/>
      <c r="Y164" s="67">
        <f t="shared" si="47"/>
        <v>1</v>
      </c>
      <c r="Z164" s="16"/>
      <c r="AA164" s="16"/>
      <c r="AB164" s="16"/>
      <c r="AC164" s="16"/>
      <c r="AD164" s="16"/>
      <c r="AE164" s="68"/>
      <c r="AF164" s="12"/>
      <c r="AG164" s="12"/>
      <c r="AH164" s="12"/>
      <c r="AI164" s="12"/>
      <c r="AJ164" s="12"/>
      <c r="AK164" s="12"/>
      <c r="AL164" s="12"/>
      <c r="AM164" s="12"/>
      <c r="AN164" s="12"/>
      <c r="AO164" s="12"/>
      <c r="AP164" s="12"/>
      <c r="AQ164" s="12"/>
      <c r="AR164" s="12"/>
      <c r="AS164" s="12"/>
      <c r="AT164" s="12"/>
      <c r="AU164" s="12" t="s">
        <v>626</v>
      </c>
      <c r="AV164" s="12" t="s">
        <v>626</v>
      </c>
      <c r="AW164" s="12" t="s">
        <v>626</v>
      </c>
      <c r="AX164" s="12"/>
      <c r="AY164" s="12"/>
      <c r="AZ164" s="12"/>
      <c r="BA164" s="12"/>
      <c r="BB164" s="12"/>
      <c r="BC164" s="12"/>
      <c r="BD164" s="12"/>
      <c r="BE164" s="12"/>
      <c r="BF164" s="12"/>
      <c r="BG164" s="12"/>
      <c r="BH164" s="12"/>
      <c r="BI164" s="12"/>
      <c r="BJ164" s="345">
        <v>2</v>
      </c>
      <c r="BK164" s="345">
        <v>2</v>
      </c>
      <c r="BL164" s="345">
        <v>2</v>
      </c>
      <c r="BM164" s="345">
        <v>2</v>
      </c>
      <c r="BN164" s="345">
        <v>2</v>
      </c>
      <c r="BO164" s="345">
        <v>2</v>
      </c>
      <c r="BP164" s="345">
        <v>2</v>
      </c>
      <c r="BQ164" s="345">
        <v>1</v>
      </c>
      <c r="BR164" s="345">
        <v>2</v>
      </c>
      <c r="BS164" s="345">
        <v>2</v>
      </c>
      <c r="BT164" s="345">
        <v>2</v>
      </c>
      <c r="BU164" s="345">
        <v>2</v>
      </c>
      <c r="BV164" s="345">
        <v>1</v>
      </c>
      <c r="BW164" s="345">
        <v>2</v>
      </c>
      <c r="BX164" s="345">
        <v>2</v>
      </c>
      <c r="BY164" s="345">
        <v>2</v>
      </c>
      <c r="BZ164" s="345">
        <v>2</v>
      </c>
      <c r="CA164" s="345">
        <v>2</v>
      </c>
      <c r="CB164" s="345">
        <v>2</v>
      </c>
      <c r="CC164" s="345">
        <v>2</v>
      </c>
      <c r="CD164" s="345">
        <v>1</v>
      </c>
      <c r="CE164" s="345">
        <v>2</v>
      </c>
      <c r="CF164" s="345">
        <v>2</v>
      </c>
      <c r="CG164" s="345">
        <v>2</v>
      </c>
      <c r="CH164" s="345">
        <v>1</v>
      </c>
      <c r="CI164" s="345">
        <v>2</v>
      </c>
      <c r="CJ164" s="345">
        <v>2</v>
      </c>
      <c r="CK164" s="345">
        <v>2</v>
      </c>
      <c r="CL164" s="345">
        <v>2</v>
      </c>
      <c r="CM164" s="345">
        <v>2</v>
      </c>
      <c r="CN164" s="345">
        <v>1</v>
      </c>
      <c r="CO164" s="345">
        <v>2</v>
      </c>
      <c r="CP164" s="345">
        <v>2</v>
      </c>
      <c r="CQ164" s="345">
        <v>2</v>
      </c>
      <c r="CR164" s="345">
        <v>2</v>
      </c>
      <c r="CS164" s="345">
        <v>2</v>
      </c>
      <c r="CT164" s="345">
        <v>2</v>
      </c>
      <c r="CU164" s="345">
        <v>2</v>
      </c>
      <c r="CV164" s="345">
        <v>2</v>
      </c>
      <c r="CW164" s="335">
        <f t="shared" si="58"/>
        <v>34</v>
      </c>
      <c r="CX164" s="330">
        <f t="shared" si="59"/>
        <v>0.87179487179487181</v>
      </c>
      <c r="CY164" s="335">
        <f t="shared" si="60"/>
        <v>5</v>
      </c>
      <c r="CZ164" s="339">
        <f t="shared" si="61"/>
        <v>0.12820512820512819</v>
      </c>
      <c r="DA164" s="335">
        <f t="shared" si="62"/>
        <v>0</v>
      </c>
      <c r="DB164" s="339">
        <f t="shared" si="63"/>
        <v>0</v>
      </c>
      <c r="DC164" s="335">
        <f t="shared" si="64"/>
        <v>0</v>
      </c>
      <c r="DD164" s="339">
        <f t="shared" si="65"/>
        <v>0</v>
      </c>
      <c r="DE164" s="71">
        <f t="shared" si="66"/>
        <v>1.8717948717948718</v>
      </c>
      <c r="DF164" s="71" t="str">
        <f t="shared" si="67"/>
        <v>Đạt mục tiêu</v>
      </c>
      <c r="DG164" s="2"/>
      <c r="DH164" s="2"/>
      <c r="DI164" s="2"/>
      <c r="DJ164" s="2"/>
      <c r="DK164" s="2"/>
      <c r="DL164" s="2"/>
      <c r="DM164" s="2"/>
      <c r="DN164" s="2"/>
      <c r="DO164" s="2"/>
      <c r="DP164" s="2"/>
      <c r="DQ164" s="2"/>
      <c r="DR164" s="2"/>
      <c r="DS164" s="2"/>
      <c r="DT164" s="2"/>
      <c r="DU164" s="2"/>
      <c r="DV164" s="2"/>
      <c r="DW164" s="2"/>
      <c r="DX164" s="2"/>
      <c r="DY164" s="2"/>
      <c r="DZ164" s="2"/>
    </row>
    <row r="165" spans="1:130" ht="36.75" hidden="1" customHeight="1" x14ac:dyDescent="0.25">
      <c r="A165" s="49">
        <v>141</v>
      </c>
      <c r="B165" s="62">
        <v>238</v>
      </c>
      <c r="C165" s="56">
        <v>239</v>
      </c>
      <c r="D165" s="8" t="s">
        <v>202</v>
      </c>
      <c r="E165" s="15" t="s">
        <v>19</v>
      </c>
      <c r="F165" s="15" t="s">
        <v>203</v>
      </c>
      <c r="G165" s="64" t="s">
        <v>19</v>
      </c>
      <c r="H165" s="8" t="s">
        <v>728</v>
      </c>
      <c r="I165" s="64" t="s">
        <v>628</v>
      </c>
      <c r="J165" s="64" t="s">
        <v>179</v>
      </c>
      <c r="K165" s="16" t="s">
        <v>6</v>
      </c>
      <c r="L165" s="16" t="s">
        <v>15</v>
      </c>
      <c r="M165" s="25"/>
      <c r="N165" s="25" t="s">
        <v>546</v>
      </c>
      <c r="O165" s="67"/>
      <c r="P165" s="66"/>
      <c r="Q165" s="66"/>
      <c r="R165" s="66"/>
      <c r="S165" s="66"/>
      <c r="T165" s="66"/>
      <c r="U165" s="66" t="s">
        <v>15</v>
      </c>
      <c r="V165" s="66"/>
      <c r="W165" s="66"/>
      <c r="X165" s="66"/>
      <c r="Y165" s="67">
        <f t="shared" si="47"/>
        <v>1</v>
      </c>
      <c r="Z165" s="16"/>
      <c r="AA165" s="16"/>
      <c r="AB165" s="16"/>
      <c r="AC165" s="16"/>
      <c r="AD165" s="16"/>
      <c r="AE165" s="68"/>
      <c r="AF165" s="12"/>
      <c r="AG165" s="12"/>
      <c r="AH165" s="12"/>
      <c r="AI165" s="12"/>
      <c r="AJ165" s="12"/>
      <c r="AK165" s="12"/>
      <c r="AL165" s="12"/>
      <c r="AM165" s="12"/>
      <c r="AN165" s="12"/>
      <c r="AO165" s="12"/>
      <c r="AP165" s="12"/>
      <c r="AQ165" s="12"/>
      <c r="AR165" s="12"/>
      <c r="AS165" s="12"/>
      <c r="AT165" s="12"/>
      <c r="AU165" s="12"/>
      <c r="AV165" s="12"/>
      <c r="AW165" s="12"/>
      <c r="AX165" s="12"/>
      <c r="AY165" s="12" t="s">
        <v>654</v>
      </c>
      <c r="AZ165" s="12"/>
      <c r="BA165" s="12"/>
      <c r="BB165" s="12" t="s">
        <v>623</v>
      </c>
      <c r="BC165" s="12"/>
      <c r="BD165" s="12"/>
      <c r="BE165" s="12"/>
      <c r="BF165" s="12"/>
      <c r="BG165" s="12"/>
      <c r="BH165" s="12"/>
      <c r="BI165" s="12"/>
      <c r="BJ165" s="16">
        <v>2</v>
      </c>
      <c r="BK165" s="16">
        <v>2</v>
      </c>
      <c r="BL165" s="16">
        <v>2</v>
      </c>
      <c r="BM165" s="16">
        <v>2</v>
      </c>
      <c r="BN165" s="16">
        <v>2</v>
      </c>
      <c r="BO165" s="16">
        <v>2</v>
      </c>
      <c r="BP165" s="16">
        <v>2</v>
      </c>
      <c r="BQ165" s="16">
        <v>2</v>
      </c>
      <c r="BR165" s="16">
        <v>2</v>
      </c>
      <c r="BS165" s="16">
        <v>2</v>
      </c>
      <c r="BT165" s="16">
        <v>2</v>
      </c>
      <c r="BU165" s="16">
        <v>2</v>
      </c>
      <c r="BV165" s="16">
        <v>2</v>
      </c>
      <c r="BW165" s="16">
        <v>2</v>
      </c>
      <c r="BX165" s="16">
        <v>2</v>
      </c>
      <c r="BY165" s="16">
        <v>2</v>
      </c>
      <c r="BZ165" s="16">
        <v>2</v>
      </c>
      <c r="CA165" s="16">
        <v>2</v>
      </c>
      <c r="CB165" s="16">
        <v>2</v>
      </c>
      <c r="CC165" s="16">
        <v>2</v>
      </c>
      <c r="CD165" s="16">
        <v>2</v>
      </c>
      <c r="CE165" s="16">
        <v>2</v>
      </c>
      <c r="CF165" s="16">
        <v>2</v>
      </c>
      <c r="CG165" s="16">
        <v>2</v>
      </c>
      <c r="CH165" s="16">
        <v>2</v>
      </c>
      <c r="CI165" s="16">
        <v>2</v>
      </c>
      <c r="CJ165" s="16">
        <v>2</v>
      </c>
      <c r="CK165" s="16">
        <v>2</v>
      </c>
      <c r="CL165" s="16">
        <v>2</v>
      </c>
      <c r="CM165" s="16">
        <v>2</v>
      </c>
      <c r="CN165" s="16">
        <v>2</v>
      </c>
      <c r="CO165" s="16">
        <v>2</v>
      </c>
      <c r="CP165" s="16">
        <v>2</v>
      </c>
      <c r="CQ165" s="16">
        <v>2</v>
      </c>
      <c r="CR165" s="16">
        <v>2</v>
      </c>
      <c r="CS165" s="16">
        <v>2</v>
      </c>
      <c r="CT165" s="16">
        <v>2</v>
      </c>
      <c r="CU165" s="16">
        <v>2</v>
      </c>
      <c r="CV165" s="16">
        <v>2</v>
      </c>
      <c r="CW165" s="69">
        <f t="shared" si="58"/>
        <v>39</v>
      </c>
      <c r="CX165" s="352">
        <f t="shared" si="59"/>
        <v>1</v>
      </c>
      <c r="CY165" s="69">
        <f t="shared" si="60"/>
        <v>0</v>
      </c>
      <c r="CZ165" s="70">
        <f t="shared" si="61"/>
        <v>0</v>
      </c>
      <c r="DA165" s="69">
        <f t="shared" si="62"/>
        <v>0</v>
      </c>
      <c r="DB165" s="70">
        <f t="shared" si="63"/>
        <v>0</v>
      </c>
      <c r="DC165" s="69">
        <f t="shared" si="64"/>
        <v>0</v>
      </c>
      <c r="DD165" s="70">
        <f t="shared" si="65"/>
        <v>0</v>
      </c>
      <c r="DE165" s="71">
        <f t="shared" si="66"/>
        <v>2</v>
      </c>
      <c r="DF165" s="71" t="str">
        <f t="shared" si="67"/>
        <v>Đạt mục tiêu</v>
      </c>
      <c r="DG165" s="2"/>
      <c r="DH165" s="2"/>
      <c r="DI165" s="2"/>
      <c r="DJ165" s="2"/>
      <c r="DK165" s="2"/>
      <c r="DL165" s="2"/>
      <c r="DM165" s="2"/>
      <c r="DN165" s="2"/>
      <c r="DO165" s="2"/>
      <c r="DP165" s="2"/>
      <c r="DQ165" s="2"/>
      <c r="DR165" s="2"/>
      <c r="DS165" s="2"/>
      <c r="DT165" s="2"/>
      <c r="DU165" s="2"/>
      <c r="DV165" s="2"/>
      <c r="DW165" s="2"/>
      <c r="DX165" s="2"/>
      <c r="DY165" s="2"/>
      <c r="DZ165" s="2"/>
    </row>
    <row r="166" spans="1:130" ht="36.75" customHeight="1" x14ac:dyDescent="0.25">
      <c r="A166" s="614">
        <v>142</v>
      </c>
      <c r="B166" s="617">
        <v>239</v>
      </c>
      <c r="C166" s="56"/>
      <c r="D166" s="612" t="s">
        <v>205</v>
      </c>
      <c r="E166" s="15"/>
      <c r="F166" s="612" t="s">
        <v>204</v>
      </c>
      <c r="G166" s="64"/>
      <c r="H166" s="8" t="s">
        <v>1402</v>
      </c>
      <c r="I166" s="64" t="s">
        <v>611</v>
      </c>
      <c r="J166" s="388"/>
      <c r="K166" s="12"/>
      <c r="L166" s="12"/>
      <c r="M166" s="25"/>
      <c r="N166" s="25" t="s">
        <v>541</v>
      </c>
      <c r="O166" s="67"/>
      <c r="P166" s="66"/>
      <c r="Q166" s="66"/>
      <c r="R166" s="66"/>
      <c r="S166" s="66"/>
      <c r="T166" s="66"/>
      <c r="U166" s="66"/>
      <c r="V166" s="66"/>
      <c r="W166" s="66"/>
      <c r="X166" s="66"/>
      <c r="Y166" s="67"/>
      <c r="Z166" s="16"/>
      <c r="AA166" s="16"/>
      <c r="AB166" s="16"/>
      <c r="AC166" s="16"/>
      <c r="AD166" s="16"/>
      <c r="AE166" s="68"/>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69"/>
      <c r="CX166" s="352"/>
      <c r="CY166" s="69"/>
      <c r="CZ166" s="70"/>
      <c r="DA166" s="69"/>
      <c r="DB166" s="70"/>
      <c r="DC166" s="69"/>
      <c r="DD166" s="70"/>
      <c r="DE166" s="71"/>
      <c r="DF166" s="71"/>
      <c r="DG166" s="387"/>
      <c r="DH166" s="387"/>
      <c r="DI166" s="387"/>
      <c r="DJ166" s="387"/>
      <c r="DK166" s="387"/>
      <c r="DL166" s="387"/>
      <c r="DM166" s="387"/>
      <c r="DN166" s="387"/>
      <c r="DO166" s="387"/>
      <c r="DP166" s="387"/>
      <c r="DQ166" s="387"/>
      <c r="DR166" s="387"/>
      <c r="DS166" s="387"/>
      <c r="DT166" s="387"/>
      <c r="DU166" s="387"/>
      <c r="DV166" s="387"/>
      <c r="DW166" s="387"/>
      <c r="DX166" s="387"/>
      <c r="DY166" s="387"/>
      <c r="DZ166" s="387"/>
    </row>
    <row r="167" spans="1:130" ht="68.25" hidden="1" customHeight="1" x14ac:dyDescent="0.25">
      <c r="A167" s="616"/>
      <c r="B167" s="619"/>
      <c r="C167" s="56">
        <v>241</v>
      </c>
      <c r="D167" s="613"/>
      <c r="E167" s="15" t="s">
        <v>19</v>
      </c>
      <c r="F167" s="613"/>
      <c r="G167" s="64" t="s">
        <v>19</v>
      </c>
      <c r="H167" s="8" t="s">
        <v>729</v>
      </c>
      <c r="I167" s="64" t="s">
        <v>628</v>
      </c>
      <c r="J167" s="388" t="s">
        <v>179</v>
      </c>
      <c r="K167" s="12" t="s">
        <v>6</v>
      </c>
      <c r="L167" s="12" t="s">
        <v>15</v>
      </c>
      <c r="M167" s="11">
        <v>1</v>
      </c>
      <c r="N167" s="305" t="s">
        <v>544</v>
      </c>
      <c r="O167" s="66"/>
      <c r="P167" s="66"/>
      <c r="Q167" s="66"/>
      <c r="R167" s="66"/>
      <c r="S167" s="66" t="s">
        <v>15</v>
      </c>
      <c r="T167" s="66"/>
      <c r="U167" s="66"/>
      <c r="V167" s="66"/>
      <c r="W167" s="66"/>
      <c r="X167" s="66"/>
      <c r="Y167" s="67">
        <f t="shared" si="47"/>
        <v>1</v>
      </c>
      <c r="Z167" s="16"/>
      <c r="AA167" s="16"/>
      <c r="AB167" s="16"/>
      <c r="AC167" s="16"/>
      <c r="AD167" s="16"/>
      <c r="AE167" s="68"/>
      <c r="AF167" s="12"/>
      <c r="AG167" s="12"/>
      <c r="AH167" s="12"/>
      <c r="AI167" s="12"/>
      <c r="AJ167" s="12"/>
      <c r="AK167" s="12"/>
      <c r="AL167" s="12"/>
      <c r="AM167" s="12"/>
      <c r="AN167" s="12"/>
      <c r="AO167" s="12"/>
      <c r="AP167" s="12"/>
      <c r="AQ167" s="12" t="s">
        <v>623</v>
      </c>
      <c r="AR167" s="12" t="s">
        <v>623</v>
      </c>
      <c r="AS167" s="12" t="s">
        <v>623</v>
      </c>
      <c r="AT167" s="12" t="s">
        <v>623</v>
      </c>
      <c r="AU167" s="12"/>
      <c r="AV167" s="12"/>
      <c r="AW167" s="12"/>
      <c r="AX167" s="12"/>
      <c r="AY167" s="12"/>
      <c r="AZ167" s="12"/>
      <c r="BA167" s="12"/>
      <c r="BB167" s="12"/>
      <c r="BC167" s="12"/>
      <c r="BD167" s="12"/>
      <c r="BE167" s="12"/>
      <c r="BF167" s="12"/>
      <c r="BG167" s="12"/>
      <c r="BH167" s="12"/>
      <c r="BI167" s="12"/>
      <c r="BJ167" s="16">
        <v>2</v>
      </c>
      <c r="BK167" s="16">
        <v>2</v>
      </c>
      <c r="BL167" s="16">
        <v>2</v>
      </c>
      <c r="BM167" s="16">
        <v>2</v>
      </c>
      <c r="BN167" s="16">
        <v>2</v>
      </c>
      <c r="BO167" s="16">
        <v>2</v>
      </c>
      <c r="BP167" s="16">
        <v>2</v>
      </c>
      <c r="BQ167" s="16">
        <v>2</v>
      </c>
      <c r="BR167" s="16">
        <v>2</v>
      </c>
      <c r="BS167" s="16">
        <v>2</v>
      </c>
      <c r="BT167" s="16">
        <v>2</v>
      </c>
      <c r="BU167" s="16">
        <v>2</v>
      </c>
      <c r="BV167" s="16">
        <v>2</v>
      </c>
      <c r="BW167" s="16">
        <v>2</v>
      </c>
      <c r="BX167" s="16">
        <v>2</v>
      </c>
      <c r="BY167" s="16">
        <v>2</v>
      </c>
      <c r="BZ167" s="16">
        <v>2</v>
      </c>
      <c r="CA167" s="16">
        <v>2</v>
      </c>
      <c r="CB167" s="16">
        <v>2</v>
      </c>
      <c r="CC167" s="16">
        <v>2</v>
      </c>
      <c r="CD167" s="16">
        <v>2</v>
      </c>
      <c r="CE167" s="16">
        <v>2</v>
      </c>
      <c r="CF167" s="16">
        <v>2</v>
      </c>
      <c r="CG167" s="16">
        <v>2</v>
      </c>
      <c r="CH167" s="16">
        <v>2</v>
      </c>
      <c r="CI167" s="16">
        <v>2</v>
      </c>
      <c r="CJ167" s="16">
        <v>2</v>
      </c>
      <c r="CK167" s="16">
        <v>2</v>
      </c>
      <c r="CL167" s="16">
        <v>2</v>
      </c>
      <c r="CM167" s="16">
        <v>2</v>
      </c>
      <c r="CN167" s="16">
        <v>2</v>
      </c>
      <c r="CO167" s="16">
        <v>2</v>
      </c>
      <c r="CP167" s="16">
        <v>2</v>
      </c>
      <c r="CQ167" s="16">
        <v>2</v>
      </c>
      <c r="CR167" s="16">
        <v>2</v>
      </c>
      <c r="CS167" s="16">
        <v>2</v>
      </c>
      <c r="CT167" s="16">
        <v>2</v>
      </c>
      <c r="CU167" s="16">
        <v>2</v>
      </c>
      <c r="CV167" s="16">
        <v>2</v>
      </c>
      <c r="CW167" s="69">
        <f t="shared" si="58"/>
        <v>39</v>
      </c>
      <c r="CX167" s="352">
        <f t="shared" si="59"/>
        <v>1</v>
      </c>
      <c r="CY167" s="69">
        <f t="shared" si="60"/>
        <v>0</v>
      </c>
      <c r="CZ167" s="70">
        <f t="shared" si="61"/>
        <v>0</v>
      </c>
      <c r="DA167" s="69">
        <f t="shared" si="62"/>
        <v>0</v>
      </c>
      <c r="DB167" s="70">
        <f t="shared" si="63"/>
        <v>0</v>
      </c>
      <c r="DC167" s="69">
        <f t="shared" si="64"/>
        <v>0</v>
      </c>
      <c r="DD167" s="70">
        <f t="shared" si="65"/>
        <v>0</v>
      </c>
      <c r="DE167" s="71">
        <f t="shared" si="66"/>
        <v>2</v>
      </c>
      <c r="DF167" s="71" t="str">
        <f t="shared" si="67"/>
        <v>Đạt mục tiêu</v>
      </c>
      <c r="DG167" s="2"/>
      <c r="DH167" s="2"/>
      <c r="DI167" s="2"/>
      <c r="DJ167" s="2"/>
      <c r="DK167" s="2"/>
      <c r="DL167" s="2"/>
      <c r="DM167" s="2"/>
      <c r="DN167" s="2"/>
      <c r="DO167" s="2"/>
      <c r="DP167" s="2"/>
      <c r="DQ167" s="2"/>
      <c r="DR167" s="2"/>
      <c r="DS167" s="2"/>
      <c r="DT167" s="2"/>
      <c r="DU167" s="2"/>
      <c r="DV167" s="2"/>
      <c r="DW167" s="2"/>
      <c r="DX167" s="2"/>
      <c r="DY167" s="2"/>
      <c r="DZ167" s="2"/>
    </row>
    <row r="168" spans="1:130" ht="68.25" customHeight="1" x14ac:dyDescent="0.25">
      <c r="A168" s="614">
        <v>143</v>
      </c>
      <c r="B168" s="617">
        <v>241</v>
      </c>
      <c r="C168" s="56"/>
      <c r="D168" s="612" t="s">
        <v>205</v>
      </c>
      <c r="E168" s="15"/>
      <c r="F168" s="612" t="s">
        <v>204</v>
      </c>
      <c r="G168" s="64"/>
      <c r="H168" s="8" t="s">
        <v>1397</v>
      </c>
      <c r="I168" s="64" t="s">
        <v>611</v>
      </c>
      <c r="J168" s="495"/>
      <c r="K168" s="272"/>
      <c r="L168" s="272"/>
      <c r="M168" s="11"/>
      <c r="N168" s="306" t="s">
        <v>541</v>
      </c>
      <c r="O168" s="66"/>
      <c r="P168" s="66" t="s">
        <v>15</v>
      </c>
      <c r="Q168" s="66"/>
      <c r="R168" s="66"/>
      <c r="S168" s="66"/>
      <c r="T168" s="66"/>
      <c r="U168" s="66"/>
      <c r="V168" s="66"/>
      <c r="W168" s="66"/>
      <c r="X168" s="66"/>
      <c r="Y168" s="67"/>
      <c r="Z168" s="16"/>
      <c r="AA168" s="16"/>
      <c r="AB168" s="16"/>
      <c r="AC168" s="16"/>
      <c r="AD168" s="16"/>
      <c r="AE168" s="68" t="s">
        <v>623</v>
      </c>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69"/>
      <c r="CX168" s="352"/>
      <c r="CY168" s="69"/>
      <c r="CZ168" s="70"/>
      <c r="DA168" s="69"/>
      <c r="DB168" s="70"/>
      <c r="DC168" s="69"/>
      <c r="DD168" s="70"/>
      <c r="DE168" s="71"/>
      <c r="DF168" s="71"/>
      <c r="DG168" s="387"/>
      <c r="DH168" s="387"/>
      <c r="DI168" s="387"/>
      <c r="DJ168" s="387"/>
      <c r="DK168" s="387"/>
      <c r="DL168" s="387"/>
      <c r="DM168" s="387"/>
      <c r="DN168" s="387"/>
      <c r="DO168" s="387"/>
      <c r="DP168" s="387"/>
      <c r="DQ168" s="387"/>
      <c r="DR168" s="387"/>
      <c r="DS168" s="387"/>
      <c r="DT168" s="387"/>
      <c r="DU168" s="387"/>
      <c r="DV168" s="387"/>
      <c r="DW168" s="387"/>
      <c r="DX168" s="387"/>
      <c r="DY168" s="387"/>
      <c r="DZ168" s="387"/>
    </row>
    <row r="169" spans="1:130" ht="70.5" hidden="1" customHeight="1" x14ac:dyDescent="0.25">
      <c r="A169" s="616"/>
      <c r="B169" s="619"/>
      <c r="C169" s="56">
        <v>241</v>
      </c>
      <c r="D169" s="613"/>
      <c r="E169" s="15" t="s">
        <v>19</v>
      </c>
      <c r="F169" s="613"/>
      <c r="G169" s="64" t="s">
        <v>19</v>
      </c>
      <c r="H169" s="8" t="s">
        <v>730</v>
      </c>
      <c r="I169" s="64" t="s">
        <v>628</v>
      </c>
      <c r="J169" s="389"/>
      <c r="K169" s="14"/>
      <c r="L169" s="14"/>
      <c r="M169" s="11"/>
      <c r="N169" s="306" t="s">
        <v>545</v>
      </c>
      <c r="O169" s="66"/>
      <c r="P169" s="66"/>
      <c r="Q169" s="66"/>
      <c r="R169" s="66"/>
      <c r="S169" s="66"/>
      <c r="T169" s="66" t="s">
        <v>15</v>
      </c>
      <c r="U169" s="66"/>
      <c r="V169" s="66"/>
      <c r="W169" s="66"/>
      <c r="X169" s="66"/>
      <c r="Y169" s="67">
        <f t="shared" si="47"/>
        <v>1</v>
      </c>
      <c r="Z169" s="16"/>
      <c r="AA169" s="16"/>
      <c r="AB169" s="16"/>
      <c r="AC169" s="16"/>
      <c r="AD169" s="16"/>
      <c r="AE169" s="68"/>
      <c r="AF169" s="12"/>
      <c r="AG169" s="12"/>
      <c r="AH169" s="12"/>
      <c r="AI169" s="12"/>
      <c r="AJ169" s="12"/>
      <c r="AK169" s="12"/>
      <c r="AL169" s="12"/>
      <c r="AM169" s="12"/>
      <c r="AN169" s="12"/>
      <c r="AO169" s="12"/>
      <c r="AP169" s="12"/>
      <c r="AQ169" s="12"/>
      <c r="AR169" s="12"/>
      <c r="AS169" s="12"/>
      <c r="AT169" s="12"/>
      <c r="AU169" s="12"/>
      <c r="AV169" s="12" t="s">
        <v>645</v>
      </c>
      <c r="AW169" s="12" t="s">
        <v>710</v>
      </c>
      <c r="AX169" s="12" t="s">
        <v>645</v>
      </c>
      <c r="AY169" s="12"/>
      <c r="AZ169" s="12"/>
      <c r="BA169" s="12"/>
      <c r="BB169" s="12"/>
      <c r="BC169" s="12"/>
      <c r="BD169" s="12"/>
      <c r="BE169" s="12"/>
      <c r="BF169" s="12"/>
      <c r="BG169" s="12"/>
      <c r="BH169" s="12"/>
      <c r="BI169" s="12"/>
      <c r="BJ169" s="345">
        <v>2</v>
      </c>
      <c r="BK169" s="345">
        <v>2</v>
      </c>
      <c r="BL169" s="345">
        <v>2</v>
      </c>
      <c r="BM169" s="345">
        <v>2</v>
      </c>
      <c r="BN169" s="345">
        <v>2</v>
      </c>
      <c r="BO169" s="345">
        <v>1</v>
      </c>
      <c r="BP169" s="345">
        <v>2</v>
      </c>
      <c r="BQ169" s="345">
        <v>2</v>
      </c>
      <c r="BR169" s="345">
        <v>2</v>
      </c>
      <c r="BS169" s="345">
        <v>2</v>
      </c>
      <c r="BT169" s="345">
        <v>2</v>
      </c>
      <c r="BU169" s="345">
        <v>2</v>
      </c>
      <c r="BV169" s="345">
        <v>1</v>
      </c>
      <c r="BW169" s="345">
        <v>2</v>
      </c>
      <c r="BX169" s="345">
        <v>2</v>
      </c>
      <c r="BY169" s="345">
        <v>2</v>
      </c>
      <c r="BZ169" s="345">
        <v>2</v>
      </c>
      <c r="CA169" s="345">
        <v>1</v>
      </c>
      <c r="CB169" s="345">
        <v>2</v>
      </c>
      <c r="CC169" s="345">
        <v>2</v>
      </c>
      <c r="CD169" s="345">
        <v>2</v>
      </c>
      <c r="CE169" s="345">
        <v>2</v>
      </c>
      <c r="CF169" s="345">
        <v>2</v>
      </c>
      <c r="CG169" s="345">
        <v>2</v>
      </c>
      <c r="CH169" s="345">
        <v>2</v>
      </c>
      <c r="CI169" s="345">
        <v>2</v>
      </c>
      <c r="CJ169" s="345">
        <v>2</v>
      </c>
      <c r="CK169" s="345">
        <v>2</v>
      </c>
      <c r="CL169" s="345">
        <v>2</v>
      </c>
      <c r="CM169" s="345">
        <v>2</v>
      </c>
      <c r="CN169" s="345">
        <v>2</v>
      </c>
      <c r="CO169" s="345">
        <v>2</v>
      </c>
      <c r="CP169" s="345">
        <v>2</v>
      </c>
      <c r="CQ169" s="345">
        <v>2</v>
      </c>
      <c r="CR169" s="345">
        <v>2</v>
      </c>
      <c r="CS169" s="345">
        <v>2</v>
      </c>
      <c r="CT169" s="345">
        <v>2</v>
      </c>
      <c r="CU169" s="345">
        <v>2</v>
      </c>
      <c r="CV169" s="345">
        <v>2</v>
      </c>
      <c r="CW169" s="335">
        <f t="shared" si="58"/>
        <v>36</v>
      </c>
      <c r="CX169" s="330">
        <f t="shared" si="59"/>
        <v>0.92307692307692313</v>
      </c>
      <c r="CY169" s="335">
        <f t="shared" si="60"/>
        <v>3</v>
      </c>
      <c r="CZ169" s="339">
        <f t="shared" si="61"/>
        <v>7.6923076923076927E-2</v>
      </c>
      <c r="DA169" s="335">
        <f t="shared" si="62"/>
        <v>0</v>
      </c>
      <c r="DB169" s="339">
        <f t="shared" si="63"/>
        <v>0</v>
      </c>
      <c r="DC169" s="335">
        <f t="shared" si="64"/>
        <v>0</v>
      </c>
      <c r="DD169" s="339">
        <f t="shared" si="65"/>
        <v>0</v>
      </c>
      <c r="DE169" s="71">
        <f t="shared" si="66"/>
        <v>1.9230769230769231</v>
      </c>
      <c r="DF169" s="71" t="str">
        <f t="shared" si="67"/>
        <v>Đạt mục tiêu</v>
      </c>
      <c r="DG169" s="2"/>
      <c r="DH169" s="2"/>
      <c r="DI169" s="2"/>
      <c r="DJ169" s="2"/>
      <c r="DK169" s="2"/>
      <c r="DL169" s="2"/>
      <c r="DM169" s="2"/>
      <c r="DN169" s="2"/>
      <c r="DO169" s="2"/>
      <c r="DP169" s="2"/>
      <c r="DQ169" s="2"/>
      <c r="DR169" s="2"/>
      <c r="DS169" s="2"/>
      <c r="DT169" s="2"/>
      <c r="DU169" s="2"/>
      <c r="DV169" s="2"/>
      <c r="DW169" s="2"/>
      <c r="DX169" s="2"/>
      <c r="DY169" s="2"/>
      <c r="DZ169" s="2"/>
    </row>
    <row r="170" spans="1:130" ht="34.5" hidden="1" customHeight="1" x14ac:dyDescent="0.25">
      <c r="A170" s="49">
        <v>144</v>
      </c>
      <c r="B170" s="62">
        <v>241</v>
      </c>
      <c r="C170" s="56">
        <v>242</v>
      </c>
      <c r="D170" s="8" t="s">
        <v>206</v>
      </c>
      <c r="E170" s="15" t="s">
        <v>38</v>
      </c>
      <c r="F170" s="15" t="s">
        <v>207</v>
      </c>
      <c r="G170" s="64" t="s">
        <v>38</v>
      </c>
      <c r="H170" s="8" t="s">
        <v>731</v>
      </c>
      <c r="I170" s="64" t="s">
        <v>628</v>
      </c>
      <c r="J170" s="64" t="s">
        <v>179</v>
      </c>
      <c r="K170" s="16" t="s">
        <v>145</v>
      </c>
      <c r="L170" s="16" t="s">
        <v>15</v>
      </c>
      <c r="M170" s="11"/>
      <c r="N170" s="306" t="s">
        <v>545</v>
      </c>
      <c r="O170" s="66"/>
      <c r="P170" s="66"/>
      <c r="Q170" s="66"/>
      <c r="R170" s="66"/>
      <c r="S170" s="66"/>
      <c r="T170" s="66" t="s">
        <v>15</v>
      </c>
      <c r="U170" s="66"/>
      <c r="V170" s="66"/>
      <c r="W170" s="66"/>
      <c r="X170" s="66"/>
      <c r="Y170" s="67">
        <f t="shared" si="47"/>
        <v>1</v>
      </c>
      <c r="Z170" s="16"/>
      <c r="AA170" s="16"/>
      <c r="AB170" s="16"/>
      <c r="AC170" s="16"/>
      <c r="AD170" s="16"/>
      <c r="AE170" s="76"/>
      <c r="AF170" s="16"/>
      <c r="AG170" s="16"/>
      <c r="AH170" s="16"/>
      <c r="AI170" s="16"/>
      <c r="AJ170" s="16"/>
      <c r="AK170" s="16"/>
      <c r="AL170" s="16"/>
      <c r="AM170" s="16"/>
      <c r="AN170" s="16"/>
      <c r="AO170" s="16"/>
      <c r="AP170" s="16"/>
      <c r="AQ170" s="16"/>
      <c r="AR170" s="16"/>
      <c r="AS170" s="16"/>
      <c r="AT170" s="16"/>
      <c r="AU170" s="16" t="s">
        <v>710</v>
      </c>
      <c r="AV170" s="16"/>
      <c r="AW170" s="16"/>
      <c r="AX170" s="16" t="s">
        <v>710</v>
      </c>
      <c r="AY170" s="16"/>
      <c r="AZ170" s="16"/>
      <c r="BA170" s="16"/>
      <c r="BB170" s="16"/>
      <c r="BC170" s="16"/>
      <c r="BD170" s="16"/>
      <c r="BE170" s="16"/>
      <c r="BF170" s="16"/>
      <c r="BG170" s="16"/>
      <c r="BH170" s="16"/>
      <c r="BI170" s="16"/>
      <c r="BJ170" s="345">
        <v>2</v>
      </c>
      <c r="BK170" s="345">
        <v>2</v>
      </c>
      <c r="BL170" s="345">
        <v>2</v>
      </c>
      <c r="BM170" s="345">
        <v>2</v>
      </c>
      <c r="BN170" s="345">
        <v>2</v>
      </c>
      <c r="BO170" s="345">
        <v>2</v>
      </c>
      <c r="BP170" s="345">
        <v>2</v>
      </c>
      <c r="BQ170" s="345">
        <v>2</v>
      </c>
      <c r="BR170" s="345">
        <v>2</v>
      </c>
      <c r="BS170" s="345">
        <v>2</v>
      </c>
      <c r="BT170" s="345">
        <v>2</v>
      </c>
      <c r="BU170" s="345">
        <v>2</v>
      </c>
      <c r="BV170" s="345">
        <v>2</v>
      </c>
      <c r="BW170" s="345">
        <v>2</v>
      </c>
      <c r="BX170" s="345">
        <v>2</v>
      </c>
      <c r="BY170" s="345">
        <v>2</v>
      </c>
      <c r="BZ170" s="345">
        <v>2</v>
      </c>
      <c r="CA170" s="345">
        <v>2</v>
      </c>
      <c r="CB170" s="345">
        <v>2</v>
      </c>
      <c r="CC170" s="345">
        <v>2</v>
      </c>
      <c r="CD170" s="345">
        <v>2</v>
      </c>
      <c r="CE170" s="345">
        <v>2</v>
      </c>
      <c r="CF170" s="345">
        <v>2</v>
      </c>
      <c r="CG170" s="345">
        <v>2</v>
      </c>
      <c r="CH170" s="345">
        <v>2</v>
      </c>
      <c r="CI170" s="345">
        <v>2</v>
      </c>
      <c r="CJ170" s="345">
        <v>2</v>
      </c>
      <c r="CK170" s="345">
        <v>2</v>
      </c>
      <c r="CL170" s="345">
        <v>2</v>
      </c>
      <c r="CM170" s="345">
        <v>2</v>
      </c>
      <c r="CN170" s="345">
        <v>2</v>
      </c>
      <c r="CO170" s="345">
        <v>2</v>
      </c>
      <c r="CP170" s="345">
        <v>2</v>
      </c>
      <c r="CQ170" s="345">
        <v>2</v>
      </c>
      <c r="CR170" s="345">
        <v>2</v>
      </c>
      <c r="CS170" s="345">
        <v>2</v>
      </c>
      <c r="CT170" s="345">
        <v>2</v>
      </c>
      <c r="CU170" s="345">
        <v>2</v>
      </c>
      <c r="CV170" s="345">
        <v>2</v>
      </c>
      <c r="CW170" s="335">
        <f t="shared" si="58"/>
        <v>39</v>
      </c>
      <c r="CX170" s="330">
        <f t="shared" si="59"/>
        <v>1</v>
      </c>
      <c r="CY170" s="335">
        <f t="shared" si="60"/>
        <v>0</v>
      </c>
      <c r="CZ170" s="339">
        <f t="shared" si="61"/>
        <v>0</v>
      </c>
      <c r="DA170" s="335">
        <f t="shared" si="62"/>
        <v>0</v>
      </c>
      <c r="DB170" s="339">
        <f t="shared" si="63"/>
        <v>0</v>
      </c>
      <c r="DC170" s="335">
        <f t="shared" si="64"/>
        <v>0</v>
      </c>
      <c r="DD170" s="339">
        <f t="shared" si="65"/>
        <v>0</v>
      </c>
      <c r="DE170" s="71">
        <f t="shared" si="66"/>
        <v>2</v>
      </c>
      <c r="DF170" s="71" t="str">
        <f t="shared" si="67"/>
        <v>Đạt mục tiêu</v>
      </c>
      <c r="DG170" s="2"/>
      <c r="DH170" s="2"/>
      <c r="DI170" s="2"/>
      <c r="DJ170" s="2"/>
      <c r="DK170" s="2"/>
      <c r="DL170" s="2"/>
      <c r="DM170" s="2"/>
      <c r="DN170" s="2"/>
      <c r="DO170" s="2"/>
      <c r="DP170" s="2"/>
      <c r="DQ170" s="2"/>
      <c r="DR170" s="2"/>
      <c r="DS170" s="2"/>
      <c r="DT170" s="2"/>
      <c r="DU170" s="2"/>
      <c r="DV170" s="2"/>
      <c r="DW170" s="2"/>
      <c r="DX170" s="2"/>
      <c r="DY170" s="2"/>
      <c r="DZ170" s="2"/>
    </row>
    <row r="171" spans="1:130" ht="15.75" customHeight="1" x14ac:dyDescent="0.25">
      <c r="A171" s="49">
        <v>145</v>
      </c>
      <c r="B171" s="55">
        <v>242</v>
      </c>
      <c r="C171" s="56">
        <v>243</v>
      </c>
      <c r="D171" s="706" t="s">
        <v>732</v>
      </c>
      <c r="E171" s="707"/>
      <c r="F171" s="707"/>
      <c r="G171" s="707"/>
      <c r="H171" s="705"/>
      <c r="I171" s="64"/>
      <c r="J171" s="57"/>
      <c r="K171" s="57" t="s">
        <v>8</v>
      </c>
      <c r="L171" s="57" t="s">
        <v>8</v>
      </c>
      <c r="M171" s="57" t="s">
        <v>8</v>
      </c>
      <c r="N171" s="296"/>
      <c r="O171" s="58" t="s">
        <v>609</v>
      </c>
      <c r="P171" s="58" t="s">
        <v>609</v>
      </c>
      <c r="Q171" s="58" t="s">
        <v>609</v>
      </c>
      <c r="R171" s="58" t="s">
        <v>609</v>
      </c>
      <c r="S171" s="58" t="s">
        <v>609</v>
      </c>
      <c r="T171" s="58" t="s">
        <v>609</v>
      </c>
      <c r="U171" s="58" t="s">
        <v>609</v>
      </c>
      <c r="V171" s="58" t="s">
        <v>609</v>
      </c>
      <c r="W171" s="58" t="s">
        <v>609</v>
      </c>
      <c r="X171" s="58" t="s">
        <v>609</v>
      </c>
      <c r="Y171" s="67">
        <f t="shared" si="47"/>
        <v>0</v>
      </c>
      <c r="Z171" s="57" t="s">
        <v>8</v>
      </c>
      <c r="AA171" s="57"/>
      <c r="AB171" s="57"/>
      <c r="AC171" s="57"/>
      <c r="AD171" s="57"/>
      <c r="AE171" s="77"/>
      <c r="AF171" s="78"/>
      <c r="AG171" s="78"/>
      <c r="AH171" s="78"/>
      <c r="AI171" s="78"/>
      <c r="AJ171" s="78"/>
      <c r="AK171" s="78"/>
      <c r="AL171" s="78"/>
      <c r="AM171" s="78"/>
      <c r="AN171" s="78"/>
      <c r="AO171" s="78"/>
      <c r="AP171" s="78"/>
      <c r="AQ171" s="78"/>
      <c r="AR171" s="78"/>
      <c r="AS171" s="78"/>
      <c r="AT171" s="78"/>
      <c r="AU171" s="57"/>
      <c r="AV171" s="57"/>
      <c r="AW171" s="57"/>
      <c r="AX171" s="57"/>
      <c r="AY171" s="57"/>
      <c r="AZ171" s="57"/>
      <c r="BA171" s="57"/>
      <c r="BB171" s="57"/>
      <c r="BC171" s="78"/>
      <c r="BD171" s="78"/>
      <c r="BE171" s="78"/>
      <c r="BF171" s="78"/>
      <c r="BG171" s="78"/>
      <c r="BH171" s="78"/>
      <c r="BI171" s="78"/>
      <c r="BJ171" s="336" t="s">
        <v>8</v>
      </c>
      <c r="BK171" s="336" t="s">
        <v>8</v>
      </c>
      <c r="BL171" s="336" t="s">
        <v>8</v>
      </c>
      <c r="BM171" s="336" t="s">
        <v>8</v>
      </c>
      <c r="BN171" s="336" t="s">
        <v>8</v>
      </c>
      <c r="BO171" s="336" t="s">
        <v>8</v>
      </c>
      <c r="BP171" s="336" t="s">
        <v>8</v>
      </c>
      <c r="BQ171" s="336" t="s">
        <v>8</v>
      </c>
      <c r="BR171" s="336" t="s">
        <v>8</v>
      </c>
      <c r="BS171" s="336" t="s">
        <v>8</v>
      </c>
      <c r="BT171" s="336" t="s">
        <v>8</v>
      </c>
      <c r="BU171" s="336" t="s">
        <v>8</v>
      </c>
      <c r="BV171" s="336" t="s">
        <v>8</v>
      </c>
      <c r="BW171" s="336" t="s">
        <v>8</v>
      </c>
      <c r="BX171" s="336" t="s">
        <v>8</v>
      </c>
      <c r="BY171" s="336" t="s">
        <v>8</v>
      </c>
      <c r="BZ171" s="336" t="s">
        <v>8</v>
      </c>
      <c r="CA171" s="336" t="s">
        <v>8</v>
      </c>
      <c r="CB171" s="336" t="s">
        <v>8</v>
      </c>
      <c r="CC171" s="336" t="s">
        <v>8</v>
      </c>
      <c r="CD171" s="336" t="s">
        <v>8</v>
      </c>
      <c r="CE171" s="336" t="s">
        <v>8</v>
      </c>
      <c r="CF171" s="336" t="s">
        <v>8</v>
      </c>
      <c r="CG171" s="336" t="s">
        <v>8</v>
      </c>
      <c r="CH171" s="336" t="s">
        <v>8</v>
      </c>
      <c r="CI171" s="336" t="s">
        <v>8</v>
      </c>
      <c r="CJ171" s="336" t="s">
        <v>8</v>
      </c>
      <c r="CK171" s="336" t="s">
        <v>8</v>
      </c>
      <c r="CL171" s="336" t="s">
        <v>8</v>
      </c>
      <c r="CM171" s="336" t="s">
        <v>8</v>
      </c>
      <c r="CN171" s="336" t="s">
        <v>8</v>
      </c>
      <c r="CO171" s="336" t="s">
        <v>8</v>
      </c>
      <c r="CP171" s="336" t="s">
        <v>8</v>
      </c>
      <c r="CQ171" s="336" t="s">
        <v>8</v>
      </c>
      <c r="CR171" s="336" t="s">
        <v>8</v>
      </c>
      <c r="CS171" s="336"/>
      <c r="CT171" s="336" t="s">
        <v>8</v>
      </c>
      <c r="CU171" s="336" t="s">
        <v>8</v>
      </c>
      <c r="CV171" s="336" t="s">
        <v>8</v>
      </c>
      <c r="CW171" s="336" t="s">
        <v>8</v>
      </c>
      <c r="CX171" s="331" t="s">
        <v>8</v>
      </c>
      <c r="CY171" s="336" t="s">
        <v>8</v>
      </c>
      <c r="CZ171" s="336" t="s">
        <v>8</v>
      </c>
      <c r="DA171" s="336" t="s">
        <v>8</v>
      </c>
      <c r="DB171" s="336" t="s">
        <v>8</v>
      </c>
      <c r="DC171" s="336" t="s">
        <v>8</v>
      </c>
      <c r="DD171" s="336" t="s">
        <v>8</v>
      </c>
      <c r="DE171" s="57" t="s">
        <v>8</v>
      </c>
      <c r="DF171" s="57" t="s">
        <v>8</v>
      </c>
      <c r="DG171" s="2"/>
      <c r="DH171" s="2"/>
      <c r="DI171" s="2"/>
      <c r="DJ171" s="2"/>
      <c r="DK171" s="2"/>
      <c r="DL171" s="2"/>
      <c r="DM171" s="2"/>
      <c r="DN171" s="2"/>
      <c r="DO171" s="2"/>
      <c r="DP171" s="2"/>
      <c r="DQ171" s="2"/>
      <c r="DR171" s="2"/>
      <c r="DS171" s="2"/>
      <c r="DT171" s="2"/>
      <c r="DU171" s="2"/>
      <c r="DV171" s="2"/>
      <c r="DW171" s="2"/>
      <c r="DX171" s="2"/>
      <c r="DY171" s="2"/>
      <c r="DZ171" s="2"/>
    </row>
    <row r="172" spans="1:130" ht="15.75" customHeight="1" x14ac:dyDescent="0.25">
      <c r="A172" s="49">
        <v>146</v>
      </c>
      <c r="B172" s="55">
        <v>243</v>
      </c>
      <c r="C172" s="56">
        <v>244</v>
      </c>
      <c r="D172" s="706" t="s">
        <v>208</v>
      </c>
      <c r="E172" s="707"/>
      <c r="F172" s="705"/>
      <c r="G172" s="57"/>
      <c r="H172" s="57"/>
      <c r="I172" s="78"/>
      <c r="J172" s="57"/>
      <c r="K172" s="57" t="s">
        <v>8</v>
      </c>
      <c r="L172" s="57" t="s">
        <v>8</v>
      </c>
      <c r="M172" s="57" t="s">
        <v>8</v>
      </c>
      <c r="N172" s="296"/>
      <c r="O172" s="58" t="s">
        <v>609</v>
      </c>
      <c r="P172" s="58" t="s">
        <v>609</v>
      </c>
      <c r="Q172" s="58" t="s">
        <v>609</v>
      </c>
      <c r="R172" s="58" t="s">
        <v>609</v>
      </c>
      <c r="S172" s="58" t="s">
        <v>609</v>
      </c>
      <c r="T172" s="58" t="s">
        <v>609</v>
      </c>
      <c r="U172" s="58" t="s">
        <v>609</v>
      </c>
      <c r="V172" s="58" t="s">
        <v>609</v>
      </c>
      <c r="W172" s="58" t="s">
        <v>609</v>
      </c>
      <c r="X172" s="58" t="s">
        <v>609</v>
      </c>
      <c r="Y172" s="67">
        <f t="shared" ref="Y172:Y206" si="68">COUNTIF(O172:X172,"x")</f>
        <v>0</v>
      </c>
      <c r="Z172" s="57" t="s">
        <v>8</v>
      </c>
      <c r="AA172" s="57"/>
      <c r="AB172" s="57"/>
      <c r="AC172" s="57"/>
      <c r="AD172" s="57"/>
      <c r="AE172" s="79"/>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336" t="s">
        <v>8</v>
      </c>
      <c r="BK172" s="336" t="s">
        <v>8</v>
      </c>
      <c r="BL172" s="336" t="s">
        <v>8</v>
      </c>
      <c r="BM172" s="336" t="s">
        <v>8</v>
      </c>
      <c r="BN172" s="336" t="s">
        <v>8</v>
      </c>
      <c r="BO172" s="336" t="s">
        <v>8</v>
      </c>
      <c r="BP172" s="336" t="s">
        <v>8</v>
      </c>
      <c r="BQ172" s="336" t="s">
        <v>8</v>
      </c>
      <c r="BR172" s="336" t="s">
        <v>8</v>
      </c>
      <c r="BS172" s="336" t="s">
        <v>8</v>
      </c>
      <c r="BT172" s="336" t="s">
        <v>8</v>
      </c>
      <c r="BU172" s="336" t="s">
        <v>8</v>
      </c>
      <c r="BV172" s="336" t="s">
        <v>8</v>
      </c>
      <c r="BW172" s="336" t="s">
        <v>8</v>
      </c>
      <c r="BX172" s="336" t="s">
        <v>8</v>
      </c>
      <c r="BY172" s="336" t="s">
        <v>8</v>
      </c>
      <c r="BZ172" s="336" t="s">
        <v>8</v>
      </c>
      <c r="CA172" s="336" t="s">
        <v>8</v>
      </c>
      <c r="CB172" s="336" t="s">
        <v>8</v>
      </c>
      <c r="CC172" s="336" t="s">
        <v>8</v>
      </c>
      <c r="CD172" s="336" t="s">
        <v>8</v>
      </c>
      <c r="CE172" s="336" t="s">
        <v>8</v>
      </c>
      <c r="CF172" s="336" t="s">
        <v>8</v>
      </c>
      <c r="CG172" s="336" t="s">
        <v>8</v>
      </c>
      <c r="CH172" s="336" t="s">
        <v>8</v>
      </c>
      <c r="CI172" s="336" t="s">
        <v>8</v>
      </c>
      <c r="CJ172" s="336" t="s">
        <v>8</v>
      </c>
      <c r="CK172" s="336" t="s">
        <v>8</v>
      </c>
      <c r="CL172" s="336" t="s">
        <v>8</v>
      </c>
      <c r="CM172" s="336" t="s">
        <v>8</v>
      </c>
      <c r="CN172" s="336" t="s">
        <v>8</v>
      </c>
      <c r="CO172" s="336" t="s">
        <v>8</v>
      </c>
      <c r="CP172" s="336" t="s">
        <v>8</v>
      </c>
      <c r="CQ172" s="336" t="s">
        <v>8</v>
      </c>
      <c r="CR172" s="336" t="s">
        <v>8</v>
      </c>
      <c r="CS172" s="336"/>
      <c r="CT172" s="336" t="s">
        <v>8</v>
      </c>
      <c r="CU172" s="336" t="s">
        <v>8</v>
      </c>
      <c r="CV172" s="336" t="s">
        <v>8</v>
      </c>
      <c r="CW172" s="336" t="s">
        <v>8</v>
      </c>
      <c r="CX172" s="331" t="s">
        <v>8</v>
      </c>
      <c r="CY172" s="336" t="s">
        <v>8</v>
      </c>
      <c r="CZ172" s="336" t="s">
        <v>8</v>
      </c>
      <c r="DA172" s="336" t="s">
        <v>8</v>
      </c>
      <c r="DB172" s="336" t="s">
        <v>8</v>
      </c>
      <c r="DC172" s="336" t="s">
        <v>8</v>
      </c>
      <c r="DD172" s="336" t="s">
        <v>8</v>
      </c>
      <c r="DE172" s="57" t="s">
        <v>8</v>
      </c>
      <c r="DF172" s="57" t="s">
        <v>8</v>
      </c>
      <c r="DG172" s="2"/>
      <c r="DH172" s="2"/>
      <c r="DI172" s="2"/>
      <c r="DJ172" s="2"/>
      <c r="DK172" s="2"/>
      <c r="DL172" s="2"/>
      <c r="DM172" s="2"/>
      <c r="DN172" s="2"/>
      <c r="DO172" s="2"/>
      <c r="DP172" s="2"/>
      <c r="DQ172" s="2"/>
      <c r="DR172" s="2"/>
      <c r="DS172" s="2"/>
      <c r="DT172" s="2"/>
      <c r="DU172" s="2"/>
      <c r="DV172" s="2"/>
      <c r="DW172" s="2"/>
      <c r="DX172" s="2"/>
      <c r="DY172" s="2"/>
      <c r="DZ172" s="2"/>
    </row>
    <row r="173" spans="1:130" ht="37.5" hidden="1" customHeight="1" x14ac:dyDescent="0.25">
      <c r="A173" s="49">
        <v>147</v>
      </c>
      <c r="B173" s="62">
        <v>244</v>
      </c>
      <c r="C173" s="56">
        <v>247</v>
      </c>
      <c r="D173" s="8" t="s">
        <v>209</v>
      </c>
      <c r="E173" s="15" t="s">
        <v>36</v>
      </c>
      <c r="F173" s="15" t="s">
        <v>210</v>
      </c>
      <c r="G173" s="64" t="s">
        <v>36</v>
      </c>
      <c r="H173" s="15" t="s">
        <v>733</v>
      </c>
      <c r="I173" s="61"/>
      <c r="J173" s="64" t="s">
        <v>179</v>
      </c>
      <c r="K173" s="16" t="s">
        <v>6</v>
      </c>
      <c r="L173" s="16" t="s">
        <v>15</v>
      </c>
      <c r="M173" s="24">
        <v>1</v>
      </c>
      <c r="N173" s="24" t="s">
        <v>1268</v>
      </c>
      <c r="O173" s="66"/>
      <c r="P173" s="66"/>
      <c r="Q173" s="66"/>
      <c r="R173" s="66"/>
      <c r="S173" s="66"/>
      <c r="T173" s="66"/>
      <c r="U173" s="66"/>
      <c r="V173" s="81" t="s">
        <v>15</v>
      </c>
      <c r="W173" s="81"/>
      <c r="X173" s="66"/>
      <c r="Y173" s="67">
        <f t="shared" si="68"/>
        <v>1</v>
      </c>
      <c r="Z173" s="16"/>
      <c r="AA173" s="16"/>
      <c r="AB173" s="16"/>
      <c r="AC173" s="16"/>
      <c r="AD173" s="16"/>
      <c r="AE173" s="68"/>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t="s">
        <v>710</v>
      </c>
      <c r="BD173" s="12" t="s">
        <v>710</v>
      </c>
      <c r="BE173" s="12" t="s">
        <v>710</v>
      </c>
      <c r="BF173" s="12"/>
      <c r="BG173" s="12"/>
      <c r="BH173" s="12"/>
      <c r="BI173" s="12"/>
      <c r="BJ173" s="16">
        <v>2</v>
      </c>
      <c r="BK173" s="16">
        <v>2</v>
      </c>
      <c r="BL173" s="16">
        <v>2</v>
      </c>
      <c r="BM173" s="16">
        <v>2</v>
      </c>
      <c r="BN173" s="16">
        <v>2</v>
      </c>
      <c r="BO173" s="16">
        <v>2</v>
      </c>
      <c r="BP173" s="16">
        <v>2</v>
      </c>
      <c r="BQ173" s="16">
        <v>2</v>
      </c>
      <c r="BR173" s="16">
        <v>2</v>
      </c>
      <c r="BS173" s="16">
        <v>2</v>
      </c>
      <c r="BT173" s="16">
        <v>2</v>
      </c>
      <c r="BU173" s="16">
        <v>2</v>
      </c>
      <c r="BV173" s="16">
        <v>2</v>
      </c>
      <c r="BW173" s="16">
        <v>2</v>
      </c>
      <c r="BX173" s="16">
        <v>2</v>
      </c>
      <c r="BY173" s="16">
        <v>2</v>
      </c>
      <c r="BZ173" s="16">
        <v>2</v>
      </c>
      <c r="CA173" s="16">
        <v>2</v>
      </c>
      <c r="CB173" s="16">
        <v>2</v>
      </c>
      <c r="CC173" s="16">
        <v>2</v>
      </c>
      <c r="CD173" s="16">
        <v>2</v>
      </c>
      <c r="CE173" s="16">
        <v>2</v>
      </c>
      <c r="CF173" s="16">
        <v>2</v>
      </c>
      <c r="CG173" s="16">
        <v>2</v>
      </c>
      <c r="CH173" s="16">
        <v>2</v>
      </c>
      <c r="CI173" s="16">
        <v>2</v>
      </c>
      <c r="CJ173" s="16">
        <v>2</v>
      </c>
      <c r="CK173" s="16">
        <v>2</v>
      </c>
      <c r="CL173" s="16">
        <v>2</v>
      </c>
      <c r="CM173" s="16">
        <v>2</v>
      </c>
      <c r="CN173" s="16">
        <v>2</v>
      </c>
      <c r="CO173" s="16">
        <v>2</v>
      </c>
      <c r="CP173" s="16">
        <v>2</v>
      </c>
      <c r="CQ173" s="16">
        <v>2</v>
      </c>
      <c r="CR173" s="16">
        <v>2</v>
      </c>
      <c r="CS173" s="16">
        <v>2</v>
      </c>
      <c r="CT173" s="16">
        <v>2</v>
      </c>
      <c r="CU173" s="16">
        <v>2</v>
      </c>
      <c r="CV173" s="16">
        <v>2</v>
      </c>
      <c r="CW173" s="69">
        <f>COUNTIF(BJ173:CV173,"2")</f>
        <v>39</v>
      </c>
      <c r="CX173" s="352">
        <f>CW173/(CW173+CY173+DA173+DC173)</f>
        <v>1</v>
      </c>
      <c r="CY173" s="69">
        <f>COUNTIF(BJ173:CV173,"1")</f>
        <v>0</v>
      </c>
      <c r="CZ173" s="70">
        <f>CY173/(CW173+CY173+DA173+DC173)</f>
        <v>0</v>
      </c>
      <c r="DA173" s="69">
        <f>COUNTIF(BJ173:CV173,"0")</f>
        <v>0</v>
      </c>
      <c r="DB173" s="70">
        <f>DA173/(CW173+CY173+DA173+DC173)</f>
        <v>0</v>
      </c>
      <c r="DC173" s="69">
        <f>COUNTIF(BJ173:CV173,"KĐG")</f>
        <v>0</v>
      </c>
      <c r="DD173" s="70">
        <f>DC173/(CW173+CY173+DA173+DC173)</f>
        <v>0</v>
      </c>
      <c r="DE173" s="71">
        <f>(((CW173*2)+(CY173*1)+(DA173*0)))/(CW173+CY173+DA173)</f>
        <v>2</v>
      </c>
      <c r="DF173" s="71" t="str">
        <f>IF(DD173&gt;=50%,"KĐG",IF(DE173&gt;=1.6,"Đạt mục tiêu",IF(DE173&gt;=1,"Cần cố gắng","Chưa đạt")))</f>
        <v>Đạt mục tiêu</v>
      </c>
      <c r="DG173" s="2"/>
      <c r="DH173" s="2"/>
      <c r="DI173" s="2"/>
      <c r="DJ173" s="2"/>
      <c r="DK173" s="2"/>
      <c r="DL173" s="2"/>
      <c r="DM173" s="2"/>
      <c r="DN173" s="2"/>
      <c r="DO173" s="2"/>
      <c r="DP173" s="2"/>
      <c r="DQ173" s="2"/>
      <c r="DR173" s="2"/>
      <c r="DS173" s="2"/>
      <c r="DT173" s="2"/>
      <c r="DU173" s="2"/>
      <c r="DV173" s="2"/>
      <c r="DW173" s="2"/>
      <c r="DX173" s="2"/>
      <c r="DY173" s="2"/>
      <c r="DZ173" s="2"/>
    </row>
    <row r="174" spans="1:130" ht="42.75" hidden="1" customHeight="1" x14ac:dyDescent="0.25">
      <c r="A174" s="49">
        <v>148</v>
      </c>
      <c r="B174" s="62">
        <v>247</v>
      </c>
      <c r="C174" s="56">
        <v>248</v>
      </c>
      <c r="D174" s="8" t="s">
        <v>211</v>
      </c>
      <c r="E174" s="15" t="s">
        <v>19</v>
      </c>
      <c r="F174" s="15" t="s">
        <v>212</v>
      </c>
      <c r="G174" s="64" t="s">
        <v>19</v>
      </c>
      <c r="H174" s="15" t="s">
        <v>734</v>
      </c>
      <c r="I174" s="64" t="s">
        <v>628</v>
      </c>
      <c r="J174" s="64" t="s">
        <v>179</v>
      </c>
      <c r="K174" s="16" t="s">
        <v>6</v>
      </c>
      <c r="L174" s="16" t="s">
        <v>15</v>
      </c>
      <c r="M174" s="25"/>
      <c r="N174" s="25" t="s">
        <v>547</v>
      </c>
      <c r="O174" s="67"/>
      <c r="P174" s="66"/>
      <c r="Q174" s="66"/>
      <c r="R174" s="66"/>
      <c r="S174" s="66"/>
      <c r="T174" s="66"/>
      <c r="U174" s="66"/>
      <c r="V174" s="81"/>
      <c r="W174" s="81" t="s">
        <v>15</v>
      </c>
      <c r="X174" s="66"/>
      <c r="Y174" s="67">
        <f t="shared" si="68"/>
        <v>1</v>
      </c>
      <c r="Z174" s="16"/>
      <c r="AA174" s="16"/>
      <c r="AB174" s="16"/>
      <c r="AC174" s="16"/>
      <c r="AD174" s="16"/>
      <c r="AE174" s="68"/>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t="s">
        <v>710</v>
      </c>
      <c r="BG174" s="12" t="s">
        <v>710</v>
      </c>
      <c r="BH174" s="12" t="s">
        <v>710</v>
      </c>
      <c r="BI174" s="12"/>
      <c r="BJ174" s="16">
        <v>2</v>
      </c>
      <c r="BK174" s="16">
        <v>2</v>
      </c>
      <c r="BL174" s="16">
        <v>2</v>
      </c>
      <c r="BM174" s="16">
        <v>2</v>
      </c>
      <c r="BN174" s="16">
        <v>2</v>
      </c>
      <c r="BO174" s="16">
        <v>2</v>
      </c>
      <c r="BP174" s="16">
        <v>2</v>
      </c>
      <c r="BQ174" s="16">
        <v>2</v>
      </c>
      <c r="BR174" s="16">
        <v>2</v>
      </c>
      <c r="BS174" s="16">
        <v>2</v>
      </c>
      <c r="BT174" s="16">
        <v>2</v>
      </c>
      <c r="BU174" s="16">
        <v>2</v>
      </c>
      <c r="BV174" s="16">
        <v>2</v>
      </c>
      <c r="BW174" s="16">
        <v>2</v>
      </c>
      <c r="BX174" s="16">
        <v>2</v>
      </c>
      <c r="BY174" s="16">
        <v>2</v>
      </c>
      <c r="BZ174" s="16">
        <v>2</v>
      </c>
      <c r="CA174" s="16">
        <v>2</v>
      </c>
      <c r="CB174" s="16">
        <v>2</v>
      </c>
      <c r="CC174" s="16">
        <v>2</v>
      </c>
      <c r="CD174" s="16">
        <v>2</v>
      </c>
      <c r="CE174" s="16">
        <v>2</v>
      </c>
      <c r="CF174" s="16">
        <v>2</v>
      </c>
      <c r="CG174" s="16">
        <v>2</v>
      </c>
      <c r="CH174" s="16">
        <v>2</v>
      </c>
      <c r="CI174" s="16">
        <v>2</v>
      </c>
      <c r="CJ174" s="16">
        <v>2</v>
      </c>
      <c r="CK174" s="16">
        <v>2</v>
      </c>
      <c r="CL174" s="16">
        <v>2</v>
      </c>
      <c r="CM174" s="16">
        <v>2</v>
      </c>
      <c r="CN174" s="16">
        <v>2</v>
      </c>
      <c r="CO174" s="16">
        <v>2</v>
      </c>
      <c r="CP174" s="16">
        <v>2</v>
      </c>
      <c r="CQ174" s="16">
        <v>2</v>
      </c>
      <c r="CR174" s="16">
        <v>2</v>
      </c>
      <c r="CS174" s="16">
        <v>2</v>
      </c>
      <c r="CT174" s="16">
        <v>2</v>
      </c>
      <c r="CU174" s="16">
        <v>2</v>
      </c>
      <c r="CV174" s="16">
        <v>2</v>
      </c>
      <c r="CW174" s="69">
        <f>COUNTIF(BJ174:CV174,"2")</f>
        <v>39</v>
      </c>
      <c r="CX174" s="352">
        <f>CW174/(CW174+CY174+DA174+DC174)</f>
        <v>1</v>
      </c>
      <c r="CY174" s="69">
        <f>COUNTIF(BJ174:CV174,"1")</f>
        <v>0</v>
      </c>
      <c r="CZ174" s="70">
        <f>CY174/(CW174+CY174+DA174+DC174)</f>
        <v>0</v>
      </c>
      <c r="DA174" s="69">
        <f>COUNTIF(BJ174:CV174,"0")</f>
        <v>0</v>
      </c>
      <c r="DB174" s="70">
        <f>DA174/(CW174+CY174+DA174+DC174)</f>
        <v>0</v>
      </c>
      <c r="DC174" s="69">
        <f>COUNTIF(BJ174:CV174,"KĐG")</f>
        <v>0</v>
      </c>
      <c r="DD174" s="70">
        <f>DC174/(CW174+CY174+DA174+DC174)</f>
        <v>0</v>
      </c>
      <c r="DE174" s="71">
        <f>(((CW174*2)+(CY174*1)+(DA174*0)))/(CW174+CY174+DA174)</f>
        <v>2</v>
      </c>
      <c r="DF174" s="71" t="str">
        <f>IF(DD174&gt;=50%,"KĐG",IF(DE174&gt;=1.6,"Đạt mục tiêu",IF(DE174&gt;=1,"Cần cố gắng","Chưa đạt")))</f>
        <v>Đạt mục tiêu</v>
      </c>
      <c r="DG174" s="2"/>
      <c r="DH174" s="2"/>
      <c r="DI174" s="2"/>
      <c r="DJ174" s="2"/>
      <c r="DK174" s="2"/>
      <c r="DL174" s="2"/>
      <c r="DM174" s="2"/>
      <c r="DN174" s="2"/>
      <c r="DO174" s="2"/>
      <c r="DP174" s="2"/>
      <c r="DQ174" s="2"/>
      <c r="DR174" s="2"/>
      <c r="DS174" s="2"/>
      <c r="DT174" s="2"/>
      <c r="DU174" s="2"/>
      <c r="DV174" s="2"/>
      <c r="DW174" s="2"/>
      <c r="DX174" s="2"/>
      <c r="DY174" s="2"/>
      <c r="DZ174" s="2"/>
    </row>
    <row r="175" spans="1:130" ht="42.75" customHeight="1" x14ac:dyDescent="0.25">
      <c r="A175" s="614">
        <v>149</v>
      </c>
      <c r="B175" s="617">
        <v>248</v>
      </c>
      <c r="C175" s="56"/>
      <c r="D175" s="612" t="s">
        <v>213</v>
      </c>
      <c r="E175" s="15"/>
      <c r="F175" s="612" t="s">
        <v>214</v>
      </c>
      <c r="G175" s="64"/>
      <c r="H175" s="15" t="s">
        <v>1400</v>
      </c>
      <c r="I175" s="64" t="s">
        <v>611</v>
      </c>
      <c r="J175" s="388"/>
      <c r="K175" s="12"/>
      <c r="L175" s="12"/>
      <c r="M175" s="25"/>
      <c r="N175" s="25" t="s">
        <v>541</v>
      </c>
      <c r="O175" s="67"/>
      <c r="P175" s="66" t="s">
        <v>15</v>
      </c>
      <c r="Q175" s="66"/>
      <c r="R175" s="66"/>
      <c r="S175" s="66"/>
      <c r="T175" s="66"/>
      <c r="U175" s="66"/>
      <c r="V175" s="81"/>
      <c r="W175" s="81"/>
      <c r="X175" s="66"/>
      <c r="Y175" s="67"/>
      <c r="Z175" s="16"/>
      <c r="AA175" s="16"/>
      <c r="AB175" s="16"/>
      <c r="AC175" s="16"/>
      <c r="AD175" s="16"/>
      <c r="AE175" s="68"/>
      <c r="AF175" s="12" t="s">
        <v>623</v>
      </c>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69"/>
      <c r="CX175" s="352"/>
      <c r="CY175" s="69"/>
      <c r="CZ175" s="70"/>
      <c r="DA175" s="69"/>
      <c r="DB175" s="70"/>
      <c r="DC175" s="69"/>
      <c r="DD175" s="70"/>
      <c r="DE175" s="71"/>
      <c r="DF175" s="71"/>
      <c r="DG175" s="387"/>
      <c r="DH175" s="387"/>
      <c r="DI175" s="387"/>
      <c r="DJ175" s="387"/>
      <c r="DK175" s="387"/>
      <c r="DL175" s="387"/>
      <c r="DM175" s="387"/>
      <c r="DN175" s="387"/>
      <c r="DO175" s="387"/>
      <c r="DP175" s="387"/>
      <c r="DQ175" s="387"/>
      <c r="DR175" s="387"/>
      <c r="DS175" s="387"/>
      <c r="DT175" s="387"/>
      <c r="DU175" s="387"/>
      <c r="DV175" s="387"/>
      <c r="DW175" s="387"/>
      <c r="DX175" s="387"/>
      <c r="DY175" s="387"/>
      <c r="DZ175" s="387"/>
    </row>
    <row r="176" spans="1:130" ht="50.25" hidden="1" customHeight="1" x14ac:dyDescent="0.25">
      <c r="A176" s="616"/>
      <c r="B176" s="619"/>
      <c r="C176" s="56">
        <v>249</v>
      </c>
      <c r="D176" s="613"/>
      <c r="E176" s="15" t="s">
        <v>19</v>
      </c>
      <c r="F176" s="613"/>
      <c r="G176" s="64" t="s">
        <v>19</v>
      </c>
      <c r="H176" s="15" t="s">
        <v>735</v>
      </c>
      <c r="I176" s="64" t="s">
        <v>628</v>
      </c>
      <c r="J176" s="388" t="s">
        <v>179</v>
      </c>
      <c r="K176" s="12" t="s">
        <v>6</v>
      </c>
      <c r="L176" s="12" t="s">
        <v>15</v>
      </c>
      <c r="M176" s="11">
        <v>1</v>
      </c>
      <c r="N176" s="306" t="s">
        <v>545</v>
      </c>
      <c r="O176" s="66"/>
      <c r="P176" s="66"/>
      <c r="Q176" s="66"/>
      <c r="R176" s="66"/>
      <c r="S176" s="66"/>
      <c r="T176" s="66" t="s">
        <v>15</v>
      </c>
      <c r="U176" s="66"/>
      <c r="V176" s="66"/>
      <c r="W176" s="66"/>
      <c r="X176" s="66"/>
      <c r="Y176" s="67">
        <f t="shared" si="68"/>
        <v>1</v>
      </c>
      <c r="Z176" s="16"/>
      <c r="AA176" s="16"/>
      <c r="AB176" s="16"/>
      <c r="AC176" s="16"/>
      <c r="AD176" s="16"/>
      <c r="AE176" s="68" t="s">
        <v>623</v>
      </c>
      <c r="AF176" s="12"/>
      <c r="AG176" s="12"/>
      <c r="AH176" s="12"/>
      <c r="AI176" s="12"/>
      <c r="AJ176" s="12"/>
      <c r="AK176" s="12"/>
      <c r="AL176" s="12"/>
      <c r="AM176" s="12"/>
      <c r="AN176" s="12"/>
      <c r="AO176" s="12"/>
      <c r="AP176" s="12"/>
      <c r="AQ176" s="12"/>
      <c r="AR176" s="12"/>
      <c r="AS176" s="12"/>
      <c r="AT176" s="12"/>
      <c r="AU176" s="12"/>
      <c r="AV176" s="12" t="s">
        <v>623</v>
      </c>
      <c r="AW176" s="12"/>
      <c r="AX176" s="12" t="s">
        <v>623</v>
      </c>
      <c r="AY176" s="12"/>
      <c r="AZ176" s="12"/>
      <c r="BA176" s="12"/>
      <c r="BB176" s="12"/>
      <c r="BC176" s="12"/>
      <c r="BD176" s="12"/>
      <c r="BE176" s="12"/>
      <c r="BF176" s="12"/>
      <c r="BG176" s="12"/>
      <c r="BH176" s="12"/>
      <c r="BI176" s="12"/>
      <c r="BJ176" s="345">
        <v>2</v>
      </c>
      <c r="BK176" s="345">
        <v>2</v>
      </c>
      <c r="BL176" s="345">
        <v>2</v>
      </c>
      <c r="BM176" s="345">
        <v>2</v>
      </c>
      <c r="BN176" s="345">
        <v>2</v>
      </c>
      <c r="BO176" s="345">
        <v>1</v>
      </c>
      <c r="BP176" s="345">
        <v>2</v>
      </c>
      <c r="BQ176" s="345">
        <v>2</v>
      </c>
      <c r="BR176" s="345">
        <v>2</v>
      </c>
      <c r="BS176" s="345">
        <v>2</v>
      </c>
      <c r="BT176" s="345">
        <v>2</v>
      </c>
      <c r="BU176" s="345">
        <v>2</v>
      </c>
      <c r="BV176" s="345">
        <v>2</v>
      </c>
      <c r="BW176" s="345">
        <v>1</v>
      </c>
      <c r="BX176" s="345">
        <v>2</v>
      </c>
      <c r="BY176" s="345">
        <v>2</v>
      </c>
      <c r="BZ176" s="345">
        <v>2</v>
      </c>
      <c r="CA176" s="345">
        <v>2</v>
      </c>
      <c r="CB176" s="345">
        <v>2</v>
      </c>
      <c r="CC176" s="345">
        <v>2</v>
      </c>
      <c r="CD176" s="345">
        <v>2</v>
      </c>
      <c r="CE176" s="345">
        <v>2</v>
      </c>
      <c r="CF176" s="345">
        <v>2</v>
      </c>
      <c r="CG176" s="345">
        <v>2</v>
      </c>
      <c r="CH176" s="345">
        <v>1</v>
      </c>
      <c r="CI176" s="345">
        <v>2</v>
      </c>
      <c r="CJ176" s="345">
        <v>2</v>
      </c>
      <c r="CK176" s="345">
        <v>2</v>
      </c>
      <c r="CL176" s="345">
        <v>2</v>
      </c>
      <c r="CM176" s="345">
        <v>2</v>
      </c>
      <c r="CN176" s="345">
        <v>2</v>
      </c>
      <c r="CO176" s="345">
        <v>2</v>
      </c>
      <c r="CP176" s="345">
        <v>2</v>
      </c>
      <c r="CQ176" s="345">
        <v>2</v>
      </c>
      <c r="CR176" s="345">
        <v>2</v>
      </c>
      <c r="CS176" s="345">
        <v>2</v>
      </c>
      <c r="CT176" s="345">
        <v>2</v>
      </c>
      <c r="CU176" s="345">
        <v>2</v>
      </c>
      <c r="CV176" s="345">
        <v>2</v>
      </c>
      <c r="CW176" s="335">
        <f>COUNTIF(BJ176:CV176,"2")</f>
        <v>36</v>
      </c>
      <c r="CX176" s="330">
        <f>CW176/(CW176+CY176+DA176+DC176)</f>
        <v>0.92307692307692313</v>
      </c>
      <c r="CY176" s="335">
        <f>COUNTIF(BJ176:CV176,"1")</f>
        <v>3</v>
      </c>
      <c r="CZ176" s="339">
        <f>CY176/(CW176+CY176+DA176+DC176)</f>
        <v>7.6923076923076927E-2</v>
      </c>
      <c r="DA176" s="335">
        <f>COUNTIF(BJ176:CV176,"0")</f>
        <v>0</v>
      </c>
      <c r="DB176" s="339">
        <f>DA176/(CW176+CY176+DA176+DC176)</f>
        <v>0</v>
      </c>
      <c r="DC176" s="335">
        <f>COUNTIF(BJ176:CV176,"KĐG")</f>
        <v>0</v>
      </c>
      <c r="DD176" s="339">
        <f>DC176/(CW176+CY176+DA176+DC176)</f>
        <v>0</v>
      </c>
      <c r="DE176" s="71">
        <f>(((CW176*2)+(CY176*1)+(DA176*0)))/(CW176+CY176+DA176)</f>
        <v>1.9230769230769231</v>
      </c>
      <c r="DF176" s="71" t="str">
        <f>IF(DD176&gt;=50%,"KĐG",IF(DE176&gt;=1.6,"Đạt mục tiêu",IF(DE176&gt;=1,"Cần cố gắng","Chưa đạt")))</f>
        <v>Đạt mục tiêu</v>
      </c>
      <c r="DG176" s="2"/>
      <c r="DH176" s="2"/>
      <c r="DI176" s="2"/>
      <c r="DJ176" s="2"/>
      <c r="DK176" s="2"/>
      <c r="DL176" s="2"/>
      <c r="DM176" s="2"/>
      <c r="DN176" s="2"/>
      <c r="DO176" s="2"/>
      <c r="DP176" s="2"/>
      <c r="DQ176" s="2"/>
      <c r="DR176" s="2"/>
      <c r="DS176" s="2"/>
      <c r="DT176" s="2"/>
      <c r="DU176" s="2"/>
      <c r="DV176" s="2"/>
      <c r="DW176" s="2"/>
      <c r="DX176" s="2"/>
      <c r="DY176" s="2"/>
      <c r="DZ176" s="2"/>
    </row>
    <row r="177" spans="1:130" ht="50.25" customHeight="1" x14ac:dyDescent="0.25">
      <c r="A177" s="614">
        <v>150</v>
      </c>
      <c r="B177" s="617">
        <v>249</v>
      </c>
      <c r="C177" s="56"/>
      <c r="D177" s="612" t="s">
        <v>213</v>
      </c>
      <c r="E177" s="15"/>
      <c r="F177" s="612" t="s">
        <v>214</v>
      </c>
      <c r="G177" s="64"/>
      <c r="H177" s="15" t="s">
        <v>1396</v>
      </c>
      <c r="I177" s="64" t="s">
        <v>611</v>
      </c>
      <c r="J177" s="495"/>
      <c r="K177" s="272"/>
      <c r="L177" s="272"/>
      <c r="M177" s="11"/>
      <c r="N177" s="306" t="s">
        <v>541</v>
      </c>
      <c r="O177" s="66"/>
      <c r="P177" s="66" t="s">
        <v>15</v>
      </c>
      <c r="Q177" s="66"/>
      <c r="R177" s="66"/>
      <c r="S177" s="66"/>
      <c r="T177" s="66"/>
      <c r="U177" s="66"/>
      <c r="V177" s="66"/>
      <c r="W177" s="66"/>
      <c r="X177" s="66"/>
      <c r="Y177" s="67"/>
      <c r="Z177" s="16"/>
      <c r="AA177" s="16"/>
      <c r="AB177" s="16"/>
      <c r="AC177" s="16"/>
      <c r="AD177" s="16"/>
      <c r="AE177" s="68"/>
      <c r="AF177" s="12"/>
      <c r="AG177" s="12" t="s">
        <v>623</v>
      </c>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c r="CW177" s="335"/>
      <c r="CX177" s="330"/>
      <c r="CY177" s="335"/>
      <c r="CZ177" s="339"/>
      <c r="DA177" s="335"/>
      <c r="DB177" s="339"/>
      <c r="DC177" s="335"/>
      <c r="DD177" s="339"/>
      <c r="DE177" s="71"/>
      <c r="DF177" s="71"/>
      <c r="DG177" s="387"/>
      <c r="DH177" s="387"/>
      <c r="DI177" s="387"/>
      <c r="DJ177" s="387"/>
      <c r="DK177" s="387"/>
      <c r="DL177" s="387"/>
      <c r="DM177" s="387"/>
      <c r="DN177" s="387"/>
      <c r="DO177" s="387"/>
      <c r="DP177" s="387"/>
      <c r="DQ177" s="387"/>
      <c r="DR177" s="387"/>
      <c r="DS177" s="387"/>
      <c r="DT177" s="387"/>
      <c r="DU177" s="387"/>
      <c r="DV177" s="387"/>
      <c r="DW177" s="387"/>
      <c r="DX177" s="387"/>
      <c r="DY177" s="387"/>
      <c r="DZ177" s="387"/>
    </row>
    <row r="178" spans="1:130" ht="59.25" hidden="1" customHeight="1" x14ac:dyDescent="0.25">
      <c r="A178" s="616"/>
      <c r="B178" s="619"/>
      <c r="C178" s="56">
        <v>249</v>
      </c>
      <c r="D178" s="613"/>
      <c r="E178" s="15" t="s">
        <v>19</v>
      </c>
      <c r="F178" s="613"/>
      <c r="G178" s="64" t="s">
        <v>19</v>
      </c>
      <c r="H178" s="15" t="s">
        <v>735</v>
      </c>
      <c r="I178" s="64" t="s">
        <v>611</v>
      </c>
      <c r="J178" s="389"/>
      <c r="K178" s="14"/>
      <c r="L178" s="14"/>
      <c r="M178" s="11"/>
      <c r="N178" s="11" t="s">
        <v>546</v>
      </c>
      <c r="O178" s="66"/>
      <c r="P178" s="66"/>
      <c r="Q178" s="66"/>
      <c r="R178" s="66"/>
      <c r="S178" s="66"/>
      <c r="T178" s="66"/>
      <c r="U178" s="66" t="s">
        <v>15</v>
      </c>
      <c r="V178" s="66"/>
      <c r="W178" s="66"/>
      <c r="X178" s="66"/>
      <c r="Y178" s="67">
        <f t="shared" si="68"/>
        <v>1</v>
      </c>
      <c r="Z178" s="16"/>
      <c r="AA178" s="16"/>
      <c r="AB178" s="16"/>
      <c r="AC178" s="16"/>
      <c r="AD178" s="16"/>
      <c r="AE178" s="68"/>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t="s">
        <v>623</v>
      </c>
      <c r="BB178" s="12"/>
      <c r="BC178" s="12"/>
      <c r="BD178" s="12"/>
      <c r="BE178" s="12"/>
      <c r="BF178" s="12"/>
      <c r="BG178" s="12"/>
      <c r="BH178" s="12"/>
      <c r="BI178" s="12"/>
      <c r="BJ178" s="16">
        <v>2</v>
      </c>
      <c r="BK178" s="16">
        <v>2</v>
      </c>
      <c r="BL178" s="16">
        <v>2</v>
      </c>
      <c r="BM178" s="16">
        <v>2</v>
      </c>
      <c r="BN178" s="16">
        <v>2</v>
      </c>
      <c r="BO178" s="16">
        <v>2</v>
      </c>
      <c r="BP178" s="16">
        <v>2</v>
      </c>
      <c r="BQ178" s="16">
        <v>2</v>
      </c>
      <c r="BR178" s="16">
        <v>2</v>
      </c>
      <c r="BS178" s="16">
        <v>2</v>
      </c>
      <c r="BT178" s="16">
        <v>2</v>
      </c>
      <c r="BU178" s="16">
        <v>2</v>
      </c>
      <c r="BV178" s="16">
        <v>2</v>
      </c>
      <c r="BW178" s="16">
        <v>2</v>
      </c>
      <c r="BX178" s="16">
        <v>2</v>
      </c>
      <c r="BY178" s="16">
        <v>2</v>
      </c>
      <c r="BZ178" s="16">
        <v>2</v>
      </c>
      <c r="CA178" s="16">
        <v>2</v>
      </c>
      <c r="CB178" s="16">
        <v>2</v>
      </c>
      <c r="CC178" s="16">
        <v>2</v>
      </c>
      <c r="CD178" s="16">
        <v>2</v>
      </c>
      <c r="CE178" s="16">
        <v>2</v>
      </c>
      <c r="CF178" s="16">
        <v>2</v>
      </c>
      <c r="CG178" s="16">
        <v>2</v>
      </c>
      <c r="CH178" s="16">
        <v>2</v>
      </c>
      <c r="CI178" s="16">
        <v>2</v>
      </c>
      <c r="CJ178" s="16">
        <v>2</v>
      </c>
      <c r="CK178" s="16">
        <v>2</v>
      </c>
      <c r="CL178" s="16">
        <v>2</v>
      </c>
      <c r="CM178" s="16">
        <v>2</v>
      </c>
      <c r="CN178" s="16">
        <v>2</v>
      </c>
      <c r="CO178" s="16">
        <v>2</v>
      </c>
      <c r="CP178" s="16">
        <v>2</v>
      </c>
      <c r="CQ178" s="16">
        <v>2</v>
      </c>
      <c r="CR178" s="16">
        <v>2</v>
      </c>
      <c r="CS178" s="16">
        <v>2</v>
      </c>
      <c r="CT178" s="16">
        <v>2</v>
      </c>
      <c r="CU178" s="16">
        <v>2</v>
      </c>
      <c r="CV178" s="16">
        <v>2</v>
      </c>
      <c r="CW178" s="69">
        <f>COUNTIF(BJ178:CV178,"2")</f>
        <v>39</v>
      </c>
      <c r="CX178" s="352">
        <f>CW178/(CW178+CY178+DA178+DC178)</f>
        <v>1</v>
      </c>
      <c r="CY178" s="69">
        <f>COUNTIF(BJ178:CV178,"1")</f>
        <v>0</v>
      </c>
      <c r="CZ178" s="70">
        <f>CY178/(CW178+CY178+DA178+DC178)</f>
        <v>0</v>
      </c>
      <c r="DA178" s="69">
        <f>COUNTIF(BJ178:CV178,"0")</f>
        <v>0</v>
      </c>
      <c r="DB178" s="70">
        <f>DA178/(CW178+CY178+DA178+DC178)</f>
        <v>0</v>
      </c>
      <c r="DC178" s="69">
        <f>COUNTIF(BJ178:CV178,"KĐG")</f>
        <v>0</v>
      </c>
      <c r="DD178" s="70">
        <f>DC178/(CW178+CY178+DA178+DC178)</f>
        <v>0</v>
      </c>
      <c r="DE178" s="71">
        <f>(((CW178*2)+(CY178*1)+(DA178*0)))/(CW178+CY178+DA178)</f>
        <v>2</v>
      </c>
      <c r="DF178" s="71" t="str">
        <f>IF(DD178&gt;=50%,"KĐG",IF(DE178&gt;=1.6,"Đạt mục tiêu",IF(DE178&gt;=1,"Cần cố gắng","Chưa đạt")))</f>
        <v>Đạt mục tiêu</v>
      </c>
      <c r="DG178" s="2"/>
      <c r="DH178" s="2"/>
      <c r="DI178" s="2"/>
      <c r="DJ178" s="2"/>
      <c r="DK178" s="2"/>
      <c r="DL178" s="2"/>
      <c r="DM178" s="2"/>
      <c r="DN178" s="2"/>
      <c r="DO178" s="2"/>
      <c r="DP178" s="2"/>
      <c r="DQ178" s="2"/>
      <c r="DR178" s="2"/>
      <c r="DS178" s="2"/>
      <c r="DT178" s="2"/>
      <c r="DU178" s="2"/>
      <c r="DV178" s="2"/>
      <c r="DW178" s="2"/>
      <c r="DX178" s="2"/>
      <c r="DY178" s="2"/>
      <c r="DZ178" s="2"/>
    </row>
    <row r="179" spans="1:130" ht="41.25" hidden="1" customHeight="1" x14ac:dyDescent="0.25">
      <c r="A179" s="49">
        <v>151</v>
      </c>
      <c r="B179" s="62">
        <v>249</v>
      </c>
      <c r="C179" s="56">
        <v>250</v>
      </c>
      <c r="D179" s="8" t="s">
        <v>215</v>
      </c>
      <c r="E179" s="15" t="s">
        <v>36</v>
      </c>
      <c r="F179" s="15" t="s">
        <v>216</v>
      </c>
      <c r="G179" s="64" t="s">
        <v>36</v>
      </c>
      <c r="H179" s="102" t="s">
        <v>736</v>
      </c>
      <c r="I179" s="64" t="s">
        <v>611</v>
      </c>
      <c r="J179" s="64" t="s">
        <v>179</v>
      </c>
      <c r="K179" s="16" t="s">
        <v>6</v>
      </c>
      <c r="L179" s="16" t="s">
        <v>15</v>
      </c>
      <c r="M179" s="11">
        <v>1</v>
      </c>
      <c r="N179" s="11" t="s">
        <v>1270</v>
      </c>
      <c r="O179" s="66"/>
      <c r="P179" s="66"/>
      <c r="Q179" s="66"/>
      <c r="R179" s="66"/>
      <c r="S179" s="66"/>
      <c r="T179" s="66"/>
      <c r="U179" s="66"/>
      <c r="V179" s="80" t="s">
        <v>15</v>
      </c>
      <c r="W179" s="80"/>
      <c r="X179" s="66"/>
      <c r="Y179" s="67">
        <f t="shared" si="68"/>
        <v>1</v>
      </c>
      <c r="Z179" s="16"/>
      <c r="AA179" s="16"/>
      <c r="AB179" s="16"/>
      <c r="AC179" s="16"/>
      <c r="AD179" s="16"/>
      <c r="AE179" s="7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t="s">
        <v>645</v>
      </c>
      <c r="BD179" s="16" t="s">
        <v>645</v>
      </c>
      <c r="BE179" s="16"/>
      <c r="BF179" s="16"/>
      <c r="BG179" s="16"/>
      <c r="BH179" s="16"/>
      <c r="BI179" s="16"/>
      <c r="BJ179" s="16">
        <v>2</v>
      </c>
      <c r="BK179" s="16">
        <v>2</v>
      </c>
      <c r="BL179" s="16">
        <v>2</v>
      </c>
      <c r="BM179" s="16">
        <v>2</v>
      </c>
      <c r="BN179" s="16">
        <v>2</v>
      </c>
      <c r="BO179" s="16">
        <v>2</v>
      </c>
      <c r="BP179" s="16">
        <v>2</v>
      </c>
      <c r="BQ179" s="16">
        <v>2</v>
      </c>
      <c r="BR179" s="16">
        <v>2</v>
      </c>
      <c r="BS179" s="16">
        <v>2</v>
      </c>
      <c r="BT179" s="16">
        <v>2</v>
      </c>
      <c r="BU179" s="16">
        <v>2</v>
      </c>
      <c r="BV179" s="16">
        <v>2</v>
      </c>
      <c r="BW179" s="16">
        <v>2</v>
      </c>
      <c r="BX179" s="16">
        <v>2</v>
      </c>
      <c r="BY179" s="16">
        <v>2</v>
      </c>
      <c r="BZ179" s="16">
        <v>2</v>
      </c>
      <c r="CA179" s="16">
        <v>2</v>
      </c>
      <c r="CB179" s="16">
        <v>2</v>
      </c>
      <c r="CC179" s="16">
        <v>2</v>
      </c>
      <c r="CD179" s="16">
        <v>2</v>
      </c>
      <c r="CE179" s="16">
        <v>2</v>
      </c>
      <c r="CF179" s="16">
        <v>2</v>
      </c>
      <c r="CG179" s="16">
        <v>2</v>
      </c>
      <c r="CH179" s="16">
        <v>2</v>
      </c>
      <c r="CI179" s="16">
        <v>2</v>
      </c>
      <c r="CJ179" s="16">
        <v>2</v>
      </c>
      <c r="CK179" s="16">
        <v>2</v>
      </c>
      <c r="CL179" s="16">
        <v>2</v>
      </c>
      <c r="CM179" s="16">
        <v>2</v>
      </c>
      <c r="CN179" s="16">
        <v>2</v>
      </c>
      <c r="CO179" s="16">
        <v>2</v>
      </c>
      <c r="CP179" s="16">
        <v>2</v>
      </c>
      <c r="CQ179" s="16">
        <v>2</v>
      </c>
      <c r="CR179" s="16">
        <v>2</v>
      </c>
      <c r="CS179" s="16">
        <v>2</v>
      </c>
      <c r="CT179" s="16">
        <v>2</v>
      </c>
      <c r="CU179" s="16">
        <v>2</v>
      </c>
      <c r="CV179" s="16">
        <v>2</v>
      </c>
      <c r="CW179" s="69">
        <f>COUNTIF(BJ179:CV179,"2")</f>
        <v>39</v>
      </c>
      <c r="CX179" s="352">
        <f>CW179/(CW179+CY179+DA179+DC179)</f>
        <v>1</v>
      </c>
      <c r="CY179" s="69">
        <f>COUNTIF(BJ179:CV179,"1")</f>
        <v>0</v>
      </c>
      <c r="CZ179" s="70">
        <f>CY179/(CW179+CY179+DA179+DC179)</f>
        <v>0</v>
      </c>
      <c r="DA179" s="69">
        <f>COUNTIF(BJ179:CV179,"0")</f>
        <v>0</v>
      </c>
      <c r="DB179" s="70">
        <f>DA179/(CW179+CY179+DA179+DC179)</f>
        <v>0</v>
      </c>
      <c r="DC179" s="69">
        <f>COUNTIF(BJ179:CV179,"KĐG")</f>
        <v>0</v>
      </c>
      <c r="DD179" s="70">
        <f>DC179/(CW179+CY179+DA179+DC179)</f>
        <v>0</v>
      </c>
      <c r="DE179" s="71">
        <f>(((CW179*2)+(CY179*1)+(DA179*0)))/(CW179+CY179+DA179)</f>
        <v>2</v>
      </c>
      <c r="DF179" s="71" t="str">
        <f>IF(DD179&gt;=50%,"KĐG",IF(DE179&gt;=1.6,"Đạt mục tiêu",IF(DE179&gt;=1,"Cần cố gắng","Chưa đạt")))</f>
        <v>Đạt mục tiêu</v>
      </c>
      <c r="DG179" s="2"/>
      <c r="DH179" s="2"/>
      <c r="DI179" s="2"/>
      <c r="DJ179" s="2"/>
      <c r="DK179" s="2"/>
      <c r="DL179" s="2"/>
      <c r="DM179" s="2"/>
      <c r="DN179" s="2"/>
      <c r="DO179" s="2"/>
      <c r="DP179" s="2"/>
      <c r="DQ179" s="2"/>
      <c r="DR179" s="2"/>
      <c r="DS179" s="2"/>
      <c r="DT179" s="2"/>
      <c r="DU179" s="2"/>
      <c r="DV179" s="2"/>
      <c r="DW179" s="2"/>
      <c r="DX179" s="2"/>
      <c r="DY179" s="2"/>
      <c r="DZ179" s="2"/>
    </row>
    <row r="180" spans="1:130" ht="15.75" customHeight="1" x14ac:dyDescent="0.25">
      <c r="A180" s="49">
        <v>152</v>
      </c>
      <c r="B180" s="55">
        <v>250</v>
      </c>
      <c r="C180" s="56">
        <v>251</v>
      </c>
      <c r="D180" s="706" t="s">
        <v>217</v>
      </c>
      <c r="E180" s="707"/>
      <c r="F180" s="707"/>
      <c r="G180" s="707"/>
      <c r="H180" s="705"/>
      <c r="I180" s="64"/>
      <c r="J180" s="57"/>
      <c r="K180" s="57" t="s">
        <v>8</v>
      </c>
      <c r="L180" s="57" t="s">
        <v>8</v>
      </c>
      <c r="M180" s="57" t="s">
        <v>8</v>
      </c>
      <c r="N180" s="296"/>
      <c r="O180" s="58" t="s">
        <v>609</v>
      </c>
      <c r="P180" s="58" t="s">
        <v>609</v>
      </c>
      <c r="Q180" s="58" t="s">
        <v>609</v>
      </c>
      <c r="R180" s="58" t="s">
        <v>609</v>
      </c>
      <c r="S180" s="58" t="s">
        <v>609</v>
      </c>
      <c r="T180" s="58" t="s">
        <v>609</v>
      </c>
      <c r="U180" s="58" t="s">
        <v>609</v>
      </c>
      <c r="V180" s="58" t="s">
        <v>609</v>
      </c>
      <c r="W180" s="58" t="s">
        <v>609</v>
      </c>
      <c r="X180" s="58" t="s">
        <v>609</v>
      </c>
      <c r="Y180" s="67">
        <f t="shared" si="68"/>
        <v>0</v>
      </c>
      <c r="Z180" s="57"/>
      <c r="AA180" s="57"/>
      <c r="AB180" s="57"/>
      <c r="AC180" s="57"/>
      <c r="AD180" s="57"/>
      <c r="AE180" s="77"/>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c r="BE180" s="78"/>
      <c r="BF180" s="78"/>
      <c r="BG180" s="78"/>
      <c r="BH180" s="78"/>
      <c r="BI180" s="78"/>
      <c r="BJ180" s="336" t="s">
        <v>8</v>
      </c>
      <c r="BK180" s="336" t="s">
        <v>8</v>
      </c>
      <c r="BL180" s="336" t="s">
        <v>8</v>
      </c>
      <c r="BM180" s="336" t="s">
        <v>8</v>
      </c>
      <c r="BN180" s="336" t="s">
        <v>8</v>
      </c>
      <c r="BO180" s="336" t="s">
        <v>8</v>
      </c>
      <c r="BP180" s="336" t="s">
        <v>8</v>
      </c>
      <c r="BQ180" s="336" t="s">
        <v>8</v>
      </c>
      <c r="BR180" s="336" t="s">
        <v>8</v>
      </c>
      <c r="BS180" s="336" t="s">
        <v>8</v>
      </c>
      <c r="BT180" s="336" t="s">
        <v>8</v>
      </c>
      <c r="BU180" s="336" t="s">
        <v>8</v>
      </c>
      <c r="BV180" s="336" t="s">
        <v>8</v>
      </c>
      <c r="BW180" s="336" t="s">
        <v>8</v>
      </c>
      <c r="BX180" s="336" t="s">
        <v>8</v>
      </c>
      <c r="BY180" s="336" t="s">
        <v>8</v>
      </c>
      <c r="BZ180" s="336" t="s">
        <v>8</v>
      </c>
      <c r="CA180" s="336" t="s">
        <v>8</v>
      </c>
      <c r="CB180" s="336" t="s">
        <v>8</v>
      </c>
      <c r="CC180" s="336" t="s">
        <v>8</v>
      </c>
      <c r="CD180" s="336" t="s">
        <v>8</v>
      </c>
      <c r="CE180" s="336" t="s">
        <v>8</v>
      </c>
      <c r="CF180" s="336" t="s">
        <v>8</v>
      </c>
      <c r="CG180" s="336" t="s">
        <v>8</v>
      </c>
      <c r="CH180" s="336" t="s">
        <v>8</v>
      </c>
      <c r="CI180" s="336" t="s">
        <v>8</v>
      </c>
      <c r="CJ180" s="336" t="s">
        <v>8</v>
      </c>
      <c r="CK180" s="336" t="s">
        <v>8</v>
      </c>
      <c r="CL180" s="336" t="s">
        <v>8</v>
      </c>
      <c r="CM180" s="336" t="s">
        <v>8</v>
      </c>
      <c r="CN180" s="336" t="s">
        <v>8</v>
      </c>
      <c r="CO180" s="336" t="s">
        <v>8</v>
      </c>
      <c r="CP180" s="336" t="s">
        <v>8</v>
      </c>
      <c r="CQ180" s="336" t="s">
        <v>8</v>
      </c>
      <c r="CR180" s="336" t="s">
        <v>8</v>
      </c>
      <c r="CS180" s="336"/>
      <c r="CT180" s="336" t="s">
        <v>8</v>
      </c>
      <c r="CU180" s="336" t="s">
        <v>8</v>
      </c>
      <c r="CV180" s="336" t="s">
        <v>8</v>
      </c>
      <c r="CW180" s="336" t="s">
        <v>8</v>
      </c>
      <c r="CX180" s="331" t="s">
        <v>8</v>
      </c>
      <c r="CY180" s="336" t="s">
        <v>8</v>
      </c>
      <c r="CZ180" s="336" t="s">
        <v>8</v>
      </c>
      <c r="DA180" s="336" t="s">
        <v>8</v>
      </c>
      <c r="DB180" s="336" t="s">
        <v>8</v>
      </c>
      <c r="DC180" s="336" t="s">
        <v>8</v>
      </c>
      <c r="DD180" s="336" t="s">
        <v>8</v>
      </c>
      <c r="DE180" s="57" t="s">
        <v>8</v>
      </c>
      <c r="DF180" s="57" t="s">
        <v>8</v>
      </c>
      <c r="DG180" s="2"/>
      <c r="DH180" s="2"/>
      <c r="DI180" s="2"/>
      <c r="DJ180" s="2"/>
      <c r="DK180" s="2"/>
      <c r="DL180" s="2"/>
      <c r="DM180" s="2"/>
      <c r="DN180" s="2"/>
      <c r="DO180" s="2"/>
      <c r="DP180" s="2"/>
      <c r="DQ180" s="2"/>
      <c r="DR180" s="2"/>
      <c r="DS180" s="2"/>
      <c r="DT180" s="2"/>
      <c r="DU180" s="2"/>
      <c r="DV180" s="2"/>
      <c r="DW180" s="2"/>
      <c r="DX180" s="2"/>
      <c r="DY180" s="2"/>
      <c r="DZ180" s="2"/>
    </row>
    <row r="181" spans="1:130" ht="44.25" hidden="1" customHeight="1" x14ac:dyDescent="0.25">
      <c r="A181" s="49">
        <v>153</v>
      </c>
      <c r="B181" s="62">
        <v>251</v>
      </c>
      <c r="C181" s="56">
        <v>254</v>
      </c>
      <c r="D181" s="8" t="s">
        <v>218</v>
      </c>
      <c r="E181" s="15" t="s">
        <v>19</v>
      </c>
      <c r="F181" s="15" t="s">
        <v>219</v>
      </c>
      <c r="G181" s="64" t="s">
        <v>19</v>
      </c>
      <c r="H181" s="8" t="s">
        <v>737</v>
      </c>
      <c r="I181" s="64" t="s">
        <v>628</v>
      </c>
      <c r="J181" s="64" t="s">
        <v>179</v>
      </c>
      <c r="K181" s="16" t="s">
        <v>6</v>
      </c>
      <c r="L181" s="16" t="s">
        <v>15</v>
      </c>
      <c r="M181" s="11">
        <v>1</v>
      </c>
      <c r="N181" s="11" t="s">
        <v>1268</v>
      </c>
      <c r="O181" s="66"/>
      <c r="P181" s="66"/>
      <c r="Q181" s="66"/>
      <c r="R181" s="66"/>
      <c r="S181" s="66"/>
      <c r="T181" s="66"/>
      <c r="U181" s="66"/>
      <c r="V181" s="66" t="s">
        <v>15</v>
      </c>
      <c r="W181" s="66"/>
      <c r="X181" s="66"/>
      <c r="Y181" s="67">
        <f t="shared" si="68"/>
        <v>1</v>
      </c>
      <c r="Z181" s="16"/>
      <c r="AA181" s="16"/>
      <c r="AB181" s="16"/>
      <c r="AC181" s="16"/>
      <c r="AD181" s="16"/>
      <c r="AE181" s="7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t="s">
        <v>710</v>
      </c>
      <c r="BF181" s="16"/>
      <c r="BG181" s="16"/>
      <c r="BH181" s="16"/>
      <c r="BI181" s="16"/>
      <c r="BJ181" s="16">
        <v>2</v>
      </c>
      <c r="BK181" s="16">
        <v>2</v>
      </c>
      <c r="BL181" s="16">
        <v>2</v>
      </c>
      <c r="BM181" s="16">
        <v>2</v>
      </c>
      <c r="BN181" s="16">
        <v>2</v>
      </c>
      <c r="BO181" s="16">
        <v>2</v>
      </c>
      <c r="BP181" s="16">
        <v>2</v>
      </c>
      <c r="BQ181" s="16">
        <v>2</v>
      </c>
      <c r="BR181" s="16">
        <v>2</v>
      </c>
      <c r="BS181" s="16">
        <v>2</v>
      </c>
      <c r="BT181" s="16">
        <v>2</v>
      </c>
      <c r="BU181" s="16">
        <v>2</v>
      </c>
      <c r="BV181" s="16">
        <v>2</v>
      </c>
      <c r="BW181" s="16">
        <v>2</v>
      </c>
      <c r="BX181" s="16">
        <v>2</v>
      </c>
      <c r="BY181" s="16">
        <v>2</v>
      </c>
      <c r="BZ181" s="16">
        <v>2</v>
      </c>
      <c r="CA181" s="16">
        <v>2</v>
      </c>
      <c r="CB181" s="16">
        <v>2</v>
      </c>
      <c r="CC181" s="16">
        <v>2</v>
      </c>
      <c r="CD181" s="16">
        <v>2</v>
      </c>
      <c r="CE181" s="16">
        <v>2</v>
      </c>
      <c r="CF181" s="16">
        <v>2</v>
      </c>
      <c r="CG181" s="16">
        <v>2</v>
      </c>
      <c r="CH181" s="16">
        <v>2</v>
      </c>
      <c r="CI181" s="16">
        <v>2</v>
      </c>
      <c r="CJ181" s="16">
        <v>2</v>
      </c>
      <c r="CK181" s="16">
        <v>2</v>
      </c>
      <c r="CL181" s="16">
        <v>2</v>
      </c>
      <c r="CM181" s="16">
        <v>2</v>
      </c>
      <c r="CN181" s="16">
        <v>2</v>
      </c>
      <c r="CO181" s="16">
        <v>2</v>
      </c>
      <c r="CP181" s="16">
        <v>2</v>
      </c>
      <c r="CQ181" s="16">
        <v>2</v>
      </c>
      <c r="CR181" s="16">
        <v>2</v>
      </c>
      <c r="CS181" s="16">
        <v>2</v>
      </c>
      <c r="CT181" s="16">
        <v>2</v>
      </c>
      <c r="CU181" s="16">
        <v>2</v>
      </c>
      <c r="CV181" s="16">
        <v>2</v>
      </c>
      <c r="CW181" s="69">
        <f>COUNTIF(BJ181:CV181,"2")</f>
        <v>39</v>
      </c>
      <c r="CX181" s="352">
        <f>CW181/(CW181+CY181+DA181+DC181)</f>
        <v>1</v>
      </c>
      <c r="CY181" s="69">
        <f>COUNTIF(BJ181:CV181,"1")</f>
        <v>0</v>
      </c>
      <c r="CZ181" s="70">
        <f>CY181/(CW181+CY181+DA181+DC181)</f>
        <v>0</v>
      </c>
      <c r="DA181" s="69">
        <f>COUNTIF(BJ181:CV181,"0")</f>
        <v>0</v>
      </c>
      <c r="DB181" s="70">
        <f>DA181/(CW181+CY181+DA181+DC181)</f>
        <v>0</v>
      </c>
      <c r="DC181" s="69">
        <f>COUNTIF(BJ181:CV181,"KĐG")</f>
        <v>0</v>
      </c>
      <c r="DD181" s="70">
        <f>DC181/(CW181+CY181+DA181+DC181)</f>
        <v>0</v>
      </c>
      <c r="DE181" s="71">
        <f>(((CW181*2)+(CY181*1)+(DA181*0)))/(CW181+CY181+DA181)</f>
        <v>2</v>
      </c>
      <c r="DF181" s="71" t="str">
        <f>IF(DD181&gt;=50%,"KĐG",IF(DE181&gt;=1.6,"Đạt mục tiêu",IF(DE181&gt;=1,"Cần cố gắng","Chưa đạt")))</f>
        <v>Đạt mục tiêu</v>
      </c>
      <c r="DG181" s="2"/>
      <c r="DH181" s="2"/>
      <c r="DI181" s="2"/>
      <c r="DJ181" s="2"/>
      <c r="DK181" s="2"/>
      <c r="DL181" s="2"/>
      <c r="DM181" s="2"/>
      <c r="DN181" s="2"/>
      <c r="DO181" s="2"/>
      <c r="DP181" s="2"/>
      <c r="DQ181" s="2"/>
      <c r="DR181" s="2"/>
      <c r="DS181" s="2"/>
      <c r="DT181" s="2"/>
      <c r="DU181" s="2"/>
      <c r="DV181" s="2"/>
      <c r="DW181" s="2"/>
      <c r="DX181" s="2"/>
      <c r="DY181" s="2"/>
      <c r="DZ181" s="2"/>
    </row>
    <row r="182" spans="1:130" ht="15.75" customHeight="1" x14ac:dyDescent="0.25">
      <c r="A182" s="49">
        <v>154</v>
      </c>
      <c r="B182" s="55">
        <v>254</v>
      </c>
      <c r="C182" s="56">
        <v>255</v>
      </c>
      <c r="D182" s="85" t="s">
        <v>220</v>
      </c>
      <c r="E182" s="86"/>
      <c r="F182" s="87"/>
      <c r="G182" s="57"/>
      <c r="H182" s="57"/>
      <c r="I182" s="64"/>
      <c r="J182" s="57"/>
      <c r="K182" s="57" t="s">
        <v>8</v>
      </c>
      <c r="L182" s="57" t="s">
        <v>8</v>
      </c>
      <c r="M182" s="57" t="s">
        <v>8</v>
      </c>
      <c r="N182" s="296"/>
      <c r="O182" s="58" t="s">
        <v>609</v>
      </c>
      <c r="P182" s="58" t="s">
        <v>609</v>
      </c>
      <c r="Q182" s="58" t="s">
        <v>609</v>
      </c>
      <c r="R182" s="58" t="s">
        <v>609</v>
      </c>
      <c r="S182" s="58" t="s">
        <v>609</v>
      </c>
      <c r="T182" s="58" t="s">
        <v>609</v>
      </c>
      <c r="U182" s="58" t="s">
        <v>609</v>
      </c>
      <c r="V182" s="58" t="s">
        <v>609</v>
      </c>
      <c r="W182" s="58" t="s">
        <v>609</v>
      </c>
      <c r="X182" s="58" t="s">
        <v>609</v>
      </c>
      <c r="Y182" s="67">
        <f t="shared" si="68"/>
        <v>0</v>
      </c>
      <c r="Z182" s="57"/>
      <c r="AA182" s="57"/>
      <c r="AB182" s="57"/>
      <c r="AC182" s="57"/>
      <c r="AD182" s="57"/>
      <c r="AE182" s="77"/>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c r="BG182" s="78"/>
      <c r="BH182" s="78"/>
      <c r="BI182" s="78"/>
      <c r="BJ182" s="336" t="s">
        <v>8</v>
      </c>
      <c r="BK182" s="336" t="s">
        <v>8</v>
      </c>
      <c r="BL182" s="336" t="s">
        <v>8</v>
      </c>
      <c r="BM182" s="336" t="s">
        <v>8</v>
      </c>
      <c r="BN182" s="336" t="s">
        <v>8</v>
      </c>
      <c r="BO182" s="336" t="s">
        <v>8</v>
      </c>
      <c r="BP182" s="336" t="s">
        <v>8</v>
      </c>
      <c r="BQ182" s="336" t="s">
        <v>8</v>
      </c>
      <c r="BR182" s="336" t="s">
        <v>8</v>
      </c>
      <c r="BS182" s="336" t="s">
        <v>8</v>
      </c>
      <c r="BT182" s="336" t="s">
        <v>8</v>
      </c>
      <c r="BU182" s="336" t="s">
        <v>8</v>
      </c>
      <c r="BV182" s="336" t="s">
        <v>8</v>
      </c>
      <c r="BW182" s="336" t="s">
        <v>8</v>
      </c>
      <c r="BX182" s="336" t="s">
        <v>8</v>
      </c>
      <c r="BY182" s="336" t="s">
        <v>8</v>
      </c>
      <c r="BZ182" s="336" t="s">
        <v>8</v>
      </c>
      <c r="CA182" s="336" t="s">
        <v>8</v>
      </c>
      <c r="CB182" s="336" t="s">
        <v>8</v>
      </c>
      <c r="CC182" s="336" t="s">
        <v>8</v>
      </c>
      <c r="CD182" s="336" t="s">
        <v>8</v>
      </c>
      <c r="CE182" s="336" t="s">
        <v>8</v>
      </c>
      <c r="CF182" s="336" t="s">
        <v>8</v>
      </c>
      <c r="CG182" s="336" t="s">
        <v>8</v>
      </c>
      <c r="CH182" s="336" t="s">
        <v>8</v>
      </c>
      <c r="CI182" s="336" t="s">
        <v>8</v>
      </c>
      <c r="CJ182" s="336" t="s">
        <v>8</v>
      </c>
      <c r="CK182" s="336" t="s">
        <v>8</v>
      </c>
      <c r="CL182" s="336" t="s">
        <v>8</v>
      </c>
      <c r="CM182" s="336" t="s">
        <v>8</v>
      </c>
      <c r="CN182" s="336" t="s">
        <v>8</v>
      </c>
      <c r="CO182" s="336" t="s">
        <v>8</v>
      </c>
      <c r="CP182" s="336" t="s">
        <v>8</v>
      </c>
      <c r="CQ182" s="336" t="s">
        <v>8</v>
      </c>
      <c r="CR182" s="336" t="s">
        <v>8</v>
      </c>
      <c r="CS182" s="336"/>
      <c r="CT182" s="336" t="s">
        <v>8</v>
      </c>
      <c r="CU182" s="336" t="s">
        <v>8</v>
      </c>
      <c r="CV182" s="336" t="s">
        <v>8</v>
      </c>
      <c r="CW182" s="336" t="s">
        <v>8</v>
      </c>
      <c r="CX182" s="331" t="s">
        <v>8</v>
      </c>
      <c r="CY182" s="336" t="s">
        <v>8</v>
      </c>
      <c r="CZ182" s="336" t="s">
        <v>8</v>
      </c>
      <c r="DA182" s="336" t="s">
        <v>8</v>
      </c>
      <c r="DB182" s="336" t="s">
        <v>8</v>
      </c>
      <c r="DC182" s="336" t="s">
        <v>8</v>
      </c>
      <c r="DD182" s="336" t="s">
        <v>8</v>
      </c>
      <c r="DE182" s="57" t="s">
        <v>8</v>
      </c>
      <c r="DF182" s="57" t="s">
        <v>8</v>
      </c>
      <c r="DG182" s="2"/>
      <c r="DH182" s="2"/>
      <c r="DI182" s="2"/>
      <c r="DJ182" s="2"/>
      <c r="DK182" s="2"/>
      <c r="DL182" s="2"/>
      <c r="DM182" s="2"/>
      <c r="DN182" s="2"/>
      <c r="DO182" s="2"/>
      <c r="DP182" s="2"/>
      <c r="DQ182" s="2"/>
      <c r="DR182" s="2"/>
      <c r="DS182" s="2"/>
      <c r="DT182" s="2"/>
      <c r="DU182" s="2"/>
      <c r="DV182" s="2"/>
      <c r="DW182" s="2"/>
      <c r="DX182" s="2"/>
      <c r="DY182" s="2"/>
      <c r="DZ182" s="2"/>
    </row>
    <row r="183" spans="1:130" ht="78.75" hidden="1" customHeight="1" x14ac:dyDescent="0.25">
      <c r="A183" s="49">
        <v>155</v>
      </c>
      <c r="B183" s="62">
        <v>255</v>
      </c>
      <c r="C183" s="108">
        <v>258</v>
      </c>
      <c r="D183" s="8" t="s">
        <v>221</v>
      </c>
      <c r="E183" s="28" t="s">
        <v>19</v>
      </c>
      <c r="F183" s="15" t="s">
        <v>222</v>
      </c>
      <c r="G183" s="64" t="s">
        <v>19</v>
      </c>
      <c r="H183" s="15" t="s">
        <v>738</v>
      </c>
      <c r="I183" s="64" t="s">
        <v>628</v>
      </c>
      <c r="J183" s="64" t="s">
        <v>179</v>
      </c>
      <c r="K183" s="16" t="s">
        <v>6</v>
      </c>
      <c r="L183" s="16" t="s">
        <v>15</v>
      </c>
      <c r="M183" s="11"/>
      <c r="N183" s="11" t="s">
        <v>1268</v>
      </c>
      <c r="O183" s="66"/>
      <c r="P183" s="66"/>
      <c r="Q183" s="66"/>
      <c r="R183" s="66"/>
      <c r="S183" s="66"/>
      <c r="T183" s="66"/>
      <c r="U183" s="66"/>
      <c r="V183" s="66" t="s">
        <v>15</v>
      </c>
      <c r="W183" s="66"/>
      <c r="X183" s="66"/>
      <c r="Y183" s="67">
        <f t="shared" si="68"/>
        <v>1</v>
      </c>
      <c r="Z183" s="16"/>
      <c r="AA183" s="16"/>
      <c r="AB183" s="16"/>
      <c r="AC183" s="16"/>
      <c r="AD183" s="16"/>
      <c r="AE183" s="68"/>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t="s">
        <v>645</v>
      </c>
      <c r="BE183" s="12"/>
      <c r="BF183" s="12"/>
      <c r="BG183" s="12"/>
      <c r="BH183" s="12"/>
      <c r="BI183" s="12"/>
      <c r="BJ183" s="16">
        <v>2</v>
      </c>
      <c r="BK183" s="16">
        <v>2</v>
      </c>
      <c r="BL183" s="16">
        <v>2</v>
      </c>
      <c r="BM183" s="16">
        <v>2</v>
      </c>
      <c r="BN183" s="16">
        <v>2</v>
      </c>
      <c r="BO183" s="16">
        <v>2</v>
      </c>
      <c r="BP183" s="16">
        <v>2</v>
      </c>
      <c r="BQ183" s="16">
        <v>2</v>
      </c>
      <c r="BR183" s="16">
        <v>2</v>
      </c>
      <c r="BS183" s="16">
        <v>2</v>
      </c>
      <c r="BT183" s="16">
        <v>2</v>
      </c>
      <c r="BU183" s="16">
        <v>2</v>
      </c>
      <c r="BV183" s="16">
        <v>2</v>
      </c>
      <c r="BW183" s="16">
        <v>2</v>
      </c>
      <c r="BX183" s="16">
        <v>2</v>
      </c>
      <c r="BY183" s="16">
        <v>2</v>
      </c>
      <c r="BZ183" s="16">
        <v>2</v>
      </c>
      <c r="CA183" s="16">
        <v>2</v>
      </c>
      <c r="CB183" s="16">
        <v>2</v>
      </c>
      <c r="CC183" s="16">
        <v>2</v>
      </c>
      <c r="CD183" s="16">
        <v>2</v>
      </c>
      <c r="CE183" s="16">
        <v>2</v>
      </c>
      <c r="CF183" s="16">
        <v>2</v>
      </c>
      <c r="CG183" s="16">
        <v>2</v>
      </c>
      <c r="CH183" s="16">
        <v>2</v>
      </c>
      <c r="CI183" s="16">
        <v>2</v>
      </c>
      <c r="CJ183" s="16">
        <v>2</v>
      </c>
      <c r="CK183" s="16">
        <v>2</v>
      </c>
      <c r="CL183" s="16">
        <v>2</v>
      </c>
      <c r="CM183" s="16">
        <v>2</v>
      </c>
      <c r="CN183" s="16">
        <v>2</v>
      </c>
      <c r="CO183" s="16">
        <v>2</v>
      </c>
      <c r="CP183" s="16">
        <v>2</v>
      </c>
      <c r="CQ183" s="16">
        <v>2</v>
      </c>
      <c r="CR183" s="16">
        <v>2</v>
      </c>
      <c r="CS183" s="16">
        <v>2</v>
      </c>
      <c r="CT183" s="16">
        <v>2</v>
      </c>
      <c r="CU183" s="16">
        <v>2</v>
      </c>
      <c r="CV183" s="16">
        <v>2</v>
      </c>
      <c r="CW183" s="69">
        <f>COUNTIF(BJ183:CV183,"2")</f>
        <v>39</v>
      </c>
      <c r="CX183" s="352">
        <f>CW183/(CW183+CY183+DA183+DC183)</f>
        <v>1</v>
      </c>
      <c r="CY183" s="69">
        <f>COUNTIF(BJ183:CV183,"1")</f>
        <v>0</v>
      </c>
      <c r="CZ183" s="70">
        <f>CY183/(CW183+CY183+DA183+DC183)</f>
        <v>0</v>
      </c>
      <c r="DA183" s="69">
        <f>COUNTIF(BJ183:CV183,"0")</f>
        <v>0</v>
      </c>
      <c r="DB183" s="70">
        <f>DA183/(CW183+CY183+DA183+DC183)</f>
        <v>0</v>
      </c>
      <c r="DC183" s="69">
        <f>COUNTIF(BJ183:CV183,"KĐG")</f>
        <v>0</v>
      </c>
      <c r="DD183" s="70">
        <f>DC183/(CW183+CY183+DA183+DC183)</f>
        <v>0</v>
      </c>
      <c r="DE183" s="71">
        <f>(((CW183*2)+(CY183*1)+(DA183*0)))/(CW183+CY183+DA183)</f>
        <v>2</v>
      </c>
      <c r="DF183" s="71" t="str">
        <f>IF(DD183&gt;=50%,"KĐG",IF(DE183&gt;=1.6,"Đạt mục tiêu",IF(DE183&gt;=1,"Cần cố gắng","Chưa đạt")))</f>
        <v>Đạt mục tiêu</v>
      </c>
      <c r="DG183" s="2"/>
      <c r="DH183" s="2"/>
      <c r="DI183" s="2"/>
      <c r="DJ183" s="2"/>
      <c r="DK183" s="2"/>
      <c r="DL183" s="2"/>
      <c r="DM183" s="2"/>
      <c r="DN183" s="2"/>
      <c r="DO183" s="2"/>
      <c r="DP183" s="2"/>
      <c r="DQ183" s="2"/>
      <c r="DR183" s="2"/>
      <c r="DS183" s="2"/>
      <c r="DT183" s="2"/>
      <c r="DU183" s="2"/>
      <c r="DV183" s="2"/>
      <c r="DW183" s="2"/>
      <c r="DX183" s="2"/>
      <c r="DY183" s="2"/>
      <c r="DZ183" s="2"/>
    </row>
    <row r="184" spans="1:130" ht="61.5" customHeight="1" x14ac:dyDescent="0.25">
      <c r="A184" s="614">
        <v>156</v>
      </c>
      <c r="B184" s="617">
        <v>258</v>
      </c>
      <c r="C184" s="567"/>
      <c r="D184" s="612" t="s">
        <v>221</v>
      </c>
      <c r="E184" s="28"/>
      <c r="F184" s="612" t="s">
        <v>223</v>
      </c>
      <c r="G184" s="64"/>
      <c r="H184" s="15" t="s">
        <v>1405</v>
      </c>
      <c r="I184" s="64" t="s">
        <v>611</v>
      </c>
      <c r="J184" s="64"/>
      <c r="K184" s="16"/>
      <c r="L184" s="16"/>
      <c r="M184" s="11"/>
      <c r="N184" s="11" t="s">
        <v>541</v>
      </c>
      <c r="O184" s="66"/>
      <c r="P184" s="66"/>
      <c r="Q184" s="66"/>
      <c r="R184" s="66"/>
      <c r="S184" s="66"/>
      <c r="T184" s="66"/>
      <c r="U184" s="266"/>
      <c r="V184" s="66"/>
      <c r="W184" s="66"/>
      <c r="X184" s="66"/>
      <c r="Y184" s="67"/>
      <c r="Z184" s="16"/>
      <c r="AA184" s="16"/>
      <c r="AB184" s="16"/>
      <c r="AC184" s="16"/>
      <c r="AD184" s="566"/>
      <c r="AE184" s="273"/>
      <c r="AF184" s="273"/>
      <c r="AG184" s="273" t="s">
        <v>623</v>
      </c>
      <c r="AH184" s="68"/>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69"/>
      <c r="CX184" s="352"/>
      <c r="CY184" s="69"/>
      <c r="CZ184" s="70"/>
      <c r="DA184" s="69"/>
      <c r="DB184" s="70"/>
      <c r="DC184" s="69"/>
      <c r="DD184" s="70"/>
      <c r="DE184" s="71"/>
      <c r="DF184" s="71"/>
      <c r="DG184" s="387"/>
      <c r="DH184" s="387"/>
      <c r="DI184" s="387"/>
      <c r="DJ184" s="387"/>
      <c r="DK184" s="387"/>
      <c r="DL184" s="387"/>
      <c r="DM184" s="387"/>
      <c r="DN184" s="387"/>
      <c r="DO184" s="387"/>
      <c r="DP184" s="387"/>
      <c r="DQ184" s="387"/>
      <c r="DR184" s="387"/>
      <c r="DS184" s="387"/>
      <c r="DT184" s="387"/>
      <c r="DU184" s="387"/>
      <c r="DV184" s="387"/>
      <c r="DW184" s="387"/>
      <c r="DX184" s="387"/>
      <c r="DY184" s="387"/>
      <c r="DZ184" s="387"/>
    </row>
    <row r="185" spans="1:130" ht="54.75" hidden="1" customHeight="1" x14ac:dyDescent="0.25">
      <c r="A185" s="616"/>
      <c r="B185" s="619"/>
      <c r="C185" s="113"/>
      <c r="D185" s="613"/>
      <c r="E185" s="283" t="s">
        <v>19</v>
      </c>
      <c r="F185" s="613"/>
      <c r="G185" s="282" t="s">
        <v>19</v>
      </c>
      <c r="H185" s="15" t="s">
        <v>739</v>
      </c>
      <c r="I185" s="64" t="s">
        <v>628</v>
      </c>
      <c r="J185" s="64" t="s">
        <v>179</v>
      </c>
      <c r="K185" s="16" t="s">
        <v>6</v>
      </c>
      <c r="L185" s="16" t="s">
        <v>15</v>
      </c>
      <c r="M185" s="11"/>
      <c r="N185" s="305" t="s">
        <v>542</v>
      </c>
      <c r="O185" s="66"/>
      <c r="P185" s="66"/>
      <c r="Q185" s="66" t="s">
        <v>15</v>
      </c>
      <c r="R185" s="66"/>
      <c r="S185" s="66"/>
      <c r="T185" s="66"/>
      <c r="U185" s="116"/>
      <c r="V185" s="66"/>
      <c r="W185" s="66"/>
      <c r="X185" s="66"/>
      <c r="Y185" s="67">
        <f t="shared" si="68"/>
        <v>1</v>
      </c>
      <c r="Z185" s="16"/>
      <c r="AA185" s="16"/>
      <c r="AB185" s="16"/>
      <c r="AC185" s="16"/>
      <c r="AD185" s="16"/>
      <c r="AE185" s="546"/>
      <c r="AF185" s="272"/>
      <c r="AG185" s="272"/>
      <c r="AH185" s="12" t="s">
        <v>645</v>
      </c>
      <c r="AI185" s="12" t="s">
        <v>645</v>
      </c>
      <c r="AJ185" s="12" t="s">
        <v>645</v>
      </c>
      <c r="AK185" s="12" t="s">
        <v>645</v>
      </c>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6">
        <v>2</v>
      </c>
      <c r="BK185" s="16">
        <v>2</v>
      </c>
      <c r="BL185" s="16">
        <v>2</v>
      </c>
      <c r="BM185" s="16">
        <v>2</v>
      </c>
      <c r="BN185" s="16">
        <v>2</v>
      </c>
      <c r="BO185" s="16">
        <v>2</v>
      </c>
      <c r="BP185" s="16">
        <v>2</v>
      </c>
      <c r="BQ185" s="16">
        <v>2</v>
      </c>
      <c r="BR185" s="16">
        <v>2</v>
      </c>
      <c r="BS185" s="16">
        <v>2</v>
      </c>
      <c r="BT185" s="16">
        <v>2</v>
      </c>
      <c r="BU185" s="16">
        <v>2</v>
      </c>
      <c r="BV185" s="16">
        <v>2</v>
      </c>
      <c r="BW185" s="16">
        <v>2</v>
      </c>
      <c r="BX185" s="16">
        <v>2</v>
      </c>
      <c r="BY185" s="16">
        <v>2</v>
      </c>
      <c r="BZ185" s="16">
        <v>2</v>
      </c>
      <c r="CA185" s="16">
        <v>2</v>
      </c>
      <c r="CB185" s="16">
        <v>2</v>
      </c>
      <c r="CC185" s="16">
        <v>2</v>
      </c>
      <c r="CD185" s="16">
        <v>2</v>
      </c>
      <c r="CE185" s="16">
        <v>2</v>
      </c>
      <c r="CF185" s="16">
        <v>1</v>
      </c>
      <c r="CG185" s="16">
        <v>1</v>
      </c>
      <c r="CH185" s="16">
        <v>1</v>
      </c>
      <c r="CI185" s="16">
        <v>1</v>
      </c>
      <c r="CJ185" s="16">
        <v>2</v>
      </c>
      <c r="CK185" s="16">
        <v>2</v>
      </c>
      <c r="CL185" s="16">
        <v>2</v>
      </c>
      <c r="CM185" s="16">
        <v>2</v>
      </c>
      <c r="CN185" s="16">
        <v>2</v>
      </c>
      <c r="CO185" s="16">
        <v>2</v>
      </c>
      <c r="CP185" s="16">
        <v>2</v>
      </c>
      <c r="CQ185" s="16">
        <v>2</v>
      </c>
      <c r="CR185" s="16">
        <v>2</v>
      </c>
      <c r="CS185" s="16">
        <v>2</v>
      </c>
      <c r="CT185" s="16">
        <v>2</v>
      </c>
      <c r="CU185" s="16">
        <v>2</v>
      </c>
      <c r="CV185" s="16">
        <v>2</v>
      </c>
      <c r="CW185" s="69">
        <f>COUNTIF(BJ185:CV185,"2")</f>
        <v>35</v>
      </c>
      <c r="CX185" s="352">
        <f>CW185/(CW185+CY185+DA185+DC185)</f>
        <v>0.89743589743589747</v>
      </c>
      <c r="CY185" s="69">
        <f>COUNTIF(BJ185:CV185,"1")</f>
        <v>4</v>
      </c>
      <c r="CZ185" s="70">
        <f>CY185/(CW185+CY185+DA185+DC185)</f>
        <v>0.10256410256410256</v>
      </c>
      <c r="DA185" s="69">
        <f>COUNTIF(BJ185:CV185,"0")</f>
        <v>0</v>
      </c>
      <c r="DB185" s="70">
        <f>DA185/(CW185+CY185+DA185+DC185)</f>
        <v>0</v>
      </c>
      <c r="DC185" s="69">
        <f>COUNTIF(BJ185:CV185,"KĐG")</f>
        <v>0</v>
      </c>
      <c r="DD185" s="70">
        <f>DC185/(CW185+CY185+DA185+DC185)</f>
        <v>0</v>
      </c>
      <c r="DE185" s="71">
        <f>(((CW185*2)+(CY185*1)+(DA185*0)))/(CW185+CY185+DA185)</f>
        <v>1.8974358974358974</v>
      </c>
      <c r="DF185" s="71" t="str">
        <f>IF(DD185&gt;=50%,"KĐG",IF(DE185&gt;=1.6,"Đạt mục tiêu",IF(DE185&gt;=1,"Cần cố gắng","Chưa đạt")))</f>
        <v>Đạt mục tiêu</v>
      </c>
      <c r="DG185" s="2"/>
      <c r="DH185" s="2"/>
      <c r="DI185" s="2"/>
      <c r="DJ185" s="2"/>
      <c r="DK185" s="2"/>
      <c r="DL185" s="2"/>
      <c r="DM185" s="2"/>
      <c r="DN185" s="2"/>
      <c r="DO185" s="2"/>
      <c r="DP185" s="2"/>
      <c r="DQ185" s="2"/>
      <c r="DR185" s="2"/>
      <c r="DS185" s="2"/>
      <c r="DT185" s="2"/>
      <c r="DU185" s="2"/>
      <c r="DV185" s="2"/>
      <c r="DW185" s="2"/>
      <c r="DX185" s="2"/>
      <c r="DY185" s="2"/>
      <c r="DZ185" s="2"/>
    </row>
    <row r="186" spans="1:130" ht="90" hidden="1" customHeight="1" x14ac:dyDescent="0.25">
      <c r="A186" s="49">
        <v>157</v>
      </c>
      <c r="B186" s="112">
        <v>258</v>
      </c>
      <c r="C186" s="113"/>
      <c r="D186" s="8" t="s">
        <v>221</v>
      </c>
      <c r="E186" s="28" t="s">
        <v>19</v>
      </c>
      <c r="F186" s="15" t="s">
        <v>224</v>
      </c>
      <c r="G186" s="64" t="s">
        <v>19</v>
      </c>
      <c r="H186" s="8" t="s">
        <v>740</v>
      </c>
      <c r="I186" s="64" t="s">
        <v>628</v>
      </c>
      <c r="J186" s="64" t="s">
        <v>179</v>
      </c>
      <c r="K186" s="16" t="s">
        <v>6</v>
      </c>
      <c r="L186" s="16" t="s">
        <v>15</v>
      </c>
      <c r="M186" s="11"/>
      <c r="N186" s="11" t="s">
        <v>1268</v>
      </c>
      <c r="O186" s="66"/>
      <c r="P186" s="66"/>
      <c r="Q186" s="66"/>
      <c r="R186" s="66"/>
      <c r="S186" s="66"/>
      <c r="T186" s="66"/>
      <c r="U186" s="66"/>
      <c r="V186" s="80" t="s">
        <v>15</v>
      </c>
      <c r="W186" s="80"/>
      <c r="X186" s="66"/>
      <c r="Y186" s="67">
        <f t="shared" si="68"/>
        <v>1</v>
      </c>
      <c r="Z186" s="16"/>
      <c r="AA186" s="16"/>
      <c r="AB186" s="16"/>
      <c r="AC186" s="16"/>
      <c r="AD186" s="16"/>
      <c r="AE186" s="68"/>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t="s">
        <v>654</v>
      </c>
      <c r="BD186" s="12" t="s">
        <v>654</v>
      </c>
      <c r="BE186" s="12" t="s">
        <v>623</v>
      </c>
      <c r="BF186" s="12"/>
      <c r="BG186" s="12"/>
      <c r="BH186" s="12"/>
      <c r="BI186" s="12"/>
      <c r="BJ186" s="16">
        <v>2</v>
      </c>
      <c r="BK186" s="16">
        <v>2</v>
      </c>
      <c r="BL186" s="16">
        <v>2</v>
      </c>
      <c r="BM186" s="16">
        <v>2</v>
      </c>
      <c r="BN186" s="16">
        <v>2</v>
      </c>
      <c r="BO186" s="16">
        <v>2</v>
      </c>
      <c r="BP186" s="16">
        <v>2</v>
      </c>
      <c r="BQ186" s="16">
        <v>2</v>
      </c>
      <c r="BR186" s="16">
        <v>2</v>
      </c>
      <c r="BS186" s="16">
        <v>2</v>
      </c>
      <c r="BT186" s="16">
        <v>2</v>
      </c>
      <c r="BU186" s="16">
        <v>2</v>
      </c>
      <c r="BV186" s="16">
        <v>2</v>
      </c>
      <c r="BW186" s="16">
        <v>2</v>
      </c>
      <c r="BX186" s="16">
        <v>2</v>
      </c>
      <c r="BY186" s="16">
        <v>2</v>
      </c>
      <c r="BZ186" s="16">
        <v>2</v>
      </c>
      <c r="CA186" s="16">
        <v>2</v>
      </c>
      <c r="CB186" s="16">
        <v>2</v>
      </c>
      <c r="CC186" s="16">
        <v>2</v>
      </c>
      <c r="CD186" s="16"/>
      <c r="CE186" s="16">
        <v>2</v>
      </c>
      <c r="CF186" s="16">
        <v>2</v>
      </c>
      <c r="CG186" s="16">
        <v>2</v>
      </c>
      <c r="CH186" s="16">
        <v>2</v>
      </c>
      <c r="CI186" s="16">
        <v>2</v>
      </c>
      <c r="CJ186" s="16">
        <v>2</v>
      </c>
      <c r="CK186" s="16">
        <v>2</v>
      </c>
      <c r="CL186" s="16">
        <v>2</v>
      </c>
      <c r="CM186" s="16">
        <v>2</v>
      </c>
      <c r="CN186" s="16">
        <v>2</v>
      </c>
      <c r="CO186" s="16">
        <v>2</v>
      </c>
      <c r="CP186" s="16">
        <v>2</v>
      </c>
      <c r="CQ186" s="16">
        <v>2</v>
      </c>
      <c r="CR186" s="16">
        <v>2</v>
      </c>
      <c r="CS186" s="16"/>
      <c r="CT186" s="16">
        <v>2</v>
      </c>
      <c r="CU186" s="16">
        <v>2</v>
      </c>
      <c r="CV186" s="16">
        <v>2</v>
      </c>
      <c r="CW186" s="69">
        <f>COUNTIF(BJ186:CV186,"2")</f>
        <v>37</v>
      </c>
      <c r="CX186" s="352">
        <f>CW186/(CW186+CY186+DA186+DC186)</f>
        <v>1</v>
      </c>
      <c r="CY186" s="69">
        <f>COUNTIF(BJ186:CV186,"1")</f>
        <v>0</v>
      </c>
      <c r="CZ186" s="70">
        <f>CY186/(CW186+CY186+DA186+DC186)</f>
        <v>0</v>
      </c>
      <c r="DA186" s="69">
        <f>COUNTIF(BJ186:CV186,"0")</f>
        <v>0</v>
      </c>
      <c r="DB186" s="70">
        <f>DA186/(CW186+CY186+DA186+DC186)</f>
        <v>0</v>
      </c>
      <c r="DC186" s="69">
        <f>COUNTIF(BJ186:CV186,"KĐG")</f>
        <v>0</v>
      </c>
      <c r="DD186" s="70">
        <f>DC186/(CW186+CY186+DA186+DC186)</f>
        <v>0</v>
      </c>
      <c r="DE186" s="71">
        <f>(((CW186*2)+(CY186*1)+(DA186*0)))/(CW186+CY186+DA186)</f>
        <v>2</v>
      </c>
      <c r="DF186" s="71" t="str">
        <f>IF(DD186&gt;=50%,"KĐG",IF(DE186&gt;=1.6,"Đạt mục tiêu",IF(DE186&gt;=1,"Cần cố gắng","Chưa đạt")))</f>
        <v>Đạt mục tiêu</v>
      </c>
      <c r="DG186" s="2"/>
      <c r="DH186" s="2"/>
      <c r="DI186" s="2"/>
      <c r="DJ186" s="2"/>
      <c r="DK186" s="2"/>
      <c r="DL186" s="2"/>
      <c r="DM186" s="2"/>
      <c r="DN186" s="2"/>
      <c r="DO186" s="2"/>
      <c r="DP186" s="2"/>
      <c r="DQ186" s="2"/>
      <c r="DR186" s="2"/>
      <c r="DS186" s="2"/>
      <c r="DT186" s="2"/>
      <c r="DU186" s="2"/>
      <c r="DV186" s="2"/>
      <c r="DW186" s="2"/>
      <c r="DX186" s="2"/>
      <c r="DY186" s="2"/>
      <c r="DZ186" s="2"/>
    </row>
    <row r="187" spans="1:130" ht="75.75" hidden="1" customHeight="1" x14ac:dyDescent="0.25">
      <c r="A187" s="49">
        <v>158</v>
      </c>
      <c r="B187" s="112">
        <v>258</v>
      </c>
      <c r="C187" s="115"/>
      <c r="D187" s="8" t="s">
        <v>221</v>
      </c>
      <c r="E187" s="28" t="s">
        <v>19</v>
      </c>
      <c r="F187" s="15" t="s">
        <v>225</v>
      </c>
      <c r="G187" s="64" t="s">
        <v>19</v>
      </c>
      <c r="H187" s="15" t="s">
        <v>741</v>
      </c>
      <c r="I187" s="64" t="s">
        <v>628</v>
      </c>
      <c r="J187" s="64" t="s">
        <v>179</v>
      </c>
      <c r="K187" s="16" t="s">
        <v>6</v>
      </c>
      <c r="L187" s="16" t="s">
        <v>15</v>
      </c>
      <c r="M187" s="11">
        <v>1</v>
      </c>
      <c r="N187" s="11" t="s">
        <v>1268</v>
      </c>
      <c r="O187" s="66"/>
      <c r="P187" s="66"/>
      <c r="Q187" s="66"/>
      <c r="R187" s="66"/>
      <c r="S187" s="66"/>
      <c r="T187" s="66"/>
      <c r="U187" s="66"/>
      <c r="V187" s="66" t="s">
        <v>15</v>
      </c>
      <c r="W187" s="66"/>
      <c r="X187" s="66"/>
      <c r="Y187" s="67">
        <f t="shared" si="68"/>
        <v>1</v>
      </c>
      <c r="Z187" s="16"/>
      <c r="AA187" s="16"/>
      <c r="AB187" s="16"/>
      <c r="AC187" s="16"/>
      <c r="AD187" s="16"/>
      <c r="AE187" s="7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t="s">
        <v>626</v>
      </c>
      <c r="BE187" s="16"/>
      <c r="BF187" s="16"/>
      <c r="BG187" s="16"/>
      <c r="BH187" s="16"/>
      <c r="BI187" s="16"/>
      <c r="BJ187" s="16">
        <v>2</v>
      </c>
      <c r="BK187" s="16">
        <v>2</v>
      </c>
      <c r="BL187" s="16">
        <v>2</v>
      </c>
      <c r="BM187" s="16">
        <v>2</v>
      </c>
      <c r="BN187" s="16">
        <v>2</v>
      </c>
      <c r="BO187" s="16">
        <v>2</v>
      </c>
      <c r="BP187" s="16">
        <v>2</v>
      </c>
      <c r="BQ187" s="16">
        <v>2</v>
      </c>
      <c r="BR187" s="16">
        <v>2</v>
      </c>
      <c r="BS187" s="16">
        <v>2</v>
      </c>
      <c r="BT187" s="16">
        <v>2</v>
      </c>
      <c r="BU187" s="16">
        <v>2</v>
      </c>
      <c r="BV187" s="16">
        <v>2</v>
      </c>
      <c r="BW187" s="16">
        <v>2</v>
      </c>
      <c r="BX187" s="16">
        <v>2</v>
      </c>
      <c r="BY187" s="16">
        <v>2</v>
      </c>
      <c r="BZ187" s="16">
        <v>2</v>
      </c>
      <c r="CA187" s="16">
        <v>2</v>
      </c>
      <c r="CB187" s="16">
        <v>2</v>
      </c>
      <c r="CC187" s="16">
        <v>2</v>
      </c>
      <c r="CD187" s="16"/>
      <c r="CE187" s="16">
        <v>2</v>
      </c>
      <c r="CF187" s="16">
        <v>2</v>
      </c>
      <c r="CG187" s="16">
        <v>2</v>
      </c>
      <c r="CH187" s="16">
        <v>2</v>
      </c>
      <c r="CI187" s="16">
        <v>2</v>
      </c>
      <c r="CJ187" s="16">
        <v>2</v>
      </c>
      <c r="CK187" s="16">
        <v>2</v>
      </c>
      <c r="CL187" s="16">
        <v>2</v>
      </c>
      <c r="CM187" s="16">
        <v>2</v>
      </c>
      <c r="CN187" s="16">
        <v>2</v>
      </c>
      <c r="CO187" s="16">
        <v>2</v>
      </c>
      <c r="CP187" s="16">
        <v>2</v>
      </c>
      <c r="CQ187" s="16">
        <v>2</v>
      </c>
      <c r="CR187" s="16">
        <v>2</v>
      </c>
      <c r="CS187" s="16"/>
      <c r="CT187" s="16">
        <v>2</v>
      </c>
      <c r="CU187" s="16">
        <v>2</v>
      </c>
      <c r="CV187" s="16">
        <v>2</v>
      </c>
      <c r="CW187" s="69">
        <f>COUNTIF(BJ187:CV187,"2")</f>
        <v>37</v>
      </c>
      <c r="CX187" s="352">
        <f>CW187/(CW187+CY187+DA187+DC187)</f>
        <v>1</v>
      </c>
      <c r="CY187" s="69">
        <f>COUNTIF(BJ187:CV187,"1")</f>
        <v>0</v>
      </c>
      <c r="CZ187" s="70">
        <f>CY187/(CW187+CY187+DA187+DC187)</f>
        <v>0</v>
      </c>
      <c r="DA187" s="69">
        <f>COUNTIF(BJ187:CV187,"0")</f>
        <v>0</v>
      </c>
      <c r="DB187" s="70">
        <f>DA187/(CW187+CY187+DA187+DC187)</f>
        <v>0</v>
      </c>
      <c r="DC187" s="69">
        <f>COUNTIF(BJ187:CV187,"KĐG")</f>
        <v>0</v>
      </c>
      <c r="DD187" s="70">
        <f>DC187/(CW187+CY187+DA187+DC187)</f>
        <v>0</v>
      </c>
      <c r="DE187" s="71">
        <f>(((CW187*2)+(CY187*1)+(DA187*0)))/(CW187+CY187+DA187)</f>
        <v>2</v>
      </c>
      <c r="DF187" s="71" t="str">
        <f>IF(DD187&gt;=50%,"KĐG",IF(DE187&gt;=1.6,"Đạt mục tiêu",IF(DE187&gt;=1,"Cần cố gắng","Chưa đạt")))</f>
        <v>Đạt mục tiêu</v>
      </c>
      <c r="DG187" s="2"/>
      <c r="DH187" s="2"/>
      <c r="DI187" s="2"/>
      <c r="DJ187" s="2"/>
      <c r="DK187" s="2"/>
      <c r="DL187" s="2"/>
      <c r="DM187" s="2"/>
      <c r="DN187" s="2"/>
      <c r="DO187" s="2"/>
      <c r="DP187" s="2"/>
      <c r="DQ187" s="2"/>
      <c r="DR187" s="2"/>
      <c r="DS187" s="2"/>
      <c r="DT187" s="2"/>
      <c r="DU187" s="2"/>
      <c r="DV187" s="2"/>
      <c r="DW187" s="2"/>
      <c r="DX187" s="2"/>
      <c r="DY187" s="2"/>
      <c r="DZ187" s="2"/>
    </row>
    <row r="188" spans="1:130" ht="15.75" customHeight="1" x14ac:dyDescent="0.25">
      <c r="A188" s="49">
        <v>159</v>
      </c>
      <c r="B188" s="128">
        <v>258</v>
      </c>
      <c r="C188" s="56">
        <v>259</v>
      </c>
      <c r="D188" s="85" t="s">
        <v>226</v>
      </c>
      <c r="E188" s="285"/>
      <c r="F188" s="87"/>
      <c r="G188" s="280"/>
      <c r="H188" s="57"/>
      <c r="I188" s="64"/>
      <c r="J188" s="57"/>
      <c r="K188" s="57" t="s">
        <v>8</v>
      </c>
      <c r="L188" s="57" t="s">
        <v>8</v>
      </c>
      <c r="M188" s="57" t="s">
        <v>8</v>
      </c>
      <c r="N188" s="296"/>
      <c r="O188" s="58" t="s">
        <v>609</v>
      </c>
      <c r="P188" s="58" t="s">
        <v>609</v>
      </c>
      <c r="Q188" s="58" t="s">
        <v>609</v>
      </c>
      <c r="R188" s="58" t="s">
        <v>609</v>
      </c>
      <c r="S188" s="58" t="s">
        <v>609</v>
      </c>
      <c r="T188" s="58" t="s">
        <v>609</v>
      </c>
      <c r="U188" s="58" t="s">
        <v>609</v>
      </c>
      <c r="V188" s="58" t="s">
        <v>609</v>
      </c>
      <c r="W188" s="58" t="s">
        <v>609</v>
      </c>
      <c r="X188" s="58" t="s">
        <v>609</v>
      </c>
      <c r="Y188" s="67">
        <f t="shared" si="68"/>
        <v>0</v>
      </c>
      <c r="Z188" s="57"/>
      <c r="AA188" s="57"/>
      <c r="AB188" s="57"/>
      <c r="AC188" s="57"/>
      <c r="AD188" s="57"/>
      <c r="AE188" s="57"/>
      <c r="AF188" s="57"/>
      <c r="AG188" s="57"/>
      <c r="AH188" s="57" t="s">
        <v>8</v>
      </c>
      <c r="AI188" s="57" t="s">
        <v>8</v>
      </c>
      <c r="AJ188" s="57" t="s">
        <v>8</v>
      </c>
      <c r="AK188" s="57" t="s">
        <v>8</v>
      </c>
      <c r="AL188" s="57" t="s">
        <v>8</v>
      </c>
      <c r="AM188" s="57" t="s">
        <v>8</v>
      </c>
      <c r="AN188" s="57"/>
      <c r="AO188" s="57" t="s">
        <v>8</v>
      </c>
      <c r="AP188" s="57" t="s">
        <v>8</v>
      </c>
      <c r="AQ188" s="57" t="s">
        <v>8</v>
      </c>
      <c r="AR188" s="57" t="s">
        <v>8</v>
      </c>
      <c r="AS188" s="57" t="s">
        <v>8</v>
      </c>
      <c r="AT188" s="57" t="s">
        <v>8</v>
      </c>
      <c r="AU188" s="57" t="s">
        <v>8</v>
      </c>
      <c r="AV188" s="57" t="s">
        <v>8</v>
      </c>
      <c r="AW188" s="57" t="s">
        <v>8</v>
      </c>
      <c r="AX188" s="57" t="s">
        <v>8</v>
      </c>
      <c r="AY188" s="57" t="s">
        <v>8</v>
      </c>
      <c r="AZ188" s="57"/>
      <c r="BA188" s="57" t="s">
        <v>8</v>
      </c>
      <c r="BB188" s="57" t="s">
        <v>8</v>
      </c>
      <c r="BC188" s="57" t="s">
        <v>8</v>
      </c>
      <c r="BD188" s="57" t="s">
        <v>8</v>
      </c>
      <c r="BE188" s="57" t="s">
        <v>8</v>
      </c>
      <c r="BF188" s="57" t="s">
        <v>8</v>
      </c>
      <c r="BG188" s="57" t="s">
        <v>8</v>
      </c>
      <c r="BH188" s="57" t="s">
        <v>8</v>
      </c>
      <c r="BI188" s="57"/>
      <c r="BJ188" s="336" t="s">
        <v>8</v>
      </c>
      <c r="BK188" s="336" t="s">
        <v>8</v>
      </c>
      <c r="BL188" s="336" t="s">
        <v>8</v>
      </c>
      <c r="BM188" s="336" t="s">
        <v>8</v>
      </c>
      <c r="BN188" s="336" t="s">
        <v>8</v>
      </c>
      <c r="BO188" s="336" t="s">
        <v>8</v>
      </c>
      <c r="BP188" s="336" t="s">
        <v>8</v>
      </c>
      <c r="BQ188" s="336" t="s">
        <v>8</v>
      </c>
      <c r="BR188" s="336" t="s">
        <v>8</v>
      </c>
      <c r="BS188" s="336" t="s">
        <v>8</v>
      </c>
      <c r="BT188" s="336" t="s">
        <v>8</v>
      </c>
      <c r="BU188" s="336" t="s">
        <v>8</v>
      </c>
      <c r="BV188" s="336" t="s">
        <v>8</v>
      </c>
      <c r="BW188" s="336" t="s">
        <v>8</v>
      </c>
      <c r="BX188" s="336" t="s">
        <v>8</v>
      </c>
      <c r="BY188" s="336" t="s">
        <v>8</v>
      </c>
      <c r="BZ188" s="336" t="s">
        <v>8</v>
      </c>
      <c r="CA188" s="336" t="s">
        <v>8</v>
      </c>
      <c r="CB188" s="336" t="s">
        <v>8</v>
      </c>
      <c r="CC188" s="336" t="s">
        <v>8</v>
      </c>
      <c r="CD188" s="336" t="s">
        <v>8</v>
      </c>
      <c r="CE188" s="336" t="s">
        <v>8</v>
      </c>
      <c r="CF188" s="336" t="s">
        <v>8</v>
      </c>
      <c r="CG188" s="336" t="s">
        <v>8</v>
      </c>
      <c r="CH188" s="336" t="s">
        <v>8</v>
      </c>
      <c r="CI188" s="336" t="s">
        <v>8</v>
      </c>
      <c r="CJ188" s="336" t="s">
        <v>8</v>
      </c>
      <c r="CK188" s="336" t="s">
        <v>8</v>
      </c>
      <c r="CL188" s="336" t="s">
        <v>8</v>
      </c>
      <c r="CM188" s="336" t="s">
        <v>8</v>
      </c>
      <c r="CN188" s="336" t="s">
        <v>8</v>
      </c>
      <c r="CO188" s="336" t="s">
        <v>8</v>
      </c>
      <c r="CP188" s="336" t="s">
        <v>8</v>
      </c>
      <c r="CQ188" s="336" t="s">
        <v>8</v>
      </c>
      <c r="CR188" s="336" t="s">
        <v>8</v>
      </c>
      <c r="CS188" s="336"/>
      <c r="CT188" s="336" t="s">
        <v>8</v>
      </c>
      <c r="CU188" s="336" t="s">
        <v>8</v>
      </c>
      <c r="CV188" s="336" t="s">
        <v>8</v>
      </c>
      <c r="CW188" s="336" t="s">
        <v>8</v>
      </c>
      <c r="CX188" s="331" t="s">
        <v>8</v>
      </c>
      <c r="CY188" s="336" t="s">
        <v>8</v>
      </c>
      <c r="CZ188" s="336" t="s">
        <v>8</v>
      </c>
      <c r="DA188" s="336" t="s">
        <v>8</v>
      </c>
      <c r="DB188" s="336" t="s">
        <v>8</v>
      </c>
      <c r="DC188" s="336" t="s">
        <v>8</v>
      </c>
      <c r="DD188" s="336" t="s">
        <v>8</v>
      </c>
      <c r="DE188" s="57" t="s">
        <v>8</v>
      </c>
      <c r="DF188" s="57" t="s">
        <v>8</v>
      </c>
      <c r="DG188" s="2"/>
      <c r="DH188" s="2"/>
      <c r="DI188" s="2"/>
      <c r="DJ188" s="2"/>
      <c r="DK188" s="2"/>
      <c r="DL188" s="2"/>
      <c r="DM188" s="2"/>
      <c r="DN188" s="2"/>
      <c r="DO188" s="2"/>
      <c r="DP188" s="2"/>
      <c r="DQ188" s="2"/>
      <c r="DR188" s="2"/>
      <c r="DS188" s="2"/>
      <c r="DT188" s="2"/>
      <c r="DU188" s="2"/>
      <c r="DV188" s="2"/>
      <c r="DW188" s="2"/>
      <c r="DX188" s="2"/>
      <c r="DY188" s="2"/>
      <c r="DZ188" s="2"/>
    </row>
    <row r="189" spans="1:130" ht="37.5" hidden="1" customHeight="1" x14ac:dyDescent="0.25">
      <c r="A189" s="49">
        <v>160</v>
      </c>
      <c r="B189" s="62">
        <v>259</v>
      </c>
      <c r="C189" s="56">
        <v>262</v>
      </c>
      <c r="D189" s="8" t="s">
        <v>227</v>
      </c>
      <c r="E189" s="281" t="s">
        <v>38</v>
      </c>
      <c r="F189" s="15" t="s">
        <v>228</v>
      </c>
      <c r="G189" s="282" t="s">
        <v>38</v>
      </c>
      <c r="H189" s="15" t="s">
        <v>228</v>
      </c>
      <c r="I189" s="64" t="s">
        <v>628</v>
      </c>
      <c r="J189" s="64" t="s">
        <v>179</v>
      </c>
      <c r="K189" s="16" t="s">
        <v>6</v>
      </c>
      <c r="L189" s="16" t="s">
        <v>15</v>
      </c>
      <c r="M189" s="11"/>
      <c r="N189" s="305" t="s">
        <v>542</v>
      </c>
      <c r="O189" s="66"/>
      <c r="P189" s="66"/>
      <c r="Q189" s="66" t="s">
        <v>15</v>
      </c>
      <c r="R189" s="66"/>
      <c r="S189" s="66"/>
      <c r="T189" s="66"/>
      <c r="U189" s="66"/>
      <c r="V189" s="66"/>
      <c r="W189" s="66"/>
      <c r="X189" s="66"/>
      <c r="Y189" s="67">
        <f t="shared" si="68"/>
        <v>1</v>
      </c>
      <c r="Z189" s="16"/>
      <c r="AA189" s="16"/>
      <c r="AB189" s="16"/>
      <c r="AC189" s="16"/>
      <c r="AD189" s="16"/>
      <c r="AE189" s="68"/>
      <c r="AF189" s="12"/>
      <c r="AG189" s="12"/>
      <c r="AH189" s="16" t="s">
        <v>654</v>
      </c>
      <c r="AI189" s="16" t="s">
        <v>654</v>
      </c>
      <c r="AJ189" s="16" t="s">
        <v>654</v>
      </c>
      <c r="AK189" s="16" t="s">
        <v>654</v>
      </c>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6">
        <v>2</v>
      </c>
      <c r="BK189" s="16">
        <v>2</v>
      </c>
      <c r="BL189" s="16">
        <v>2</v>
      </c>
      <c r="BM189" s="16">
        <v>2</v>
      </c>
      <c r="BN189" s="16">
        <v>2</v>
      </c>
      <c r="BO189" s="16">
        <v>2</v>
      </c>
      <c r="BP189" s="16">
        <v>2</v>
      </c>
      <c r="BQ189" s="16">
        <v>2</v>
      </c>
      <c r="BR189" s="16">
        <v>2</v>
      </c>
      <c r="BS189" s="16">
        <v>2</v>
      </c>
      <c r="BT189" s="16">
        <v>2</v>
      </c>
      <c r="BU189" s="16">
        <v>2</v>
      </c>
      <c r="BV189" s="16">
        <v>2</v>
      </c>
      <c r="BW189" s="16">
        <v>2</v>
      </c>
      <c r="BX189" s="16">
        <v>2</v>
      </c>
      <c r="BY189" s="16">
        <v>2</v>
      </c>
      <c r="BZ189" s="16">
        <v>2</v>
      </c>
      <c r="CA189" s="16">
        <v>2</v>
      </c>
      <c r="CB189" s="16">
        <v>2</v>
      </c>
      <c r="CC189" s="16">
        <v>2</v>
      </c>
      <c r="CD189" s="16">
        <v>2</v>
      </c>
      <c r="CE189" s="16">
        <v>2</v>
      </c>
      <c r="CF189" s="16">
        <v>2</v>
      </c>
      <c r="CG189" s="16">
        <v>2</v>
      </c>
      <c r="CH189" s="16">
        <v>2</v>
      </c>
      <c r="CI189" s="16">
        <v>2</v>
      </c>
      <c r="CJ189" s="16">
        <v>2</v>
      </c>
      <c r="CK189" s="16">
        <v>2</v>
      </c>
      <c r="CL189" s="16">
        <v>2</v>
      </c>
      <c r="CM189" s="16">
        <v>1</v>
      </c>
      <c r="CN189" s="16">
        <v>1</v>
      </c>
      <c r="CO189" s="16">
        <v>1</v>
      </c>
      <c r="CP189" s="16">
        <v>1</v>
      </c>
      <c r="CQ189" s="16">
        <v>2</v>
      </c>
      <c r="CR189" s="16">
        <v>2</v>
      </c>
      <c r="CS189" s="16">
        <v>2</v>
      </c>
      <c r="CT189" s="16">
        <v>2</v>
      </c>
      <c r="CU189" s="16">
        <v>2</v>
      </c>
      <c r="CV189" s="16">
        <v>2</v>
      </c>
      <c r="CW189" s="69">
        <f>COUNTIF(BJ189:CV189,"2")</f>
        <v>35</v>
      </c>
      <c r="CX189" s="352">
        <f>CW189/(CW189+CY189+DA189+DC189)</f>
        <v>0.89743589743589747</v>
      </c>
      <c r="CY189" s="69">
        <f>COUNTIF(BJ189:CV189,"1")</f>
        <v>4</v>
      </c>
      <c r="CZ189" s="70">
        <f>CY189/(CW189+CY189+DA189+DC189)</f>
        <v>0.10256410256410256</v>
      </c>
      <c r="DA189" s="69">
        <f>COUNTIF(BJ189:CV189,"0")</f>
        <v>0</v>
      </c>
      <c r="DB189" s="70">
        <f>DA189/(CW189+CY189+DA189+DC189)</f>
        <v>0</v>
      </c>
      <c r="DC189" s="69">
        <f>COUNTIF(BJ189:CV189,"KĐG")</f>
        <v>0</v>
      </c>
      <c r="DD189" s="70">
        <f>DC189/(CW189+CY189+DA189+DC189)</f>
        <v>0</v>
      </c>
      <c r="DE189" s="71">
        <f>(((CW189*2)+(CY189*1)+(DA189*0)))/(CW189+CY189+DA189)</f>
        <v>1.8974358974358974</v>
      </c>
      <c r="DF189" s="71" t="str">
        <f>IF(DD189&gt;=50%,"KĐG",IF(DE189&gt;=1.6,"Đạt mục tiêu",IF(DE189&gt;=1,"Cần cố gắng","Chưa đạt")))</f>
        <v>Đạt mục tiêu</v>
      </c>
      <c r="DG189" s="2"/>
      <c r="DH189" s="2"/>
      <c r="DI189" s="2"/>
      <c r="DJ189" s="2"/>
      <c r="DK189" s="2"/>
      <c r="DL189" s="2"/>
      <c r="DM189" s="2"/>
      <c r="DN189" s="2"/>
      <c r="DO189" s="2"/>
      <c r="DP189" s="2"/>
      <c r="DQ189" s="2"/>
      <c r="DR189" s="2"/>
      <c r="DS189" s="2"/>
      <c r="DT189" s="2"/>
      <c r="DU189" s="2"/>
      <c r="DV189" s="2"/>
      <c r="DW189" s="2"/>
      <c r="DX189" s="2"/>
      <c r="DY189" s="2"/>
      <c r="DZ189" s="2"/>
    </row>
    <row r="190" spans="1:130" ht="49.5" hidden="1" customHeight="1" x14ac:dyDescent="0.25">
      <c r="A190" s="49">
        <v>161</v>
      </c>
      <c r="B190" s="62">
        <v>262</v>
      </c>
      <c r="C190" s="56">
        <v>263</v>
      </c>
      <c r="D190" s="8" t="s">
        <v>229</v>
      </c>
      <c r="E190" s="15" t="s">
        <v>19</v>
      </c>
      <c r="F190" s="15" t="s">
        <v>230</v>
      </c>
      <c r="G190" s="64" t="s">
        <v>19</v>
      </c>
      <c r="H190" s="15" t="s">
        <v>230</v>
      </c>
      <c r="I190" s="64" t="s">
        <v>628</v>
      </c>
      <c r="J190" s="388" t="s">
        <v>179</v>
      </c>
      <c r="K190" s="12" t="s">
        <v>145</v>
      </c>
      <c r="L190" s="12" t="s">
        <v>15</v>
      </c>
      <c r="M190" s="11">
        <v>1</v>
      </c>
      <c r="N190" s="306" t="s">
        <v>545</v>
      </c>
      <c r="O190" s="66"/>
      <c r="P190" s="66"/>
      <c r="Q190" s="66"/>
      <c r="R190" s="66"/>
      <c r="S190" s="66"/>
      <c r="T190" s="66" t="s">
        <v>15</v>
      </c>
      <c r="U190" s="66"/>
      <c r="V190" s="66"/>
      <c r="W190" s="66"/>
      <c r="X190" s="66"/>
      <c r="Y190" s="67">
        <f t="shared" si="68"/>
        <v>1</v>
      </c>
      <c r="Z190" s="16" t="s">
        <v>231</v>
      </c>
      <c r="AA190" s="16"/>
      <c r="AB190" s="16"/>
      <c r="AC190" s="16"/>
      <c r="AD190" s="16"/>
      <c r="AE190" s="68"/>
      <c r="AF190" s="12"/>
      <c r="AG190" s="12"/>
      <c r="AH190" s="12"/>
      <c r="AI190" s="12"/>
      <c r="AJ190" s="12"/>
      <c r="AK190" s="12"/>
      <c r="AL190" s="12"/>
      <c r="AM190" s="12"/>
      <c r="AN190" s="12"/>
      <c r="AO190" s="12"/>
      <c r="AP190" s="12"/>
      <c r="AQ190" s="12"/>
      <c r="AR190" s="12"/>
      <c r="AS190" s="12"/>
      <c r="AT190" s="12"/>
      <c r="AU190" s="12" t="s">
        <v>623</v>
      </c>
      <c r="AV190" s="12" t="s">
        <v>623</v>
      </c>
      <c r="AW190" s="12"/>
      <c r="AX190" s="12" t="s">
        <v>623</v>
      </c>
      <c r="AY190" s="12"/>
      <c r="AZ190" s="12"/>
      <c r="BA190" s="12"/>
      <c r="BB190" s="12"/>
      <c r="BC190" s="12"/>
      <c r="BD190" s="12"/>
      <c r="BE190" s="12"/>
      <c r="BF190" s="12"/>
      <c r="BG190" s="12"/>
      <c r="BH190" s="12"/>
      <c r="BI190" s="12"/>
      <c r="BJ190" s="345">
        <v>2</v>
      </c>
      <c r="BK190" s="345">
        <v>2</v>
      </c>
      <c r="BL190" s="345">
        <v>2</v>
      </c>
      <c r="BM190" s="345">
        <v>2</v>
      </c>
      <c r="BN190" s="345">
        <v>2</v>
      </c>
      <c r="BO190" s="345">
        <v>2</v>
      </c>
      <c r="BP190" s="345">
        <v>2</v>
      </c>
      <c r="BQ190" s="345">
        <v>2</v>
      </c>
      <c r="BR190" s="345">
        <v>1</v>
      </c>
      <c r="BS190" s="345">
        <v>2</v>
      </c>
      <c r="BT190" s="345">
        <v>2</v>
      </c>
      <c r="BU190" s="345">
        <v>2</v>
      </c>
      <c r="BV190" s="345">
        <v>2</v>
      </c>
      <c r="BW190" s="345">
        <v>2</v>
      </c>
      <c r="BX190" s="345">
        <v>2</v>
      </c>
      <c r="BY190" s="345">
        <v>2</v>
      </c>
      <c r="BZ190" s="345">
        <v>1</v>
      </c>
      <c r="CA190" s="345">
        <v>2</v>
      </c>
      <c r="CB190" s="345">
        <v>2</v>
      </c>
      <c r="CC190" s="345">
        <v>2</v>
      </c>
      <c r="CD190" s="345">
        <v>1</v>
      </c>
      <c r="CE190" s="345">
        <v>2</v>
      </c>
      <c r="CF190" s="345">
        <v>2</v>
      </c>
      <c r="CG190" s="345">
        <v>2</v>
      </c>
      <c r="CH190" s="345">
        <v>2</v>
      </c>
      <c r="CI190" s="345">
        <v>2</v>
      </c>
      <c r="CJ190" s="345">
        <v>2</v>
      </c>
      <c r="CK190" s="345">
        <v>2</v>
      </c>
      <c r="CL190" s="345">
        <v>1</v>
      </c>
      <c r="CM190" s="345">
        <v>2</v>
      </c>
      <c r="CN190" s="345">
        <v>2</v>
      </c>
      <c r="CO190" s="345">
        <v>2</v>
      </c>
      <c r="CP190" s="345">
        <v>2</v>
      </c>
      <c r="CQ190" s="345">
        <v>2</v>
      </c>
      <c r="CR190" s="345">
        <v>2</v>
      </c>
      <c r="CS190" s="345">
        <v>2</v>
      </c>
      <c r="CT190" s="345">
        <v>2</v>
      </c>
      <c r="CU190" s="345">
        <v>2</v>
      </c>
      <c r="CV190" s="345">
        <v>2</v>
      </c>
      <c r="CW190" s="335">
        <f>COUNTIF(BJ190:CV190,"2")</f>
        <v>35</v>
      </c>
      <c r="CX190" s="330">
        <f>CW190/(CW190+CY190+DA190+DC190)</f>
        <v>0.89743589743589747</v>
      </c>
      <c r="CY190" s="335">
        <f>COUNTIF(BJ190:CV190,"1")</f>
        <v>4</v>
      </c>
      <c r="CZ190" s="339">
        <f>CY190/(CW190+CY190+DA190+DC190)</f>
        <v>0.10256410256410256</v>
      </c>
      <c r="DA190" s="335">
        <f>COUNTIF(BJ190:CV190,"0")</f>
        <v>0</v>
      </c>
      <c r="DB190" s="339">
        <f>DA190/(CW190+CY190+DA190+DC190)</f>
        <v>0</v>
      </c>
      <c r="DC190" s="335">
        <f>COUNTIF(BJ190:CV190,"KĐG")</f>
        <v>0</v>
      </c>
      <c r="DD190" s="339">
        <f>DC190/(CW190+CY190+DA190+DC190)</f>
        <v>0</v>
      </c>
      <c r="DE190" s="71">
        <f>(((CW190*2)+(CY190*1)+(DA190*0)))/(CW190+CY190+DA190)</f>
        <v>1.8974358974358974</v>
      </c>
      <c r="DF190" s="71" t="str">
        <f>IF(DD190&gt;=50%,"KĐG",IF(DE190&gt;=1.6,"Đạt mục tiêu",IF(DE190&gt;=1,"Cần cố gắng","Chưa đạt")))</f>
        <v>Đạt mục tiêu</v>
      </c>
      <c r="DG190" s="2"/>
      <c r="DH190" s="2"/>
      <c r="DI190" s="2"/>
      <c r="DJ190" s="2"/>
      <c r="DK190" s="2"/>
      <c r="DL190" s="2"/>
      <c r="DM190" s="2"/>
      <c r="DN190" s="2"/>
      <c r="DO190" s="2"/>
      <c r="DP190" s="2"/>
      <c r="DQ190" s="2"/>
      <c r="DR190" s="2"/>
      <c r="DS190" s="2"/>
      <c r="DT190" s="2"/>
      <c r="DU190" s="2"/>
      <c r="DV190" s="2"/>
      <c r="DW190" s="2"/>
      <c r="DX190" s="2"/>
      <c r="DY190" s="2"/>
      <c r="DZ190" s="2"/>
    </row>
    <row r="191" spans="1:130" ht="52.5" hidden="1" customHeight="1" x14ac:dyDescent="0.25">
      <c r="A191" s="49">
        <v>162</v>
      </c>
      <c r="B191" s="62">
        <v>263</v>
      </c>
      <c r="C191" s="56">
        <v>263</v>
      </c>
      <c r="D191" s="8" t="s">
        <v>229</v>
      </c>
      <c r="E191" s="15" t="s">
        <v>19</v>
      </c>
      <c r="F191" s="15" t="s">
        <v>230</v>
      </c>
      <c r="G191" s="64" t="s">
        <v>19</v>
      </c>
      <c r="H191" s="15" t="s">
        <v>230</v>
      </c>
      <c r="I191" s="64" t="s">
        <v>628</v>
      </c>
      <c r="J191" s="389"/>
      <c r="K191" s="14"/>
      <c r="L191" s="14"/>
      <c r="M191" s="11"/>
      <c r="N191" s="11" t="s">
        <v>1268</v>
      </c>
      <c r="O191" s="66"/>
      <c r="P191" s="66"/>
      <c r="Q191" s="66"/>
      <c r="R191" s="66"/>
      <c r="S191" s="66"/>
      <c r="T191" s="66"/>
      <c r="U191" s="66"/>
      <c r="V191" s="66" t="s">
        <v>15</v>
      </c>
      <c r="W191" s="66"/>
      <c r="X191" s="66"/>
      <c r="Y191" s="67">
        <f t="shared" si="68"/>
        <v>1</v>
      </c>
      <c r="Z191" s="16"/>
      <c r="AA191" s="16"/>
      <c r="AB191" s="16"/>
      <c r="AC191" s="16"/>
      <c r="AD191" s="16"/>
      <c r="AE191" s="7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t="s">
        <v>623</v>
      </c>
      <c r="BD191" s="16" t="s">
        <v>623</v>
      </c>
      <c r="BE191" s="16" t="s">
        <v>623</v>
      </c>
      <c r="BF191" s="16"/>
      <c r="BG191" s="16"/>
      <c r="BH191" s="16"/>
      <c r="BI191" s="16"/>
      <c r="BJ191" s="16">
        <v>2</v>
      </c>
      <c r="BK191" s="16">
        <v>2</v>
      </c>
      <c r="BL191" s="16">
        <v>2</v>
      </c>
      <c r="BM191" s="16">
        <v>2</v>
      </c>
      <c r="BN191" s="16">
        <v>2</v>
      </c>
      <c r="BO191" s="16">
        <v>2</v>
      </c>
      <c r="BP191" s="16">
        <v>2</v>
      </c>
      <c r="BQ191" s="16">
        <v>2</v>
      </c>
      <c r="BR191" s="16">
        <v>2</v>
      </c>
      <c r="BS191" s="16">
        <v>2</v>
      </c>
      <c r="BT191" s="16">
        <v>2</v>
      </c>
      <c r="BU191" s="16">
        <v>2</v>
      </c>
      <c r="BV191" s="16">
        <v>2</v>
      </c>
      <c r="BW191" s="16">
        <v>2</v>
      </c>
      <c r="BX191" s="16">
        <v>2</v>
      </c>
      <c r="BY191" s="16">
        <v>2</v>
      </c>
      <c r="BZ191" s="16">
        <v>2</v>
      </c>
      <c r="CA191" s="16">
        <v>2</v>
      </c>
      <c r="CB191" s="16">
        <v>2</v>
      </c>
      <c r="CC191" s="16">
        <v>2</v>
      </c>
      <c r="CD191" s="16"/>
      <c r="CE191" s="16">
        <v>2</v>
      </c>
      <c r="CF191" s="16">
        <v>2</v>
      </c>
      <c r="CG191" s="16">
        <v>2</v>
      </c>
      <c r="CH191" s="16">
        <v>2</v>
      </c>
      <c r="CI191" s="16">
        <v>2</v>
      </c>
      <c r="CJ191" s="16">
        <v>2</v>
      </c>
      <c r="CK191" s="16">
        <v>2</v>
      </c>
      <c r="CL191" s="16">
        <v>2</v>
      </c>
      <c r="CM191" s="16">
        <v>2</v>
      </c>
      <c r="CN191" s="16">
        <v>2</v>
      </c>
      <c r="CO191" s="16">
        <v>2</v>
      </c>
      <c r="CP191" s="16">
        <v>2</v>
      </c>
      <c r="CQ191" s="16">
        <v>2</v>
      </c>
      <c r="CR191" s="16">
        <v>2</v>
      </c>
      <c r="CS191" s="16"/>
      <c r="CT191" s="16">
        <v>2</v>
      </c>
      <c r="CU191" s="16">
        <v>2</v>
      </c>
      <c r="CV191" s="16">
        <v>2</v>
      </c>
      <c r="CW191" s="69">
        <f>COUNTIF(BJ191:CV191,"2")</f>
        <v>37</v>
      </c>
      <c r="CX191" s="352">
        <f>CW191/(CW191+CY191+DA191+DC191)</f>
        <v>1</v>
      </c>
      <c r="CY191" s="69">
        <f>COUNTIF(BJ191:CV191,"1")</f>
        <v>0</v>
      </c>
      <c r="CZ191" s="70">
        <f>CY191/(CW191+CY191+DA191+DC191)</f>
        <v>0</v>
      </c>
      <c r="DA191" s="69">
        <f>COUNTIF(BJ191:CV191,"0")</f>
        <v>0</v>
      </c>
      <c r="DB191" s="70">
        <f>DA191/(CW191+CY191+DA191+DC191)</f>
        <v>0</v>
      </c>
      <c r="DC191" s="69">
        <f>COUNTIF(BJ191:CV191,"KĐG")</f>
        <v>0</v>
      </c>
      <c r="DD191" s="70">
        <f>DC191/(CW191+CY191+DA191+DC191)</f>
        <v>0</v>
      </c>
      <c r="DE191" s="71">
        <f>(((CW191*2)+(CY191*1)+(DA191*0)))/(CW191+CY191+DA191)</f>
        <v>2</v>
      </c>
      <c r="DF191" s="71" t="str">
        <f>IF(DD191&gt;=50%,"KĐG",IF(DE191&gt;=1.6,"Đạt mục tiêu",IF(DE191&gt;=1,"Cần cố gắng","Chưa đạt")))</f>
        <v>Đạt mục tiêu</v>
      </c>
      <c r="DG191" s="2"/>
      <c r="DH191" s="2"/>
      <c r="DI191" s="2"/>
      <c r="DJ191" s="2"/>
      <c r="DK191" s="2"/>
      <c r="DL191" s="2"/>
      <c r="DM191" s="2"/>
      <c r="DN191" s="2"/>
      <c r="DO191" s="2"/>
      <c r="DP191" s="2"/>
      <c r="DQ191" s="2"/>
      <c r="DR191" s="2"/>
      <c r="DS191" s="2"/>
      <c r="DT191" s="2"/>
      <c r="DU191" s="2"/>
      <c r="DV191" s="2"/>
      <c r="DW191" s="2"/>
      <c r="DX191" s="2"/>
      <c r="DY191" s="2"/>
      <c r="DZ191" s="2"/>
    </row>
    <row r="192" spans="1:130" ht="15.75" customHeight="1" x14ac:dyDescent="0.25">
      <c r="A192" s="49">
        <v>163</v>
      </c>
      <c r="B192" s="55">
        <v>263</v>
      </c>
      <c r="C192" s="56">
        <v>264</v>
      </c>
      <c r="D192" s="85" t="s">
        <v>232</v>
      </c>
      <c r="E192" s="86"/>
      <c r="F192" s="87"/>
      <c r="G192" s="57"/>
      <c r="H192" s="57"/>
      <c r="I192" s="64"/>
      <c r="J192" s="57"/>
      <c r="K192" s="57" t="s">
        <v>8</v>
      </c>
      <c r="L192" s="57" t="s">
        <v>8</v>
      </c>
      <c r="M192" s="57" t="s">
        <v>8</v>
      </c>
      <c r="N192" s="296"/>
      <c r="O192" s="58" t="s">
        <v>609</v>
      </c>
      <c r="P192" s="58" t="s">
        <v>609</v>
      </c>
      <c r="Q192" s="58" t="s">
        <v>609</v>
      </c>
      <c r="R192" s="58" t="s">
        <v>609</v>
      </c>
      <c r="S192" s="58" t="s">
        <v>609</v>
      </c>
      <c r="T192" s="58" t="s">
        <v>609</v>
      </c>
      <c r="U192" s="58" t="s">
        <v>609</v>
      </c>
      <c r="V192" s="58" t="s">
        <v>609</v>
      </c>
      <c r="W192" s="58" t="s">
        <v>609</v>
      </c>
      <c r="X192" s="58" t="s">
        <v>609</v>
      </c>
      <c r="Y192" s="67">
        <f t="shared" si="68"/>
        <v>0</v>
      </c>
      <c r="Z192" s="57"/>
      <c r="AA192" s="57"/>
      <c r="AB192" s="57"/>
      <c r="AC192" s="57"/>
      <c r="AD192" s="57"/>
      <c r="AE192" s="77"/>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336" t="s">
        <v>8</v>
      </c>
      <c r="BK192" s="336" t="s">
        <v>8</v>
      </c>
      <c r="BL192" s="336" t="s">
        <v>8</v>
      </c>
      <c r="BM192" s="336" t="s">
        <v>8</v>
      </c>
      <c r="BN192" s="336" t="s">
        <v>8</v>
      </c>
      <c r="BO192" s="336" t="s">
        <v>8</v>
      </c>
      <c r="BP192" s="336" t="s">
        <v>8</v>
      </c>
      <c r="BQ192" s="336" t="s">
        <v>8</v>
      </c>
      <c r="BR192" s="336" t="s">
        <v>8</v>
      </c>
      <c r="BS192" s="336" t="s">
        <v>8</v>
      </c>
      <c r="BT192" s="336" t="s">
        <v>8</v>
      </c>
      <c r="BU192" s="336" t="s">
        <v>8</v>
      </c>
      <c r="BV192" s="336" t="s">
        <v>8</v>
      </c>
      <c r="BW192" s="336" t="s">
        <v>8</v>
      </c>
      <c r="BX192" s="336" t="s">
        <v>8</v>
      </c>
      <c r="BY192" s="336" t="s">
        <v>8</v>
      </c>
      <c r="BZ192" s="336" t="s">
        <v>8</v>
      </c>
      <c r="CA192" s="336" t="s">
        <v>8</v>
      </c>
      <c r="CB192" s="336" t="s">
        <v>8</v>
      </c>
      <c r="CC192" s="336" t="s">
        <v>8</v>
      </c>
      <c r="CD192" s="336" t="s">
        <v>8</v>
      </c>
      <c r="CE192" s="336" t="s">
        <v>8</v>
      </c>
      <c r="CF192" s="336" t="s">
        <v>8</v>
      </c>
      <c r="CG192" s="336" t="s">
        <v>8</v>
      </c>
      <c r="CH192" s="336" t="s">
        <v>8</v>
      </c>
      <c r="CI192" s="336" t="s">
        <v>8</v>
      </c>
      <c r="CJ192" s="336" t="s">
        <v>8</v>
      </c>
      <c r="CK192" s="336" t="s">
        <v>8</v>
      </c>
      <c r="CL192" s="336" t="s">
        <v>8</v>
      </c>
      <c r="CM192" s="336" t="s">
        <v>8</v>
      </c>
      <c r="CN192" s="336" t="s">
        <v>8</v>
      </c>
      <c r="CO192" s="336" t="s">
        <v>8</v>
      </c>
      <c r="CP192" s="336" t="s">
        <v>8</v>
      </c>
      <c r="CQ192" s="336" t="s">
        <v>8</v>
      </c>
      <c r="CR192" s="336" t="s">
        <v>8</v>
      </c>
      <c r="CS192" s="336"/>
      <c r="CT192" s="336" t="s">
        <v>8</v>
      </c>
      <c r="CU192" s="336" t="s">
        <v>8</v>
      </c>
      <c r="CV192" s="336" t="s">
        <v>8</v>
      </c>
      <c r="CW192" s="336" t="s">
        <v>8</v>
      </c>
      <c r="CX192" s="331" t="s">
        <v>8</v>
      </c>
      <c r="CY192" s="336" t="s">
        <v>8</v>
      </c>
      <c r="CZ192" s="336" t="s">
        <v>8</v>
      </c>
      <c r="DA192" s="336" t="s">
        <v>8</v>
      </c>
      <c r="DB192" s="336" t="s">
        <v>8</v>
      </c>
      <c r="DC192" s="336" t="s">
        <v>8</v>
      </c>
      <c r="DD192" s="336" t="s">
        <v>8</v>
      </c>
      <c r="DE192" s="57" t="s">
        <v>8</v>
      </c>
      <c r="DF192" s="57" t="s">
        <v>8</v>
      </c>
      <c r="DG192" s="2"/>
      <c r="DH192" s="2"/>
      <c r="DI192" s="2"/>
      <c r="DJ192" s="2"/>
      <c r="DK192" s="2"/>
      <c r="DL192" s="2"/>
      <c r="DM192" s="2"/>
      <c r="DN192" s="2"/>
      <c r="DO192" s="2"/>
      <c r="DP192" s="2"/>
      <c r="DQ192" s="2"/>
      <c r="DR192" s="2"/>
      <c r="DS192" s="2"/>
      <c r="DT192" s="2"/>
      <c r="DU192" s="2"/>
      <c r="DV192" s="2"/>
      <c r="DW192" s="2"/>
      <c r="DX192" s="2"/>
      <c r="DY192" s="2"/>
      <c r="DZ192" s="2"/>
    </row>
    <row r="193" spans="1:130" ht="36.75" hidden="1" customHeight="1" x14ac:dyDescent="0.25">
      <c r="A193" s="49">
        <v>164</v>
      </c>
      <c r="B193" s="62">
        <v>264</v>
      </c>
      <c r="C193" s="129">
        <v>265</v>
      </c>
      <c r="D193" s="9" t="s">
        <v>233</v>
      </c>
      <c r="E193" s="15" t="s">
        <v>19</v>
      </c>
      <c r="F193" s="15" t="s">
        <v>234</v>
      </c>
      <c r="G193" s="64" t="s">
        <v>19</v>
      </c>
      <c r="H193" s="15" t="s">
        <v>742</v>
      </c>
      <c r="I193" s="64" t="s">
        <v>628</v>
      </c>
      <c r="J193" s="64" t="s">
        <v>179</v>
      </c>
      <c r="K193" s="16" t="s">
        <v>6</v>
      </c>
      <c r="L193" s="16" t="s">
        <v>15</v>
      </c>
      <c r="M193" s="11">
        <v>1</v>
      </c>
      <c r="N193" s="11" t="s">
        <v>1268</v>
      </c>
      <c r="O193" s="66"/>
      <c r="P193" s="66"/>
      <c r="Q193" s="66"/>
      <c r="R193" s="66"/>
      <c r="S193" s="66"/>
      <c r="T193" s="66"/>
      <c r="U193" s="66"/>
      <c r="V193" s="66" t="s">
        <v>15</v>
      </c>
      <c r="W193" s="66"/>
      <c r="X193" s="66"/>
      <c r="Y193" s="67">
        <f t="shared" si="68"/>
        <v>1</v>
      </c>
      <c r="Z193" s="16"/>
      <c r="AA193" s="16"/>
      <c r="AB193" s="16"/>
      <c r="AC193" s="16"/>
      <c r="AD193" s="16"/>
      <c r="AE193" s="7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t="s">
        <v>626</v>
      </c>
      <c r="BD193" s="16" t="s">
        <v>654</v>
      </c>
      <c r="BE193" s="16" t="s">
        <v>623</v>
      </c>
      <c r="BF193" s="16"/>
      <c r="BG193" s="16"/>
      <c r="BH193" s="16"/>
      <c r="BI193" s="16"/>
      <c r="BJ193" s="16">
        <v>2</v>
      </c>
      <c r="BK193" s="16">
        <v>2</v>
      </c>
      <c r="BL193" s="16">
        <v>2</v>
      </c>
      <c r="BM193" s="16">
        <v>2</v>
      </c>
      <c r="BN193" s="16">
        <v>2</v>
      </c>
      <c r="BO193" s="16">
        <v>2</v>
      </c>
      <c r="BP193" s="16">
        <v>2</v>
      </c>
      <c r="BQ193" s="16">
        <v>2</v>
      </c>
      <c r="BR193" s="16">
        <v>2</v>
      </c>
      <c r="BS193" s="16">
        <v>2</v>
      </c>
      <c r="BT193" s="16">
        <v>2</v>
      </c>
      <c r="BU193" s="16">
        <v>2</v>
      </c>
      <c r="BV193" s="16">
        <v>2</v>
      </c>
      <c r="BW193" s="16">
        <v>2</v>
      </c>
      <c r="BX193" s="16">
        <v>2</v>
      </c>
      <c r="BY193" s="16">
        <v>2</v>
      </c>
      <c r="BZ193" s="16">
        <v>2</v>
      </c>
      <c r="CA193" s="16">
        <v>2</v>
      </c>
      <c r="CB193" s="16">
        <v>2</v>
      </c>
      <c r="CC193" s="16">
        <v>2</v>
      </c>
      <c r="CD193" s="16">
        <v>2</v>
      </c>
      <c r="CE193" s="16">
        <v>2</v>
      </c>
      <c r="CF193" s="16">
        <v>2</v>
      </c>
      <c r="CG193" s="16">
        <v>2</v>
      </c>
      <c r="CH193" s="16">
        <v>2</v>
      </c>
      <c r="CI193" s="16">
        <v>2</v>
      </c>
      <c r="CJ193" s="16">
        <v>2</v>
      </c>
      <c r="CK193" s="16">
        <v>2</v>
      </c>
      <c r="CL193" s="16">
        <v>2</v>
      </c>
      <c r="CM193" s="16">
        <v>2</v>
      </c>
      <c r="CN193" s="16">
        <v>2</v>
      </c>
      <c r="CO193" s="16">
        <v>2</v>
      </c>
      <c r="CP193" s="16">
        <v>2</v>
      </c>
      <c r="CQ193" s="16">
        <v>2</v>
      </c>
      <c r="CR193" s="16">
        <v>2</v>
      </c>
      <c r="CS193" s="16"/>
      <c r="CT193" s="16">
        <v>2</v>
      </c>
      <c r="CU193" s="16">
        <v>2</v>
      </c>
      <c r="CV193" s="16">
        <v>2</v>
      </c>
      <c r="CW193" s="69">
        <f>COUNTIF(BJ193:CV193,"2")</f>
        <v>38</v>
      </c>
      <c r="CX193" s="352">
        <f>CW193/(CW193+CY193+DA193+DC193)</f>
        <v>1</v>
      </c>
      <c r="CY193" s="69">
        <f>COUNTIF(BJ193:CV193,"1")</f>
        <v>0</v>
      </c>
      <c r="CZ193" s="70">
        <f>CY193/(CW193+CY193+DA193+DC193)</f>
        <v>0</v>
      </c>
      <c r="DA193" s="69">
        <f>COUNTIF(BJ193:CV193,"0")</f>
        <v>0</v>
      </c>
      <c r="DB193" s="70">
        <f>DA193/(CW193+CY193+DA193+DC193)</f>
        <v>0</v>
      </c>
      <c r="DC193" s="69">
        <f>COUNTIF(BJ193:CV193,"KĐG")</f>
        <v>0</v>
      </c>
      <c r="DD193" s="70">
        <f>DC193/(CW193+CY193+DA193+DC193)</f>
        <v>0</v>
      </c>
      <c r="DE193" s="71">
        <f>(((CW193*2)+(CY193*1)+(DA193*0)))/(CW193+CY193+DA193)</f>
        <v>2</v>
      </c>
      <c r="DF193" s="71" t="str">
        <f>IF(DD193&gt;=50%,"KĐG",IF(DE193&gt;=1.6,"Đạt mục tiêu",IF(DE193&gt;=1,"Cần cố gắng","Chưa đạt")))</f>
        <v>Đạt mục tiêu</v>
      </c>
      <c r="DG193" s="2"/>
      <c r="DH193" s="2"/>
      <c r="DI193" s="2"/>
      <c r="DJ193" s="2"/>
      <c r="DK193" s="2"/>
      <c r="DL193" s="2"/>
      <c r="DM193" s="2"/>
      <c r="DN193" s="2"/>
      <c r="DO193" s="2"/>
      <c r="DP193" s="2"/>
      <c r="DQ193" s="2"/>
      <c r="DR193" s="2"/>
      <c r="DS193" s="2"/>
      <c r="DT193" s="2"/>
      <c r="DU193" s="2"/>
      <c r="DV193" s="2"/>
      <c r="DW193" s="2"/>
      <c r="DX193" s="2"/>
      <c r="DY193" s="2"/>
      <c r="DZ193" s="2"/>
    </row>
    <row r="194" spans="1:130" ht="15.75" customHeight="1" x14ac:dyDescent="0.25">
      <c r="A194" s="49">
        <v>165</v>
      </c>
      <c r="B194" s="128">
        <v>265</v>
      </c>
      <c r="C194" s="56">
        <v>266</v>
      </c>
      <c r="D194" s="85" t="s">
        <v>235</v>
      </c>
      <c r="E194" s="86"/>
      <c r="F194" s="87"/>
      <c r="G194" s="57"/>
      <c r="H194" s="57"/>
      <c r="I194" s="64"/>
      <c r="J194" s="57"/>
      <c r="K194" s="57" t="s">
        <v>8</v>
      </c>
      <c r="L194" s="57" t="s">
        <v>8</v>
      </c>
      <c r="M194" s="57" t="s">
        <v>8</v>
      </c>
      <c r="N194" s="296"/>
      <c r="O194" s="58" t="s">
        <v>609</v>
      </c>
      <c r="P194" s="58" t="s">
        <v>609</v>
      </c>
      <c r="Q194" s="58" t="s">
        <v>609</v>
      </c>
      <c r="R194" s="58" t="s">
        <v>609</v>
      </c>
      <c r="S194" s="58" t="s">
        <v>609</v>
      </c>
      <c r="T194" s="58" t="s">
        <v>609</v>
      </c>
      <c r="U194" s="58" t="s">
        <v>609</v>
      </c>
      <c r="V194" s="58" t="s">
        <v>609</v>
      </c>
      <c r="W194" s="58" t="s">
        <v>609</v>
      </c>
      <c r="X194" s="58" t="s">
        <v>609</v>
      </c>
      <c r="Y194" s="67">
        <f t="shared" si="68"/>
        <v>0</v>
      </c>
      <c r="Z194" s="57"/>
      <c r="AA194" s="57"/>
      <c r="AB194" s="57"/>
      <c r="AC194" s="57"/>
      <c r="AD194" s="57" t="s">
        <v>8</v>
      </c>
      <c r="AE194" s="57"/>
      <c r="AF194" s="57"/>
      <c r="AG194" s="57"/>
      <c r="AH194" s="57" t="s">
        <v>8</v>
      </c>
      <c r="AI194" s="57" t="s">
        <v>8</v>
      </c>
      <c r="AJ194" s="57" t="s">
        <v>8</v>
      </c>
      <c r="AK194" s="57" t="s">
        <v>8</v>
      </c>
      <c r="AL194" s="57" t="s">
        <v>8</v>
      </c>
      <c r="AM194" s="57" t="s">
        <v>8</v>
      </c>
      <c r="AN194" s="57"/>
      <c r="AO194" s="57" t="s">
        <v>8</v>
      </c>
      <c r="AP194" s="57" t="s">
        <v>8</v>
      </c>
      <c r="AQ194" s="57" t="s">
        <v>8</v>
      </c>
      <c r="AR194" s="57" t="s">
        <v>8</v>
      </c>
      <c r="AS194" s="57" t="s">
        <v>8</v>
      </c>
      <c r="AT194" s="57" t="s">
        <v>8</v>
      </c>
      <c r="AU194" s="57" t="s">
        <v>8</v>
      </c>
      <c r="AV194" s="57" t="s">
        <v>8</v>
      </c>
      <c r="AW194" s="57" t="s">
        <v>8</v>
      </c>
      <c r="AX194" s="57" t="s">
        <v>8</v>
      </c>
      <c r="AY194" s="57" t="s">
        <v>8</v>
      </c>
      <c r="AZ194" s="57"/>
      <c r="BA194" s="57" t="s">
        <v>8</v>
      </c>
      <c r="BB194" s="57" t="s">
        <v>8</v>
      </c>
      <c r="BC194" s="57" t="s">
        <v>8</v>
      </c>
      <c r="BD194" s="57" t="s">
        <v>8</v>
      </c>
      <c r="BE194" s="57" t="s">
        <v>8</v>
      </c>
      <c r="BF194" s="57" t="s">
        <v>8</v>
      </c>
      <c r="BG194" s="57" t="s">
        <v>8</v>
      </c>
      <c r="BH194" s="57" t="s">
        <v>8</v>
      </c>
      <c r="BI194" s="57"/>
      <c r="BJ194" s="336" t="s">
        <v>8</v>
      </c>
      <c r="BK194" s="336" t="s">
        <v>8</v>
      </c>
      <c r="BL194" s="336" t="s">
        <v>8</v>
      </c>
      <c r="BM194" s="336" t="s">
        <v>8</v>
      </c>
      <c r="BN194" s="336" t="s">
        <v>8</v>
      </c>
      <c r="BO194" s="336" t="s">
        <v>8</v>
      </c>
      <c r="BP194" s="336" t="s">
        <v>8</v>
      </c>
      <c r="BQ194" s="336" t="s">
        <v>8</v>
      </c>
      <c r="BR194" s="336" t="s">
        <v>8</v>
      </c>
      <c r="BS194" s="336" t="s">
        <v>8</v>
      </c>
      <c r="BT194" s="336" t="s">
        <v>8</v>
      </c>
      <c r="BU194" s="336" t="s">
        <v>8</v>
      </c>
      <c r="BV194" s="336" t="s">
        <v>8</v>
      </c>
      <c r="BW194" s="336" t="s">
        <v>8</v>
      </c>
      <c r="BX194" s="336" t="s">
        <v>8</v>
      </c>
      <c r="BY194" s="336" t="s">
        <v>8</v>
      </c>
      <c r="BZ194" s="336" t="s">
        <v>8</v>
      </c>
      <c r="CA194" s="336" t="s">
        <v>8</v>
      </c>
      <c r="CB194" s="336" t="s">
        <v>8</v>
      </c>
      <c r="CC194" s="336" t="s">
        <v>8</v>
      </c>
      <c r="CD194" s="336" t="s">
        <v>8</v>
      </c>
      <c r="CE194" s="336" t="s">
        <v>8</v>
      </c>
      <c r="CF194" s="336" t="s">
        <v>8</v>
      </c>
      <c r="CG194" s="336" t="s">
        <v>8</v>
      </c>
      <c r="CH194" s="336" t="s">
        <v>8</v>
      </c>
      <c r="CI194" s="336" t="s">
        <v>8</v>
      </c>
      <c r="CJ194" s="336" t="s">
        <v>8</v>
      </c>
      <c r="CK194" s="336" t="s">
        <v>8</v>
      </c>
      <c r="CL194" s="336" t="s">
        <v>8</v>
      </c>
      <c r="CM194" s="336" t="s">
        <v>8</v>
      </c>
      <c r="CN194" s="336" t="s">
        <v>8</v>
      </c>
      <c r="CO194" s="336" t="s">
        <v>8</v>
      </c>
      <c r="CP194" s="336" t="s">
        <v>8</v>
      </c>
      <c r="CQ194" s="336" t="s">
        <v>8</v>
      </c>
      <c r="CR194" s="336" t="s">
        <v>8</v>
      </c>
      <c r="CS194" s="336"/>
      <c r="CT194" s="336" t="s">
        <v>8</v>
      </c>
      <c r="CU194" s="336" t="s">
        <v>8</v>
      </c>
      <c r="CV194" s="336" t="s">
        <v>8</v>
      </c>
      <c r="CW194" s="336" t="s">
        <v>8</v>
      </c>
      <c r="CX194" s="331" t="s">
        <v>8</v>
      </c>
      <c r="CY194" s="336" t="s">
        <v>8</v>
      </c>
      <c r="CZ194" s="336" t="s">
        <v>8</v>
      </c>
      <c r="DA194" s="336" t="s">
        <v>8</v>
      </c>
      <c r="DB194" s="336" t="s">
        <v>8</v>
      </c>
      <c r="DC194" s="336" t="s">
        <v>8</v>
      </c>
      <c r="DD194" s="336" t="s">
        <v>8</v>
      </c>
      <c r="DE194" s="57" t="s">
        <v>8</v>
      </c>
      <c r="DF194" s="57" t="s">
        <v>8</v>
      </c>
      <c r="DG194" s="2"/>
      <c r="DH194" s="2"/>
      <c r="DI194" s="2"/>
      <c r="DJ194" s="2"/>
      <c r="DK194" s="2"/>
      <c r="DL194" s="2"/>
      <c r="DM194" s="2"/>
      <c r="DN194" s="2"/>
      <c r="DO194" s="2"/>
      <c r="DP194" s="2"/>
      <c r="DQ194" s="2"/>
      <c r="DR194" s="2"/>
      <c r="DS194" s="2"/>
      <c r="DT194" s="2"/>
      <c r="DU194" s="2"/>
      <c r="DV194" s="2"/>
      <c r="DW194" s="2"/>
      <c r="DX194" s="2"/>
      <c r="DY194" s="2"/>
      <c r="DZ194" s="2"/>
    </row>
    <row r="195" spans="1:130" ht="42.75" hidden="1" customHeight="1" x14ac:dyDescent="0.25">
      <c r="A195" s="49">
        <v>166</v>
      </c>
      <c r="B195" s="62">
        <v>266</v>
      </c>
      <c r="C195" s="56">
        <v>268</v>
      </c>
      <c r="D195" s="9" t="s">
        <v>236</v>
      </c>
      <c r="E195" s="28" t="s">
        <v>38</v>
      </c>
      <c r="F195" s="15" t="s">
        <v>237</v>
      </c>
      <c r="G195" s="64" t="s">
        <v>38</v>
      </c>
      <c r="H195" s="15" t="s">
        <v>743</v>
      </c>
      <c r="I195" s="64" t="s">
        <v>628</v>
      </c>
      <c r="J195" s="64" t="s">
        <v>179</v>
      </c>
      <c r="K195" s="16" t="s">
        <v>6</v>
      </c>
      <c r="L195" s="16" t="s">
        <v>15</v>
      </c>
      <c r="M195" s="11"/>
      <c r="N195" s="11" t="s">
        <v>548</v>
      </c>
      <c r="O195" s="66"/>
      <c r="P195" s="66"/>
      <c r="Q195" s="66"/>
      <c r="R195" s="66"/>
      <c r="S195" s="66"/>
      <c r="T195" s="66"/>
      <c r="U195" s="66"/>
      <c r="V195" s="66"/>
      <c r="W195" s="66"/>
      <c r="X195" s="66" t="s">
        <v>15</v>
      </c>
      <c r="Y195" s="67">
        <f t="shared" si="68"/>
        <v>1</v>
      </c>
      <c r="Z195" s="16"/>
      <c r="AA195" s="16"/>
      <c r="AB195" s="16"/>
      <c r="AC195" s="16"/>
      <c r="AD195" s="16"/>
      <c r="AE195" s="68"/>
      <c r="AF195" s="12"/>
      <c r="AG195" s="12"/>
      <c r="AH195" s="12" t="s">
        <v>654</v>
      </c>
      <c r="AI195" s="12" t="s">
        <v>654</v>
      </c>
      <c r="AJ195" s="12" t="s">
        <v>654</v>
      </c>
      <c r="AK195" s="12" t="s">
        <v>654</v>
      </c>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t="s">
        <v>626</v>
      </c>
      <c r="BJ195" s="16">
        <v>2</v>
      </c>
      <c r="BK195" s="16">
        <v>2</v>
      </c>
      <c r="BL195" s="16">
        <v>2</v>
      </c>
      <c r="BM195" s="16">
        <v>2</v>
      </c>
      <c r="BN195" s="16">
        <v>2</v>
      </c>
      <c r="BO195" s="16">
        <v>2</v>
      </c>
      <c r="BP195" s="16">
        <v>2</v>
      </c>
      <c r="BQ195" s="16">
        <v>2</v>
      </c>
      <c r="BR195" s="16">
        <v>2</v>
      </c>
      <c r="BS195" s="16">
        <v>2</v>
      </c>
      <c r="BT195" s="16">
        <v>2</v>
      </c>
      <c r="BU195" s="16">
        <v>2</v>
      </c>
      <c r="BV195" s="16">
        <v>2</v>
      </c>
      <c r="BW195" s="16">
        <v>2</v>
      </c>
      <c r="BX195" s="16">
        <v>2</v>
      </c>
      <c r="BY195" s="16">
        <v>2</v>
      </c>
      <c r="BZ195" s="16">
        <v>2</v>
      </c>
      <c r="CA195" s="16">
        <v>2</v>
      </c>
      <c r="CB195" s="16">
        <v>2</v>
      </c>
      <c r="CC195" s="16">
        <v>2</v>
      </c>
      <c r="CD195" s="16">
        <v>2</v>
      </c>
      <c r="CE195" s="16">
        <v>2</v>
      </c>
      <c r="CF195" s="16">
        <v>2</v>
      </c>
      <c r="CG195" s="16">
        <v>2</v>
      </c>
      <c r="CH195" s="16">
        <v>2</v>
      </c>
      <c r="CI195" s="16">
        <v>2</v>
      </c>
      <c r="CJ195" s="16">
        <v>2</v>
      </c>
      <c r="CK195" s="16">
        <v>2</v>
      </c>
      <c r="CL195" s="16">
        <v>2</v>
      </c>
      <c r="CM195" s="16">
        <v>2</v>
      </c>
      <c r="CN195" s="16">
        <v>2</v>
      </c>
      <c r="CO195" s="16">
        <v>2</v>
      </c>
      <c r="CP195" s="16">
        <v>2</v>
      </c>
      <c r="CQ195" s="16">
        <v>2</v>
      </c>
      <c r="CR195" s="16">
        <v>2</v>
      </c>
      <c r="CS195" s="16"/>
      <c r="CT195" s="16">
        <v>2</v>
      </c>
      <c r="CU195" s="16">
        <v>2</v>
      </c>
      <c r="CV195" s="16">
        <v>2</v>
      </c>
      <c r="CW195" s="69">
        <f>COUNTIF(BJ195:CV195,"2")</f>
        <v>38</v>
      </c>
      <c r="CX195" s="352">
        <f>CW195/(CW195+CY195+DA195+DC195)</f>
        <v>1</v>
      </c>
      <c r="CY195" s="69">
        <f>COUNTIF(BJ195:CV195,"1")</f>
        <v>0</v>
      </c>
      <c r="CZ195" s="70">
        <f>CY195/(CW195+CY195+DA195+DC195)</f>
        <v>0</v>
      </c>
      <c r="DA195" s="69">
        <f>COUNTIF(BJ195:CV195,"0")</f>
        <v>0</v>
      </c>
      <c r="DB195" s="70">
        <f>DA195/(CW195+CY195+DA195+DC195)</f>
        <v>0</v>
      </c>
      <c r="DC195" s="69">
        <f>COUNTIF(BJ195:CV195,"KĐG")</f>
        <v>0</v>
      </c>
      <c r="DD195" s="70">
        <f>DC195/(CW195+CY195+DA195+DC195)</f>
        <v>0</v>
      </c>
      <c r="DE195" s="71">
        <f>(((CW195*2)+(CY195*1)+(DA195*0)))/(CW195+CY195+DA195)</f>
        <v>2</v>
      </c>
      <c r="DF195" s="71" t="str">
        <f>IF(DD195&gt;=50%,"KĐG",IF(DE195&gt;=1.6,"Đạt mục tiêu",IF(DE195&gt;=1,"Cần cố gắng","Chưa đạt")))</f>
        <v>Đạt mục tiêu</v>
      </c>
      <c r="DG195" s="2"/>
      <c r="DH195" s="2"/>
      <c r="DI195" s="2"/>
      <c r="DJ195" s="2"/>
      <c r="DK195" s="2"/>
      <c r="DL195" s="2"/>
      <c r="DM195" s="2"/>
      <c r="DN195" s="2"/>
      <c r="DO195" s="2"/>
      <c r="DP195" s="2"/>
      <c r="DQ195" s="2"/>
      <c r="DR195" s="2"/>
      <c r="DS195" s="2"/>
      <c r="DT195" s="2"/>
      <c r="DU195" s="2"/>
      <c r="DV195" s="2"/>
      <c r="DW195" s="2"/>
      <c r="DX195" s="2"/>
      <c r="DY195" s="2"/>
      <c r="DZ195" s="2"/>
    </row>
    <row r="196" spans="1:130" ht="63" hidden="1" customHeight="1" x14ac:dyDescent="0.25">
      <c r="A196" s="49">
        <v>167</v>
      </c>
      <c r="B196" s="62">
        <v>268</v>
      </c>
      <c r="C196" s="56">
        <v>269</v>
      </c>
      <c r="D196" s="8" t="s">
        <v>238</v>
      </c>
      <c r="E196" s="281" t="s">
        <v>38</v>
      </c>
      <c r="F196" s="15" t="s">
        <v>239</v>
      </c>
      <c r="G196" s="282" t="s">
        <v>38</v>
      </c>
      <c r="H196" s="8" t="s">
        <v>239</v>
      </c>
      <c r="I196" s="64" t="s">
        <v>628</v>
      </c>
      <c r="J196" s="64" t="s">
        <v>179</v>
      </c>
      <c r="K196" s="16" t="s">
        <v>6</v>
      </c>
      <c r="L196" s="16" t="s">
        <v>15</v>
      </c>
      <c r="M196" s="11"/>
      <c r="N196" s="305" t="s">
        <v>542</v>
      </c>
      <c r="O196" s="66"/>
      <c r="P196" s="66"/>
      <c r="Q196" s="66" t="s">
        <v>15</v>
      </c>
      <c r="R196" s="66"/>
      <c r="S196" s="66"/>
      <c r="T196" s="66"/>
      <c r="U196" s="66"/>
      <c r="V196" s="66"/>
      <c r="W196" s="66"/>
      <c r="X196" s="66"/>
      <c r="Y196" s="67">
        <f t="shared" si="68"/>
        <v>1</v>
      </c>
      <c r="Z196" s="16"/>
      <c r="AA196" s="16"/>
      <c r="AB196" s="16"/>
      <c r="AC196" s="16"/>
      <c r="AD196" s="16"/>
      <c r="AE196" s="76"/>
      <c r="AF196" s="16"/>
      <c r="AG196" s="16"/>
      <c r="AH196" s="16" t="s">
        <v>654</v>
      </c>
      <c r="AI196" s="16" t="s">
        <v>654</v>
      </c>
      <c r="AJ196" s="16" t="s">
        <v>654</v>
      </c>
      <c r="AK196" s="16" t="s">
        <v>654</v>
      </c>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v>2</v>
      </c>
      <c r="BK196" s="16">
        <v>2</v>
      </c>
      <c r="BL196" s="16">
        <v>2</v>
      </c>
      <c r="BM196" s="16">
        <v>2</v>
      </c>
      <c r="BN196" s="16">
        <v>2</v>
      </c>
      <c r="BO196" s="16">
        <v>2</v>
      </c>
      <c r="BP196" s="16">
        <v>2</v>
      </c>
      <c r="BQ196" s="16">
        <v>2</v>
      </c>
      <c r="BR196" s="16">
        <v>2</v>
      </c>
      <c r="BS196" s="16">
        <v>2</v>
      </c>
      <c r="BT196" s="16">
        <v>2</v>
      </c>
      <c r="BU196" s="16">
        <v>2</v>
      </c>
      <c r="BV196" s="16">
        <v>2</v>
      </c>
      <c r="BW196" s="16">
        <v>2</v>
      </c>
      <c r="BX196" s="16">
        <v>2</v>
      </c>
      <c r="BY196" s="16">
        <v>2</v>
      </c>
      <c r="BZ196" s="16">
        <v>2</v>
      </c>
      <c r="CA196" s="16">
        <v>2</v>
      </c>
      <c r="CB196" s="16">
        <v>2</v>
      </c>
      <c r="CC196" s="16">
        <v>2</v>
      </c>
      <c r="CD196" s="16">
        <v>2</v>
      </c>
      <c r="CE196" s="16">
        <v>2</v>
      </c>
      <c r="CF196" s="16">
        <v>2</v>
      </c>
      <c r="CG196" s="16">
        <v>2</v>
      </c>
      <c r="CH196" s="16">
        <v>2</v>
      </c>
      <c r="CI196" s="16">
        <v>2</v>
      </c>
      <c r="CJ196" s="16">
        <v>2</v>
      </c>
      <c r="CK196" s="16">
        <v>2</v>
      </c>
      <c r="CL196" s="16">
        <v>2</v>
      </c>
      <c r="CM196" s="16">
        <v>2</v>
      </c>
      <c r="CN196" s="16">
        <v>2</v>
      </c>
      <c r="CO196" s="16">
        <v>2</v>
      </c>
      <c r="CP196" s="16">
        <v>2</v>
      </c>
      <c r="CQ196" s="16">
        <v>2</v>
      </c>
      <c r="CR196" s="16">
        <v>2</v>
      </c>
      <c r="CS196" s="16">
        <v>2</v>
      </c>
      <c r="CT196" s="16">
        <v>2</v>
      </c>
      <c r="CU196" s="16">
        <v>2</v>
      </c>
      <c r="CV196" s="16">
        <v>2</v>
      </c>
      <c r="CW196" s="69">
        <f>COUNTIF(BJ196:CV196,"2")</f>
        <v>39</v>
      </c>
      <c r="CX196" s="352">
        <f>CW196/(CW196+CY196+DA196+DC196)</f>
        <v>1</v>
      </c>
      <c r="CY196" s="69">
        <f>COUNTIF(BJ196:CV196,"1")</f>
        <v>0</v>
      </c>
      <c r="CZ196" s="70">
        <f>CY196/(CW196+CY196+DA196+DC196)</f>
        <v>0</v>
      </c>
      <c r="DA196" s="69">
        <f>COUNTIF(BJ196:CV196,"0")</f>
        <v>0</v>
      </c>
      <c r="DB196" s="70">
        <f>DA196/(CW196+CY196+DA196+DC196)</f>
        <v>0</v>
      </c>
      <c r="DC196" s="69">
        <f>COUNTIF(BJ196:CV196,"KĐG")</f>
        <v>0</v>
      </c>
      <c r="DD196" s="70">
        <f>DC196/(CW196+CY196+DA196+DC196)</f>
        <v>0</v>
      </c>
      <c r="DE196" s="71">
        <f>(((CW196*2)+(CY196*1)+(DA196*0)))/(CW196+CY196+DA196)</f>
        <v>2</v>
      </c>
      <c r="DF196" s="71" t="str">
        <f>IF(DD196&gt;=50%,"KĐG",IF(DE196&gt;=1.6,"Đạt mục tiêu",IF(DE196&gt;=1,"Cần cố gắng","Chưa đạt")))</f>
        <v>Đạt mục tiêu</v>
      </c>
      <c r="DG196" s="2"/>
      <c r="DH196" s="2"/>
      <c r="DI196" s="2"/>
      <c r="DJ196" s="2"/>
      <c r="DK196" s="2"/>
      <c r="DL196" s="2"/>
      <c r="DM196" s="2"/>
      <c r="DN196" s="2"/>
      <c r="DO196" s="2"/>
      <c r="DP196" s="2"/>
      <c r="DQ196" s="2"/>
      <c r="DR196" s="2"/>
      <c r="DS196" s="2"/>
      <c r="DT196" s="2"/>
      <c r="DU196" s="2"/>
      <c r="DV196" s="2"/>
      <c r="DW196" s="2"/>
      <c r="DX196" s="2"/>
      <c r="DY196" s="2"/>
      <c r="DZ196" s="2"/>
    </row>
    <row r="197" spans="1:130" ht="22.5" customHeight="1" x14ac:dyDescent="0.25">
      <c r="A197" s="49">
        <v>168</v>
      </c>
      <c r="B197" s="55">
        <v>269</v>
      </c>
      <c r="C197" s="56">
        <v>270</v>
      </c>
      <c r="D197" s="706" t="s">
        <v>240</v>
      </c>
      <c r="E197" s="707"/>
      <c r="F197" s="707"/>
      <c r="G197" s="707"/>
      <c r="H197" s="705"/>
      <c r="I197" s="64"/>
      <c r="J197" s="57"/>
      <c r="K197" s="57" t="s">
        <v>8</v>
      </c>
      <c r="L197" s="57" t="s">
        <v>8</v>
      </c>
      <c r="M197" s="57" t="s">
        <v>8</v>
      </c>
      <c r="N197" s="296"/>
      <c r="O197" s="58" t="s">
        <v>609</v>
      </c>
      <c r="P197" s="58" t="s">
        <v>609</v>
      </c>
      <c r="Q197" s="58" t="s">
        <v>609</v>
      </c>
      <c r="R197" s="58" t="s">
        <v>609</v>
      </c>
      <c r="S197" s="58" t="s">
        <v>609</v>
      </c>
      <c r="T197" s="58" t="s">
        <v>609</v>
      </c>
      <c r="U197" s="58" t="s">
        <v>609</v>
      </c>
      <c r="V197" s="58" t="s">
        <v>609</v>
      </c>
      <c r="W197" s="58" t="s">
        <v>609</v>
      </c>
      <c r="X197" s="58" t="s">
        <v>609</v>
      </c>
      <c r="Y197" s="67">
        <f t="shared" si="68"/>
        <v>0</v>
      </c>
      <c r="Z197" s="57"/>
      <c r="AA197" s="57"/>
      <c r="AB197" s="57"/>
      <c r="AC197" s="57"/>
      <c r="AD197" s="57"/>
      <c r="AE197" s="77"/>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336" t="s">
        <v>8</v>
      </c>
      <c r="BK197" s="336" t="s">
        <v>8</v>
      </c>
      <c r="BL197" s="336" t="s">
        <v>8</v>
      </c>
      <c r="BM197" s="336" t="s">
        <v>8</v>
      </c>
      <c r="BN197" s="336" t="s">
        <v>8</v>
      </c>
      <c r="BO197" s="336" t="s">
        <v>8</v>
      </c>
      <c r="BP197" s="336" t="s">
        <v>8</v>
      </c>
      <c r="BQ197" s="336" t="s">
        <v>8</v>
      </c>
      <c r="BR197" s="336" t="s">
        <v>8</v>
      </c>
      <c r="BS197" s="336" t="s">
        <v>8</v>
      </c>
      <c r="BT197" s="336" t="s">
        <v>8</v>
      </c>
      <c r="BU197" s="336" t="s">
        <v>8</v>
      </c>
      <c r="BV197" s="336" t="s">
        <v>8</v>
      </c>
      <c r="BW197" s="336" t="s">
        <v>8</v>
      </c>
      <c r="BX197" s="336" t="s">
        <v>8</v>
      </c>
      <c r="BY197" s="336" t="s">
        <v>8</v>
      </c>
      <c r="BZ197" s="336" t="s">
        <v>8</v>
      </c>
      <c r="CA197" s="336" t="s">
        <v>8</v>
      </c>
      <c r="CB197" s="336" t="s">
        <v>8</v>
      </c>
      <c r="CC197" s="336" t="s">
        <v>8</v>
      </c>
      <c r="CD197" s="336" t="s">
        <v>8</v>
      </c>
      <c r="CE197" s="336" t="s">
        <v>8</v>
      </c>
      <c r="CF197" s="336" t="s">
        <v>8</v>
      </c>
      <c r="CG197" s="336" t="s">
        <v>8</v>
      </c>
      <c r="CH197" s="336" t="s">
        <v>8</v>
      </c>
      <c r="CI197" s="336" t="s">
        <v>8</v>
      </c>
      <c r="CJ197" s="336" t="s">
        <v>8</v>
      </c>
      <c r="CK197" s="336" t="s">
        <v>8</v>
      </c>
      <c r="CL197" s="336" t="s">
        <v>8</v>
      </c>
      <c r="CM197" s="336" t="s">
        <v>8</v>
      </c>
      <c r="CN197" s="336" t="s">
        <v>8</v>
      </c>
      <c r="CO197" s="336" t="s">
        <v>8</v>
      </c>
      <c r="CP197" s="336" t="s">
        <v>8</v>
      </c>
      <c r="CQ197" s="336" t="s">
        <v>8</v>
      </c>
      <c r="CR197" s="336" t="s">
        <v>8</v>
      </c>
      <c r="CS197" s="336"/>
      <c r="CT197" s="336" t="s">
        <v>8</v>
      </c>
      <c r="CU197" s="336" t="s">
        <v>8</v>
      </c>
      <c r="CV197" s="336" t="s">
        <v>8</v>
      </c>
      <c r="CW197" s="336" t="s">
        <v>8</v>
      </c>
      <c r="CX197" s="331" t="s">
        <v>8</v>
      </c>
      <c r="CY197" s="336" t="s">
        <v>8</v>
      </c>
      <c r="CZ197" s="336" t="s">
        <v>8</v>
      </c>
      <c r="DA197" s="336" t="s">
        <v>8</v>
      </c>
      <c r="DB197" s="336" t="s">
        <v>8</v>
      </c>
      <c r="DC197" s="336" t="s">
        <v>8</v>
      </c>
      <c r="DD197" s="336" t="s">
        <v>8</v>
      </c>
      <c r="DE197" s="57" t="s">
        <v>8</v>
      </c>
      <c r="DF197" s="57" t="s">
        <v>8</v>
      </c>
      <c r="DG197" s="2"/>
      <c r="DH197" s="2"/>
      <c r="DI197" s="2"/>
      <c r="DJ197" s="2"/>
      <c r="DK197" s="2"/>
      <c r="DL197" s="2"/>
      <c r="DM197" s="2"/>
      <c r="DN197" s="2"/>
      <c r="DO197" s="2"/>
      <c r="DP197" s="2"/>
      <c r="DQ197" s="2"/>
      <c r="DR197" s="2"/>
      <c r="DS197" s="2"/>
      <c r="DT197" s="2"/>
      <c r="DU197" s="2"/>
      <c r="DV197" s="2"/>
      <c r="DW197" s="2"/>
      <c r="DX197" s="2"/>
      <c r="DY197" s="2"/>
      <c r="DZ197" s="2"/>
    </row>
    <row r="198" spans="1:130" ht="23.25" customHeight="1" x14ac:dyDescent="0.25">
      <c r="A198" s="49">
        <v>169</v>
      </c>
      <c r="B198" s="55">
        <v>270</v>
      </c>
      <c r="C198" s="56">
        <v>271</v>
      </c>
      <c r="D198" s="706" t="s">
        <v>241</v>
      </c>
      <c r="E198" s="707"/>
      <c r="F198" s="707"/>
      <c r="G198" s="707"/>
      <c r="H198" s="705"/>
      <c r="I198" s="78"/>
      <c r="J198" s="57"/>
      <c r="K198" s="57" t="s">
        <v>8</v>
      </c>
      <c r="L198" s="57" t="s">
        <v>8</v>
      </c>
      <c r="M198" s="57" t="s">
        <v>8</v>
      </c>
      <c r="N198" s="296"/>
      <c r="O198" s="58" t="s">
        <v>609</v>
      </c>
      <c r="P198" s="58" t="s">
        <v>609</v>
      </c>
      <c r="Q198" s="58" t="s">
        <v>609</v>
      </c>
      <c r="R198" s="58" t="s">
        <v>609</v>
      </c>
      <c r="S198" s="58" t="s">
        <v>609</v>
      </c>
      <c r="T198" s="58" t="s">
        <v>609</v>
      </c>
      <c r="U198" s="58" t="s">
        <v>609</v>
      </c>
      <c r="V198" s="58" t="s">
        <v>609</v>
      </c>
      <c r="W198" s="58" t="s">
        <v>609</v>
      </c>
      <c r="X198" s="58" t="s">
        <v>609</v>
      </c>
      <c r="Y198" s="67">
        <f t="shared" si="68"/>
        <v>0</v>
      </c>
      <c r="Z198" s="57"/>
      <c r="AA198" s="57"/>
      <c r="AB198" s="57"/>
      <c r="AC198" s="57"/>
      <c r="AD198" s="57"/>
      <c r="AE198" s="79"/>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336" t="s">
        <v>8</v>
      </c>
      <c r="BK198" s="336" t="s">
        <v>8</v>
      </c>
      <c r="BL198" s="336" t="s">
        <v>8</v>
      </c>
      <c r="BM198" s="336" t="s">
        <v>8</v>
      </c>
      <c r="BN198" s="336" t="s">
        <v>8</v>
      </c>
      <c r="BO198" s="336" t="s">
        <v>8</v>
      </c>
      <c r="BP198" s="336" t="s">
        <v>8</v>
      </c>
      <c r="BQ198" s="336" t="s">
        <v>8</v>
      </c>
      <c r="BR198" s="336" t="s">
        <v>8</v>
      </c>
      <c r="BS198" s="336" t="s">
        <v>8</v>
      </c>
      <c r="BT198" s="336" t="s">
        <v>8</v>
      </c>
      <c r="BU198" s="336" t="s">
        <v>8</v>
      </c>
      <c r="BV198" s="336" t="s">
        <v>8</v>
      </c>
      <c r="BW198" s="336" t="s">
        <v>8</v>
      </c>
      <c r="BX198" s="336" t="s">
        <v>8</v>
      </c>
      <c r="BY198" s="336" t="s">
        <v>8</v>
      </c>
      <c r="BZ198" s="336" t="s">
        <v>8</v>
      </c>
      <c r="CA198" s="336" t="s">
        <v>8</v>
      </c>
      <c r="CB198" s="336" t="s">
        <v>8</v>
      </c>
      <c r="CC198" s="336" t="s">
        <v>8</v>
      </c>
      <c r="CD198" s="336" t="s">
        <v>8</v>
      </c>
      <c r="CE198" s="336" t="s">
        <v>8</v>
      </c>
      <c r="CF198" s="336" t="s">
        <v>8</v>
      </c>
      <c r="CG198" s="336" t="s">
        <v>8</v>
      </c>
      <c r="CH198" s="336" t="s">
        <v>8</v>
      </c>
      <c r="CI198" s="336" t="s">
        <v>8</v>
      </c>
      <c r="CJ198" s="336" t="s">
        <v>8</v>
      </c>
      <c r="CK198" s="336" t="s">
        <v>8</v>
      </c>
      <c r="CL198" s="336" t="s">
        <v>8</v>
      </c>
      <c r="CM198" s="336" t="s">
        <v>8</v>
      </c>
      <c r="CN198" s="336" t="s">
        <v>8</v>
      </c>
      <c r="CO198" s="336" t="s">
        <v>8</v>
      </c>
      <c r="CP198" s="336" t="s">
        <v>8</v>
      </c>
      <c r="CQ198" s="336" t="s">
        <v>8</v>
      </c>
      <c r="CR198" s="336" t="s">
        <v>8</v>
      </c>
      <c r="CS198" s="336"/>
      <c r="CT198" s="336" t="s">
        <v>8</v>
      </c>
      <c r="CU198" s="336" t="s">
        <v>8</v>
      </c>
      <c r="CV198" s="336" t="s">
        <v>8</v>
      </c>
      <c r="CW198" s="336" t="s">
        <v>8</v>
      </c>
      <c r="CX198" s="331" t="s">
        <v>8</v>
      </c>
      <c r="CY198" s="336" t="s">
        <v>8</v>
      </c>
      <c r="CZ198" s="336" t="s">
        <v>8</v>
      </c>
      <c r="DA198" s="336" t="s">
        <v>8</v>
      </c>
      <c r="DB198" s="336" t="s">
        <v>8</v>
      </c>
      <c r="DC198" s="336" t="s">
        <v>8</v>
      </c>
      <c r="DD198" s="336" t="s">
        <v>8</v>
      </c>
      <c r="DE198" s="57" t="s">
        <v>8</v>
      </c>
      <c r="DF198" s="57" t="s">
        <v>8</v>
      </c>
      <c r="DG198" s="2"/>
      <c r="DH198" s="2"/>
      <c r="DI198" s="2"/>
      <c r="DJ198" s="2"/>
      <c r="DK198" s="2"/>
      <c r="DL198" s="2"/>
      <c r="DM198" s="2"/>
      <c r="DN198" s="2"/>
      <c r="DO198" s="2"/>
      <c r="DP198" s="2"/>
      <c r="DQ198" s="2"/>
      <c r="DR198" s="2"/>
      <c r="DS198" s="2"/>
      <c r="DT198" s="2"/>
      <c r="DU198" s="2"/>
      <c r="DV198" s="2"/>
      <c r="DW198" s="2"/>
      <c r="DX198" s="2"/>
      <c r="DY198" s="2"/>
      <c r="DZ198" s="2"/>
    </row>
    <row r="199" spans="1:130" ht="43.5" hidden="1" customHeight="1" x14ac:dyDescent="0.25">
      <c r="A199" s="49">
        <v>170</v>
      </c>
      <c r="B199" s="62">
        <v>271</v>
      </c>
      <c r="C199" s="56">
        <v>280</v>
      </c>
      <c r="D199" s="8" t="s">
        <v>242</v>
      </c>
      <c r="E199" s="15" t="s">
        <v>11</v>
      </c>
      <c r="F199" s="15" t="s">
        <v>243</v>
      </c>
      <c r="G199" s="64" t="s">
        <v>38</v>
      </c>
      <c r="H199" s="130" t="s">
        <v>744</v>
      </c>
      <c r="I199" s="64" t="s">
        <v>628</v>
      </c>
      <c r="J199" s="64" t="s">
        <v>179</v>
      </c>
      <c r="K199" s="16" t="s">
        <v>6</v>
      </c>
      <c r="L199" s="16" t="s">
        <v>15</v>
      </c>
      <c r="M199" s="11"/>
      <c r="N199" s="297" t="s">
        <v>1200</v>
      </c>
      <c r="O199" s="66" t="s">
        <v>15</v>
      </c>
      <c r="P199" s="66"/>
      <c r="Q199" s="66"/>
      <c r="R199" s="66"/>
      <c r="S199" s="66"/>
      <c r="T199" s="66"/>
      <c r="U199" s="66"/>
      <c r="V199" s="66"/>
      <c r="W199" s="66"/>
      <c r="X199" s="66"/>
      <c r="Y199" s="67">
        <f t="shared" si="68"/>
        <v>1</v>
      </c>
      <c r="Z199" s="16"/>
      <c r="AA199" s="16" t="s">
        <v>626</v>
      </c>
      <c r="AB199" s="16"/>
      <c r="AC199" s="16"/>
      <c r="AD199" s="16" t="s">
        <v>654</v>
      </c>
      <c r="AE199" s="68"/>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6">
        <v>2</v>
      </c>
      <c r="BK199" s="16">
        <v>2</v>
      </c>
      <c r="BL199" s="16">
        <v>2</v>
      </c>
      <c r="BM199" s="16">
        <v>2</v>
      </c>
      <c r="BN199" s="16">
        <v>2</v>
      </c>
      <c r="BO199" s="16">
        <v>2</v>
      </c>
      <c r="BP199" s="16">
        <v>2</v>
      </c>
      <c r="BQ199" s="16">
        <v>2</v>
      </c>
      <c r="BR199" s="16">
        <v>2</v>
      </c>
      <c r="BS199" s="16">
        <v>2</v>
      </c>
      <c r="BT199" s="16">
        <v>2</v>
      </c>
      <c r="BU199" s="16">
        <v>2</v>
      </c>
      <c r="BV199" s="16">
        <v>2</v>
      </c>
      <c r="BW199" s="16">
        <v>2</v>
      </c>
      <c r="BX199" s="16">
        <v>2</v>
      </c>
      <c r="BY199" s="16">
        <v>2</v>
      </c>
      <c r="BZ199" s="16">
        <v>2</v>
      </c>
      <c r="CA199" s="16">
        <v>2</v>
      </c>
      <c r="CB199" s="16">
        <v>2</v>
      </c>
      <c r="CC199" s="16">
        <v>2</v>
      </c>
      <c r="CD199" s="16">
        <v>2</v>
      </c>
      <c r="CE199" s="16">
        <v>2</v>
      </c>
      <c r="CF199" s="16">
        <v>2</v>
      </c>
      <c r="CG199" s="16">
        <v>2</v>
      </c>
      <c r="CH199" s="16">
        <v>2</v>
      </c>
      <c r="CI199" s="16">
        <v>2</v>
      </c>
      <c r="CJ199" s="16">
        <v>2</v>
      </c>
      <c r="CK199" s="16">
        <v>2</v>
      </c>
      <c r="CL199" s="16">
        <v>2</v>
      </c>
      <c r="CM199" s="16">
        <v>2</v>
      </c>
      <c r="CN199" s="16">
        <v>2</v>
      </c>
      <c r="CO199" s="16">
        <v>2</v>
      </c>
      <c r="CP199" s="16">
        <v>2</v>
      </c>
      <c r="CQ199" s="16">
        <v>2</v>
      </c>
      <c r="CR199" s="16">
        <v>2</v>
      </c>
      <c r="CS199" s="16">
        <v>2</v>
      </c>
      <c r="CT199" s="16">
        <v>2</v>
      </c>
      <c r="CU199" s="16">
        <v>2</v>
      </c>
      <c r="CV199" s="16">
        <v>2</v>
      </c>
      <c r="CW199" s="69">
        <f t="shared" ref="CW199:CW216" si="69">COUNTIF(BJ199:CV199,"2")</f>
        <v>39</v>
      </c>
      <c r="CX199" s="352">
        <f t="shared" ref="CX199:CX216" si="70">CW199/(CW199+CY199+DA199+DC199)</f>
        <v>1</v>
      </c>
      <c r="CY199" s="69">
        <f t="shared" ref="CY199:CY216" si="71">COUNTIF(BJ199:CV199,"1")</f>
        <v>0</v>
      </c>
      <c r="CZ199" s="70">
        <f t="shared" ref="CZ199:CZ216" si="72">CY199/(CW199+CY199+DA199+DC199)</f>
        <v>0</v>
      </c>
      <c r="DA199" s="69">
        <f t="shared" ref="DA199:DA216" si="73">COUNTIF(BJ199:CV199,"0")</f>
        <v>0</v>
      </c>
      <c r="DB199" s="70">
        <f t="shared" ref="DB199:DB216" si="74">DA199/(CW199+CY199+DA199+DC199)</f>
        <v>0</v>
      </c>
      <c r="DC199" s="69">
        <f t="shared" ref="DC199:DC216" si="75">COUNTIF(BJ199:CV199,"KĐG")</f>
        <v>0</v>
      </c>
      <c r="DD199" s="70">
        <f t="shared" ref="DD199:DD216" si="76">DC199/(CW199+CY199+DA199+DC199)</f>
        <v>0</v>
      </c>
      <c r="DE199" s="71">
        <f t="shared" ref="DE199:DE216" si="77">(((CW199*2)+(CY199*1)+(DA199*0)))/(CW199+CY199+DA199)</f>
        <v>2</v>
      </c>
      <c r="DF199" s="71" t="str">
        <f t="shared" ref="DF199:DF216" si="78">IF(DD199&gt;=50%,"KĐG",IF(DE199&gt;=1.6,"Đạt mục tiêu",IF(DE199&gt;=1,"Cần cố gắng","Chưa đạt")))</f>
        <v>Đạt mục tiêu</v>
      </c>
      <c r="DG199" s="2"/>
      <c r="DH199" s="2"/>
      <c r="DI199" s="2"/>
      <c r="DJ199" s="2"/>
      <c r="DK199" s="2"/>
      <c r="DL199" s="2"/>
      <c r="DM199" s="2"/>
      <c r="DN199" s="2"/>
      <c r="DO199" s="2"/>
      <c r="DP199" s="2"/>
      <c r="DQ199" s="2"/>
      <c r="DR199" s="2"/>
      <c r="DS199" s="2"/>
      <c r="DT199" s="2"/>
      <c r="DU199" s="2"/>
      <c r="DV199" s="2"/>
      <c r="DW199" s="2"/>
      <c r="DX199" s="2"/>
      <c r="DY199" s="2"/>
      <c r="DZ199" s="2"/>
    </row>
    <row r="200" spans="1:130" ht="52.5" customHeight="1" x14ac:dyDescent="0.25">
      <c r="A200" s="49">
        <v>171</v>
      </c>
      <c r="B200" s="55">
        <v>280</v>
      </c>
      <c r="C200" s="56">
        <v>283</v>
      </c>
      <c r="D200" s="8" t="s">
        <v>244</v>
      </c>
      <c r="E200" s="15" t="s">
        <v>11</v>
      </c>
      <c r="F200" s="15" t="s">
        <v>245</v>
      </c>
      <c r="G200" s="64" t="s">
        <v>19</v>
      </c>
      <c r="H200" s="64" t="s">
        <v>745</v>
      </c>
      <c r="I200" s="64" t="s">
        <v>628</v>
      </c>
      <c r="J200" s="64" t="s">
        <v>179</v>
      </c>
      <c r="K200" s="16" t="s">
        <v>6</v>
      </c>
      <c r="L200" s="16" t="s">
        <v>15</v>
      </c>
      <c r="M200" s="11">
        <v>1</v>
      </c>
      <c r="N200" s="305" t="s">
        <v>541</v>
      </c>
      <c r="O200" s="80"/>
      <c r="P200" s="66" t="s">
        <v>15</v>
      </c>
      <c r="Q200" s="66"/>
      <c r="R200" s="66"/>
      <c r="S200" s="66"/>
      <c r="T200" s="66"/>
      <c r="U200" s="66"/>
      <c r="V200" s="66"/>
      <c r="W200" s="66"/>
      <c r="X200" s="66"/>
      <c r="Y200" s="67">
        <f t="shared" si="68"/>
        <v>1</v>
      </c>
      <c r="Z200" s="12"/>
      <c r="AA200" s="16"/>
      <c r="AB200" s="16"/>
      <c r="AC200" s="16"/>
      <c r="AD200" s="16"/>
      <c r="AE200" s="68" t="s">
        <v>654</v>
      </c>
      <c r="AF200" s="68" t="s">
        <v>626</v>
      </c>
      <c r="AG200" s="68"/>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6">
        <v>2</v>
      </c>
      <c r="BK200" s="16">
        <v>2</v>
      </c>
      <c r="BL200" s="16">
        <v>2</v>
      </c>
      <c r="BM200" s="16">
        <v>2</v>
      </c>
      <c r="BN200" s="16">
        <v>2</v>
      </c>
      <c r="BO200" s="16">
        <v>2</v>
      </c>
      <c r="BP200" s="16">
        <v>2</v>
      </c>
      <c r="BQ200" s="16">
        <v>2</v>
      </c>
      <c r="BR200" s="16">
        <v>2</v>
      </c>
      <c r="BS200" s="16">
        <v>2</v>
      </c>
      <c r="BT200" s="16">
        <v>2</v>
      </c>
      <c r="BU200" s="16">
        <v>2</v>
      </c>
      <c r="BV200" s="16">
        <v>2</v>
      </c>
      <c r="BW200" s="16">
        <v>2</v>
      </c>
      <c r="BX200" s="16">
        <v>2</v>
      </c>
      <c r="BY200" s="16">
        <v>2</v>
      </c>
      <c r="BZ200" s="16">
        <v>2</v>
      </c>
      <c r="CA200" s="16">
        <v>2</v>
      </c>
      <c r="CB200" s="16">
        <v>2</v>
      </c>
      <c r="CC200" s="16">
        <v>1</v>
      </c>
      <c r="CD200" s="16">
        <v>2</v>
      </c>
      <c r="CE200" s="16">
        <v>1</v>
      </c>
      <c r="CF200" s="16">
        <v>2</v>
      </c>
      <c r="CG200" s="16">
        <v>2</v>
      </c>
      <c r="CH200" s="16">
        <v>2</v>
      </c>
      <c r="CI200" s="16">
        <v>2</v>
      </c>
      <c r="CJ200" s="16">
        <v>2</v>
      </c>
      <c r="CK200" s="16">
        <v>2</v>
      </c>
      <c r="CL200" s="16">
        <v>2</v>
      </c>
      <c r="CM200" s="16">
        <v>2</v>
      </c>
      <c r="CN200" s="16">
        <v>1</v>
      </c>
      <c r="CO200" s="16">
        <v>2</v>
      </c>
      <c r="CP200" s="16">
        <v>2</v>
      </c>
      <c r="CQ200" s="16">
        <v>2</v>
      </c>
      <c r="CR200" s="16">
        <v>2</v>
      </c>
      <c r="CS200" s="16">
        <v>1</v>
      </c>
      <c r="CT200" s="16">
        <v>2</v>
      </c>
      <c r="CU200" s="16">
        <v>2</v>
      </c>
      <c r="CV200" s="16">
        <v>1</v>
      </c>
      <c r="CW200" s="69">
        <f t="shared" si="69"/>
        <v>34</v>
      </c>
      <c r="CX200" s="352">
        <f t="shared" si="70"/>
        <v>0.87179487179487181</v>
      </c>
      <c r="CY200" s="69">
        <f t="shared" si="71"/>
        <v>5</v>
      </c>
      <c r="CZ200" s="70">
        <f t="shared" si="72"/>
        <v>0.12820512820512819</v>
      </c>
      <c r="DA200" s="69">
        <f t="shared" si="73"/>
        <v>0</v>
      </c>
      <c r="DB200" s="70">
        <f t="shared" si="74"/>
        <v>0</v>
      </c>
      <c r="DC200" s="69">
        <f t="shared" si="75"/>
        <v>0</v>
      </c>
      <c r="DD200" s="70">
        <f t="shared" si="76"/>
        <v>0</v>
      </c>
      <c r="DE200" s="71">
        <f t="shared" si="77"/>
        <v>1.8717948717948718</v>
      </c>
      <c r="DF200" s="71" t="str">
        <f t="shared" si="78"/>
        <v>Đạt mục tiêu</v>
      </c>
      <c r="DG200" s="2"/>
      <c r="DH200" s="2"/>
      <c r="DI200" s="2"/>
      <c r="DJ200" s="2"/>
      <c r="DK200" s="2"/>
      <c r="DL200" s="2"/>
      <c r="DM200" s="2"/>
      <c r="DN200" s="2"/>
      <c r="DO200" s="2"/>
      <c r="DP200" s="2"/>
      <c r="DQ200" s="2"/>
      <c r="DR200" s="2"/>
      <c r="DS200" s="2"/>
      <c r="DT200" s="2"/>
      <c r="DU200" s="2"/>
      <c r="DV200" s="2"/>
      <c r="DW200" s="2"/>
      <c r="DX200" s="2"/>
      <c r="DY200" s="2"/>
      <c r="DZ200" s="2"/>
    </row>
    <row r="201" spans="1:130" ht="48" hidden="1" customHeight="1" x14ac:dyDescent="0.25">
      <c r="A201" s="49">
        <v>172</v>
      </c>
      <c r="B201" s="62">
        <v>283</v>
      </c>
      <c r="C201" s="56">
        <v>284</v>
      </c>
      <c r="D201" s="8" t="s">
        <v>246</v>
      </c>
      <c r="E201" s="15" t="s">
        <v>11</v>
      </c>
      <c r="F201" s="15" t="s">
        <v>247</v>
      </c>
      <c r="G201" s="64" t="s">
        <v>19</v>
      </c>
      <c r="H201" s="64" t="s">
        <v>746</v>
      </c>
      <c r="I201" s="64" t="s">
        <v>628</v>
      </c>
      <c r="J201" s="64" t="s">
        <v>179</v>
      </c>
      <c r="K201" s="16" t="s">
        <v>6</v>
      </c>
      <c r="L201" s="16" t="s">
        <v>15</v>
      </c>
      <c r="M201" s="11">
        <v>1</v>
      </c>
      <c r="N201" s="305" t="s">
        <v>543</v>
      </c>
      <c r="O201" s="66"/>
      <c r="P201" s="80"/>
      <c r="Q201" s="66"/>
      <c r="R201" s="66" t="s">
        <v>15</v>
      </c>
      <c r="S201" s="66"/>
      <c r="T201" s="66"/>
      <c r="U201" s="66"/>
      <c r="V201" s="66"/>
      <c r="W201" s="66"/>
      <c r="X201" s="66"/>
      <c r="Y201" s="67">
        <f t="shared" si="68"/>
        <v>1</v>
      </c>
      <c r="Z201" s="13"/>
      <c r="AA201" s="12"/>
      <c r="AB201" s="12"/>
      <c r="AC201" s="12"/>
      <c r="AD201" s="12"/>
      <c r="AE201" s="68"/>
      <c r="AF201" s="12"/>
      <c r="AG201" s="12"/>
      <c r="AH201" s="12" t="s">
        <v>654</v>
      </c>
      <c r="AI201" s="12"/>
      <c r="AJ201" s="12" t="s">
        <v>654</v>
      </c>
      <c r="AK201" s="12" t="s">
        <v>654</v>
      </c>
      <c r="AL201" s="12" t="s">
        <v>626</v>
      </c>
      <c r="AM201" s="12" t="s">
        <v>654</v>
      </c>
      <c r="AN201" s="12" t="s">
        <v>654</v>
      </c>
      <c r="AO201" s="12" t="s">
        <v>654</v>
      </c>
      <c r="AP201" s="12" t="s">
        <v>654</v>
      </c>
      <c r="AQ201" s="12"/>
      <c r="AR201" s="12"/>
      <c r="AS201" s="12"/>
      <c r="AT201" s="12"/>
      <c r="AU201" s="12"/>
      <c r="AV201" s="12"/>
      <c r="AW201" s="12"/>
      <c r="AX201" s="12"/>
      <c r="AY201" s="12"/>
      <c r="AZ201" s="12"/>
      <c r="BA201" s="12"/>
      <c r="BB201" s="12"/>
      <c r="BC201" s="12"/>
      <c r="BD201" s="12"/>
      <c r="BE201" s="12"/>
      <c r="BF201" s="12"/>
      <c r="BG201" s="12"/>
      <c r="BH201" s="12"/>
      <c r="BI201" s="12"/>
      <c r="BJ201" s="16">
        <v>2</v>
      </c>
      <c r="BK201" s="16">
        <v>2</v>
      </c>
      <c r="BL201" s="16">
        <v>2</v>
      </c>
      <c r="BM201" s="16">
        <v>2</v>
      </c>
      <c r="BN201" s="16">
        <v>2</v>
      </c>
      <c r="BO201" s="16">
        <v>2</v>
      </c>
      <c r="BP201" s="16">
        <v>2</v>
      </c>
      <c r="BQ201" s="16">
        <v>2</v>
      </c>
      <c r="BR201" s="16">
        <v>2</v>
      </c>
      <c r="BS201" s="16">
        <v>2</v>
      </c>
      <c r="BT201" s="16">
        <v>2</v>
      </c>
      <c r="BU201" s="16">
        <v>2</v>
      </c>
      <c r="BV201" s="16">
        <v>2</v>
      </c>
      <c r="BW201" s="16">
        <v>2</v>
      </c>
      <c r="BX201" s="16">
        <v>2</v>
      </c>
      <c r="BY201" s="16">
        <v>2</v>
      </c>
      <c r="BZ201" s="16">
        <v>2</v>
      </c>
      <c r="CA201" s="16">
        <v>2</v>
      </c>
      <c r="CB201" s="16">
        <v>2</v>
      </c>
      <c r="CC201" s="16">
        <v>2</v>
      </c>
      <c r="CD201" s="16">
        <v>2</v>
      </c>
      <c r="CE201" s="16">
        <v>2</v>
      </c>
      <c r="CF201" s="16">
        <v>2</v>
      </c>
      <c r="CG201" s="16">
        <v>2</v>
      </c>
      <c r="CH201" s="16">
        <v>2</v>
      </c>
      <c r="CI201" s="16">
        <v>2</v>
      </c>
      <c r="CJ201" s="16">
        <v>2</v>
      </c>
      <c r="CK201" s="16">
        <v>2</v>
      </c>
      <c r="CL201" s="16">
        <v>2</v>
      </c>
      <c r="CM201" s="16">
        <v>2</v>
      </c>
      <c r="CN201" s="16">
        <v>2</v>
      </c>
      <c r="CO201" s="16">
        <v>2</v>
      </c>
      <c r="CP201" s="16">
        <v>2</v>
      </c>
      <c r="CQ201" s="16">
        <v>2</v>
      </c>
      <c r="CR201" s="16">
        <v>2</v>
      </c>
      <c r="CS201" s="16">
        <v>2</v>
      </c>
      <c r="CT201" s="16">
        <v>2</v>
      </c>
      <c r="CU201" s="16">
        <v>2</v>
      </c>
      <c r="CV201" s="16">
        <v>2</v>
      </c>
      <c r="CW201" s="69">
        <f t="shared" si="69"/>
        <v>39</v>
      </c>
      <c r="CX201" s="352">
        <f t="shared" si="70"/>
        <v>1</v>
      </c>
      <c r="CY201" s="69">
        <f t="shared" si="71"/>
        <v>0</v>
      </c>
      <c r="CZ201" s="70">
        <f t="shared" si="72"/>
        <v>0</v>
      </c>
      <c r="DA201" s="69">
        <f t="shared" si="73"/>
        <v>0</v>
      </c>
      <c r="DB201" s="70">
        <f t="shared" si="74"/>
        <v>0</v>
      </c>
      <c r="DC201" s="69">
        <f t="shared" si="75"/>
        <v>0</v>
      </c>
      <c r="DD201" s="70">
        <f t="shared" si="76"/>
        <v>0</v>
      </c>
      <c r="DE201" s="71">
        <f t="shared" si="77"/>
        <v>2</v>
      </c>
      <c r="DF201" s="71" t="str">
        <f t="shared" si="78"/>
        <v>Đạt mục tiêu</v>
      </c>
      <c r="DG201" s="2"/>
      <c r="DH201" s="2"/>
      <c r="DI201" s="2"/>
      <c r="DJ201" s="2"/>
      <c r="DK201" s="2"/>
      <c r="DL201" s="2"/>
      <c r="DM201" s="2"/>
      <c r="DN201" s="2"/>
      <c r="DO201" s="2"/>
      <c r="DP201" s="2"/>
      <c r="DQ201" s="2"/>
      <c r="DR201" s="2"/>
      <c r="DS201" s="2"/>
      <c r="DT201" s="2"/>
      <c r="DU201" s="2"/>
      <c r="DV201" s="2"/>
      <c r="DW201" s="2"/>
      <c r="DX201" s="2"/>
      <c r="DY201" s="2"/>
      <c r="DZ201" s="2"/>
    </row>
    <row r="202" spans="1:130" ht="39.75" hidden="1" customHeight="1" x14ac:dyDescent="0.25">
      <c r="A202" s="49">
        <v>173</v>
      </c>
      <c r="B202" s="62">
        <v>284</v>
      </c>
      <c r="C202" s="56">
        <v>285</v>
      </c>
      <c r="D202" s="8" t="s">
        <v>248</v>
      </c>
      <c r="E202" s="15" t="s">
        <v>11</v>
      </c>
      <c r="F202" s="15" t="s">
        <v>249</v>
      </c>
      <c r="G202" s="64" t="s">
        <v>19</v>
      </c>
      <c r="H202" s="64" t="s">
        <v>747</v>
      </c>
      <c r="I202" s="64" t="s">
        <v>628</v>
      </c>
      <c r="J202" s="64" t="s">
        <v>179</v>
      </c>
      <c r="K202" s="16" t="s">
        <v>6</v>
      </c>
      <c r="L202" s="16" t="s">
        <v>15</v>
      </c>
      <c r="M202" s="11">
        <v>1</v>
      </c>
      <c r="N202" s="305" t="s">
        <v>544</v>
      </c>
      <c r="O202" s="66"/>
      <c r="P202" s="66"/>
      <c r="Q202" s="80"/>
      <c r="R202" s="66"/>
      <c r="S202" s="66" t="s">
        <v>15</v>
      </c>
      <c r="T202" s="66"/>
      <c r="U202" s="66"/>
      <c r="V202" s="66"/>
      <c r="W202" s="66"/>
      <c r="X202" s="66"/>
      <c r="Y202" s="67">
        <f t="shared" si="68"/>
        <v>1</v>
      </c>
      <c r="Z202" s="13"/>
      <c r="AA202" s="16"/>
      <c r="AB202" s="16"/>
      <c r="AC202" s="16"/>
      <c r="AD202" s="16"/>
      <c r="AE202" s="68"/>
      <c r="AF202" s="12"/>
      <c r="AG202" s="12"/>
      <c r="AH202" s="12"/>
      <c r="AI202" s="12"/>
      <c r="AJ202" s="12"/>
      <c r="AK202" s="12"/>
      <c r="AL202" s="12"/>
      <c r="AM202" s="12"/>
      <c r="AN202" s="12"/>
      <c r="AO202" s="12"/>
      <c r="AP202" s="12"/>
      <c r="AQ202" s="12" t="s">
        <v>654</v>
      </c>
      <c r="AR202" s="12" t="s">
        <v>626</v>
      </c>
      <c r="AS202" s="12" t="s">
        <v>654</v>
      </c>
      <c r="AT202" s="12" t="s">
        <v>654</v>
      </c>
      <c r="AU202" s="12"/>
      <c r="AV202" s="12"/>
      <c r="AW202" s="12"/>
      <c r="AX202" s="12"/>
      <c r="AY202" s="12"/>
      <c r="AZ202" s="12"/>
      <c r="BA202" s="12"/>
      <c r="BB202" s="12"/>
      <c r="BC202" s="12"/>
      <c r="BD202" s="12"/>
      <c r="BE202" s="12"/>
      <c r="BF202" s="12"/>
      <c r="BG202" s="12"/>
      <c r="BH202" s="12"/>
      <c r="BI202" s="12"/>
      <c r="BJ202" s="16">
        <v>2</v>
      </c>
      <c r="BK202" s="16">
        <v>2</v>
      </c>
      <c r="BL202" s="16">
        <v>2</v>
      </c>
      <c r="BM202" s="16">
        <v>2</v>
      </c>
      <c r="BN202" s="16">
        <v>2</v>
      </c>
      <c r="BO202" s="16">
        <v>2</v>
      </c>
      <c r="BP202" s="16">
        <v>2</v>
      </c>
      <c r="BQ202" s="16">
        <v>2</v>
      </c>
      <c r="BR202" s="16">
        <v>2</v>
      </c>
      <c r="BS202" s="16">
        <v>2</v>
      </c>
      <c r="BT202" s="16">
        <v>2</v>
      </c>
      <c r="BU202" s="16">
        <v>2</v>
      </c>
      <c r="BV202" s="16">
        <v>2</v>
      </c>
      <c r="BW202" s="16">
        <v>2</v>
      </c>
      <c r="BX202" s="16">
        <v>2</v>
      </c>
      <c r="BY202" s="16">
        <v>2</v>
      </c>
      <c r="BZ202" s="16">
        <v>2</v>
      </c>
      <c r="CA202" s="16">
        <v>2</v>
      </c>
      <c r="CB202" s="16">
        <v>2</v>
      </c>
      <c r="CC202" s="16">
        <v>2</v>
      </c>
      <c r="CD202" s="16">
        <v>2</v>
      </c>
      <c r="CE202" s="16">
        <v>2</v>
      </c>
      <c r="CF202" s="16">
        <v>2</v>
      </c>
      <c r="CG202" s="16">
        <v>2</v>
      </c>
      <c r="CH202" s="16">
        <v>2</v>
      </c>
      <c r="CI202" s="16">
        <v>2</v>
      </c>
      <c r="CJ202" s="16">
        <v>2</v>
      </c>
      <c r="CK202" s="16">
        <v>2</v>
      </c>
      <c r="CL202" s="16">
        <v>2</v>
      </c>
      <c r="CM202" s="16">
        <v>2</v>
      </c>
      <c r="CN202" s="16">
        <v>2</v>
      </c>
      <c r="CO202" s="16">
        <v>2</v>
      </c>
      <c r="CP202" s="16">
        <v>2</v>
      </c>
      <c r="CQ202" s="16">
        <v>2</v>
      </c>
      <c r="CR202" s="16">
        <v>2</v>
      </c>
      <c r="CS202" s="16"/>
      <c r="CT202" s="16">
        <v>2</v>
      </c>
      <c r="CU202" s="16">
        <v>2</v>
      </c>
      <c r="CV202" s="16">
        <v>2</v>
      </c>
      <c r="CW202" s="69">
        <f t="shared" si="69"/>
        <v>38</v>
      </c>
      <c r="CX202" s="352">
        <f t="shared" si="70"/>
        <v>1</v>
      </c>
      <c r="CY202" s="69">
        <f t="shared" si="71"/>
        <v>0</v>
      </c>
      <c r="CZ202" s="70">
        <f t="shared" si="72"/>
        <v>0</v>
      </c>
      <c r="DA202" s="69">
        <f t="shared" si="73"/>
        <v>0</v>
      </c>
      <c r="DB202" s="70">
        <f t="shared" si="74"/>
        <v>0</v>
      </c>
      <c r="DC202" s="69">
        <f t="shared" si="75"/>
        <v>0</v>
      </c>
      <c r="DD202" s="70">
        <f t="shared" si="76"/>
        <v>0</v>
      </c>
      <c r="DE202" s="71">
        <f t="shared" si="77"/>
        <v>2</v>
      </c>
      <c r="DF202" s="71" t="str">
        <f t="shared" si="78"/>
        <v>Đạt mục tiêu</v>
      </c>
      <c r="DG202" s="2"/>
      <c r="DH202" s="2"/>
      <c r="DI202" s="2"/>
      <c r="DJ202" s="2"/>
      <c r="DK202" s="2"/>
      <c r="DL202" s="2"/>
      <c r="DM202" s="2"/>
      <c r="DN202" s="2"/>
      <c r="DO202" s="2"/>
      <c r="DP202" s="2"/>
      <c r="DQ202" s="2"/>
      <c r="DR202" s="2"/>
      <c r="DS202" s="2"/>
      <c r="DT202" s="2"/>
      <c r="DU202" s="2"/>
      <c r="DV202" s="2"/>
      <c r="DW202" s="2"/>
      <c r="DX202" s="2"/>
      <c r="DY202" s="2"/>
      <c r="DZ202" s="2"/>
    </row>
    <row r="203" spans="1:130" ht="54" hidden="1" customHeight="1" x14ac:dyDescent="0.25">
      <c r="A203" s="49">
        <v>174</v>
      </c>
      <c r="B203" s="62">
        <v>285</v>
      </c>
      <c r="C203" s="56">
        <v>286</v>
      </c>
      <c r="D203" s="8" t="s">
        <v>250</v>
      </c>
      <c r="E203" s="15" t="s">
        <v>11</v>
      </c>
      <c r="F203" s="15" t="s">
        <v>251</v>
      </c>
      <c r="G203" s="64" t="s">
        <v>19</v>
      </c>
      <c r="H203" s="64" t="s">
        <v>748</v>
      </c>
      <c r="I203" s="64" t="s">
        <v>628</v>
      </c>
      <c r="J203" s="64" t="s">
        <v>179</v>
      </c>
      <c r="K203" s="16" t="s">
        <v>6</v>
      </c>
      <c r="L203" s="16" t="s">
        <v>15</v>
      </c>
      <c r="M203" s="11">
        <v>1</v>
      </c>
      <c r="N203" s="11" t="s">
        <v>546</v>
      </c>
      <c r="O203" s="66"/>
      <c r="P203" s="66"/>
      <c r="Q203" s="66"/>
      <c r="R203" s="80"/>
      <c r="S203" s="80"/>
      <c r="T203" s="80"/>
      <c r="U203" s="66" t="s">
        <v>15</v>
      </c>
      <c r="V203" s="66"/>
      <c r="W203" s="66"/>
      <c r="X203" s="66"/>
      <c r="Y203" s="67">
        <f t="shared" si="68"/>
        <v>1</v>
      </c>
      <c r="Z203" s="13"/>
      <c r="AA203" s="16"/>
      <c r="AB203" s="16"/>
      <c r="AC203" s="16"/>
      <c r="AD203" s="16"/>
      <c r="AE203" s="68"/>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6">
        <v>2</v>
      </c>
      <c r="BK203" s="16">
        <v>2</v>
      </c>
      <c r="BL203" s="16">
        <v>2</v>
      </c>
      <c r="BM203" s="16">
        <v>2</v>
      </c>
      <c r="BN203" s="16">
        <v>2</v>
      </c>
      <c r="BO203" s="16">
        <v>2</v>
      </c>
      <c r="BP203" s="16">
        <v>2</v>
      </c>
      <c r="BQ203" s="16">
        <v>2</v>
      </c>
      <c r="BR203" s="16">
        <v>2</v>
      </c>
      <c r="BS203" s="16">
        <v>2</v>
      </c>
      <c r="BT203" s="16">
        <v>2</v>
      </c>
      <c r="BU203" s="16">
        <v>2</v>
      </c>
      <c r="BV203" s="16">
        <v>2</v>
      </c>
      <c r="BW203" s="16">
        <v>2</v>
      </c>
      <c r="BX203" s="16">
        <v>2</v>
      </c>
      <c r="BY203" s="16">
        <v>2</v>
      </c>
      <c r="BZ203" s="16">
        <v>2</v>
      </c>
      <c r="CA203" s="16">
        <v>2</v>
      </c>
      <c r="CB203" s="16">
        <v>2</v>
      </c>
      <c r="CC203" s="16">
        <v>2</v>
      </c>
      <c r="CD203" s="16">
        <v>2</v>
      </c>
      <c r="CE203" s="16">
        <v>2</v>
      </c>
      <c r="CF203" s="16">
        <v>2</v>
      </c>
      <c r="CG203" s="16">
        <v>2</v>
      </c>
      <c r="CH203" s="16">
        <v>2</v>
      </c>
      <c r="CI203" s="16">
        <v>2</v>
      </c>
      <c r="CJ203" s="16">
        <v>2</v>
      </c>
      <c r="CK203" s="16">
        <v>2</v>
      </c>
      <c r="CL203" s="16">
        <v>2</v>
      </c>
      <c r="CM203" s="16">
        <v>2</v>
      </c>
      <c r="CN203" s="16">
        <v>2</v>
      </c>
      <c r="CO203" s="16">
        <v>2</v>
      </c>
      <c r="CP203" s="16">
        <v>2</v>
      </c>
      <c r="CQ203" s="16">
        <v>2</v>
      </c>
      <c r="CR203" s="16">
        <v>2</v>
      </c>
      <c r="CS203" s="16"/>
      <c r="CT203" s="16">
        <v>2</v>
      </c>
      <c r="CU203" s="16">
        <v>2</v>
      </c>
      <c r="CV203" s="16">
        <v>2</v>
      </c>
      <c r="CW203" s="69">
        <f t="shared" si="69"/>
        <v>38</v>
      </c>
      <c r="CX203" s="352">
        <f t="shared" si="70"/>
        <v>1</v>
      </c>
      <c r="CY203" s="69">
        <f t="shared" si="71"/>
        <v>0</v>
      </c>
      <c r="CZ203" s="70">
        <f t="shared" si="72"/>
        <v>0</v>
      </c>
      <c r="DA203" s="69">
        <f t="shared" si="73"/>
        <v>0</v>
      </c>
      <c r="DB203" s="70">
        <f t="shared" si="74"/>
        <v>0</v>
      </c>
      <c r="DC203" s="69">
        <f t="shared" si="75"/>
        <v>0</v>
      </c>
      <c r="DD203" s="70">
        <f t="shared" si="76"/>
        <v>0</v>
      </c>
      <c r="DE203" s="71">
        <f t="shared" si="77"/>
        <v>2</v>
      </c>
      <c r="DF203" s="71" t="str">
        <f t="shared" si="78"/>
        <v>Đạt mục tiêu</v>
      </c>
      <c r="DG203" s="2"/>
      <c r="DH203" s="2"/>
      <c r="DI203" s="2"/>
      <c r="DJ203" s="2"/>
      <c r="DK203" s="2"/>
      <c r="DL203" s="2"/>
      <c r="DM203" s="2"/>
      <c r="DN203" s="2"/>
      <c r="DO203" s="2"/>
      <c r="DP203" s="2"/>
      <c r="DQ203" s="2"/>
      <c r="DR203" s="2"/>
      <c r="DS203" s="2"/>
      <c r="DT203" s="2"/>
      <c r="DU203" s="2"/>
      <c r="DV203" s="2"/>
      <c r="DW203" s="2"/>
      <c r="DX203" s="2"/>
      <c r="DY203" s="2"/>
      <c r="DZ203" s="2"/>
    </row>
    <row r="204" spans="1:130" ht="51" hidden="1" customHeight="1" x14ac:dyDescent="0.25">
      <c r="A204" s="49">
        <v>175</v>
      </c>
      <c r="B204" s="62">
        <v>286</v>
      </c>
      <c r="C204" s="56">
        <v>287</v>
      </c>
      <c r="D204" s="8" t="s">
        <v>252</v>
      </c>
      <c r="E204" s="15" t="s">
        <v>11</v>
      </c>
      <c r="F204" s="15" t="s">
        <v>253</v>
      </c>
      <c r="G204" s="64" t="s">
        <v>19</v>
      </c>
      <c r="H204" s="130" t="s">
        <v>749</v>
      </c>
      <c r="I204" s="64" t="s">
        <v>628</v>
      </c>
      <c r="J204" s="64" t="s">
        <v>179</v>
      </c>
      <c r="K204" s="16" t="s">
        <v>6</v>
      </c>
      <c r="L204" s="16" t="s">
        <v>15</v>
      </c>
      <c r="M204" s="11">
        <v>1</v>
      </c>
      <c r="N204" s="11" t="s">
        <v>1268</v>
      </c>
      <c r="O204" s="66"/>
      <c r="P204" s="66"/>
      <c r="Q204" s="66"/>
      <c r="R204" s="66"/>
      <c r="S204" s="66"/>
      <c r="T204" s="66"/>
      <c r="U204" s="80"/>
      <c r="V204" s="66" t="s">
        <v>15</v>
      </c>
      <c r="W204" s="66"/>
      <c r="X204" s="66"/>
      <c r="Y204" s="67">
        <f t="shared" si="68"/>
        <v>1</v>
      </c>
      <c r="Z204" s="14"/>
      <c r="AA204" s="16"/>
      <c r="AB204" s="16"/>
      <c r="AC204" s="16"/>
      <c r="AD204" s="16"/>
      <c r="AE204" s="68"/>
      <c r="AF204" s="12"/>
      <c r="AG204" s="12"/>
      <c r="AH204" s="12"/>
      <c r="AI204" s="12"/>
      <c r="AJ204" s="12"/>
      <c r="AK204" s="12"/>
      <c r="AL204" s="12"/>
      <c r="AM204" s="12"/>
      <c r="AN204" s="12"/>
      <c r="AO204" s="12"/>
      <c r="AP204" s="12"/>
      <c r="AQ204" s="12"/>
      <c r="AR204" s="12"/>
      <c r="AS204" s="12"/>
      <c r="AT204" s="12"/>
      <c r="AU204" s="12"/>
      <c r="AV204" s="12"/>
      <c r="AW204" s="12"/>
      <c r="AX204" s="12"/>
      <c r="AY204" s="12" t="s">
        <v>654</v>
      </c>
      <c r="AZ204" s="12"/>
      <c r="BA204" s="12" t="s">
        <v>654</v>
      </c>
      <c r="BB204" s="12" t="s">
        <v>654</v>
      </c>
      <c r="BC204" s="12"/>
      <c r="BD204" s="12"/>
      <c r="BE204" s="12"/>
      <c r="BF204" s="12"/>
      <c r="BG204" s="12"/>
      <c r="BH204" s="12"/>
      <c r="BI204" s="12"/>
      <c r="BJ204" s="16">
        <v>2</v>
      </c>
      <c r="BK204" s="16">
        <v>2</v>
      </c>
      <c r="BL204" s="16">
        <v>2</v>
      </c>
      <c r="BM204" s="16">
        <v>2</v>
      </c>
      <c r="BN204" s="16">
        <v>2</v>
      </c>
      <c r="BO204" s="16">
        <v>2</v>
      </c>
      <c r="BP204" s="16">
        <v>2</v>
      </c>
      <c r="BQ204" s="16">
        <v>2</v>
      </c>
      <c r="BR204" s="16">
        <v>2</v>
      </c>
      <c r="BS204" s="16">
        <v>2</v>
      </c>
      <c r="BT204" s="16">
        <v>2</v>
      </c>
      <c r="BU204" s="16">
        <v>2</v>
      </c>
      <c r="BV204" s="16">
        <v>2</v>
      </c>
      <c r="BW204" s="16">
        <v>2</v>
      </c>
      <c r="BX204" s="16">
        <v>2</v>
      </c>
      <c r="BY204" s="16">
        <v>2</v>
      </c>
      <c r="BZ204" s="16">
        <v>2</v>
      </c>
      <c r="CA204" s="16">
        <v>2</v>
      </c>
      <c r="CB204" s="16">
        <v>2</v>
      </c>
      <c r="CC204" s="16">
        <v>2</v>
      </c>
      <c r="CD204" s="16">
        <v>2</v>
      </c>
      <c r="CE204" s="16">
        <v>2</v>
      </c>
      <c r="CF204" s="16">
        <v>2</v>
      </c>
      <c r="CG204" s="16">
        <v>2</v>
      </c>
      <c r="CH204" s="16">
        <v>2</v>
      </c>
      <c r="CI204" s="16">
        <v>2</v>
      </c>
      <c r="CJ204" s="16">
        <v>2</v>
      </c>
      <c r="CK204" s="16">
        <v>2</v>
      </c>
      <c r="CL204" s="16">
        <v>2</v>
      </c>
      <c r="CM204" s="16">
        <v>2</v>
      </c>
      <c r="CN204" s="16">
        <v>2</v>
      </c>
      <c r="CO204" s="16">
        <v>2</v>
      </c>
      <c r="CP204" s="16">
        <v>2</v>
      </c>
      <c r="CQ204" s="16">
        <v>2</v>
      </c>
      <c r="CR204" s="16">
        <v>2</v>
      </c>
      <c r="CS204" s="16"/>
      <c r="CT204" s="16">
        <v>2</v>
      </c>
      <c r="CU204" s="16">
        <v>2</v>
      </c>
      <c r="CV204" s="16">
        <v>2</v>
      </c>
      <c r="CW204" s="69">
        <f t="shared" si="69"/>
        <v>38</v>
      </c>
      <c r="CX204" s="352">
        <f t="shared" si="70"/>
        <v>1</v>
      </c>
      <c r="CY204" s="69">
        <f t="shared" si="71"/>
        <v>0</v>
      </c>
      <c r="CZ204" s="70">
        <f t="shared" si="72"/>
        <v>0</v>
      </c>
      <c r="DA204" s="69">
        <f t="shared" si="73"/>
        <v>0</v>
      </c>
      <c r="DB204" s="70">
        <f t="shared" si="74"/>
        <v>0</v>
      </c>
      <c r="DC204" s="69">
        <f t="shared" si="75"/>
        <v>0</v>
      </c>
      <c r="DD204" s="70">
        <f t="shared" si="76"/>
        <v>0</v>
      </c>
      <c r="DE204" s="71">
        <f t="shared" si="77"/>
        <v>2</v>
      </c>
      <c r="DF204" s="71" t="str">
        <f t="shared" si="78"/>
        <v>Đạt mục tiêu</v>
      </c>
      <c r="DG204" s="2"/>
      <c r="DH204" s="2"/>
      <c r="DI204" s="2"/>
      <c r="DJ204" s="2"/>
      <c r="DK204" s="2"/>
      <c r="DL204" s="2"/>
      <c r="DM204" s="2"/>
      <c r="DN204" s="2"/>
      <c r="DO204" s="2"/>
      <c r="DP204" s="2"/>
      <c r="DQ204" s="2"/>
      <c r="DR204" s="2"/>
      <c r="DS204" s="2"/>
      <c r="DT204" s="2"/>
      <c r="DU204" s="2"/>
      <c r="DV204" s="2"/>
      <c r="DW204" s="2"/>
      <c r="DX204" s="2"/>
      <c r="DY204" s="2"/>
      <c r="DZ204" s="2"/>
    </row>
    <row r="205" spans="1:130" ht="68.25" hidden="1" customHeight="1" x14ac:dyDescent="0.25">
      <c r="A205" s="49">
        <v>176</v>
      </c>
      <c r="B205" s="62">
        <v>287</v>
      </c>
      <c r="C205" s="56">
        <v>291</v>
      </c>
      <c r="D205" s="8" t="s">
        <v>254</v>
      </c>
      <c r="E205" s="281" t="s">
        <v>11</v>
      </c>
      <c r="F205" s="15" t="s">
        <v>255</v>
      </c>
      <c r="G205" s="282" t="s">
        <v>11</v>
      </c>
      <c r="H205" s="64" t="s">
        <v>750</v>
      </c>
      <c r="I205" s="64" t="s">
        <v>628</v>
      </c>
      <c r="J205" s="64" t="s">
        <v>179</v>
      </c>
      <c r="K205" s="19" t="s">
        <v>6</v>
      </c>
      <c r="L205" s="16" t="s">
        <v>15</v>
      </c>
      <c r="M205" s="11"/>
      <c r="N205" s="305" t="s">
        <v>542</v>
      </c>
      <c r="O205" s="80"/>
      <c r="P205" s="66"/>
      <c r="Q205" s="66" t="s">
        <v>15</v>
      </c>
      <c r="R205" s="66"/>
      <c r="S205" s="66"/>
      <c r="T205" s="66"/>
      <c r="U205" s="66"/>
      <c r="V205" s="66"/>
      <c r="W205" s="66"/>
      <c r="X205" s="66"/>
      <c r="Y205" s="67">
        <f t="shared" si="68"/>
        <v>1</v>
      </c>
      <c r="Z205" s="11"/>
      <c r="AA205" s="16"/>
      <c r="AB205" s="16"/>
      <c r="AC205" s="16"/>
      <c r="AD205" s="16"/>
      <c r="AE205" s="68"/>
      <c r="AF205" s="12"/>
      <c r="AG205" s="12"/>
      <c r="AH205" s="12" t="s">
        <v>626</v>
      </c>
      <c r="AI205" s="12" t="s">
        <v>654</v>
      </c>
      <c r="AJ205" s="12" t="s">
        <v>654</v>
      </c>
      <c r="AK205" s="12" t="s">
        <v>654</v>
      </c>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6">
        <v>2</v>
      </c>
      <c r="BK205" s="16">
        <v>2</v>
      </c>
      <c r="BL205" s="16">
        <v>2</v>
      </c>
      <c r="BM205" s="16">
        <v>2</v>
      </c>
      <c r="BN205" s="16">
        <v>2</v>
      </c>
      <c r="BO205" s="16">
        <v>2</v>
      </c>
      <c r="BP205" s="16">
        <v>2</v>
      </c>
      <c r="BQ205" s="16">
        <v>2</v>
      </c>
      <c r="BR205" s="16">
        <v>2</v>
      </c>
      <c r="BS205" s="16"/>
      <c r="BT205" s="16"/>
      <c r="BU205" s="16"/>
      <c r="BV205" s="16"/>
      <c r="BW205" s="16"/>
      <c r="BX205" s="16"/>
      <c r="BY205" s="16"/>
      <c r="BZ205" s="16"/>
      <c r="CA205" s="16"/>
      <c r="CB205" s="16"/>
      <c r="CC205" s="16">
        <v>2</v>
      </c>
      <c r="CD205" s="16">
        <v>2</v>
      </c>
      <c r="CE205" s="16">
        <v>2</v>
      </c>
      <c r="CF205" s="16">
        <v>2</v>
      </c>
      <c r="CG205" s="16">
        <v>2</v>
      </c>
      <c r="CH205" s="16">
        <v>2</v>
      </c>
      <c r="CI205" s="16">
        <v>2</v>
      </c>
      <c r="CJ205" s="16">
        <v>2</v>
      </c>
      <c r="CK205" s="16">
        <v>2</v>
      </c>
      <c r="CL205" s="16">
        <v>2</v>
      </c>
      <c r="CM205" s="16">
        <v>2</v>
      </c>
      <c r="CN205" s="16">
        <v>2</v>
      </c>
      <c r="CO205" s="16">
        <v>1</v>
      </c>
      <c r="CP205" s="16">
        <v>2</v>
      </c>
      <c r="CQ205" s="16">
        <v>1</v>
      </c>
      <c r="CR205" s="16">
        <v>2</v>
      </c>
      <c r="CS205" s="16">
        <v>2</v>
      </c>
      <c r="CT205" s="16">
        <v>2</v>
      </c>
      <c r="CU205" s="16">
        <v>1</v>
      </c>
      <c r="CV205" s="16">
        <v>2</v>
      </c>
      <c r="CW205" s="69">
        <f t="shared" si="69"/>
        <v>26</v>
      </c>
      <c r="CX205" s="352">
        <f t="shared" si="70"/>
        <v>0.89655172413793105</v>
      </c>
      <c r="CY205" s="69">
        <f t="shared" si="71"/>
        <v>3</v>
      </c>
      <c r="CZ205" s="70">
        <f t="shared" si="72"/>
        <v>0.10344827586206896</v>
      </c>
      <c r="DA205" s="69">
        <f t="shared" si="73"/>
        <v>0</v>
      </c>
      <c r="DB205" s="70">
        <f t="shared" si="74"/>
        <v>0</v>
      </c>
      <c r="DC205" s="69">
        <f t="shared" si="75"/>
        <v>0</v>
      </c>
      <c r="DD205" s="70">
        <f t="shared" si="76"/>
        <v>0</v>
      </c>
      <c r="DE205" s="71">
        <f t="shared" si="77"/>
        <v>1.896551724137931</v>
      </c>
      <c r="DF205" s="71" t="str">
        <f t="shared" si="78"/>
        <v>Đạt mục tiêu</v>
      </c>
      <c r="DG205" s="2"/>
      <c r="DH205" s="2"/>
      <c r="DI205" s="2"/>
      <c r="DJ205" s="2"/>
      <c r="DK205" s="2"/>
      <c r="DL205" s="2"/>
      <c r="DM205" s="2"/>
      <c r="DN205" s="2"/>
      <c r="DO205" s="2"/>
      <c r="DP205" s="2"/>
      <c r="DQ205" s="2"/>
      <c r="DR205" s="2"/>
      <c r="DS205" s="2"/>
      <c r="DT205" s="2"/>
      <c r="DU205" s="2"/>
      <c r="DV205" s="2"/>
      <c r="DW205" s="2"/>
      <c r="DX205" s="2"/>
      <c r="DY205" s="2"/>
      <c r="DZ205" s="2"/>
    </row>
    <row r="206" spans="1:130" ht="71.25" hidden="1" customHeight="1" x14ac:dyDescent="0.25">
      <c r="A206" s="49">
        <v>177</v>
      </c>
      <c r="B206" s="62">
        <v>291</v>
      </c>
      <c r="C206" s="56">
        <v>292</v>
      </c>
      <c r="D206" s="8" t="s">
        <v>256</v>
      </c>
      <c r="E206" s="15" t="s">
        <v>11</v>
      </c>
      <c r="F206" s="15" t="s">
        <v>257</v>
      </c>
      <c r="G206" s="64" t="s">
        <v>11</v>
      </c>
      <c r="H206" s="64" t="s">
        <v>751</v>
      </c>
      <c r="I206" s="64" t="s">
        <v>628</v>
      </c>
      <c r="J206" s="64" t="s">
        <v>179</v>
      </c>
      <c r="K206" s="19" t="s">
        <v>6</v>
      </c>
      <c r="L206" s="16" t="s">
        <v>15</v>
      </c>
      <c r="M206" s="11"/>
      <c r="N206" s="305" t="s">
        <v>543</v>
      </c>
      <c r="O206" s="66"/>
      <c r="P206" s="80"/>
      <c r="Q206" s="66"/>
      <c r="R206" s="66" t="s">
        <v>15</v>
      </c>
      <c r="S206" s="66"/>
      <c r="T206" s="66"/>
      <c r="U206" s="66"/>
      <c r="V206" s="66"/>
      <c r="W206" s="66"/>
      <c r="X206" s="66"/>
      <c r="Y206" s="67">
        <f t="shared" si="68"/>
        <v>1</v>
      </c>
      <c r="Z206" s="11"/>
      <c r="AA206" s="12"/>
      <c r="AB206" s="12"/>
      <c r="AC206" s="12"/>
      <c r="AD206" s="12"/>
      <c r="AE206" s="68"/>
      <c r="AF206" s="12"/>
      <c r="AG206" s="12"/>
      <c r="AH206" s="12"/>
      <c r="AI206" s="12"/>
      <c r="AJ206" s="12"/>
      <c r="AK206" s="12"/>
      <c r="AL206" s="12" t="s">
        <v>654</v>
      </c>
      <c r="AM206" s="12" t="s">
        <v>645</v>
      </c>
      <c r="AN206" s="12" t="s">
        <v>626</v>
      </c>
      <c r="AO206" s="12" t="s">
        <v>654</v>
      </c>
      <c r="AP206" s="12" t="s">
        <v>654</v>
      </c>
      <c r="AQ206" s="12"/>
      <c r="AR206" s="12"/>
      <c r="AS206" s="12"/>
      <c r="AT206" s="12"/>
      <c r="AU206" s="12"/>
      <c r="AV206" s="12"/>
      <c r="AW206" s="12"/>
      <c r="AX206" s="12"/>
      <c r="AY206" s="12"/>
      <c r="AZ206" s="12"/>
      <c r="BA206" s="12"/>
      <c r="BB206" s="12"/>
      <c r="BC206" s="12"/>
      <c r="BD206" s="12"/>
      <c r="BE206" s="12"/>
      <c r="BF206" s="12"/>
      <c r="BG206" s="12"/>
      <c r="BH206" s="12"/>
      <c r="BI206" s="12"/>
      <c r="BJ206" s="16">
        <v>2</v>
      </c>
      <c r="BK206" s="16">
        <v>2</v>
      </c>
      <c r="BL206" s="16">
        <v>2</v>
      </c>
      <c r="BM206" s="16">
        <v>2</v>
      </c>
      <c r="BN206" s="16">
        <v>2</v>
      </c>
      <c r="BO206" s="16">
        <v>2</v>
      </c>
      <c r="BP206" s="16">
        <v>2</v>
      </c>
      <c r="BQ206" s="16">
        <v>2</v>
      </c>
      <c r="BR206" s="16">
        <v>2</v>
      </c>
      <c r="BS206" s="16">
        <v>2</v>
      </c>
      <c r="BT206" s="16">
        <v>2</v>
      </c>
      <c r="BU206" s="16">
        <v>2</v>
      </c>
      <c r="BV206" s="16">
        <v>2</v>
      </c>
      <c r="BW206" s="16">
        <v>2</v>
      </c>
      <c r="BX206" s="16">
        <v>2</v>
      </c>
      <c r="BY206" s="16">
        <v>2</v>
      </c>
      <c r="BZ206" s="16">
        <v>2</v>
      </c>
      <c r="CA206" s="16">
        <v>2</v>
      </c>
      <c r="CB206" s="16">
        <v>2</v>
      </c>
      <c r="CC206" s="16">
        <v>2</v>
      </c>
      <c r="CD206" s="16">
        <v>2</v>
      </c>
      <c r="CE206" s="16">
        <v>2</v>
      </c>
      <c r="CF206" s="16">
        <v>2</v>
      </c>
      <c r="CG206" s="16">
        <v>2</v>
      </c>
      <c r="CH206" s="16">
        <v>2</v>
      </c>
      <c r="CI206" s="16">
        <v>2</v>
      </c>
      <c r="CJ206" s="16">
        <v>2</v>
      </c>
      <c r="CK206" s="16">
        <v>2</v>
      </c>
      <c r="CL206" s="16">
        <v>2</v>
      </c>
      <c r="CM206" s="16">
        <v>2</v>
      </c>
      <c r="CN206" s="16">
        <v>2</v>
      </c>
      <c r="CO206" s="16">
        <v>2</v>
      </c>
      <c r="CP206" s="16">
        <v>2</v>
      </c>
      <c r="CQ206" s="16">
        <v>2</v>
      </c>
      <c r="CR206" s="16">
        <v>2</v>
      </c>
      <c r="CS206" s="16">
        <v>2</v>
      </c>
      <c r="CT206" s="16">
        <v>2</v>
      </c>
      <c r="CU206" s="16">
        <v>2</v>
      </c>
      <c r="CV206" s="16">
        <v>2</v>
      </c>
      <c r="CW206" s="69">
        <f t="shared" si="69"/>
        <v>39</v>
      </c>
      <c r="CX206" s="352">
        <f t="shared" si="70"/>
        <v>1</v>
      </c>
      <c r="CY206" s="69">
        <f t="shared" si="71"/>
        <v>0</v>
      </c>
      <c r="CZ206" s="70">
        <f t="shared" si="72"/>
        <v>0</v>
      </c>
      <c r="DA206" s="69">
        <f t="shared" si="73"/>
        <v>0</v>
      </c>
      <c r="DB206" s="70">
        <f t="shared" si="74"/>
        <v>0</v>
      </c>
      <c r="DC206" s="69">
        <f t="shared" si="75"/>
        <v>0</v>
      </c>
      <c r="DD206" s="70">
        <f t="shared" si="76"/>
        <v>0</v>
      </c>
      <c r="DE206" s="71">
        <f t="shared" si="77"/>
        <v>2</v>
      </c>
      <c r="DF206" s="71" t="str">
        <f t="shared" si="78"/>
        <v>Đạt mục tiêu</v>
      </c>
      <c r="DG206" s="2"/>
      <c r="DH206" s="2"/>
      <c r="DI206" s="2"/>
      <c r="DJ206" s="2"/>
      <c r="DK206" s="2"/>
      <c r="DL206" s="2"/>
      <c r="DM206" s="2"/>
      <c r="DN206" s="2"/>
      <c r="DO206" s="2"/>
      <c r="DP206" s="2"/>
      <c r="DQ206" s="2"/>
      <c r="DR206" s="2"/>
      <c r="DS206" s="2"/>
      <c r="DT206" s="2"/>
      <c r="DU206" s="2"/>
      <c r="DV206" s="2"/>
      <c r="DW206" s="2"/>
      <c r="DX206" s="2"/>
      <c r="DY206" s="2"/>
      <c r="DZ206" s="2"/>
    </row>
    <row r="207" spans="1:130" ht="78" hidden="1" customHeight="1" x14ac:dyDescent="0.25">
      <c r="A207" s="49">
        <v>178</v>
      </c>
      <c r="B207" s="62">
        <v>292</v>
      </c>
      <c r="C207" s="56">
        <v>293</v>
      </c>
      <c r="D207" s="8" t="s">
        <v>258</v>
      </c>
      <c r="E207" s="15" t="s">
        <v>11</v>
      </c>
      <c r="F207" s="15" t="s">
        <v>259</v>
      </c>
      <c r="G207" s="64" t="s">
        <v>11</v>
      </c>
      <c r="H207" s="64" t="s">
        <v>752</v>
      </c>
      <c r="I207" s="64" t="s">
        <v>628</v>
      </c>
      <c r="J207" s="64" t="s">
        <v>179</v>
      </c>
      <c r="K207" s="16" t="s">
        <v>6</v>
      </c>
      <c r="L207" s="16" t="s">
        <v>15</v>
      </c>
      <c r="M207" s="11">
        <v>1</v>
      </c>
      <c r="N207" s="306" t="s">
        <v>545</v>
      </c>
      <c r="O207" s="66"/>
      <c r="P207" s="66"/>
      <c r="Q207" s="80"/>
      <c r="R207" s="66"/>
      <c r="S207" s="66"/>
      <c r="T207" s="66" t="s">
        <v>15</v>
      </c>
      <c r="U207" s="66"/>
      <c r="V207" s="66"/>
      <c r="W207" s="66"/>
      <c r="X207" s="66"/>
      <c r="Y207" s="67">
        <f t="shared" ref="Y207:Y231" si="79">COUNTIF(O207:X207,"x")</f>
        <v>1</v>
      </c>
      <c r="Z207" s="12"/>
      <c r="AA207" s="16"/>
      <c r="AB207" s="16"/>
      <c r="AC207" s="16"/>
      <c r="AD207" s="16"/>
      <c r="AE207" s="68"/>
      <c r="AF207" s="12"/>
      <c r="AG207" s="12"/>
      <c r="AH207" s="12"/>
      <c r="AI207" s="12"/>
      <c r="AJ207" s="12"/>
      <c r="AK207" s="12"/>
      <c r="AL207" s="12"/>
      <c r="AM207" s="12"/>
      <c r="AN207" s="12"/>
      <c r="AO207" s="12"/>
      <c r="AP207" s="12"/>
      <c r="AQ207" s="12"/>
      <c r="AR207" s="12"/>
      <c r="AS207" s="12"/>
      <c r="AT207" s="12"/>
      <c r="AU207" s="12" t="s">
        <v>654</v>
      </c>
      <c r="AV207" s="12" t="s">
        <v>645</v>
      </c>
      <c r="AW207" s="12" t="s">
        <v>645</v>
      </c>
      <c r="AX207" s="12" t="s">
        <v>654</v>
      </c>
      <c r="AY207" s="12"/>
      <c r="AZ207" s="12"/>
      <c r="BA207" s="12"/>
      <c r="BB207" s="12"/>
      <c r="BC207" s="12"/>
      <c r="BD207" s="12"/>
      <c r="BE207" s="12"/>
      <c r="BF207" s="12"/>
      <c r="BG207" s="12"/>
      <c r="BH207" s="12"/>
      <c r="BI207" s="12"/>
      <c r="BJ207" s="345">
        <v>2</v>
      </c>
      <c r="BK207" s="345">
        <v>2</v>
      </c>
      <c r="BL207" s="345">
        <v>2</v>
      </c>
      <c r="BM207" s="345">
        <v>2</v>
      </c>
      <c r="BN207" s="345">
        <v>2</v>
      </c>
      <c r="BO207" s="345">
        <v>2</v>
      </c>
      <c r="BP207" s="345">
        <v>2</v>
      </c>
      <c r="BQ207" s="345">
        <v>2</v>
      </c>
      <c r="BR207" s="345">
        <v>2</v>
      </c>
      <c r="BS207" s="345">
        <v>2</v>
      </c>
      <c r="BT207" s="345">
        <v>2</v>
      </c>
      <c r="BU207" s="345">
        <v>2</v>
      </c>
      <c r="BV207" s="345">
        <v>1</v>
      </c>
      <c r="BW207" s="345">
        <v>2</v>
      </c>
      <c r="BX207" s="345">
        <v>2</v>
      </c>
      <c r="BY207" s="345">
        <v>2</v>
      </c>
      <c r="BZ207" s="345">
        <v>2</v>
      </c>
      <c r="CA207" s="345">
        <v>2</v>
      </c>
      <c r="CB207" s="345">
        <v>2</v>
      </c>
      <c r="CC207" s="345">
        <v>2</v>
      </c>
      <c r="CD207" s="345">
        <v>2</v>
      </c>
      <c r="CE207" s="345">
        <v>1</v>
      </c>
      <c r="CF207" s="345">
        <v>2</v>
      </c>
      <c r="CG207" s="345">
        <v>2</v>
      </c>
      <c r="CH207" s="345">
        <v>2</v>
      </c>
      <c r="CI207" s="345">
        <v>2</v>
      </c>
      <c r="CJ207" s="345">
        <v>2</v>
      </c>
      <c r="CK207" s="345">
        <v>1</v>
      </c>
      <c r="CL207" s="345">
        <v>2</v>
      </c>
      <c r="CM207" s="345">
        <v>2</v>
      </c>
      <c r="CN207" s="345">
        <v>2</v>
      </c>
      <c r="CO207" s="345">
        <v>2</v>
      </c>
      <c r="CP207" s="345">
        <v>2</v>
      </c>
      <c r="CQ207" s="345">
        <v>2</v>
      </c>
      <c r="CR207" s="345">
        <v>2</v>
      </c>
      <c r="CS207" s="345">
        <v>2</v>
      </c>
      <c r="CT207" s="345">
        <v>2</v>
      </c>
      <c r="CU207" s="345">
        <v>1</v>
      </c>
      <c r="CV207" s="345">
        <v>2</v>
      </c>
      <c r="CW207" s="335">
        <f t="shared" si="69"/>
        <v>35</v>
      </c>
      <c r="CX207" s="330">
        <f t="shared" si="70"/>
        <v>0.89743589743589747</v>
      </c>
      <c r="CY207" s="335">
        <f t="shared" si="71"/>
        <v>4</v>
      </c>
      <c r="CZ207" s="339">
        <f t="shared" si="72"/>
        <v>0.10256410256410256</v>
      </c>
      <c r="DA207" s="335">
        <f t="shared" si="73"/>
        <v>0</v>
      </c>
      <c r="DB207" s="339">
        <f t="shared" si="74"/>
        <v>0</v>
      </c>
      <c r="DC207" s="335">
        <f t="shared" si="75"/>
        <v>0</v>
      </c>
      <c r="DD207" s="339">
        <f t="shared" si="76"/>
        <v>0</v>
      </c>
      <c r="DE207" s="71">
        <f t="shared" si="77"/>
        <v>1.8974358974358974</v>
      </c>
      <c r="DF207" s="71" t="str">
        <f t="shared" si="78"/>
        <v>Đạt mục tiêu</v>
      </c>
      <c r="DG207" s="2"/>
      <c r="DH207" s="2"/>
      <c r="DI207" s="2"/>
      <c r="DJ207" s="2"/>
      <c r="DK207" s="2"/>
      <c r="DL207" s="2"/>
      <c r="DM207" s="2"/>
      <c r="DN207" s="2"/>
      <c r="DO207" s="2"/>
      <c r="DP207" s="2"/>
      <c r="DQ207" s="2"/>
      <c r="DR207" s="2"/>
      <c r="DS207" s="2"/>
      <c r="DT207" s="2"/>
      <c r="DU207" s="2"/>
      <c r="DV207" s="2"/>
      <c r="DW207" s="2"/>
      <c r="DX207" s="2"/>
      <c r="DY207" s="2"/>
      <c r="DZ207" s="2"/>
    </row>
    <row r="208" spans="1:130" ht="66.75" hidden="1" customHeight="1" x14ac:dyDescent="0.25">
      <c r="A208" s="49">
        <v>179</v>
      </c>
      <c r="B208" s="62">
        <v>293</v>
      </c>
      <c r="C208" s="56">
        <v>294</v>
      </c>
      <c r="D208" s="8" t="s">
        <v>260</v>
      </c>
      <c r="E208" s="15" t="s">
        <v>11</v>
      </c>
      <c r="F208" s="15" t="s">
        <v>261</v>
      </c>
      <c r="G208" s="64" t="s">
        <v>11</v>
      </c>
      <c r="H208" s="64" t="s">
        <v>753</v>
      </c>
      <c r="I208" s="64" t="s">
        <v>628</v>
      </c>
      <c r="J208" s="64" t="s">
        <v>179</v>
      </c>
      <c r="K208" s="16" t="s">
        <v>6</v>
      </c>
      <c r="L208" s="16" t="s">
        <v>15</v>
      </c>
      <c r="M208" s="11">
        <v>1</v>
      </c>
      <c r="N208" s="11" t="s">
        <v>546</v>
      </c>
      <c r="O208" s="66"/>
      <c r="P208" s="66"/>
      <c r="Q208" s="66"/>
      <c r="R208" s="66"/>
      <c r="S208" s="80"/>
      <c r="T208" s="66"/>
      <c r="U208" s="66" t="s">
        <v>15</v>
      </c>
      <c r="V208" s="66"/>
      <c r="W208" s="66"/>
      <c r="X208" s="66"/>
      <c r="Y208" s="67">
        <f t="shared" si="79"/>
        <v>1</v>
      </c>
      <c r="Z208" s="13"/>
      <c r="AA208" s="16"/>
      <c r="AB208" s="16"/>
      <c r="AC208" s="16"/>
      <c r="AD208" s="16"/>
      <c r="AE208" s="68"/>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6">
        <v>2</v>
      </c>
      <c r="BK208" s="16">
        <v>2</v>
      </c>
      <c r="BL208" s="16">
        <v>2</v>
      </c>
      <c r="BM208" s="16">
        <v>2</v>
      </c>
      <c r="BN208" s="16">
        <v>2</v>
      </c>
      <c r="BO208" s="16">
        <v>2</v>
      </c>
      <c r="BP208" s="16">
        <v>2</v>
      </c>
      <c r="BQ208" s="16">
        <v>2</v>
      </c>
      <c r="BR208" s="16">
        <v>2</v>
      </c>
      <c r="BS208" s="16">
        <v>2</v>
      </c>
      <c r="BT208" s="16">
        <v>2</v>
      </c>
      <c r="BU208" s="16">
        <v>2</v>
      </c>
      <c r="BV208" s="16">
        <v>2</v>
      </c>
      <c r="BW208" s="16">
        <v>2</v>
      </c>
      <c r="BX208" s="16">
        <v>2</v>
      </c>
      <c r="BY208" s="16">
        <v>2</v>
      </c>
      <c r="BZ208" s="16">
        <v>2</v>
      </c>
      <c r="CA208" s="16">
        <v>2</v>
      </c>
      <c r="CB208" s="16">
        <v>2</v>
      </c>
      <c r="CC208" s="16">
        <v>2</v>
      </c>
      <c r="CD208" s="16">
        <v>2</v>
      </c>
      <c r="CE208" s="16">
        <v>2</v>
      </c>
      <c r="CF208" s="16">
        <v>2</v>
      </c>
      <c r="CG208" s="16">
        <v>2</v>
      </c>
      <c r="CH208" s="16">
        <v>2</v>
      </c>
      <c r="CI208" s="16">
        <v>2</v>
      </c>
      <c r="CJ208" s="16">
        <v>2</v>
      </c>
      <c r="CK208" s="16">
        <v>2</v>
      </c>
      <c r="CL208" s="16">
        <v>2</v>
      </c>
      <c r="CM208" s="16">
        <v>2</v>
      </c>
      <c r="CN208" s="16">
        <v>2</v>
      </c>
      <c r="CO208" s="16">
        <v>2</v>
      </c>
      <c r="CP208" s="16">
        <v>2</v>
      </c>
      <c r="CQ208" s="16">
        <v>2</v>
      </c>
      <c r="CR208" s="16">
        <v>2</v>
      </c>
      <c r="CS208" s="16"/>
      <c r="CT208" s="16">
        <v>2</v>
      </c>
      <c r="CU208" s="16">
        <v>2</v>
      </c>
      <c r="CV208" s="16">
        <v>2</v>
      </c>
      <c r="CW208" s="69">
        <f t="shared" si="69"/>
        <v>38</v>
      </c>
      <c r="CX208" s="352">
        <f t="shared" si="70"/>
        <v>1</v>
      </c>
      <c r="CY208" s="69">
        <f t="shared" si="71"/>
        <v>0</v>
      </c>
      <c r="CZ208" s="70">
        <f t="shared" si="72"/>
        <v>0</v>
      </c>
      <c r="DA208" s="69">
        <f t="shared" si="73"/>
        <v>0</v>
      </c>
      <c r="DB208" s="70">
        <f t="shared" si="74"/>
        <v>0</v>
      </c>
      <c r="DC208" s="69">
        <f t="shared" si="75"/>
        <v>0</v>
      </c>
      <c r="DD208" s="70">
        <f t="shared" si="76"/>
        <v>0</v>
      </c>
      <c r="DE208" s="71">
        <f t="shared" si="77"/>
        <v>2</v>
      </c>
      <c r="DF208" s="71" t="str">
        <f t="shared" si="78"/>
        <v>Đạt mục tiêu</v>
      </c>
      <c r="DG208" s="2"/>
      <c r="DH208" s="2"/>
      <c r="DI208" s="2"/>
      <c r="DJ208" s="2"/>
      <c r="DK208" s="2"/>
      <c r="DL208" s="2"/>
      <c r="DM208" s="2"/>
      <c r="DN208" s="2"/>
      <c r="DO208" s="2"/>
      <c r="DP208" s="2"/>
      <c r="DQ208" s="2"/>
      <c r="DR208" s="2"/>
      <c r="DS208" s="2"/>
      <c r="DT208" s="2"/>
      <c r="DU208" s="2"/>
      <c r="DV208" s="2"/>
      <c r="DW208" s="2"/>
      <c r="DX208" s="2"/>
      <c r="DY208" s="2"/>
      <c r="DZ208" s="2"/>
    </row>
    <row r="209" spans="1:130" ht="70.5" hidden="1" customHeight="1" x14ac:dyDescent="0.25">
      <c r="A209" s="49">
        <v>180</v>
      </c>
      <c r="B209" s="62">
        <v>294</v>
      </c>
      <c r="C209" s="56">
        <v>295</v>
      </c>
      <c r="D209" s="8" t="s">
        <v>262</v>
      </c>
      <c r="E209" s="15" t="s">
        <v>11</v>
      </c>
      <c r="F209" s="15" t="s">
        <v>263</v>
      </c>
      <c r="G209" s="64" t="s">
        <v>11</v>
      </c>
      <c r="H209" s="64" t="s">
        <v>754</v>
      </c>
      <c r="I209" s="64" t="s">
        <v>628</v>
      </c>
      <c r="J209" s="64" t="s">
        <v>179</v>
      </c>
      <c r="K209" s="16" t="s">
        <v>6</v>
      </c>
      <c r="L209" s="16" t="s">
        <v>15</v>
      </c>
      <c r="M209" s="11">
        <v>1</v>
      </c>
      <c r="N209" s="11" t="s">
        <v>1268</v>
      </c>
      <c r="O209" s="66"/>
      <c r="P209" s="66"/>
      <c r="Q209" s="66"/>
      <c r="R209" s="66"/>
      <c r="S209" s="66"/>
      <c r="T209" s="66"/>
      <c r="U209" s="81"/>
      <c r="V209" s="66" t="s">
        <v>15</v>
      </c>
      <c r="W209" s="66"/>
      <c r="X209" s="66"/>
      <c r="Y209" s="67">
        <f t="shared" si="79"/>
        <v>1</v>
      </c>
      <c r="Z209" s="14"/>
      <c r="AA209" s="16"/>
      <c r="AB209" s="16"/>
      <c r="AC209" s="16"/>
      <c r="AD209" s="16"/>
      <c r="AE209" s="68"/>
      <c r="AF209" s="12"/>
      <c r="AG209" s="12"/>
      <c r="AH209" s="12"/>
      <c r="AI209" s="12"/>
      <c r="AJ209" s="12"/>
      <c r="AK209" s="12"/>
      <c r="AL209" s="12"/>
      <c r="AM209" s="12"/>
      <c r="AN209" s="12"/>
      <c r="AO209" s="12"/>
      <c r="AP209" s="12"/>
      <c r="AQ209" s="12"/>
      <c r="AR209" s="12"/>
      <c r="AS209" s="12"/>
      <c r="AT209" s="12"/>
      <c r="AU209" s="12"/>
      <c r="AV209" s="12"/>
      <c r="AW209" s="12"/>
      <c r="AX209" s="12"/>
      <c r="AY209" s="12" t="s">
        <v>645</v>
      </c>
      <c r="AZ209" s="12"/>
      <c r="BA209" s="12" t="s">
        <v>654</v>
      </c>
      <c r="BB209" s="12"/>
      <c r="BC209" s="12"/>
      <c r="BD209" s="12"/>
      <c r="BE209" s="12"/>
      <c r="BF209" s="12"/>
      <c r="BG209" s="12"/>
      <c r="BH209" s="12"/>
      <c r="BI209" s="12"/>
      <c r="BJ209" s="16">
        <v>2</v>
      </c>
      <c r="BK209" s="16">
        <v>2</v>
      </c>
      <c r="BL209" s="16">
        <v>2</v>
      </c>
      <c r="BM209" s="16">
        <v>2</v>
      </c>
      <c r="BN209" s="16">
        <v>2</v>
      </c>
      <c r="BO209" s="16">
        <v>2</v>
      </c>
      <c r="BP209" s="16">
        <v>2</v>
      </c>
      <c r="BQ209" s="16">
        <v>2</v>
      </c>
      <c r="BR209" s="16">
        <v>2</v>
      </c>
      <c r="BS209" s="16">
        <v>2</v>
      </c>
      <c r="BT209" s="16">
        <v>2</v>
      </c>
      <c r="BU209" s="16">
        <v>2</v>
      </c>
      <c r="BV209" s="16">
        <v>2</v>
      </c>
      <c r="BW209" s="16">
        <v>2</v>
      </c>
      <c r="BX209" s="16">
        <v>2</v>
      </c>
      <c r="BY209" s="16">
        <v>2</v>
      </c>
      <c r="BZ209" s="16">
        <v>2</v>
      </c>
      <c r="CA209" s="16">
        <v>2</v>
      </c>
      <c r="CB209" s="16">
        <v>2</v>
      </c>
      <c r="CC209" s="16">
        <v>2</v>
      </c>
      <c r="CD209" s="16">
        <v>2</v>
      </c>
      <c r="CE209" s="16">
        <v>2</v>
      </c>
      <c r="CF209" s="16">
        <v>2</v>
      </c>
      <c r="CG209" s="16">
        <v>2</v>
      </c>
      <c r="CH209" s="16">
        <v>2</v>
      </c>
      <c r="CI209" s="16">
        <v>2</v>
      </c>
      <c r="CJ209" s="16">
        <v>2</v>
      </c>
      <c r="CK209" s="16">
        <v>2</v>
      </c>
      <c r="CL209" s="16">
        <v>2</v>
      </c>
      <c r="CM209" s="16">
        <v>2</v>
      </c>
      <c r="CN209" s="16">
        <v>2</v>
      </c>
      <c r="CO209" s="16">
        <v>2</v>
      </c>
      <c r="CP209" s="16">
        <v>2</v>
      </c>
      <c r="CQ209" s="16">
        <v>2</v>
      </c>
      <c r="CR209" s="16">
        <v>2</v>
      </c>
      <c r="CS209" s="16"/>
      <c r="CT209" s="16">
        <v>2</v>
      </c>
      <c r="CU209" s="16">
        <v>2</v>
      </c>
      <c r="CV209" s="16">
        <v>2</v>
      </c>
      <c r="CW209" s="69">
        <f t="shared" si="69"/>
        <v>38</v>
      </c>
      <c r="CX209" s="352">
        <f t="shared" si="70"/>
        <v>1</v>
      </c>
      <c r="CY209" s="69">
        <f t="shared" si="71"/>
        <v>0</v>
      </c>
      <c r="CZ209" s="70">
        <f t="shared" si="72"/>
        <v>0</v>
      </c>
      <c r="DA209" s="69">
        <f t="shared" si="73"/>
        <v>0</v>
      </c>
      <c r="DB209" s="70">
        <f t="shared" si="74"/>
        <v>0</v>
      </c>
      <c r="DC209" s="69">
        <f t="shared" si="75"/>
        <v>0</v>
      </c>
      <c r="DD209" s="70">
        <f t="shared" si="76"/>
        <v>0</v>
      </c>
      <c r="DE209" s="71">
        <f t="shared" si="77"/>
        <v>2</v>
      </c>
      <c r="DF209" s="71" t="str">
        <f t="shared" si="78"/>
        <v>Đạt mục tiêu</v>
      </c>
      <c r="DG209" s="2"/>
      <c r="DH209" s="2"/>
      <c r="DI209" s="2"/>
      <c r="DJ209" s="2"/>
      <c r="DK209" s="2"/>
      <c r="DL209" s="2"/>
      <c r="DM209" s="2"/>
      <c r="DN209" s="2"/>
      <c r="DO209" s="2"/>
      <c r="DP209" s="2"/>
      <c r="DQ209" s="2"/>
      <c r="DR209" s="2"/>
      <c r="DS209" s="2"/>
      <c r="DT209" s="2"/>
      <c r="DU209" s="2"/>
      <c r="DV209" s="2"/>
      <c r="DW209" s="2"/>
      <c r="DX209" s="2"/>
      <c r="DY209" s="2"/>
      <c r="DZ209" s="2"/>
    </row>
    <row r="210" spans="1:130" ht="95.25" hidden="1" customHeight="1" x14ac:dyDescent="0.25">
      <c r="A210" s="49">
        <v>181</v>
      </c>
      <c r="B210" s="62">
        <v>295</v>
      </c>
      <c r="C210" s="56">
        <v>302</v>
      </c>
      <c r="D210" s="8" t="s">
        <v>264</v>
      </c>
      <c r="E210" s="281" t="s">
        <v>11</v>
      </c>
      <c r="F210" s="15" t="s">
        <v>265</v>
      </c>
      <c r="G210" s="282" t="s">
        <v>19</v>
      </c>
      <c r="H210" s="64" t="s">
        <v>755</v>
      </c>
      <c r="I210" s="64" t="s">
        <v>628</v>
      </c>
      <c r="J210" s="64" t="s">
        <v>179</v>
      </c>
      <c r="K210" s="16" t="s">
        <v>6</v>
      </c>
      <c r="L210" s="16" t="s">
        <v>15</v>
      </c>
      <c r="M210" s="11">
        <v>1</v>
      </c>
      <c r="N210" s="305" t="s">
        <v>542</v>
      </c>
      <c r="O210" s="80"/>
      <c r="P210" s="66"/>
      <c r="Q210" s="66" t="s">
        <v>15</v>
      </c>
      <c r="R210" s="66"/>
      <c r="S210" s="66"/>
      <c r="T210" s="66"/>
      <c r="U210" s="66"/>
      <c r="V210" s="66"/>
      <c r="W210" s="66"/>
      <c r="X210" s="66"/>
      <c r="Y210" s="67">
        <f t="shared" si="79"/>
        <v>1</v>
      </c>
      <c r="Z210" s="12"/>
      <c r="AA210" s="16"/>
      <c r="AB210" s="16"/>
      <c r="AC210" s="16"/>
      <c r="AD210" s="16"/>
      <c r="AE210" s="68"/>
      <c r="AF210" s="12"/>
      <c r="AG210" s="12"/>
      <c r="AH210" s="12" t="s">
        <v>645</v>
      </c>
      <c r="AI210" s="12" t="s">
        <v>626</v>
      </c>
      <c r="AJ210" s="12" t="s">
        <v>654</v>
      </c>
      <c r="AK210" s="12" t="s">
        <v>654</v>
      </c>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6">
        <v>2</v>
      </c>
      <c r="BK210" s="16">
        <v>2</v>
      </c>
      <c r="BL210" s="16">
        <v>2</v>
      </c>
      <c r="BM210" s="16">
        <v>2</v>
      </c>
      <c r="BN210" s="16">
        <v>2</v>
      </c>
      <c r="BO210" s="16">
        <v>2</v>
      </c>
      <c r="BP210" s="16">
        <v>2</v>
      </c>
      <c r="BQ210" s="16">
        <v>2</v>
      </c>
      <c r="BR210" s="16">
        <v>2</v>
      </c>
      <c r="BS210" s="16">
        <v>2</v>
      </c>
      <c r="BT210" s="16">
        <v>2</v>
      </c>
      <c r="BU210" s="16">
        <v>2</v>
      </c>
      <c r="BV210" s="16">
        <v>2</v>
      </c>
      <c r="BW210" s="16">
        <v>2</v>
      </c>
      <c r="BX210" s="16">
        <v>2</v>
      </c>
      <c r="BY210" s="16">
        <v>2</v>
      </c>
      <c r="BZ210" s="16">
        <v>2</v>
      </c>
      <c r="CA210" s="16">
        <v>2</v>
      </c>
      <c r="CB210" s="16">
        <v>2</v>
      </c>
      <c r="CC210" s="16">
        <v>2</v>
      </c>
      <c r="CD210" s="16">
        <v>2</v>
      </c>
      <c r="CE210" s="16">
        <v>2</v>
      </c>
      <c r="CF210" s="16">
        <v>2</v>
      </c>
      <c r="CG210" s="16">
        <v>2</v>
      </c>
      <c r="CH210" s="16">
        <v>2</v>
      </c>
      <c r="CI210" s="16">
        <v>2</v>
      </c>
      <c r="CJ210" s="16">
        <v>2</v>
      </c>
      <c r="CK210" s="16">
        <v>2</v>
      </c>
      <c r="CL210" s="16">
        <v>2</v>
      </c>
      <c r="CM210" s="16">
        <v>2</v>
      </c>
      <c r="CN210" s="16">
        <v>2</v>
      </c>
      <c r="CO210" s="16">
        <v>2</v>
      </c>
      <c r="CP210" s="16">
        <v>2</v>
      </c>
      <c r="CQ210" s="16">
        <v>2</v>
      </c>
      <c r="CR210" s="16">
        <v>2</v>
      </c>
      <c r="CS210" s="16">
        <v>2</v>
      </c>
      <c r="CT210" s="16">
        <v>2</v>
      </c>
      <c r="CU210" s="16">
        <v>1</v>
      </c>
      <c r="CV210" s="16">
        <v>2</v>
      </c>
      <c r="CW210" s="69">
        <f t="shared" si="69"/>
        <v>38</v>
      </c>
      <c r="CX210" s="352">
        <f t="shared" si="70"/>
        <v>0.97435897435897434</v>
      </c>
      <c r="CY210" s="69">
        <f t="shared" si="71"/>
        <v>1</v>
      </c>
      <c r="CZ210" s="70">
        <f t="shared" si="72"/>
        <v>2.564102564102564E-2</v>
      </c>
      <c r="DA210" s="69">
        <f t="shared" si="73"/>
        <v>0</v>
      </c>
      <c r="DB210" s="70">
        <f t="shared" si="74"/>
        <v>0</v>
      </c>
      <c r="DC210" s="69">
        <f t="shared" si="75"/>
        <v>0</v>
      </c>
      <c r="DD210" s="70">
        <f t="shared" si="76"/>
        <v>0</v>
      </c>
      <c r="DE210" s="71">
        <f t="shared" si="77"/>
        <v>1.9743589743589745</v>
      </c>
      <c r="DF210" s="71" t="str">
        <f t="shared" si="78"/>
        <v>Đạt mục tiêu</v>
      </c>
      <c r="DG210" s="2"/>
      <c r="DH210" s="2"/>
      <c r="DI210" s="2"/>
      <c r="DJ210" s="2"/>
      <c r="DK210" s="2"/>
      <c r="DL210" s="2"/>
      <c r="DM210" s="2"/>
      <c r="DN210" s="2"/>
      <c r="DO210" s="2"/>
      <c r="DP210" s="2"/>
      <c r="DQ210" s="2"/>
      <c r="DR210" s="2"/>
      <c r="DS210" s="2"/>
      <c r="DT210" s="2"/>
      <c r="DU210" s="2"/>
      <c r="DV210" s="2"/>
      <c r="DW210" s="2"/>
      <c r="DX210" s="2"/>
      <c r="DY210" s="2"/>
      <c r="DZ210" s="2"/>
    </row>
    <row r="211" spans="1:130" ht="84" hidden="1" customHeight="1" x14ac:dyDescent="0.25">
      <c r="A211" s="49">
        <v>182</v>
      </c>
      <c r="B211" s="62">
        <v>302</v>
      </c>
      <c r="C211" s="56">
        <v>303</v>
      </c>
      <c r="D211" s="8" t="s">
        <v>266</v>
      </c>
      <c r="E211" s="15" t="s">
        <v>11</v>
      </c>
      <c r="F211" s="15" t="s">
        <v>267</v>
      </c>
      <c r="G211" s="64" t="s">
        <v>19</v>
      </c>
      <c r="H211" s="64" t="s">
        <v>756</v>
      </c>
      <c r="I211" s="64" t="s">
        <v>628</v>
      </c>
      <c r="J211" s="64" t="s">
        <v>179</v>
      </c>
      <c r="K211" s="16" t="s">
        <v>6</v>
      </c>
      <c r="L211" s="16" t="s">
        <v>15</v>
      </c>
      <c r="M211" s="11">
        <v>1</v>
      </c>
      <c r="N211" s="305" t="s">
        <v>544</v>
      </c>
      <c r="O211" s="66"/>
      <c r="P211" s="80"/>
      <c r="Q211" s="66"/>
      <c r="R211" s="66"/>
      <c r="S211" s="66" t="s">
        <v>15</v>
      </c>
      <c r="T211" s="66"/>
      <c r="U211" s="66"/>
      <c r="V211" s="66"/>
      <c r="W211" s="66"/>
      <c r="X211" s="66"/>
      <c r="Y211" s="67">
        <f t="shared" si="79"/>
        <v>1</v>
      </c>
      <c r="Z211" s="13"/>
      <c r="AA211" s="12"/>
      <c r="AB211" s="12"/>
      <c r="AC211" s="12"/>
      <c r="AD211" s="12"/>
      <c r="AE211" s="68"/>
      <c r="AF211" s="12"/>
      <c r="AG211" s="12"/>
      <c r="AH211" s="12"/>
      <c r="AI211" s="12"/>
      <c r="AJ211" s="12"/>
      <c r="AK211" s="12"/>
      <c r="AL211" s="12"/>
      <c r="AM211" s="12"/>
      <c r="AN211" s="12"/>
      <c r="AO211" s="12"/>
      <c r="AP211" s="12"/>
      <c r="AQ211" s="12" t="s">
        <v>626</v>
      </c>
      <c r="AR211" s="12" t="s">
        <v>654</v>
      </c>
      <c r="AS211" s="12" t="s">
        <v>654</v>
      </c>
      <c r="AT211" s="12" t="s">
        <v>654</v>
      </c>
      <c r="AU211" s="12"/>
      <c r="AV211" s="12"/>
      <c r="AW211" s="12"/>
      <c r="AX211" s="12"/>
      <c r="AY211" s="12"/>
      <c r="AZ211" s="12"/>
      <c r="BA211" s="12"/>
      <c r="BB211" s="12"/>
      <c r="BC211" s="12"/>
      <c r="BD211" s="12"/>
      <c r="BE211" s="12"/>
      <c r="BF211" s="12"/>
      <c r="BG211" s="12"/>
      <c r="BH211" s="12"/>
      <c r="BI211" s="12"/>
      <c r="BJ211" s="16">
        <v>2</v>
      </c>
      <c r="BK211" s="16">
        <v>2</v>
      </c>
      <c r="BL211" s="16">
        <v>2</v>
      </c>
      <c r="BM211" s="16">
        <v>2</v>
      </c>
      <c r="BN211" s="16">
        <v>2</v>
      </c>
      <c r="BO211" s="16">
        <v>2</v>
      </c>
      <c r="BP211" s="16">
        <v>2</v>
      </c>
      <c r="BQ211" s="16">
        <v>2</v>
      </c>
      <c r="BR211" s="16">
        <v>2</v>
      </c>
      <c r="BS211" s="16">
        <v>2</v>
      </c>
      <c r="BT211" s="16">
        <v>2</v>
      </c>
      <c r="BU211" s="16">
        <v>2</v>
      </c>
      <c r="BV211" s="16">
        <v>2</v>
      </c>
      <c r="BW211" s="16">
        <v>2</v>
      </c>
      <c r="BX211" s="16">
        <v>2</v>
      </c>
      <c r="BY211" s="16">
        <v>2</v>
      </c>
      <c r="BZ211" s="16">
        <v>2</v>
      </c>
      <c r="CA211" s="16">
        <v>2</v>
      </c>
      <c r="CB211" s="16">
        <v>2</v>
      </c>
      <c r="CC211" s="16">
        <v>2</v>
      </c>
      <c r="CD211" s="16">
        <v>2</v>
      </c>
      <c r="CE211" s="16">
        <v>2</v>
      </c>
      <c r="CF211" s="16">
        <v>2</v>
      </c>
      <c r="CG211" s="16">
        <v>2</v>
      </c>
      <c r="CH211" s="16">
        <v>2</v>
      </c>
      <c r="CI211" s="16">
        <v>2</v>
      </c>
      <c r="CJ211" s="16">
        <v>2</v>
      </c>
      <c r="CK211" s="16">
        <v>2</v>
      </c>
      <c r="CL211" s="16">
        <v>2</v>
      </c>
      <c r="CM211" s="16">
        <v>2</v>
      </c>
      <c r="CN211" s="16">
        <v>2</v>
      </c>
      <c r="CO211" s="16">
        <v>2</v>
      </c>
      <c r="CP211" s="16">
        <v>2</v>
      </c>
      <c r="CQ211" s="16">
        <v>2</v>
      </c>
      <c r="CR211" s="16">
        <v>2</v>
      </c>
      <c r="CS211" s="16"/>
      <c r="CT211" s="16">
        <v>2</v>
      </c>
      <c r="CU211" s="16">
        <v>2</v>
      </c>
      <c r="CV211" s="16">
        <v>2</v>
      </c>
      <c r="CW211" s="69">
        <f t="shared" si="69"/>
        <v>38</v>
      </c>
      <c r="CX211" s="352">
        <f t="shared" si="70"/>
        <v>1</v>
      </c>
      <c r="CY211" s="69">
        <f t="shared" si="71"/>
        <v>0</v>
      </c>
      <c r="CZ211" s="70">
        <f t="shared" si="72"/>
        <v>0</v>
      </c>
      <c r="DA211" s="69">
        <f t="shared" si="73"/>
        <v>0</v>
      </c>
      <c r="DB211" s="70">
        <f t="shared" si="74"/>
        <v>0</v>
      </c>
      <c r="DC211" s="69">
        <f t="shared" si="75"/>
        <v>0</v>
      </c>
      <c r="DD211" s="70">
        <f t="shared" si="76"/>
        <v>0</v>
      </c>
      <c r="DE211" s="71">
        <f t="shared" si="77"/>
        <v>2</v>
      </c>
      <c r="DF211" s="71" t="str">
        <f t="shared" si="78"/>
        <v>Đạt mục tiêu</v>
      </c>
      <c r="DG211" s="2"/>
      <c r="DH211" s="2"/>
      <c r="DI211" s="2"/>
      <c r="DJ211" s="2"/>
      <c r="DK211" s="2"/>
      <c r="DL211" s="2"/>
      <c r="DM211" s="2"/>
      <c r="DN211" s="2"/>
      <c r="DO211" s="2"/>
      <c r="DP211" s="2"/>
      <c r="DQ211" s="2"/>
      <c r="DR211" s="2"/>
      <c r="DS211" s="2"/>
      <c r="DT211" s="2"/>
      <c r="DU211" s="2"/>
      <c r="DV211" s="2"/>
      <c r="DW211" s="2"/>
      <c r="DX211" s="2"/>
      <c r="DY211" s="2"/>
      <c r="DZ211" s="2"/>
    </row>
    <row r="212" spans="1:130" ht="87" hidden="1" customHeight="1" x14ac:dyDescent="0.25">
      <c r="A212" s="49">
        <v>183</v>
      </c>
      <c r="B212" s="62">
        <v>303</v>
      </c>
      <c r="C212" s="56">
        <v>304</v>
      </c>
      <c r="D212" s="8" t="s">
        <v>268</v>
      </c>
      <c r="E212" s="15" t="s">
        <v>11</v>
      </c>
      <c r="F212" s="15" t="s">
        <v>269</v>
      </c>
      <c r="G212" s="64" t="s">
        <v>19</v>
      </c>
      <c r="H212" s="64" t="s">
        <v>757</v>
      </c>
      <c r="I212" s="64" t="s">
        <v>628</v>
      </c>
      <c r="J212" s="64" t="s">
        <v>179</v>
      </c>
      <c r="K212" s="16" t="s">
        <v>6</v>
      </c>
      <c r="L212" s="16" t="s">
        <v>15</v>
      </c>
      <c r="M212" s="11">
        <v>1</v>
      </c>
      <c r="N212" s="306" t="s">
        <v>545</v>
      </c>
      <c r="O212" s="66"/>
      <c r="P212" s="66"/>
      <c r="Q212" s="80"/>
      <c r="R212" s="66"/>
      <c r="S212" s="66"/>
      <c r="T212" s="66" t="s">
        <v>15</v>
      </c>
      <c r="U212" s="66"/>
      <c r="V212" s="66"/>
      <c r="W212" s="66"/>
      <c r="X212" s="66"/>
      <c r="Y212" s="67">
        <f t="shared" si="79"/>
        <v>1</v>
      </c>
      <c r="Z212" s="13"/>
      <c r="AA212" s="16"/>
      <c r="AB212" s="16"/>
      <c r="AC212" s="16"/>
      <c r="AD212" s="16"/>
      <c r="AE212" s="68"/>
      <c r="AF212" s="12"/>
      <c r="AG212" s="12"/>
      <c r="AH212" s="12"/>
      <c r="AI212" s="12"/>
      <c r="AJ212" s="12"/>
      <c r="AK212" s="12"/>
      <c r="AL212" s="12"/>
      <c r="AM212" s="12"/>
      <c r="AN212" s="12"/>
      <c r="AO212" s="12"/>
      <c r="AP212" s="12"/>
      <c r="AQ212" s="12"/>
      <c r="AR212" s="12"/>
      <c r="AS212" s="12"/>
      <c r="AT212" s="12"/>
      <c r="AU212" s="12" t="s">
        <v>654</v>
      </c>
      <c r="AV212" s="12" t="s">
        <v>654</v>
      </c>
      <c r="AW212" s="12"/>
      <c r="AX212" s="12" t="s">
        <v>626</v>
      </c>
      <c r="AY212" s="12"/>
      <c r="AZ212" s="12"/>
      <c r="BA212" s="12"/>
      <c r="BB212" s="12"/>
      <c r="BC212" s="12"/>
      <c r="BD212" s="12"/>
      <c r="BE212" s="12"/>
      <c r="BF212" s="12"/>
      <c r="BG212" s="12"/>
      <c r="BH212" s="12"/>
      <c r="BI212" s="12"/>
      <c r="BJ212" s="345">
        <v>2</v>
      </c>
      <c r="BK212" s="345">
        <v>2</v>
      </c>
      <c r="BL212" s="345">
        <v>2</v>
      </c>
      <c r="BM212" s="345">
        <v>2</v>
      </c>
      <c r="BN212" s="345">
        <v>2</v>
      </c>
      <c r="BO212" s="345">
        <v>2</v>
      </c>
      <c r="BP212" s="345">
        <v>2</v>
      </c>
      <c r="BQ212" s="345">
        <v>2</v>
      </c>
      <c r="BR212" s="345">
        <v>2</v>
      </c>
      <c r="BS212" s="345">
        <v>2</v>
      </c>
      <c r="BT212" s="345">
        <v>2</v>
      </c>
      <c r="BU212" s="345">
        <v>2</v>
      </c>
      <c r="BV212" s="345">
        <v>2</v>
      </c>
      <c r="BW212" s="345">
        <v>2</v>
      </c>
      <c r="BX212" s="345">
        <v>2</v>
      </c>
      <c r="BY212" s="345">
        <v>2</v>
      </c>
      <c r="BZ212" s="345">
        <v>2</v>
      </c>
      <c r="CA212" s="345">
        <v>2</v>
      </c>
      <c r="CB212" s="345">
        <v>2</v>
      </c>
      <c r="CC212" s="345">
        <v>2</v>
      </c>
      <c r="CD212" s="345">
        <v>2</v>
      </c>
      <c r="CE212" s="345">
        <v>2</v>
      </c>
      <c r="CF212" s="345">
        <v>2</v>
      </c>
      <c r="CG212" s="345">
        <v>2</v>
      </c>
      <c r="CH212" s="345">
        <v>2</v>
      </c>
      <c r="CI212" s="345">
        <v>2</v>
      </c>
      <c r="CJ212" s="345">
        <v>2</v>
      </c>
      <c r="CK212" s="345">
        <v>2</v>
      </c>
      <c r="CL212" s="345">
        <v>2</v>
      </c>
      <c r="CM212" s="345">
        <v>2</v>
      </c>
      <c r="CN212" s="345">
        <v>2</v>
      </c>
      <c r="CO212" s="345">
        <v>2</v>
      </c>
      <c r="CP212" s="345">
        <v>2</v>
      </c>
      <c r="CQ212" s="345">
        <v>2</v>
      </c>
      <c r="CR212" s="345">
        <v>2</v>
      </c>
      <c r="CS212" s="345">
        <v>2</v>
      </c>
      <c r="CT212" s="345">
        <v>2</v>
      </c>
      <c r="CU212" s="345">
        <v>2</v>
      </c>
      <c r="CV212" s="345">
        <v>2</v>
      </c>
      <c r="CW212" s="335">
        <f t="shared" si="69"/>
        <v>39</v>
      </c>
      <c r="CX212" s="330">
        <f t="shared" si="70"/>
        <v>1</v>
      </c>
      <c r="CY212" s="335">
        <f t="shared" si="71"/>
        <v>0</v>
      </c>
      <c r="CZ212" s="339">
        <f t="shared" si="72"/>
        <v>0</v>
      </c>
      <c r="DA212" s="335">
        <f t="shared" si="73"/>
        <v>0</v>
      </c>
      <c r="DB212" s="339">
        <f t="shared" si="74"/>
        <v>0</v>
      </c>
      <c r="DC212" s="335">
        <f t="shared" si="75"/>
        <v>0</v>
      </c>
      <c r="DD212" s="339">
        <f t="shared" si="76"/>
        <v>0</v>
      </c>
      <c r="DE212" s="71">
        <f t="shared" si="77"/>
        <v>2</v>
      </c>
      <c r="DF212" s="71" t="str">
        <f t="shared" si="78"/>
        <v>Đạt mục tiêu</v>
      </c>
      <c r="DG212" s="2"/>
      <c r="DH212" s="2"/>
      <c r="DI212" s="2"/>
      <c r="DJ212" s="2"/>
      <c r="DK212" s="2"/>
      <c r="DL212" s="2"/>
      <c r="DM212" s="2"/>
      <c r="DN212" s="2"/>
      <c r="DO212" s="2"/>
      <c r="DP212" s="2"/>
      <c r="DQ212" s="2"/>
      <c r="DR212" s="2"/>
      <c r="DS212" s="2"/>
      <c r="DT212" s="2"/>
      <c r="DU212" s="2"/>
      <c r="DV212" s="2"/>
      <c r="DW212" s="2"/>
      <c r="DX212" s="2"/>
      <c r="DY212" s="2"/>
      <c r="DZ212" s="2"/>
    </row>
    <row r="213" spans="1:130" ht="90.75" hidden="1" customHeight="1" x14ac:dyDescent="0.25">
      <c r="A213" s="49">
        <v>184</v>
      </c>
      <c r="B213" s="62">
        <v>304</v>
      </c>
      <c r="C213" s="56">
        <v>305</v>
      </c>
      <c r="D213" s="8" t="s">
        <v>270</v>
      </c>
      <c r="E213" s="15" t="s">
        <v>11</v>
      </c>
      <c r="F213" s="15" t="s">
        <v>271</v>
      </c>
      <c r="G213" s="64" t="s">
        <v>19</v>
      </c>
      <c r="H213" s="64" t="s">
        <v>758</v>
      </c>
      <c r="I213" s="64" t="s">
        <v>628</v>
      </c>
      <c r="J213" s="64" t="s">
        <v>179</v>
      </c>
      <c r="K213" s="16" t="s">
        <v>6</v>
      </c>
      <c r="L213" s="16" t="s">
        <v>15</v>
      </c>
      <c r="M213" s="11">
        <v>1</v>
      </c>
      <c r="N213" s="11" t="s">
        <v>1268</v>
      </c>
      <c r="O213" s="66"/>
      <c r="P213" s="66"/>
      <c r="Q213" s="66"/>
      <c r="R213" s="66"/>
      <c r="S213" s="80"/>
      <c r="T213" s="66"/>
      <c r="U213" s="66"/>
      <c r="V213" s="66" t="s">
        <v>15</v>
      </c>
      <c r="W213" s="66"/>
      <c r="X213" s="66"/>
      <c r="Y213" s="67">
        <f t="shared" si="79"/>
        <v>1</v>
      </c>
      <c r="Z213" s="13"/>
      <c r="AA213" s="16"/>
      <c r="AB213" s="16"/>
      <c r="AC213" s="16"/>
      <c r="AD213" s="16"/>
      <c r="AE213" s="68"/>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6">
        <v>2</v>
      </c>
      <c r="BK213" s="16">
        <v>2</v>
      </c>
      <c r="BL213" s="16">
        <v>2</v>
      </c>
      <c r="BM213" s="16">
        <v>2</v>
      </c>
      <c r="BN213" s="16">
        <v>2</v>
      </c>
      <c r="BO213" s="16">
        <v>2</v>
      </c>
      <c r="BP213" s="16">
        <v>2</v>
      </c>
      <c r="BQ213" s="16">
        <v>2</v>
      </c>
      <c r="BR213" s="16">
        <v>2</v>
      </c>
      <c r="BS213" s="16">
        <v>2</v>
      </c>
      <c r="BT213" s="16">
        <v>2</v>
      </c>
      <c r="BU213" s="16">
        <v>2</v>
      </c>
      <c r="BV213" s="16">
        <v>2</v>
      </c>
      <c r="BW213" s="16">
        <v>2</v>
      </c>
      <c r="BX213" s="16">
        <v>2</v>
      </c>
      <c r="BY213" s="16">
        <v>2</v>
      </c>
      <c r="BZ213" s="16">
        <v>2</v>
      </c>
      <c r="CA213" s="16">
        <v>2</v>
      </c>
      <c r="CB213" s="16">
        <v>2</v>
      </c>
      <c r="CC213" s="16">
        <v>2</v>
      </c>
      <c r="CD213" s="16">
        <v>2</v>
      </c>
      <c r="CE213" s="16">
        <v>2</v>
      </c>
      <c r="CF213" s="16">
        <v>2</v>
      </c>
      <c r="CG213" s="16">
        <v>2</v>
      </c>
      <c r="CH213" s="16">
        <v>2</v>
      </c>
      <c r="CI213" s="16">
        <v>2</v>
      </c>
      <c r="CJ213" s="16">
        <v>2</v>
      </c>
      <c r="CK213" s="16">
        <v>2</v>
      </c>
      <c r="CL213" s="16">
        <v>2</v>
      </c>
      <c r="CM213" s="16">
        <v>2</v>
      </c>
      <c r="CN213" s="16">
        <v>2</v>
      </c>
      <c r="CO213" s="16">
        <v>2</v>
      </c>
      <c r="CP213" s="16">
        <v>2</v>
      </c>
      <c r="CQ213" s="16">
        <v>2</v>
      </c>
      <c r="CR213" s="16">
        <v>2</v>
      </c>
      <c r="CS213" s="16"/>
      <c r="CT213" s="16">
        <v>2</v>
      </c>
      <c r="CU213" s="16">
        <v>2</v>
      </c>
      <c r="CV213" s="16">
        <v>2</v>
      </c>
      <c r="CW213" s="69">
        <f t="shared" si="69"/>
        <v>38</v>
      </c>
      <c r="CX213" s="352">
        <f t="shared" si="70"/>
        <v>1</v>
      </c>
      <c r="CY213" s="69">
        <f t="shared" si="71"/>
        <v>0</v>
      </c>
      <c r="CZ213" s="70">
        <f t="shared" si="72"/>
        <v>0</v>
      </c>
      <c r="DA213" s="69">
        <f t="shared" si="73"/>
        <v>0</v>
      </c>
      <c r="DB213" s="70">
        <f t="shared" si="74"/>
        <v>0</v>
      </c>
      <c r="DC213" s="69">
        <f t="shared" si="75"/>
        <v>0</v>
      </c>
      <c r="DD213" s="70">
        <f t="shared" si="76"/>
        <v>0</v>
      </c>
      <c r="DE213" s="71">
        <f t="shared" si="77"/>
        <v>2</v>
      </c>
      <c r="DF213" s="71" t="str">
        <f t="shared" si="78"/>
        <v>Đạt mục tiêu</v>
      </c>
      <c r="DG213" s="2"/>
      <c r="DH213" s="2"/>
      <c r="DI213" s="2"/>
      <c r="DJ213" s="2"/>
      <c r="DK213" s="2"/>
      <c r="DL213" s="2"/>
      <c r="DM213" s="2"/>
      <c r="DN213" s="2"/>
      <c r="DO213" s="2"/>
      <c r="DP213" s="2"/>
      <c r="DQ213" s="2"/>
      <c r="DR213" s="2"/>
      <c r="DS213" s="2"/>
      <c r="DT213" s="2"/>
      <c r="DU213" s="2"/>
      <c r="DV213" s="2"/>
      <c r="DW213" s="2"/>
      <c r="DX213" s="2"/>
      <c r="DY213" s="2"/>
      <c r="DZ213" s="2"/>
    </row>
    <row r="214" spans="1:130" ht="83.25" hidden="1" customHeight="1" x14ac:dyDescent="0.25">
      <c r="A214" s="49">
        <v>185</v>
      </c>
      <c r="B214" s="62">
        <v>305</v>
      </c>
      <c r="C214" s="56">
        <v>306</v>
      </c>
      <c r="D214" s="8" t="s">
        <v>272</v>
      </c>
      <c r="E214" s="15" t="s">
        <v>11</v>
      </c>
      <c r="F214" s="15" t="s">
        <v>273</v>
      </c>
      <c r="G214" s="64" t="s">
        <v>19</v>
      </c>
      <c r="H214" s="64" t="s">
        <v>759</v>
      </c>
      <c r="I214" s="64" t="s">
        <v>628</v>
      </c>
      <c r="J214" s="64" t="s">
        <v>179</v>
      </c>
      <c r="K214" s="16" t="s">
        <v>6</v>
      </c>
      <c r="L214" s="16" t="s">
        <v>15</v>
      </c>
      <c r="M214" s="11">
        <v>1</v>
      </c>
      <c r="N214" s="11" t="s">
        <v>547</v>
      </c>
      <c r="O214" s="66"/>
      <c r="P214" s="66"/>
      <c r="Q214" s="66"/>
      <c r="R214" s="66"/>
      <c r="S214" s="66"/>
      <c r="T214" s="66"/>
      <c r="U214" s="80"/>
      <c r="V214" s="66"/>
      <c r="W214" s="66" t="s">
        <v>15</v>
      </c>
      <c r="X214" s="66"/>
      <c r="Y214" s="67">
        <f t="shared" si="79"/>
        <v>1</v>
      </c>
      <c r="Z214" s="14"/>
      <c r="AA214" s="16"/>
      <c r="AB214" s="16"/>
      <c r="AC214" s="16"/>
      <c r="AD214" s="16"/>
      <c r="AE214" s="68"/>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t="s">
        <v>654</v>
      </c>
      <c r="BD214" s="12" t="s">
        <v>654</v>
      </c>
      <c r="BE214" s="12" t="s">
        <v>626</v>
      </c>
      <c r="BF214" s="12"/>
      <c r="BG214" s="12"/>
      <c r="BH214" s="12"/>
      <c r="BI214" s="12"/>
      <c r="BJ214" s="16">
        <v>2</v>
      </c>
      <c r="BK214" s="16">
        <v>2</v>
      </c>
      <c r="BL214" s="16">
        <v>2</v>
      </c>
      <c r="BM214" s="16">
        <v>2</v>
      </c>
      <c r="BN214" s="16">
        <v>2</v>
      </c>
      <c r="BO214" s="16">
        <v>2</v>
      </c>
      <c r="BP214" s="16">
        <v>2</v>
      </c>
      <c r="BQ214" s="16">
        <v>2</v>
      </c>
      <c r="BR214" s="16">
        <v>2</v>
      </c>
      <c r="BS214" s="16">
        <v>2</v>
      </c>
      <c r="BT214" s="16">
        <v>2</v>
      </c>
      <c r="BU214" s="16">
        <v>2</v>
      </c>
      <c r="BV214" s="16">
        <v>2</v>
      </c>
      <c r="BW214" s="16">
        <v>2</v>
      </c>
      <c r="BX214" s="16">
        <v>2</v>
      </c>
      <c r="BY214" s="16">
        <v>2</v>
      </c>
      <c r="BZ214" s="16">
        <v>2</v>
      </c>
      <c r="CA214" s="16">
        <v>2</v>
      </c>
      <c r="CB214" s="16">
        <v>2</v>
      </c>
      <c r="CC214" s="16">
        <v>2</v>
      </c>
      <c r="CD214" s="16">
        <v>2</v>
      </c>
      <c r="CE214" s="16">
        <v>2</v>
      </c>
      <c r="CF214" s="16">
        <v>2</v>
      </c>
      <c r="CG214" s="16">
        <v>2</v>
      </c>
      <c r="CH214" s="16">
        <v>2</v>
      </c>
      <c r="CI214" s="16">
        <v>2</v>
      </c>
      <c r="CJ214" s="16">
        <v>2</v>
      </c>
      <c r="CK214" s="16">
        <v>2</v>
      </c>
      <c r="CL214" s="16">
        <v>2</v>
      </c>
      <c r="CM214" s="16">
        <v>2</v>
      </c>
      <c r="CN214" s="16">
        <v>2</v>
      </c>
      <c r="CO214" s="16">
        <v>2</v>
      </c>
      <c r="CP214" s="16">
        <v>2</v>
      </c>
      <c r="CQ214" s="16">
        <v>2</v>
      </c>
      <c r="CR214" s="16">
        <v>2</v>
      </c>
      <c r="CS214" s="16"/>
      <c r="CT214" s="16">
        <v>2</v>
      </c>
      <c r="CU214" s="16">
        <v>2</v>
      </c>
      <c r="CV214" s="16">
        <v>2</v>
      </c>
      <c r="CW214" s="69">
        <f t="shared" si="69"/>
        <v>38</v>
      </c>
      <c r="CX214" s="352">
        <f t="shared" si="70"/>
        <v>1</v>
      </c>
      <c r="CY214" s="69">
        <f t="shared" si="71"/>
        <v>0</v>
      </c>
      <c r="CZ214" s="70">
        <f t="shared" si="72"/>
        <v>0</v>
      </c>
      <c r="DA214" s="69">
        <f t="shared" si="73"/>
        <v>0</v>
      </c>
      <c r="DB214" s="70">
        <f t="shared" si="74"/>
        <v>0</v>
      </c>
      <c r="DC214" s="69">
        <f t="shared" si="75"/>
        <v>0</v>
      </c>
      <c r="DD214" s="70">
        <f t="shared" si="76"/>
        <v>0</v>
      </c>
      <c r="DE214" s="71">
        <f t="shared" si="77"/>
        <v>2</v>
      </c>
      <c r="DF214" s="71" t="str">
        <f t="shared" si="78"/>
        <v>Đạt mục tiêu</v>
      </c>
      <c r="DG214" s="2"/>
      <c r="DH214" s="2"/>
      <c r="DI214" s="2"/>
      <c r="DJ214" s="2"/>
      <c r="DK214" s="2"/>
      <c r="DL214" s="2"/>
      <c r="DM214" s="2"/>
      <c r="DN214" s="2"/>
      <c r="DO214" s="2"/>
      <c r="DP214" s="2"/>
      <c r="DQ214" s="2"/>
      <c r="DR214" s="2"/>
      <c r="DS214" s="2"/>
      <c r="DT214" s="2"/>
      <c r="DU214" s="2"/>
      <c r="DV214" s="2"/>
      <c r="DW214" s="2"/>
      <c r="DX214" s="2"/>
      <c r="DY214" s="2"/>
      <c r="DZ214" s="2"/>
    </row>
    <row r="215" spans="1:130" ht="69" hidden="1" customHeight="1" x14ac:dyDescent="0.25">
      <c r="A215" s="49">
        <v>186</v>
      </c>
      <c r="B215" s="62">
        <v>306</v>
      </c>
      <c r="C215" s="56">
        <v>308</v>
      </c>
      <c r="D215" s="8" t="s">
        <v>274</v>
      </c>
      <c r="E215" s="281" t="s">
        <v>11</v>
      </c>
      <c r="F215" s="15" t="s">
        <v>275</v>
      </c>
      <c r="G215" s="282" t="s">
        <v>19</v>
      </c>
      <c r="H215" s="15" t="s">
        <v>1119</v>
      </c>
      <c r="I215" s="64" t="s">
        <v>628</v>
      </c>
      <c r="J215" s="64" t="s">
        <v>179</v>
      </c>
      <c r="K215" s="16" t="s">
        <v>6</v>
      </c>
      <c r="L215" s="16" t="s">
        <v>15</v>
      </c>
      <c r="M215" s="11">
        <v>1</v>
      </c>
      <c r="N215" s="305" t="s">
        <v>542</v>
      </c>
      <c r="O215" s="66"/>
      <c r="P215" s="66"/>
      <c r="Q215" s="66" t="s">
        <v>15</v>
      </c>
      <c r="R215" s="66"/>
      <c r="S215" s="66"/>
      <c r="T215" s="66"/>
      <c r="U215" s="66"/>
      <c r="V215" s="66"/>
      <c r="W215" s="66" t="s">
        <v>15</v>
      </c>
      <c r="X215" s="66"/>
      <c r="Y215" s="67">
        <f t="shared" si="79"/>
        <v>2</v>
      </c>
      <c r="Z215" s="16"/>
      <c r="AA215" s="16"/>
      <c r="AB215" s="16"/>
      <c r="AC215" s="16"/>
      <c r="AD215" s="16"/>
      <c r="AE215" s="68"/>
      <c r="AF215" s="12"/>
      <c r="AG215" s="12"/>
      <c r="AH215" s="12" t="s">
        <v>623</v>
      </c>
      <c r="AI215" s="12" t="s">
        <v>623</v>
      </c>
      <c r="AJ215" s="12" t="s">
        <v>623</v>
      </c>
      <c r="AK215" s="12" t="s">
        <v>626</v>
      </c>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t="s">
        <v>626</v>
      </c>
      <c r="BH215" s="12"/>
      <c r="BI215" s="12"/>
      <c r="BJ215" s="16">
        <v>2</v>
      </c>
      <c r="BK215" s="16">
        <v>2</v>
      </c>
      <c r="BL215" s="16">
        <v>2</v>
      </c>
      <c r="BM215" s="16">
        <v>2</v>
      </c>
      <c r="BN215" s="16">
        <v>2</v>
      </c>
      <c r="BO215" s="16">
        <v>2</v>
      </c>
      <c r="BP215" s="16">
        <v>2</v>
      </c>
      <c r="BQ215" s="16">
        <v>2</v>
      </c>
      <c r="BR215" s="16">
        <v>2</v>
      </c>
      <c r="BS215" s="16">
        <v>2</v>
      </c>
      <c r="BT215" s="16">
        <v>2</v>
      </c>
      <c r="BU215" s="16">
        <v>2</v>
      </c>
      <c r="BV215" s="16">
        <v>2</v>
      </c>
      <c r="BW215" s="16">
        <v>2</v>
      </c>
      <c r="BX215" s="16">
        <v>2</v>
      </c>
      <c r="BY215" s="16">
        <v>2</v>
      </c>
      <c r="BZ215" s="16">
        <v>2</v>
      </c>
      <c r="CA215" s="16">
        <v>2</v>
      </c>
      <c r="CB215" s="16">
        <v>2</v>
      </c>
      <c r="CC215" s="16">
        <v>2</v>
      </c>
      <c r="CD215" s="16">
        <v>2</v>
      </c>
      <c r="CE215" s="16">
        <v>2</v>
      </c>
      <c r="CF215" s="16">
        <v>2</v>
      </c>
      <c r="CG215" s="16">
        <v>2</v>
      </c>
      <c r="CH215" s="16">
        <v>2</v>
      </c>
      <c r="CI215" s="16">
        <v>2</v>
      </c>
      <c r="CJ215" s="16">
        <v>2</v>
      </c>
      <c r="CK215" s="16">
        <v>2</v>
      </c>
      <c r="CL215" s="16">
        <v>1</v>
      </c>
      <c r="CM215" s="16">
        <v>1</v>
      </c>
      <c r="CN215" s="16">
        <v>1</v>
      </c>
      <c r="CO215" s="16">
        <v>2</v>
      </c>
      <c r="CP215" s="16">
        <v>2</v>
      </c>
      <c r="CQ215" s="16">
        <v>2</v>
      </c>
      <c r="CR215" s="16">
        <v>2</v>
      </c>
      <c r="CS215" s="16">
        <v>2</v>
      </c>
      <c r="CT215" s="16">
        <v>2</v>
      </c>
      <c r="CU215" s="16">
        <v>2</v>
      </c>
      <c r="CV215" s="16">
        <v>2</v>
      </c>
      <c r="CW215" s="69">
        <f t="shared" si="69"/>
        <v>36</v>
      </c>
      <c r="CX215" s="352">
        <f t="shared" si="70"/>
        <v>0.92307692307692313</v>
      </c>
      <c r="CY215" s="69">
        <f t="shared" si="71"/>
        <v>3</v>
      </c>
      <c r="CZ215" s="70">
        <f t="shared" si="72"/>
        <v>7.6923076923076927E-2</v>
      </c>
      <c r="DA215" s="69">
        <f t="shared" si="73"/>
        <v>0</v>
      </c>
      <c r="DB215" s="70">
        <f t="shared" si="74"/>
        <v>0</v>
      </c>
      <c r="DC215" s="69">
        <f t="shared" si="75"/>
        <v>0</v>
      </c>
      <c r="DD215" s="70">
        <f t="shared" si="76"/>
        <v>0</v>
      </c>
      <c r="DE215" s="71">
        <f t="shared" si="77"/>
        <v>1.9230769230769231</v>
      </c>
      <c r="DF215" s="71" t="str">
        <f t="shared" si="78"/>
        <v>Đạt mục tiêu</v>
      </c>
      <c r="DG215" s="2"/>
      <c r="DH215" s="2"/>
      <c r="DI215" s="2"/>
      <c r="DJ215" s="2"/>
      <c r="DK215" s="2"/>
      <c r="DL215" s="2"/>
      <c r="DM215" s="2"/>
      <c r="DN215" s="2"/>
      <c r="DO215" s="2"/>
      <c r="DP215" s="2"/>
      <c r="DQ215" s="2"/>
      <c r="DR215" s="2"/>
      <c r="DS215" s="2"/>
      <c r="DT215" s="2"/>
      <c r="DU215" s="2"/>
      <c r="DV215" s="2"/>
      <c r="DW215" s="2"/>
      <c r="DX215" s="2"/>
      <c r="DY215" s="2"/>
      <c r="DZ215" s="2"/>
    </row>
    <row r="216" spans="1:130" ht="45" hidden="1" customHeight="1" x14ac:dyDescent="0.25">
      <c r="A216" s="49">
        <v>187</v>
      </c>
      <c r="B216" s="62">
        <v>308</v>
      </c>
      <c r="C216" s="56">
        <v>309</v>
      </c>
      <c r="D216" s="8" t="s">
        <v>276</v>
      </c>
      <c r="E216" s="15" t="s">
        <v>38</v>
      </c>
      <c r="F216" s="15" t="s">
        <v>277</v>
      </c>
      <c r="G216" s="64" t="s">
        <v>38</v>
      </c>
      <c r="H216" s="8" t="s">
        <v>760</v>
      </c>
      <c r="I216" s="64" t="s">
        <v>628</v>
      </c>
      <c r="J216" s="64" t="s">
        <v>179</v>
      </c>
      <c r="K216" s="16" t="s">
        <v>6</v>
      </c>
      <c r="L216" s="16" t="s">
        <v>15</v>
      </c>
      <c r="M216" s="11"/>
      <c r="N216" s="11" t="s">
        <v>547</v>
      </c>
      <c r="O216" s="66"/>
      <c r="P216" s="66"/>
      <c r="Q216" s="66"/>
      <c r="R216" s="66"/>
      <c r="S216" s="66"/>
      <c r="T216" s="66"/>
      <c r="U216" s="66"/>
      <c r="V216" s="66"/>
      <c r="W216" s="66" t="s">
        <v>15</v>
      </c>
      <c r="X216" s="66"/>
      <c r="Y216" s="67">
        <f t="shared" si="79"/>
        <v>1</v>
      </c>
      <c r="Z216" s="16"/>
      <c r="AA216" s="16"/>
      <c r="AB216" s="16"/>
      <c r="AC216" s="16"/>
      <c r="AD216" s="16"/>
      <c r="AE216" s="7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t="s">
        <v>654</v>
      </c>
      <c r="BI216" s="16"/>
      <c r="BJ216" s="16">
        <v>2</v>
      </c>
      <c r="BK216" s="16">
        <v>2</v>
      </c>
      <c r="BL216" s="16">
        <v>2</v>
      </c>
      <c r="BM216" s="16">
        <v>2</v>
      </c>
      <c r="BN216" s="16">
        <v>2</v>
      </c>
      <c r="BO216" s="16">
        <v>2</v>
      </c>
      <c r="BP216" s="16">
        <v>2</v>
      </c>
      <c r="BQ216" s="16">
        <v>2</v>
      </c>
      <c r="BR216" s="16">
        <v>2</v>
      </c>
      <c r="BS216" s="16">
        <v>2</v>
      </c>
      <c r="BT216" s="16">
        <v>2</v>
      </c>
      <c r="BU216" s="16">
        <v>2</v>
      </c>
      <c r="BV216" s="16">
        <v>2</v>
      </c>
      <c r="BW216" s="16">
        <v>2</v>
      </c>
      <c r="BX216" s="16">
        <v>2</v>
      </c>
      <c r="BY216" s="16">
        <v>2</v>
      </c>
      <c r="BZ216" s="16">
        <v>2</v>
      </c>
      <c r="CA216" s="16">
        <v>2</v>
      </c>
      <c r="CB216" s="16">
        <v>2</v>
      </c>
      <c r="CC216" s="16">
        <v>2</v>
      </c>
      <c r="CD216" s="16">
        <v>2</v>
      </c>
      <c r="CE216" s="16">
        <v>2</v>
      </c>
      <c r="CF216" s="16">
        <v>2</v>
      </c>
      <c r="CG216" s="16">
        <v>2</v>
      </c>
      <c r="CH216" s="16">
        <v>2</v>
      </c>
      <c r="CI216" s="16">
        <v>2</v>
      </c>
      <c r="CJ216" s="16">
        <v>2</v>
      </c>
      <c r="CK216" s="16">
        <v>2</v>
      </c>
      <c r="CL216" s="16">
        <v>2</v>
      </c>
      <c r="CM216" s="16">
        <v>2</v>
      </c>
      <c r="CN216" s="16">
        <v>2</v>
      </c>
      <c r="CO216" s="16">
        <v>2</v>
      </c>
      <c r="CP216" s="16">
        <v>2</v>
      </c>
      <c r="CQ216" s="16">
        <v>2</v>
      </c>
      <c r="CR216" s="16">
        <v>2</v>
      </c>
      <c r="CS216" s="16"/>
      <c r="CT216" s="16">
        <v>2</v>
      </c>
      <c r="CU216" s="16">
        <v>2</v>
      </c>
      <c r="CV216" s="16">
        <v>2</v>
      </c>
      <c r="CW216" s="69">
        <f t="shared" si="69"/>
        <v>38</v>
      </c>
      <c r="CX216" s="352">
        <f t="shared" si="70"/>
        <v>1</v>
      </c>
      <c r="CY216" s="69">
        <f t="shared" si="71"/>
        <v>0</v>
      </c>
      <c r="CZ216" s="70">
        <f t="shared" si="72"/>
        <v>0</v>
      </c>
      <c r="DA216" s="69">
        <f t="shared" si="73"/>
        <v>0</v>
      </c>
      <c r="DB216" s="70">
        <f t="shared" si="74"/>
        <v>0</v>
      </c>
      <c r="DC216" s="69">
        <f t="shared" si="75"/>
        <v>0</v>
      </c>
      <c r="DD216" s="70">
        <f t="shared" si="76"/>
        <v>0</v>
      </c>
      <c r="DE216" s="71">
        <f t="shared" si="77"/>
        <v>2</v>
      </c>
      <c r="DF216" s="71" t="str">
        <f t="shared" si="78"/>
        <v>Đạt mục tiêu</v>
      </c>
      <c r="DG216" s="2"/>
      <c r="DH216" s="2"/>
      <c r="DI216" s="2"/>
      <c r="DJ216" s="2"/>
      <c r="DK216" s="2"/>
      <c r="DL216" s="2"/>
      <c r="DM216" s="2"/>
      <c r="DN216" s="2"/>
      <c r="DO216" s="2"/>
      <c r="DP216" s="2"/>
      <c r="DQ216" s="2"/>
      <c r="DR216" s="2"/>
      <c r="DS216" s="2"/>
      <c r="DT216" s="2"/>
      <c r="DU216" s="2"/>
      <c r="DV216" s="2"/>
      <c r="DW216" s="2"/>
      <c r="DX216" s="2"/>
      <c r="DY216" s="2"/>
      <c r="DZ216" s="2"/>
    </row>
    <row r="217" spans="1:130" ht="15.75" customHeight="1" x14ac:dyDescent="0.25">
      <c r="A217" s="49">
        <v>188</v>
      </c>
      <c r="B217" s="55">
        <v>309</v>
      </c>
      <c r="C217" s="56">
        <v>310</v>
      </c>
      <c r="D217" s="85" t="s">
        <v>278</v>
      </c>
      <c r="E217" s="86"/>
      <c r="F217" s="87"/>
      <c r="G217" s="57"/>
      <c r="H217" s="57"/>
      <c r="I217" s="64"/>
      <c r="J217" s="57"/>
      <c r="K217" s="57" t="s">
        <v>8</v>
      </c>
      <c r="L217" s="57" t="s">
        <v>8</v>
      </c>
      <c r="M217" s="57" t="s">
        <v>8</v>
      </c>
      <c r="N217" s="296"/>
      <c r="O217" s="58" t="s">
        <v>609</v>
      </c>
      <c r="P217" s="58" t="s">
        <v>609</v>
      </c>
      <c r="Q217" s="58" t="s">
        <v>609</v>
      </c>
      <c r="R217" s="58" t="s">
        <v>609</v>
      </c>
      <c r="S217" s="58" t="s">
        <v>609</v>
      </c>
      <c r="T217" s="58" t="s">
        <v>609</v>
      </c>
      <c r="U217" s="58" t="s">
        <v>609</v>
      </c>
      <c r="V217" s="58" t="s">
        <v>609</v>
      </c>
      <c r="W217" s="58" t="s">
        <v>609</v>
      </c>
      <c r="X217" s="58" t="s">
        <v>609</v>
      </c>
      <c r="Y217" s="67">
        <f t="shared" si="79"/>
        <v>0</v>
      </c>
      <c r="Z217" s="57"/>
      <c r="AA217" s="57"/>
      <c r="AB217" s="57"/>
      <c r="AC217" s="57"/>
      <c r="AD217" s="57"/>
      <c r="AE217" s="57"/>
      <c r="AF217" s="57"/>
      <c r="AG217" s="57"/>
      <c r="AH217" s="57"/>
      <c r="AI217" s="57"/>
      <c r="AJ217" s="57"/>
      <c r="AK217" s="57"/>
      <c r="AL217" s="78"/>
      <c r="AM217" s="78"/>
      <c r="AN217" s="78"/>
      <c r="AO217" s="78"/>
      <c r="AP217" s="78"/>
      <c r="AQ217" s="78"/>
      <c r="AR217" s="78"/>
      <c r="AS217" s="78"/>
      <c r="AT217" s="78"/>
      <c r="AU217" s="57"/>
      <c r="AV217" s="57"/>
      <c r="AW217" s="57"/>
      <c r="AX217" s="57"/>
      <c r="AY217" s="57"/>
      <c r="AZ217" s="57"/>
      <c r="BA217" s="57"/>
      <c r="BB217" s="57"/>
      <c r="BC217" s="78"/>
      <c r="BD217" s="78"/>
      <c r="BE217" s="78"/>
      <c r="BF217" s="78"/>
      <c r="BG217" s="78"/>
      <c r="BH217" s="78"/>
      <c r="BI217" s="78"/>
      <c r="BJ217" s="336" t="s">
        <v>8</v>
      </c>
      <c r="BK217" s="336" t="s">
        <v>8</v>
      </c>
      <c r="BL217" s="336" t="s">
        <v>8</v>
      </c>
      <c r="BM217" s="336" t="s">
        <v>8</v>
      </c>
      <c r="BN217" s="336" t="s">
        <v>8</v>
      </c>
      <c r="BO217" s="336" t="s">
        <v>8</v>
      </c>
      <c r="BP217" s="336" t="s">
        <v>8</v>
      </c>
      <c r="BQ217" s="336" t="s">
        <v>8</v>
      </c>
      <c r="BR217" s="336" t="s">
        <v>8</v>
      </c>
      <c r="BS217" s="336" t="s">
        <v>8</v>
      </c>
      <c r="BT217" s="336" t="s">
        <v>8</v>
      </c>
      <c r="BU217" s="336" t="s">
        <v>8</v>
      </c>
      <c r="BV217" s="336" t="s">
        <v>8</v>
      </c>
      <c r="BW217" s="336" t="s">
        <v>8</v>
      </c>
      <c r="BX217" s="336" t="s">
        <v>8</v>
      </c>
      <c r="BY217" s="336" t="s">
        <v>8</v>
      </c>
      <c r="BZ217" s="336" t="s">
        <v>8</v>
      </c>
      <c r="CA217" s="336" t="s">
        <v>8</v>
      </c>
      <c r="CB217" s="336" t="s">
        <v>8</v>
      </c>
      <c r="CC217" s="336" t="s">
        <v>8</v>
      </c>
      <c r="CD217" s="336" t="s">
        <v>8</v>
      </c>
      <c r="CE217" s="336" t="s">
        <v>8</v>
      </c>
      <c r="CF217" s="336" t="s">
        <v>8</v>
      </c>
      <c r="CG217" s="336" t="s">
        <v>8</v>
      </c>
      <c r="CH217" s="336" t="s">
        <v>8</v>
      </c>
      <c r="CI217" s="336" t="s">
        <v>8</v>
      </c>
      <c r="CJ217" s="336" t="s">
        <v>8</v>
      </c>
      <c r="CK217" s="336" t="s">
        <v>8</v>
      </c>
      <c r="CL217" s="336" t="s">
        <v>8</v>
      </c>
      <c r="CM217" s="336" t="s">
        <v>8</v>
      </c>
      <c r="CN217" s="336" t="s">
        <v>8</v>
      </c>
      <c r="CO217" s="336" t="s">
        <v>8</v>
      </c>
      <c r="CP217" s="336" t="s">
        <v>8</v>
      </c>
      <c r="CQ217" s="336" t="s">
        <v>8</v>
      </c>
      <c r="CR217" s="336" t="s">
        <v>8</v>
      </c>
      <c r="CS217" s="336"/>
      <c r="CT217" s="336" t="s">
        <v>8</v>
      </c>
      <c r="CU217" s="336" t="s">
        <v>8</v>
      </c>
      <c r="CV217" s="336" t="s">
        <v>8</v>
      </c>
      <c r="CW217" s="336" t="s">
        <v>8</v>
      </c>
      <c r="CX217" s="331" t="s">
        <v>8</v>
      </c>
      <c r="CY217" s="336" t="s">
        <v>8</v>
      </c>
      <c r="CZ217" s="336" t="s">
        <v>8</v>
      </c>
      <c r="DA217" s="336" t="s">
        <v>8</v>
      </c>
      <c r="DB217" s="336" t="s">
        <v>8</v>
      </c>
      <c r="DC217" s="336" t="s">
        <v>8</v>
      </c>
      <c r="DD217" s="336" t="s">
        <v>8</v>
      </c>
      <c r="DE217" s="57" t="s">
        <v>8</v>
      </c>
      <c r="DF217" s="57" t="s">
        <v>8</v>
      </c>
      <c r="DG217" s="2"/>
      <c r="DH217" s="2"/>
      <c r="DI217" s="2"/>
      <c r="DJ217" s="2"/>
      <c r="DK217" s="2"/>
      <c r="DL217" s="2"/>
      <c r="DM217" s="2"/>
      <c r="DN217" s="2"/>
      <c r="DO217" s="2"/>
      <c r="DP217" s="2"/>
      <c r="DQ217" s="2"/>
      <c r="DR217" s="2"/>
      <c r="DS217" s="2"/>
      <c r="DT217" s="2"/>
      <c r="DU217" s="2"/>
      <c r="DV217" s="2"/>
      <c r="DW217" s="2"/>
      <c r="DX217" s="2"/>
      <c r="DY217" s="2"/>
      <c r="DZ217" s="2"/>
    </row>
    <row r="218" spans="1:130" ht="38.25" hidden="1" customHeight="1" x14ac:dyDescent="0.25">
      <c r="A218" s="49">
        <v>189</v>
      </c>
      <c r="B218" s="62">
        <v>310</v>
      </c>
      <c r="C218" s="56">
        <v>313</v>
      </c>
      <c r="D218" s="8" t="s">
        <v>279</v>
      </c>
      <c r="E218" s="15" t="s">
        <v>19</v>
      </c>
      <c r="F218" s="15" t="s">
        <v>280</v>
      </c>
      <c r="G218" s="64" t="s">
        <v>19</v>
      </c>
      <c r="H218" s="15" t="s">
        <v>761</v>
      </c>
      <c r="I218" s="64" t="s">
        <v>628</v>
      </c>
      <c r="J218" s="64" t="s">
        <v>179</v>
      </c>
      <c r="K218" s="16" t="s">
        <v>6</v>
      </c>
      <c r="L218" s="16" t="s">
        <v>15</v>
      </c>
      <c r="M218" s="11">
        <v>1</v>
      </c>
      <c r="N218" s="11" t="s">
        <v>546</v>
      </c>
      <c r="O218" s="66"/>
      <c r="P218" s="66"/>
      <c r="Q218" s="66"/>
      <c r="R218" s="66"/>
      <c r="S218" s="66"/>
      <c r="T218" s="66"/>
      <c r="U218" s="66" t="s">
        <v>15</v>
      </c>
      <c r="V218" s="66"/>
      <c r="W218" s="66"/>
      <c r="X218" s="66"/>
      <c r="Y218" s="67">
        <f t="shared" si="79"/>
        <v>1</v>
      </c>
      <c r="Z218" s="16"/>
      <c r="AA218" s="16"/>
      <c r="AB218" s="16"/>
      <c r="AC218" s="16"/>
      <c r="AD218" s="16"/>
      <c r="AE218" s="7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t="s">
        <v>645</v>
      </c>
      <c r="BB218" s="16"/>
      <c r="BC218" s="16"/>
      <c r="BD218" s="16"/>
      <c r="BE218" s="16"/>
      <c r="BF218" s="16"/>
      <c r="BG218" s="16"/>
      <c r="BH218" s="16"/>
      <c r="BI218" s="16"/>
      <c r="BJ218" s="16">
        <v>2</v>
      </c>
      <c r="BK218" s="16">
        <v>2</v>
      </c>
      <c r="BL218" s="16">
        <v>2</v>
      </c>
      <c r="BM218" s="16">
        <v>2</v>
      </c>
      <c r="BN218" s="16">
        <v>2</v>
      </c>
      <c r="BO218" s="16">
        <v>2</v>
      </c>
      <c r="BP218" s="16">
        <v>2</v>
      </c>
      <c r="BQ218" s="16">
        <v>2</v>
      </c>
      <c r="BR218" s="16">
        <v>2</v>
      </c>
      <c r="BS218" s="16">
        <v>2</v>
      </c>
      <c r="BT218" s="16">
        <v>2</v>
      </c>
      <c r="BU218" s="16">
        <v>2</v>
      </c>
      <c r="BV218" s="16">
        <v>2</v>
      </c>
      <c r="BW218" s="16">
        <v>2</v>
      </c>
      <c r="BX218" s="16">
        <v>2</v>
      </c>
      <c r="BY218" s="16">
        <v>2</v>
      </c>
      <c r="BZ218" s="16">
        <v>2</v>
      </c>
      <c r="CA218" s="16">
        <v>2</v>
      </c>
      <c r="CB218" s="16">
        <v>2</v>
      </c>
      <c r="CC218" s="16">
        <v>2</v>
      </c>
      <c r="CD218" s="16">
        <v>2</v>
      </c>
      <c r="CE218" s="16">
        <v>2</v>
      </c>
      <c r="CF218" s="16">
        <v>2</v>
      </c>
      <c r="CG218" s="16">
        <v>2</v>
      </c>
      <c r="CH218" s="16">
        <v>2</v>
      </c>
      <c r="CI218" s="16">
        <v>2</v>
      </c>
      <c r="CJ218" s="16">
        <v>2</v>
      </c>
      <c r="CK218" s="16">
        <v>2</v>
      </c>
      <c r="CL218" s="16">
        <v>2</v>
      </c>
      <c r="CM218" s="16">
        <v>2</v>
      </c>
      <c r="CN218" s="16">
        <v>2</v>
      </c>
      <c r="CO218" s="16">
        <v>2</v>
      </c>
      <c r="CP218" s="16">
        <v>2</v>
      </c>
      <c r="CQ218" s="16">
        <v>2</v>
      </c>
      <c r="CR218" s="16">
        <v>2</v>
      </c>
      <c r="CS218" s="16"/>
      <c r="CT218" s="16">
        <v>2</v>
      </c>
      <c r="CU218" s="16">
        <v>2</v>
      </c>
      <c r="CV218" s="16">
        <v>2</v>
      </c>
      <c r="CW218" s="69">
        <f>COUNTIF(BJ218:CV218,"2")</f>
        <v>38</v>
      </c>
      <c r="CX218" s="352">
        <f>CW218/(CW218+CY218+DA218+DC218)</f>
        <v>1</v>
      </c>
      <c r="CY218" s="69">
        <f>COUNTIF(BJ218:CV218,"1")</f>
        <v>0</v>
      </c>
      <c r="CZ218" s="70">
        <f>CY218/(CW218+CY218+DA218+DC218)</f>
        <v>0</v>
      </c>
      <c r="DA218" s="69">
        <f>COUNTIF(BJ218:CV218,"0")</f>
        <v>0</v>
      </c>
      <c r="DB218" s="70">
        <f>DA218/(CW218+CY218+DA218+DC218)</f>
        <v>0</v>
      </c>
      <c r="DC218" s="69">
        <f>COUNTIF(BJ218:CV218,"KĐG")</f>
        <v>0</v>
      </c>
      <c r="DD218" s="70">
        <f>DC218/(CW218+CY218+DA218+DC218)</f>
        <v>0</v>
      </c>
      <c r="DE218" s="71">
        <f>(((CW218*2)+(CY218*1)+(DA218*0)))/(CW218+CY218+DA218)</f>
        <v>2</v>
      </c>
      <c r="DF218" s="71" t="str">
        <f>IF(DD218&gt;=50%,"KĐG",IF(DE218&gt;=1.6,"Đạt mục tiêu",IF(DE218&gt;=1,"Cần cố gắng","Chưa đạt")))</f>
        <v>Đạt mục tiêu</v>
      </c>
      <c r="DG218" s="2"/>
      <c r="DH218" s="2"/>
      <c r="DI218" s="2"/>
      <c r="DJ218" s="2"/>
      <c r="DK218" s="2"/>
      <c r="DL218" s="2"/>
      <c r="DM218" s="2"/>
      <c r="DN218" s="2"/>
      <c r="DO218" s="2"/>
      <c r="DP218" s="2"/>
      <c r="DQ218" s="2"/>
      <c r="DR218" s="2"/>
      <c r="DS218" s="2"/>
      <c r="DT218" s="2"/>
      <c r="DU218" s="2"/>
      <c r="DV218" s="2"/>
      <c r="DW218" s="2"/>
      <c r="DX218" s="2"/>
      <c r="DY218" s="2"/>
      <c r="DZ218" s="2"/>
    </row>
    <row r="219" spans="1:130" ht="15.75" customHeight="1" x14ac:dyDescent="0.25">
      <c r="A219" s="49">
        <v>190</v>
      </c>
      <c r="B219" s="55">
        <v>313</v>
      </c>
      <c r="C219" s="56">
        <v>314</v>
      </c>
      <c r="D219" s="706" t="s">
        <v>281</v>
      </c>
      <c r="E219" s="707"/>
      <c r="F219" s="707"/>
      <c r="G219" s="707"/>
      <c r="H219" s="705"/>
      <c r="I219" s="64"/>
      <c r="J219" s="57"/>
      <c r="K219" s="57" t="s">
        <v>8</v>
      </c>
      <c r="L219" s="57" t="s">
        <v>8</v>
      </c>
      <c r="M219" s="57" t="s">
        <v>8</v>
      </c>
      <c r="N219" s="296"/>
      <c r="O219" s="58" t="s">
        <v>609</v>
      </c>
      <c r="P219" s="58" t="s">
        <v>609</v>
      </c>
      <c r="Q219" s="58" t="s">
        <v>609</v>
      </c>
      <c r="R219" s="58" t="s">
        <v>609</v>
      </c>
      <c r="S219" s="58" t="s">
        <v>609</v>
      </c>
      <c r="T219" s="58" t="s">
        <v>609</v>
      </c>
      <c r="U219" s="58" t="s">
        <v>609</v>
      </c>
      <c r="V219" s="58" t="s">
        <v>609</v>
      </c>
      <c r="W219" s="58" t="s">
        <v>609</v>
      </c>
      <c r="X219" s="58" t="s">
        <v>609</v>
      </c>
      <c r="Y219" s="67">
        <f t="shared" si="79"/>
        <v>0</v>
      </c>
      <c r="Z219" s="57"/>
      <c r="AA219" s="57"/>
      <c r="AB219" s="57"/>
      <c r="AC219" s="57"/>
      <c r="AD219" s="57"/>
      <c r="AE219" s="77"/>
      <c r="AF219" s="78"/>
      <c r="AG219" s="78"/>
      <c r="AH219" s="78"/>
      <c r="AI219" s="78"/>
      <c r="AJ219" s="78"/>
      <c r="AK219" s="78"/>
      <c r="AL219" s="78"/>
      <c r="AM219" s="78"/>
      <c r="AN219" s="78"/>
      <c r="AO219" s="78"/>
      <c r="AP219" s="78"/>
      <c r="AQ219" s="78"/>
      <c r="AR219" s="78"/>
      <c r="AS219" s="78"/>
      <c r="AT219" s="78"/>
      <c r="AU219" s="78"/>
      <c r="AV219" s="78"/>
      <c r="AW219" s="78"/>
      <c r="AX219" s="78"/>
      <c r="AY219" s="78"/>
      <c r="AZ219" s="78"/>
      <c r="BA219" s="78"/>
      <c r="BB219" s="78"/>
      <c r="BC219" s="78"/>
      <c r="BD219" s="78"/>
      <c r="BE219" s="78"/>
      <c r="BF219" s="78"/>
      <c r="BG219" s="78"/>
      <c r="BH219" s="78"/>
      <c r="BI219" s="78"/>
      <c r="BJ219" s="336" t="s">
        <v>8</v>
      </c>
      <c r="BK219" s="336" t="s">
        <v>8</v>
      </c>
      <c r="BL219" s="336" t="s">
        <v>8</v>
      </c>
      <c r="BM219" s="336" t="s">
        <v>8</v>
      </c>
      <c r="BN219" s="336" t="s">
        <v>8</v>
      </c>
      <c r="BO219" s="336" t="s">
        <v>8</v>
      </c>
      <c r="BP219" s="336" t="s">
        <v>8</v>
      </c>
      <c r="BQ219" s="336" t="s">
        <v>8</v>
      </c>
      <c r="BR219" s="336" t="s">
        <v>8</v>
      </c>
      <c r="BS219" s="336" t="s">
        <v>8</v>
      </c>
      <c r="BT219" s="336" t="s">
        <v>8</v>
      </c>
      <c r="BU219" s="336" t="s">
        <v>8</v>
      </c>
      <c r="BV219" s="336" t="s">
        <v>8</v>
      </c>
      <c r="BW219" s="336" t="s">
        <v>8</v>
      </c>
      <c r="BX219" s="336" t="s">
        <v>8</v>
      </c>
      <c r="BY219" s="336" t="s">
        <v>8</v>
      </c>
      <c r="BZ219" s="336" t="s">
        <v>8</v>
      </c>
      <c r="CA219" s="336" t="s">
        <v>8</v>
      </c>
      <c r="CB219" s="336" t="s">
        <v>8</v>
      </c>
      <c r="CC219" s="336" t="s">
        <v>8</v>
      </c>
      <c r="CD219" s="336" t="s">
        <v>8</v>
      </c>
      <c r="CE219" s="336" t="s">
        <v>8</v>
      </c>
      <c r="CF219" s="336" t="s">
        <v>8</v>
      </c>
      <c r="CG219" s="336" t="s">
        <v>8</v>
      </c>
      <c r="CH219" s="336" t="s">
        <v>8</v>
      </c>
      <c r="CI219" s="336" t="s">
        <v>8</v>
      </c>
      <c r="CJ219" s="336" t="s">
        <v>8</v>
      </c>
      <c r="CK219" s="336" t="s">
        <v>8</v>
      </c>
      <c r="CL219" s="336" t="s">
        <v>8</v>
      </c>
      <c r="CM219" s="336" t="s">
        <v>8</v>
      </c>
      <c r="CN219" s="336" t="s">
        <v>8</v>
      </c>
      <c r="CO219" s="336" t="s">
        <v>8</v>
      </c>
      <c r="CP219" s="336" t="s">
        <v>8</v>
      </c>
      <c r="CQ219" s="336" t="s">
        <v>8</v>
      </c>
      <c r="CR219" s="336" t="s">
        <v>8</v>
      </c>
      <c r="CS219" s="336"/>
      <c r="CT219" s="336" t="s">
        <v>8</v>
      </c>
      <c r="CU219" s="336" t="s">
        <v>8</v>
      </c>
      <c r="CV219" s="336" t="s">
        <v>8</v>
      </c>
      <c r="CW219" s="336" t="s">
        <v>8</v>
      </c>
      <c r="CX219" s="331" t="s">
        <v>8</v>
      </c>
      <c r="CY219" s="336" t="s">
        <v>8</v>
      </c>
      <c r="CZ219" s="336" t="s">
        <v>8</v>
      </c>
      <c r="DA219" s="336" t="s">
        <v>8</v>
      </c>
      <c r="DB219" s="336" t="s">
        <v>8</v>
      </c>
      <c r="DC219" s="336" t="s">
        <v>8</v>
      </c>
      <c r="DD219" s="336" t="s">
        <v>8</v>
      </c>
      <c r="DE219" s="57" t="s">
        <v>8</v>
      </c>
      <c r="DF219" s="57" t="s">
        <v>8</v>
      </c>
      <c r="DG219" s="2"/>
      <c r="DH219" s="2"/>
      <c r="DI219" s="2"/>
      <c r="DJ219" s="2"/>
      <c r="DK219" s="2"/>
      <c r="DL219" s="2"/>
      <c r="DM219" s="2"/>
      <c r="DN219" s="2"/>
      <c r="DO219" s="2"/>
      <c r="DP219" s="2"/>
      <c r="DQ219" s="2"/>
      <c r="DR219" s="2"/>
      <c r="DS219" s="2"/>
      <c r="DT219" s="2"/>
      <c r="DU219" s="2"/>
      <c r="DV219" s="2"/>
      <c r="DW219" s="2"/>
      <c r="DX219" s="2"/>
      <c r="DY219" s="2"/>
      <c r="DZ219" s="2"/>
    </row>
    <row r="220" spans="1:130" ht="60.75" hidden="1" customHeight="1" x14ac:dyDescent="0.25">
      <c r="A220" s="49">
        <v>191</v>
      </c>
      <c r="B220" s="62">
        <v>314</v>
      </c>
      <c r="C220" s="56">
        <v>317</v>
      </c>
      <c r="D220" s="8" t="s">
        <v>282</v>
      </c>
      <c r="E220" s="15" t="s">
        <v>11</v>
      </c>
      <c r="F220" s="15" t="s">
        <v>283</v>
      </c>
      <c r="G220" s="64" t="s">
        <v>19</v>
      </c>
      <c r="H220" s="15" t="s">
        <v>762</v>
      </c>
      <c r="I220" s="64" t="s">
        <v>628</v>
      </c>
      <c r="J220" s="8" t="s">
        <v>179</v>
      </c>
      <c r="K220" s="12" t="s">
        <v>6</v>
      </c>
      <c r="L220" s="12" t="s">
        <v>15</v>
      </c>
      <c r="M220" s="11">
        <v>1</v>
      </c>
      <c r="N220" s="11" t="s">
        <v>546</v>
      </c>
      <c r="O220" s="66"/>
      <c r="P220" s="66"/>
      <c r="Q220" s="66"/>
      <c r="R220" s="66"/>
      <c r="S220" s="66"/>
      <c r="T220" s="66"/>
      <c r="U220" s="66" t="s">
        <v>15</v>
      </c>
      <c r="V220" s="66"/>
      <c r="W220" s="66"/>
      <c r="X220" s="66"/>
      <c r="Y220" s="67">
        <f t="shared" si="79"/>
        <v>1</v>
      </c>
      <c r="Z220" s="16"/>
      <c r="AA220" s="16"/>
      <c r="AB220" s="16"/>
      <c r="AC220" s="16"/>
      <c r="AD220" s="16"/>
      <c r="AE220" s="68"/>
      <c r="AF220" s="12"/>
      <c r="AG220" s="12"/>
      <c r="AH220" s="12"/>
      <c r="AI220" s="12"/>
      <c r="AJ220" s="12"/>
      <c r="AK220" s="12"/>
      <c r="AL220" s="12"/>
      <c r="AM220" s="12"/>
      <c r="AN220" s="12"/>
      <c r="AO220" s="12"/>
      <c r="AP220" s="12"/>
      <c r="AQ220" s="12"/>
      <c r="AR220" s="12"/>
      <c r="AS220" s="12"/>
      <c r="AT220" s="12"/>
      <c r="AU220" s="12"/>
      <c r="AV220" s="12"/>
      <c r="AW220" s="12"/>
      <c r="AX220" s="12"/>
      <c r="AY220" s="12" t="s">
        <v>710</v>
      </c>
      <c r="AZ220" s="12"/>
      <c r="BA220" s="12" t="s">
        <v>623</v>
      </c>
      <c r="BB220" s="12" t="s">
        <v>626</v>
      </c>
      <c r="BC220" s="12"/>
      <c r="BD220" s="12"/>
      <c r="BE220" s="12"/>
      <c r="BF220" s="12"/>
      <c r="BG220" s="12"/>
      <c r="BH220" s="12"/>
      <c r="BI220" s="12"/>
      <c r="BJ220" s="16">
        <v>2</v>
      </c>
      <c r="BK220" s="16">
        <v>2</v>
      </c>
      <c r="BL220" s="16">
        <v>2</v>
      </c>
      <c r="BM220" s="16">
        <v>2</v>
      </c>
      <c r="BN220" s="16">
        <v>2</v>
      </c>
      <c r="BO220" s="16">
        <v>2</v>
      </c>
      <c r="BP220" s="16">
        <v>2</v>
      </c>
      <c r="BQ220" s="16">
        <v>2</v>
      </c>
      <c r="BR220" s="16">
        <v>2</v>
      </c>
      <c r="BS220" s="16">
        <v>2</v>
      </c>
      <c r="BT220" s="16">
        <v>2</v>
      </c>
      <c r="BU220" s="16">
        <v>2</v>
      </c>
      <c r="BV220" s="16">
        <v>2</v>
      </c>
      <c r="BW220" s="16">
        <v>2</v>
      </c>
      <c r="BX220" s="16">
        <v>2</v>
      </c>
      <c r="BY220" s="16">
        <v>2</v>
      </c>
      <c r="BZ220" s="16">
        <v>2</v>
      </c>
      <c r="CA220" s="16">
        <v>2</v>
      </c>
      <c r="CB220" s="16">
        <v>2</v>
      </c>
      <c r="CC220" s="16">
        <v>2</v>
      </c>
      <c r="CD220" s="16">
        <v>2</v>
      </c>
      <c r="CE220" s="16">
        <v>2</v>
      </c>
      <c r="CF220" s="16">
        <v>2</v>
      </c>
      <c r="CG220" s="16">
        <v>2</v>
      </c>
      <c r="CH220" s="16">
        <v>2</v>
      </c>
      <c r="CI220" s="16">
        <v>2</v>
      </c>
      <c r="CJ220" s="16">
        <v>2</v>
      </c>
      <c r="CK220" s="16">
        <v>2</v>
      </c>
      <c r="CL220" s="16">
        <v>2</v>
      </c>
      <c r="CM220" s="16">
        <v>2</v>
      </c>
      <c r="CN220" s="16">
        <v>2</v>
      </c>
      <c r="CO220" s="16">
        <v>2</v>
      </c>
      <c r="CP220" s="16">
        <v>2</v>
      </c>
      <c r="CQ220" s="16">
        <v>2</v>
      </c>
      <c r="CR220" s="16">
        <v>2</v>
      </c>
      <c r="CS220" s="16"/>
      <c r="CT220" s="16">
        <v>2</v>
      </c>
      <c r="CU220" s="16">
        <v>2</v>
      </c>
      <c r="CV220" s="16">
        <v>2</v>
      </c>
      <c r="CW220" s="69">
        <f t="shared" ref="CW220:CW225" si="80">COUNTIF(BJ220:CV220,"2")</f>
        <v>38</v>
      </c>
      <c r="CX220" s="352">
        <f t="shared" ref="CX220:CX225" si="81">CW220/(CW220+CY220+DA220+DC220)</f>
        <v>1</v>
      </c>
      <c r="CY220" s="69">
        <f t="shared" ref="CY220:CY225" si="82">COUNTIF(BJ220:CV220,"1")</f>
        <v>0</v>
      </c>
      <c r="CZ220" s="70">
        <f t="shared" ref="CZ220:CZ225" si="83">CY220/(CW220+CY220+DA220+DC220)</f>
        <v>0</v>
      </c>
      <c r="DA220" s="69">
        <f t="shared" ref="DA220:DA225" si="84">COUNTIF(BJ220:CV220,"0")</f>
        <v>0</v>
      </c>
      <c r="DB220" s="70">
        <f t="shared" ref="DB220:DB225" si="85">DA220/(CW220+CY220+DA220+DC220)</f>
        <v>0</v>
      </c>
      <c r="DC220" s="69">
        <f t="shared" ref="DC220:DC225" si="86">COUNTIF(BJ220:CV220,"KĐG")</f>
        <v>0</v>
      </c>
      <c r="DD220" s="70">
        <f t="shared" ref="DD220:DD225" si="87">DC220/(CW220+CY220+DA220+DC220)</f>
        <v>0</v>
      </c>
      <c r="DE220" s="71">
        <f t="shared" ref="DE220:DE225" si="88">(((CW220*2)+(CY220*1)+(DA220*0)))/(CW220+CY220+DA220)</f>
        <v>2</v>
      </c>
      <c r="DF220" s="71" t="str">
        <f t="shared" ref="DF220:DF225" si="89">IF(DD220&gt;=50%,"KĐG",IF(DE220&gt;=1.6,"Đạt mục tiêu",IF(DE220&gt;=1,"Cần cố gắng","Chưa đạt")))</f>
        <v>Đạt mục tiêu</v>
      </c>
      <c r="DG220" s="2"/>
      <c r="DH220" s="2"/>
      <c r="DI220" s="2"/>
      <c r="DJ220" s="2"/>
      <c r="DK220" s="2"/>
      <c r="DL220" s="2"/>
      <c r="DM220" s="2"/>
      <c r="DN220" s="2"/>
      <c r="DO220" s="2"/>
      <c r="DP220" s="2"/>
      <c r="DQ220" s="2"/>
      <c r="DR220" s="2"/>
      <c r="DS220" s="2"/>
      <c r="DT220" s="2"/>
      <c r="DU220" s="2"/>
      <c r="DV220" s="2"/>
      <c r="DW220" s="2"/>
      <c r="DX220" s="2"/>
      <c r="DY220" s="2"/>
      <c r="DZ220" s="2"/>
    </row>
    <row r="221" spans="1:130" ht="63.75" hidden="1" customHeight="1" x14ac:dyDescent="0.25">
      <c r="A221" s="49">
        <v>192</v>
      </c>
      <c r="B221" s="62">
        <v>317</v>
      </c>
      <c r="C221" s="56">
        <v>317</v>
      </c>
      <c r="D221" s="8" t="s">
        <v>282</v>
      </c>
      <c r="E221" s="15" t="s">
        <v>11</v>
      </c>
      <c r="F221" s="15" t="s">
        <v>283</v>
      </c>
      <c r="G221" s="64" t="s">
        <v>19</v>
      </c>
      <c r="H221" s="15" t="s">
        <v>763</v>
      </c>
      <c r="I221" s="64" t="s">
        <v>628</v>
      </c>
      <c r="J221" s="8"/>
      <c r="K221" s="13"/>
      <c r="L221" s="13"/>
      <c r="M221" s="11"/>
      <c r="N221" s="306" t="s">
        <v>545</v>
      </c>
      <c r="O221" s="66"/>
      <c r="P221" s="66"/>
      <c r="Q221" s="66"/>
      <c r="R221" s="66"/>
      <c r="S221" s="66"/>
      <c r="T221" s="66" t="s">
        <v>15</v>
      </c>
      <c r="U221" s="66"/>
      <c r="V221" s="66"/>
      <c r="W221" s="66"/>
      <c r="X221" s="66"/>
      <c r="Y221" s="67">
        <f t="shared" si="79"/>
        <v>1</v>
      </c>
      <c r="Z221" s="16"/>
      <c r="AA221" s="16"/>
      <c r="AB221" s="16"/>
      <c r="AC221" s="16"/>
      <c r="AD221" s="16"/>
      <c r="AE221" s="68"/>
      <c r="AF221" s="12"/>
      <c r="AG221" s="12"/>
      <c r="AH221" s="12"/>
      <c r="AI221" s="12"/>
      <c r="AJ221" s="12"/>
      <c r="AK221" s="12"/>
      <c r="AL221" s="12"/>
      <c r="AM221" s="12"/>
      <c r="AN221" s="12"/>
      <c r="AO221" s="12"/>
      <c r="AP221" s="12"/>
      <c r="AQ221" s="12"/>
      <c r="AR221" s="12"/>
      <c r="AS221" s="12"/>
      <c r="AT221" s="12"/>
      <c r="AU221" s="12"/>
      <c r="AV221" s="12" t="s">
        <v>654</v>
      </c>
      <c r="AW221" s="12" t="s">
        <v>654</v>
      </c>
      <c r="AX221" s="12"/>
      <c r="AY221" s="12"/>
      <c r="AZ221" s="12"/>
      <c r="BA221" s="12"/>
      <c r="BB221" s="12"/>
      <c r="BC221" s="12"/>
      <c r="BD221" s="12"/>
      <c r="BE221" s="12"/>
      <c r="BF221" s="12"/>
      <c r="BG221" s="12"/>
      <c r="BH221" s="12"/>
      <c r="BI221" s="12"/>
      <c r="BJ221" s="345">
        <v>2</v>
      </c>
      <c r="BK221" s="345">
        <v>2</v>
      </c>
      <c r="BL221" s="345">
        <v>2</v>
      </c>
      <c r="BM221" s="345">
        <v>2</v>
      </c>
      <c r="BN221" s="345">
        <v>2</v>
      </c>
      <c r="BO221" s="345">
        <v>2</v>
      </c>
      <c r="BP221" s="345">
        <v>2</v>
      </c>
      <c r="BQ221" s="345">
        <v>2</v>
      </c>
      <c r="BR221" s="345">
        <v>2</v>
      </c>
      <c r="BS221" s="345">
        <v>2</v>
      </c>
      <c r="BT221" s="345">
        <v>2</v>
      </c>
      <c r="BU221" s="345">
        <v>2</v>
      </c>
      <c r="BV221" s="345">
        <v>2</v>
      </c>
      <c r="BW221" s="345">
        <v>2</v>
      </c>
      <c r="BX221" s="345">
        <v>2</v>
      </c>
      <c r="BY221" s="345">
        <v>2</v>
      </c>
      <c r="BZ221" s="345">
        <v>2</v>
      </c>
      <c r="CA221" s="345">
        <v>2</v>
      </c>
      <c r="CB221" s="345">
        <v>2</v>
      </c>
      <c r="CC221" s="345">
        <v>2</v>
      </c>
      <c r="CD221" s="345">
        <v>2</v>
      </c>
      <c r="CE221" s="345">
        <v>2</v>
      </c>
      <c r="CF221" s="345">
        <v>2</v>
      </c>
      <c r="CG221" s="345">
        <v>2</v>
      </c>
      <c r="CH221" s="345">
        <v>2</v>
      </c>
      <c r="CI221" s="345">
        <v>2</v>
      </c>
      <c r="CJ221" s="345">
        <v>2</v>
      </c>
      <c r="CK221" s="345">
        <v>2</v>
      </c>
      <c r="CL221" s="345">
        <v>2</v>
      </c>
      <c r="CM221" s="345">
        <v>2</v>
      </c>
      <c r="CN221" s="345">
        <v>2</v>
      </c>
      <c r="CO221" s="345">
        <v>2</v>
      </c>
      <c r="CP221" s="345">
        <v>2</v>
      </c>
      <c r="CQ221" s="345">
        <v>2</v>
      </c>
      <c r="CR221" s="345">
        <v>2</v>
      </c>
      <c r="CS221" s="345">
        <v>2</v>
      </c>
      <c r="CT221" s="345">
        <v>2</v>
      </c>
      <c r="CU221" s="345">
        <v>2</v>
      </c>
      <c r="CV221" s="345">
        <v>2</v>
      </c>
      <c r="CW221" s="335">
        <f t="shared" si="80"/>
        <v>39</v>
      </c>
      <c r="CX221" s="330">
        <f t="shared" si="81"/>
        <v>1</v>
      </c>
      <c r="CY221" s="335">
        <f t="shared" si="82"/>
        <v>0</v>
      </c>
      <c r="CZ221" s="339">
        <f t="shared" si="83"/>
        <v>0</v>
      </c>
      <c r="DA221" s="335">
        <f t="shared" si="84"/>
        <v>0</v>
      </c>
      <c r="DB221" s="339">
        <f t="shared" si="85"/>
        <v>0</v>
      </c>
      <c r="DC221" s="335">
        <f t="shared" si="86"/>
        <v>0</v>
      </c>
      <c r="DD221" s="339">
        <f t="shared" si="87"/>
        <v>0</v>
      </c>
      <c r="DE221" s="71">
        <f t="shared" si="88"/>
        <v>2</v>
      </c>
      <c r="DF221" s="71" t="str">
        <f t="shared" si="89"/>
        <v>Đạt mục tiêu</v>
      </c>
      <c r="DG221" s="2"/>
      <c r="DH221" s="2"/>
      <c r="DI221" s="2"/>
      <c r="DJ221" s="2"/>
      <c r="DK221" s="2"/>
      <c r="DL221" s="2"/>
      <c r="DM221" s="2"/>
      <c r="DN221" s="2"/>
      <c r="DO221" s="2"/>
      <c r="DP221" s="2"/>
      <c r="DQ221" s="2"/>
      <c r="DR221" s="2"/>
      <c r="DS221" s="2"/>
      <c r="DT221" s="2"/>
      <c r="DU221" s="2"/>
      <c r="DV221" s="2"/>
      <c r="DW221" s="2"/>
      <c r="DX221" s="2"/>
      <c r="DY221" s="2"/>
      <c r="DZ221" s="2"/>
    </row>
    <row r="222" spans="1:130" ht="65.25" hidden="1" customHeight="1" x14ac:dyDescent="0.25">
      <c r="A222" s="49">
        <v>193</v>
      </c>
      <c r="B222" s="62">
        <v>317</v>
      </c>
      <c r="C222" s="56">
        <v>317</v>
      </c>
      <c r="D222" s="8" t="s">
        <v>282</v>
      </c>
      <c r="E222" s="15" t="s">
        <v>11</v>
      </c>
      <c r="F222" s="15" t="s">
        <v>283</v>
      </c>
      <c r="G222" s="64" t="s">
        <v>19</v>
      </c>
      <c r="H222" s="15" t="s">
        <v>283</v>
      </c>
      <c r="I222" s="64" t="s">
        <v>628</v>
      </c>
      <c r="J222" s="8"/>
      <c r="K222" s="13"/>
      <c r="L222" s="13"/>
      <c r="M222" s="11"/>
      <c r="N222" s="305" t="s">
        <v>544</v>
      </c>
      <c r="O222" s="66"/>
      <c r="P222" s="66"/>
      <c r="Q222" s="66"/>
      <c r="R222" s="66"/>
      <c r="S222" s="66" t="s">
        <v>15</v>
      </c>
      <c r="T222" s="66"/>
      <c r="U222" s="66"/>
      <c r="V222" s="66"/>
      <c r="W222" s="66"/>
      <c r="X222" s="66"/>
      <c r="Y222" s="67">
        <f t="shared" si="79"/>
        <v>1</v>
      </c>
      <c r="Z222" s="16"/>
      <c r="AA222" s="16"/>
      <c r="AB222" s="16"/>
      <c r="AC222" s="16"/>
      <c r="AD222" s="16"/>
      <c r="AE222" s="68"/>
      <c r="AF222" s="12"/>
      <c r="AG222" s="12"/>
      <c r="AH222" s="12"/>
      <c r="AI222" s="12"/>
      <c r="AJ222" s="12"/>
      <c r="AK222" s="12"/>
      <c r="AL222" s="12"/>
      <c r="AM222" s="12"/>
      <c r="AN222" s="12"/>
      <c r="AO222" s="12"/>
      <c r="AP222" s="12"/>
      <c r="AQ222" s="12" t="s">
        <v>654</v>
      </c>
      <c r="AR222" s="12" t="s">
        <v>654</v>
      </c>
      <c r="AS222" s="12" t="s">
        <v>654</v>
      </c>
      <c r="AT222" s="12" t="s">
        <v>654</v>
      </c>
      <c r="AU222" s="16"/>
      <c r="AV222" s="16"/>
      <c r="AW222" s="16"/>
      <c r="AX222" s="16"/>
      <c r="AY222" s="12"/>
      <c r="AZ222" s="12"/>
      <c r="BA222" s="12"/>
      <c r="BB222" s="12"/>
      <c r="BC222" s="12"/>
      <c r="BD222" s="12"/>
      <c r="BE222" s="12"/>
      <c r="BF222" s="12"/>
      <c r="BG222" s="12"/>
      <c r="BH222" s="12"/>
      <c r="BI222" s="12"/>
      <c r="BJ222" s="16">
        <v>2</v>
      </c>
      <c r="BK222" s="16">
        <v>2</v>
      </c>
      <c r="BL222" s="16">
        <v>2</v>
      </c>
      <c r="BM222" s="16">
        <v>2</v>
      </c>
      <c r="BN222" s="16">
        <v>2</v>
      </c>
      <c r="BO222" s="16">
        <v>2</v>
      </c>
      <c r="BP222" s="16">
        <v>2</v>
      </c>
      <c r="BQ222" s="16">
        <v>2</v>
      </c>
      <c r="BR222" s="16">
        <v>2</v>
      </c>
      <c r="BS222" s="16">
        <v>2</v>
      </c>
      <c r="BT222" s="16">
        <v>2</v>
      </c>
      <c r="BU222" s="16">
        <v>2</v>
      </c>
      <c r="BV222" s="16">
        <v>2</v>
      </c>
      <c r="BW222" s="16">
        <v>2</v>
      </c>
      <c r="BX222" s="16">
        <v>2</v>
      </c>
      <c r="BY222" s="16">
        <v>2</v>
      </c>
      <c r="BZ222" s="16">
        <v>2</v>
      </c>
      <c r="CA222" s="16">
        <v>2</v>
      </c>
      <c r="CB222" s="16">
        <v>2</v>
      </c>
      <c r="CC222" s="16">
        <v>2</v>
      </c>
      <c r="CD222" s="16">
        <v>2</v>
      </c>
      <c r="CE222" s="16">
        <v>2</v>
      </c>
      <c r="CF222" s="16">
        <v>2</v>
      </c>
      <c r="CG222" s="16">
        <v>2</v>
      </c>
      <c r="CH222" s="16">
        <v>2</v>
      </c>
      <c r="CI222" s="16">
        <v>2</v>
      </c>
      <c r="CJ222" s="16">
        <v>2</v>
      </c>
      <c r="CK222" s="16">
        <v>2</v>
      </c>
      <c r="CL222" s="16">
        <v>2</v>
      </c>
      <c r="CM222" s="16">
        <v>2</v>
      </c>
      <c r="CN222" s="16">
        <v>2</v>
      </c>
      <c r="CO222" s="16">
        <v>2</v>
      </c>
      <c r="CP222" s="16">
        <v>2</v>
      </c>
      <c r="CQ222" s="16">
        <v>2</v>
      </c>
      <c r="CR222" s="16">
        <v>2</v>
      </c>
      <c r="CS222" s="16"/>
      <c r="CT222" s="16">
        <v>2</v>
      </c>
      <c r="CU222" s="16">
        <v>2</v>
      </c>
      <c r="CV222" s="16">
        <v>2</v>
      </c>
      <c r="CW222" s="69">
        <f t="shared" si="80"/>
        <v>38</v>
      </c>
      <c r="CX222" s="352">
        <f t="shared" si="81"/>
        <v>1</v>
      </c>
      <c r="CY222" s="69">
        <f t="shared" si="82"/>
        <v>0</v>
      </c>
      <c r="CZ222" s="70">
        <f t="shared" si="83"/>
        <v>0</v>
      </c>
      <c r="DA222" s="69">
        <f t="shared" si="84"/>
        <v>0</v>
      </c>
      <c r="DB222" s="70">
        <f t="shared" si="85"/>
        <v>0</v>
      </c>
      <c r="DC222" s="69">
        <f t="shared" si="86"/>
        <v>0</v>
      </c>
      <c r="DD222" s="70">
        <f t="shared" si="87"/>
        <v>0</v>
      </c>
      <c r="DE222" s="71">
        <f t="shared" si="88"/>
        <v>2</v>
      </c>
      <c r="DF222" s="71" t="str">
        <f t="shared" si="89"/>
        <v>Đạt mục tiêu</v>
      </c>
      <c r="DG222" s="2"/>
      <c r="DH222" s="2"/>
      <c r="DI222" s="2"/>
      <c r="DJ222" s="2"/>
      <c r="DK222" s="2"/>
      <c r="DL222" s="2"/>
      <c r="DM222" s="2"/>
      <c r="DN222" s="2"/>
      <c r="DO222" s="2"/>
      <c r="DP222" s="2"/>
      <c r="DQ222" s="2"/>
      <c r="DR222" s="2"/>
      <c r="DS222" s="2"/>
      <c r="DT222" s="2"/>
      <c r="DU222" s="2"/>
      <c r="DV222" s="2"/>
      <c r="DW222" s="2"/>
      <c r="DX222" s="2"/>
      <c r="DY222" s="2"/>
      <c r="DZ222" s="2"/>
    </row>
    <row r="223" spans="1:130" ht="51" hidden="1" customHeight="1" x14ac:dyDescent="0.25">
      <c r="A223" s="49">
        <v>194</v>
      </c>
      <c r="B223" s="62">
        <v>317</v>
      </c>
      <c r="C223" s="56">
        <v>317</v>
      </c>
      <c r="D223" s="8" t="s">
        <v>282</v>
      </c>
      <c r="E223" s="15" t="s">
        <v>11</v>
      </c>
      <c r="F223" s="15" t="s">
        <v>283</v>
      </c>
      <c r="G223" s="64" t="s">
        <v>19</v>
      </c>
      <c r="H223" s="15" t="s">
        <v>283</v>
      </c>
      <c r="I223" s="64" t="s">
        <v>628</v>
      </c>
      <c r="J223" s="8"/>
      <c r="K223" s="13"/>
      <c r="L223" s="13"/>
      <c r="M223" s="11"/>
      <c r="N223" s="11" t="s">
        <v>1268</v>
      </c>
      <c r="O223" s="66"/>
      <c r="P223" s="66"/>
      <c r="Q223" s="66"/>
      <c r="R223" s="66"/>
      <c r="S223" s="66"/>
      <c r="T223" s="66"/>
      <c r="U223" s="66"/>
      <c r="V223" s="66" t="s">
        <v>15</v>
      </c>
      <c r="W223" s="66"/>
      <c r="X223" s="66"/>
      <c r="Y223" s="67">
        <f t="shared" si="79"/>
        <v>1</v>
      </c>
      <c r="Z223" s="16"/>
      <c r="AA223" s="16"/>
      <c r="AB223" s="16"/>
      <c r="AC223" s="16"/>
      <c r="AD223" s="16"/>
      <c r="AE223" s="68"/>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6" t="s">
        <v>654</v>
      </c>
      <c r="BD223" s="16" t="s">
        <v>654</v>
      </c>
      <c r="BE223" s="16" t="s">
        <v>654</v>
      </c>
      <c r="BF223" s="12"/>
      <c r="BG223" s="12"/>
      <c r="BH223" s="12"/>
      <c r="BI223" s="12"/>
      <c r="BJ223" s="16">
        <v>2</v>
      </c>
      <c r="BK223" s="16">
        <v>2</v>
      </c>
      <c r="BL223" s="16">
        <v>2</v>
      </c>
      <c r="BM223" s="16">
        <v>2</v>
      </c>
      <c r="BN223" s="16">
        <v>2</v>
      </c>
      <c r="BO223" s="16">
        <v>2</v>
      </c>
      <c r="BP223" s="16">
        <v>2</v>
      </c>
      <c r="BQ223" s="16">
        <v>2</v>
      </c>
      <c r="BR223" s="16">
        <v>2</v>
      </c>
      <c r="BS223" s="16">
        <v>2</v>
      </c>
      <c r="BT223" s="16">
        <v>2</v>
      </c>
      <c r="BU223" s="16">
        <v>2</v>
      </c>
      <c r="BV223" s="16">
        <v>2</v>
      </c>
      <c r="BW223" s="16">
        <v>2</v>
      </c>
      <c r="BX223" s="16">
        <v>2</v>
      </c>
      <c r="BY223" s="16">
        <v>2</v>
      </c>
      <c r="BZ223" s="16">
        <v>2</v>
      </c>
      <c r="CA223" s="16">
        <v>2</v>
      </c>
      <c r="CB223" s="16">
        <v>2</v>
      </c>
      <c r="CC223" s="16">
        <v>2</v>
      </c>
      <c r="CD223" s="16">
        <v>2</v>
      </c>
      <c r="CE223" s="16">
        <v>2</v>
      </c>
      <c r="CF223" s="16">
        <v>2</v>
      </c>
      <c r="CG223" s="16">
        <v>2</v>
      </c>
      <c r="CH223" s="16">
        <v>2</v>
      </c>
      <c r="CI223" s="16">
        <v>2</v>
      </c>
      <c r="CJ223" s="16">
        <v>2</v>
      </c>
      <c r="CK223" s="16">
        <v>2</v>
      </c>
      <c r="CL223" s="16">
        <v>2</v>
      </c>
      <c r="CM223" s="16">
        <v>2</v>
      </c>
      <c r="CN223" s="16">
        <v>2</v>
      </c>
      <c r="CO223" s="16">
        <v>2</v>
      </c>
      <c r="CP223" s="16">
        <v>2</v>
      </c>
      <c r="CQ223" s="16">
        <v>2</v>
      </c>
      <c r="CR223" s="16">
        <v>2</v>
      </c>
      <c r="CS223" s="16"/>
      <c r="CT223" s="16">
        <v>2</v>
      </c>
      <c r="CU223" s="16">
        <v>2</v>
      </c>
      <c r="CV223" s="16">
        <v>2</v>
      </c>
      <c r="CW223" s="69">
        <f t="shared" si="80"/>
        <v>38</v>
      </c>
      <c r="CX223" s="352">
        <f t="shared" si="81"/>
        <v>1</v>
      </c>
      <c r="CY223" s="69">
        <f t="shared" si="82"/>
        <v>0</v>
      </c>
      <c r="CZ223" s="70">
        <f t="shared" si="83"/>
        <v>0</v>
      </c>
      <c r="DA223" s="69">
        <f t="shared" si="84"/>
        <v>0</v>
      </c>
      <c r="DB223" s="70">
        <f t="shared" si="85"/>
        <v>0</v>
      </c>
      <c r="DC223" s="69">
        <f t="shared" si="86"/>
        <v>0</v>
      </c>
      <c r="DD223" s="70">
        <f t="shared" si="87"/>
        <v>0</v>
      </c>
      <c r="DE223" s="71">
        <f t="shared" si="88"/>
        <v>2</v>
      </c>
      <c r="DF223" s="71" t="str">
        <f t="shared" si="89"/>
        <v>Đạt mục tiêu</v>
      </c>
      <c r="DG223" s="2"/>
      <c r="DH223" s="2"/>
      <c r="DI223" s="2"/>
      <c r="DJ223" s="2"/>
      <c r="DK223" s="2"/>
      <c r="DL223" s="2"/>
      <c r="DM223" s="2"/>
      <c r="DN223" s="2"/>
      <c r="DO223" s="2"/>
      <c r="DP223" s="2"/>
      <c r="DQ223" s="2"/>
      <c r="DR223" s="2"/>
      <c r="DS223" s="2"/>
      <c r="DT223" s="2"/>
      <c r="DU223" s="2"/>
      <c r="DV223" s="2"/>
      <c r="DW223" s="2"/>
      <c r="DX223" s="2"/>
      <c r="DY223" s="2"/>
      <c r="DZ223" s="2"/>
    </row>
    <row r="224" spans="1:130" ht="59.25" hidden="1" customHeight="1" x14ac:dyDescent="0.25">
      <c r="A224" s="49">
        <v>195</v>
      </c>
      <c r="B224" s="62">
        <v>317</v>
      </c>
      <c r="C224" s="56">
        <v>317</v>
      </c>
      <c r="D224" s="8" t="s">
        <v>282</v>
      </c>
      <c r="E224" s="15" t="s">
        <v>11</v>
      </c>
      <c r="F224" s="15" t="s">
        <v>283</v>
      </c>
      <c r="G224" s="64" t="s">
        <v>19</v>
      </c>
      <c r="H224" s="15" t="s">
        <v>763</v>
      </c>
      <c r="I224" s="64" t="s">
        <v>628</v>
      </c>
      <c r="J224" s="8"/>
      <c r="K224" s="14"/>
      <c r="L224" s="14"/>
      <c r="M224" s="11"/>
      <c r="N224" s="11" t="s">
        <v>547</v>
      </c>
      <c r="O224" s="66"/>
      <c r="P224" s="66"/>
      <c r="Q224" s="66"/>
      <c r="R224" s="66"/>
      <c r="S224" s="66"/>
      <c r="T224" s="66"/>
      <c r="U224" s="66"/>
      <c r="V224" s="66"/>
      <c r="W224" s="66" t="s">
        <v>15</v>
      </c>
      <c r="X224" s="66"/>
      <c r="Y224" s="67">
        <f t="shared" si="79"/>
        <v>1</v>
      </c>
      <c r="Z224" s="16"/>
      <c r="AA224" s="16"/>
      <c r="AB224" s="16"/>
      <c r="AC224" s="16"/>
      <c r="AD224" s="16"/>
      <c r="AE224" s="68"/>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6" t="s">
        <v>654</v>
      </c>
      <c r="BG224" s="16" t="s">
        <v>654</v>
      </c>
      <c r="BH224" s="16"/>
      <c r="BI224" s="12"/>
      <c r="BJ224" s="16">
        <v>2</v>
      </c>
      <c r="BK224" s="16">
        <v>2</v>
      </c>
      <c r="BL224" s="16">
        <v>2</v>
      </c>
      <c r="BM224" s="16">
        <v>2</v>
      </c>
      <c r="BN224" s="16">
        <v>2</v>
      </c>
      <c r="BO224" s="16">
        <v>2</v>
      </c>
      <c r="BP224" s="16">
        <v>2</v>
      </c>
      <c r="BQ224" s="16">
        <v>2</v>
      </c>
      <c r="BR224" s="16">
        <v>2</v>
      </c>
      <c r="BS224" s="16">
        <v>2</v>
      </c>
      <c r="BT224" s="16">
        <v>2</v>
      </c>
      <c r="BU224" s="16">
        <v>2</v>
      </c>
      <c r="BV224" s="16">
        <v>2</v>
      </c>
      <c r="BW224" s="16">
        <v>2</v>
      </c>
      <c r="BX224" s="16">
        <v>2</v>
      </c>
      <c r="BY224" s="16">
        <v>2</v>
      </c>
      <c r="BZ224" s="16">
        <v>2</v>
      </c>
      <c r="CA224" s="16">
        <v>2</v>
      </c>
      <c r="CB224" s="16">
        <v>2</v>
      </c>
      <c r="CC224" s="16">
        <v>2</v>
      </c>
      <c r="CD224" s="16">
        <v>2</v>
      </c>
      <c r="CE224" s="16">
        <v>2</v>
      </c>
      <c r="CF224" s="16">
        <v>2</v>
      </c>
      <c r="CG224" s="16">
        <v>2</v>
      </c>
      <c r="CH224" s="16">
        <v>2</v>
      </c>
      <c r="CI224" s="16">
        <v>2</v>
      </c>
      <c r="CJ224" s="16">
        <v>2</v>
      </c>
      <c r="CK224" s="16">
        <v>2</v>
      </c>
      <c r="CL224" s="16">
        <v>2</v>
      </c>
      <c r="CM224" s="16">
        <v>2</v>
      </c>
      <c r="CN224" s="16">
        <v>2</v>
      </c>
      <c r="CO224" s="16">
        <v>2</v>
      </c>
      <c r="CP224" s="16">
        <v>2</v>
      </c>
      <c r="CQ224" s="16">
        <v>2</v>
      </c>
      <c r="CR224" s="16">
        <v>2</v>
      </c>
      <c r="CS224" s="16"/>
      <c r="CT224" s="16">
        <v>2</v>
      </c>
      <c r="CU224" s="16">
        <v>2</v>
      </c>
      <c r="CV224" s="16">
        <v>2</v>
      </c>
      <c r="CW224" s="69">
        <f t="shared" si="80"/>
        <v>38</v>
      </c>
      <c r="CX224" s="352">
        <f t="shared" si="81"/>
        <v>1</v>
      </c>
      <c r="CY224" s="69">
        <f t="shared" si="82"/>
        <v>0</v>
      </c>
      <c r="CZ224" s="70">
        <f t="shared" si="83"/>
        <v>0</v>
      </c>
      <c r="DA224" s="69">
        <f t="shared" si="84"/>
        <v>0</v>
      </c>
      <c r="DB224" s="70">
        <f t="shared" si="85"/>
        <v>0</v>
      </c>
      <c r="DC224" s="69">
        <f t="shared" si="86"/>
        <v>0</v>
      </c>
      <c r="DD224" s="70">
        <f t="shared" si="87"/>
        <v>0</v>
      </c>
      <c r="DE224" s="71">
        <f t="shared" si="88"/>
        <v>2</v>
      </c>
      <c r="DF224" s="71" t="str">
        <f t="shared" si="89"/>
        <v>Đạt mục tiêu</v>
      </c>
      <c r="DG224" s="2"/>
      <c r="DH224" s="2"/>
      <c r="DI224" s="2"/>
      <c r="DJ224" s="2"/>
      <c r="DK224" s="2"/>
      <c r="DL224" s="2"/>
      <c r="DM224" s="2"/>
      <c r="DN224" s="2"/>
      <c r="DO224" s="2"/>
      <c r="DP224" s="2"/>
      <c r="DQ224" s="2"/>
      <c r="DR224" s="2"/>
      <c r="DS224" s="2"/>
      <c r="DT224" s="2"/>
      <c r="DU224" s="2"/>
      <c r="DV224" s="2"/>
      <c r="DW224" s="2"/>
      <c r="DX224" s="2"/>
      <c r="DY224" s="2"/>
      <c r="DZ224" s="2"/>
    </row>
    <row r="225" spans="1:130" ht="39.75" hidden="1" customHeight="1" x14ac:dyDescent="0.25">
      <c r="A225" s="49">
        <v>196</v>
      </c>
      <c r="B225" s="62">
        <v>318</v>
      </c>
      <c r="C225" s="56">
        <v>318</v>
      </c>
      <c r="D225" s="8" t="s">
        <v>284</v>
      </c>
      <c r="E225" s="15" t="s">
        <v>11</v>
      </c>
      <c r="F225" s="15" t="s">
        <v>285</v>
      </c>
      <c r="G225" s="64" t="s">
        <v>19</v>
      </c>
      <c r="H225" s="131" t="s">
        <v>764</v>
      </c>
      <c r="I225" s="64" t="s">
        <v>628</v>
      </c>
      <c r="J225" s="64" t="s">
        <v>179</v>
      </c>
      <c r="K225" s="16" t="s">
        <v>6</v>
      </c>
      <c r="L225" s="16" t="s">
        <v>15</v>
      </c>
      <c r="M225" s="11"/>
      <c r="N225" s="306" t="s">
        <v>545</v>
      </c>
      <c r="O225" s="66"/>
      <c r="P225" s="66"/>
      <c r="Q225" s="66"/>
      <c r="R225" s="80"/>
      <c r="S225" s="66"/>
      <c r="T225" s="80" t="s">
        <v>15</v>
      </c>
      <c r="U225" s="66"/>
      <c r="V225" s="66"/>
      <c r="W225" s="66"/>
      <c r="X225" s="66"/>
      <c r="Y225" s="67">
        <f t="shared" si="79"/>
        <v>1</v>
      </c>
      <c r="Z225" s="16"/>
      <c r="AA225" s="16"/>
      <c r="AB225" s="16"/>
      <c r="AC225" s="16"/>
      <c r="AD225" s="16"/>
      <c r="AE225" s="76"/>
      <c r="AF225" s="16"/>
      <c r="AG225" s="16"/>
      <c r="AH225" s="16"/>
      <c r="AI225" s="16"/>
      <c r="AJ225" s="16"/>
      <c r="AK225" s="16"/>
      <c r="AL225" s="16"/>
      <c r="AM225" s="16"/>
      <c r="AN225" s="16"/>
      <c r="AO225" s="16"/>
      <c r="AP225" s="16"/>
      <c r="AQ225" s="16"/>
      <c r="AR225" s="16"/>
      <c r="AS225" s="16"/>
      <c r="AT225" s="16"/>
      <c r="AU225" s="16" t="s">
        <v>654</v>
      </c>
      <c r="AV225" s="16"/>
      <c r="AW225" s="16" t="s">
        <v>645</v>
      </c>
      <c r="AX225" s="16" t="s">
        <v>645</v>
      </c>
      <c r="AY225" s="16"/>
      <c r="AZ225" s="16"/>
      <c r="BA225" s="16"/>
      <c r="BB225" s="16"/>
      <c r="BC225" s="16"/>
      <c r="BD225" s="16"/>
      <c r="BE225" s="16"/>
      <c r="BF225" s="16"/>
      <c r="BG225" s="16"/>
      <c r="BH225" s="16"/>
      <c r="BI225" s="16"/>
      <c r="BJ225" s="345">
        <v>2</v>
      </c>
      <c r="BK225" s="345">
        <v>2</v>
      </c>
      <c r="BL225" s="345">
        <v>2</v>
      </c>
      <c r="BM225" s="345">
        <v>2</v>
      </c>
      <c r="BN225" s="345">
        <v>2</v>
      </c>
      <c r="BO225" s="345">
        <v>2</v>
      </c>
      <c r="BP225" s="345">
        <v>2</v>
      </c>
      <c r="BQ225" s="345">
        <v>2</v>
      </c>
      <c r="BR225" s="345">
        <v>2</v>
      </c>
      <c r="BS225" s="345">
        <v>2</v>
      </c>
      <c r="BT225" s="345">
        <v>2</v>
      </c>
      <c r="BU225" s="345">
        <v>2</v>
      </c>
      <c r="BV225" s="345">
        <v>2</v>
      </c>
      <c r="BW225" s="345">
        <v>2</v>
      </c>
      <c r="BX225" s="345">
        <v>2</v>
      </c>
      <c r="BY225" s="345">
        <v>2</v>
      </c>
      <c r="BZ225" s="345">
        <v>2</v>
      </c>
      <c r="CA225" s="345">
        <v>2</v>
      </c>
      <c r="CB225" s="345">
        <v>2</v>
      </c>
      <c r="CC225" s="345">
        <v>2</v>
      </c>
      <c r="CD225" s="345">
        <v>2</v>
      </c>
      <c r="CE225" s="345">
        <v>2</v>
      </c>
      <c r="CF225" s="345">
        <v>2</v>
      </c>
      <c r="CG225" s="345">
        <v>2</v>
      </c>
      <c r="CH225" s="345">
        <v>2</v>
      </c>
      <c r="CI225" s="345">
        <v>2</v>
      </c>
      <c r="CJ225" s="345">
        <v>2</v>
      </c>
      <c r="CK225" s="345">
        <v>2</v>
      </c>
      <c r="CL225" s="345">
        <v>2</v>
      </c>
      <c r="CM225" s="345">
        <v>2</v>
      </c>
      <c r="CN225" s="345">
        <v>2</v>
      </c>
      <c r="CO225" s="345">
        <v>2</v>
      </c>
      <c r="CP225" s="345">
        <v>2</v>
      </c>
      <c r="CQ225" s="345">
        <v>2</v>
      </c>
      <c r="CR225" s="345">
        <v>2</v>
      </c>
      <c r="CS225" s="345">
        <v>2</v>
      </c>
      <c r="CT225" s="345">
        <v>2</v>
      </c>
      <c r="CU225" s="345">
        <v>2</v>
      </c>
      <c r="CV225" s="345">
        <v>2</v>
      </c>
      <c r="CW225" s="335">
        <f t="shared" si="80"/>
        <v>39</v>
      </c>
      <c r="CX225" s="330">
        <f t="shared" si="81"/>
        <v>1</v>
      </c>
      <c r="CY225" s="335">
        <f t="shared" si="82"/>
        <v>0</v>
      </c>
      <c r="CZ225" s="339">
        <f t="shared" si="83"/>
        <v>0</v>
      </c>
      <c r="DA225" s="335">
        <f t="shared" si="84"/>
        <v>0</v>
      </c>
      <c r="DB225" s="339">
        <f t="shared" si="85"/>
        <v>0</v>
      </c>
      <c r="DC225" s="335">
        <f t="shared" si="86"/>
        <v>0</v>
      </c>
      <c r="DD225" s="339">
        <f t="shared" si="87"/>
        <v>0</v>
      </c>
      <c r="DE225" s="71">
        <f t="shared" si="88"/>
        <v>2</v>
      </c>
      <c r="DF225" s="71" t="str">
        <f t="shared" si="89"/>
        <v>Đạt mục tiêu</v>
      </c>
      <c r="DG225" s="2"/>
      <c r="DH225" s="2"/>
      <c r="DI225" s="2"/>
      <c r="DJ225" s="2"/>
      <c r="DK225" s="2"/>
      <c r="DL225" s="2"/>
      <c r="DM225" s="2"/>
      <c r="DN225" s="2"/>
      <c r="DO225" s="2"/>
      <c r="DP225" s="2"/>
      <c r="DQ225" s="2"/>
      <c r="DR225" s="2"/>
      <c r="DS225" s="2"/>
      <c r="DT225" s="2"/>
      <c r="DU225" s="2"/>
      <c r="DV225" s="2"/>
      <c r="DW225" s="2"/>
      <c r="DX225" s="2"/>
      <c r="DY225" s="2"/>
      <c r="DZ225" s="2"/>
    </row>
    <row r="226" spans="1:130" ht="21.75" customHeight="1" x14ac:dyDescent="0.25">
      <c r="A226" s="49">
        <v>197</v>
      </c>
      <c r="B226" s="55">
        <v>319</v>
      </c>
      <c r="C226" s="56">
        <v>319</v>
      </c>
      <c r="D226" s="85" t="s">
        <v>286</v>
      </c>
      <c r="E226" s="86"/>
      <c r="F226" s="87"/>
      <c r="G226" s="57"/>
      <c r="H226" s="57"/>
      <c r="I226" s="64"/>
      <c r="J226" s="57"/>
      <c r="K226" s="57" t="s">
        <v>8</v>
      </c>
      <c r="L226" s="57" t="s">
        <v>8</v>
      </c>
      <c r="M226" s="57" t="s">
        <v>8</v>
      </c>
      <c r="N226" s="296"/>
      <c r="O226" s="58" t="s">
        <v>609</v>
      </c>
      <c r="P226" s="58" t="s">
        <v>609</v>
      </c>
      <c r="Q226" s="58" t="s">
        <v>609</v>
      </c>
      <c r="R226" s="58" t="s">
        <v>609</v>
      </c>
      <c r="S226" s="58" t="s">
        <v>609</v>
      </c>
      <c r="T226" s="58" t="s">
        <v>609</v>
      </c>
      <c r="U226" s="58" t="s">
        <v>609</v>
      </c>
      <c r="V226" s="58" t="s">
        <v>609</v>
      </c>
      <c r="W226" s="58" t="s">
        <v>609</v>
      </c>
      <c r="X226" s="58" t="s">
        <v>609</v>
      </c>
      <c r="Y226" s="67">
        <f t="shared" si="79"/>
        <v>0</v>
      </c>
      <c r="Z226" s="57"/>
      <c r="AA226" s="57"/>
      <c r="AB226" s="57"/>
      <c r="AC226" s="57"/>
      <c r="AD226" s="57"/>
      <c r="AE226" s="77"/>
      <c r="AF226" s="78"/>
      <c r="AG226" s="78"/>
      <c r="AH226" s="78"/>
      <c r="AI226" s="78"/>
      <c r="AJ226" s="78"/>
      <c r="AK226" s="78"/>
      <c r="AL226" s="78"/>
      <c r="AM226" s="78"/>
      <c r="AN226" s="78"/>
      <c r="AO226" s="78"/>
      <c r="AP226" s="78"/>
      <c r="AQ226" s="78"/>
      <c r="AR226" s="78"/>
      <c r="AS226" s="78"/>
      <c r="AT226" s="78"/>
      <c r="AU226" s="78"/>
      <c r="AV226" s="78"/>
      <c r="AW226" s="78"/>
      <c r="AX226" s="78"/>
      <c r="AY226" s="57"/>
      <c r="AZ226" s="57"/>
      <c r="BA226" s="57"/>
      <c r="BB226" s="57"/>
      <c r="BC226" s="78"/>
      <c r="BD226" s="78"/>
      <c r="BE226" s="78"/>
      <c r="BF226" s="78"/>
      <c r="BG226" s="78"/>
      <c r="BH226" s="78"/>
      <c r="BI226" s="78"/>
      <c r="BJ226" s="336" t="s">
        <v>8</v>
      </c>
      <c r="BK226" s="336" t="s">
        <v>8</v>
      </c>
      <c r="BL226" s="336" t="s">
        <v>8</v>
      </c>
      <c r="BM226" s="336" t="s">
        <v>8</v>
      </c>
      <c r="BN226" s="336" t="s">
        <v>8</v>
      </c>
      <c r="BO226" s="336" t="s">
        <v>8</v>
      </c>
      <c r="BP226" s="336" t="s">
        <v>8</v>
      </c>
      <c r="BQ226" s="336" t="s">
        <v>8</v>
      </c>
      <c r="BR226" s="336" t="s">
        <v>8</v>
      </c>
      <c r="BS226" s="336" t="s">
        <v>8</v>
      </c>
      <c r="BT226" s="336" t="s">
        <v>8</v>
      </c>
      <c r="BU226" s="336" t="s">
        <v>8</v>
      </c>
      <c r="BV226" s="336" t="s">
        <v>8</v>
      </c>
      <c r="BW226" s="336" t="s">
        <v>8</v>
      </c>
      <c r="BX226" s="336" t="s">
        <v>8</v>
      </c>
      <c r="BY226" s="336" t="s">
        <v>8</v>
      </c>
      <c r="BZ226" s="336" t="s">
        <v>8</v>
      </c>
      <c r="CA226" s="336" t="s">
        <v>8</v>
      </c>
      <c r="CB226" s="336" t="s">
        <v>8</v>
      </c>
      <c r="CC226" s="336" t="s">
        <v>8</v>
      </c>
      <c r="CD226" s="336" t="s">
        <v>8</v>
      </c>
      <c r="CE226" s="336" t="s">
        <v>8</v>
      </c>
      <c r="CF226" s="336" t="s">
        <v>8</v>
      </c>
      <c r="CG226" s="336" t="s">
        <v>8</v>
      </c>
      <c r="CH226" s="336" t="s">
        <v>8</v>
      </c>
      <c r="CI226" s="336" t="s">
        <v>8</v>
      </c>
      <c r="CJ226" s="336" t="s">
        <v>8</v>
      </c>
      <c r="CK226" s="336" t="s">
        <v>8</v>
      </c>
      <c r="CL226" s="336" t="s">
        <v>8</v>
      </c>
      <c r="CM226" s="336" t="s">
        <v>8</v>
      </c>
      <c r="CN226" s="336" t="s">
        <v>8</v>
      </c>
      <c r="CO226" s="336" t="s">
        <v>8</v>
      </c>
      <c r="CP226" s="336" t="s">
        <v>8</v>
      </c>
      <c r="CQ226" s="336" t="s">
        <v>8</v>
      </c>
      <c r="CR226" s="336" t="s">
        <v>8</v>
      </c>
      <c r="CS226" s="336"/>
      <c r="CT226" s="336" t="s">
        <v>8</v>
      </c>
      <c r="CU226" s="336" t="s">
        <v>8</v>
      </c>
      <c r="CV226" s="336" t="s">
        <v>8</v>
      </c>
      <c r="CW226" s="336" t="s">
        <v>8</v>
      </c>
      <c r="CX226" s="331" t="s">
        <v>8</v>
      </c>
      <c r="CY226" s="336" t="s">
        <v>8</v>
      </c>
      <c r="CZ226" s="336" t="s">
        <v>8</v>
      </c>
      <c r="DA226" s="336" t="s">
        <v>8</v>
      </c>
      <c r="DB226" s="336" t="s">
        <v>8</v>
      </c>
      <c r="DC226" s="336" t="s">
        <v>8</v>
      </c>
      <c r="DD226" s="336" t="s">
        <v>8</v>
      </c>
      <c r="DE226" s="57" t="s">
        <v>8</v>
      </c>
      <c r="DF226" s="57" t="s">
        <v>8</v>
      </c>
      <c r="DG226" s="2"/>
      <c r="DH226" s="2"/>
      <c r="DI226" s="2"/>
      <c r="DJ226" s="2"/>
      <c r="DK226" s="2"/>
      <c r="DL226" s="2"/>
      <c r="DM226" s="2"/>
      <c r="DN226" s="2"/>
      <c r="DO226" s="2"/>
      <c r="DP226" s="2"/>
      <c r="DQ226" s="2"/>
      <c r="DR226" s="2"/>
      <c r="DS226" s="2"/>
      <c r="DT226" s="2"/>
      <c r="DU226" s="2"/>
      <c r="DV226" s="2"/>
      <c r="DW226" s="2"/>
      <c r="DX226" s="2"/>
      <c r="DY226" s="2"/>
      <c r="DZ226" s="2"/>
    </row>
    <row r="227" spans="1:130" ht="49.5" hidden="1" customHeight="1" x14ac:dyDescent="0.25">
      <c r="A227" s="49">
        <v>198</v>
      </c>
      <c r="B227" s="62">
        <v>323</v>
      </c>
      <c r="C227" s="108">
        <v>323</v>
      </c>
      <c r="D227" s="8" t="s">
        <v>287</v>
      </c>
      <c r="E227" s="28" t="s">
        <v>36</v>
      </c>
      <c r="F227" s="15" t="s">
        <v>288</v>
      </c>
      <c r="G227" s="64" t="s">
        <v>19</v>
      </c>
      <c r="H227" s="131" t="s">
        <v>765</v>
      </c>
      <c r="I227" s="64" t="s">
        <v>628</v>
      </c>
      <c r="J227" s="64" t="s">
        <v>179</v>
      </c>
      <c r="K227" s="16" t="s">
        <v>6</v>
      </c>
      <c r="L227" s="16" t="s">
        <v>15</v>
      </c>
      <c r="M227" s="11">
        <v>1</v>
      </c>
      <c r="N227" s="305" t="s">
        <v>543</v>
      </c>
      <c r="O227" s="66"/>
      <c r="P227" s="66"/>
      <c r="Q227" s="66"/>
      <c r="R227" s="80" t="s">
        <v>15</v>
      </c>
      <c r="S227" s="66"/>
      <c r="T227" s="66"/>
      <c r="U227" s="66"/>
      <c r="V227" s="66"/>
      <c r="W227" s="66"/>
      <c r="X227" s="66"/>
      <c r="Y227" s="67">
        <f t="shared" si="79"/>
        <v>1</v>
      </c>
      <c r="Z227" s="16"/>
      <c r="AA227" s="16"/>
      <c r="AB227" s="16"/>
      <c r="AC227" s="16"/>
      <c r="AD227" s="16"/>
      <c r="AE227" s="68"/>
      <c r="AF227" s="12"/>
      <c r="AG227" s="12"/>
      <c r="AH227" s="12"/>
      <c r="AI227" s="12"/>
      <c r="AJ227" s="12"/>
      <c r="AK227" s="12"/>
      <c r="AL227" s="12"/>
      <c r="AM227" s="12"/>
      <c r="AN227" s="12"/>
      <c r="AO227" s="12" t="s">
        <v>626</v>
      </c>
      <c r="AP227" s="12" t="s">
        <v>645</v>
      </c>
      <c r="AQ227" s="12"/>
      <c r="AR227" s="12"/>
      <c r="AS227" s="12"/>
      <c r="AT227" s="12"/>
      <c r="AU227" s="12"/>
      <c r="AV227" s="12"/>
      <c r="AW227" s="12"/>
      <c r="AX227" s="12"/>
      <c r="AY227" s="12"/>
      <c r="AZ227" s="12"/>
      <c r="BA227" s="12"/>
      <c r="BB227" s="12"/>
      <c r="BC227" s="12"/>
      <c r="BD227" s="12"/>
      <c r="BE227" s="12"/>
      <c r="BF227" s="12"/>
      <c r="BG227" s="12"/>
      <c r="BH227" s="12"/>
      <c r="BI227" s="12"/>
      <c r="BJ227" s="16">
        <v>2</v>
      </c>
      <c r="BK227" s="16">
        <v>2</v>
      </c>
      <c r="BL227" s="16">
        <v>2</v>
      </c>
      <c r="BM227" s="16">
        <v>2</v>
      </c>
      <c r="BN227" s="16">
        <v>2</v>
      </c>
      <c r="BO227" s="16">
        <v>2</v>
      </c>
      <c r="BP227" s="16">
        <v>2</v>
      </c>
      <c r="BQ227" s="16">
        <v>2</v>
      </c>
      <c r="BR227" s="16">
        <v>2</v>
      </c>
      <c r="BS227" s="16">
        <v>2</v>
      </c>
      <c r="BT227" s="16">
        <v>2</v>
      </c>
      <c r="BU227" s="16">
        <v>2</v>
      </c>
      <c r="BV227" s="16">
        <v>2</v>
      </c>
      <c r="BW227" s="16">
        <v>2</v>
      </c>
      <c r="BX227" s="16">
        <v>2</v>
      </c>
      <c r="BY227" s="16">
        <v>2</v>
      </c>
      <c r="BZ227" s="16">
        <v>2</v>
      </c>
      <c r="CA227" s="16">
        <v>2</v>
      </c>
      <c r="CB227" s="16">
        <v>2</v>
      </c>
      <c r="CC227" s="16">
        <v>2</v>
      </c>
      <c r="CD227" s="16">
        <v>2</v>
      </c>
      <c r="CE227" s="16">
        <v>2</v>
      </c>
      <c r="CF227" s="16">
        <v>2</v>
      </c>
      <c r="CG227" s="16">
        <v>2</v>
      </c>
      <c r="CH227" s="16">
        <v>2</v>
      </c>
      <c r="CI227" s="16">
        <v>2</v>
      </c>
      <c r="CJ227" s="16">
        <v>2</v>
      </c>
      <c r="CK227" s="16">
        <v>2</v>
      </c>
      <c r="CL227" s="16">
        <v>2</v>
      </c>
      <c r="CM227" s="16">
        <v>2</v>
      </c>
      <c r="CN227" s="16">
        <v>2</v>
      </c>
      <c r="CO227" s="16">
        <v>2</v>
      </c>
      <c r="CP227" s="16">
        <v>2</v>
      </c>
      <c r="CQ227" s="16">
        <v>2</v>
      </c>
      <c r="CR227" s="16">
        <v>2</v>
      </c>
      <c r="CS227" s="16">
        <v>2</v>
      </c>
      <c r="CT227" s="16">
        <v>2</v>
      </c>
      <c r="CU227" s="16">
        <v>2</v>
      </c>
      <c r="CV227" s="16">
        <v>2</v>
      </c>
      <c r="CW227" s="69">
        <f>COUNTIF(BJ227:CV227,"2")</f>
        <v>39</v>
      </c>
      <c r="CX227" s="352">
        <f>CW227/(CW227+CY227+DA227+DC227)</f>
        <v>1</v>
      </c>
      <c r="CY227" s="69">
        <f>COUNTIF(BJ227:CV227,"1")</f>
        <v>0</v>
      </c>
      <c r="CZ227" s="70">
        <f>CY227/(CW227+CY227+DA227+DC227)</f>
        <v>0</v>
      </c>
      <c r="DA227" s="69">
        <f>COUNTIF(BJ227:CV227,"0")</f>
        <v>0</v>
      </c>
      <c r="DB227" s="70">
        <f>DA227/(CW227+CY227+DA227+DC227)</f>
        <v>0</v>
      </c>
      <c r="DC227" s="69">
        <f>COUNTIF(BJ227:CV227,"KĐG")</f>
        <v>0</v>
      </c>
      <c r="DD227" s="70">
        <f>DC227/(CW227+CY227+DA227+DC227)</f>
        <v>0</v>
      </c>
      <c r="DE227" s="71">
        <f>(((CW227*2)+(CY227*1)+(DA227*0)))/(CW227+CY227+DA227)</f>
        <v>2</v>
      </c>
      <c r="DF227" s="71" t="str">
        <f>IF(DD227&gt;=50%,"KĐG",IF(DE227&gt;=1.6,"Đạt mục tiêu",IF(DE227&gt;=1,"Cần cố gắng","Chưa đạt")))</f>
        <v>Đạt mục tiêu</v>
      </c>
      <c r="DG227" s="2"/>
      <c r="DH227" s="2"/>
      <c r="DI227" s="2"/>
      <c r="DJ227" s="2"/>
      <c r="DK227" s="2"/>
      <c r="DL227" s="2"/>
      <c r="DM227" s="2"/>
      <c r="DN227" s="2"/>
      <c r="DO227" s="2"/>
      <c r="DP227" s="2"/>
      <c r="DQ227" s="2"/>
      <c r="DR227" s="2"/>
      <c r="DS227" s="2"/>
      <c r="DT227" s="2"/>
      <c r="DU227" s="2"/>
      <c r="DV227" s="2"/>
      <c r="DW227" s="2"/>
      <c r="DX227" s="2"/>
      <c r="DY227" s="2"/>
      <c r="DZ227" s="2"/>
    </row>
    <row r="228" spans="1:130" ht="36" hidden="1" customHeight="1" x14ac:dyDescent="0.25">
      <c r="A228" s="49">
        <v>199</v>
      </c>
      <c r="B228" s="112">
        <v>323</v>
      </c>
      <c r="C228" s="113"/>
      <c r="D228" s="8" t="s">
        <v>287</v>
      </c>
      <c r="E228" s="28" t="s">
        <v>36</v>
      </c>
      <c r="F228" s="15" t="s">
        <v>289</v>
      </c>
      <c r="G228" s="64" t="s">
        <v>19</v>
      </c>
      <c r="H228" s="131" t="s">
        <v>766</v>
      </c>
      <c r="I228" s="64" t="s">
        <v>628</v>
      </c>
      <c r="J228" s="64" t="s">
        <v>179</v>
      </c>
      <c r="K228" s="16" t="s">
        <v>6</v>
      </c>
      <c r="L228" s="16" t="s">
        <v>15</v>
      </c>
      <c r="M228" s="11">
        <v>1</v>
      </c>
      <c r="N228" s="305" t="s">
        <v>544</v>
      </c>
      <c r="O228" s="66"/>
      <c r="P228" s="66"/>
      <c r="Q228" s="66"/>
      <c r="R228" s="80"/>
      <c r="S228" s="80" t="s">
        <v>15</v>
      </c>
      <c r="T228" s="80"/>
      <c r="U228" s="66"/>
      <c r="V228" s="66"/>
      <c r="W228" s="66"/>
      <c r="X228" s="66"/>
      <c r="Y228" s="67">
        <f t="shared" si="79"/>
        <v>1</v>
      </c>
      <c r="Z228" s="16"/>
      <c r="AA228" s="16"/>
      <c r="AB228" s="16"/>
      <c r="AC228" s="16"/>
      <c r="AD228" s="16"/>
      <c r="AE228" s="68"/>
      <c r="AF228" s="12"/>
      <c r="AG228" s="12"/>
      <c r="AH228" s="12"/>
      <c r="AI228" s="12"/>
      <c r="AJ228" s="12"/>
      <c r="AK228" s="12"/>
      <c r="AL228" s="12"/>
      <c r="AM228" s="12"/>
      <c r="AN228" s="12"/>
      <c r="AO228" s="12"/>
      <c r="AP228" s="12"/>
      <c r="AQ228" s="12"/>
      <c r="AR228" s="12"/>
      <c r="AS228" s="12" t="s">
        <v>626</v>
      </c>
      <c r="AT228" s="12"/>
      <c r="AU228" s="12"/>
      <c r="AV228" s="12"/>
      <c r="AW228" s="12"/>
      <c r="AX228" s="12"/>
      <c r="AY228" s="12"/>
      <c r="AZ228" s="12"/>
      <c r="BA228" s="12"/>
      <c r="BB228" s="12"/>
      <c r="BC228" s="12"/>
      <c r="BD228" s="12"/>
      <c r="BE228" s="12"/>
      <c r="BF228" s="12"/>
      <c r="BG228" s="12"/>
      <c r="BH228" s="12"/>
      <c r="BI228" s="12"/>
      <c r="BJ228" s="16">
        <v>2</v>
      </c>
      <c r="BK228" s="16">
        <v>2</v>
      </c>
      <c r="BL228" s="16">
        <v>2</v>
      </c>
      <c r="BM228" s="16">
        <v>2</v>
      </c>
      <c r="BN228" s="16">
        <v>2</v>
      </c>
      <c r="BO228" s="16">
        <v>2</v>
      </c>
      <c r="BP228" s="16">
        <v>2</v>
      </c>
      <c r="BQ228" s="16">
        <v>2</v>
      </c>
      <c r="BR228" s="16">
        <v>2</v>
      </c>
      <c r="BS228" s="16">
        <v>2</v>
      </c>
      <c r="BT228" s="16">
        <v>2</v>
      </c>
      <c r="BU228" s="16">
        <v>2</v>
      </c>
      <c r="BV228" s="16">
        <v>2</v>
      </c>
      <c r="BW228" s="16">
        <v>2</v>
      </c>
      <c r="BX228" s="16">
        <v>2</v>
      </c>
      <c r="BY228" s="16">
        <v>2</v>
      </c>
      <c r="BZ228" s="16">
        <v>2</v>
      </c>
      <c r="CA228" s="16">
        <v>2</v>
      </c>
      <c r="CB228" s="16">
        <v>2</v>
      </c>
      <c r="CC228" s="16">
        <v>2</v>
      </c>
      <c r="CD228" s="16">
        <v>2</v>
      </c>
      <c r="CE228" s="16">
        <v>2</v>
      </c>
      <c r="CF228" s="16">
        <v>2</v>
      </c>
      <c r="CG228" s="16">
        <v>2</v>
      </c>
      <c r="CH228" s="16">
        <v>2</v>
      </c>
      <c r="CI228" s="16">
        <v>2</v>
      </c>
      <c r="CJ228" s="16">
        <v>2</v>
      </c>
      <c r="CK228" s="16">
        <v>2</v>
      </c>
      <c r="CL228" s="16">
        <v>2</v>
      </c>
      <c r="CM228" s="16">
        <v>2</v>
      </c>
      <c r="CN228" s="16">
        <v>2</v>
      </c>
      <c r="CO228" s="16">
        <v>2</v>
      </c>
      <c r="CP228" s="16">
        <v>2</v>
      </c>
      <c r="CQ228" s="16">
        <v>2</v>
      </c>
      <c r="CR228" s="16">
        <v>2</v>
      </c>
      <c r="CS228" s="16"/>
      <c r="CT228" s="16">
        <v>2</v>
      </c>
      <c r="CU228" s="16">
        <v>2</v>
      </c>
      <c r="CV228" s="16">
        <v>2</v>
      </c>
      <c r="CW228" s="69">
        <f>COUNTIF(BJ228:CV228,"2")</f>
        <v>38</v>
      </c>
      <c r="CX228" s="352">
        <f>CW228/(CW228+CY228+DA228+DC228)</f>
        <v>1</v>
      </c>
      <c r="CY228" s="69">
        <f>COUNTIF(BJ228:CV228,"1")</f>
        <v>0</v>
      </c>
      <c r="CZ228" s="70">
        <f>CY228/(CW228+CY228+DA228+DC228)</f>
        <v>0</v>
      </c>
      <c r="DA228" s="69">
        <f>COUNTIF(BJ228:CV228,"0")</f>
        <v>0</v>
      </c>
      <c r="DB228" s="70">
        <f>DA228/(CW228+CY228+DA228+DC228)</f>
        <v>0</v>
      </c>
      <c r="DC228" s="69">
        <f>COUNTIF(BJ228:CV228,"KĐG")</f>
        <v>0</v>
      </c>
      <c r="DD228" s="70">
        <f>DC228/(CW228+CY228+DA228+DC228)</f>
        <v>0</v>
      </c>
      <c r="DE228" s="71">
        <f>(((CW228*2)+(CY228*1)+(DA228*0)))/(CW228+CY228+DA228)</f>
        <v>2</v>
      </c>
      <c r="DF228" s="71" t="str">
        <f>IF(DD228&gt;=50%,"KĐG",IF(DE228&gt;=1.6,"Đạt mục tiêu",IF(DE228&gt;=1,"Cần cố gắng","Chưa đạt")))</f>
        <v>Đạt mục tiêu</v>
      </c>
      <c r="DG228" s="2"/>
      <c r="DH228" s="2"/>
      <c r="DI228" s="2"/>
      <c r="DJ228" s="2"/>
      <c r="DK228" s="2"/>
      <c r="DL228" s="2"/>
      <c r="DM228" s="2"/>
      <c r="DN228" s="2"/>
      <c r="DO228" s="2"/>
      <c r="DP228" s="2"/>
      <c r="DQ228" s="2"/>
      <c r="DR228" s="2"/>
      <c r="DS228" s="2"/>
      <c r="DT228" s="2"/>
      <c r="DU228" s="2"/>
      <c r="DV228" s="2"/>
      <c r="DW228" s="2"/>
      <c r="DX228" s="2"/>
      <c r="DY228" s="2"/>
      <c r="DZ228" s="2"/>
    </row>
    <row r="229" spans="1:130" ht="43.5" hidden="1" customHeight="1" x14ac:dyDescent="0.25">
      <c r="A229" s="49">
        <v>200</v>
      </c>
      <c r="B229" s="112">
        <v>323</v>
      </c>
      <c r="C229" s="115"/>
      <c r="D229" s="8" t="s">
        <v>287</v>
      </c>
      <c r="E229" s="28" t="s">
        <v>36</v>
      </c>
      <c r="F229" s="15" t="s">
        <v>290</v>
      </c>
      <c r="G229" s="64" t="s">
        <v>19</v>
      </c>
      <c r="H229" s="131" t="s">
        <v>767</v>
      </c>
      <c r="I229" s="64" t="s">
        <v>628</v>
      </c>
      <c r="J229" s="64" t="s">
        <v>179</v>
      </c>
      <c r="K229" s="16" t="s">
        <v>6</v>
      </c>
      <c r="L229" s="16" t="s">
        <v>15</v>
      </c>
      <c r="M229" s="11"/>
      <c r="N229" s="11" t="s">
        <v>547</v>
      </c>
      <c r="O229" s="66"/>
      <c r="P229" s="66"/>
      <c r="Q229" s="66"/>
      <c r="R229" s="66"/>
      <c r="S229" s="66"/>
      <c r="T229" s="66"/>
      <c r="U229" s="66"/>
      <c r="V229" s="80"/>
      <c r="W229" s="80" t="s">
        <v>15</v>
      </c>
      <c r="X229" s="66"/>
      <c r="Y229" s="67">
        <f t="shared" si="79"/>
        <v>1</v>
      </c>
      <c r="Z229" s="16"/>
      <c r="AA229" s="16"/>
      <c r="AB229" s="16"/>
      <c r="AC229" s="16"/>
      <c r="AD229" s="16"/>
      <c r="AE229" s="68"/>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t="s">
        <v>654</v>
      </c>
      <c r="BH229" s="12" t="s">
        <v>623</v>
      </c>
      <c r="BI229" s="12"/>
      <c r="BJ229" s="16">
        <v>2</v>
      </c>
      <c r="BK229" s="16">
        <v>2</v>
      </c>
      <c r="BL229" s="16">
        <v>2</v>
      </c>
      <c r="BM229" s="16">
        <v>2</v>
      </c>
      <c r="BN229" s="16">
        <v>2</v>
      </c>
      <c r="BO229" s="16">
        <v>2</v>
      </c>
      <c r="BP229" s="16">
        <v>2</v>
      </c>
      <c r="BQ229" s="16">
        <v>2</v>
      </c>
      <c r="BR229" s="16">
        <v>2</v>
      </c>
      <c r="BS229" s="16">
        <v>2</v>
      </c>
      <c r="BT229" s="16">
        <v>2</v>
      </c>
      <c r="BU229" s="16">
        <v>2</v>
      </c>
      <c r="BV229" s="16">
        <v>2</v>
      </c>
      <c r="BW229" s="16">
        <v>2</v>
      </c>
      <c r="BX229" s="16">
        <v>2</v>
      </c>
      <c r="BY229" s="16">
        <v>2</v>
      </c>
      <c r="BZ229" s="16">
        <v>2</v>
      </c>
      <c r="CA229" s="16">
        <v>2</v>
      </c>
      <c r="CB229" s="16">
        <v>2</v>
      </c>
      <c r="CC229" s="16">
        <v>2</v>
      </c>
      <c r="CD229" s="16">
        <v>2</v>
      </c>
      <c r="CE229" s="16">
        <v>2</v>
      </c>
      <c r="CF229" s="16">
        <v>2</v>
      </c>
      <c r="CG229" s="16">
        <v>2</v>
      </c>
      <c r="CH229" s="16">
        <v>2</v>
      </c>
      <c r="CI229" s="16">
        <v>2</v>
      </c>
      <c r="CJ229" s="16">
        <v>2</v>
      </c>
      <c r="CK229" s="16">
        <v>2</v>
      </c>
      <c r="CL229" s="16">
        <v>2</v>
      </c>
      <c r="CM229" s="16">
        <v>2</v>
      </c>
      <c r="CN229" s="16">
        <v>2</v>
      </c>
      <c r="CO229" s="16">
        <v>2</v>
      </c>
      <c r="CP229" s="16">
        <v>2</v>
      </c>
      <c r="CQ229" s="16">
        <v>2</v>
      </c>
      <c r="CR229" s="16">
        <v>2</v>
      </c>
      <c r="CS229" s="16"/>
      <c r="CT229" s="16">
        <v>2</v>
      </c>
      <c r="CU229" s="16">
        <v>2</v>
      </c>
      <c r="CV229" s="16">
        <v>2</v>
      </c>
      <c r="CW229" s="69">
        <f>COUNTIF(BJ229:CV229,"2")</f>
        <v>38</v>
      </c>
      <c r="CX229" s="352">
        <f>CW229/(CW229+CY229+DA229+DC229)</f>
        <v>1</v>
      </c>
      <c r="CY229" s="69">
        <f>COUNTIF(BJ229:CV229,"1")</f>
        <v>0</v>
      </c>
      <c r="CZ229" s="70">
        <f>CY229/(CW229+CY229+DA229+DC229)</f>
        <v>0</v>
      </c>
      <c r="DA229" s="69">
        <f>COUNTIF(BJ229:CV229,"0")</f>
        <v>0</v>
      </c>
      <c r="DB229" s="70">
        <f>DA229/(CW229+CY229+DA229+DC229)</f>
        <v>0</v>
      </c>
      <c r="DC229" s="69">
        <f>COUNTIF(BJ229:CV229,"KĐG")</f>
        <v>0</v>
      </c>
      <c r="DD229" s="70">
        <f>DC229/(CW229+CY229+DA229+DC229)</f>
        <v>0</v>
      </c>
      <c r="DE229" s="71">
        <f>(((CW229*2)+(CY229*1)+(DA229*0)))/(CW229+CY229+DA229)</f>
        <v>2</v>
      </c>
      <c r="DF229" s="71" t="str">
        <f>IF(DD229&gt;=50%,"KĐG",IF(DE229&gt;=1.6,"Đạt mục tiêu",IF(DE229&gt;=1,"Cần cố gắng","Chưa đạt")))</f>
        <v>Đạt mục tiêu</v>
      </c>
      <c r="DG229" s="2"/>
      <c r="DH229" s="2"/>
      <c r="DI229" s="2"/>
      <c r="DJ229" s="2"/>
      <c r="DK229" s="2"/>
      <c r="DL229" s="2"/>
      <c r="DM229" s="2"/>
      <c r="DN229" s="2"/>
      <c r="DO229" s="2"/>
      <c r="DP229" s="2"/>
      <c r="DQ229" s="2"/>
      <c r="DR229" s="2"/>
      <c r="DS229" s="2"/>
      <c r="DT229" s="2"/>
      <c r="DU229" s="2"/>
      <c r="DV229" s="2"/>
      <c r="DW229" s="2"/>
      <c r="DX229" s="2"/>
      <c r="DY229" s="2"/>
      <c r="DZ229" s="2"/>
    </row>
    <row r="230" spans="1:130" ht="46.5" hidden="1" customHeight="1" x14ac:dyDescent="0.25">
      <c r="A230" s="49">
        <v>201</v>
      </c>
      <c r="B230" s="112">
        <v>323</v>
      </c>
      <c r="C230" s="56">
        <v>324</v>
      </c>
      <c r="D230" s="8" t="s">
        <v>291</v>
      </c>
      <c r="E230" s="15" t="s">
        <v>38</v>
      </c>
      <c r="F230" s="15" t="s">
        <v>292</v>
      </c>
      <c r="G230" s="64" t="s">
        <v>38</v>
      </c>
      <c r="H230" s="15" t="s">
        <v>768</v>
      </c>
      <c r="I230" s="64" t="s">
        <v>628</v>
      </c>
      <c r="J230" s="388" t="s">
        <v>179</v>
      </c>
      <c r="K230" s="12" t="s">
        <v>6</v>
      </c>
      <c r="L230" s="12" t="s">
        <v>15</v>
      </c>
      <c r="M230" s="11"/>
      <c r="N230" s="11" t="s">
        <v>547</v>
      </c>
      <c r="O230" s="66"/>
      <c r="P230" s="66"/>
      <c r="Q230" s="66"/>
      <c r="R230" s="66"/>
      <c r="S230" s="66"/>
      <c r="T230" s="66"/>
      <c r="U230" s="66"/>
      <c r="V230" s="66"/>
      <c r="W230" s="66" t="s">
        <v>15</v>
      </c>
      <c r="X230" s="66"/>
      <c r="Y230" s="67">
        <f t="shared" si="79"/>
        <v>1</v>
      </c>
      <c r="Z230" s="16"/>
      <c r="AA230" s="16"/>
      <c r="AB230" s="16"/>
      <c r="AC230" s="16"/>
      <c r="AD230" s="16"/>
      <c r="AE230" s="68"/>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t="s">
        <v>623</v>
      </c>
      <c r="BG230" s="12" t="s">
        <v>623</v>
      </c>
      <c r="BH230" s="12" t="s">
        <v>623</v>
      </c>
      <c r="BI230" s="12"/>
      <c r="BJ230" s="16">
        <v>2</v>
      </c>
      <c r="BK230" s="16">
        <v>2</v>
      </c>
      <c r="BL230" s="16">
        <v>2</v>
      </c>
      <c r="BM230" s="16">
        <v>2</v>
      </c>
      <c r="BN230" s="16">
        <v>2</v>
      </c>
      <c r="BO230" s="16">
        <v>2</v>
      </c>
      <c r="BP230" s="16">
        <v>2</v>
      </c>
      <c r="BQ230" s="16">
        <v>2</v>
      </c>
      <c r="BR230" s="16">
        <v>2</v>
      </c>
      <c r="BS230" s="16">
        <v>2</v>
      </c>
      <c r="BT230" s="16">
        <v>2</v>
      </c>
      <c r="BU230" s="16">
        <v>2</v>
      </c>
      <c r="BV230" s="16">
        <v>2</v>
      </c>
      <c r="BW230" s="16">
        <v>2</v>
      </c>
      <c r="BX230" s="16">
        <v>2</v>
      </c>
      <c r="BY230" s="16">
        <v>2</v>
      </c>
      <c r="BZ230" s="16">
        <v>2</v>
      </c>
      <c r="CA230" s="16">
        <v>2</v>
      </c>
      <c r="CB230" s="16">
        <v>2</v>
      </c>
      <c r="CC230" s="16">
        <v>2</v>
      </c>
      <c r="CD230" s="16">
        <v>2</v>
      </c>
      <c r="CE230" s="16">
        <v>2</v>
      </c>
      <c r="CF230" s="16">
        <v>2</v>
      </c>
      <c r="CG230" s="16">
        <v>2</v>
      </c>
      <c r="CH230" s="16">
        <v>2</v>
      </c>
      <c r="CI230" s="16">
        <v>2</v>
      </c>
      <c r="CJ230" s="16">
        <v>2</v>
      </c>
      <c r="CK230" s="16">
        <v>2</v>
      </c>
      <c r="CL230" s="16">
        <v>2</v>
      </c>
      <c r="CM230" s="16">
        <v>2</v>
      </c>
      <c r="CN230" s="16">
        <v>2</v>
      </c>
      <c r="CO230" s="16">
        <v>2</v>
      </c>
      <c r="CP230" s="16">
        <v>2</v>
      </c>
      <c r="CQ230" s="16">
        <v>2</v>
      </c>
      <c r="CR230" s="16">
        <v>2</v>
      </c>
      <c r="CS230" s="16"/>
      <c r="CT230" s="16">
        <v>2</v>
      </c>
      <c r="CU230" s="16">
        <v>2</v>
      </c>
      <c r="CV230" s="16">
        <v>2</v>
      </c>
      <c r="CW230" s="69">
        <f>COUNTIF(BJ230:CV230,"2")</f>
        <v>38</v>
      </c>
      <c r="CX230" s="352">
        <f>CW230/(CW230+CY230+DA230+DC230)</f>
        <v>1</v>
      </c>
      <c r="CY230" s="69">
        <f>COUNTIF(BJ230:CV230,"1")</f>
        <v>0</v>
      </c>
      <c r="CZ230" s="70">
        <f>CY230/(CW230+CY230+DA230+DC230)</f>
        <v>0</v>
      </c>
      <c r="DA230" s="69">
        <f>COUNTIF(BJ230:CV230,"0")</f>
        <v>0</v>
      </c>
      <c r="DB230" s="70">
        <f>DA230/(CW230+CY230+DA230+DC230)</f>
        <v>0</v>
      </c>
      <c r="DC230" s="69">
        <f>COUNTIF(BJ230:CV230,"KĐG")</f>
        <v>0</v>
      </c>
      <c r="DD230" s="70">
        <f>DC230/(CW230+CY230+DA230+DC230)</f>
        <v>0</v>
      </c>
      <c r="DE230" s="71">
        <f>(((CW230*2)+(CY230*1)+(DA230*0)))/(CW230+CY230+DA230)</f>
        <v>2</v>
      </c>
      <c r="DF230" s="71" t="str">
        <f>IF(DD230&gt;=50%,"KĐG",IF(DE230&gt;=1.6,"Đạt mục tiêu",IF(DE230&gt;=1,"Cần cố gắng","Chưa đạt")))</f>
        <v>Đạt mục tiêu</v>
      </c>
      <c r="DG230" s="2"/>
      <c r="DH230" s="2"/>
      <c r="DI230" s="2"/>
      <c r="DJ230" s="2"/>
      <c r="DK230" s="2"/>
      <c r="DL230" s="2"/>
      <c r="DM230" s="2"/>
      <c r="DN230" s="2"/>
      <c r="DO230" s="2"/>
      <c r="DP230" s="2"/>
      <c r="DQ230" s="2"/>
      <c r="DR230" s="2"/>
      <c r="DS230" s="2"/>
      <c r="DT230" s="2"/>
      <c r="DU230" s="2"/>
      <c r="DV230" s="2"/>
      <c r="DW230" s="2"/>
      <c r="DX230" s="2"/>
      <c r="DY230" s="2"/>
      <c r="DZ230" s="2"/>
    </row>
    <row r="231" spans="1:130" ht="58.5" hidden="1" customHeight="1" x14ac:dyDescent="0.25">
      <c r="A231" s="49">
        <v>202</v>
      </c>
      <c r="B231" s="62">
        <v>324</v>
      </c>
      <c r="C231" s="56">
        <v>324</v>
      </c>
      <c r="D231" s="8" t="s">
        <v>291</v>
      </c>
      <c r="E231" s="15" t="s">
        <v>38</v>
      </c>
      <c r="F231" s="15" t="s">
        <v>292</v>
      </c>
      <c r="G231" s="64" t="s">
        <v>38</v>
      </c>
      <c r="H231" s="15" t="s">
        <v>768</v>
      </c>
      <c r="I231" s="64" t="s">
        <v>628</v>
      </c>
      <c r="J231" s="389"/>
      <c r="K231" s="14"/>
      <c r="L231" s="14"/>
      <c r="M231" s="11"/>
      <c r="N231" s="11" t="s">
        <v>1268</v>
      </c>
      <c r="O231" s="66"/>
      <c r="P231" s="66"/>
      <c r="Q231" s="66"/>
      <c r="R231" s="66"/>
      <c r="S231" s="66"/>
      <c r="T231" s="66"/>
      <c r="U231" s="66"/>
      <c r="V231" s="66" t="s">
        <v>15</v>
      </c>
      <c r="W231" s="66"/>
      <c r="X231" s="66"/>
      <c r="Y231" s="67">
        <f t="shared" si="79"/>
        <v>1</v>
      </c>
      <c r="Z231" s="16"/>
      <c r="AA231" s="16"/>
      <c r="AB231" s="16"/>
      <c r="AC231" s="16"/>
      <c r="AD231" s="16"/>
      <c r="AE231" s="7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t="s">
        <v>623</v>
      </c>
      <c r="BD231" s="16" t="s">
        <v>623</v>
      </c>
      <c r="BE231" s="16"/>
      <c r="BF231" s="16"/>
      <c r="BG231" s="16"/>
      <c r="BH231" s="16"/>
      <c r="BI231" s="16"/>
      <c r="BJ231" s="16">
        <v>2</v>
      </c>
      <c r="BK231" s="16">
        <v>2</v>
      </c>
      <c r="BL231" s="16">
        <v>2</v>
      </c>
      <c r="BM231" s="16">
        <v>2</v>
      </c>
      <c r="BN231" s="16">
        <v>2</v>
      </c>
      <c r="BO231" s="16">
        <v>2</v>
      </c>
      <c r="BP231" s="16">
        <v>2</v>
      </c>
      <c r="BQ231" s="16">
        <v>2</v>
      </c>
      <c r="BR231" s="16">
        <v>2</v>
      </c>
      <c r="BS231" s="16">
        <v>2</v>
      </c>
      <c r="BT231" s="16">
        <v>2</v>
      </c>
      <c r="BU231" s="16">
        <v>2</v>
      </c>
      <c r="BV231" s="16">
        <v>2</v>
      </c>
      <c r="BW231" s="16">
        <v>2</v>
      </c>
      <c r="BX231" s="16">
        <v>2</v>
      </c>
      <c r="BY231" s="16">
        <v>2</v>
      </c>
      <c r="BZ231" s="16">
        <v>2</v>
      </c>
      <c r="CA231" s="16">
        <v>2</v>
      </c>
      <c r="CB231" s="16">
        <v>2</v>
      </c>
      <c r="CC231" s="16">
        <v>2</v>
      </c>
      <c r="CD231" s="16">
        <v>2</v>
      </c>
      <c r="CE231" s="16">
        <v>2</v>
      </c>
      <c r="CF231" s="16">
        <v>2</v>
      </c>
      <c r="CG231" s="16">
        <v>2</v>
      </c>
      <c r="CH231" s="16">
        <v>2</v>
      </c>
      <c r="CI231" s="16">
        <v>2</v>
      </c>
      <c r="CJ231" s="16">
        <v>2</v>
      </c>
      <c r="CK231" s="16">
        <v>2</v>
      </c>
      <c r="CL231" s="16">
        <v>2</v>
      </c>
      <c r="CM231" s="16">
        <v>2</v>
      </c>
      <c r="CN231" s="16">
        <v>2</v>
      </c>
      <c r="CO231" s="16">
        <v>2</v>
      </c>
      <c r="CP231" s="16">
        <v>2</v>
      </c>
      <c r="CQ231" s="16">
        <v>2</v>
      </c>
      <c r="CR231" s="16">
        <v>2</v>
      </c>
      <c r="CS231" s="16"/>
      <c r="CT231" s="16">
        <v>2</v>
      </c>
      <c r="CU231" s="16">
        <v>2</v>
      </c>
      <c r="CV231" s="16">
        <v>2</v>
      </c>
      <c r="CW231" s="69">
        <f>COUNTIF(BJ231:CV231,"2")</f>
        <v>38</v>
      </c>
      <c r="CX231" s="352">
        <f>CW231/(CW231+CY231+DA231+DC231)</f>
        <v>1</v>
      </c>
      <c r="CY231" s="69">
        <f>COUNTIF(BJ231:CV231,"1")</f>
        <v>0</v>
      </c>
      <c r="CZ231" s="70">
        <f>CY231/(CW231+CY231+DA231+DC231)</f>
        <v>0</v>
      </c>
      <c r="DA231" s="69">
        <f>COUNTIF(BJ231:CV231,"0")</f>
        <v>0</v>
      </c>
      <c r="DB231" s="70">
        <f>DA231/(CW231+CY231+DA231+DC231)</f>
        <v>0</v>
      </c>
      <c r="DC231" s="69">
        <f>COUNTIF(BJ231:CV231,"KĐG")</f>
        <v>0</v>
      </c>
      <c r="DD231" s="70">
        <f>DC231/(CW231+CY231+DA231+DC231)</f>
        <v>0</v>
      </c>
      <c r="DE231" s="71">
        <f>(((CW231*2)+(CY231*1)+(DA231*0)))/(CW231+CY231+DA231)</f>
        <v>2</v>
      </c>
      <c r="DF231" s="71" t="str">
        <f>IF(DD231&gt;=50%,"KĐG",IF(DE231&gt;=1.6,"Đạt mục tiêu",IF(DE231&gt;=1,"Cần cố gắng","Chưa đạt")))</f>
        <v>Đạt mục tiêu</v>
      </c>
      <c r="DG231" s="2"/>
      <c r="DH231" s="2"/>
      <c r="DI231" s="2"/>
      <c r="DJ231" s="2"/>
      <c r="DK231" s="2"/>
      <c r="DL231" s="2"/>
      <c r="DM231" s="2"/>
      <c r="DN231" s="2"/>
      <c r="DO231" s="2"/>
      <c r="DP231" s="2"/>
      <c r="DQ231" s="2"/>
      <c r="DR231" s="2"/>
      <c r="DS231" s="2"/>
      <c r="DT231" s="2"/>
      <c r="DU231" s="2"/>
      <c r="DV231" s="2"/>
      <c r="DW231" s="2"/>
      <c r="DX231" s="2"/>
      <c r="DY231" s="2"/>
      <c r="DZ231" s="2"/>
    </row>
    <row r="232" spans="1:130" ht="15.75" customHeight="1" x14ac:dyDescent="0.25">
      <c r="A232" s="49">
        <v>203</v>
      </c>
      <c r="B232" s="62">
        <v>324</v>
      </c>
      <c r="C232" s="56">
        <v>325</v>
      </c>
      <c r="D232" s="85" t="s">
        <v>293</v>
      </c>
      <c r="E232" s="86"/>
      <c r="F232" s="87"/>
      <c r="G232" s="57" t="s">
        <v>8</v>
      </c>
      <c r="H232" s="57" t="s">
        <v>8</v>
      </c>
      <c r="I232" s="57" t="s">
        <v>8</v>
      </c>
      <c r="J232" s="57" t="s">
        <v>8</v>
      </c>
      <c r="K232" s="57" t="s">
        <v>8</v>
      </c>
      <c r="L232" s="57" t="s">
        <v>8</v>
      </c>
      <c r="M232" s="57" t="s">
        <v>8</v>
      </c>
      <c r="N232" s="57" t="s">
        <v>8</v>
      </c>
      <c r="O232" s="57" t="s">
        <v>8</v>
      </c>
      <c r="P232" s="57" t="s">
        <v>8</v>
      </c>
      <c r="Q232" s="57" t="s">
        <v>8</v>
      </c>
      <c r="R232" s="57" t="s">
        <v>8</v>
      </c>
      <c r="S232" s="57" t="s">
        <v>8</v>
      </c>
      <c r="T232" s="57" t="s">
        <v>8</v>
      </c>
      <c r="U232" s="57" t="s">
        <v>8</v>
      </c>
      <c r="V232" s="57" t="s">
        <v>8</v>
      </c>
      <c r="W232" s="57" t="s">
        <v>8</v>
      </c>
      <c r="X232" s="57" t="s">
        <v>8</v>
      </c>
      <c r="Y232" s="57" t="s">
        <v>8</v>
      </c>
      <c r="Z232" s="57" t="s">
        <v>8</v>
      </c>
      <c r="AA232" s="57" t="s">
        <v>8</v>
      </c>
      <c r="AB232" s="57" t="s">
        <v>8</v>
      </c>
      <c r="AC232" s="57" t="s">
        <v>8</v>
      </c>
      <c r="AD232" s="57" t="s">
        <v>8</v>
      </c>
      <c r="AE232" s="57" t="s">
        <v>8</v>
      </c>
      <c r="AF232" s="57" t="s">
        <v>8</v>
      </c>
      <c r="AG232" s="57" t="s">
        <v>8</v>
      </c>
      <c r="AH232" s="57" t="s">
        <v>8</v>
      </c>
      <c r="AI232" s="57" t="s">
        <v>8</v>
      </c>
      <c r="AJ232" s="57" t="s">
        <v>8</v>
      </c>
      <c r="AK232" s="57" t="s">
        <v>8</v>
      </c>
      <c r="AL232" s="57" t="s">
        <v>8</v>
      </c>
      <c r="AM232" s="57" t="s">
        <v>8</v>
      </c>
      <c r="AN232" s="57" t="s">
        <v>8</v>
      </c>
      <c r="AO232" s="57" t="s">
        <v>8</v>
      </c>
      <c r="AP232" s="57" t="s">
        <v>8</v>
      </c>
      <c r="AQ232" s="57" t="s">
        <v>8</v>
      </c>
      <c r="AR232" s="57" t="s">
        <v>8</v>
      </c>
      <c r="AS232" s="57" t="s">
        <v>8</v>
      </c>
      <c r="AT232" s="57" t="s">
        <v>8</v>
      </c>
      <c r="AU232" s="57" t="s">
        <v>8</v>
      </c>
      <c r="AV232" s="57" t="s">
        <v>8</v>
      </c>
      <c r="AW232" s="57" t="s">
        <v>8</v>
      </c>
      <c r="AX232" s="57" t="s">
        <v>8</v>
      </c>
      <c r="AY232" s="57" t="s">
        <v>8</v>
      </c>
      <c r="AZ232" s="57" t="s">
        <v>8</v>
      </c>
      <c r="BA232" s="57" t="s">
        <v>8</v>
      </c>
      <c r="BB232" s="57" t="s">
        <v>8</v>
      </c>
      <c r="BC232" s="57" t="s">
        <v>8</v>
      </c>
      <c r="BD232" s="57" t="s">
        <v>8</v>
      </c>
      <c r="BE232" s="57" t="s">
        <v>8</v>
      </c>
      <c r="BF232" s="57" t="s">
        <v>8</v>
      </c>
      <c r="BG232" s="57" t="s">
        <v>8</v>
      </c>
      <c r="BH232" s="57" t="s">
        <v>8</v>
      </c>
      <c r="BI232" s="57" t="s">
        <v>8</v>
      </c>
      <c r="BJ232" s="336" t="s">
        <v>8</v>
      </c>
      <c r="BK232" s="336" t="s">
        <v>8</v>
      </c>
      <c r="BL232" s="336" t="s">
        <v>8</v>
      </c>
      <c r="BM232" s="336" t="s">
        <v>8</v>
      </c>
      <c r="BN232" s="336" t="s">
        <v>8</v>
      </c>
      <c r="BO232" s="336" t="s">
        <v>8</v>
      </c>
      <c r="BP232" s="336" t="s">
        <v>8</v>
      </c>
      <c r="BQ232" s="336" t="s">
        <v>8</v>
      </c>
      <c r="BR232" s="336" t="s">
        <v>8</v>
      </c>
      <c r="BS232" s="336" t="s">
        <v>8</v>
      </c>
      <c r="BT232" s="336" t="s">
        <v>8</v>
      </c>
      <c r="BU232" s="336" t="s">
        <v>8</v>
      </c>
      <c r="BV232" s="336" t="s">
        <v>8</v>
      </c>
      <c r="BW232" s="336" t="s">
        <v>8</v>
      </c>
      <c r="BX232" s="336" t="s">
        <v>8</v>
      </c>
      <c r="BY232" s="336" t="s">
        <v>8</v>
      </c>
      <c r="BZ232" s="336" t="s">
        <v>8</v>
      </c>
      <c r="CA232" s="336" t="s">
        <v>8</v>
      </c>
      <c r="CB232" s="336" t="s">
        <v>8</v>
      </c>
      <c r="CC232" s="336" t="s">
        <v>8</v>
      </c>
      <c r="CD232" s="336" t="s">
        <v>8</v>
      </c>
      <c r="CE232" s="336" t="s">
        <v>8</v>
      </c>
      <c r="CF232" s="336" t="s">
        <v>8</v>
      </c>
      <c r="CG232" s="336" t="s">
        <v>8</v>
      </c>
      <c r="CH232" s="336" t="s">
        <v>8</v>
      </c>
      <c r="CI232" s="336" t="s">
        <v>8</v>
      </c>
      <c r="CJ232" s="336" t="s">
        <v>8</v>
      </c>
      <c r="CK232" s="336" t="s">
        <v>8</v>
      </c>
      <c r="CL232" s="336" t="s">
        <v>8</v>
      </c>
      <c r="CM232" s="336" t="s">
        <v>8</v>
      </c>
      <c r="CN232" s="336" t="s">
        <v>8</v>
      </c>
      <c r="CO232" s="336" t="s">
        <v>8</v>
      </c>
      <c r="CP232" s="336" t="s">
        <v>8</v>
      </c>
      <c r="CQ232" s="336" t="s">
        <v>8</v>
      </c>
      <c r="CR232" s="336" t="s">
        <v>8</v>
      </c>
      <c r="CS232" s="336" t="s">
        <v>8</v>
      </c>
      <c r="CT232" s="336" t="s">
        <v>8</v>
      </c>
      <c r="CU232" s="336" t="s">
        <v>8</v>
      </c>
      <c r="CV232" s="336" t="s">
        <v>8</v>
      </c>
      <c r="CW232" s="336" t="s">
        <v>8</v>
      </c>
      <c r="CX232" s="331" t="s">
        <v>8</v>
      </c>
      <c r="CY232" s="336" t="s">
        <v>8</v>
      </c>
      <c r="CZ232" s="336" t="s">
        <v>8</v>
      </c>
      <c r="DA232" s="336" t="s">
        <v>8</v>
      </c>
      <c r="DB232" s="336" t="s">
        <v>8</v>
      </c>
      <c r="DC232" s="336" t="s">
        <v>8</v>
      </c>
      <c r="DD232" s="336" t="s">
        <v>8</v>
      </c>
      <c r="DE232" s="57" t="s">
        <v>8</v>
      </c>
      <c r="DF232" s="57" t="s">
        <v>8</v>
      </c>
      <c r="DG232" s="2"/>
      <c r="DH232" s="2"/>
      <c r="DI232" s="2"/>
      <c r="DJ232" s="2"/>
      <c r="DK232" s="2"/>
      <c r="DL232" s="2"/>
      <c r="DM232" s="2"/>
      <c r="DN232" s="2"/>
      <c r="DO232" s="2"/>
      <c r="DP232" s="2"/>
      <c r="DQ232" s="2"/>
      <c r="DR232" s="2"/>
      <c r="DS232" s="2"/>
      <c r="DT232" s="2"/>
      <c r="DU232" s="2"/>
      <c r="DV232" s="2"/>
      <c r="DW232" s="2"/>
      <c r="DX232" s="2"/>
      <c r="DY232" s="2"/>
      <c r="DZ232" s="2"/>
    </row>
    <row r="233" spans="1:130" ht="53.25" hidden="1" customHeight="1" x14ac:dyDescent="0.25">
      <c r="A233" s="49">
        <v>204</v>
      </c>
      <c r="B233" s="62">
        <v>325</v>
      </c>
      <c r="C233" s="56">
        <v>330</v>
      </c>
      <c r="D233" s="8" t="s">
        <v>294</v>
      </c>
      <c r="E233" s="15" t="s">
        <v>11</v>
      </c>
      <c r="F233" s="15" t="s">
        <v>295</v>
      </c>
      <c r="G233" s="64" t="s">
        <v>19</v>
      </c>
      <c r="H233" s="132" t="s">
        <v>769</v>
      </c>
      <c r="I233" s="64" t="s">
        <v>628</v>
      </c>
      <c r="J233" s="64" t="s">
        <v>179</v>
      </c>
      <c r="K233" s="16" t="s">
        <v>6</v>
      </c>
      <c r="L233" s="16" t="s">
        <v>15</v>
      </c>
      <c r="M233" s="11">
        <v>1</v>
      </c>
      <c r="N233" s="11" t="s">
        <v>546</v>
      </c>
      <c r="O233" s="66"/>
      <c r="P233" s="66"/>
      <c r="Q233" s="66"/>
      <c r="R233" s="66"/>
      <c r="S233" s="66"/>
      <c r="T233" s="66"/>
      <c r="U233" s="66" t="s">
        <v>15</v>
      </c>
      <c r="V233" s="66"/>
      <c r="W233" s="66"/>
      <c r="X233" s="80"/>
      <c r="Y233" s="67">
        <f t="shared" ref="Y233:Y272" si="90">COUNTIF(O233:X233,"x")</f>
        <v>1</v>
      </c>
      <c r="Z233" s="16"/>
      <c r="AA233" s="16"/>
      <c r="AB233" s="16"/>
      <c r="AC233" s="16"/>
      <c r="AD233" s="16"/>
      <c r="AE233" s="68"/>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6">
        <v>2</v>
      </c>
      <c r="BK233" s="16">
        <v>2</v>
      </c>
      <c r="BL233" s="16">
        <v>2</v>
      </c>
      <c r="BM233" s="16">
        <v>2</v>
      </c>
      <c r="BN233" s="16">
        <v>2</v>
      </c>
      <c r="BO233" s="16">
        <v>2</v>
      </c>
      <c r="BP233" s="16">
        <v>2</v>
      </c>
      <c r="BQ233" s="16">
        <v>2</v>
      </c>
      <c r="BR233" s="16">
        <v>2</v>
      </c>
      <c r="BS233" s="16">
        <v>2</v>
      </c>
      <c r="BT233" s="16">
        <v>2</v>
      </c>
      <c r="BU233" s="16">
        <v>2</v>
      </c>
      <c r="BV233" s="16">
        <v>2</v>
      </c>
      <c r="BW233" s="16">
        <v>2</v>
      </c>
      <c r="BX233" s="16">
        <v>2</v>
      </c>
      <c r="BY233" s="16">
        <v>2</v>
      </c>
      <c r="BZ233" s="16">
        <v>2</v>
      </c>
      <c r="CA233" s="16">
        <v>2</v>
      </c>
      <c r="CB233" s="16">
        <v>2</v>
      </c>
      <c r="CC233" s="16">
        <v>2</v>
      </c>
      <c r="CD233" s="16">
        <v>2</v>
      </c>
      <c r="CE233" s="16">
        <v>2</v>
      </c>
      <c r="CF233" s="16">
        <v>2</v>
      </c>
      <c r="CG233" s="16">
        <v>2</v>
      </c>
      <c r="CH233" s="16">
        <v>2</v>
      </c>
      <c r="CI233" s="16">
        <v>2</v>
      </c>
      <c r="CJ233" s="16">
        <v>2</v>
      </c>
      <c r="CK233" s="16">
        <v>2</v>
      </c>
      <c r="CL233" s="16">
        <v>2</v>
      </c>
      <c r="CM233" s="16">
        <v>2</v>
      </c>
      <c r="CN233" s="16">
        <v>2</v>
      </c>
      <c r="CO233" s="16">
        <v>2</v>
      </c>
      <c r="CP233" s="16">
        <v>2</v>
      </c>
      <c r="CQ233" s="16">
        <v>2</v>
      </c>
      <c r="CR233" s="16">
        <v>2</v>
      </c>
      <c r="CS233" s="16"/>
      <c r="CT233" s="16">
        <v>2</v>
      </c>
      <c r="CU233" s="16">
        <v>2</v>
      </c>
      <c r="CV233" s="16">
        <v>2</v>
      </c>
      <c r="CW233" s="69">
        <f>COUNTIF(BJ233:CV233,"2")</f>
        <v>38</v>
      </c>
      <c r="CX233" s="352">
        <f>CW233/(CW233+CY233+DA233+DC233)</f>
        <v>1</v>
      </c>
      <c r="CY233" s="69">
        <f>COUNTIF(BJ233:CV233,"1")</f>
        <v>0</v>
      </c>
      <c r="CZ233" s="70">
        <f>CY233/(CW233+CY233+DA233+DC233)</f>
        <v>0</v>
      </c>
      <c r="DA233" s="69">
        <f>COUNTIF(BJ233:CV233,"0")</f>
        <v>0</v>
      </c>
      <c r="DB233" s="70">
        <f>DA233/(CW233+CY233+DA233+DC233)</f>
        <v>0</v>
      </c>
      <c r="DC233" s="69">
        <f>COUNTIF(BJ233:CV233,"KĐG")</f>
        <v>0</v>
      </c>
      <c r="DD233" s="70">
        <f>DC233/(CW233+CY233+DA233+DC233)</f>
        <v>0</v>
      </c>
      <c r="DE233" s="71">
        <f>(((CW233*2)+(CY233*1)+(DA233*0)))/(CW233+CY233+DA233)</f>
        <v>2</v>
      </c>
      <c r="DF233" s="71" t="str">
        <f>IF(DD233&gt;=50%,"KĐG",IF(DE233&gt;=1.6,"Đạt mục tiêu",IF(DE233&gt;=1,"Cần cố gắng","Chưa đạt")))</f>
        <v>Đạt mục tiêu</v>
      </c>
      <c r="DG233" s="2"/>
      <c r="DH233" s="2"/>
      <c r="DI233" s="2"/>
      <c r="DJ233" s="2"/>
      <c r="DK233" s="2"/>
      <c r="DL233" s="2"/>
      <c r="DM233" s="2"/>
      <c r="DN233" s="2"/>
      <c r="DO233" s="2"/>
      <c r="DP233" s="2"/>
      <c r="DQ233" s="2"/>
      <c r="DR233" s="2"/>
      <c r="DS233" s="2"/>
      <c r="DT233" s="2"/>
      <c r="DU233" s="2"/>
      <c r="DV233" s="2"/>
      <c r="DW233" s="2"/>
      <c r="DX233" s="2"/>
      <c r="DY233" s="2"/>
      <c r="DZ233" s="2"/>
    </row>
    <row r="234" spans="1:130" ht="60" hidden="1" customHeight="1" x14ac:dyDescent="0.25">
      <c r="A234" s="49">
        <v>205</v>
      </c>
      <c r="B234" s="62">
        <v>330</v>
      </c>
      <c r="C234" s="56">
        <v>331</v>
      </c>
      <c r="D234" s="8" t="s">
        <v>296</v>
      </c>
      <c r="E234" s="15" t="s">
        <v>11</v>
      </c>
      <c r="F234" s="15" t="s">
        <v>297</v>
      </c>
      <c r="G234" s="64" t="s">
        <v>19</v>
      </c>
      <c r="H234" s="133" t="s">
        <v>770</v>
      </c>
      <c r="I234" s="64" t="s">
        <v>628</v>
      </c>
      <c r="J234" s="64" t="s">
        <v>179</v>
      </c>
      <c r="K234" s="16" t="s">
        <v>6</v>
      </c>
      <c r="L234" s="16" t="s">
        <v>15</v>
      </c>
      <c r="M234" s="11">
        <v>1</v>
      </c>
      <c r="N234" s="305" t="s">
        <v>544</v>
      </c>
      <c r="O234" s="66"/>
      <c r="P234" s="66"/>
      <c r="Q234" s="66"/>
      <c r="R234" s="66"/>
      <c r="S234" s="80" t="s">
        <v>15</v>
      </c>
      <c r="T234" s="66"/>
      <c r="U234" s="66"/>
      <c r="V234" s="66"/>
      <c r="W234" s="66"/>
      <c r="X234" s="80"/>
      <c r="Y234" s="67">
        <f t="shared" si="90"/>
        <v>1</v>
      </c>
      <c r="Z234" s="16"/>
      <c r="AA234" s="16"/>
      <c r="AB234" s="16"/>
      <c r="AC234" s="16"/>
      <c r="AD234" s="16"/>
      <c r="AE234" s="68"/>
      <c r="AF234" s="12"/>
      <c r="AG234" s="12"/>
      <c r="AH234" s="12"/>
      <c r="AI234" s="12"/>
      <c r="AJ234" s="12"/>
      <c r="AK234" s="12"/>
      <c r="AL234" s="12"/>
      <c r="AM234" s="12"/>
      <c r="AN234" s="12"/>
      <c r="AO234" s="12"/>
      <c r="AP234" s="12"/>
      <c r="AQ234" s="12" t="s">
        <v>654</v>
      </c>
      <c r="AR234" s="12" t="s">
        <v>654</v>
      </c>
      <c r="AS234" s="12" t="s">
        <v>654</v>
      </c>
      <c r="AT234" s="12" t="s">
        <v>654</v>
      </c>
      <c r="AU234" s="12"/>
      <c r="AV234" s="12"/>
      <c r="AW234" s="12"/>
      <c r="AX234" s="12"/>
      <c r="AY234" s="12"/>
      <c r="AZ234" s="12"/>
      <c r="BA234" s="12"/>
      <c r="BB234" s="12"/>
      <c r="BC234" s="12"/>
      <c r="BD234" s="12"/>
      <c r="BE234" s="12"/>
      <c r="BF234" s="12"/>
      <c r="BG234" s="12"/>
      <c r="BH234" s="12"/>
      <c r="BI234" s="12"/>
      <c r="BJ234" s="16">
        <v>2</v>
      </c>
      <c r="BK234" s="16">
        <v>2</v>
      </c>
      <c r="BL234" s="16">
        <v>2</v>
      </c>
      <c r="BM234" s="16">
        <v>2</v>
      </c>
      <c r="BN234" s="16">
        <v>2</v>
      </c>
      <c r="BO234" s="16">
        <v>2</v>
      </c>
      <c r="BP234" s="16">
        <v>2</v>
      </c>
      <c r="BQ234" s="16">
        <v>2</v>
      </c>
      <c r="BR234" s="16">
        <v>2</v>
      </c>
      <c r="BS234" s="16">
        <v>2</v>
      </c>
      <c r="BT234" s="16">
        <v>2</v>
      </c>
      <c r="BU234" s="16">
        <v>2</v>
      </c>
      <c r="BV234" s="16">
        <v>2</v>
      </c>
      <c r="BW234" s="16">
        <v>2</v>
      </c>
      <c r="BX234" s="16">
        <v>2</v>
      </c>
      <c r="BY234" s="16">
        <v>2</v>
      </c>
      <c r="BZ234" s="16">
        <v>2</v>
      </c>
      <c r="CA234" s="16">
        <v>2</v>
      </c>
      <c r="CB234" s="16">
        <v>2</v>
      </c>
      <c r="CC234" s="16">
        <v>2</v>
      </c>
      <c r="CD234" s="16">
        <v>2</v>
      </c>
      <c r="CE234" s="16">
        <v>2</v>
      </c>
      <c r="CF234" s="16">
        <v>2</v>
      </c>
      <c r="CG234" s="16">
        <v>2</v>
      </c>
      <c r="CH234" s="16">
        <v>2</v>
      </c>
      <c r="CI234" s="16">
        <v>2</v>
      </c>
      <c r="CJ234" s="16">
        <v>2</v>
      </c>
      <c r="CK234" s="16">
        <v>2</v>
      </c>
      <c r="CL234" s="16">
        <v>2</v>
      </c>
      <c r="CM234" s="16">
        <v>2</v>
      </c>
      <c r="CN234" s="16">
        <v>2</v>
      </c>
      <c r="CO234" s="16">
        <v>2</v>
      </c>
      <c r="CP234" s="16">
        <v>2</v>
      </c>
      <c r="CQ234" s="16">
        <v>2</v>
      </c>
      <c r="CR234" s="16">
        <v>2</v>
      </c>
      <c r="CS234" s="16"/>
      <c r="CT234" s="16">
        <v>2</v>
      </c>
      <c r="CU234" s="16">
        <v>2</v>
      </c>
      <c r="CV234" s="16">
        <v>2</v>
      </c>
      <c r="CW234" s="69">
        <f>COUNTIF(BJ234:CV234,"2")</f>
        <v>38</v>
      </c>
      <c r="CX234" s="352">
        <f>CW234/(CW234+CY234+DA234+DC234)</f>
        <v>1</v>
      </c>
      <c r="CY234" s="69">
        <f>COUNTIF(BJ234:CV234,"1")</f>
        <v>0</v>
      </c>
      <c r="CZ234" s="70">
        <f>CY234/(CW234+CY234+DA234+DC234)</f>
        <v>0</v>
      </c>
      <c r="DA234" s="69">
        <f>COUNTIF(BJ234:CV234,"0")</f>
        <v>0</v>
      </c>
      <c r="DB234" s="70">
        <f>DA234/(CW234+CY234+DA234+DC234)</f>
        <v>0</v>
      </c>
      <c r="DC234" s="69">
        <f>COUNTIF(BJ234:CV234,"KĐG")</f>
        <v>0</v>
      </c>
      <c r="DD234" s="70">
        <f>DC234/(CW234+CY234+DA234+DC234)</f>
        <v>0</v>
      </c>
      <c r="DE234" s="71">
        <f>(((CW234*2)+(CY234*1)+(DA234*0)))/(CW234+CY234+DA234)</f>
        <v>2</v>
      </c>
      <c r="DF234" s="71" t="str">
        <f>IF(DD234&gt;=50%,"KĐG",IF(DE234&gt;=1.6,"Đạt mục tiêu",IF(DE234&gt;=1,"Cần cố gắng","Chưa đạt")))</f>
        <v>Đạt mục tiêu</v>
      </c>
      <c r="DG234" s="2"/>
      <c r="DH234" s="2"/>
      <c r="DI234" s="2"/>
      <c r="DJ234" s="2"/>
      <c r="DK234" s="2"/>
      <c r="DL234" s="2"/>
      <c r="DM234" s="2"/>
      <c r="DN234" s="2"/>
      <c r="DO234" s="2"/>
      <c r="DP234" s="2"/>
      <c r="DQ234" s="2"/>
      <c r="DR234" s="2"/>
      <c r="DS234" s="2"/>
      <c r="DT234" s="2"/>
      <c r="DU234" s="2"/>
      <c r="DV234" s="2"/>
      <c r="DW234" s="2"/>
      <c r="DX234" s="2"/>
      <c r="DY234" s="2"/>
      <c r="DZ234" s="2"/>
    </row>
    <row r="235" spans="1:130" ht="45.75" hidden="1" customHeight="1" x14ac:dyDescent="0.25">
      <c r="A235" s="614">
        <v>206</v>
      </c>
      <c r="B235" s="617">
        <v>331</v>
      </c>
      <c r="C235" s="56"/>
      <c r="D235" s="612" t="s">
        <v>298</v>
      </c>
      <c r="E235" s="612" t="s">
        <v>19</v>
      </c>
      <c r="F235" s="612" t="s">
        <v>299</v>
      </c>
      <c r="G235" s="612" t="s">
        <v>19</v>
      </c>
      <c r="H235" s="133" t="s">
        <v>1339</v>
      </c>
      <c r="I235" s="64" t="s">
        <v>628</v>
      </c>
      <c r="J235" s="64"/>
      <c r="K235" s="16"/>
      <c r="L235" s="16"/>
      <c r="M235" s="11"/>
      <c r="N235" s="306" t="s">
        <v>1200</v>
      </c>
      <c r="O235" s="66" t="s">
        <v>15</v>
      </c>
      <c r="P235" s="66"/>
      <c r="Q235" s="66"/>
      <c r="R235" s="66"/>
      <c r="S235" s="80"/>
      <c r="T235" s="66"/>
      <c r="U235" s="66"/>
      <c r="V235" s="66"/>
      <c r="W235" s="66"/>
      <c r="X235" s="80"/>
      <c r="Y235" s="67"/>
      <c r="Z235" s="16"/>
      <c r="AA235" s="16"/>
      <c r="AB235" s="16"/>
      <c r="AC235" s="16"/>
      <c r="AD235" s="16"/>
      <c r="AE235" s="68"/>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69"/>
      <c r="CX235" s="352"/>
      <c r="CY235" s="69"/>
      <c r="CZ235" s="70"/>
      <c r="DA235" s="69"/>
      <c r="DB235" s="70"/>
      <c r="DC235" s="69"/>
      <c r="DD235" s="70"/>
      <c r="DE235" s="71"/>
      <c r="DF235" s="71"/>
      <c r="DG235" s="387"/>
      <c r="DH235" s="387"/>
      <c r="DI235" s="387"/>
      <c r="DJ235" s="387"/>
      <c r="DK235" s="387"/>
      <c r="DL235" s="387"/>
      <c r="DM235" s="387"/>
      <c r="DN235" s="387"/>
      <c r="DO235" s="387"/>
      <c r="DP235" s="387"/>
      <c r="DQ235" s="387"/>
      <c r="DR235" s="387"/>
      <c r="DS235" s="387"/>
      <c r="DT235" s="387"/>
      <c r="DU235" s="387"/>
      <c r="DV235" s="387"/>
      <c r="DW235" s="387"/>
      <c r="DX235" s="387"/>
      <c r="DY235" s="387"/>
      <c r="DZ235" s="387"/>
    </row>
    <row r="236" spans="1:130" ht="53.25" hidden="1" customHeight="1" x14ac:dyDescent="0.25">
      <c r="A236" s="616"/>
      <c r="B236" s="619"/>
      <c r="C236" s="56">
        <v>336</v>
      </c>
      <c r="D236" s="613"/>
      <c r="E236" s="613"/>
      <c r="F236" s="613"/>
      <c r="G236" s="613"/>
      <c r="H236" s="15" t="s">
        <v>771</v>
      </c>
      <c r="I236" s="64" t="s">
        <v>628</v>
      </c>
      <c r="J236" s="64" t="s">
        <v>179</v>
      </c>
      <c r="K236" s="16" t="s">
        <v>6</v>
      </c>
      <c r="L236" s="16" t="s">
        <v>15</v>
      </c>
      <c r="M236" s="11"/>
      <c r="N236" s="306" t="s">
        <v>545</v>
      </c>
      <c r="O236" s="66"/>
      <c r="P236" s="66"/>
      <c r="Q236" s="66"/>
      <c r="R236" s="66"/>
      <c r="S236" s="66"/>
      <c r="T236" s="66" t="s">
        <v>15</v>
      </c>
      <c r="U236" s="66"/>
      <c r="V236" s="66"/>
      <c r="W236" s="66"/>
      <c r="X236" s="66"/>
      <c r="Y236" s="67">
        <f t="shared" si="90"/>
        <v>1</v>
      </c>
      <c r="Z236" s="16"/>
      <c r="AA236" s="16"/>
      <c r="AB236" s="16"/>
      <c r="AC236" s="16"/>
      <c r="AD236" s="16"/>
      <c r="AE236" s="68"/>
      <c r="AF236" s="12"/>
      <c r="AG236" s="12"/>
      <c r="AH236" s="12"/>
      <c r="AI236" s="12"/>
      <c r="AJ236" s="12"/>
      <c r="AK236" s="12"/>
      <c r="AL236" s="12"/>
      <c r="AM236" s="12"/>
      <c r="AN236" s="12"/>
      <c r="AO236" s="12"/>
      <c r="AP236" s="12"/>
      <c r="AQ236" s="12"/>
      <c r="AR236" s="12"/>
      <c r="AS236" s="12"/>
      <c r="AT236" s="12"/>
      <c r="AU236" s="12"/>
      <c r="AV236" s="12"/>
      <c r="AW236" s="12" t="s">
        <v>654</v>
      </c>
      <c r="AX236" s="12"/>
      <c r="AY236" s="12"/>
      <c r="AZ236" s="12"/>
      <c r="BA236" s="12"/>
      <c r="BB236" s="12"/>
      <c r="BC236" s="12"/>
      <c r="BD236" s="12"/>
      <c r="BE236" s="12"/>
      <c r="BF236" s="12"/>
      <c r="BG236" s="12"/>
      <c r="BH236" s="12"/>
      <c r="BI236" s="12"/>
      <c r="BJ236" s="345">
        <v>2</v>
      </c>
      <c r="BK236" s="345">
        <v>2</v>
      </c>
      <c r="BL236" s="345">
        <v>2</v>
      </c>
      <c r="BM236" s="345">
        <v>2</v>
      </c>
      <c r="BN236" s="345">
        <v>2</v>
      </c>
      <c r="BO236" s="345">
        <v>2</v>
      </c>
      <c r="BP236" s="345">
        <v>2</v>
      </c>
      <c r="BQ236" s="345">
        <v>2</v>
      </c>
      <c r="BR236" s="345">
        <v>2</v>
      </c>
      <c r="BS236" s="345">
        <v>2</v>
      </c>
      <c r="BT236" s="345">
        <v>2</v>
      </c>
      <c r="BU236" s="345">
        <v>2</v>
      </c>
      <c r="BV236" s="345">
        <v>2</v>
      </c>
      <c r="BW236" s="345">
        <v>2</v>
      </c>
      <c r="BX236" s="345">
        <v>2</v>
      </c>
      <c r="BY236" s="345">
        <v>2</v>
      </c>
      <c r="BZ236" s="345">
        <v>2</v>
      </c>
      <c r="CA236" s="345">
        <v>2</v>
      </c>
      <c r="CB236" s="345">
        <v>2</v>
      </c>
      <c r="CC236" s="345">
        <v>2</v>
      </c>
      <c r="CD236" s="345">
        <v>2</v>
      </c>
      <c r="CE236" s="345">
        <v>2</v>
      </c>
      <c r="CF236" s="345">
        <v>2</v>
      </c>
      <c r="CG236" s="345">
        <v>2</v>
      </c>
      <c r="CH236" s="345">
        <v>2</v>
      </c>
      <c r="CI236" s="345">
        <v>2</v>
      </c>
      <c r="CJ236" s="345">
        <v>2</v>
      </c>
      <c r="CK236" s="345">
        <v>2</v>
      </c>
      <c r="CL236" s="345">
        <v>2</v>
      </c>
      <c r="CM236" s="345">
        <v>2</v>
      </c>
      <c r="CN236" s="345">
        <v>2</v>
      </c>
      <c r="CO236" s="345">
        <v>2</v>
      </c>
      <c r="CP236" s="345">
        <v>2</v>
      </c>
      <c r="CQ236" s="345">
        <v>2</v>
      </c>
      <c r="CR236" s="345">
        <v>2</v>
      </c>
      <c r="CS236" s="345">
        <v>2</v>
      </c>
      <c r="CT236" s="345">
        <v>2</v>
      </c>
      <c r="CU236" s="345">
        <v>2</v>
      </c>
      <c r="CV236" s="345">
        <v>2</v>
      </c>
      <c r="CW236" s="335">
        <f>COUNTIF(BJ236:CV236,"2")</f>
        <v>39</v>
      </c>
      <c r="CX236" s="330">
        <f>CW236/(CW236+CY236+DA236+DC236)</f>
        <v>1</v>
      </c>
      <c r="CY236" s="335">
        <f>COUNTIF(BJ236:CV236,"1")</f>
        <v>0</v>
      </c>
      <c r="CZ236" s="339">
        <f>CY236/(CW236+CY236+DA236+DC236)</f>
        <v>0</v>
      </c>
      <c r="DA236" s="335">
        <f>COUNTIF(BJ236:CV236,"0")</f>
        <v>0</v>
      </c>
      <c r="DB236" s="339">
        <f>DA236/(CW236+CY236+DA236+DC236)</f>
        <v>0</v>
      </c>
      <c r="DC236" s="335">
        <f>COUNTIF(BJ236:CV236,"KĐG")</f>
        <v>0</v>
      </c>
      <c r="DD236" s="339">
        <f>DC236/(CW236+CY236+DA236+DC236)</f>
        <v>0</v>
      </c>
      <c r="DE236" s="71">
        <f>(((CW236*2)+(CY236*1)+(DA236*0)))/(CW236+CY236+DA236)</f>
        <v>2</v>
      </c>
      <c r="DF236" s="71" t="str">
        <f>IF(DD236&gt;=50%,"KĐG",IF(DE236&gt;=1.6,"Đạt mục tiêu",IF(DE236&gt;=1,"Cần cố gắng","Chưa đạt")))</f>
        <v>Đạt mục tiêu</v>
      </c>
      <c r="DG236" s="2"/>
      <c r="DH236" s="2"/>
      <c r="DI236" s="2"/>
      <c r="DJ236" s="2"/>
      <c r="DK236" s="2"/>
      <c r="DL236" s="2"/>
      <c r="DM236" s="2"/>
      <c r="DN236" s="2"/>
      <c r="DO236" s="2"/>
      <c r="DP236" s="2"/>
      <c r="DQ236" s="2"/>
      <c r="DR236" s="2"/>
      <c r="DS236" s="2"/>
      <c r="DT236" s="2"/>
      <c r="DU236" s="2"/>
      <c r="DV236" s="2"/>
      <c r="DW236" s="2"/>
      <c r="DX236" s="2"/>
      <c r="DY236" s="2"/>
      <c r="DZ236" s="2"/>
    </row>
    <row r="237" spans="1:130" ht="48" hidden="1" customHeight="1" x14ac:dyDescent="0.25">
      <c r="A237" s="49">
        <v>207</v>
      </c>
      <c r="B237" s="62">
        <v>336</v>
      </c>
      <c r="C237" s="56">
        <v>337</v>
      </c>
      <c r="D237" s="8" t="s">
        <v>300</v>
      </c>
      <c r="E237" s="15" t="s">
        <v>19</v>
      </c>
      <c r="F237" s="15" t="s">
        <v>301</v>
      </c>
      <c r="G237" s="64" t="s">
        <v>19</v>
      </c>
      <c r="H237" s="8" t="s">
        <v>772</v>
      </c>
      <c r="I237" s="64" t="s">
        <v>628</v>
      </c>
      <c r="J237" s="64" t="s">
        <v>179</v>
      </c>
      <c r="K237" s="16" t="s">
        <v>6</v>
      </c>
      <c r="L237" s="16" t="s">
        <v>15</v>
      </c>
      <c r="M237" s="11"/>
      <c r="N237" s="305" t="s">
        <v>544</v>
      </c>
      <c r="O237" s="66"/>
      <c r="P237" s="66"/>
      <c r="Q237" s="66"/>
      <c r="R237" s="66"/>
      <c r="S237" s="66" t="s">
        <v>15</v>
      </c>
      <c r="T237" s="66"/>
      <c r="U237" s="66"/>
      <c r="V237" s="66"/>
      <c r="W237" s="66"/>
      <c r="X237" s="66"/>
      <c r="Y237" s="67">
        <f t="shared" si="90"/>
        <v>1</v>
      </c>
      <c r="Z237" s="16"/>
      <c r="AA237" s="16"/>
      <c r="AB237" s="16"/>
      <c r="AC237" s="16"/>
      <c r="AD237" s="16"/>
      <c r="AE237" s="76"/>
      <c r="AF237" s="16"/>
      <c r="AG237" s="16"/>
      <c r="AH237" s="16"/>
      <c r="AI237" s="16"/>
      <c r="AJ237" s="16"/>
      <c r="AK237" s="16"/>
      <c r="AL237" s="16"/>
      <c r="AM237" s="16"/>
      <c r="AN237" s="16"/>
      <c r="AO237" s="16"/>
      <c r="AP237" s="16"/>
      <c r="AQ237" s="16" t="s">
        <v>645</v>
      </c>
      <c r="AR237" s="16" t="s">
        <v>645</v>
      </c>
      <c r="AS237" s="16" t="s">
        <v>645</v>
      </c>
      <c r="AT237" s="16" t="s">
        <v>645</v>
      </c>
      <c r="AU237" s="16"/>
      <c r="AV237" s="16"/>
      <c r="AW237" s="16"/>
      <c r="AX237" s="16"/>
      <c r="AY237" s="16"/>
      <c r="AZ237" s="16"/>
      <c r="BA237" s="16"/>
      <c r="BB237" s="16"/>
      <c r="BC237" s="16"/>
      <c r="BD237" s="16"/>
      <c r="BE237" s="16"/>
      <c r="BF237" s="16"/>
      <c r="BG237" s="16"/>
      <c r="BH237" s="16"/>
      <c r="BI237" s="16"/>
      <c r="BJ237" s="16">
        <v>2</v>
      </c>
      <c r="BK237" s="16">
        <v>2</v>
      </c>
      <c r="BL237" s="16">
        <v>2</v>
      </c>
      <c r="BM237" s="16">
        <v>2</v>
      </c>
      <c r="BN237" s="16">
        <v>2</v>
      </c>
      <c r="BO237" s="16">
        <v>2</v>
      </c>
      <c r="BP237" s="16">
        <v>2</v>
      </c>
      <c r="BQ237" s="16">
        <v>2</v>
      </c>
      <c r="BR237" s="16">
        <v>2</v>
      </c>
      <c r="BS237" s="16">
        <v>2</v>
      </c>
      <c r="BT237" s="16">
        <v>2</v>
      </c>
      <c r="BU237" s="16">
        <v>2</v>
      </c>
      <c r="BV237" s="16">
        <v>2</v>
      </c>
      <c r="BW237" s="16">
        <v>2</v>
      </c>
      <c r="BX237" s="16">
        <v>2</v>
      </c>
      <c r="BY237" s="16">
        <v>2</v>
      </c>
      <c r="BZ237" s="16">
        <v>2</v>
      </c>
      <c r="CA237" s="16">
        <v>2</v>
      </c>
      <c r="CB237" s="16">
        <v>2</v>
      </c>
      <c r="CC237" s="16">
        <v>2</v>
      </c>
      <c r="CD237" s="16">
        <v>2</v>
      </c>
      <c r="CE237" s="16">
        <v>2</v>
      </c>
      <c r="CF237" s="16">
        <v>2</v>
      </c>
      <c r="CG237" s="16">
        <v>2</v>
      </c>
      <c r="CH237" s="16">
        <v>2</v>
      </c>
      <c r="CI237" s="16">
        <v>2</v>
      </c>
      <c r="CJ237" s="16">
        <v>2</v>
      </c>
      <c r="CK237" s="16">
        <v>2</v>
      </c>
      <c r="CL237" s="16">
        <v>2</v>
      </c>
      <c r="CM237" s="16">
        <v>2</v>
      </c>
      <c r="CN237" s="16">
        <v>2</v>
      </c>
      <c r="CO237" s="16">
        <v>2</v>
      </c>
      <c r="CP237" s="16">
        <v>2</v>
      </c>
      <c r="CQ237" s="16">
        <v>2</v>
      </c>
      <c r="CR237" s="16">
        <v>2</v>
      </c>
      <c r="CS237" s="16"/>
      <c r="CT237" s="16">
        <v>2</v>
      </c>
      <c r="CU237" s="16">
        <v>2</v>
      </c>
      <c r="CV237" s="16">
        <v>2</v>
      </c>
      <c r="CW237" s="69">
        <f>COUNTIF(BJ237:CV237,"2")</f>
        <v>38</v>
      </c>
      <c r="CX237" s="352">
        <f>CW237/(CW237+CY237+DA237+DC237)</f>
        <v>1</v>
      </c>
      <c r="CY237" s="69">
        <f>COUNTIF(BJ237:CV237,"1")</f>
        <v>0</v>
      </c>
      <c r="CZ237" s="70">
        <f>CY237/(CW237+CY237+DA237+DC237)</f>
        <v>0</v>
      </c>
      <c r="DA237" s="69">
        <f>COUNTIF(BJ237:CV237,"0")</f>
        <v>0</v>
      </c>
      <c r="DB237" s="70">
        <f>DA237/(CW237+CY237+DA237+DC237)</f>
        <v>0</v>
      </c>
      <c r="DC237" s="69">
        <f>COUNTIF(BJ237:CV237,"KĐG")</f>
        <v>0</v>
      </c>
      <c r="DD237" s="70">
        <f>DC237/(CW237+CY237+DA237+DC237)</f>
        <v>0</v>
      </c>
      <c r="DE237" s="71">
        <f>(((CW237*2)+(CY237*1)+(DA237*0)))/(CW237+CY237+DA237)</f>
        <v>2</v>
      </c>
      <c r="DF237" s="71" t="str">
        <f>IF(DD237&gt;=50%,"KĐG",IF(DE237&gt;=1.6,"Đạt mục tiêu",IF(DE237&gt;=1,"Cần cố gắng","Chưa đạt")))</f>
        <v>Đạt mục tiêu</v>
      </c>
      <c r="DG237" s="2"/>
      <c r="DH237" s="2"/>
      <c r="DI237" s="2"/>
      <c r="DJ237" s="2"/>
      <c r="DK237" s="2"/>
      <c r="DL237" s="2"/>
      <c r="DM237" s="2"/>
      <c r="DN237" s="2"/>
      <c r="DO237" s="2"/>
      <c r="DP237" s="2"/>
      <c r="DQ237" s="2"/>
      <c r="DR237" s="2"/>
      <c r="DS237" s="2"/>
      <c r="DT237" s="2"/>
      <c r="DU237" s="2"/>
      <c r="DV237" s="2"/>
      <c r="DW237" s="2"/>
      <c r="DX237" s="2"/>
      <c r="DY237" s="2"/>
      <c r="DZ237" s="2"/>
    </row>
    <row r="238" spans="1:130" ht="15.75" customHeight="1" x14ac:dyDescent="0.25">
      <c r="A238" s="49">
        <v>208</v>
      </c>
      <c r="B238" s="55">
        <v>337</v>
      </c>
      <c r="C238" s="56">
        <v>338</v>
      </c>
      <c r="D238" s="623" t="s">
        <v>302</v>
      </c>
      <c r="E238" s="624"/>
      <c r="F238" s="624"/>
      <c r="G238" s="624"/>
      <c r="H238" s="625"/>
      <c r="I238" s="64"/>
      <c r="J238" s="57"/>
      <c r="K238" s="57" t="s">
        <v>8</v>
      </c>
      <c r="L238" s="57" t="s">
        <v>8</v>
      </c>
      <c r="M238" s="57" t="s">
        <v>8</v>
      </c>
      <c r="N238" s="296"/>
      <c r="O238" s="58" t="s">
        <v>609</v>
      </c>
      <c r="P238" s="58" t="s">
        <v>609</v>
      </c>
      <c r="Q238" s="58" t="s">
        <v>609</v>
      </c>
      <c r="R238" s="58" t="s">
        <v>609</v>
      </c>
      <c r="S238" s="58" t="s">
        <v>609</v>
      </c>
      <c r="T238" s="58" t="s">
        <v>609</v>
      </c>
      <c r="U238" s="58" t="s">
        <v>609</v>
      </c>
      <c r="V238" s="58" t="s">
        <v>609</v>
      </c>
      <c r="W238" s="58" t="s">
        <v>609</v>
      </c>
      <c r="X238" s="58" t="s">
        <v>609</v>
      </c>
      <c r="Y238" s="67">
        <f t="shared" si="90"/>
        <v>0</v>
      </c>
      <c r="Z238" s="57"/>
      <c r="AA238" s="57" t="s">
        <v>8</v>
      </c>
      <c r="AB238" s="57" t="s">
        <v>8</v>
      </c>
      <c r="AC238" s="57" t="s">
        <v>8</v>
      </c>
      <c r="AD238" s="57" t="s">
        <v>8</v>
      </c>
      <c r="AE238" s="57" t="s">
        <v>8</v>
      </c>
      <c r="AF238" s="57" t="s">
        <v>8</v>
      </c>
      <c r="AG238" s="57" t="s">
        <v>8</v>
      </c>
      <c r="AH238" s="57" t="s">
        <v>8</v>
      </c>
      <c r="AI238" s="57" t="s">
        <v>8</v>
      </c>
      <c r="AJ238" s="57" t="s">
        <v>8</v>
      </c>
      <c r="AK238" s="57" t="s">
        <v>8</v>
      </c>
      <c r="AL238" s="57" t="s">
        <v>8</v>
      </c>
      <c r="AM238" s="57" t="s">
        <v>8</v>
      </c>
      <c r="AN238" s="57"/>
      <c r="AO238" s="57" t="s">
        <v>8</v>
      </c>
      <c r="AP238" s="57" t="s">
        <v>8</v>
      </c>
      <c r="AQ238" s="57" t="s">
        <v>8</v>
      </c>
      <c r="AR238" s="57" t="s">
        <v>8</v>
      </c>
      <c r="AS238" s="57" t="s">
        <v>8</v>
      </c>
      <c r="AT238" s="57" t="s">
        <v>8</v>
      </c>
      <c r="AU238" s="57" t="s">
        <v>8</v>
      </c>
      <c r="AV238" s="57" t="s">
        <v>8</v>
      </c>
      <c r="AW238" s="57" t="s">
        <v>8</v>
      </c>
      <c r="AX238" s="57" t="s">
        <v>8</v>
      </c>
      <c r="AY238" s="57" t="s">
        <v>8</v>
      </c>
      <c r="AZ238" s="57"/>
      <c r="BA238" s="57" t="s">
        <v>8</v>
      </c>
      <c r="BB238" s="57" t="s">
        <v>8</v>
      </c>
      <c r="BC238" s="57" t="s">
        <v>8</v>
      </c>
      <c r="BD238" s="57" t="s">
        <v>8</v>
      </c>
      <c r="BE238" s="57" t="s">
        <v>8</v>
      </c>
      <c r="BF238" s="57" t="s">
        <v>8</v>
      </c>
      <c r="BG238" s="57" t="s">
        <v>8</v>
      </c>
      <c r="BH238" s="57" t="s">
        <v>8</v>
      </c>
      <c r="BI238" s="57"/>
      <c r="BJ238" s="336" t="s">
        <v>8</v>
      </c>
      <c r="BK238" s="336" t="s">
        <v>8</v>
      </c>
      <c r="BL238" s="336" t="s">
        <v>8</v>
      </c>
      <c r="BM238" s="336" t="s">
        <v>8</v>
      </c>
      <c r="BN238" s="336" t="s">
        <v>8</v>
      </c>
      <c r="BO238" s="336" t="s">
        <v>8</v>
      </c>
      <c r="BP238" s="336" t="s">
        <v>8</v>
      </c>
      <c r="BQ238" s="336" t="s">
        <v>8</v>
      </c>
      <c r="BR238" s="336" t="s">
        <v>8</v>
      </c>
      <c r="BS238" s="336" t="s">
        <v>8</v>
      </c>
      <c r="BT238" s="336" t="s">
        <v>8</v>
      </c>
      <c r="BU238" s="336" t="s">
        <v>8</v>
      </c>
      <c r="BV238" s="336" t="s">
        <v>8</v>
      </c>
      <c r="BW238" s="336" t="s">
        <v>8</v>
      </c>
      <c r="BX238" s="336" t="s">
        <v>8</v>
      </c>
      <c r="BY238" s="336" t="s">
        <v>8</v>
      </c>
      <c r="BZ238" s="336" t="s">
        <v>8</v>
      </c>
      <c r="CA238" s="336" t="s">
        <v>8</v>
      </c>
      <c r="CB238" s="336" t="s">
        <v>8</v>
      </c>
      <c r="CC238" s="336" t="s">
        <v>8</v>
      </c>
      <c r="CD238" s="336" t="s">
        <v>8</v>
      </c>
      <c r="CE238" s="336" t="s">
        <v>8</v>
      </c>
      <c r="CF238" s="336" t="s">
        <v>8</v>
      </c>
      <c r="CG238" s="336" t="s">
        <v>8</v>
      </c>
      <c r="CH238" s="336" t="s">
        <v>8</v>
      </c>
      <c r="CI238" s="336" t="s">
        <v>8</v>
      </c>
      <c r="CJ238" s="336" t="s">
        <v>8</v>
      </c>
      <c r="CK238" s="336" t="s">
        <v>8</v>
      </c>
      <c r="CL238" s="336" t="s">
        <v>8</v>
      </c>
      <c r="CM238" s="336" t="s">
        <v>8</v>
      </c>
      <c r="CN238" s="336" t="s">
        <v>8</v>
      </c>
      <c r="CO238" s="336" t="s">
        <v>8</v>
      </c>
      <c r="CP238" s="336" t="s">
        <v>8</v>
      </c>
      <c r="CQ238" s="336" t="s">
        <v>8</v>
      </c>
      <c r="CR238" s="336" t="s">
        <v>8</v>
      </c>
      <c r="CS238" s="336"/>
      <c r="CT238" s="336" t="s">
        <v>8</v>
      </c>
      <c r="CU238" s="336" t="s">
        <v>8</v>
      </c>
      <c r="CV238" s="336" t="s">
        <v>8</v>
      </c>
      <c r="CW238" s="336" t="s">
        <v>8</v>
      </c>
      <c r="CX238" s="331" t="s">
        <v>8</v>
      </c>
      <c r="CY238" s="336" t="s">
        <v>8</v>
      </c>
      <c r="CZ238" s="336" t="s">
        <v>8</v>
      </c>
      <c r="DA238" s="336" t="s">
        <v>8</v>
      </c>
      <c r="DB238" s="336" t="s">
        <v>8</v>
      </c>
      <c r="DC238" s="336" t="s">
        <v>8</v>
      </c>
      <c r="DD238" s="336" t="s">
        <v>8</v>
      </c>
      <c r="DE238" s="57" t="s">
        <v>8</v>
      </c>
      <c r="DF238" s="57" t="s">
        <v>8</v>
      </c>
      <c r="DG238" s="2"/>
      <c r="DH238" s="2"/>
      <c r="DI238" s="2"/>
      <c r="DJ238" s="2"/>
      <c r="DK238" s="2"/>
      <c r="DL238" s="2"/>
      <c r="DM238" s="2"/>
      <c r="DN238" s="2"/>
      <c r="DO238" s="2"/>
      <c r="DP238" s="2"/>
      <c r="DQ238" s="2"/>
      <c r="DR238" s="2"/>
      <c r="DS238" s="2"/>
      <c r="DT238" s="2"/>
      <c r="DU238" s="2"/>
      <c r="DV238" s="2"/>
      <c r="DW238" s="2"/>
      <c r="DX238" s="2"/>
      <c r="DY238" s="2"/>
      <c r="DZ238" s="2"/>
    </row>
    <row r="239" spans="1:130" ht="70.5" customHeight="1" x14ac:dyDescent="0.25">
      <c r="A239" s="49">
        <v>209</v>
      </c>
      <c r="B239" s="55">
        <v>338</v>
      </c>
      <c r="C239" s="56">
        <v>341</v>
      </c>
      <c r="D239" s="8" t="s">
        <v>303</v>
      </c>
      <c r="E239" s="15" t="s">
        <v>19</v>
      </c>
      <c r="F239" s="15" t="s">
        <v>304</v>
      </c>
      <c r="G239" s="64" t="s">
        <v>19</v>
      </c>
      <c r="H239" s="131" t="s">
        <v>1394</v>
      </c>
      <c r="I239" s="64" t="s">
        <v>628</v>
      </c>
      <c r="J239" s="388" t="s">
        <v>179</v>
      </c>
      <c r="K239" s="16" t="s">
        <v>6</v>
      </c>
      <c r="L239" s="12" t="s">
        <v>15</v>
      </c>
      <c r="M239" s="11">
        <v>1</v>
      </c>
      <c r="N239" s="305" t="s">
        <v>541</v>
      </c>
      <c r="O239" s="66"/>
      <c r="P239" s="80" t="s">
        <v>15</v>
      </c>
      <c r="Q239" s="66"/>
      <c r="R239" s="66"/>
      <c r="S239" s="66"/>
      <c r="T239" s="80"/>
      <c r="U239" s="66"/>
      <c r="V239" s="66"/>
      <c r="W239" s="66"/>
      <c r="X239" s="66"/>
      <c r="Y239" s="67">
        <f t="shared" si="90"/>
        <v>1</v>
      </c>
      <c r="Z239" s="16"/>
      <c r="AA239" s="12"/>
      <c r="AB239" s="12"/>
      <c r="AC239" s="12"/>
      <c r="AD239" s="12"/>
      <c r="AE239" s="16" t="s">
        <v>623</v>
      </c>
      <c r="AF239" s="16"/>
      <c r="AG239" s="16" t="s">
        <v>626</v>
      </c>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6">
        <v>2</v>
      </c>
      <c r="BK239" s="16">
        <v>2</v>
      </c>
      <c r="BL239" s="16">
        <v>2</v>
      </c>
      <c r="BM239" s="16">
        <v>2</v>
      </c>
      <c r="BN239" s="16">
        <v>2</v>
      </c>
      <c r="BO239" s="16">
        <v>2</v>
      </c>
      <c r="BP239" s="16">
        <v>1</v>
      </c>
      <c r="BQ239" s="16">
        <v>2</v>
      </c>
      <c r="BR239" s="16">
        <v>2</v>
      </c>
      <c r="BS239" s="16">
        <v>2</v>
      </c>
      <c r="BT239" s="16">
        <v>2</v>
      </c>
      <c r="BU239" s="16">
        <v>2</v>
      </c>
      <c r="BV239" s="16">
        <v>2</v>
      </c>
      <c r="BW239" s="16">
        <v>2</v>
      </c>
      <c r="BX239" s="16">
        <v>2</v>
      </c>
      <c r="BY239" s="16">
        <v>2</v>
      </c>
      <c r="BZ239" s="16">
        <v>2</v>
      </c>
      <c r="CA239" s="16">
        <v>2</v>
      </c>
      <c r="CB239" s="16">
        <v>2</v>
      </c>
      <c r="CC239" s="16">
        <v>2</v>
      </c>
      <c r="CD239" s="16">
        <v>2</v>
      </c>
      <c r="CE239" s="16">
        <v>2</v>
      </c>
      <c r="CF239" s="16">
        <v>2</v>
      </c>
      <c r="CG239" s="16">
        <v>2</v>
      </c>
      <c r="CH239" s="16">
        <v>2</v>
      </c>
      <c r="CI239" s="16">
        <v>2</v>
      </c>
      <c r="CJ239" s="16">
        <v>2</v>
      </c>
      <c r="CK239" s="16">
        <v>2</v>
      </c>
      <c r="CL239" s="16">
        <v>1</v>
      </c>
      <c r="CM239" s="16">
        <v>2</v>
      </c>
      <c r="CN239" s="16">
        <v>2</v>
      </c>
      <c r="CO239" s="16">
        <v>2</v>
      </c>
      <c r="CP239" s="16">
        <v>1</v>
      </c>
      <c r="CQ239" s="16">
        <v>2</v>
      </c>
      <c r="CR239" s="16">
        <v>2</v>
      </c>
      <c r="CS239" s="16">
        <v>2</v>
      </c>
      <c r="CT239" s="16">
        <v>2</v>
      </c>
      <c r="CU239" s="16">
        <v>2</v>
      </c>
      <c r="CV239" s="16">
        <v>2</v>
      </c>
      <c r="CW239" s="69">
        <f t="shared" ref="CW239:CW246" si="91">COUNTIF(BJ239:CV239,"2")</f>
        <v>36</v>
      </c>
      <c r="CX239" s="352">
        <f t="shared" ref="CX239:CX246" si="92">CW239/(CW239+CY239+DA239+DC239)</f>
        <v>0.92307692307692313</v>
      </c>
      <c r="CY239" s="69">
        <f t="shared" ref="CY239:CY246" si="93">COUNTIF(BJ239:CV239,"1")</f>
        <v>3</v>
      </c>
      <c r="CZ239" s="70">
        <f t="shared" ref="CZ239:CZ246" si="94">CY239/(CW239+CY239+DA239+DC239)</f>
        <v>7.6923076923076927E-2</v>
      </c>
      <c r="DA239" s="69">
        <f t="shared" ref="DA239:DA246" si="95">COUNTIF(BJ239:CV239,"0")</f>
        <v>0</v>
      </c>
      <c r="DB239" s="70">
        <f t="shared" ref="DB239:DB246" si="96">DA239/(CW239+CY239+DA239+DC239)</f>
        <v>0</v>
      </c>
      <c r="DC239" s="69">
        <f t="shared" ref="DC239:DC246" si="97">COUNTIF(BJ239:CV239,"KĐG")</f>
        <v>0</v>
      </c>
      <c r="DD239" s="70">
        <f t="shared" ref="DD239:DD246" si="98">DC239/(CW239+CY239+DA239+DC239)</f>
        <v>0</v>
      </c>
      <c r="DE239" s="71">
        <f t="shared" ref="DE239:DE246" si="99">(((CW239*2)+(CY239*1)+(DA239*0)))/(CW239+CY239+DA239)</f>
        <v>1.9230769230769231</v>
      </c>
      <c r="DF239" s="71" t="str">
        <f t="shared" ref="DF239:DF246" si="100">IF(DD239&gt;=50%,"KĐG",IF(DE239&gt;=1.6,"Đạt mục tiêu",IF(DE239&gt;=1,"Cần cố gắng","Chưa đạt")))</f>
        <v>Đạt mục tiêu</v>
      </c>
      <c r="DG239" s="2"/>
      <c r="DH239" s="2"/>
      <c r="DI239" s="2"/>
      <c r="DJ239" s="2"/>
      <c r="DK239" s="2"/>
      <c r="DL239" s="2"/>
      <c r="DM239" s="2"/>
      <c r="DN239" s="2"/>
      <c r="DO239" s="2"/>
      <c r="DP239" s="2"/>
      <c r="DQ239" s="2"/>
      <c r="DR239" s="2"/>
      <c r="DS239" s="2"/>
      <c r="DT239" s="2"/>
      <c r="DU239" s="2"/>
      <c r="DV239" s="2"/>
      <c r="DW239" s="2"/>
      <c r="DX239" s="2"/>
      <c r="DY239" s="2"/>
      <c r="DZ239" s="2"/>
    </row>
    <row r="240" spans="1:130" ht="79.5" hidden="1" customHeight="1" x14ac:dyDescent="0.25">
      <c r="A240" s="49">
        <v>210</v>
      </c>
      <c r="B240" s="62">
        <v>341</v>
      </c>
      <c r="C240" s="56">
        <v>341</v>
      </c>
      <c r="D240" s="8" t="s">
        <v>303</v>
      </c>
      <c r="E240" s="15" t="s">
        <v>19</v>
      </c>
      <c r="F240" s="15" t="s">
        <v>304</v>
      </c>
      <c r="G240" s="64" t="s">
        <v>19</v>
      </c>
      <c r="H240" s="133" t="s">
        <v>773</v>
      </c>
      <c r="I240" s="64" t="s">
        <v>628</v>
      </c>
      <c r="J240" s="389"/>
      <c r="K240" s="16"/>
      <c r="L240" s="14"/>
      <c r="M240" s="11"/>
      <c r="N240" s="11" t="s">
        <v>546</v>
      </c>
      <c r="O240" s="66"/>
      <c r="P240" s="80"/>
      <c r="Q240" s="66"/>
      <c r="R240" s="66"/>
      <c r="S240" s="66"/>
      <c r="T240" s="80"/>
      <c r="U240" s="66" t="s">
        <v>15</v>
      </c>
      <c r="V240" s="66"/>
      <c r="W240" s="66"/>
      <c r="X240" s="66"/>
      <c r="Y240" s="67">
        <f t="shared" si="90"/>
        <v>1</v>
      </c>
      <c r="Z240" s="16"/>
      <c r="AA240" s="16"/>
      <c r="AB240" s="16"/>
      <c r="AC240" s="16"/>
      <c r="AD240" s="16"/>
      <c r="AE240" s="68"/>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t="s">
        <v>626</v>
      </c>
      <c r="BB240" s="12" t="s">
        <v>645</v>
      </c>
      <c r="BC240" s="12"/>
      <c r="BD240" s="12"/>
      <c r="BE240" s="12"/>
      <c r="BF240" s="12"/>
      <c r="BG240" s="12"/>
      <c r="BH240" s="12"/>
      <c r="BI240" s="12"/>
      <c r="BJ240" s="16">
        <v>2</v>
      </c>
      <c r="BK240" s="16">
        <v>2</v>
      </c>
      <c r="BL240" s="16">
        <v>2</v>
      </c>
      <c r="BM240" s="16">
        <v>2</v>
      </c>
      <c r="BN240" s="16">
        <v>2</v>
      </c>
      <c r="BO240" s="16">
        <v>2</v>
      </c>
      <c r="BP240" s="16">
        <v>2</v>
      </c>
      <c r="BQ240" s="16">
        <v>2</v>
      </c>
      <c r="BR240" s="16">
        <v>2</v>
      </c>
      <c r="BS240" s="16">
        <v>2</v>
      </c>
      <c r="BT240" s="16">
        <v>2</v>
      </c>
      <c r="BU240" s="16">
        <v>2</v>
      </c>
      <c r="BV240" s="16">
        <v>2</v>
      </c>
      <c r="BW240" s="16">
        <v>2</v>
      </c>
      <c r="BX240" s="16">
        <v>2</v>
      </c>
      <c r="BY240" s="16">
        <v>2</v>
      </c>
      <c r="BZ240" s="16">
        <v>2</v>
      </c>
      <c r="CA240" s="16">
        <v>2</v>
      </c>
      <c r="CB240" s="16">
        <v>2</v>
      </c>
      <c r="CC240" s="16">
        <v>2</v>
      </c>
      <c r="CD240" s="16">
        <v>2</v>
      </c>
      <c r="CE240" s="16">
        <v>2</v>
      </c>
      <c r="CF240" s="16">
        <v>2</v>
      </c>
      <c r="CG240" s="16">
        <v>2</v>
      </c>
      <c r="CH240" s="16">
        <v>2</v>
      </c>
      <c r="CI240" s="16">
        <v>2</v>
      </c>
      <c r="CJ240" s="16">
        <v>2</v>
      </c>
      <c r="CK240" s="16">
        <v>2</v>
      </c>
      <c r="CL240" s="16">
        <v>2</v>
      </c>
      <c r="CM240" s="16">
        <v>2</v>
      </c>
      <c r="CN240" s="16">
        <v>2</v>
      </c>
      <c r="CO240" s="16">
        <v>2</v>
      </c>
      <c r="CP240" s="16">
        <v>2</v>
      </c>
      <c r="CQ240" s="16">
        <v>2</v>
      </c>
      <c r="CR240" s="16">
        <v>2</v>
      </c>
      <c r="CS240" s="16"/>
      <c r="CT240" s="16">
        <v>2</v>
      </c>
      <c r="CU240" s="16">
        <v>2</v>
      </c>
      <c r="CV240" s="16">
        <v>2</v>
      </c>
      <c r="CW240" s="69">
        <f t="shared" si="91"/>
        <v>38</v>
      </c>
      <c r="CX240" s="352">
        <f t="shared" si="92"/>
        <v>1</v>
      </c>
      <c r="CY240" s="69">
        <f t="shared" si="93"/>
        <v>0</v>
      </c>
      <c r="CZ240" s="70">
        <f t="shared" si="94"/>
        <v>0</v>
      </c>
      <c r="DA240" s="69">
        <f t="shared" si="95"/>
        <v>0</v>
      </c>
      <c r="DB240" s="70">
        <f t="shared" si="96"/>
        <v>0</v>
      </c>
      <c r="DC240" s="69">
        <f t="shared" si="97"/>
        <v>0</v>
      </c>
      <c r="DD240" s="70">
        <f t="shared" si="98"/>
        <v>0</v>
      </c>
      <c r="DE240" s="71">
        <f t="shared" si="99"/>
        <v>2</v>
      </c>
      <c r="DF240" s="71" t="str">
        <f t="shared" si="100"/>
        <v>Đạt mục tiêu</v>
      </c>
      <c r="DG240" s="2"/>
      <c r="DH240" s="2"/>
      <c r="DI240" s="2"/>
      <c r="DJ240" s="2"/>
      <c r="DK240" s="2"/>
      <c r="DL240" s="2"/>
      <c r="DM240" s="2"/>
      <c r="DN240" s="2"/>
      <c r="DO240" s="2"/>
      <c r="DP240" s="2"/>
      <c r="DQ240" s="2"/>
      <c r="DR240" s="2"/>
      <c r="DS240" s="2"/>
      <c r="DT240" s="2"/>
      <c r="DU240" s="2"/>
      <c r="DV240" s="2"/>
      <c r="DW240" s="2"/>
      <c r="DX240" s="2"/>
      <c r="DY240" s="2"/>
      <c r="DZ240" s="2"/>
    </row>
    <row r="241" spans="1:130" ht="39" hidden="1" customHeight="1" x14ac:dyDescent="0.25">
      <c r="A241" s="49">
        <v>211</v>
      </c>
      <c r="B241" s="62">
        <v>341</v>
      </c>
      <c r="C241" s="56">
        <v>343</v>
      </c>
      <c r="D241" s="8" t="s">
        <v>305</v>
      </c>
      <c r="E241" s="281" t="s">
        <v>36</v>
      </c>
      <c r="F241" s="15" t="s">
        <v>306</v>
      </c>
      <c r="G241" s="282" t="s">
        <v>19</v>
      </c>
      <c r="H241" s="8" t="s">
        <v>774</v>
      </c>
      <c r="I241" s="64" t="s">
        <v>628</v>
      </c>
      <c r="J241" s="64" t="s">
        <v>179</v>
      </c>
      <c r="K241" s="16" t="s">
        <v>6</v>
      </c>
      <c r="L241" s="16" t="s">
        <v>15</v>
      </c>
      <c r="M241" s="11">
        <v>1</v>
      </c>
      <c r="N241" s="305" t="s">
        <v>542</v>
      </c>
      <c r="O241" s="66"/>
      <c r="P241" s="66"/>
      <c r="Q241" s="66" t="s">
        <v>15</v>
      </c>
      <c r="R241" s="66"/>
      <c r="S241" s="66"/>
      <c r="T241" s="66"/>
      <c r="U241" s="66"/>
      <c r="V241" s="66"/>
      <c r="W241" s="66"/>
      <c r="X241" s="66"/>
      <c r="Y241" s="67">
        <f t="shared" si="90"/>
        <v>1</v>
      </c>
      <c r="Z241" s="16"/>
      <c r="AA241" s="16"/>
      <c r="AB241" s="16"/>
      <c r="AC241" s="16"/>
      <c r="AD241" s="16"/>
      <c r="AE241" s="68"/>
      <c r="AF241" s="12"/>
      <c r="AG241" s="12"/>
      <c r="AH241" s="16" t="s">
        <v>710</v>
      </c>
      <c r="AI241" s="16" t="s">
        <v>710</v>
      </c>
      <c r="AJ241" s="16" t="s">
        <v>710</v>
      </c>
      <c r="AK241" s="16" t="s">
        <v>710</v>
      </c>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6">
        <v>2</v>
      </c>
      <c r="BK241" s="16">
        <v>2</v>
      </c>
      <c r="BL241" s="16">
        <v>2</v>
      </c>
      <c r="BM241" s="16">
        <v>2</v>
      </c>
      <c r="BN241" s="16">
        <v>2</v>
      </c>
      <c r="BO241" s="16">
        <v>2</v>
      </c>
      <c r="BP241" s="16">
        <v>2</v>
      </c>
      <c r="BQ241" s="16">
        <v>2</v>
      </c>
      <c r="BR241" s="16">
        <v>2</v>
      </c>
      <c r="BS241" s="16">
        <v>2</v>
      </c>
      <c r="BT241" s="16">
        <v>2</v>
      </c>
      <c r="BU241" s="16">
        <v>2</v>
      </c>
      <c r="BV241" s="16">
        <v>2</v>
      </c>
      <c r="BW241" s="16">
        <v>2</v>
      </c>
      <c r="BX241" s="16">
        <v>2</v>
      </c>
      <c r="BY241" s="16">
        <v>2</v>
      </c>
      <c r="BZ241" s="16">
        <v>2</v>
      </c>
      <c r="CA241" s="16">
        <v>2</v>
      </c>
      <c r="CB241" s="16">
        <v>2</v>
      </c>
      <c r="CC241" s="16">
        <v>2</v>
      </c>
      <c r="CD241" s="16">
        <v>2</v>
      </c>
      <c r="CE241" s="16">
        <v>2</v>
      </c>
      <c r="CF241" s="16">
        <v>2</v>
      </c>
      <c r="CG241" s="16">
        <v>2</v>
      </c>
      <c r="CH241" s="16">
        <v>1</v>
      </c>
      <c r="CI241" s="16">
        <v>1</v>
      </c>
      <c r="CJ241" s="16">
        <v>1</v>
      </c>
      <c r="CK241" s="16">
        <v>1</v>
      </c>
      <c r="CL241" s="16">
        <v>2</v>
      </c>
      <c r="CM241" s="16">
        <v>2</v>
      </c>
      <c r="CN241" s="16">
        <v>2</v>
      </c>
      <c r="CO241" s="16">
        <v>2</v>
      </c>
      <c r="CP241" s="16">
        <v>2</v>
      </c>
      <c r="CQ241" s="16">
        <v>2</v>
      </c>
      <c r="CR241" s="16">
        <v>2</v>
      </c>
      <c r="CS241" s="16">
        <v>2</v>
      </c>
      <c r="CT241" s="16">
        <v>2</v>
      </c>
      <c r="CU241" s="16">
        <v>2</v>
      </c>
      <c r="CV241" s="16">
        <v>2</v>
      </c>
      <c r="CW241" s="69">
        <f t="shared" si="91"/>
        <v>35</v>
      </c>
      <c r="CX241" s="352">
        <f t="shared" si="92"/>
        <v>0.89743589743589747</v>
      </c>
      <c r="CY241" s="69">
        <f t="shared" si="93"/>
        <v>4</v>
      </c>
      <c r="CZ241" s="70">
        <f t="shared" si="94"/>
        <v>0.10256410256410256</v>
      </c>
      <c r="DA241" s="69">
        <f t="shared" si="95"/>
        <v>0</v>
      </c>
      <c r="DB241" s="70">
        <f t="shared" si="96"/>
        <v>0</v>
      </c>
      <c r="DC241" s="69">
        <f t="shared" si="97"/>
        <v>0</v>
      </c>
      <c r="DD241" s="70">
        <f t="shared" si="98"/>
        <v>0</v>
      </c>
      <c r="DE241" s="71">
        <f t="shared" si="99"/>
        <v>1.8974358974358974</v>
      </c>
      <c r="DF241" s="71" t="str">
        <f t="shared" si="100"/>
        <v>Đạt mục tiêu</v>
      </c>
      <c r="DG241" s="2"/>
      <c r="DH241" s="2"/>
      <c r="DI241" s="2"/>
      <c r="DJ241" s="2"/>
      <c r="DK241" s="2"/>
      <c r="DL241" s="2"/>
      <c r="DM241" s="2"/>
      <c r="DN241" s="2"/>
      <c r="DO241" s="2"/>
      <c r="DP241" s="2"/>
      <c r="DQ241" s="2"/>
      <c r="DR241" s="2"/>
      <c r="DS241" s="2"/>
      <c r="DT241" s="2"/>
      <c r="DU241" s="2"/>
      <c r="DV241" s="2"/>
      <c r="DW241" s="2"/>
      <c r="DX241" s="2"/>
      <c r="DY241" s="2"/>
      <c r="DZ241" s="2"/>
    </row>
    <row r="242" spans="1:130" ht="31.5" hidden="1" customHeight="1" x14ac:dyDescent="0.25">
      <c r="A242" s="49">
        <v>212</v>
      </c>
      <c r="B242" s="62">
        <v>343</v>
      </c>
      <c r="C242" s="56">
        <v>344</v>
      </c>
      <c r="D242" s="8" t="s">
        <v>307</v>
      </c>
      <c r="E242" s="15" t="s">
        <v>36</v>
      </c>
      <c r="F242" s="15" t="s">
        <v>308</v>
      </c>
      <c r="G242" s="64" t="s">
        <v>19</v>
      </c>
      <c r="H242" s="8" t="s">
        <v>775</v>
      </c>
      <c r="I242" s="64" t="s">
        <v>628</v>
      </c>
      <c r="J242" s="64" t="s">
        <v>179</v>
      </c>
      <c r="K242" s="16" t="s">
        <v>6</v>
      </c>
      <c r="L242" s="16" t="s">
        <v>15</v>
      </c>
      <c r="M242" s="11">
        <v>1</v>
      </c>
      <c r="N242" s="297" t="s">
        <v>1200</v>
      </c>
      <c r="O242" s="66" t="s">
        <v>15</v>
      </c>
      <c r="P242" s="66"/>
      <c r="Q242" s="66"/>
      <c r="R242" s="66"/>
      <c r="S242" s="66"/>
      <c r="T242" s="66"/>
      <c r="U242" s="66"/>
      <c r="V242" s="66"/>
      <c r="W242" s="66"/>
      <c r="X242" s="66"/>
      <c r="Y242" s="67">
        <f t="shared" si="90"/>
        <v>1</v>
      </c>
      <c r="Z242" s="16"/>
      <c r="AA242" s="16"/>
      <c r="AB242" s="16"/>
      <c r="AC242" s="16" t="s">
        <v>654</v>
      </c>
      <c r="AD242" s="16" t="s">
        <v>626</v>
      </c>
      <c r="AE242" s="68"/>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6">
        <v>2</v>
      </c>
      <c r="BK242" s="16">
        <v>2</v>
      </c>
      <c r="BL242" s="16">
        <v>2</v>
      </c>
      <c r="BM242" s="16">
        <v>2</v>
      </c>
      <c r="BN242" s="16">
        <v>2</v>
      </c>
      <c r="BO242" s="16">
        <v>2</v>
      </c>
      <c r="BP242" s="16">
        <v>2</v>
      </c>
      <c r="BQ242" s="16">
        <v>2</v>
      </c>
      <c r="BR242" s="16">
        <v>2</v>
      </c>
      <c r="BS242" s="16">
        <v>2</v>
      </c>
      <c r="BT242" s="16">
        <v>2</v>
      </c>
      <c r="BU242" s="16">
        <v>2</v>
      </c>
      <c r="BV242" s="16">
        <v>2</v>
      </c>
      <c r="BW242" s="16">
        <v>2</v>
      </c>
      <c r="BX242" s="16">
        <v>2</v>
      </c>
      <c r="BY242" s="16">
        <v>2</v>
      </c>
      <c r="BZ242" s="16">
        <v>2</v>
      </c>
      <c r="CA242" s="16">
        <v>2</v>
      </c>
      <c r="CB242" s="16">
        <v>2</v>
      </c>
      <c r="CC242" s="16">
        <v>2</v>
      </c>
      <c r="CD242" s="16">
        <v>2</v>
      </c>
      <c r="CE242" s="16">
        <v>2</v>
      </c>
      <c r="CF242" s="16">
        <v>2</v>
      </c>
      <c r="CG242" s="16">
        <v>2</v>
      </c>
      <c r="CH242" s="16">
        <v>2</v>
      </c>
      <c r="CI242" s="16">
        <v>2</v>
      </c>
      <c r="CJ242" s="16">
        <v>2</v>
      </c>
      <c r="CK242" s="16">
        <v>2</v>
      </c>
      <c r="CL242" s="16">
        <v>2</v>
      </c>
      <c r="CM242" s="16">
        <v>2</v>
      </c>
      <c r="CN242" s="16">
        <v>2</v>
      </c>
      <c r="CO242" s="16">
        <v>2</v>
      </c>
      <c r="CP242" s="16">
        <v>2</v>
      </c>
      <c r="CQ242" s="16">
        <v>2</v>
      </c>
      <c r="CR242" s="16">
        <v>2</v>
      </c>
      <c r="CS242" s="16">
        <v>2</v>
      </c>
      <c r="CT242" s="16">
        <v>2</v>
      </c>
      <c r="CU242" s="16">
        <v>2</v>
      </c>
      <c r="CV242" s="16">
        <v>2</v>
      </c>
      <c r="CW242" s="69">
        <f t="shared" si="91"/>
        <v>39</v>
      </c>
      <c r="CX242" s="352">
        <f t="shared" si="92"/>
        <v>1</v>
      </c>
      <c r="CY242" s="69">
        <f t="shared" si="93"/>
        <v>0</v>
      </c>
      <c r="CZ242" s="70">
        <f t="shared" si="94"/>
        <v>0</v>
      </c>
      <c r="DA242" s="69">
        <f t="shared" si="95"/>
        <v>0</v>
      </c>
      <c r="DB242" s="70">
        <f t="shared" si="96"/>
        <v>0</v>
      </c>
      <c r="DC242" s="69">
        <f t="shared" si="97"/>
        <v>0</v>
      </c>
      <c r="DD242" s="70">
        <f t="shared" si="98"/>
        <v>0</v>
      </c>
      <c r="DE242" s="71">
        <f t="shared" si="99"/>
        <v>2</v>
      </c>
      <c r="DF242" s="71" t="str">
        <f t="shared" si="100"/>
        <v>Đạt mục tiêu</v>
      </c>
      <c r="DG242" s="2"/>
      <c r="DH242" s="2"/>
      <c r="DI242" s="2"/>
      <c r="DJ242" s="2"/>
      <c r="DK242" s="2"/>
      <c r="DL242" s="2"/>
      <c r="DM242" s="2"/>
      <c r="DN242" s="2"/>
      <c r="DO242" s="2"/>
      <c r="DP242" s="2"/>
      <c r="DQ242" s="2"/>
      <c r="DR242" s="2"/>
      <c r="DS242" s="2"/>
      <c r="DT242" s="2"/>
      <c r="DU242" s="2"/>
      <c r="DV242" s="2"/>
      <c r="DW242" s="2"/>
      <c r="DX242" s="2"/>
      <c r="DY242" s="2"/>
      <c r="DZ242" s="2"/>
    </row>
    <row r="243" spans="1:130" ht="40.5" hidden="1" customHeight="1" x14ac:dyDescent="0.25">
      <c r="A243" s="49">
        <v>213</v>
      </c>
      <c r="B243" s="62">
        <v>344</v>
      </c>
      <c r="C243" s="56">
        <v>345</v>
      </c>
      <c r="D243" s="8" t="s">
        <v>309</v>
      </c>
      <c r="E243" s="15" t="s">
        <v>36</v>
      </c>
      <c r="F243" s="15" t="s">
        <v>310</v>
      </c>
      <c r="G243" s="64" t="s">
        <v>36</v>
      </c>
      <c r="H243" s="15" t="s">
        <v>310</v>
      </c>
      <c r="I243" s="64" t="s">
        <v>628</v>
      </c>
      <c r="J243" s="388" t="s">
        <v>179</v>
      </c>
      <c r="K243" s="12" t="s">
        <v>6</v>
      </c>
      <c r="L243" s="12" t="s">
        <v>15</v>
      </c>
      <c r="M243" s="11">
        <v>1</v>
      </c>
      <c r="N243" s="11" t="s">
        <v>547</v>
      </c>
      <c r="O243" s="66"/>
      <c r="P243" s="66"/>
      <c r="Q243" s="66"/>
      <c r="R243" s="66"/>
      <c r="S243" s="66"/>
      <c r="T243" s="66"/>
      <c r="U243" s="66"/>
      <c r="V243" s="66"/>
      <c r="W243" s="66" t="s">
        <v>15</v>
      </c>
      <c r="X243" s="80"/>
      <c r="Y243" s="67">
        <f t="shared" si="90"/>
        <v>1</v>
      </c>
      <c r="Z243" s="16"/>
      <c r="AA243" s="16"/>
      <c r="AB243" s="16"/>
      <c r="AC243" s="16"/>
      <c r="AD243" s="16"/>
      <c r="AE243" s="68"/>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t="s">
        <v>710</v>
      </c>
      <c r="BG243" s="12" t="s">
        <v>710</v>
      </c>
      <c r="BH243" s="12" t="s">
        <v>710</v>
      </c>
      <c r="BI243" s="12"/>
      <c r="BJ243" s="16">
        <v>2</v>
      </c>
      <c r="BK243" s="16">
        <v>2</v>
      </c>
      <c r="BL243" s="16">
        <v>2</v>
      </c>
      <c r="BM243" s="16">
        <v>2</v>
      </c>
      <c r="BN243" s="16">
        <v>2</v>
      </c>
      <c r="BO243" s="16">
        <v>2</v>
      </c>
      <c r="BP243" s="16">
        <v>2</v>
      </c>
      <c r="BQ243" s="16">
        <v>2</v>
      </c>
      <c r="BR243" s="16">
        <v>2</v>
      </c>
      <c r="BS243" s="16">
        <v>2</v>
      </c>
      <c r="BT243" s="16">
        <v>2</v>
      </c>
      <c r="BU243" s="16">
        <v>2</v>
      </c>
      <c r="BV243" s="16">
        <v>2</v>
      </c>
      <c r="BW243" s="16">
        <v>2</v>
      </c>
      <c r="BX243" s="16">
        <v>2</v>
      </c>
      <c r="BY243" s="16">
        <v>2</v>
      </c>
      <c r="BZ243" s="16">
        <v>2</v>
      </c>
      <c r="CA243" s="16">
        <v>2</v>
      </c>
      <c r="CB243" s="16">
        <v>2</v>
      </c>
      <c r="CC243" s="16">
        <v>2</v>
      </c>
      <c r="CD243" s="16">
        <v>2</v>
      </c>
      <c r="CE243" s="16">
        <v>2</v>
      </c>
      <c r="CF243" s="16">
        <v>2</v>
      </c>
      <c r="CG243" s="16">
        <v>2</v>
      </c>
      <c r="CH243" s="16">
        <v>2</v>
      </c>
      <c r="CI243" s="16">
        <v>2</v>
      </c>
      <c r="CJ243" s="16">
        <v>2</v>
      </c>
      <c r="CK243" s="16">
        <v>2</v>
      </c>
      <c r="CL243" s="16">
        <v>2</v>
      </c>
      <c r="CM243" s="16">
        <v>2</v>
      </c>
      <c r="CN243" s="16">
        <v>2</v>
      </c>
      <c r="CO243" s="16">
        <v>2</v>
      </c>
      <c r="CP243" s="16">
        <v>2</v>
      </c>
      <c r="CQ243" s="16">
        <v>2</v>
      </c>
      <c r="CR243" s="16">
        <v>2</v>
      </c>
      <c r="CS243" s="16"/>
      <c r="CT243" s="16">
        <v>2</v>
      </c>
      <c r="CU243" s="16">
        <v>2</v>
      </c>
      <c r="CV243" s="16">
        <v>2</v>
      </c>
      <c r="CW243" s="69">
        <f t="shared" si="91"/>
        <v>38</v>
      </c>
      <c r="CX243" s="352">
        <f t="shared" si="92"/>
        <v>1</v>
      </c>
      <c r="CY243" s="69">
        <f t="shared" si="93"/>
        <v>0</v>
      </c>
      <c r="CZ243" s="70">
        <f t="shared" si="94"/>
        <v>0</v>
      </c>
      <c r="DA243" s="69">
        <f t="shared" si="95"/>
        <v>0</v>
      </c>
      <c r="DB243" s="70">
        <f t="shared" si="96"/>
        <v>0</v>
      </c>
      <c r="DC243" s="69">
        <f t="shared" si="97"/>
        <v>0</v>
      </c>
      <c r="DD243" s="70">
        <f t="shared" si="98"/>
        <v>0</v>
      </c>
      <c r="DE243" s="71">
        <f t="shared" si="99"/>
        <v>2</v>
      </c>
      <c r="DF243" s="71" t="str">
        <f t="shared" si="100"/>
        <v>Đạt mục tiêu</v>
      </c>
      <c r="DG243" s="2"/>
      <c r="DH243" s="2"/>
      <c r="DI243" s="2"/>
      <c r="DJ243" s="2"/>
      <c r="DK243" s="2"/>
      <c r="DL243" s="2"/>
      <c r="DM243" s="2"/>
      <c r="DN243" s="2"/>
      <c r="DO243" s="2"/>
      <c r="DP243" s="2"/>
      <c r="DQ243" s="2"/>
      <c r="DR243" s="2"/>
      <c r="DS243" s="2"/>
      <c r="DT243" s="2"/>
      <c r="DU243" s="2"/>
      <c r="DV243" s="2"/>
      <c r="DW243" s="2"/>
      <c r="DX243" s="2"/>
      <c r="DY243" s="2"/>
      <c r="DZ243" s="2"/>
    </row>
    <row r="244" spans="1:130" ht="46.5" hidden="1" customHeight="1" x14ac:dyDescent="0.25">
      <c r="A244" s="49">
        <v>214</v>
      </c>
      <c r="B244" s="62">
        <v>345</v>
      </c>
      <c r="C244" s="56">
        <v>345</v>
      </c>
      <c r="D244" s="8" t="s">
        <v>309</v>
      </c>
      <c r="E244" s="15" t="s">
        <v>36</v>
      </c>
      <c r="F244" s="15" t="s">
        <v>310</v>
      </c>
      <c r="G244" s="64" t="s">
        <v>36</v>
      </c>
      <c r="H244" s="8" t="s">
        <v>776</v>
      </c>
      <c r="I244" s="64" t="s">
        <v>628</v>
      </c>
      <c r="J244" s="389"/>
      <c r="K244" s="14"/>
      <c r="L244" s="14"/>
      <c r="M244" s="11"/>
      <c r="N244" s="11" t="s">
        <v>548</v>
      </c>
      <c r="O244" s="66"/>
      <c r="P244" s="66"/>
      <c r="Q244" s="66"/>
      <c r="R244" s="66"/>
      <c r="S244" s="66"/>
      <c r="T244" s="66"/>
      <c r="U244" s="66"/>
      <c r="V244" s="66"/>
      <c r="W244" s="66"/>
      <c r="X244" s="80" t="s">
        <v>15</v>
      </c>
      <c r="Y244" s="67">
        <f t="shared" si="90"/>
        <v>1</v>
      </c>
      <c r="Z244" s="16"/>
      <c r="AA244" s="16"/>
      <c r="AB244" s="16"/>
      <c r="AC244" s="16"/>
      <c r="AD244" s="16"/>
      <c r="AE244" s="68"/>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t="s">
        <v>645</v>
      </c>
      <c r="BJ244" s="16">
        <v>2</v>
      </c>
      <c r="BK244" s="16">
        <v>2</v>
      </c>
      <c r="BL244" s="16">
        <v>2</v>
      </c>
      <c r="BM244" s="16">
        <v>2</v>
      </c>
      <c r="BN244" s="16">
        <v>2</v>
      </c>
      <c r="BO244" s="16">
        <v>2</v>
      </c>
      <c r="BP244" s="16">
        <v>2</v>
      </c>
      <c r="BQ244" s="16">
        <v>2</v>
      </c>
      <c r="BR244" s="16">
        <v>2</v>
      </c>
      <c r="BS244" s="16">
        <v>2</v>
      </c>
      <c r="BT244" s="16">
        <v>2</v>
      </c>
      <c r="BU244" s="16">
        <v>2</v>
      </c>
      <c r="BV244" s="16">
        <v>2</v>
      </c>
      <c r="BW244" s="16">
        <v>2</v>
      </c>
      <c r="BX244" s="16">
        <v>2</v>
      </c>
      <c r="BY244" s="16">
        <v>2</v>
      </c>
      <c r="BZ244" s="16">
        <v>2</v>
      </c>
      <c r="CA244" s="16">
        <v>2</v>
      </c>
      <c r="CB244" s="16">
        <v>2</v>
      </c>
      <c r="CC244" s="16">
        <v>2</v>
      </c>
      <c r="CD244" s="16">
        <v>2</v>
      </c>
      <c r="CE244" s="16">
        <v>2</v>
      </c>
      <c r="CF244" s="16">
        <v>2</v>
      </c>
      <c r="CG244" s="16">
        <v>2</v>
      </c>
      <c r="CH244" s="16">
        <v>2</v>
      </c>
      <c r="CI244" s="16">
        <v>2</v>
      </c>
      <c r="CJ244" s="16">
        <v>2</v>
      </c>
      <c r="CK244" s="16">
        <v>2</v>
      </c>
      <c r="CL244" s="16">
        <v>2</v>
      </c>
      <c r="CM244" s="16">
        <v>2</v>
      </c>
      <c r="CN244" s="16">
        <v>2</v>
      </c>
      <c r="CO244" s="16">
        <v>2</v>
      </c>
      <c r="CP244" s="16">
        <v>2</v>
      </c>
      <c r="CQ244" s="16">
        <v>2</v>
      </c>
      <c r="CR244" s="16">
        <v>2</v>
      </c>
      <c r="CS244" s="16"/>
      <c r="CT244" s="16">
        <v>2</v>
      </c>
      <c r="CU244" s="16">
        <v>2</v>
      </c>
      <c r="CV244" s="16">
        <v>2</v>
      </c>
      <c r="CW244" s="69">
        <f t="shared" si="91"/>
        <v>38</v>
      </c>
      <c r="CX244" s="352">
        <f t="shared" si="92"/>
        <v>1</v>
      </c>
      <c r="CY244" s="69">
        <f t="shared" si="93"/>
        <v>0</v>
      </c>
      <c r="CZ244" s="70">
        <f t="shared" si="94"/>
        <v>0</v>
      </c>
      <c r="DA244" s="69">
        <f t="shared" si="95"/>
        <v>0</v>
      </c>
      <c r="DB244" s="70">
        <f t="shared" si="96"/>
        <v>0</v>
      </c>
      <c r="DC244" s="69">
        <f t="shared" si="97"/>
        <v>0</v>
      </c>
      <c r="DD244" s="70">
        <f t="shared" si="98"/>
        <v>0</v>
      </c>
      <c r="DE244" s="71">
        <f t="shared" si="99"/>
        <v>2</v>
      </c>
      <c r="DF244" s="71" t="str">
        <f t="shared" si="100"/>
        <v>Đạt mục tiêu</v>
      </c>
      <c r="DG244" s="2"/>
      <c r="DH244" s="2"/>
      <c r="DI244" s="2"/>
      <c r="DJ244" s="2"/>
      <c r="DK244" s="2"/>
      <c r="DL244" s="2"/>
      <c r="DM244" s="2"/>
      <c r="DN244" s="2"/>
      <c r="DO244" s="2"/>
      <c r="DP244" s="2"/>
      <c r="DQ244" s="2"/>
      <c r="DR244" s="2"/>
      <c r="DS244" s="2"/>
      <c r="DT244" s="2"/>
      <c r="DU244" s="2"/>
      <c r="DV244" s="2"/>
      <c r="DW244" s="2"/>
      <c r="DX244" s="2"/>
      <c r="DY244" s="2"/>
      <c r="DZ244" s="2"/>
    </row>
    <row r="245" spans="1:130" ht="36" hidden="1" customHeight="1" x14ac:dyDescent="0.25">
      <c r="A245" s="49">
        <v>215</v>
      </c>
      <c r="B245" s="62">
        <v>345</v>
      </c>
      <c r="C245" s="56">
        <v>346</v>
      </c>
      <c r="D245" s="8" t="s">
        <v>311</v>
      </c>
      <c r="E245" s="15" t="s">
        <v>36</v>
      </c>
      <c r="F245" s="102" t="s">
        <v>312</v>
      </c>
      <c r="G245" s="64" t="s">
        <v>36</v>
      </c>
      <c r="H245" s="8" t="s">
        <v>777</v>
      </c>
      <c r="I245" s="64" t="s">
        <v>628</v>
      </c>
      <c r="J245" s="64" t="s">
        <v>179</v>
      </c>
      <c r="K245" s="16" t="s">
        <v>6</v>
      </c>
      <c r="L245" s="16" t="s">
        <v>15</v>
      </c>
      <c r="M245" s="11">
        <v>1</v>
      </c>
      <c r="N245" s="11" t="s">
        <v>1268</v>
      </c>
      <c r="O245" s="66"/>
      <c r="P245" s="66"/>
      <c r="Q245" s="66"/>
      <c r="R245" s="66"/>
      <c r="S245" s="66"/>
      <c r="T245" s="66"/>
      <c r="U245" s="66"/>
      <c r="V245" s="66" t="s">
        <v>15</v>
      </c>
      <c r="W245" s="66"/>
      <c r="X245" s="66"/>
      <c r="Y245" s="67">
        <f t="shared" si="90"/>
        <v>1</v>
      </c>
      <c r="Z245" s="16"/>
      <c r="AA245" s="16"/>
      <c r="AB245" s="16"/>
      <c r="AC245" s="16"/>
      <c r="AD245" s="16"/>
      <c r="AE245" s="68"/>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t="s">
        <v>645</v>
      </c>
      <c r="BD245" s="12"/>
      <c r="BE245" s="12"/>
      <c r="BF245" s="12"/>
      <c r="BG245" s="12"/>
      <c r="BH245" s="12"/>
      <c r="BI245" s="12"/>
      <c r="BJ245" s="16">
        <v>2</v>
      </c>
      <c r="BK245" s="16">
        <v>2</v>
      </c>
      <c r="BL245" s="16">
        <v>2</v>
      </c>
      <c r="BM245" s="16">
        <v>2</v>
      </c>
      <c r="BN245" s="16">
        <v>2</v>
      </c>
      <c r="BO245" s="16">
        <v>2</v>
      </c>
      <c r="BP245" s="16">
        <v>2</v>
      </c>
      <c r="BQ245" s="16">
        <v>2</v>
      </c>
      <c r="BR245" s="16">
        <v>2</v>
      </c>
      <c r="BS245" s="16">
        <v>2</v>
      </c>
      <c r="BT245" s="16">
        <v>2</v>
      </c>
      <c r="BU245" s="16">
        <v>2</v>
      </c>
      <c r="BV245" s="16">
        <v>2</v>
      </c>
      <c r="BW245" s="16">
        <v>2</v>
      </c>
      <c r="BX245" s="16">
        <v>2</v>
      </c>
      <c r="BY245" s="16">
        <v>2</v>
      </c>
      <c r="BZ245" s="16">
        <v>2</v>
      </c>
      <c r="CA245" s="16">
        <v>2</v>
      </c>
      <c r="CB245" s="16">
        <v>2</v>
      </c>
      <c r="CC245" s="16">
        <v>2</v>
      </c>
      <c r="CD245" s="16">
        <v>2</v>
      </c>
      <c r="CE245" s="16">
        <v>2</v>
      </c>
      <c r="CF245" s="16">
        <v>2</v>
      </c>
      <c r="CG245" s="16">
        <v>2</v>
      </c>
      <c r="CH245" s="16">
        <v>2</v>
      </c>
      <c r="CI245" s="16">
        <v>2</v>
      </c>
      <c r="CJ245" s="16">
        <v>2</v>
      </c>
      <c r="CK245" s="16">
        <v>2</v>
      </c>
      <c r="CL245" s="16">
        <v>2</v>
      </c>
      <c r="CM245" s="16">
        <v>2</v>
      </c>
      <c r="CN245" s="16">
        <v>2</v>
      </c>
      <c r="CO245" s="16">
        <v>2</v>
      </c>
      <c r="CP245" s="16">
        <v>2</v>
      </c>
      <c r="CQ245" s="16">
        <v>2</v>
      </c>
      <c r="CR245" s="16">
        <v>2</v>
      </c>
      <c r="CS245" s="16"/>
      <c r="CT245" s="16">
        <v>2</v>
      </c>
      <c r="CU245" s="16">
        <v>2</v>
      </c>
      <c r="CV245" s="16">
        <v>2</v>
      </c>
      <c r="CW245" s="69">
        <f t="shared" si="91"/>
        <v>38</v>
      </c>
      <c r="CX245" s="352">
        <f t="shared" si="92"/>
        <v>1</v>
      </c>
      <c r="CY245" s="69">
        <f t="shared" si="93"/>
        <v>0</v>
      </c>
      <c r="CZ245" s="70">
        <f t="shared" si="94"/>
        <v>0</v>
      </c>
      <c r="DA245" s="69">
        <f t="shared" si="95"/>
        <v>0</v>
      </c>
      <c r="DB245" s="70">
        <f t="shared" si="96"/>
        <v>0</v>
      </c>
      <c r="DC245" s="69">
        <f t="shared" si="97"/>
        <v>0</v>
      </c>
      <c r="DD245" s="70">
        <f t="shared" si="98"/>
        <v>0</v>
      </c>
      <c r="DE245" s="71">
        <f t="shared" si="99"/>
        <v>2</v>
      </c>
      <c r="DF245" s="71" t="str">
        <f t="shared" si="100"/>
        <v>Đạt mục tiêu</v>
      </c>
      <c r="DG245" s="2"/>
      <c r="DH245" s="2"/>
      <c r="DI245" s="2"/>
      <c r="DJ245" s="2"/>
      <c r="DK245" s="2"/>
      <c r="DL245" s="2"/>
      <c r="DM245" s="2"/>
      <c r="DN245" s="2"/>
      <c r="DO245" s="2"/>
      <c r="DP245" s="2"/>
      <c r="DQ245" s="2"/>
      <c r="DR245" s="2"/>
      <c r="DS245" s="2"/>
      <c r="DT245" s="2"/>
      <c r="DU245" s="2"/>
      <c r="DV245" s="2"/>
      <c r="DW245" s="2"/>
      <c r="DX245" s="2"/>
      <c r="DY245" s="2"/>
      <c r="DZ245" s="2"/>
    </row>
    <row r="246" spans="1:130" ht="30.75" hidden="1" customHeight="1" x14ac:dyDescent="0.25">
      <c r="A246" s="49">
        <v>216</v>
      </c>
      <c r="B246" s="62">
        <v>346</v>
      </c>
      <c r="C246" s="56">
        <v>347</v>
      </c>
      <c r="D246" s="8" t="s">
        <v>313</v>
      </c>
      <c r="E246" s="15" t="s">
        <v>36</v>
      </c>
      <c r="F246" s="15" t="s">
        <v>314</v>
      </c>
      <c r="G246" s="64" t="s">
        <v>36</v>
      </c>
      <c r="H246" s="15" t="s">
        <v>314</v>
      </c>
      <c r="I246" s="64" t="s">
        <v>628</v>
      </c>
      <c r="J246" s="64" t="s">
        <v>179</v>
      </c>
      <c r="K246" s="16" t="s">
        <v>6</v>
      </c>
      <c r="L246" s="16" t="s">
        <v>15</v>
      </c>
      <c r="M246" s="11">
        <v>1</v>
      </c>
      <c r="N246" s="11" t="s">
        <v>547</v>
      </c>
      <c r="O246" s="66"/>
      <c r="P246" s="66"/>
      <c r="Q246" s="66"/>
      <c r="R246" s="66"/>
      <c r="S246" s="66"/>
      <c r="T246" s="66"/>
      <c r="U246" s="66"/>
      <c r="V246" s="66"/>
      <c r="W246" s="66" t="s">
        <v>15</v>
      </c>
      <c r="X246" s="66"/>
      <c r="Y246" s="67">
        <f t="shared" si="90"/>
        <v>1</v>
      </c>
      <c r="Z246" s="16"/>
      <c r="AA246" s="16"/>
      <c r="AB246" s="16"/>
      <c r="AC246" s="16"/>
      <c r="AD246" s="16"/>
      <c r="AE246" s="7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t="s">
        <v>710</v>
      </c>
      <c r="BG246" s="16" t="s">
        <v>710</v>
      </c>
      <c r="BH246" s="16" t="s">
        <v>710</v>
      </c>
      <c r="BI246" s="16"/>
      <c r="BJ246" s="16">
        <v>2</v>
      </c>
      <c r="BK246" s="16">
        <v>2</v>
      </c>
      <c r="BL246" s="16">
        <v>2</v>
      </c>
      <c r="BM246" s="16">
        <v>2</v>
      </c>
      <c r="BN246" s="16">
        <v>2</v>
      </c>
      <c r="BO246" s="16">
        <v>2</v>
      </c>
      <c r="BP246" s="16">
        <v>2</v>
      </c>
      <c r="BQ246" s="16">
        <v>2</v>
      </c>
      <c r="BR246" s="16">
        <v>2</v>
      </c>
      <c r="BS246" s="16">
        <v>2</v>
      </c>
      <c r="BT246" s="16">
        <v>2</v>
      </c>
      <c r="BU246" s="16">
        <v>2</v>
      </c>
      <c r="BV246" s="16">
        <v>2</v>
      </c>
      <c r="BW246" s="16">
        <v>2</v>
      </c>
      <c r="BX246" s="16">
        <v>2</v>
      </c>
      <c r="BY246" s="16">
        <v>2</v>
      </c>
      <c r="BZ246" s="16">
        <v>2</v>
      </c>
      <c r="CA246" s="16">
        <v>2</v>
      </c>
      <c r="CB246" s="16">
        <v>2</v>
      </c>
      <c r="CC246" s="16">
        <v>2</v>
      </c>
      <c r="CD246" s="16">
        <v>2</v>
      </c>
      <c r="CE246" s="16">
        <v>2</v>
      </c>
      <c r="CF246" s="16">
        <v>2</v>
      </c>
      <c r="CG246" s="16">
        <v>2</v>
      </c>
      <c r="CH246" s="16">
        <v>2</v>
      </c>
      <c r="CI246" s="16">
        <v>2</v>
      </c>
      <c r="CJ246" s="16">
        <v>2</v>
      </c>
      <c r="CK246" s="16">
        <v>2</v>
      </c>
      <c r="CL246" s="16">
        <v>2</v>
      </c>
      <c r="CM246" s="16">
        <v>2</v>
      </c>
      <c r="CN246" s="16">
        <v>2</v>
      </c>
      <c r="CO246" s="16">
        <v>2</v>
      </c>
      <c r="CP246" s="16">
        <v>2</v>
      </c>
      <c r="CQ246" s="16">
        <v>2</v>
      </c>
      <c r="CR246" s="16">
        <v>2</v>
      </c>
      <c r="CS246" s="16"/>
      <c r="CT246" s="16">
        <v>2</v>
      </c>
      <c r="CU246" s="16">
        <v>2</v>
      </c>
      <c r="CV246" s="16">
        <v>2</v>
      </c>
      <c r="CW246" s="69">
        <f t="shared" si="91"/>
        <v>38</v>
      </c>
      <c r="CX246" s="352">
        <f t="shared" si="92"/>
        <v>1</v>
      </c>
      <c r="CY246" s="69">
        <f t="shared" si="93"/>
        <v>0</v>
      </c>
      <c r="CZ246" s="70">
        <f t="shared" si="94"/>
        <v>0</v>
      </c>
      <c r="DA246" s="69">
        <f t="shared" si="95"/>
        <v>0</v>
      </c>
      <c r="DB246" s="70">
        <f t="shared" si="96"/>
        <v>0</v>
      </c>
      <c r="DC246" s="69">
        <f t="shared" si="97"/>
        <v>0</v>
      </c>
      <c r="DD246" s="70">
        <f t="shared" si="98"/>
        <v>0</v>
      </c>
      <c r="DE246" s="71">
        <f t="shared" si="99"/>
        <v>2</v>
      </c>
      <c r="DF246" s="71" t="str">
        <f t="shared" si="100"/>
        <v>Đạt mục tiêu</v>
      </c>
      <c r="DG246" s="2"/>
      <c r="DH246" s="2"/>
      <c r="DI246" s="2"/>
      <c r="DJ246" s="2"/>
      <c r="DK246" s="2"/>
      <c r="DL246" s="2"/>
      <c r="DM246" s="2"/>
      <c r="DN246" s="2"/>
      <c r="DO246" s="2"/>
      <c r="DP246" s="2"/>
      <c r="DQ246" s="2"/>
      <c r="DR246" s="2"/>
      <c r="DS246" s="2"/>
      <c r="DT246" s="2"/>
      <c r="DU246" s="2"/>
      <c r="DV246" s="2"/>
      <c r="DW246" s="2"/>
      <c r="DX246" s="2"/>
      <c r="DY246" s="2"/>
      <c r="DZ246" s="2"/>
    </row>
    <row r="247" spans="1:130" ht="17.25" customHeight="1" x14ac:dyDescent="0.25">
      <c r="A247" s="49">
        <v>217</v>
      </c>
      <c r="B247" s="55">
        <v>347</v>
      </c>
      <c r="C247" s="56">
        <v>348</v>
      </c>
      <c r="D247" s="85" t="s">
        <v>315</v>
      </c>
      <c r="E247" s="285"/>
      <c r="F247" s="87"/>
      <c r="G247" s="280"/>
      <c r="H247" s="57"/>
      <c r="I247" s="64"/>
      <c r="J247" s="57"/>
      <c r="K247" s="57" t="s">
        <v>8</v>
      </c>
      <c r="L247" s="57" t="s">
        <v>8</v>
      </c>
      <c r="M247" s="57" t="s">
        <v>8</v>
      </c>
      <c r="N247" s="296"/>
      <c r="O247" s="58" t="s">
        <v>609</v>
      </c>
      <c r="P247" s="58" t="s">
        <v>609</v>
      </c>
      <c r="Q247" s="58" t="s">
        <v>609</v>
      </c>
      <c r="R247" s="58" t="s">
        <v>609</v>
      </c>
      <c r="S247" s="58" t="s">
        <v>609</v>
      </c>
      <c r="T247" s="58" t="s">
        <v>609</v>
      </c>
      <c r="U247" s="58" t="s">
        <v>609</v>
      </c>
      <c r="V247" s="58" t="s">
        <v>609</v>
      </c>
      <c r="W247" s="58" t="s">
        <v>609</v>
      </c>
      <c r="X247" s="58" t="s">
        <v>609</v>
      </c>
      <c r="Y247" s="67">
        <f t="shared" si="90"/>
        <v>0</v>
      </c>
      <c r="Z247" s="57"/>
      <c r="AA247" s="57"/>
      <c r="AB247" s="57"/>
      <c r="AC247" s="57"/>
      <c r="AD247" s="57"/>
      <c r="AE247" s="77"/>
      <c r="AF247" s="78"/>
      <c r="AG247" s="78"/>
      <c r="AH247" s="78"/>
      <c r="AI247" s="78"/>
      <c r="AJ247" s="78"/>
      <c r="AK247" s="78"/>
      <c r="AL247" s="78"/>
      <c r="AM247" s="78"/>
      <c r="AN247" s="78"/>
      <c r="AO247" s="78"/>
      <c r="AP247" s="78"/>
      <c r="AQ247" s="78"/>
      <c r="AR247" s="78"/>
      <c r="AS247" s="78"/>
      <c r="AT247" s="78"/>
      <c r="AU247" s="57"/>
      <c r="AV247" s="57"/>
      <c r="AW247" s="57"/>
      <c r="AX247" s="57"/>
      <c r="AY247" s="57"/>
      <c r="AZ247" s="57"/>
      <c r="BA247" s="57"/>
      <c r="BB247" s="57"/>
      <c r="BC247" s="78"/>
      <c r="BD247" s="78"/>
      <c r="BE247" s="78"/>
      <c r="BF247" s="78"/>
      <c r="BG247" s="78"/>
      <c r="BH247" s="78"/>
      <c r="BI247" s="78"/>
      <c r="BJ247" s="336" t="s">
        <v>8</v>
      </c>
      <c r="BK247" s="336" t="s">
        <v>8</v>
      </c>
      <c r="BL247" s="336" t="s">
        <v>8</v>
      </c>
      <c r="BM247" s="336" t="s">
        <v>8</v>
      </c>
      <c r="BN247" s="336" t="s">
        <v>8</v>
      </c>
      <c r="BO247" s="336" t="s">
        <v>8</v>
      </c>
      <c r="BP247" s="336" t="s">
        <v>8</v>
      </c>
      <c r="BQ247" s="336" t="s">
        <v>8</v>
      </c>
      <c r="BR247" s="336" t="s">
        <v>8</v>
      </c>
      <c r="BS247" s="336" t="s">
        <v>8</v>
      </c>
      <c r="BT247" s="336" t="s">
        <v>8</v>
      </c>
      <c r="BU247" s="336" t="s">
        <v>8</v>
      </c>
      <c r="BV247" s="336" t="s">
        <v>8</v>
      </c>
      <c r="BW247" s="336" t="s">
        <v>8</v>
      </c>
      <c r="BX247" s="336" t="s">
        <v>8</v>
      </c>
      <c r="BY247" s="336" t="s">
        <v>8</v>
      </c>
      <c r="BZ247" s="336" t="s">
        <v>8</v>
      </c>
      <c r="CA247" s="336" t="s">
        <v>8</v>
      </c>
      <c r="CB247" s="336" t="s">
        <v>8</v>
      </c>
      <c r="CC247" s="336" t="s">
        <v>8</v>
      </c>
      <c r="CD247" s="336" t="s">
        <v>8</v>
      </c>
      <c r="CE247" s="336" t="s">
        <v>8</v>
      </c>
      <c r="CF247" s="336" t="s">
        <v>8</v>
      </c>
      <c r="CG247" s="336" t="s">
        <v>8</v>
      </c>
      <c r="CH247" s="336" t="s">
        <v>8</v>
      </c>
      <c r="CI247" s="336" t="s">
        <v>8</v>
      </c>
      <c r="CJ247" s="336" t="s">
        <v>8</v>
      </c>
      <c r="CK247" s="336" t="s">
        <v>8</v>
      </c>
      <c r="CL247" s="336" t="s">
        <v>8</v>
      </c>
      <c r="CM247" s="336" t="s">
        <v>8</v>
      </c>
      <c r="CN247" s="336" t="s">
        <v>8</v>
      </c>
      <c r="CO247" s="336" t="s">
        <v>8</v>
      </c>
      <c r="CP247" s="336" t="s">
        <v>8</v>
      </c>
      <c r="CQ247" s="336" t="s">
        <v>8</v>
      </c>
      <c r="CR247" s="336" t="s">
        <v>8</v>
      </c>
      <c r="CS247" s="336"/>
      <c r="CT247" s="336" t="s">
        <v>8</v>
      </c>
      <c r="CU247" s="336" t="s">
        <v>8</v>
      </c>
      <c r="CV247" s="336" t="s">
        <v>8</v>
      </c>
      <c r="CW247" s="336" t="s">
        <v>8</v>
      </c>
      <c r="CX247" s="331" t="s">
        <v>8</v>
      </c>
      <c r="CY247" s="336" t="s">
        <v>8</v>
      </c>
      <c r="CZ247" s="336" t="s">
        <v>8</v>
      </c>
      <c r="DA247" s="336" t="s">
        <v>8</v>
      </c>
      <c r="DB247" s="336" t="s">
        <v>8</v>
      </c>
      <c r="DC247" s="336" t="s">
        <v>8</v>
      </c>
      <c r="DD247" s="336" t="s">
        <v>8</v>
      </c>
      <c r="DE247" s="57" t="s">
        <v>8</v>
      </c>
      <c r="DF247" s="57" t="s">
        <v>8</v>
      </c>
      <c r="DG247" s="2"/>
      <c r="DH247" s="2"/>
      <c r="DI247" s="2"/>
      <c r="DJ247" s="2"/>
      <c r="DK247" s="2"/>
      <c r="DL247" s="2"/>
      <c r="DM247" s="2"/>
      <c r="DN247" s="2"/>
      <c r="DO247" s="2"/>
      <c r="DP247" s="2"/>
      <c r="DQ247" s="2"/>
      <c r="DR247" s="2"/>
      <c r="DS247" s="2"/>
      <c r="DT247" s="2"/>
      <c r="DU247" s="2"/>
      <c r="DV247" s="2"/>
      <c r="DW247" s="2"/>
      <c r="DX247" s="2"/>
      <c r="DY247" s="2"/>
      <c r="DZ247" s="2"/>
    </row>
    <row r="248" spans="1:130" ht="18.75" customHeight="1" x14ac:dyDescent="0.25">
      <c r="A248" s="49">
        <v>218</v>
      </c>
      <c r="B248" s="55">
        <v>348</v>
      </c>
      <c r="C248" s="56">
        <v>349</v>
      </c>
      <c r="D248" s="623" t="s">
        <v>316</v>
      </c>
      <c r="E248" s="624"/>
      <c r="F248" s="624"/>
      <c r="G248" s="624"/>
      <c r="H248" s="625"/>
      <c r="I248" s="78"/>
      <c r="J248" s="57"/>
      <c r="K248" s="57" t="s">
        <v>8</v>
      </c>
      <c r="L248" s="57" t="s">
        <v>8</v>
      </c>
      <c r="M248" s="57" t="s">
        <v>8</v>
      </c>
      <c r="N248" s="296"/>
      <c r="O248" s="58" t="s">
        <v>609</v>
      </c>
      <c r="P248" s="58" t="s">
        <v>609</v>
      </c>
      <c r="Q248" s="58" t="s">
        <v>609</v>
      </c>
      <c r="R248" s="58" t="s">
        <v>609</v>
      </c>
      <c r="S248" s="58" t="s">
        <v>609</v>
      </c>
      <c r="T248" s="58" t="s">
        <v>609</v>
      </c>
      <c r="U248" s="58" t="s">
        <v>609</v>
      </c>
      <c r="V248" s="58" t="s">
        <v>609</v>
      </c>
      <c r="W248" s="58" t="s">
        <v>609</v>
      </c>
      <c r="X248" s="58" t="s">
        <v>609</v>
      </c>
      <c r="Y248" s="67">
        <f t="shared" si="90"/>
        <v>0</v>
      </c>
      <c r="Z248" s="57"/>
      <c r="AA248" s="57"/>
      <c r="AB248" s="57"/>
      <c r="AC248" s="57"/>
      <c r="AD248" s="57"/>
      <c r="AE248" s="79"/>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336" t="s">
        <v>8</v>
      </c>
      <c r="BK248" s="336" t="s">
        <v>8</v>
      </c>
      <c r="BL248" s="336" t="s">
        <v>8</v>
      </c>
      <c r="BM248" s="336" t="s">
        <v>8</v>
      </c>
      <c r="BN248" s="336" t="s">
        <v>8</v>
      </c>
      <c r="BO248" s="336" t="s">
        <v>8</v>
      </c>
      <c r="BP248" s="336" t="s">
        <v>8</v>
      </c>
      <c r="BQ248" s="336" t="s">
        <v>8</v>
      </c>
      <c r="BR248" s="336" t="s">
        <v>8</v>
      </c>
      <c r="BS248" s="336" t="s">
        <v>8</v>
      </c>
      <c r="BT248" s="336" t="s">
        <v>8</v>
      </c>
      <c r="BU248" s="336" t="s">
        <v>8</v>
      </c>
      <c r="BV248" s="336" t="s">
        <v>8</v>
      </c>
      <c r="BW248" s="336" t="s">
        <v>8</v>
      </c>
      <c r="BX248" s="336" t="s">
        <v>8</v>
      </c>
      <c r="BY248" s="336" t="s">
        <v>8</v>
      </c>
      <c r="BZ248" s="336" t="s">
        <v>8</v>
      </c>
      <c r="CA248" s="336" t="s">
        <v>8</v>
      </c>
      <c r="CB248" s="336" t="s">
        <v>8</v>
      </c>
      <c r="CC248" s="336" t="s">
        <v>8</v>
      </c>
      <c r="CD248" s="336" t="s">
        <v>8</v>
      </c>
      <c r="CE248" s="336" t="s">
        <v>8</v>
      </c>
      <c r="CF248" s="336" t="s">
        <v>8</v>
      </c>
      <c r="CG248" s="336" t="s">
        <v>8</v>
      </c>
      <c r="CH248" s="336" t="s">
        <v>8</v>
      </c>
      <c r="CI248" s="336" t="s">
        <v>8</v>
      </c>
      <c r="CJ248" s="336" t="s">
        <v>8</v>
      </c>
      <c r="CK248" s="336" t="s">
        <v>8</v>
      </c>
      <c r="CL248" s="336" t="s">
        <v>8</v>
      </c>
      <c r="CM248" s="336" t="s">
        <v>8</v>
      </c>
      <c r="CN248" s="336" t="s">
        <v>8</v>
      </c>
      <c r="CO248" s="336" t="s">
        <v>8</v>
      </c>
      <c r="CP248" s="336" t="s">
        <v>8</v>
      </c>
      <c r="CQ248" s="336" t="s">
        <v>8</v>
      </c>
      <c r="CR248" s="336" t="s">
        <v>8</v>
      </c>
      <c r="CS248" s="336"/>
      <c r="CT248" s="336" t="s">
        <v>8</v>
      </c>
      <c r="CU248" s="336" t="s">
        <v>8</v>
      </c>
      <c r="CV248" s="336" t="s">
        <v>8</v>
      </c>
      <c r="CW248" s="336" t="s">
        <v>8</v>
      </c>
      <c r="CX248" s="331" t="s">
        <v>8</v>
      </c>
      <c r="CY248" s="336" t="s">
        <v>8</v>
      </c>
      <c r="CZ248" s="336" t="s">
        <v>8</v>
      </c>
      <c r="DA248" s="336" t="s">
        <v>8</v>
      </c>
      <c r="DB248" s="336" t="s">
        <v>8</v>
      </c>
      <c r="DC248" s="336" t="s">
        <v>8</v>
      </c>
      <c r="DD248" s="336" t="s">
        <v>8</v>
      </c>
      <c r="DE248" s="57" t="s">
        <v>8</v>
      </c>
      <c r="DF248" s="57" t="s">
        <v>8</v>
      </c>
      <c r="DG248" s="2"/>
      <c r="DH248" s="2"/>
      <c r="DI248" s="2"/>
      <c r="DJ248" s="2"/>
      <c r="DK248" s="2"/>
      <c r="DL248" s="2"/>
      <c r="DM248" s="2"/>
      <c r="DN248" s="2"/>
      <c r="DO248" s="2"/>
      <c r="DP248" s="2"/>
      <c r="DQ248" s="2"/>
      <c r="DR248" s="2"/>
      <c r="DS248" s="2"/>
      <c r="DT248" s="2"/>
      <c r="DU248" s="2"/>
      <c r="DV248" s="2"/>
      <c r="DW248" s="2"/>
      <c r="DX248" s="2"/>
      <c r="DY248" s="2"/>
      <c r="DZ248" s="2"/>
    </row>
    <row r="249" spans="1:130" ht="45" customHeight="1" x14ac:dyDescent="0.25">
      <c r="A249" s="49">
        <v>219</v>
      </c>
      <c r="B249" s="55">
        <v>349</v>
      </c>
      <c r="C249" s="56">
        <v>352</v>
      </c>
      <c r="D249" s="8" t="s">
        <v>317</v>
      </c>
      <c r="E249" s="15" t="s">
        <v>11</v>
      </c>
      <c r="F249" s="15" t="s">
        <v>318</v>
      </c>
      <c r="G249" s="64" t="s">
        <v>19</v>
      </c>
      <c r="H249" s="8" t="s">
        <v>778</v>
      </c>
      <c r="I249" s="64" t="s">
        <v>628</v>
      </c>
      <c r="J249" s="64" t="s">
        <v>179</v>
      </c>
      <c r="K249" s="16" t="s">
        <v>6</v>
      </c>
      <c r="L249" s="16" t="s">
        <v>15</v>
      </c>
      <c r="M249" s="11"/>
      <c r="N249" s="305" t="s">
        <v>541</v>
      </c>
      <c r="O249" s="66"/>
      <c r="P249" s="66" t="s">
        <v>15</v>
      </c>
      <c r="Q249" s="66"/>
      <c r="R249" s="66"/>
      <c r="S249" s="66"/>
      <c r="T249" s="66"/>
      <c r="U249" s="66"/>
      <c r="V249" s="66"/>
      <c r="W249" s="66"/>
      <c r="X249" s="66"/>
      <c r="Y249" s="67">
        <f t="shared" si="90"/>
        <v>1</v>
      </c>
      <c r="Z249" s="16"/>
      <c r="AA249" s="12"/>
      <c r="AB249" s="12"/>
      <c r="AC249" s="12"/>
      <c r="AD249" s="12"/>
      <c r="AE249" s="16" t="s">
        <v>710</v>
      </c>
      <c r="AF249" s="16" t="s">
        <v>710</v>
      </c>
      <c r="AG249" s="16" t="s">
        <v>710</v>
      </c>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6">
        <v>2</v>
      </c>
      <c r="BK249" s="16">
        <v>1</v>
      </c>
      <c r="BL249" s="16">
        <v>1</v>
      </c>
      <c r="BM249" s="16">
        <v>1</v>
      </c>
      <c r="BN249" s="16">
        <v>2</v>
      </c>
      <c r="BO249" s="16">
        <v>2</v>
      </c>
      <c r="BP249" s="16">
        <v>2</v>
      </c>
      <c r="BQ249" s="16">
        <v>2</v>
      </c>
      <c r="BR249" s="16">
        <v>2</v>
      </c>
      <c r="BS249" s="16">
        <v>2</v>
      </c>
      <c r="BT249" s="16">
        <v>2</v>
      </c>
      <c r="BU249" s="16">
        <v>2</v>
      </c>
      <c r="BV249" s="16">
        <v>2</v>
      </c>
      <c r="BW249" s="16">
        <v>2</v>
      </c>
      <c r="BX249" s="16">
        <v>2</v>
      </c>
      <c r="BY249" s="16">
        <v>2</v>
      </c>
      <c r="BZ249" s="16">
        <v>2</v>
      </c>
      <c r="CA249" s="16">
        <v>2</v>
      </c>
      <c r="CB249" s="16">
        <v>2</v>
      </c>
      <c r="CC249" s="16">
        <v>2</v>
      </c>
      <c r="CD249" s="16">
        <v>2</v>
      </c>
      <c r="CE249" s="16">
        <v>2</v>
      </c>
      <c r="CF249" s="16">
        <v>2</v>
      </c>
      <c r="CG249" s="16">
        <v>2</v>
      </c>
      <c r="CH249" s="16">
        <v>2</v>
      </c>
      <c r="CI249" s="16">
        <v>2</v>
      </c>
      <c r="CJ249" s="16">
        <v>2</v>
      </c>
      <c r="CK249" s="16">
        <v>2</v>
      </c>
      <c r="CL249" s="16">
        <v>2</v>
      </c>
      <c r="CM249" s="16">
        <v>2</v>
      </c>
      <c r="CN249" s="16">
        <v>2</v>
      </c>
      <c r="CO249" s="16">
        <v>1</v>
      </c>
      <c r="CP249" s="16">
        <v>2</v>
      </c>
      <c r="CQ249" s="16">
        <v>2</v>
      </c>
      <c r="CR249" s="16">
        <v>2</v>
      </c>
      <c r="CS249" s="16">
        <v>1</v>
      </c>
      <c r="CT249" s="16">
        <v>2</v>
      </c>
      <c r="CU249" s="16">
        <v>2</v>
      </c>
      <c r="CV249" s="16">
        <v>2</v>
      </c>
      <c r="CW249" s="69">
        <f>COUNTIF(BJ249:CV249,"2")</f>
        <v>34</v>
      </c>
      <c r="CX249" s="352">
        <f>CW249/(CW249+CY249+DA249+DC249)</f>
        <v>0.87179487179487181</v>
      </c>
      <c r="CY249" s="69">
        <f>COUNTIF(BJ249:CV249,"1")</f>
        <v>5</v>
      </c>
      <c r="CZ249" s="70">
        <f>CY249/(CW249+CY249+DA249+DC249)</f>
        <v>0.12820512820512819</v>
      </c>
      <c r="DA249" s="69">
        <f>COUNTIF(BJ249:CV249,"0")</f>
        <v>0</v>
      </c>
      <c r="DB249" s="70">
        <f>DA249/(CW249+CY249+DA249+DC249)</f>
        <v>0</v>
      </c>
      <c r="DC249" s="69">
        <f>COUNTIF(BJ249:CV249,"KĐG")</f>
        <v>0</v>
      </c>
      <c r="DD249" s="70">
        <f>DC249/(CW249+CY249+DA249+DC249)</f>
        <v>0</v>
      </c>
      <c r="DE249" s="71">
        <f>(((CW249*2)+(CY249*1)+(DA249*0)))/(CW249+CY249+DA249)</f>
        <v>1.8717948717948718</v>
      </c>
      <c r="DF249" s="71" t="str">
        <f>IF(DD249&gt;=50%,"KĐG",IF(DE249&gt;=1.6,"Đạt mục tiêu",IF(DE249&gt;=1,"Cần cố gắng","Chưa đạt")))</f>
        <v>Đạt mục tiêu</v>
      </c>
      <c r="DG249" s="2"/>
      <c r="DH249" s="2"/>
      <c r="DI249" s="2"/>
      <c r="DJ249" s="2"/>
      <c r="DK249" s="2"/>
      <c r="DL249" s="2"/>
      <c r="DM249" s="2"/>
      <c r="DN249" s="2"/>
      <c r="DO249" s="2"/>
      <c r="DP249" s="2"/>
      <c r="DQ249" s="2"/>
      <c r="DR249" s="2"/>
      <c r="DS249" s="2"/>
      <c r="DT249" s="2"/>
      <c r="DU249" s="2"/>
      <c r="DV249" s="2"/>
      <c r="DW249" s="2"/>
      <c r="DX249" s="2"/>
      <c r="DY249" s="2"/>
      <c r="DZ249" s="2"/>
    </row>
    <row r="250" spans="1:130" ht="69.75" hidden="1" customHeight="1" x14ac:dyDescent="0.25">
      <c r="A250" s="49">
        <v>220</v>
      </c>
      <c r="B250" s="62">
        <v>352</v>
      </c>
      <c r="C250" s="56">
        <v>355</v>
      </c>
      <c r="D250" s="8" t="s">
        <v>319</v>
      </c>
      <c r="E250" s="281" t="s">
        <v>11</v>
      </c>
      <c r="F250" s="15" t="s">
        <v>320</v>
      </c>
      <c r="G250" s="282" t="s">
        <v>19</v>
      </c>
      <c r="H250" s="117" t="s">
        <v>779</v>
      </c>
      <c r="I250" s="64" t="s">
        <v>628</v>
      </c>
      <c r="J250" s="64" t="s">
        <v>179</v>
      </c>
      <c r="K250" s="16" t="s">
        <v>6</v>
      </c>
      <c r="L250" s="16" t="s">
        <v>15</v>
      </c>
      <c r="M250" s="11">
        <v>1</v>
      </c>
      <c r="N250" s="305" t="s">
        <v>542</v>
      </c>
      <c r="O250" s="66"/>
      <c r="P250" s="66"/>
      <c r="Q250" s="81" t="s">
        <v>15</v>
      </c>
      <c r="R250" s="66"/>
      <c r="S250" s="66"/>
      <c r="T250" s="66"/>
      <c r="U250" s="66"/>
      <c r="V250" s="66"/>
      <c r="W250" s="66"/>
      <c r="X250" s="66"/>
      <c r="Y250" s="67">
        <f t="shared" si="90"/>
        <v>1</v>
      </c>
      <c r="Z250" s="16"/>
      <c r="AA250" s="16"/>
      <c r="AB250" s="16"/>
      <c r="AC250" s="16"/>
      <c r="AD250" s="16"/>
      <c r="AE250" s="68"/>
      <c r="AF250" s="12"/>
      <c r="AG250" s="12"/>
      <c r="AH250" s="16" t="s">
        <v>710</v>
      </c>
      <c r="AI250" s="16" t="s">
        <v>710</v>
      </c>
      <c r="AJ250" s="16" t="s">
        <v>710</v>
      </c>
      <c r="AK250" s="16" t="s">
        <v>710</v>
      </c>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6">
        <v>2</v>
      </c>
      <c r="BK250" s="16">
        <v>2</v>
      </c>
      <c r="BL250" s="16">
        <v>2</v>
      </c>
      <c r="BM250" s="16">
        <v>2</v>
      </c>
      <c r="BN250" s="16">
        <v>2</v>
      </c>
      <c r="BO250" s="16">
        <v>2</v>
      </c>
      <c r="BP250" s="16">
        <v>2</v>
      </c>
      <c r="BQ250" s="16">
        <v>2</v>
      </c>
      <c r="BR250" s="16">
        <v>2</v>
      </c>
      <c r="BS250" s="16">
        <v>2</v>
      </c>
      <c r="BT250" s="16">
        <v>2</v>
      </c>
      <c r="BU250" s="16">
        <v>2</v>
      </c>
      <c r="BV250" s="16">
        <v>2</v>
      </c>
      <c r="BW250" s="16">
        <v>2</v>
      </c>
      <c r="BX250" s="16">
        <v>2</v>
      </c>
      <c r="BY250" s="16">
        <v>2</v>
      </c>
      <c r="BZ250" s="16">
        <v>2</v>
      </c>
      <c r="CA250" s="16">
        <v>2</v>
      </c>
      <c r="CB250" s="16">
        <v>2</v>
      </c>
      <c r="CC250" s="16">
        <v>2</v>
      </c>
      <c r="CD250" s="16">
        <v>2</v>
      </c>
      <c r="CE250" s="16">
        <v>2</v>
      </c>
      <c r="CF250" s="16">
        <v>2</v>
      </c>
      <c r="CG250" s="16">
        <v>2</v>
      </c>
      <c r="CH250" s="16">
        <v>2</v>
      </c>
      <c r="CI250" s="16">
        <v>2</v>
      </c>
      <c r="CJ250" s="16">
        <v>2</v>
      </c>
      <c r="CK250" s="16">
        <v>1</v>
      </c>
      <c r="CL250" s="16">
        <v>1</v>
      </c>
      <c r="CM250" s="16">
        <v>1</v>
      </c>
      <c r="CN250" s="16">
        <v>2</v>
      </c>
      <c r="CO250" s="16">
        <v>2</v>
      </c>
      <c r="CP250" s="16">
        <v>2</v>
      </c>
      <c r="CQ250" s="16">
        <v>2</v>
      </c>
      <c r="CR250" s="16">
        <v>2</v>
      </c>
      <c r="CS250" s="16">
        <v>2</v>
      </c>
      <c r="CT250" s="16">
        <v>2</v>
      </c>
      <c r="CU250" s="16">
        <v>2</v>
      </c>
      <c r="CV250" s="16">
        <v>2</v>
      </c>
      <c r="CW250" s="69">
        <f>COUNTIF(BJ250:CV250,"2")</f>
        <v>36</v>
      </c>
      <c r="CX250" s="352">
        <f>CW250/(CW250+CY250+DA250+DC250)</f>
        <v>0.92307692307692313</v>
      </c>
      <c r="CY250" s="69">
        <f>COUNTIF(BJ250:CV250,"1")</f>
        <v>3</v>
      </c>
      <c r="CZ250" s="70">
        <f>CY250/(CW250+CY250+DA250+DC250)</f>
        <v>7.6923076923076927E-2</v>
      </c>
      <c r="DA250" s="69">
        <f>COUNTIF(BJ250:CV250,"0")</f>
        <v>0</v>
      </c>
      <c r="DB250" s="70">
        <f>DA250/(CW250+CY250+DA250+DC250)</f>
        <v>0</v>
      </c>
      <c r="DC250" s="69">
        <f>COUNTIF(BJ250:CV250,"KĐG")</f>
        <v>0</v>
      </c>
      <c r="DD250" s="70">
        <f>DC250/(CW250+CY250+DA250+DC250)</f>
        <v>0</v>
      </c>
      <c r="DE250" s="71">
        <f>(((CW250*2)+(CY250*1)+(DA250*0)))/(CW250+CY250+DA250)</f>
        <v>1.9230769230769231</v>
      </c>
      <c r="DF250" s="71" t="str">
        <f>IF(DD250&gt;=50%,"KĐG",IF(DE250&gt;=1.6,"Đạt mục tiêu",IF(DE250&gt;=1,"Cần cố gắng","Chưa đạt")))</f>
        <v>Đạt mục tiêu</v>
      </c>
      <c r="DG250" s="2"/>
      <c r="DH250" s="2"/>
      <c r="DI250" s="2"/>
      <c r="DJ250" s="2"/>
      <c r="DK250" s="2"/>
      <c r="DL250" s="2"/>
      <c r="DM250" s="2"/>
      <c r="DN250" s="2"/>
      <c r="DO250" s="2"/>
      <c r="DP250" s="2"/>
      <c r="DQ250" s="2"/>
      <c r="DR250" s="2"/>
      <c r="DS250" s="2"/>
      <c r="DT250" s="2"/>
      <c r="DU250" s="2"/>
      <c r="DV250" s="2"/>
      <c r="DW250" s="2"/>
      <c r="DX250" s="2"/>
      <c r="DY250" s="2"/>
      <c r="DZ250" s="2"/>
    </row>
    <row r="251" spans="1:130" ht="105" hidden="1" customHeight="1" x14ac:dyDescent="0.25">
      <c r="A251" s="614">
        <v>221</v>
      </c>
      <c r="B251" s="617">
        <v>355</v>
      </c>
      <c r="C251" s="56"/>
      <c r="D251" s="612" t="s">
        <v>321</v>
      </c>
      <c r="E251" s="612" t="s">
        <v>19</v>
      </c>
      <c r="F251" s="612" t="s">
        <v>322</v>
      </c>
      <c r="G251" s="719" t="s">
        <v>19</v>
      </c>
      <c r="H251" s="496" t="s">
        <v>1340</v>
      </c>
      <c r="I251" s="64" t="s">
        <v>611</v>
      </c>
      <c r="J251" s="64" t="s">
        <v>179</v>
      </c>
      <c r="K251" s="16" t="s">
        <v>6</v>
      </c>
      <c r="L251" s="16"/>
      <c r="M251" s="11"/>
      <c r="N251" s="297" t="s">
        <v>1200</v>
      </c>
      <c r="O251" s="66" t="s">
        <v>15</v>
      </c>
      <c r="P251" s="66"/>
      <c r="Q251" s="81"/>
      <c r="R251" s="66"/>
      <c r="S251" s="66"/>
      <c r="T251" s="66"/>
      <c r="U251" s="66"/>
      <c r="V251" s="66"/>
      <c r="W251" s="66"/>
      <c r="X251" s="66"/>
      <c r="Y251" s="67"/>
      <c r="Z251" s="16"/>
      <c r="AA251" s="16"/>
      <c r="AB251" s="16"/>
      <c r="AC251" s="16"/>
      <c r="AD251" s="16"/>
      <c r="AE251" s="68"/>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69"/>
      <c r="CX251" s="352"/>
      <c r="CY251" s="69"/>
      <c r="CZ251" s="70"/>
      <c r="DA251" s="69"/>
      <c r="DB251" s="70"/>
      <c r="DC251" s="69"/>
      <c r="DD251" s="70"/>
      <c r="DE251" s="71"/>
      <c r="DF251" s="71"/>
      <c r="DG251" s="387"/>
      <c r="DH251" s="387"/>
      <c r="DI251" s="387"/>
      <c r="DJ251" s="387"/>
      <c r="DK251" s="387"/>
      <c r="DL251" s="387"/>
      <c r="DM251" s="387"/>
      <c r="DN251" s="387"/>
      <c r="DO251" s="387"/>
      <c r="DP251" s="387"/>
      <c r="DQ251" s="387"/>
      <c r="DR251" s="387"/>
      <c r="DS251" s="387"/>
      <c r="DT251" s="387"/>
      <c r="DU251" s="387"/>
      <c r="DV251" s="387"/>
      <c r="DW251" s="387"/>
      <c r="DX251" s="387"/>
      <c r="DY251" s="387"/>
      <c r="DZ251" s="387"/>
    </row>
    <row r="252" spans="1:130" ht="69.75" hidden="1" customHeight="1" x14ac:dyDescent="0.25">
      <c r="A252" s="615"/>
      <c r="B252" s="618"/>
      <c r="C252" s="56"/>
      <c r="D252" s="620"/>
      <c r="E252" s="620"/>
      <c r="F252" s="620"/>
      <c r="G252" s="720"/>
      <c r="H252" s="497" t="s">
        <v>1341</v>
      </c>
      <c r="I252" s="64" t="s">
        <v>611</v>
      </c>
      <c r="J252" s="64"/>
      <c r="K252" s="16"/>
      <c r="L252" s="16"/>
      <c r="M252" s="11"/>
      <c r="N252" s="297" t="s">
        <v>1200</v>
      </c>
      <c r="O252" s="66" t="s">
        <v>15</v>
      </c>
      <c r="P252" s="66"/>
      <c r="Q252" s="81"/>
      <c r="R252" s="66"/>
      <c r="S252" s="66"/>
      <c r="T252" s="66"/>
      <c r="U252" s="66"/>
      <c r="V252" s="66"/>
      <c r="W252" s="66"/>
      <c r="X252" s="66"/>
      <c r="Y252" s="67"/>
      <c r="Z252" s="16"/>
      <c r="AA252" s="16"/>
      <c r="AB252" s="16"/>
      <c r="AC252" s="16"/>
      <c r="AD252" s="16"/>
      <c r="AE252" s="68"/>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69"/>
      <c r="CX252" s="352"/>
      <c r="CY252" s="69"/>
      <c r="CZ252" s="70"/>
      <c r="DA252" s="69"/>
      <c r="DB252" s="70"/>
      <c r="DC252" s="69"/>
      <c r="DD252" s="70"/>
      <c r="DE252" s="71"/>
      <c r="DF252" s="71"/>
      <c r="DG252" s="387"/>
      <c r="DH252" s="387"/>
      <c r="DI252" s="387"/>
      <c r="DJ252" s="387"/>
      <c r="DK252" s="387"/>
      <c r="DL252" s="387"/>
      <c r="DM252" s="387"/>
      <c r="DN252" s="387"/>
      <c r="DO252" s="387"/>
      <c r="DP252" s="387"/>
      <c r="DQ252" s="387"/>
      <c r="DR252" s="387"/>
      <c r="DS252" s="387"/>
      <c r="DT252" s="387"/>
      <c r="DU252" s="387"/>
      <c r="DV252" s="387"/>
      <c r="DW252" s="387"/>
      <c r="DX252" s="387"/>
      <c r="DY252" s="387"/>
      <c r="DZ252" s="387"/>
    </row>
    <row r="253" spans="1:130" ht="69.75" hidden="1" customHeight="1" x14ac:dyDescent="0.25">
      <c r="A253" s="615"/>
      <c r="B253" s="618"/>
      <c r="C253" s="56"/>
      <c r="D253" s="620"/>
      <c r="E253" s="620"/>
      <c r="F253" s="620"/>
      <c r="G253" s="720"/>
      <c r="H253" s="498" t="s">
        <v>1342</v>
      </c>
      <c r="I253" s="64" t="s">
        <v>611</v>
      </c>
      <c r="J253" s="64"/>
      <c r="K253" s="16"/>
      <c r="L253" s="16"/>
      <c r="M253" s="11"/>
      <c r="N253" s="297" t="s">
        <v>1200</v>
      </c>
      <c r="O253" s="66" t="s">
        <v>15</v>
      </c>
      <c r="P253" s="66"/>
      <c r="Q253" s="81"/>
      <c r="R253" s="66"/>
      <c r="S253" s="66"/>
      <c r="T253" s="66"/>
      <c r="U253" s="66"/>
      <c r="V253" s="66"/>
      <c r="W253" s="66"/>
      <c r="X253" s="66"/>
      <c r="Y253" s="67"/>
      <c r="Z253" s="16"/>
      <c r="AA253" s="16"/>
      <c r="AB253" s="16"/>
      <c r="AC253" s="16"/>
      <c r="AD253" s="16"/>
      <c r="AE253" s="68"/>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69"/>
      <c r="CX253" s="352"/>
      <c r="CY253" s="69"/>
      <c r="CZ253" s="70"/>
      <c r="DA253" s="69"/>
      <c r="DB253" s="70"/>
      <c r="DC253" s="69"/>
      <c r="DD253" s="70"/>
      <c r="DE253" s="71"/>
      <c r="DF253" s="71"/>
      <c r="DG253" s="387"/>
      <c r="DH253" s="387"/>
      <c r="DI253" s="387"/>
      <c r="DJ253" s="387"/>
      <c r="DK253" s="387"/>
      <c r="DL253" s="387"/>
      <c r="DM253" s="387"/>
      <c r="DN253" s="387"/>
      <c r="DO253" s="387"/>
      <c r="DP253" s="387"/>
      <c r="DQ253" s="387"/>
      <c r="DR253" s="387"/>
      <c r="DS253" s="387"/>
      <c r="DT253" s="387"/>
      <c r="DU253" s="387"/>
      <c r="DV253" s="387"/>
      <c r="DW253" s="387"/>
      <c r="DX253" s="387"/>
      <c r="DY253" s="387"/>
      <c r="DZ253" s="387"/>
    </row>
    <row r="254" spans="1:130" ht="69.75" hidden="1" customHeight="1" x14ac:dyDescent="0.25">
      <c r="A254" s="615"/>
      <c r="B254" s="618"/>
      <c r="C254" s="56"/>
      <c r="D254" s="620"/>
      <c r="E254" s="620"/>
      <c r="F254" s="620"/>
      <c r="G254" s="721"/>
      <c r="H254" s="497" t="s">
        <v>1343</v>
      </c>
      <c r="I254" s="64" t="s">
        <v>611</v>
      </c>
      <c r="J254" s="64"/>
      <c r="K254" s="16"/>
      <c r="L254" s="16"/>
      <c r="M254" s="11"/>
      <c r="N254" s="297" t="s">
        <v>1200</v>
      </c>
      <c r="O254" s="66" t="s">
        <v>15</v>
      </c>
      <c r="P254" s="66"/>
      <c r="Q254" s="81"/>
      <c r="R254" s="66"/>
      <c r="S254" s="66"/>
      <c r="T254" s="66"/>
      <c r="U254" s="66"/>
      <c r="V254" s="66"/>
      <c r="W254" s="66"/>
      <c r="X254" s="66"/>
      <c r="Y254" s="67"/>
      <c r="Z254" s="16"/>
      <c r="AA254" s="16"/>
      <c r="AB254" s="16"/>
      <c r="AC254" s="16"/>
      <c r="AD254" s="16"/>
      <c r="AE254" s="68"/>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69"/>
      <c r="CX254" s="352"/>
      <c r="CY254" s="69"/>
      <c r="CZ254" s="70"/>
      <c r="DA254" s="69"/>
      <c r="DB254" s="70"/>
      <c r="DC254" s="69"/>
      <c r="DD254" s="70"/>
      <c r="DE254" s="71"/>
      <c r="DF254" s="71"/>
      <c r="DG254" s="387"/>
      <c r="DH254" s="387"/>
      <c r="DI254" s="387"/>
      <c r="DJ254" s="387"/>
      <c r="DK254" s="387"/>
      <c r="DL254" s="387"/>
      <c r="DM254" s="387"/>
      <c r="DN254" s="387"/>
      <c r="DO254" s="387"/>
      <c r="DP254" s="387"/>
      <c r="DQ254" s="387"/>
      <c r="DR254" s="387"/>
      <c r="DS254" s="387"/>
      <c r="DT254" s="387"/>
      <c r="DU254" s="387"/>
      <c r="DV254" s="387"/>
      <c r="DW254" s="387"/>
      <c r="DX254" s="387"/>
      <c r="DY254" s="387"/>
      <c r="DZ254" s="387"/>
    </row>
    <row r="255" spans="1:130" ht="50.25" hidden="1" customHeight="1" x14ac:dyDescent="0.25">
      <c r="A255" s="616"/>
      <c r="B255" s="619"/>
      <c r="C255" s="56">
        <v>358</v>
      </c>
      <c r="D255" s="613"/>
      <c r="E255" s="613"/>
      <c r="F255" s="613"/>
      <c r="G255" s="64" t="s">
        <v>19</v>
      </c>
      <c r="H255" s="29" t="s">
        <v>1344</v>
      </c>
      <c r="I255" s="64" t="s">
        <v>628</v>
      </c>
      <c r="J255" s="64" t="s">
        <v>179</v>
      </c>
      <c r="K255" s="16" t="s">
        <v>6</v>
      </c>
      <c r="L255" s="16" t="s">
        <v>15</v>
      </c>
      <c r="M255" s="11"/>
      <c r="N255" s="297" t="s">
        <v>1200</v>
      </c>
      <c r="O255" s="80" t="s">
        <v>15</v>
      </c>
      <c r="P255" s="66"/>
      <c r="Q255" s="66"/>
      <c r="R255" s="66"/>
      <c r="S255" s="66"/>
      <c r="T255" s="66"/>
      <c r="U255" s="66"/>
      <c r="V255" s="66"/>
      <c r="W255" s="66"/>
      <c r="X255" s="66"/>
      <c r="Y255" s="67">
        <f t="shared" si="90"/>
        <v>1</v>
      </c>
      <c r="Z255" s="16"/>
      <c r="AA255" s="16"/>
      <c r="AB255" s="16" t="s">
        <v>626</v>
      </c>
      <c r="AC255" s="16" t="s">
        <v>645</v>
      </c>
      <c r="AD255" s="16"/>
      <c r="AE255" s="68"/>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6">
        <v>2</v>
      </c>
      <c r="BK255" s="16">
        <v>2</v>
      </c>
      <c r="BL255" s="16">
        <v>2</v>
      </c>
      <c r="BM255" s="16">
        <v>2</v>
      </c>
      <c r="BN255" s="16">
        <v>2</v>
      </c>
      <c r="BO255" s="16">
        <v>2</v>
      </c>
      <c r="BP255" s="16">
        <v>2</v>
      </c>
      <c r="BQ255" s="16">
        <v>2</v>
      </c>
      <c r="BR255" s="16">
        <v>2</v>
      </c>
      <c r="BS255" s="16">
        <v>2</v>
      </c>
      <c r="BT255" s="16">
        <v>2</v>
      </c>
      <c r="BU255" s="16">
        <v>2</v>
      </c>
      <c r="BV255" s="16">
        <v>2</v>
      </c>
      <c r="BW255" s="16">
        <v>2</v>
      </c>
      <c r="BX255" s="16">
        <v>2</v>
      </c>
      <c r="BY255" s="16">
        <v>2</v>
      </c>
      <c r="BZ255" s="16">
        <v>2</v>
      </c>
      <c r="CA255" s="16">
        <v>2</v>
      </c>
      <c r="CB255" s="16">
        <v>2</v>
      </c>
      <c r="CC255" s="16">
        <v>2</v>
      </c>
      <c r="CD255" s="16">
        <v>2</v>
      </c>
      <c r="CE255" s="16">
        <v>2</v>
      </c>
      <c r="CF255" s="16">
        <v>2</v>
      </c>
      <c r="CG255" s="16">
        <v>2</v>
      </c>
      <c r="CH255" s="16">
        <v>2</v>
      </c>
      <c r="CI255" s="16">
        <v>2</v>
      </c>
      <c r="CJ255" s="16">
        <v>2</v>
      </c>
      <c r="CK255" s="16">
        <v>2</v>
      </c>
      <c r="CL255" s="16">
        <v>2</v>
      </c>
      <c r="CM255" s="16">
        <v>2</v>
      </c>
      <c r="CN255" s="16">
        <v>2</v>
      </c>
      <c r="CO255" s="16">
        <v>2</v>
      </c>
      <c r="CP255" s="16">
        <v>2</v>
      </c>
      <c r="CQ255" s="16">
        <v>2</v>
      </c>
      <c r="CR255" s="16">
        <v>2</v>
      </c>
      <c r="CS255" s="16">
        <v>2</v>
      </c>
      <c r="CT255" s="16">
        <v>2</v>
      </c>
      <c r="CU255" s="16">
        <v>2</v>
      </c>
      <c r="CV255" s="16">
        <v>2</v>
      </c>
      <c r="CW255" s="69">
        <f>COUNTIF(BJ255:CV255,"2")</f>
        <v>39</v>
      </c>
      <c r="CX255" s="352">
        <f>CW255/(CW255+CY255+DA255+DC255)</f>
        <v>1</v>
      </c>
      <c r="CY255" s="69">
        <f>COUNTIF(BJ255:CV255,"1")</f>
        <v>0</v>
      </c>
      <c r="CZ255" s="70">
        <f>CY255/(CW255+CY255+DA255+DC255)</f>
        <v>0</v>
      </c>
      <c r="DA255" s="69">
        <f>COUNTIF(BJ255:CV255,"0")</f>
        <v>0</v>
      </c>
      <c r="DB255" s="70">
        <f>DA255/(CW255+CY255+DA255+DC255)</f>
        <v>0</v>
      </c>
      <c r="DC255" s="69">
        <f>COUNTIF(BJ255:CV255,"KĐG")</f>
        <v>0</v>
      </c>
      <c r="DD255" s="70">
        <f>DC255/(CW255+CY255+DA255+DC255)</f>
        <v>0</v>
      </c>
      <c r="DE255" s="71">
        <f>(((CW255*2)+(CY255*1)+(DA255*0)))/(CW255+CY255+DA255)</f>
        <v>2</v>
      </c>
      <c r="DF255" s="71" t="str">
        <f>IF(DD255&gt;=50%,"KĐG",IF(DE255&gt;=1.6,"Đạt mục tiêu",IF(DE255&gt;=1,"Cần cố gắng","Chưa đạt")))</f>
        <v>Đạt mục tiêu</v>
      </c>
      <c r="DG255" s="2"/>
      <c r="DH255" s="2"/>
      <c r="DI255" s="2"/>
      <c r="DJ255" s="2"/>
      <c r="DK255" s="2"/>
      <c r="DL255" s="2"/>
      <c r="DM255" s="2"/>
      <c r="DN255" s="2"/>
      <c r="DO255" s="2"/>
      <c r="DP255" s="2"/>
      <c r="DQ255" s="2"/>
      <c r="DR255" s="2"/>
      <c r="DS255" s="2"/>
      <c r="DT255" s="2"/>
      <c r="DU255" s="2"/>
      <c r="DV255" s="2"/>
      <c r="DW255" s="2"/>
      <c r="DX255" s="2"/>
      <c r="DY255" s="2"/>
      <c r="DZ255" s="2"/>
    </row>
    <row r="256" spans="1:130" ht="50.25" customHeight="1" x14ac:dyDescent="0.25">
      <c r="A256" s="614">
        <v>222</v>
      </c>
      <c r="B256" s="617">
        <v>358</v>
      </c>
      <c r="C256" s="56"/>
      <c r="D256" s="612" t="s">
        <v>323</v>
      </c>
      <c r="E256" s="389"/>
      <c r="F256" s="612" t="s">
        <v>324</v>
      </c>
      <c r="G256" s="64"/>
      <c r="H256" s="29" t="s">
        <v>1413</v>
      </c>
      <c r="I256" s="64" t="s">
        <v>628</v>
      </c>
      <c r="J256" s="64"/>
      <c r="K256" s="12"/>
      <c r="L256" s="12"/>
      <c r="M256" s="11"/>
      <c r="N256" s="408" t="s">
        <v>541</v>
      </c>
      <c r="O256" s="80"/>
      <c r="P256" s="66"/>
      <c r="Q256" s="66"/>
      <c r="R256" s="66"/>
      <c r="S256" s="66"/>
      <c r="T256" s="66"/>
      <c r="U256" s="66"/>
      <c r="V256" s="66"/>
      <c r="W256" s="66"/>
      <c r="X256" s="66"/>
      <c r="Y256" s="67"/>
      <c r="Z256" s="16"/>
      <c r="AA256" s="16"/>
      <c r="AB256" s="16"/>
      <c r="AC256" s="16"/>
      <c r="AD256" s="16"/>
      <c r="AE256" s="68" t="s">
        <v>645</v>
      </c>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69"/>
      <c r="CX256" s="352"/>
      <c r="CY256" s="69"/>
      <c r="CZ256" s="70"/>
      <c r="DA256" s="69"/>
      <c r="DB256" s="70"/>
      <c r="DC256" s="69"/>
      <c r="DD256" s="70"/>
      <c r="DE256" s="71"/>
      <c r="DF256" s="71"/>
      <c r="DG256" s="387"/>
      <c r="DH256" s="387"/>
      <c r="DI256" s="387"/>
      <c r="DJ256" s="387"/>
      <c r="DK256" s="387"/>
      <c r="DL256" s="387"/>
      <c r="DM256" s="387"/>
      <c r="DN256" s="387"/>
      <c r="DO256" s="387"/>
      <c r="DP256" s="387"/>
      <c r="DQ256" s="387"/>
      <c r="DR256" s="387"/>
      <c r="DS256" s="387"/>
      <c r="DT256" s="387"/>
      <c r="DU256" s="387"/>
      <c r="DV256" s="387"/>
      <c r="DW256" s="387"/>
      <c r="DX256" s="387"/>
      <c r="DY256" s="387"/>
      <c r="DZ256" s="387"/>
    </row>
    <row r="257" spans="1:130" ht="57" hidden="1" customHeight="1" x14ac:dyDescent="0.25">
      <c r="A257" s="616"/>
      <c r="B257" s="619"/>
      <c r="C257" s="56">
        <v>361</v>
      </c>
      <c r="D257" s="613"/>
      <c r="E257" s="15" t="s">
        <v>11</v>
      </c>
      <c r="F257" s="613"/>
      <c r="G257" s="64" t="s">
        <v>19</v>
      </c>
      <c r="H257" s="8" t="s">
        <v>323</v>
      </c>
      <c r="I257" s="64" t="s">
        <v>628</v>
      </c>
      <c r="J257" s="8" t="s">
        <v>179</v>
      </c>
      <c r="K257" s="12" t="s">
        <v>6</v>
      </c>
      <c r="L257" s="12" t="s">
        <v>15</v>
      </c>
      <c r="M257" s="11"/>
      <c r="N257" s="297" t="s">
        <v>1200</v>
      </c>
      <c r="O257" s="66" t="s">
        <v>15</v>
      </c>
      <c r="P257" s="66"/>
      <c r="Q257" s="66"/>
      <c r="R257" s="66"/>
      <c r="S257" s="66"/>
      <c r="T257" s="66"/>
      <c r="U257" s="66"/>
      <c r="V257" s="66"/>
      <c r="W257" s="66"/>
      <c r="X257" s="66"/>
      <c r="Y257" s="67">
        <f t="shared" si="90"/>
        <v>1</v>
      </c>
      <c r="Z257" s="16"/>
      <c r="AA257" s="16" t="s">
        <v>710</v>
      </c>
      <c r="AB257" s="16" t="s">
        <v>645</v>
      </c>
      <c r="AC257" s="16"/>
      <c r="AD257" s="16" t="s">
        <v>710</v>
      </c>
      <c r="AE257" s="68"/>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6">
        <v>2</v>
      </c>
      <c r="BK257" s="16">
        <v>2</v>
      </c>
      <c r="BL257" s="16">
        <v>2</v>
      </c>
      <c r="BM257" s="16">
        <v>2</v>
      </c>
      <c r="BN257" s="16">
        <v>2</v>
      </c>
      <c r="BO257" s="16">
        <v>2</v>
      </c>
      <c r="BP257" s="16">
        <v>2</v>
      </c>
      <c r="BQ257" s="16">
        <v>2</v>
      </c>
      <c r="BR257" s="16">
        <v>2</v>
      </c>
      <c r="BS257" s="16">
        <v>2</v>
      </c>
      <c r="BT257" s="16">
        <v>2</v>
      </c>
      <c r="BU257" s="16">
        <v>2</v>
      </c>
      <c r="BV257" s="16">
        <v>2</v>
      </c>
      <c r="BW257" s="16">
        <v>2</v>
      </c>
      <c r="BX257" s="16">
        <v>2</v>
      </c>
      <c r="BY257" s="16">
        <v>2</v>
      </c>
      <c r="BZ257" s="16">
        <v>2</v>
      </c>
      <c r="CA257" s="16">
        <v>2</v>
      </c>
      <c r="CB257" s="16">
        <v>2</v>
      </c>
      <c r="CC257" s="16">
        <v>2</v>
      </c>
      <c r="CD257" s="16">
        <v>2</v>
      </c>
      <c r="CE257" s="16">
        <v>2</v>
      </c>
      <c r="CF257" s="16">
        <v>2</v>
      </c>
      <c r="CG257" s="16">
        <v>2</v>
      </c>
      <c r="CH257" s="16">
        <v>2</v>
      </c>
      <c r="CI257" s="16">
        <v>2</v>
      </c>
      <c r="CJ257" s="16">
        <v>2</v>
      </c>
      <c r="CK257" s="16">
        <v>2</v>
      </c>
      <c r="CL257" s="16">
        <v>2</v>
      </c>
      <c r="CM257" s="16">
        <v>2</v>
      </c>
      <c r="CN257" s="16">
        <v>2</v>
      </c>
      <c r="CO257" s="16">
        <v>2</v>
      </c>
      <c r="CP257" s="16">
        <v>2</v>
      </c>
      <c r="CQ257" s="16">
        <v>2</v>
      </c>
      <c r="CR257" s="16">
        <v>2</v>
      </c>
      <c r="CS257" s="16">
        <v>2</v>
      </c>
      <c r="CT257" s="16">
        <v>2</v>
      </c>
      <c r="CU257" s="16">
        <v>2</v>
      </c>
      <c r="CV257" s="16">
        <v>2</v>
      </c>
      <c r="CW257" s="69">
        <f>COUNTIF(BJ257:CV257,"2")</f>
        <v>39</v>
      </c>
      <c r="CX257" s="352">
        <f>CW257/(CW257+CY257+DA257+DC257)</f>
        <v>1</v>
      </c>
      <c r="CY257" s="69">
        <f>COUNTIF(BJ257:CV257,"1")</f>
        <v>0</v>
      </c>
      <c r="CZ257" s="70">
        <f>CY257/(CW257+CY257+DA257+DC257)</f>
        <v>0</v>
      </c>
      <c r="DA257" s="69">
        <f>COUNTIF(BJ257:CV257,"0")</f>
        <v>0</v>
      </c>
      <c r="DB257" s="70">
        <f>DA257/(CW257+CY257+DA257+DC257)</f>
        <v>0</v>
      </c>
      <c r="DC257" s="69">
        <f>COUNTIF(BJ257:CV257,"KĐG")</f>
        <v>0</v>
      </c>
      <c r="DD257" s="70">
        <f>DC257/(CW257+CY257+DA257+DC257)</f>
        <v>0</v>
      </c>
      <c r="DE257" s="71">
        <f>(((CW257*2)+(CY257*1)+(DA257*0)))/(CW257+CY257+DA257)</f>
        <v>2</v>
      </c>
      <c r="DF257" s="71" t="str">
        <f>IF(DD257&gt;=50%,"KĐG",IF(DE257&gt;=1.6,"Đạt mục tiêu",IF(DE257&gt;=1,"Cần cố gắng","Chưa đạt")))</f>
        <v>Đạt mục tiêu</v>
      </c>
      <c r="DG257" s="2"/>
      <c r="DH257" s="2"/>
      <c r="DI257" s="2"/>
      <c r="DJ257" s="2"/>
      <c r="DK257" s="2"/>
      <c r="DL257" s="2"/>
      <c r="DM257" s="2"/>
      <c r="DN257" s="2"/>
      <c r="DO257" s="2"/>
      <c r="DP257" s="2"/>
      <c r="DQ257" s="2"/>
      <c r="DR257" s="2"/>
      <c r="DS257" s="2"/>
      <c r="DT257" s="2"/>
      <c r="DU257" s="2"/>
      <c r="DV257" s="2"/>
      <c r="DW257" s="2"/>
      <c r="DX257" s="2"/>
      <c r="DY257" s="2"/>
      <c r="DZ257" s="2"/>
    </row>
    <row r="258" spans="1:130" ht="35.25" hidden="1" customHeight="1" x14ac:dyDescent="0.25">
      <c r="A258" s="49">
        <v>223</v>
      </c>
      <c r="B258" s="62">
        <v>361</v>
      </c>
      <c r="C258" s="56">
        <v>362</v>
      </c>
      <c r="D258" s="8" t="s">
        <v>325</v>
      </c>
      <c r="E258" s="15" t="s">
        <v>36</v>
      </c>
      <c r="F258" s="15" t="s">
        <v>326</v>
      </c>
      <c r="G258" s="64" t="s">
        <v>36</v>
      </c>
      <c r="H258" s="8" t="s">
        <v>780</v>
      </c>
      <c r="I258" s="64" t="s">
        <v>628</v>
      </c>
      <c r="J258" s="64" t="s">
        <v>179</v>
      </c>
      <c r="K258" s="16" t="s">
        <v>6</v>
      </c>
      <c r="L258" s="16" t="s">
        <v>15</v>
      </c>
      <c r="M258" s="11"/>
      <c r="N258" s="11" t="s">
        <v>548</v>
      </c>
      <c r="O258" s="66"/>
      <c r="P258" s="66"/>
      <c r="Q258" s="66"/>
      <c r="R258" s="66"/>
      <c r="S258" s="66"/>
      <c r="T258" s="66"/>
      <c r="U258" s="66"/>
      <c r="V258" s="66"/>
      <c r="W258" s="66"/>
      <c r="X258" s="66" t="s">
        <v>15</v>
      </c>
      <c r="Y258" s="67">
        <f t="shared" si="90"/>
        <v>1</v>
      </c>
      <c r="Z258" s="16"/>
      <c r="AA258" s="16"/>
      <c r="AB258" s="16"/>
      <c r="AC258" s="16"/>
      <c r="AD258" s="16"/>
      <c r="AE258" s="7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t="s">
        <v>623</v>
      </c>
      <c r="BJ258" s="16">
        <v>2</v>
      </c>
      <c r="BK258" s="16">
        <v>2</v>
      </c>
      <c r="BL258" s="16">
        <v>2</v>
      </c>
      <c r="BM258" s="16">
        <v>2</v>
      </c>
      <c r="BN258" s="16">
        <v>2</v>
      </c>
      <c r="BO258" s="16">
        <v>2</v>
      </c>
      <c r="BP258" s="16">
        <v>2</v>
      </c>
      <c r="BQ258" s="16">
        <v>2</v>
      </c>
      <c r="BR258" s="16">
        <v>2</v>
      </c>
      <c r="BS258" s="16">
        <v>2</v>
      </c>
      <c r="BT258" s="16">
        <v>2</v>
      </c>
      <c r="BU258" s="16">
        <v>2</v>
      </c>
      <c r="BV258" s="16">
        <v>2</v>
      </c>
      <c r="BW258" s="16">
        <v>2</v>
      </c>
      <c r="BX258" s="16">
        <v>2</v>
      </c>
      <c r="BY258" s="16">
        <v>2</v>
      </c>
      <c r="BZ258" s="16">
        <v>2</v>
      </c>
      <c r="CA258" s="16">
        <v>2</v>
      </c>
      <c r="CB258" s="16">
        <v>2</v>
      </c>
      <c r="CC258" s="16">
        <v>2</v>
      </c>
      <c r="CD258" s="16">
        <v>2</v>
      </c>
      <c r="CE258" s="16">
        <v>2</v>
      </c>
      <c r="CF258" s="16">
        <v>2</v>
      </c>
      <c r="CG258" s="16">
        <v>2</v>
      </c>
      <c r="CH258" s="16">
        <v>2</v>
      </c>
      <c r="CI258" s="16">
        <v>2</v>
      </c>
      <c r="CJ258" s="16">
        <v>2</v>
      </c>
      <c r="CK258" s="16">
        <v>2</v>
      </c>
      <c r="CL258" s="16">
        <v>2</v>
      </c>
      <c r="CM258" s="16">
        <v>2</v>
      </c>
      <c r="CN258" s="16">
        <v>2</v>
      </c>
      <c r="CO258" s="16">
        <v>2</v>
      </c>
      <c r="CP258" s="16">
        <v>2</v>
      </c>
      <c r="CQ258" s="16">
        <v>2</v>
      </c>
      <c r="CR258" s="16">
        <v>2</v>
      </c>
      <c r="CS258" s="16"/>
      <c r="CT258" s="16">
        <v>2</v>
      </c>
      <c r="CU258" s="16">
        <v>2</v>
      </c>
      <c r="CV258" s="16">
        <v>2</v>
      </c>
      <c r="CW258" s="69">
        <f>COUNTIF(BJ258:CV258,"2")</f>
        <v>38</v>
      </c>
      <c r="CX258" s="352">
        <f>CW258/(CW258+CY258+DA258+DC258)</f>
        <v>1</v>
      </c>
      <c r="CY258" s="69">
        <f>COUNTIF(BJ258:CV258,"1")</f>
        <v>0</v>
      </c>
      <c r="CZ258" s="70">
        <f>CY258/(CW258+CY258+DA258+DC258)</f>
        <v>0</v>
      </c>
      <c r="DA258" s="69">
        <f>COUNTIF(BJ258:CV258,"0")</f>
        <v>0</v>
      </c>
      <c r="DB258" s="70">
        <f>DA258/(CW258+CY258+DA258+DC258)</f>
        <v>0</v>
      </c>
      <c r="DC258" s="69">
        <f>COUNTIF(BJ258:CV258,"KĐG")</f>
        <v>0</v>
      </c>
      <c r="DD258" s="70">
        <f>DC258/(CW258+CY258+DA258+DC258)</f>
        <v>0</v>
      </c>
      <c r="DE258" s="71">
        <f>(((CW258*2)+(CY258*1)+(DA258*0)))/(CW258+CY258+DA258)</f>
        <v>2</v>
      </c>
      <c r="DF258" s="71" t="str">
        <f>IF(DD258&gt;=50%,"KĐG",IF(DE258&gt;=1.6,"Đạt mục tiêu",IF(DE258&gt;=1,"Cần cố gắng","Chưa đạt")))</f>
        <v>Đạt mục tiêu</v>
      </c>
      <c r="DG258" s="2"/>
      <c r="DH258" s="2"/>
      <c r="DI258" s="2"/>
      <c r="DJ258" s="2"/>
      <c r="DK258" s="2"/>
      <c r="DL258" s="2"/>
      <c r="DM258" s="2"/>
      <c r="DN258" s="2"/>
      <c r="DO258" s="2"/>
      <c r="DP258" s="2"/>
      <c r="DQ258" s="2"/>
      <c r="DR258" s="2"/>
      <c r="DS258" s="2"/>
      <c r="DT258" s="2"/>
      <c r="DU258" s="2"/>
      <c r="DV258" s="2"/>
      <c r="DW258" s="2"/>
      <c r="DX258" s="2"/>
      <c r="DY258" s="2"/>
      <c r="DZ258" s="2"/>
    </row>
    <row r="259" spans="1:130" ht="21" customHeight="1" x14ac:dyDescent="0.25">
      <c r="A259" s="49">
        <v>224</v>
      </c>
      <c r="B259" s="55">
        <v>362</v>
      </c>
      <c r="C259" s="56">
        <v>363</v>
      </c>
      <c r="D259" s="623" t="s">
        <v>327</v>
      </c>
      <c r="E259" s="624"/>
      <c r="F259" s="624"/>
      <c r="G259" s="624"/>
      <c r="H259" s="625"/>
      <c r="I259" s="64"/>
      <c r="J259" s="57"/>
      <c r="K259" s="57" t="s">
        <v>8</v>
      </c>
      <c r="L259" s="57" t="s">
        <v>8</v>
      </c>
      <c r="M259" s="57" t="s">
        <v>8</v>
      </c>
      <c r="N259" s="296"/>
      <c r="O259" s="58" t="s">
        <v>609</v>
      </c>
      <c r="P259" s="58" t="s">
        <v>609</v>
      </c>
      <c r="Q259" s="58" t="s">
        <v>609</v>
      </c>
      <c r="R259" s="58" t="s">
        <v>609</v>
      </c>
      <c r="S259" s="58" t="s">
        <v>609</v>
      </c>
      <c r="T259" s="58" t="s">
        <v>609</v>
      </c>
      <c r="U259" s="58" t="s">
        <v>609</v>
      </c>
      <c r="V259" s="58" t="s">
        <v>609</v>
      </c>
      <c r="W259" s="58" t="s">
        <v>609</v>
      </c>
      <c r="X259" s="58" t="s">
        <v>609</v>
      </c>
      <c r="Y259" s="67">
        <f t="shared" si="90"/>
        <v>0</v>
      </c>
      <c r="Z259" s="57"/>
      <c r="AA259" s="57"/>
      <c r="AB259" s="57"/>
      <c r="AC259" s="57"/>
      <c r="AD259" s="57"/>
      <c r="AE259" s="77"/>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336" t="s">
        <v>8</v>
      </c>
      <c r="BK259" s="336" t="s">
        <v>8</v>
      </c>
      <c r="BL259" s="336" t="s">
        <v>8</v>
      </c>
      <c r="BM259" s="336" t="s">
        <v>8</v>
      </c>
      <c r="BN259" s="336" t="s">
        <v>8</v>
      </c>
      <c r="BO259" s="336" t="s">
        <v>8</v>
      </c>
      <c r="BP259" s="336" t="s">
        <v>8</v>
      </c>
      <c r="BQ259" s="336" t="s">
        <v>8</v>
      </c>
      <c r="BR259" s="336" t="s">
        <v>8</v>
      </c>
      <c r="BS259" s="336" t="s">
        <v>8</v>
      </c>
      <c r="BT259" s="336" t="s">
        <v>8</v>
      </c>
      <c r="BU259" s="336" t="s">
        <v>8</v>
      </c>
      <c r="BV259" s="336" t="s">
        <v>8</v>
      </c>
      <c r="BW259" s="336" t="s">
        <v>8</v>
      </c>
      <c r="BX259" s="336" t="s">
        <v>8</v>
      </c>
      <c r="BY259" s="336" t="s">
        <v>8</v>
      </c>
      <c r="BZ259" s="336" t="s">
        <v>8</v>
      </c>
      <c r="CA259" s="336" t="s">
        <v>8</v>
      </c>
      <c r="CB259" s="336" t="s">
        <v>8</v>
      </c>
      <c r="CC259" s="336" t="s">
        <v>8</v>
      </c>
      <c r="CD259" s="336" t="s">
        <v>8</v>
      </c>
      <c r="CE259" s="336" t="s">
        <v>8</v>
      </c>
      <c r="CF259" s="336" t="s">
        <v>8</v>
      </c>
      <c r="CG259" s="336" t="s">
        <v>8</v>
      </c>
      <c r="CH259" s="336" t="s">
        <v>8</v>
      </c>
      <c r="CI259" s="336" t="s">
        <v>8</v>
      </c>
      <c r="CJ259" s="336" t="s">
        <v>8</v>
      </c>
      <c r="CK259" s="336" t="s">
        <v>8</v>
      </c>
      <c r="CL259" s="336" t="s">
        <v>8</v>
      </c>
      <c r="CM259" s="336" t="s">
        <v>8</v>
      </c>
      <c r="CN259" s="336" t="s">
        <v>8</v>
      </c>
      <c r="CO259" s="336" t="s">
        <v>8</v>
      </c>
      <c r="CP259" s="336" t="s">
        <v>8</v>
      </c>
      <c r="CQ259" s="336" t="s">
        <v>8</v>
      </c>
      <c r="CR259" s="336" t="s">
        <v>8</v>
      </c>
      <c r="CS259" s="336"/>
      <c r="CT259" s="336" t="s">
        <v>8</v>
      </c>
      <c r="CU259" s="336" t="s">
        <v>8</v>
      </c>
      <c r="CV259" s="336" t="s">
        <v>8</v>
      </c>
      <c r="CW259" s="336" t="s">
        <v>8</v>
      </c>
      <c r="CX259" s="331" t="s">
        <v>8</v>
      </c>
      <c r="CY259" s="336" t="s">
        <v>8</v>
      </c>
      <c r="CZ259" s="336" t="s">
        <v>8</v>
      </c>
      <c r="DA259" s="336" t="s">
        <v>8</v>
      </c>
      <c r="DB259" s="336" t="s">
        <v>8</v>
      </c>
      <c r="DC259" s="336" t="s">
        <v>8</v>
      </c>
      <c r="DD259" s="336" t="s">
        <v>8</v>
      </c>
      <c r="DE259" s="57" t="s">
        <v>8</v>
      </c>
      <c r="DF259" s="57" t="s">
        <v>8</v>
      </c>
      <c r="DG259" s="2"/>
      <c r="DH259" s="2"/>
      <c r="DI259" s="2"/>
      <c r="DJ259" s="2"/>
      <c r="DK259" s="2"/>
      <c r="DL259" s="2"/>
      <c r="DM259" s="2"/>
      <c r="DN259" s="2"/>
      <c r="DO259" s="2"/>
      <c r="DP259" s="2"/>
      <c r="DQ259" s="2"/>
      <c r="DR259" s="2"/>
      <c r="DS259" s="2"/>
      <c r="DT259" s="2"/>
      <c r="DU259" s="2"/>
      <c r="DV259" s="2"/>
      <c r="DW259" s="2"/>
      <c r="DX259" s="2"/>
      <c r="DY259" s="2"/>
      <c r="DZ259" s="2"/>
    </row>
    <row r="260" spans="1:130" ht="57.75" hidden="1" customHeight="1" x14ac:dyDescent="0.25">
      <c r="A260" s="49">
        <v>225</v>
      </c>
      <c r="B260" s="62">
        <v>363</v>
      </c>
      <c r="C260" s="56">
        <v>366</v>
      </c>
      <c r="D260" s="8" t="s">
        <v>328</v>
      </c>
      <c r="E260" s="15" t="s">
        <v>19</v>
      </c>
      <c r="F260" s="15" t="s">
        <v>329</v>
      </c>
      <c r="G260" s="64" t="s">
        <v>19</v>
      </c>
      <c r="H260" s="134" t="s">
        <v>781</v>
      </c>
      <c r="I260" s="64" t="s">
        <v>628</v>
      </c>
      <c r="J260" s="64" t="s">
        <v>179</v>
      </c>
      <c r="K260" s="16" t="s">
        <v>6</v>
      </c>
      <c r="L260" s="16" t="s">
        <v>15</v>
      </c>
      <c r="M260" s="11">
        <v>2</v>
      </c>
      <c r="N260" s="305" t="s">
        <v>543</v>
      </c>
      <c r="O260" s="66"/>
      <c r="P260" s="66"/>
      <c r="Q260" s="66"/>
      <c r="R260" s="80" t="s">
        <v>15</v>
      </c>
      <c r="S260" s="66"/>
      <c r="T260" s="66"/>
      <c r="U260" s="66"/>
      <c r="V260" s="66"/>
      <c r="W260" s="66"/>
      <c r="X260" s="66"/>
      <c r="Y260" s="67">
        <f t="shared" si="90"/>
        <v>1</v>
      </c>
      <c r="Z260" s="16"/>
      <c r="AA260" s="16"/>
      <c r="AB260" s="16"/>
      <c r="AC260" s="16"/>
      <c r="AD260" s="16"/>
      <c r="AE260" s="76"/>
      <c r="AF260" s="16"/>
      <c r="AG260" s="16"/>
      <c r="AH260" s="16"/>
      <c r="AI260" s="16"/>
      <c r="AJ260" s="16"/>
      <c r="AK260" s="16"/>
      <c r="AL260" s="16" t="s">
        <v>710</v>
      </c>
      <c r="AM260" s="16" t="s">
        <v>710</v>
      </c>
      <c r="AN260" s="16" t="s">
        <v>710</v>
      </c>
      <c r="AO260" s="16" t="s">
        <v>710</v>
      </c>
      <c r="AP260" s="16" t="s">
        <v>710</v>
      </c>
      <c r="AQ260" s="16"/>
      <c r="AR260" s="16"/>
      <c r="AS260" s="16"/>
      <c r="AT260" s="16"/>
      <c r="AU260" s="16"/>
      <c r="AV260" s="16"/>
      <c r="AW260" s="16"/>
      <c r="AX260" s="16"/>
      <c r="AY260" s="16"/>
      <c r="AZ260" s="16"/>
      <c r="BA260" s="16"/>
      <c r="BB260" s="16"/>
      <c r="BC260" s="16"/>
      <c r="BD260" s="16"/>
      <c r="BE260" s="16"/>
      <c r="BF260" s="16"/>
      <c r="BG260" s="16"/>
      <c r="BH260" s="16"/>
      <c r="BI260" s="16"/>
      <c r="BJ260" s="16">
        <v>2</v>
      </c>
      <c r="BK260" s="16">
        <v>2</v>
      </c>
      <c r="BL260" s="16">
        <v>2</v>
      </c>
      <c r="BM260" s="16">
        <v>2</v>
      </c>
      <c r="BN260" s="16">
        <v>2</v>
      </c>
      <c r="BO260" s="16">
        <v>2</v>
      </c>
      <c r="BP260" s="16">
        <v>2</v>
      </c>
      <c r="BQ260" s="16">
        <v>2</v>
      </c>
      <c r="BR260" s="16">
        <v>2</v>
      </c>
      <c r="BS260" s="16">
        <v>2</v>
      </c>
      <c r="BT260" s="16">
        <v>2</v>
      </c>
      <c r="BU260" s="16">
        <v>2</v>
      </c>
      <c r="BV260" s="16">
        <v>2</v>
      </c>
      <c r="BW260" s="16">
        <v>2</v>
      </c>
      <c r="BX260" s="16">
        <v>2</v>
      </c>
      <c r="BY260" s="16">
        <v>2</v>
      </c>
      <c r="BZ260" s="16">
        <v>2</v>
      </c>
      <c r="CA260" s="16">
        <v>2</v>
      </c>
      <c r="CB260" s="16">
        <v>2</v>
      </c>
      <c r="CC260" s="16">
        <v>2</v>
      </c>
      <c r="CD260" s="16">
        <v>2</v>
      </c>
      <c r="CE260" s="16">
        <v>2</v>
      </c>
      <c r="CF260" s="16">
        <v>2</v>
      </c>
      <c r="CG260" s="16">
        <v>2</v>
      </c>
      <c r="CH260" s="16">
        <v>2</v>
      </c>
      <c r="CI260" s="16">
        <v>2</v>
      </c>
      <c r="CJ260" s="16">
        <v>2</v>
      </c>
      <c r="CK260" s="16">
        <v>2</v>
      </c>
      <c r="CL260" s="16">
        <v>2</v>
      </c>
      <c r="CM260" s="16">
        <v>2</v>
      </c>
      <c r="CN260" s="16">
        <v>2</v>
      </c>
      <c r="CO260" s="16">
        <v>2</v>
      </c>
      <c r="CP260" s="16">
        <v>2</v>
      </c>
      <c r="CQ260" s="16">
        <v>2</v>
      </c>
      <c r="CR260" s="16">
        <v>2</v>
      </c>
      <c r="CS260" s="16">
        <v>2</v>
      </c>
      <c r="CT260" s="16">
        <v>2</v>
      </c>
      <c r="CU260" s="16">
        <v>2</v>
      </c>
      <c r="CV260" s="16">
        <v>2</v>
      </c>
      <c r="CW260" s="69">
        <f>COUNTIF(BJ260:CV260,"2")</f>
        <v>39</v>
      </c>
      <c r="CX260" s="352">
        <f>CW260/(CW260+CY260+DA260+DC260)</f>
        <v>1</v>
      </c>
      <c r="CY260" s="69">
        <f>COUNTIF(BJ260:CV260,"1")</f>
        <v>0</v>
      </c>
      <c r="CZ260" s="70">
        <f>CY260/(CW260+CY260+DA260+DC260)</f>
        <v>0</v>
      </c>
      <c r="DA260" s="69">
        <f>COUNTIF(BJ260:CV260,"0")</f>
        <v>0</v>
      </c>
      <c r="DB260" s="70">
        <f>DA260/(CW260+CY260+DA260+DC260)</f>
        <v>0</v>
      </c>
      <c r="DC260" s="69">
        <f>COUNTIF(BJ260:CV260,"KĐG")</f>
        <v>0</v>
      </c>
      <c r="DD260" s="70">
        <f>DC260/(CW260+CY260+DA260+DC260)</f>
        <v>0</v>
      </c>
      <c r="DE260" s="71">
        <f>(((CW260*2)+(CY260*1)+(DA260*0)))/(CW260+CY260+DA260)</f>
        <v>2</v>
      </c>
      <c r="DF260" s="71" t="str">
        <f>IF(DD260&gt;=50%,"KĐG",IF(DE260&gt;=1.6,"Đạt mục tiêu",IF(DE260&gt;=1,"Cần cố gắng","Chưa đạt")))</f>
        <v>Đạt mục tiêu</v>
      </c>
      <c r="DG260" s="2"/>
      <c r="DH260" s="2"/>
      <c r="DI260" s="2"/>
      <c r="DJ260" s="2"/>
      <c r="DK260" s="2"/>
      <c r="DL260" s="2"/>
      <c r="DM260" s="2"/>
      <c r="DN260" s="2"/>
      <c r="DO260" s="2"/>
      <c r="DP260" s="2"/>
      <c r="DQ260" s="2"/>
      <c r="DR260" s="2"/>
      <c r="DS260" s="2"/>
      <c r="DT260" s="2"/>
      <c r="DU260" s="2"/>
      <c r="DV260" s="2"/>
      <c r="DW260" s="2"/>
      <c r="DX260" s="2"/>
      <c r="DY260" s="2"/>
      <c r="DZ260" s="2"/>
    </row>
    <row r="261" spans="1:130" ht="21" customHeight="1" x14ac:dyDescent="0.25">
      <c r="A261" s="49">
        <v>226</v>
      </c>
      <c r="B261" s="55">
        <v>366</v>
      </c>
      <c r="C261" s="56">
        <v>367</v>
      </c>
      <c r="D261" s="623" t="s">
        <v>330</v>
      </c>
      <c r="E261" s="715"/>
      <c r="F261" s="624"/>
      <c r="G261" s="715"/>
      <c r="H261" s="625"/>
      <c r="I261" s="64"/>
      <c r="J261" s="57"/>
      <c r="K261" s="57" t="s">
        <v>8</v>
      </c>
      <c r="L261" s="57" t="s">
        <v>8</v>
      </c>
      <c r="M261" s="57" t="s">
        <v>8</v>
      </c>
      <c r="N261" s="296"/>
      <c r="O261" s="58" t="s">
        <v>609</v>
      </c>
      <c r="P261" s="58" t="s">
        <v>609</v>
      </c>
      <c r="Q261" s="58" t="s">
        <v>609</v>
      </c>
      <c r="R261" s="58" t="s">
        <v>609</v>
      </c>
      <c r="S261" s="58" t="s">
        <v>609</v>
      </c>
      <c r="T261" s="58" t="s">
        <v>609</v>
      </c>
      <c r="U261" s="58" t="s">
        <v>609</v>
      </c>
      <c r="V261" s="58" t="s">
        <v>609</v>
      </c>
      <c r="W261" s="58" t="s">
        <v>609</v>
      </c>
      <c r="X261" s="58" t="s">
        <v>609</v>
      </c>
      <c r="Y261" s="67">
        <f t="shared" si="90"/>
        <v>0</v>
      </c>
      <c r="Z261" s="57" t="s">
        <v>8</v>
      </c>
      <c r="AA261" s="57" t="s">
        <v>8</v>
      </c>
      <c r="AB261" s="57" t="s">
        <v>8</v>
      </c>
      <c r="AC261" s="57" t="s">
        <v>8</v>
      </c>
      <c r="AD261" s="57" t="s">
        <v>8</v>
      </c>
      <c r="AE261" s="57" t="s">
        <v>8</v>
      </c>
      <c r="AF261" s="57" t="s">
        <v>8</v>
      </c>
      <c r="AG261" s="57" t="s">
        <v>8</v>
      </c>
      <c r="AH261" s="57" t="s">
        <v>8</v>
      </c>
      <c r="AI261" s="57" t="s">
        <v>8</v>
      </c>
      <c r="AJ261" s="57" t="s">
        <v>8</v>
      </c>
      <c r="AK261" s="57" t="s">
        <v>8</v>
      </c>
      <c r="AL261" s="57" t="s">
        <v>8</v>
      </c>
      <c r="AM261" s="57" t="s">
        <v>8</v>
      </c>
      <c r="AN261" s="57"/>
      <c r="AO261" s="57" t="s">
        <v>8</v>
      </c>
      <c r="AP261" s="57" t="s">
        <v>8</v>
      </c>
      <c r="AQ261" s="57" t="s">
        <v>8</v>
      </c>
      <c r="AR261" s="57" t="s">
        <v>8</v>
      </c>
      <c r="AS261" s="57" t="s">
        <v>8</v>
      </c>
      <c r="AT261" s="57" t="s">
        <v>8</v>
      </c>
      <c r="AU261" s="57" t="s">
        <v>8</v>
      </c>
      <c r="AV261" s="57" t="s">
        <v>8</v>
      </c>
      <c r="AW261" s="57" t="s">
        <v>8</v>
      </c>
      <c r="AX261" s="57" t="s">
        <v>8</v>
      </c>
      <c r="AY261" s="57" t="s">
        <v>8</v>
      </c>
      <c r="AZ261" s="57"/>
      <c r="BA261" s="57" t="s">
        <v>8</v>
      </c>
      <c r="BB261" s="57" t="s">
        <v>8</v>
      </c>
      <c r="BC261" s="57" t="s">
        <v>8</v>
      </c>
      <c r="BD261" s="57" t="s">
        <v>8</v>
      </c>
      <c r="BE261" s="57" t="s">
        <v>8</v>
      </c>
      <c r="BF261" s="57" t="s">
        <v>8</v>
      </c>
      <c r="BG261" s="57" t="s">
        <v>8</v>
      </c>
      <c r="BH261" s="57" t="s">
        <v>8</v>
      </c>
      <c r="BI261" s="57"/>
      <c r="BJ261" s="336" t="s">
        <v>8</v>
      </c>
      <c r="BK261" s="336" t="s">
        <v>8</v>
      </c>
      <c r="BL261" s="336" t="s">
        <v>8</v>
      </c>
      <c r="BM261" s="336" t="s">
        <v>8</v>
      </c>
      <c r="BN261" s="336" t="s">
        <v>8</v>
      </c>
      <c r="BO261" s="336" t="s">
        <v>8</v>
      </c>
      <c r="BP261" s="336" t="s">
        <v>8</v>
      </c>
      <c r="BQ261" s="336" t="s">
        <v>8</v>
      </c>
      <c r="BR261" s="336" t="s">
        <v>8</v>
      </c>
      <c r="BS261" s="336" t="s">
        <v>8</v>
      </c>
      <c r="BT261" s="336" t="s">
        <v>8</v>
      </c>
      <c r="BU261" s="336" t="s">
        <v>8</v>
      </c>
      <c r="BV261" s="336" t="s">
        <v>8</v>
      </c>
      <c r="BW261" s="336" t="s">
        <v>8</v>
      </c>
      <c r="BX261" s="336" t="s">
        <v>8</v>
      </c>
      <c r="BY261" s="336" t="s">
        <v>8</v>
      </c>
      <c r="BZ261" s="336" t="s">
        <v>8</v>
      </c>
      <c r="CA261" s="336" t="s">
        <v>8</v>
      </c>
      <c r="CB261" s="336" t="s">
        <v>8</v>
      </c>
      <c r="CC261" s="336" t="s">
        <v>8</v>
      </c>
      <c r="CD261" s="336" t="s">
        <v>8</v>
      </c>
      <c r="CE261" s="336" t="s">
        <v>8</v>
      </c>
      <c r="CF261" s="336" t="s">
        <v>8</v>
      </c>
      <c r="CG261" s="336" t="s">
        <v>8</v>
      </c>
      <c r="CH261" s="336" t="s">
        <v>8</v>
      </c>
      <c r="CI261" s="336" t="s">
        <v>8</v>
      </c>
      <c r="CJ261" s="336" t="s">
        <v>8</v>
      </c>
      <c r="CK261" s="336" t="s">
        <v>8</v>
      </c>
      <c r="CL261" s="336" t="s">
        <v>8</v>
      </c>
      <c r="CM261" s="336" t="s">
        <v>8</v>
      </c>
      <c r="CN261" s="336" t="s">
        <v>8</v>
      </c>
      <c r="CO261" s="336" t="s">
        <v>8</v>
      </c>
      <c r="CP261" s="336" t="s">
        <v>8</v>
      </c>
      <c r="CQ261" s="336" t="s">
        <v>8</v>
      </c>
      <c r="CR261" s="336" t="s">
        <v>8</v>
      </c>
      <c r="CS261" s="336"/>
      <c r="CT261" s="336" t="s">
        <v>8</v>
      </c>
      <c r="CU261" s="336" t="s">
        <v>8</v>
      </c>
      <c r="CV261" s="336" t="s">
        <v>8</v>
      </c>
      <c r="CW261" s="336" t="s">
        <v>8</v>
      </c>
      <c r="CX261" s="331" t="s">
        <v>8</v>
      </c>
      <c r="CY261" s="336" t="s">
        <v>8</v>
      </c>
      <c r="CZ261" s="336" t="s">
        <v>8</v>
      </c>
      <c r="DA261" s="336" t="s">
        <v>8</v>
      </c>
      <c r="DB261" s="336" t="s">
        <v>8</v>
      </c>
      <c r="DC261" s="336" t="s">
        <v>8</v>
      </c>
      <c r="DD261" s="336" t="s">
        <v>8</v>
      </c>
      <c r="DE261" s="57" t="s">
        <v>8</v>
      </c>
      <c r="DF261" s="57" t="s">
        <v>8</v>
      </c>
      <c r="DG261" s="2"/>
      <c r="DH261" s="2"/>
      <c r="DI261" s="2"/>
      <c r="DJ261" s="2"/>
      <c r="DK261" s="2"/>
      <c r="DL261" s="2"/>
      <c r="DM261" s="2"/>
      <c r="DN261" s="2"/>
      <c r="DO261" s="2"/>
      <c r="DP261" s="2"/>
      <c r="DQ261" s="2"/>
      <c r="DR261" s="2"/>
      <c r="DS261" s="2"/>
      <c r="DT261" s="2"/>
      <c r="DU261" s="2"/>
      <c r="DV261" s="2"/>
      <c r="DW261" s="2"/>
      <c r="DX261" s="2"/>
      <c r="DY261" s="2"/>
      <c r="DZ261" s="2"/>
    </row>
    <row r="262" spans="1:130" ht="45" hidden="1" customHeight="1" x14ac:dyDescent="0.3">
      <c r="A262" s="614">
        <v>227</v>
      </c>
      <c r="B262" s="617">
        <v>367</v>
      </c>
      <c r="C262" s="108"/>
      <c r="D262" s="709" t="s">
        <v>331</v>
      </c>
      <c r="E262" s="631" t="s">
        <v>19</v>
      </c>
      <c r="F262" s="711" t="s">
        <v>332</v>
      </c>
      <c r="G262" s="713"/>
      <c r="H262" s="502" t="s">
        <v>1345</v>
      </c>
      <c r="I262" s="64" t="s">
        <v>611</v>
      </c>
      <c r="J262" s="8" t="s">
        <v>179</v>
      </c>
      <c r="K262" s="12" t="s">
        <v>6</v>
      </c>
      <c r="L262" s="61" t="s">
        <v>15</v>
      </c>
      <c r="M262" s="57"/>
      <c r="N262" s="297" t="s">
        <v>1200</v>
      </c>
      <c r="O262" s="66" t="s">
        <v>15</v>
      </c>
      <c r="P262" s="58"/>
      <c r="Q262" s="58"/>
      <c r="R262" s="58"/>
      <c r="S262" s="58"/>
      <c r="T262" s="58"/>
      <c r="U262" s="499"/>
      <c r="V262" s="58"/>
      <c r="W262" s="58"/>
      <c r="X262" s="58"/>
      <c r="Y262" s="67"/>
      <c r="Z262" s="78"/>
      <c r="AA262" s="57"/>
      <c r="AB262" s="57"/>
      <c r="AC262" s="57"/>
      <c r="AD262" s="57"/>
      <c r="AE262" s="79"/>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336"/>
      <c r="BK262" s="336"/>
      <c r="BL262" s="336"/>
      <c r="BM262" s="336"/>
      <c r="BN262" s="336"/>
      <c r="BO262" s="336"/>
      <c r="BP262" s="336"/>
      <c r="BQ262" s="336"/>
      <c r="BR262" s="336"/>
      <c r="BS262" s="336"/>
      <c r="BT262" s="336"/>
      <c r="BU262" s="336"/>
      <c r="BV262" s="336"/>
      <c r="BW262" s="336"/>
      <c r="BX262" s="336"/>
      <c r="BY262" s="336"/>
      <c r="BZ262" s="336"/>
      <c r="CA262" s="336"/>
      <c r="CB262" s="336"/>
      <c r="CC262" s="336"/>
      <c r="CD262" s="336"/>
      <c r="CE262" s="336"/>
      <c r="CF262" s="336"/>
      <c r="CG262" s="336"/>
      <c r="CH262" s="336"/>
      <c r="CI262" s="336"/>
      <c r="CJ262" s="336"/>
      <c r="CK262" s="336"/>
      <c r="CL262" s="336"/>
      <c r="CM262" s="336"/>
      <c r="CN262" s="336"/>
      <c r="CO262" s="336"/>
      <c r="CP262" s="336"/>
      <c r="CQ262" s="336"/>
      <c r="CR262" s="336"/>
      <c r="CS262" s="336"/>
      <c r="CT262" s="336"/>
      <c r="CU262" s="336"/>
      <c r="CV262" s="336"/>
      <c r="CW262" s="336"/>
      <c r="CX262" s="331"/>
      <c r="CY262" s="336"/>
      <c r="CZ262" s="336"/>
      <c r="DA262" s="336"/>
      <c r="DB262" s="336"/>
      <c r="DC262" s="336"/>
      <c r="DD262" s="336"/>
      <c r="DE262" s="57"/>
      <c r="DF262" s="57"/>
      <c r="DG262" s="387"/>
      <c r="DH262" s="387"/>
      <c r="DI262" s="387"/>
      <c r="DJ262" s="387"/>
      <c r="DK262" s="387"/>
      <c r="DL262" s="387"/>
      <c r="DM262" s="387"/>
      <c r="DN262" s="387"/>
      <c r="DO262" s="387"/>
      <c r="DP262" s="387"/>
      <c r="DQ262" s="387"/>
      <c r="DR262" s="387"/>
      <c r="DS262" s="387"/>
      <c r="DT262" s="387"/>
      <c r="DU262" s="387"/>
      <c r="DV262" s="387"/>
      <c r="DW262" s="387"/>
      <c r="DX262" s="387"/>
      <c r="DY262" s="387"/>
      <c r="DZ262" s="387"/>
    </row>
    <row r="263" spans="1:130" ht="39.75" hidden="1" customHeight="1" x14ac:dyDescent="0.25">
      <c r="A263" s="616"/>
      <c r="B263" s="619"/>
      <c r="C263" s="108">
        <v>370</v>
      </c>
      <c r="D263" s="710"/>
      <c r="E263" s="631"/>
      <c r="F263" s="712"/>
      <c r="G263" s="713"/>
      <c r="H263" s="135" t="s">
        <v>1346</v>
      </c>
      <c r="I263" s="64" t="s">
        <v>628</v>
      </c>
      <c r="J263" s="388" t="s">
        <v>179</v>
      </c>
      <c r="K263" s="12" t="s">
        <v>6</v>
      </c>
      <c r="L263" s="12" t="s">
        <v>15</v>
      </c>
      <c r="M263" s="103"/>
      <c r="N263" s="300" t="s">
        <v>1200</v>
      </c>
      <c r="O263" s="136" t="s">
        <v>15</v>
      </c>
      <c r="P263" s="82"/>
      <c r="Q263" s="82"/>
      <c r="R263" s="82"/>
      <c r="S263" s="82"/>
      <c r="T263" s="82"/>
      <c r="U263" s="137"/>
      <c r="V263" s="82"/>
      <c r="W263" s="82"/>
      <c r="X263" s="82"/>
      <c r="Y263" s="67">
        <f t="shared" si="90"/>
        <v>1</v>
      </c>
      <c r="Z263" s="78"/>
      <c r="AA263" s="16" t="s">
        <v>623</v>
      </c>
      <c r="AB263" s="16"/>
      <c r="AC263" s="16" t="s">
        <v>710</v>
      </c>
      <c r="AD263" s="16"/>
      <c r="AE263" s="7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v>2</v>
      </c>
      <c r="BK263" s="16">
        <v>2</v>
      </c>
      <c r="BL263" s="16">
        <v>2</v>
      </c>
      <c r="BM263" s="16">
        <v>2</v>
      </c>
      <c r="BN263" s="16">
        <v>2</v>
      </c>
      <c r="BO263" s="16">
        <v>2</v>
      </c>
      <c r="BP263" s="16">
        <v>2</v>
      </c>
      <c r="BQ263" s="16">
        <v>2</v>
      </c>
      <c r="BR263" s="16">
        <v>2</v>
      </c>
      <c r="BS263" s="16">
        <v>2</v>
      </c>
      <c r="BT263" s="16">
        <v>2</v>
      </c>
      <c r="BU263" s="16">
        <v>2</v>
      </c>
      <c r="BV263" s="16">
        <v>2</v>
      </c>
      <c r="BW263" s="16">
        <v>2</v>
      </c>
      <c r="BX263" s="16">
        <v>2</v>
      </c>
      <c r="BY263" s="16">
        <v>2</v>
      </c>
      <c r="BZ263" s="16">
        <v>2</v>
      </c>
      <c r="CA263" s="16">
        <v>2</v>
      </c>
      <c r="CB263" s="16">
        <v>2</v>
      </c>
      <c r="CC263" s="16">
        <v>2</v>
      </c>
      <c r="CD263" s="16">
        <v>2</v>
      </c>
      <c r="CE263" s="16">
        <v>2</v>
      </c>
      <c r="CF263" s="16">
        <v>2</v>
      </c>
      <c r="CG263" s="16">
        <v>2</v>
      </c>
      <c r="CH263" s="16">
        <v>2</v>
      </c>
      <c r="CI263" s="16">
        <v>2</v>
      </c>
      <c r="CJ263" s="16">
        <v>2</v>
      </c>
      <c r="CK263" s="16">
        <v>2</v>
      </c>
      <c r="CL263" s="16">
        <v>2</v>
      </c>
      <c r="CM263" s="16">
        <v>2</v>
      </c>
      <c r="CN263" s="16">
        <v>2</v>
      </c>
      <c r="CO263" s="16">
        <v>2</v>
      </c>
      <c r="CP263" s="16">
        <v>2</v>
      </c>
      <c r="CQ263" s="16">
        <v>2</v>
      </c>
      <c r="CR263" s="16">
        <v>2</v>
      </c>
      <c r="CS263" s="16">
        <v>2</v>
      </c>
      <c r="CT263" s="16">
        <v>2</v>
      </c>
      <c r="CU263" s="16">
        <v>2</v>
      </c>
      <c r="CV263" s="16">
        <v>2</v>
      </c>
      <c r="CW263" s="69">
        <f t="shared" ref="CW263:CW272" si="101">COUNTIF(BJ263:CV263,"2")</f>
        <v>39</v>
      </c>
      <c r="CX263" s="352">
        <f t="shared" ref="CX263:CX272" si="102">CW263/(CW263+CY263+DA263+DC263)</f>
        <v>1</v>
      </c>
      <c r="CY263" s="69">
        <f t="shared" ref="CY263:CY272" si="103">COUNTIF(BJ263:CV263,"1")</f>
        <v>0</v>
      </c>
      <c r="CZ263" s="70">
        <f t="shared" ref="CZ263:CZ272" si="104">CY263/(CW263+CY263+DA263+DC263)</f>
        <v>0</v>
      </c>
      <c r="DA263" s="69">
        <f t="shared" ref="DA263:DA272" si="105">COUNTIF(BJ263:CV263,"0")</f>
        <v>0</v>
      </c>
      <c r="DB263" s="70">
        <f t="shared" ref="DB263:DB272" si="106">DA263/(CW263+CY263+DA263+DC263)</f>
        <v>0</v>
      </c>
      <c r="DC263" s="69">
        <f t="shared" ref="DC263:DC272" si="107">COUNTIF(BJ263:CV263,"KĐG")</f>
        <v>0</v>
      </c>
      <c r="DD263" s="70">
        <f t="shared" ref="DD263:DD272" si="108">DC263/(CW263+CY263+DA263+DC263)</f>
        <v>0</v>
      </c>
      <c r="DE263" s="71">
        <f t="shared" ref="DE263:DE272" si="109">(((CW263*2)+(CY263*1)+(DA263*0)))/(CW263+CY263+DA263)</f>
        <v>2</v>
      </c>
      <c r="DF263" s="71" t="str">
        <f t="shared" ref="DF263:DF272" si="110">IF(DD263&gt;=50%,"KĐG",IF(DE263&gt;=1.6,"Đạt mục tiêu",IF(DE263&gt;=1,"Cần cố gắng","Chưa đạt")))</f>
        <v>Đạt mục tiêu</v>
      </c>
      <c r="DG263" s="2"/>
      <c r="DH263" s="2"/>
      <c r="DI263" s="2"/>
      <c r="DJ263" s="2"/>
      <c r="DK263" s="2"/>
      <c r="DL263" s="2"/>
      <c r="DM263" s="2"/>
      <c r="DN263" s="2"/>
      <c r="DO263" s="2"/>
      <c r="DP263" s="2"/>
      <c r="DQ263" s="2"/>
      <c r="DR263" s="2"/>
      <c r="DS263" s="2"/>
      <c r="DT263" s="2"/>
      <c r="DU263" s="2"/>
      <c r="DV263" s="2"/>
      <c r="DW263" s="2"/>
      <c r="DX263" s="2"/>
      <c r="DY263" s="2"/>
      <c r="DZ263" s="2"/>
    </row>
    <row r="264" spans="1:130" ht="41.25" customHeight="1" x14ac:dyDescent="0.25">
      <c r="A264" s="49"/>
      <c r="B264" s="62"/>
      <c r="C264" s="108"/>
      <c r="D264" s="500"/>
      <c r="E264" s="29"/>
      <c r="F264" s="135"/>
      <c r="G264" s="495" t="s">
        <v>19</v>
      </c>
      <c r="H264" s="135"/>
      <c r="I264" s="64"/>
      <c r="J264" s="495"/>
      <c r="K264" s="272"/>
      <c r="L264" s="272"/>
      <c r="M264" s="103"/>
      <c r="N264" s="300"/>
      <c r="O264" s="136"/>
      <c r="P264" s="82"/>
      <c r="Q264" s="82"/>
      <c r="R264" s="82"/>
      <c r="S264" s="82"/>
      <c r="T264" s="82"/>
      <c r="U264" s="501"/>
      <c r="V264" s="82"/>
      <c r="W264" s="82"/>
      <c r="X264" s="82"/>
      <c r="Y264" s="67"/>
      <c r="Z264" s="78"/>
      <c r="AA264" s="12"/>
      <c r="AB264" s="12"/>
      <c r="AC264" s="12"/>
      <c r="AD264" s="12"/>
      <c r="AE264" s="76"/>
      <c r="AF264" s="16"/>
      <c r="AG264" s="16"/>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69"/>
      <c r="CX264" s="352"/>
      <c r="CY264" s="69"/>
      <c r="CZ264" s="70"/>
      <c r="DA264" s="69"/>
      <c r="DB264" s="70"/>
      <c r="DC264" s="69"/>
      <c r="DD264" s="70"/>
      <c r="DE264" s="71"/>
      <c r="DF264" s="71"/>
      <c r="DG264" s="387"/>
      <c r="DH264" s="387"/>
      <c r="DI264" s="387"/>
      <c r="DJ264" s="387"/>
      <c r="DK264" s="387"/>
      <c r="DL264" s="387"/>
      <c r="DM264" s="387"/>
      <c r="DN264" s="387"/>
      <c r="DO264" s="387"/>
      <c r="DP264" s="387"/>
      <c r="DQ264" s="387"/>
      <c r="DR264" s="387"/>
      <c r="DS264" s="387"/>
      <c r="DT264" s="387"/>
      <c r="DU264" s="387"/>
      <c r="DV264" s="387"/>
      <c r="DW264" s="387"/>
      <c r="DX264" s="387"/>
      <c r="DY264" s="387"/>
      <c r="DZ264" s="387"/>
    </row>
    <row r="265" spans="1:130" ht="49.5" customHeight="1" x14ac:dyDescent="0.25">
      <c r="A265" s="49">
        <v>228</v>
      </c>
      <c r="B265" s="55">
        <v>370</v>
      </c>
      <c r="C265" s="56">
        <v>370</v>
      </c>
      <c r="D265" s="8" t="s">
        <v>331</v>
      </c>
      <c r="E265" s="15" t="s">
        <v>19</v>
      </c>
      <c r="F265" s="15" t="s">
        <v>332</v>
      </c>
      <c r="G265" s="64" t="s">
        <v>19</v>
      </c>
      <c r="H265" s="138" t="s">
        <v>1430</v>
      </c>
      <c r="I265" s="64" t="s">
        <v>628</v>
      </c>
      <c r="J265" s="105"/>
      <c r="K265" s="73"/>
      <c r="L265" s="13"/>
      <c r="M265" s="11"/>
      <c r="N265" s="305" t="s">
        <v>541</v>
      </c>
      <c r="O265" s="66"/>
      <c r="P265" s="80" t="s">
        <v>15</v>
      </c>
      <c r="Q265" s="80"/>
      <c r="R265" s="80"/>
      <c r="S265" s="80"/>
      <c r="T265" s="66"/>
      <c r="U265" s="80"/>
      <c r="V265" s="66"/>
      <c r="W265" s="66"/>
      <c r="X265" s="80"/>
      <c r="Y265" s="67">
        <f t="shared" si="90"/>
        <v>1</v>
      </c>
      <c r="Z265" s="14"/>
      <c r="AA265" s="12"/>
      <c r="AB265" s="12"/>
      <c r="AC265" s="12"/>
      <c r="AD265" s="12"/>
      <c r="AE265" s="16"/>
      <c r="AF265" s="16" t="s">
        <v>547</v>
      </c>
      <c r="AG265" s="16"/>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6">
        <v>2</v>
      </c>
      <c r="BK265" s="16">
        <v>2</v>
      </c>
      <c r="BL265" s="16">
        <v>2</v>
      </c>
      <c r="BM265" s="16">
        <v>2</v>
      </c>
      <c r="BN265" s="16">
        <v>2</v>
      </c>
      <c r="BO265" s="16">
        <v>2</v>
      </c>
      <c r="BP265" s="16">
        <v>2</v>
      </c>
      <c r="BQ265" s="16">
        <v>2</v>
      </c>
      <c r="BR265" s="16">
        <v>2</v>
      </c>
      <c r="BS265" s="16">
        <v>2</v>
      </c>
      <c r="BT265" s="16">
        <v>2</v>
      </c>
      <c r="BU265" s="16">
        <v>2</v>
      </c>
      <c r="BV265" s="16">
        <v>2</v>
      </c>
      <c r="BW265" s="16">
        <v>2</v>
      </c>
      <c r="BX265" s="16">
        <v>2</v>
      </c>
      <c r="BY265" s="16">
        <v>2</v>
      </c>
      <c r="BZ265" s="16">
        <v>2</v>
      </c>
      <c r="CA265" s="16">
        <v>2</v>
      </c>
      <c r="CB265" s="16">
        <v>2</v>
      </c>
      <c r="CC265" s="16">
        <v>2</v>
      </c>
      <c r="CD265" s="16">
        <v>2</v>
      </c>
      <c r="CE265" s="16">
        <v>2</v>
      </c>
      <c r="CF265" s="16">
        <v>2</v>
      </c>
      <c r="CG265" s="16">
        <v>2</v>
      </c>
      <c r="CH265" s="16">
        <v>2</v>
      </c>
      <c r="CI265" s="16">
        <v>2</v>
      </c>
      <c r="CJ265" s="16">
        <v>2</v>
      </c>
      <c r="CK265" s="16">
        <v>2</v>
      </c>
      <c r="CL265" s="16">
        <v>2</v>
      </c>
      <c r="CM265" s="16">
        <v>2</v>
      </c>
      <c r="CN265" s="16">
        <v>2</v>
      </c>
      <c r="CO265" s="16">
        <v>2</v>
      </c>
      <c r="CP265" s="16">
        <v>2</v>
      </c>
      <c r="CQ265" s="16">
        <v>2</v>
      </c>
      <c r="CR265" s="16">
        <v>2</v>
      </c>
      <c r="CS265" s="16"/>
      <c r="CT265" s="16">
        <v>2</v>
      </c>
      <c r="CU265" s="16">
        <v>1</v>
      </c>
      <c r="CV265" s="16">
        <v>2</v>
      </c>
      <c r="CW265" s="69">
        <f t="shared" si="101"/>
        <v>37</v>
      </c>
      <c r="CX265" s="352">
        <f t="shared" si="102"/>
        <v>0.97368421052631582</v>
      </c>
      <c r="CY265" s="69">
        <f t="shared" si="103"/>
        <v>1</v>
      </c>
      <c r="CZ265" s="70">
        <f t="shared" si="104"/>
        <v>2.6315789473684209E-2</v>
      </c>
      <c r="DA265" s="69">
        <f t="shared" si="105"/>
        <v>0</v>
      </c>
      <c r="DB265" s="70">
        <f t="shared" si="106"/>
        <v>0</v>
      </c>
      <c r="DC265" s="69">
        <f t="shared" si="107"/>
        <v>0</v>
      </c>
      <c r="DD265" s="70">
        <f t="shared" si="108"/>
        <v>0</v>
      </c>
      <c r="DE265" s="71">
        <f t="shared" si="109"/>
        <v>1.9736842105263157</v>
      </c>
      <c r="DF265" s="71" t="str">
        <f t="shared" si="110"/>
        <v>Đạt mục tiêu</v>
      </c>
      <c r="DG265" s="2"/>
      <c r="DH265" s="2"/>
      <c r="DI265" s="2"/>
      <c r="DJ265" s="2"/>
      <c r="DK265" s="2"/>
      <c r="DL265" s="2"/>
      <c r="DM265" s="2"/>
      <c r="DN265" s="2"/>
      <c r="DO265" s="2"/>
      <c r="DP265" s="2"/>
      <c r="DQ265" s="2"/>
      <c r="DR265" s="2"/>
      <c r="DS265" s="2"/>
      <c r="DT265" s="2"/>
      <c r="DU265" s="2"/>
      <c r="DV265" s="2"/>
      <c r="DW265" s="2"/>
      <c r="DX265" s="2"/>
      <c r="DY265" s="2"/>
      <c r="DZ265" s="2"/>
    </row>
    <row r="266" spans="1:130" ht="48.75" hidden="1" customHeight="1" x14ac:dyDescent="0.25">
      <c r="A266" s="49">
        <v>229</v>
      </c>
      <c r="B266" s="62">
        <v>370</v>
      </c>
      <c r="C266" s="56">
        <v>370</v>
      </c>
      <c r="D266" s="8" t="s">
        <v>331</v>
      </c>
      <c r="E266" s="281" t="s">
        <v>19</v>
      </c>
      <c r="F266" s="15" t="s">
        <v>332</v>
      </c>
      <c r="G266" s="282" t="s">
        <v>19</v>
      </c>
      <c r="H266" s="138" t="s">
        <v>782</v>
      </c>
      <c r="I266" s="64" t="s">
        <v>628</v>
      </c>
      <c r="J266" s="22"/>
      <c r="K266" s="73"/>
      <c r="L266" s="13"/>
      <c r="M266" s="11"/>
      <c r="N266" s="305" t="s">
        <v>542</v>
      </c>
      <c r="O266" s="66"/>
      <c r="P266" s="80"/>
      <c r="Q266" s="80" t="s">
        <v>15</v>
      </c>
      <c r="R266" s="80"/>
      <c r="S266" s="80"/>
      <c r="T266" s="66"/>
      <c r="U266" s="80"/>
      <c r="V266" s="66"/>
      <c r="W266" s="66"/>
      <c r="X266" s="80"/>
      <c r="Y266" s="67">
        <f t="shared" si="90"/>
        <v>1</v>
      </c>
      <c r="Z266" s="14"/>
      <c r="AA266" s="16"/>
      <c r="AB266" s="16"/>
      <c r="AC266" s="16"/>
      <c r="AD266" s="16"/>
      <c r="AE266" s="68"/>
      <c r="AF266" s="12"/>
      <c r="AG266" s="12"/>
      <c r="AH266" s="16" t="s">
        <v>623</v>
      </c>
      <c r="AI266" s="16" t="s">
        <v>623</v>
      </c>
      <c r="AJ266" s="16" t="s">
        <v>623</v>
      </c>
      <c r="AK266" s="16" t="s">
        <v>645</v>
      </c>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6">
        <v>2</v>
      </c>
      <c r="BK266" s="16">
        <v>2</v>
      </c>
      <c r="BL266" s="16">
        <v>2</v>
      </c>
      <c r="BM266" s="16">
        <v>2</v>
      </c>
      <c r="BN266" s="16">
        <v>1</v>
      </c>
      <c r="BO266" s="16">
        <v>1</v>
      </c>
      <c r="BP266" s="16">
        <v>1</v>
      </c>
      <c r="BQ266" s="16">
        <v>2</v>
      </c>
      <c r="BR266" s="16">
        <v>2</v>
      </c>
      <c r="BS266" s="16">
        <v>2</v>
      </c>
      <c r="BT266" s="16">
        <v>2</v>
      </c>
      <c r="BU266" s="16">
        <v>2</v>
      </c>
      <c r="BV266" s="16">
        <v>2</v>
      </c>
      <c r="BW266" s="16">
        <v>2</v>
      </c>
      <c r="BX266" s="16">
        <v>2</v>
      </c>
      <c r="BY266" s="16">
        <v>2</v>
      </c>
      <c r="BZ266" s="16">
        <v>2</v>
      </c>
      <c r="CA266" s="16">
        <v>2</v>
      </c>
      <c r="CB266" s="16">
        <v>2</v>
      </c>
      <c r="CC266" s="16">
        <v>2</v>
      </c>
      <c r="CD266" s="16">
        <v>2</v>
      </c>
      <c r="CE266" s="16">
        <v>2</v>
      </c>
      <c r="CF266" s="16">
        <v>2</v>
      </c>
      <c r="CG266" s="16">
        <v>2</v>
      </c>
      <c r="CH266" s="16">
        <v>2</v>
      </c>
      <c r="CI266" s="16">
        <v>2</v>
      </c>
      <c r="CJ266" s="16">
        <v>2</v>
      </c>
      <c r="CK266" s="16">
        <v>2</v>
      </c>
      <c r="CL266" s="16">
        <v>2</v>
      </c>
      <c r="CM266" s="16">
        <v>2</v>
      </c>
      <c r="CN266" s="16">
        <v>2</v>
      </c>
      <c r="CO266" s="16">
        <v>2</v>
      </c>
      <c r="CP266" s="16">
        <v>2</v>
      </c>
      <c r="CQ266" s="16">
        <v>2</v>
      </c>
      <c r="CR266" s="16">
        <v>2</v>
      </c>
      <c r="CS266" s="16">
        <v>2</v>
      </c>
      <c r="CT266" s="16">
        <v>2</v>
      </c>
      <c r="CU266" s="16">
        <v>2</v>
      </c>
      <c r="CV266" s="16">
        <v>2</v>
      </c>
      <c r="CW266" s="69">
        <f t="shared" si="101"/>
        <v>36</v>
      </c>
      <c r="CX266" s="352">
        <f t="shared" si="102"/>
        <v>0.92307692307692313</v>
      </c>
      <c r="CY266" s="69">
        <f t="shared" si="103"/>
        <v>3</v>
      </c>
      <c r="CZ266" s="70">
        <f t="shared" si="104"/>
        <v>7.6923076923076927E-2</v>
      </c>
      <c r="DA266" s="69">
        <f t="shared" si="105"/>
        <v>0</v>
      </c>
      <c r="DB266" s="70">
        <f t="shared" si="106"/>
        <v>0</v>
      </c>
      <c r="DC266" s="69">
        <f t="shared" si="107"/>
        <v>0</v>
      </c>
      <c r="DD266" s="70">
        <f t="shared" si="108"/>
        <v>0</v>
      </c>
      <c r="DE266" s="71">
        <f t="shared" si="109"/>
        <v>1.9230769230769231</v>
      </c>
      <c r="DF266" s="71" t="str">
        <f t="shared" si="110"/>
        <v>Đạt mục tiêu</v>
      </c>
      <c r="DG266" s="2"/>
      <c r="DH266" s="2"/>
      <c r="DI266" s="2"/>
      <c r="DJ266" s="2"/>
      <c r="DK266" s="2"/>
      <c r="DL266" s="2"/>
      <c r="DM266" s="2"/>
      <c r="DN266" s="2"/>
      <c r="DO266" s="2"/>
      <c r="DP266" s="2"/>
      <c r="DQ266" s="2"/>
      <c r="DR266" s="2"/>
      <c r="DS266" s="2"/>
      <c r="DT266" s="2"/>
      <c r="DU266" s="2"/>
      <c r="DV266" s="2"/>
      <c r="DW266" s="2"/>
      <c r="DX266" s="2"/>
      <c r="DY266" s="2"/>
      <c r="DZ266" s="2"/>
    </row>
    <row r="267" spans="1:130" ht="73.5" hidden="1" customHeight="1" x14ac:dyDescent="0.25">
      <c r="A267" s="49">
        <v>230</v>
      </c>
      <c r="B267" s="62">
        <v>370</v>
      </c>
      <c r="C267" s="56">
        <v>370</v>
      </c>
      <c r="D267" s="8" t="s">
        <v>331</v>
      </c>
      <c r="E267" s="15" t="s">
        <v>19</v>
      </c>
      <c r="F267" s="15" t="s">
        <v>332</v>
      </c>
      <c r="G267" s="64" t="s">
        <v>19</v>
      </c>
      <c r="H267" s="247" t="s">
        <v>1202</v>
      </c>
      <c r="I267" s="64" t="s">
        <v>628</v>
      </c>
      <c r="J267" s="22"/>
      <c r="K267" s="73"/>
      <c r="L267" s="13"/>
      <c r="M267" s="11"/>
      <c r="N267" s="305" t="s">
        <v>543</v>
      </c>
      <c r="O267" s="66"/>
      <c r="P267" s="80"/>
      <c r="Q267" s="80"/>
      <c r="R267" s="80" t="s">
        <v>15</v>
      </c>
      <c r="S267" s="80"/>
      <c r="T267" s="66"/>
      <c r="U267" s="80"/>
      <c r="V267" s="66"/>
      <c r="W267" s="66"/>
      <c r="X267" s="80"/>
      <c r="Y267" s="67">
        <f t="shared" si="90"/>
        <v>1</v>
      </c>
      <c r="Z267" s="14"/>
      <c r="AA267" s="16"/>
      <c r="AB267" s="16"/>
      <c r="AC267" s="16"/>
      <c r="AD267" s="16"/>
      <c r="AE267" s="68"/>
      <c r="AF267" s="12"/>
      <c r="AG267" s="12"/>
      <c r="AH267" s="12"/>
      <c r="AI267" s="12"/>
      <c r="AJ267" s="12"/>
      <c r="AK267" s="12"/>
      <c r="AL267" s="12"/>
      <c r="AM267" s="12" t="s">
        <v>626</v>
      </c>
      <c r="AN267" s="12" t="s">
        <v>687</v>
      </c>
      <c r="AO267" s="12" t="s">
        <v>645</v>
      </c>
      <c r="AP267" s="12" t="s">
        <v>645</v>
      </c>
      <c r="AQ267" s="12"/>
      <c r="AR267" s="12"/>
      <c r="AS267" s="12"/>
      <c r="AT267" s="12"/>
      <c r="AU267" s="12"/>
      <c r="AV267" s="12"/>
      <c r="AW267" s="12"/>
      <c r="AX267" s="12"/>
      <c r="AY267" s="12"/>
      <c r="AZ267" s="12"/>
      <c r="BA267" s="12"/>
      <c r="BB267" s="12"/>
      <c r="BC267" s="12"/>
      <c r="BD267" s="12"/>
      <c r="BE267" s="12"/>
      <c r="BF267" s="12"/>
      <c r="BG267" s="12"/>
      <c r="BH267" s="12"/>
      <c r="BI267" s="12"/>
      <c r="BJ267" s="16">
        <v>2</v>
      </c>
      <c r="BK267" s="16">
        <v>2</v>
      </c>
      <c r="BL267" s="16">
        <v>2</v>
      </c>
      <c r="BM267" s="16">
        <v>2</v>
      </c>
      <c r="BN267" s="16">
        <v>2</v>
      </c>
      <c r="BO267" s="16">
        <v>2</v>
      </c>
      <c r="BP267" s="16">
        <v>2</v>
      </c>
      <c r="BQ267" s="16">
        <v>2</v>
      </c>
      <c r="BR267" s="16">
        <v>2</v>
      </c>
      <c r="BS267" s="16">
        <v>2</v>
      </c>
      <c r="BT267" s="16">
        <v>2</v>
      </c>
      <c r="BU267" s="16">
        <v>2</v>
      </c>
      <c r="BV267" s="16">
        <v>2</v>
      </c>
      <c r="BW267" s="16">
        <v>2</v>
      </c>
      <c r="BX267" s="16">
        <v>2</v>
      </c>
      <c r="BY267" s="16">
        <v>2</v>
      </c>
      <c r="BZ267" s="16">
        <v>2</v>
      </c>
      <c r="CA267" s="16">
        <v>2</v>
      </c>
      <c r="CB267" s="16">
        <v>2</v>
      </c>
      <c r="CC267" s="16">
        <v>2</v>
      </c>
      <c r="CD267" s="16">
        <v>2</v>
      </c>
      <c r="CE267" s="16">
        <v>2</v>
      </c>
      <c r="CF267" s="16">
        <v>2</v>
      </c>
      <c r="CG267" s="16">
        <v>2</v>
      </c>
      <c r="CH267" s="16">
        <v>2</v>
      </c>
      <c r="CI267" s="16">
        <v>2</v>
      </c>
      <c r="CJ267" s="16">
        <v>2</v>
      </c>
      <c r="CK267" s="16">
        <v>2</v>
      </c>
      <c r="CL267" s="16">
        <v>2</v>
      </c>
      <c r="CM267" s="16">
        <v>2</v>
      </c>
      <c r="CN267" s="16">
        <v>2</v>
      </c>
      <c r="CO267" s="16">
        <v>2</v>
      </c>
      <c r="CP267" s="16">
        <v>2</v>
      </c>
      <c r="CQ267" s="16">
        <v>2</v>
      </c>
      <c r="CR267" s="16">
        <v>2</v>
      </c>
      <c r="CS267" s="16">
        <v>2</v>
      </c>
      <c r="CT267" s="16">
        <v>2</v>
      </c>
      <c r="CU267" s="16">
        <v>2</v>
      </c>
      <c r="CV267" s="16">
        <v>2</v>
      </c>
      <c r="CW267" s="69">
        <f t="shared" si="101"/>
        <v>39</v>
      </c>
      <c r="CX267" s="352">
        <f t="shared" si="102"/>
        <v>1</v>
      </c>
      <c r="CY267" s="69">
        <f t="shared" si="103"/>
        <v>0</v>
      </c>
      <c r="CZ267" s="70">
        <f t="shared" si="104"/>
        <v>0</v>
      </c>
      <c r="DA267" s="69">
        <f t="shared" si="105"/>
        <v>0</v>
      </c>
      <c r="DB267" s="70">
        <f t="shared" si="106"/>
        <v>0</v>
      </c>
      <c r="DC267" s="69">
        <f t="shared" si="107"/>
        <v>0</v>
      </c>
      <c r="DD267" s="70">
        <f t="shared" si="108"/>
        <v>0</v>
      </c>
      <c r="DE267" s="71">
        <f t="shared" si="109"/>
        <v>2</v>
      </c>
      <c r="DF267" s="71" t="str">
        <f t="shared" si="110"/>
        <v>Đạt mục tiêu</v>
      </c>
      <c r="DG267" s="2"/>
      <c r="DH267" s="2"/>
      <c r="DI267" s="2"/>
      <c r="DJ267" s="2"/>
      <c r="DK267" s="2"/>
      <c r="DL267" s="2"/>
      <c r="DM267" s="2"/>
      <c r="DN267" s="2"/>
      <c r="DO267" s="2"/>
      <c r="DP267" s="2"/>
      <c r="DQ267" s="2"/>
      <c r="DR267" s="2"/>
      <c r="DS267" s="2"/>
      <c r="DT267" s="2"/>
      <c r="DU267" s="2"/>
      <c r="DV267" s="2"/>
      <c r="DW267" s="2"/>
      <c r="DX267" s="2"/>
      <c r="DY267" s="2"/>
      <c r="DZ267" s="2"/>
    </row>
    <row r="268" spans="1:130" ht="41.25" hidden="1" customHeight="1" x14ac:dyDescent="0.25">
      <c r="A268" s="49">
        <v>231</v>
      </c>
      <c r="B268" s="62">
        <v>370</v>
      </c>
      <c r="C268" s="56">
        <v>370</v>
      </c>
      <c r="D268" s="8" t="s">
        <v>331</v>
      </c>
      <c r="E268" s="15" t="s">
        <v>19</v>
      </c>
      <c r="F268" s="15" t="s">
        <v>332</v>
      </c>
      <c r="G268" s="64" t="s">
        <v>19</v>
      </c>
      <c r="H268" s="228" t="s">
        <v>1182</v>
      </c>
      <c r="I268" s="64" t="s">
        <v>628</v>
      </c>
      <c r="J268" s="22"/>
      <c r="K268" s="73"/>
      <c r="L268" s="13"/>
      <c r="M268" s="11"/>
      <c r="N268" s="305" t="s">
        <v>544</v>
      </c>
      <c r="O268" s="66"/>
      <c r="P268" s="80"/>
      <c r="Q268" s="80"/>
      <c r="R268" s="80"/>
      <c r="S268" s="80" t="s">
        <v>15</v>
      </c>
      <c r="T268" s="66"/>
      <c r="U268" s="80"/>
      <c r="V268" s="66"/>
      <c r="W268" s="66"/>
      <c r="X268" s="80"/>
      <c r="Y268" s="67">
        <f t="shared" si="90"/>
        <v>1</v>
      </c>
      <c r="Z268" s="14"/>
      <c r="AA268" s="16"/>
      <c r="AB268" s="16"/>
      <c r="AC268" s="16"/>
      <c r="AD268" s="16"/>
      <c r="AE268" s="68"/>
      <c r="AF268" s="12"/>
      <c r="AG268" s="12"/>
      <c r="AH268" s="12"/>
      <c r="AI268" s="12"/>
      <c r="AJ268" s="12"/>
      <c r="AK268" s="12"/>
      <c r="AL268" s="12"/>
      <c r="AM268" s="12"/>
      <c r="AN268" s="12"/>
      <c r="AO268" s="12"/>
      <c r="AP268" s="12"/>
      <c r="AQ268" s="12"/>
      <c r="AR268" s="12"/>
      <c r="AS268" s="12"/>
      <c r="AT268" s="12" t="s">
        <v>626</v>
      </c>
      <c r="AU268" s="12"/>
      <c r="AV268" s="12"/>
      <c r="AW268" s="12"/>
      <c r="AX268" s="12"/>
      <c r="AY268" s="12"/>
      <c r="AZ268" s="12"/>
      <c r="BA268" s="12"/>
      <c r="BB268" s="12"/>
      <c r="BC268" s="12"/>
      <c r="BD268" s="12"/>
      <c r="BE268" s="12"/>
      <c r="BF268" s="12"/>
      <c r="BG268" s="12"/>
      <c r="BH268" s="12"/>
      <c r="BI268" s="12"/>
      <c r="BJ268" s="16">
        <v>2</v>
      </c>
      <c r="BK268" s="16">
        <v>2</v>
      </c>
      <c r="BL268" s="16">
        <v>2</v>
      </c>
      <c r="BM268" s="16">
        <v>2</v>
      </c>
      <c r="BN268" s="16">
        <v>2</v>
      </c>
      <c r="BO268" s="16">
        <v>2</v>
      </c>
      <c r="BP268" s="16">
        <v>2</v>
      </c>
      <c r="BQ268" s="16">
        <v>2</v>
      </c>
      <c r="BR268" s="16">
        <v>2</v>
      </c>
      <c r="BS268" s="16">
        <v>2</v>
      </c>
      <c r="BT268" s="16">
        <v>2</v>
      </c>
      <c r="BU268" s="16">
        <v>2</v>
      </c>
      <c r="BV268" s="16">
        <v>2</v>
      </c>
      <c r="BW268" s="16">
        <v>2</v>
      </c>
      <c r="BX268" s="16">
        <v>2</v>
      </c>
      <c r="BY268" s="16">
        <v>2</v>
      </c>
      <c r="BZ268" s="16">
        <v>2</v>
      </c>
      <c r="CA268" s="16">
        <v>2</v>
      </c>
      <c r="CB268" s="16">
        <v>2</v>
      </c>
      <c r="CC268" s="16">
        <v>2</v>
      </c>
      <c r="CD268" s="16">
        <v>2</v>
      </c>
      <c r="CE268" s="16">
        <v>2</v>
      </c>
      <c r="CF268" s="16">
        <v>2</v>
      </c>
      <c r="CG268" s="16">
        <v>2</v>
      </c>
      <c r="CH268" s="16">
        <v>2</v>
      </c>
      <c r="CI268" s="16">
        <v>2</v>
      </c>
      <c r="CJ268" s="16">
        <v>2</v>
      </c>
      <c r="CK268" s="16">
        <v>2</v>
      </c>
      <c r="CL268" s="16">
        <v>2</v>
      </c>
      <c r="CM268" s="16">
        <v>2</v>
      </c>
      <c r="CN268" s="16">
        <v>2</v>
      </c>
      <c r="CO268" s="16">
        <v>2</v>
      </c>
      <c r="CP268" s="16">
        <v>2</v>
      </c>
      <c r="CQ268" s="16">
        <v>2</v>
      </c>
      <c r="CR268" s="16">
        <v>2</v>
      </c>
      <c r="CS268" s="16"/>
      <c r="CT268" s="16">
        <v>2</v>
      </c>
      <c r="CU268" s="16">
        <v>2</v>
      </c>
      <c r="CV268" s="16">
        <v>2</v>
      </c>
      <c r="CW268" s="69">
        <f t="shared" si="101"/>
        <v>38</v>
      </c>
      <c r="CX268" s="352">
        <f t="shared" si="102"/>
        <v>1</v>
      </c>
      <c r="CY268" s="69">
        <f t="shared" si="103"/>
        <v>0</v>
      </c>
      <c r="CZ268" s="70">
        <f t="shared" si="104"/>
        <v>0</v>
      </c>
      <c r="DA268" s="69">
        <f t="shared" si="105"/>
        <v>0</v>
      </c>
      <c r="DB268" s="70">
        <f t="shared" si="106"/>
        <v>0</v>
      </c>
      <c r="DC268" s="69">
        <f t="shared" si="107"/>
        <v>0</v>
      </c>
      <c r="DD268" s="70">
        <f t="shared" si="108"/>
        <v>0</v>
      </c>
      <c r="DE268" s="71">
        <f t="shared" si="109"/>
        <v>2</v>
      </c>
      <c r="DF268" s="71" t="str">
        <f t="shared" si="110"/>
        <v>Đạt mục tiêu</v>
      </c>
      <c r="DG268" s="2"/>
      <c r="DH268" s="2"/>
      <c r="DI268" s="2"/>
      <c r="DJ268" s="2"/>
      <c r="DK268" s="2"/>
      <c r="DL268" s="2"/>
      <c r="DM268" s="2"/>
      <c r="DN268" s="2"/>
      <c r="DO268" s="2"/>
      <c r="DP268" s="2"/>
      <c r="DQ268" s="2"/>
      <c r="DR268" s="2"/>
      <c r="DS268" s="2"/>
      <c r="DT268" s="2"/>
      <c r="DU268" s="2"/>
      <c r="DV268" s="2"/>
      <c r="DW268" s="2"/>
      <c r="DX268" s="2"/>
      <c r="DY268" s="2"/>
      <c r="DZ268" s="2"/>
    </row>
    <row r="269" spans="1:130" ht="53.25" hidden="1" customHeight="1" x14ac:dyDescent="0.25">
      <c r="A269" s="49">
        <v>232</v>
      </c>
      <c r="B269" s="62">
        <v>370</v>
      </c>
      <c r="C269" s="56">
        <v>370</v>
      </c>
      <c r="D269" s="8" t="s">
        <v>331</v>
      </c>
      <c r="E269" s="15" t="s">
        <v>19</v>
      </c>
      <c r="F269" s="15" t="s">
        <v>332</v>
      </c>
      <c r="G269" s="64" t="s">
        <v>19</v>
      </c>
      <c r="H269" s="131" t="s">
        <v>783</v>
      </c>
      <c r="I269" s="64" t="s">
        <v>628</v>
      </c>
      <c r="J269" s="18"/>
      <c r="K269" s="75"/>
      <c r="L269" s="14"/>
      <c r="M269" s="11"/>
      <c r="N269" s="11" t="s">
        <v>546</v>
      </c>
      <c r="O269" s="66"/>
      <c r="P269" s="80"/>
      <c r="Q269" s="80"/>
      <c r="R269" s="80"/>
      <c r="S269" s="80"/>
      <c r="T269" s="66"/>
      <c r="U269" s="80" t="s">
        <v>15</v>
      </c>
      <c r="V269" s="66"/>
      <c r="W269" s="66"/>
      <c r="X269" s="80"/>
      <c r="Y269" s="67">
        <f t="shared" si="90"/>
        <v>1</v>
      </c>
      <c r="Z269" s="14"/>
      <c r="AA269" s="16"/>
      <c r="AB269" s="16"/>
      <c r="AC269" s="16"/>
      <c r="AD269" s="16"/>
      <c r="AE269" s="68"/>
      <c r="AF269" s="12"/>
      <c r="AG269" s="12"/>
      <c r="AH269" s="12"/>
      <c r="AI269" s="12"/>
      <c r="AJ269" s="12"/>
      <c r="AK269" s="12"/>
      <c r="AL269" s="12"/>
      <c r="AM269" s="12"/>
      <c r="AN269" s="12"/>
      <c r="AO269" s="12"/>
      <c r="AP269" s="12"/>
      <c r="AQ269" s="12"/>
      <c r="AR269" s="12"/>
      <c r="AS269" s="12"/>
      <c r="AT269" s="12"/>
      <c r="AU269" s="12"/>
      <c r="AV269" s="12"/>
      <c r="AW269" s="12"/>
      <c r="AX269" s="12"/>
      <c r="AY269" s="16" t="s">
        <v>710</v>
      </c>
      <c r="AZ269" s="16"/>
      <c r="BA269" s="16"/>
      <c r="BB269" s="16"/>
      <c r="BC269" s="12"/>
      <c r="BD269" s="12"/>
      <c r="BE269" s="12"/>
      <c r="BF269" s="12"/>
      <c r="BG269" s="12"/>
      <c r="BH269" s="12"/>
      <c r="BI269" s="12"/>
      <c r="BJ269" s="16">
        <v>2</v>
      </c>
      <c r="BK269" s="16">
        <v>2</v>
      </c>
      <c r="BL269" s="16">
        <v>2</v>
      </c>
      <c r="BM269" s="16">
        <v>2</v>
      </c>
      <c r="BN269" s="16">
        <v>2</v>
      </c>
      <c r="BO269" s="16">
        <v>2</v>
      </c>
      <c r="BP269" s="16">
        <v>2</v>
      </c>
      <c r="BQ269" s="16">
        <v>2</v>
      </c>
      <c r="BR269" s="16">
        <v>2</v>
      </c>
      <c r="BS269" s="16">
        <v>2</v>
      </c>
      <c r="BT269" s="16">
        <v>2</v>
      </c>
      <c r="BU269" s="16">
        <v>2</v>
      </c>
      <c r="BV269" s="16">
        <v>2</v>
      </c>
      <c r="BW269" s="16">
        <v>2</v>
      </c>
      <c r="BX269" s="16">
        <v>2</v>
      </c>
      <c r="BY269" s="16">
        <v>2</v>
      </c>
      <c r="BZ269" s="16">
        <v>2</v>
      </c>
      <c r="CA269" s="16">
        <v>2</v>
      </c>
      <c r="CB269" s="16">
        <v>2</v>
      </c>
      <c r="CC269" s="16">
        <v>2</v>
      </c>
      <c r="CD269" s="16">
        <v>2</v>
      </c>
      <c r="CE269" s="16">
        <v>2</v>
      </c>
      <c r="CF269" s="16">
        <v>2</v>
      </c>
      <c r="CG269" s="16">
        <v>2</v>
      </c>
      <c r="CH269" s="16">
        <v>2</v>
      </c>
      <c r="CI269" s="16">
        <v>2</v>
      </c>
      <c r="CJ269" s="16">
        <v>2</v>
      </c>
      <c r="CK269" s="16">
        <v>2</v>
      </c>
      <c r="CL269" s="16">
        <v>2</v>
      </c>
      <c r="CM269" s="16">
        <v>2</v>
      </c>
      <c r="CN269" s="16">
        <v>2</v>
      </c>
      <c r="CO269" s="16">
        <v>2</v>
      </c>
      <c r="CP269" s="16">
        <v>2</v>
      </c>
      <c r="CQ269" s="16">
        <v>2</v>
      </c>
      <c r="CR269" s="16">
        <v>2</v>
      </c>
      <c r="CS269" s="16"/>
      <c r="CT269" s="16">
        <v>2</v>
      </c>
      <c r="CU269" s="16">
        <v>2</v>
      </c>
      <c r="CV269" s="16">
        <v>2</v>
      </c>
      <c r="CW269" s="69">
        <f t="shared" si="101"/>
        <v>38</v>
      </c>
      <c r="CX269" s="352">
        <f t="shared" si="102"/>
        <v>1</v>
      </c>
      <c r="CY269" s="69">
        <f t="shared" si="103"/>
        <v>0</v>
      </c>
      <c r="CZ269" s="70">
        <f t="shared" si="104"/>
        <v>0</v>
      </c>
      <c r="DA269" s="69">
        <f t="shared" si="105"/>
        <v>0</v>
      </c>
      <c r="DB269" s="70">
        <f t="shared" si="106"/>
        <v>0</v>
      </c>
      <c r="DC269" s="69">
        <f t="shared" si="107"/>
        <v>0</v>
      </c>
      <c r="DD269" s="70">
        <f t="shared" si="108"/>
        <v>0</v>
      </c>
      <c r="DE269" s="71">
        <f t="shared" si="109"/>
        <v>2</v>
      </c>
      <c r="DF269" s="71" t="str">
        <f t="shared" si="110"/>
        <v>Đạt mục tiêu</v>
      </c>
      <c r="DG269" s="2"/>
      <c r="DH269" s="2"/>
      <c r="DI269" s="2"/>
      <c r="DJ269" s="2"/>
      <c r="DK269" s="2"/>
      <c r="DL269" s="2"/>
      <c r="DM269" s="2"/>
      <c r="DN269" s="2"/>
      <c r="DO269" s="2"/>
      <c r="DP269" s="2"/>
      <c r="DQ269" s="2"/>
      <c r="DR269" s="2"/>
      <c r="DS269" s="2"/>
      <c r="DT269" s="2"/>
      <c r="DU269" s="2"/>
      <c r="DV269" s="2"/>
      <c r="DW269" s="2"/>
      <c r="DX269" s="2"/>
      <c r="DY269" s="2"/>
      <c r="DZ269" s="2"/>
    </row>
    <row r="270" spans="1:130" ht="54" hidden="1" customHeight="1" x14ac:dyDescent="0.25">
      <c r="A270" s="49">
        <v>233</v>
      </c>
      <c r="B270" s="62">
        <v>370</v>
      </c>
      <c r="C270" s="56">
        <v>373</v>
      </c>
      <c r="D270" s="8" t="s">
        <v>333</v>
      </c>
      <c r="E270" s="15" t="s">
        <v>19</v>
      </c>
      <c r="F270" s="15" t="s">
        <v>334</v>
      </c>
      <c r="G270" s="64" t="s">
        <v>19</v>
      </c>
      <c r="H270" s="139" t="s">
        <v>784</v>
      </c>
      <c r="I270" s="64" t="s">
        <v>628</v>
      </c>
      <c r="J270" s="388" t="s">
        <v>179</v>
      </c>
      <c r="K270" s="12" t="s">
        <v>6</v>
      </c>
      <c r="L270" s="12" t="s">
        <v>15</v>
      </c>
      <c r="M270" s="11"/>
      <c r="N270" s="11" t="s">
        <v>547</v>
      </c>
      <c r="O270" s="66"/>
      <c r="P270" s="66"/>
      <c r="Q270" s="66"/>
      <c r="R270" s="66"/>
      <c r="S270" s="66"/>
      <c r="T270" s="66"/>
      <c r="U270" s="66"/>
      <c r="V270" s="66"/>
      <c r="W270" s="66" t="s">
        <v>15</v>
      </c>
      <c r="X270" s="66"/>
      <c r="Y270" s="67">
        <f t="shared" si="90"/>
        <v>1</v>
      </c>
      <c r="Z270" s="16"/>
      <c r="AA270" s="16"/>
      <c r="AB270" s="16"/>
      <c r="AC270" s="16"/>
      <c r="AD270" s="16"/>
      <c r="AE270" s="68"/>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t="s">
        <v>626</v>
      </c>
      <c r="BG270" s="12"/>
      <c r="BH270" s="12" t="s">
        <v>626</v>
      </c>
      <c r="BI270" s="12"/>
      <c r="BJ270" s="16">
        <v>2</v>
      </c>
      <c r="BK270" s="16">
        <v>2</v>
      </c>
      <c r="BL270" s="16">
        <v>2</v>
      </c>
      <c r="BM270" s="16">
        <v>2</v>
      </c>
      <c r="BN270" s="16">
        <v>2</v>
      </c>
      <c r="BO270" s="16">
        <v>2</v>
      </c>
      <c r="BP270" s="16">
        <v>2</v>
      </c>
      <c r="BQ270" s="16">
        <v>2</v>
      </c>
      <c r="BR270" s="16">
        <v>2</v>
      </c>
      <c r="BS270" s="16">
        <v>2</v>
      </c>
      <c r="BT270" s="16">
        <v>2</v>
      </c>
      <c r="BU270" s="16">
        <v>2</v>
      </c>
      <c r="BV270" s="16">
        <v>2</v>
      </c>
      <c r="BW270" s="16">
        <v>2</v>
      </c>
      <c r="BX270" s="16">
        <v>2</v>
      </c>
      <c r="BY270" s="16">
        <v>2</v>
      </c>
      <c r="BZ270" s="16">
        <v>2</v>
      </c>
      <c r="CA270" s="16">
        <v>2</v>
      </c>
      <c r="CB270" s="16">
        <v>2</v>
      </c>
      <c r="CC270" s="16">
        <v>2</v>
      </c>
      <c r="CD270" s="16">
        <v>2</v>
      </c>
      <c r="CE270" s="16">
        <v>2</v>
      </c>
      <c r="CF270" s="16">
        <v>2</v>
      </c>
      <c r="CG270" s="16">
        <v>2</v>
      </c>
      <c r="CH270" s="16">
        <v>2</v>
      </c>
      <c r="CI270" s="16">
        <v>2</v>
      </c>
      <c r="CJ270" s="16">
        <v>2</v>
      </c>
      <c r="CK270" s="16">
        <v>2</v>
      </c>
      <c r="CL270" s="16">
        <v>2</v>
      </c>
      <c r="CM270" s="16">
        <v>2</v>
      </c>
      <c r="CN270" s="16">
        <v>2</v>
      </c>
      <c r="CO270" s="16">
        <v>2</v>
      </c>
      <c r="CP270" s="16">
        <v>2</v>
      </c>
      <c r="CQ270" s="16">
        <v>2</v>
      </c>
      <c r="CR270" s="16">
        <v>2</v>
      </c>
      <c r="CS270" s="16"/>
      <c r="CT270" s="16">
        <v>2</v>
      </c>
      <c r="CU270" s="16">
        <v>2</v>
      </c>
      <c r="CV270" s="16">
        <v>2</v>
      </c>
      <c r="CW270" s="69">
        <f t="shared" si="101"/>
        <v>38</v>
      </c>
      <c r="CX270" s="352">
        <f t="shared" si="102"/>
        <v>1</v>
      </c>
      <c r="CY270" s="69">
        <f t="shared" si="103"/>
        <v>0</v>
      </c>
      <c r="CZ270" s="70">
        <f t="shared" si="104"/>
        <v>0</v>
      </c>
      <c r="DA270" s="69">
        <f t="shared" si="105"/>
        <v>0</v>
      </c>
      <c r="DB270" s="70">
        <f t="shared" si="106"/>
        <v>0</v>
      </c>
      <c r="DC270" s="69">
        <f t="shared" si="107"/>
        <v>0</v>
      </c>
      <c r="DD270" s="70">
        <f t="shared" si="108"/>
        <v>0</v>
      </c>
      <c r="DE270" s="71">
        <f t="shared" si="109"/>
        <v>2</v>
      </c>
      <c r="DF270" s="71" t="str">
        <f t="shared" si="110"/>
        <v>Đạt mục tiêu</v>
      </c>
      <c r="DG270" s="2"/>
      <c r="DH270" s="2"/>
      <c r="DI270" s="2"/>
      <c r="DJ270" s="2"/>
      <c r="DK270" s="2"/>
      <c r="DL270" s="2"/>
      <c r="DM270" s="2"/>
      <c r="DN270" s="2"/>
      <c r="DO270" s="2"/>
      <c r="DP270" s="2"/>
      <c r="DQ270" s="2"/>
      <c r="DR270" s="2"/>
      <c r="DS270" s="2"/>
      <c r="DT270" s="2"/>
      <c r="DU270" s="2"/>
      <c r="DV270" s="2"/>
      <c r="DW270" s="2"/>
      <c r="DX270" s="2"/>
      <c r="DY270" s="2"/>
      <c r="DZ270" s="2"/>
    </row>
    <row r="271" spans="1:130" ht="60.75" hidden="1" customHeight="1" x14ac:dyDescent="0.25">
      <c r="A271" s="49">
        <v>234</v>
      </c>
      <c r="B271" s="62">
        <v>373</v>
      </c>
      <c r="C271" s="56">
        <v>373</v>
      </c>
      <c r="D271" s="8" t="s">
        <v>333</v>
      </c>
      <c r="E271" s="15" t="s">
        <v>19</v>
      </c>
      <c r="F271" s="15" t="s">
        <v>334</v>
      </c>
      <c r="G271" s="64" t="s">
        <v>19</v>
      </c>
      <c r="H271" s="225" t="s">
        <v>1181</v>
      </c>
      <c r="I271" s="64" t="s">
        <v>628</v>
      </c>
      <c r="J271" s="389"/>
      <c r="K271" s="14"/>
      <c r="L271" s="14"/>
      <c r="M271" s="11"/>
      <c r="N271" s="11" t="s">
        <v>548</v>
      </c>
      <c r="O271" s="66"/>
      <c r="P271" s="66"/>
      <c r="Q271" s="66"/>
      <c r="R271" s="66"/>
      <c r="S271" s="66"/>
      <c r="T271" s="66"/>
      <c r="U271" s="66"/>
      <c r="V271" s="66"/>
      <c r="W271" s="66"/>
      <c r="X271" s="66" t="s">
        <v>15</v>
      </c>
      <c r="Y271" s="67">
        <f t="shared" si="90"/>
        <v>1</v>
      </c>
      <c r="Z271" s="16"/>
      <c r="AA271" s="16"/>
      <c r="AB271" s="16"/>
      <c r="AC271" s="16"/>
      <c r="AD271" s="16"/>
      <c r="AE271" s="68"/>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t="s">
        <v>645</v>
      </c>
      <c r="BJ271" s="16">
        <v>2</v>
      </c>
      <c r="BK271" s="16">
        <v>2</v>
      </c>
      <c r="BL271" s="16">
        <v>2</v>
      </c>
      <c r="BM271" s="16">
        <v>2</v>
      </c>
      <c r="BN271" s="16">
        <v>2</v>
      </c>
      <c r="BO271" s="16">
        <v>2</v>
      </c>
      <c r="BP271" s="16">
        <v>2</v>
      </c>
      <c r="BQ271" s="16">
        <v>2</v>
      </c>
      <c r="BR271" s="16">
        <v>2</v>
      </c>
      <c r="BS271" s="16">
        <v>2</v>
      </c>
      <c r="BT271" s="16">
        <v>2</v>
      </c>
      <c r="BU271" s="16">
        <v>2</v>
      </c>
      <c r="BV271" s="16">
        <v>2</v>
      </c>
      <c r="BW271" s="16">
        <v>2</v>
      </c>
      <c r="BX271" s="16">
        <v>2</v>
      </c>
      <c r="BY271" s="16">
        <v>2</v>
      </c>
      <c r="BZ271" s="16">
        <v>2</v>
      </c>
      <c r="CA271" s="16">
        <v>2</v>
      </c>
      <c r="CB271" s="16">
        <v>2</v>
      </c>
      <c r="CC271" s="16">
        <v>2</v>
      </c>
      <c r="CD271" s="16">
        <v>2</v>
      </c>
      <c r="CE271" s="16">
        <v>2</v>
      </c>
      <c r="CF271" s="16">
        <v>2</v>
      </c>
      <c r="CG271" s="16">
        <v>2</v>
      </c>
      <c r="CH271" s="16">
        <v>2</v>
      </c>
      <c r="CI271" s="16">
        <v>2</v>
      </c>
      <c r="CJ271" s="16">
        <v>2</v>
      </c>
      <c r="CK271" s="16">
        <v>2</v>
      </c>
      <c r="CL271" s="16">
        <v>2</v>
      </c>
      <c r="CM271" s="16">
        <v>2</v>
      </c>
      <c r="CN271" s="16">
        <v>2</v>
      </c>
      <c r="CO271" s="16">
        <v>2</v>
      </c>
      <c r="CP271" s="16">
        <v>2</v>
      </c>
      <c r="CQ271" s="16">
        <v>2</v>
      </c>
      <c r="CR271" s="16">
        <v>2</v>
      </c>
      <c r="CS271" s="16"/>
      <c r="CT271" s="16">
        <v>2</v>
      </c>
      <c r="CU271" s="16">
        <v>2</v>
      </c>
      <c r="CV271" s="16">
        <v>2</v>
      </c>
      <c r="CW271" s="69">
        <f t="shared" si="101"/>
        <v>38</v>
      </c>
      <c r="CX271" s="352">
        <f t="shared" si="102"/>
        <v>1</v>
      </c>
      <c r="CY271" s="69">
        <f t="shared" si="103"/>
        <v>0</v>
      </c>
      <c r="CZ271" s="70">
        <f t="shared" si="104"/>
        <v>0</v>
      </c>
      <c r="DA271" s="69">
        <f t="shared" si="105"/>
        <v>0</v>
      </c>
      <c r="DB271" s="70">
        <f t="shared" si="106"/>
        <v>0</v>
      </c>
      <c r="DC271" s="69">
        <f t="shared" si="107"/>
        <v>0</v>
      </c>
      <c r="DD271" s="70">
        <f t="shared" si="108"/>
        <v>0</v>
      </c>
      <c r="DE271" s="71">
        <f t="shared" si="109"/>
        <v>2</v>
      </c>
      <c r="DF271" s="71" t="str">
        <f t="shared" si="110"/>
        <v>Đạt mục tiêu</v>
      </c>
      <c r="DG271" s="2"/>
      <c r="DH271" s="2"/>
      <c r="DI271" s="2"/>
      <c r="DJ271" s="2"/>
      <c r="DK271" s="2"/>
      <c r="DL271" s="2"/>
      <c r="DM271" s="2"/>
      <c r="DN271" s="2"/>
      <c r="DO271" s="2"/>
      <c r="DP271" s="2"/>
      <c r="DQ271" s="2"/>
      <c r="DR271" s="2"/>
      <c r="DS271" s="2"/>
      <c r="DT271" s="2"/>
      <c r="DU271" s="2"/>
      <c r="DV271" s="2"/>
      <c r="DW271" s="2"/>
      <c r="DX271" s="2"/>
      <c r="DY271" s="2"/>
      <c r="DZ271" s="2"/>
    </row>
    <row r="272" spans="1:130" ht="33" customHeight="1" x14ac:dyDescent="0.25">
      <c r="A272" s="49">
        <v>235</v>
      </c>
      <c r="B272" s="62">
        <v>373</v>
      </c>
      <c r="C272" s="56">
        <v>376</v>
      </c>
      <c r="D272" s="8" t="s">
        <v>335</v>
      </c>
      <c r="E272" s="15" t="s">
        <v>38</v>
      </c>
      <c r="F272" s="15" t="s">
        <v>336</v>
      </c>
      <c r="G272" s="64" t="s">
        <v>38</v>
      </c>
      <c r="H272" s="391" t="s">
        <v>785</v>
      </c>
      <c r="I272" s="64" t="s">
        <v>628</v>
      </c>
      <c r="J272" s="64" t="s">
        <v>179</v>
      </c>
      <c r="K272" s="16" t="s">
        <v>6</v>
      </c>
      <c r="L272" s="16" t="s">
        <v>15</v>
      </c>
      <c r="M272" s="11"/>
      <c r="N272" s="11"/>
      <c r="O272" s="66"/>
      <c r="P272" s="66"/>
      <c r="Q272" s="66"/>
      <c r="R272" s="66"/>
      <c r="S272" s="66"/>
      <c r="T272" s="66"/>
      <c r="U272" s="66"/>
      <c r="V272" s="66"/>
      <c r="W272" s="66"/>
      <c r="X272" s="80" t="s">
        <v>15</v>
      </c>
      <c r="Y272" s="67">
        <f t="shared" si="90"/>
        <v>1</v>
      </c>
      <c r="Z272" s="16"/>
      <c r="AA272" s="16"/>
      <c r="AB272" s="16"/>
      <c r="AC272" s="16"/>
      <c r="AD272" s="16"/>
      <c r="AE272" s="7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t="s">
        <v>710</v>
      </c>
      <c r="BJ272" s="16">
        <v>2</v>
      </c>
      <c r="BK272" s="16">
        <v>2</v>
      </c>
      <c r="BL272" s="16">
        <v>2</v>
      </c>
      <c r="BM272" s="16">
        <v>2</v>
      </c>
      <c r="BN272" s="16">
        <v>2</v>
      </c>
      <c r="BO272" s="16">
        <v>2</v>
      </c>
      <c r="BP272" s="16">
        <v>2</v>
      </c>
      <c r="BQ272" s="16">
        <v>2</v>
      </c>
      <c r="BR272" s="16">
        <v>2</v>
      </c>
      <c r="BS272" s="16">
        <v>2</v>
      </c>
      <c r="BT272" s="16">
        <v>2</v>
      </c>
      <c r="BU272" s="16">
        <v>2</v>
      </c>
      <c r="BV272" s="16">
        <v>2</v>
      </c>
      <c r="BW272" s="16">
        <v>2</v>
      </c>
      <c r="BX272" s="16">
        <v>2</v>
      </c>
      <c r="BY272" s="16">
        <v>2</v>
      </c>
      <c r="BZ272" s="16">
        <v>2</v>
      </c>
      <c r="CA272" s="16">
        <v>2</v>
      </c>
      <c r="CB272" s="16">
        <v>2</v>
      </c>
      <c r="CC272" s="16">
        <v>2</v>
      </c>
      <c r="CD272" s="16">
        <v>2</v>
      </c>
      <c r="CE272" s="16">
        <v>2</v>
      </c>
      <c r="CF272" s="16">
        <v>2</v>
      </c>
      <c r="CG272" s="16">
        <v>2</v>
      </c>
      <c r="CH272" s="16">
        <v>2</v>
      </c>
      <c r="CI272" s="16">
        <v>2</v>
      </c>
      <c r="CJ272" s="16">
        <v>2</v>
      </c>
      <c r="CK272" s="16">
        <v>2</v>
      </c>
      <c r="CL272" s="16">
        <v>2</v>
      </c>
      <c r="CM272" s="16">
        <v>2</v>
      </c>
      <c r="CN272" s="16">
        <v>2</v>
      </c>
      <c r="CO272" s="16">
        <v>2</v>
      </c>
      <c r="CP272" s="16">
        <v>2</v>
      </c>
      <c r="CQ272" s="16">
        <v>2</v>
      </c>
      <c r="CR272" s="16">
        <v>2</v>
      </c>
      <c r="CS272" s="16"/>
      <c r="CT272" s="16">
        <v>2</v>
      </c>
      <c r="CU272" s="16">
        <v>2</v>
      </c>
      <c r="CV272" s="16">
        <v>2</v>
      </c>
      <c r="CW272" s="69">
        <f t="shared" si="101"/>
        <v>38</v>
      </c>
      <c r="CX272" s="352">
        <f t="shared" si="102"/>
        <v>1</v>
      </c>
      <c r="CY272" s="69">
        <f t="shared" si="103"/>
        <v>0</v>
      </c>
      <c r="CZ272" s="70">
        <f t="shared" si="104"/>
        <v>0</v>
      </c>
      <c r="DA272" s="69">
        <f t="shared" si="105"/>
        <v>0</v>
      </c>
      <c r="DB272" s="70">
        <f t="shared" si="106"/>
        <v>0</v>
      </c>
      <c r="DC272" s="69">
        <f t="shared" si="107"/>
        <v>0</v>
      </c>
      <c r="DD272" s="70">
        <f t="shared" si="108"/>
        <v>0</v>
      </c>
      <c r="DE272" s="71">
        <f t="shared" si="109"/>
        <v>2</v>
      </c>
      <c r="DF272" s="71" t="str">
        <f t="shared" si="110"/>
        <v>Đạt mục tiêu</v>
      </c>
      <c r="DG272" s="2"/>
      <c r="DH272" s="2"/>
      <c r="DI272" s="2"/>
      <c r="DJ272" s="2"/>
      <c r="DK272" s="2"/>
      <c r="DL272" s="2"/>
      <c r="DM272" s="2"/>
      <c r="DN272" s="2"/>
      <c r="DO272" s="2"/>
      <c r="DP272" s="2"/>
      <c r="DQ272" s="2"/>
      <c r="DR272" s="2"/>
      <c r="DS272" s="2"/>
      <c r="DT272" s="2"/>
      <c r="DU272" s="2"/>
      <c r="DV272" s="2"/>
      <c r="DW272" s="2"/>
      <c r="DX272" s="2"/>
      <c r="DY272" s="2"/>
      <c r="DZ272" s="2"/>
    </row>
    <row r="273" spans="1:130" ht="17.25" customHeight="1" x14ac:dyDescent="0.25">
      <c r="A273" s="49">
        <v>236</v>
      </c>
      <c r="B273" s="55">
        <v>376</v>
      </c>
      <c r="C273" s="56">
        <v>377</v>
      </c>
      <c r="D273" s="623" t="s">
        <v>337</v>
      </c>
      <c r="E273" s="624"/>
      <c r="F273" s="624"/>
      <c r="G273" s="624"/>
      <c r="H273" s="625"/>
      <c r="I273" s="64"/>
      <c r="J273" s="57"/>
      <c r="K273" s="57" t="s">
        <v>8</v>
      </c>
      <c r="L273" s="57" t="s">
        <v>8</v>
      </c>
      <c r="M273" s="57" t="s">
        <v>8</v>
      </c>
      <c r="N273" s="296"/>
      <c r="O273" s="58" t="s">
        <v>609</v>
      </c>
      <c r="P273" s="58" t="s">
        <v>609</v>
      </c>
      <c r="Q273" s="58" t="s">
        <v>609</v>
      </c>
      <c r="R273" s="58" t="s">
        <v>609</v>
      </c>
      <c r="S273" s="58" t="s">
        <v>609</v>
      </c>
      <c r="T273" s="58" t="s">
        <v>609</v>
      </c>
      <c r="U273" s="58" t="s">
        <v>609</v>
      </c>
      <c r="V273" s="58" t="s">
        <v>609</v>
      </c>
      <c r="W273" s="58" t="s">
        <v>609</v>
      </c>
      <c r="X273" s="58" t="s">
        <v>609</v>
      </c>
      <c r="Y273" s="67">
        <f t="shared" ref="Y273:Y304" si="111">COUNTIF(O273:X273,"x")</f>
        <v>0</v>
      </c>
      <c r="Z273" s="57"/>
      <c r="AA273" s="57"/>
      <c r="AB273" s="57"/>
      <c r="AC273" s="57"/>
      <c r="AD273" s="57"/>
      <c r="AE273" s="77"/>
      <c r="AF273" s="78"/>
      <c r="AG273" s="78"/>
      <c r="AH273" s="78"/>
      <c r="AI273" s="78"/>
      <c r="AJ273" s="78"/>
      <c r="AK273" s="78"/>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336" t="s">
        <v>8</v>
      </c>
      <c r="BK273" s="336" t="s">
        <v>8</v>
      </c>
      <c r="BL273" s="336" t="s">
        <v>8</v>
      </c>
      <c r="BM273" s="336" t="s">
        <v>8</v>
      </c>
      <c r="BN273" s="336" t="s">
        <v>8</v>
      </c>
      <c r="BO273" s="336" t="s">
        <v>8</v>
      </c>
      <c r="BP273" s="336" t="s">
        <v>8</v>
      </c>
      <c r="BQ273" s="336" t="s">
        <v>8</v>
      </c>
      <c r="BR273" s="336" t="s">
        <v>8</v>
      </c>
      <c r="BS273" s="336" t="s">
        <v>8</v>
      </c>
      <c r="BT273" s="336" t="s">
        <v>8</v>
      </c>
      <c r="BU273" s="336" t="s">
        <v>8</v>
      </c>
      <c r="BV273" s="336" t="s">
        <v>8</v>
      </c>
      <c r="BW273" s="336" t="s">
        <v>8</v>
      </c>
      <c r="BX273" s="336" t="s">
        <v>8</v>
      </c>
      <c r="BY273" s="336" t="s">
        <v>8</v>
      </c>
      <c r="BZ273" s="336" t="s">
        <v>8</v>
      </c>
      <c r="CA273" s="336" t="s">
        <v>8</v>
      </c>
      <c r="CB273" s="336" t="s">
        <v>8</v>
      </c>
      <c r="CC273" s="336" t="s">
        <v>8</v>
      </c>
      <c r="CD273" s="336" t="s">
        <v>8</v>
      </c>
      <c r="CE273" s="336" t="s">
        <v>8</v>
      </c>
      <c r="CF273" s="336" t="s">
        <v>8</v>
      </c>
      <c r="CG273" s="336" t="s">
        <v>8</v>
      </c>
      <c r="CH273" s="336" t="s">
        <v>8</v>
      </c>
      <c r="CI273" s="336" t="s">
        <v>8</v>
      </c>
      <c r="CJ273" s="336" t="s">
        <v>8</v>
      </c>
      <c r="CK273" s="336" t="s">
        <v>8</v>
      </c>
      <c r="CL273" s="336" t="s">
        <v>8</v>
      </c>
      <c r="CM273" s="336" t="s">
        <v>8</v>
      </c>
      <c r="CN273" s="336" t="s">
        <v>8</v>
      </c>
      <c r="CO273" s="336" t="s">
        <v>8</v>
      </c>
      <c r="CP273" s="336" t="s">
        <v>8</v>
      </c>
      <c r="CQ273" s="336" t="s">
        <v>8</v>
      </c>
      <c r="CR273" s="336" t="s">
        <v>8</v>
      </c>
      <c r="CS273" s="336"/>
      <c r="CT273" s="336" t="s">
        <v>8</v>
      </c>
      <c r="CU273" s="336" t="s">
        <v>8</v>
      </c>
      <c r="CV273" s="336" t="s">
        <v>8</v>
      </c>
      <c r="CW273" s="336" t="s">
        <v>8</v>
      </c>
      <c r="CX273" s="331" t="s">
        <v>8</v>
      </c>
      <c r="CY273" s="336" t="s">
        <v>8</v>
      </c>
      <c r="CZ273" s="336" t="s">
        <v>8</v>
      </c>
      <c r="DA273" s="336" t="s">
        <v>8</v>
      </c>
      <c r="DB273" s="336" t="s">
        <v>8</v>
      </c>
      <c r="DC273" s="336" t="s">
        <v>8</v>
      </c>
      <c r="DD273" s="336" t="s">
        <v>8</v>
      </c>
      <c r="DE273" s="57" t="s">
        <v>8</v>
      </c>
      <c r="DF273" s="57" t="s">
        <v>8</v>
      </c>
      <c r="DG273" s="2"/>
      <c r="DH273" s="2"/>
      <c r="DI273" s="2"/>
      <c r="DJ273" s="2"/>
      <c r="DK273" s="2"/>
      <c r="DL273" s="2"/>
      <c r="DM273" s="2"/>
      <c r="DN273" s="2"/>
      <c r="DO273" s="2"/>
      <c r="DP273" s="2"/>
      <c r="DQ273" s="2"/>
      <c r="DR273" s="2"/>
      <c r="DS273" s="2"/>
      <c r="DT273" s="2"/>
      <c r="DU273" s="2"/>
      <c r="DV273" s="2"/>
      <c r="DW273" s="2"/>
      <c r="DX273" s="2"/>
      <c r="DY273" s="2"/>
      <c r="DZ273" s="2"/>
    </row>
    <row r="274" spans="1:130" ht="19.5" customHeight="1" x14ac:dyDescent="0.25">
      <c r="A274" s="49">
        <v>237</v>
      </c>
      <c r="B274" s="55">
        <v>377</v>
      </c>
      <c r="C274" s="56">
        <v>378</v>
      </c>
      <c r="D274" s="85" t="s">
        <v>338</v>
      </c>
      <c r="E274" s="285"/>
      <c r="F274" s="87"/>
      <c r="G274" s="280"/>
      <c r="H274" s="57"/>
      <c r="I274" s="78"/>
      <c r="J274" s="57"/>
      <c r="K274" s="57" t="s">
        <v>8</v>
      </c>
      <c r="L274" s="57" t="s">
        <v>8</v>
      </c>
      <c r="M274" s="57" t="s">
        <v>8</v>
      </c>
      <c r="N274" s="296"/>
      <c r="O274" s="58" t="s">
        <v>609</v>
      </c>
      <c r="P274" s="58" t="s">
        <v>609</v>
      </c>
      <c r="Q274" s="58" t="s">
        <v>609</v>
      </c>
      <c r="R274" s="58" t="s">
        <v>609</v>
      </c>
      <c r="S274" s="58" t="s">
        <v>609</v>
      </c>
      <c r="T274" s="58" t="s">
        <v>609</v>
      </c>
      <c r="U274" s="58" t="s">
        <v>609</v>
      </c>
      <c r="V274" s="58" t="s">
        <v>609</v>
      </c>
      <c r="W274" s="58" t="s">
        <v>609</v>
      </c>
      <c r="X274" s="58" t="s">
        <v>609</v>
      </c>
      <c r="Y274" s="67">
        <f t="shared" si="111"/>
        <v>0</v>
      </c>
      <c r="Z274" s="57"/>
      <c r="AA274" s="57"/>
      <c r="AB274" s="57"/>
      <c r="AC274" s="57"/>
      <c r="AD274" s="57"/>
      <c r="AE274" s="79"/>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336" t="s">
        <v>8</v>
      </c>
      <c r="BK274" s="336" t="s">
        <v>8</v>
      </c>
      <c r="BL274" s="336" t="s">
        <v>8</v>
      </c>
      <c r="BM274" s="336" t="s">
        <v>8</v>
      </c>
      <c r="BN274" s="336" t="s">
        <v>8</v>
      </c>
      <c r="BO274" s="336" t="s">
        <v>8</v>
      </c>
      <c r="BP274" s="336" t="s">
        <v>8</v>
      </c>
      <c r="BQ274" s="336" t="s">
        <v>8</v>
      </c>
      <c r="BR274" s="336" t="s">
        <v>8</v>
      </c>
      <c r="BS274" s="336" t="s">
        <v>8</v>
      </c>
      <c r="BT274" s="336" t="s">
        <v>8</v>
      </c>
      <c r="BU274" s="336" t="s">
        <v>8</v>
      </c>
      <c r="BV274" s="336" t="s">
        <v>8</v>
      </c>
      <c r="BW274" s="336" t="s">
        <v>8</v>
      </c>
      <c r="BX274" s="336" t="s">
        <v>8</v>
      </c>
      <c r="BY274" s="336" t="s">
        <v>8</v>
      </c>
      <c r="BZ274" s="336" t="s">
        <v>8</v>
      </c>
      <c r="CA274" s="336" t="s">
        <v>8</v>
      </c>
      <c r="CB274" s="336" t="s">
        <v>8</v>
      </c>
      <c r="CC274" s="336" t="s">
        <v>8</v>
      </c>
      <c r="CD274" s="336" t="s">
        <v>8</v>
      </c>
      <c r="CE274" s="336" t="s">
        <v>8</v>
      </c>
      <c r="CF274" s="336" t="s">
        <v>8</v>
      </c>
      <c r="CG274" s="336" t="s">
        <v>8</v>
      </c>
      <c r="CH274" s="336" t="s">
        <v>8</v>
      </c>
      <c r="CI274" s="336" t="s">
        <v>8</v>
      </c>
      <c r="CJ274" s="336" t="s">
        <v>8</v>
      </c>
      <c r="CK274" s="336" t="s">
        <v>8</v>
      </c>
      <c r="CL274" s="336" t="s">
        <v>8</v>
      </c>
      <c r="CM274" s="336" t="s">
        <v>8</v>
      </c>
      <c r="CN274" s="336" t="s">
        <v>8</v>
      </c>
      <c r="CO274" s="336" t="s">
        <v>8</v>
      </c>
      <c r="CP274" s="336" t="s">
        <v>8</v>
      </c>
      <c r="CQ274" s="336" t="s">
        <v>8</v>
      </c>
      <c r="CR274" s="336" t="s">
        <v>8</v>
      </c>
      <c r="CS274" s="336"/>
      <c r="CT274" s="336" t="s">
        <v>8</v>
      </c>
      <c r="CU274" s="336" t="s">
        <v>8</v>
      </c>
      <c r="CV274" s="336" t="s">
        <v>8</v>
      </c>
      <c r="CW274" s="336" t="s">
        <v>8</v>
      </c>
      <c r="CX274" s="331" t="s">
        <v>8</v>
      </c>
      <c r="CY274" s="336" t="s">
        <v>8</v>
      </c>
      <c r="CZ274" s="336" t="s">
        <v>8</v>
      </c>
      <c r="DA274" s="336" t="s">
        <v>8</v>
      </c>
      <c r="DB274" s="336" t="s">
        <v>8</v>
      </c>
      <c r="DC274" s="336" t="s">
        <v>8</v>
      </c>
      <c r="DD274" s="336" t="s">
        <v>8</v>
      </c>
      <c r="DE274" s="57" t="s">
        <v>8</v>
      </c>
      <c r="DF274" s="57" t="s">
        <v>8</v>
      </c>
      <c r="DG274" s="2"/>
      <c r="DH274" s="2"/>
      <c r="DI274" s="2"/>
      <c r="DJ274" s="2"/>
      <c r="DK274" s="2"/>
      <c r="DL274" s="2"/>
      <c r="DM274" s="2"/>
      <c r="DN274" s="2"/>
      <c r="DO274" s="2"/>
      <c r="DP274" s="2"/>
      <c r="DQ274" s="2"/>
      <c r="DR274" s="2"/>
      <c r="DS274" s="2"/>
      <c r="DT274" s="2"/>
      <c r="DU274" s="2"/>
      <c r="DV274" s="2"/>
      <c r="DW274" s="2"/>
      <c r="DX274" s="2"/>
      <c r="DY274" s="2"/>
      <c r="DZ274" s="2"/>
    </row>
    <row r="275" spans="1:130" ht="51" hidden="1" customHeight="1" x14ac:dyDescent="0.25">
      <c r="A275" s="49">
        <v>238</v>
      </c>
      <c r="B275" s="62">
        <v>378</v>
      </c>
      <c r="C275" s="56">
        <v>381</v>
      </c>
      <c r="D275" s="8" t="s">
        <v>340</v>
      </c>
      <c r="E275" s="15" t="s">
        <v>19</v>
      </c>
      <c r="F275" s="15" t="s">
        <v>341</v>
      </c>
      <c r="G275" s="64" t="s">
        <v>19</v>
      </c>
      <c r="H275" s="8" t="s">
        <v>786</v>
      </c>
      <c r="I275" s="64" t="s">
        <v>628</v>
      </c>
      <c r="J275" s="64" t="s">
        <v>339</v>
      </c>
      <c r="K275" s="16" t="s">
        <v>6</v>
      </c>
      <c r="L275" s="16" t="s">
        <v>15</v>
      </c>
      <c r="M275" s="11"/>
      <c r="N275" s="306" t="s">
        <v>545</v>
      </c>
      <c r="O275" s="66"/>
      <c r="P275" s="66"/>
      <c r="Q275" s="66"/>
      <c r="R275" s="66"/>
      <c r="S275" s="66"/>
      <c r="T275" s="66" t="s">
        <v>15</v>
      </c>
      <c r="U275" s="66"/>
      <c r="V275" s="66"/>
      <c r="W275" s="66"/>
      <c r="X275" s="66"/>
      <c r="Y275" s="67">
        <f t="shared" si="111"/>
        <v>1</v>
      </c>
      <c r="Z275" s="16"/>
      <c r="AA275" s="12"/>
      <c r="AB275" s="12"/>
      <c r="AC275" s="12"/>
      <c r="AD275" s="12"/>
      <c r="AE275" s="68"/>
      <c r="AF275" s="12"/>
      <c r="AG275" s="12"/>
      <c r="AH275" s="12"/>
      <c r="AI275" s="12"/>
      <c r="AJ275" s="12"/>
      <c r="AK275" s="12"/>
      <c r="AL275" s="12"/>
      <c r="AM275" s="12"/>
      <c r="AN275" s="12"/>
      <c r="AO275" s="12"/>
      <c r="AP275" s="12"/>
      <c r="AQ275" s="12"/>
      <c r="AR275" s="12"/>
      <c r="AS275" s="12"/>
      <c r="AT275" s="12"/>
      <c r="AU275" s="12"/>
      <c r="AV275" s="12" t="s">
        <v>710</v>
      </c>
      <c r="AW275" s="12"/>
      <c r="AX275" s="12"/>
      <c r="AY275" s="12"/>
      <c r="AZ275" s="12"/>
      <c r="BA275" s="12"/>
      <c r="BB275" s="12"/>
      <c r="BC275" s="12"/>
      <c r="BD275" s="12"/>
      <c r="BE275" s="12"/>
      <c r="BF275" s="12"/>
      <c r="BG275" s="12"/>
      <c r="BH275" s="12"/>
      <c r="BI275" s="12"/>
      <c r="BJ275" s="345">
        <v>2</v>
      </c>
      <c r="BK275" s="345">
        <v>2</v>
      </c>
      <c r="BL275" s="345">
        <v>2</v>
      </c>
      <c r="BM275" s="345">
        <v>2</v>
      </c>
      <c r="BN275" s="345">
        <v>2</v>
      </c>
      <c r="BO275" s="345">
        <v>2</v>
      </c>
      <c r="BP275" s="345">
        <v>2</v>
      </c>
      <c r="BQ275" s="345">
        <v>2</v>
      </c>
      <c r="BR275" s="345">
        <v>2</v>
      </c>
      <c r="BS275" s="345">
        <v>1</v>
      </c>
      <c r="BT275" s="345">
        <v>1</v>
      </c>
      <c r="BU275" s="345">
        <v>1</v>
      </c>
      <c r="BV275" s="345">
        <v>1</v>
      </c>
      <c r="BW275" s="345">
        <v>1</v>
      </c>
      <c r="BX275" s="345">
        <v>1</v>
      </c>
      <c r="BY275" s="345">
        <v>1</v>
      </c>
      <c r="BZ275" s="345">
        <v>1</v>
      </c>
      <c r="CA275" s="345">
        <v>1</v>
      </c>
      <c r="CB275" s="345">
        <v>1</v>
      </c>
      <c r="CC275" s="345">
        <v>1</v>
      </c>
      <c r="CD275" s="345">
        <v>1</v>
      </c>
      <c r="CE275" s="345">
        <v>1</v>
      </c>
      <c r="CF275" s="345">
        <v>2</v>
      </c>
      <c r="CG275" s="345">
        <v>2</v>
      </c>
      <c r="CH275" s="345">
        <v>2</v>
      </c>
      <c r="CI275" s="345">
        <v>2</v>
      </c>
      <c r="CJ275" s="345">
        <v>2</v>
      </c>
      <c r="CK275" s="345">
        <v>2</v>
      </c>
      <c r="CL275" s="345">
        <v>2</v>
      </c>
      <c r="CM275" s="345">
        <v>2</v>
      </c>
      <c r="CN275" s="345">
        <v>2</v>
      </c>
      <c r="CO275" s="345">
        <v>2</v>
      </c>
      <c r="CP275" s="345">
        <v>2</v>
      </c>
      <c r="CQ275" s="345">
        <v>2</v>
      </c>
      <c r="CR275" s="345">
        <v>2</v>
      </c>
      <c r="CS275" s="345">
        <v>2</v>
      </c>
      <c r="CT275" s="345">
        <v>2</v>
      </c>
      <c r="CU275" s="345">
        <v>2</v>
      </c>
      <c r="CV275" s="345">
        <v>2</v>
      </c>
      <c r="CW275" s="335">
        <f t="shared" ref="CW275:CW282" si="112">COUNTIF(BJ275:CV275,"2")</f>
        <v>26</v>
      </c>
      <c r="CX275" s="330">
        <f t="shared" ref="CX275:CX282" si="113">CW275/(CW275+CY275+DA275+DC275)</f>
        <v>0.66666666666666663</v>
      </c>
      <c r="CY275" s="335">
        <f t="shared" ref="CY275:CY282" si="114">COUNTIF(BJ275:CV275,"1")</f>
        <v>13</v>
      </c>
      <c r="CZ275" s="339">
        <f t="shared" ref="CZ275:CZ282" si="115">CY275/(CW275+CY275+DA275+DC275)</f>
        <v>0.33333333333333331</v>
      </c>
      <c r="DA275" s="335">
        <f t="shared" ref="DA275:DA282" si="116">COUNTIF(BJ275:CV275,"0")</f>
        <v>0</v>
      </c>
      <c r="DB275" s="339">
        <f t="shared" ref="DB275:DB282" si="117">DA275/(CW275+CY275+DA275+DC275)</f>
        <v>0</v>
      </c>
      <c r="DC275" s="335">
        <f t="shared" ref="DC275:DC282" si="118">COUNTIF(BJ275:CV275,"KĐG")</f>
        <v>0</v>
      </c>
      <c r="DD275" s="339">
        <f t="shared" ref="DD275:DD282" si="119">DC275/(CW275+CY275+DA275+DC275)</f>
        <v>0</v>
      </c>
      <c r="DE275" s="71">
        <f t="shared" ref="DE275:DE282" si="120">(((CW275*2)+(CY275*1)+(DA275*0)))/(CW275+CY275+DA275)</f>
        <v>1.6666666666666667</v>
      </c>
      <c r="DF275" s="71" t="str">
        <f t="shared" ref="DF275:DF282" si="121">IF(DD275&gt;=50%,"KĐG",IF(DE275&gt;=1.6,"Đạt mục tiêu",IF(DE275&gt;=1,"Cần cố gắng","Chưa đạt")))</f>
        <v>Đạt mục tiêu</v>
      </c>
      <c r="DG275" s="2"/>
      <c r="DH275" s="2"/>
      <c r="DI275" s="2"/>
      <c r="DJ275" s="2"/>
      <c r="DK275" s="2"/>
      <c r="DL275" s="2"/>
      <c r="DM275" s="2"/>
      <c r="DN275" s="2"/>
      <c r="DO275" s="2"/>
      <c r="DP275" s="2"/>
      <c r="DQ275" s="2"/>
      <c r="DR275" s="2"/>
      <c r="DS275" s="2"/>
      <c r="DT275" s="2"/>
      <c r="DU275" s="2"/>
      <c r="DV275" s="2"/>
      <c r="DW275" s="2"/>
      <c r="DX275" s="2"/>
      <c r="DY275" s="2"/>
      <c r="DZ275" s="2"/>
    </row>
    <row r="276" spans="1:130" ht="69" hidden="1" customHeight="1" x14ac:dyDescent="0.25">
      <c r="A276" s="49">
        <v>239</v>
      </c>
      <c r="B276" s="62">
        <v>381</v>
      </c>
      <c r="C276" s="56">
        <v>384</v>
      </c>
      <c r="D276" s="8" t="s">
        <v>342</v>
      </c>
      <c r="E276" s="15" t="s">
        <v>36</v>
      </c>
      <c r="F276" s="15" t="s">
        <v>343</v>
      </c>
      <c r="G276" s="64" t="s">
        <v>19</v>
      </c>
      <c r="H276" s="117" t="s">
        <v>787</v>
      </c>
      <c r="I276" s="64" t="s">
        <v>628</v>
      </c>
      <c r="J276" s="64" t="s">
        <v>339</v>
      </c>
      <c r="K276" s="16" t="s">
        <v>6</v>
      </c>
      <c r="L276" s="16" t="s">
        <v>15</v>
      </c>
      <c r="M276" s="11"/>
      <c r="N276" s="305" t="s">
        <v>543</v>
      </c>
      <c r="O276" s="66"/>
      <c r="P276" s="66"/>
      <c r="Q276" s="66"/>
      <c r="R276" s="66" t="s">
        <v>15</v>
      </c>
      <c r="S276" s="66"/>
      <c r="T276" s="66"/>
      <c r="U276" s="66"/>
      <c r="V276" s="66"/>
      <c r="W276" s="66"/>
      <c r="X276" s="66"/>
      <c r="Y276" s="67">
        <f t="shared" si="111"/>
        <v>1</v>
      </c>
      <c r="Z276" s="16"/>
      <c r="AA276" s="16"/>
      <c r="AB276" s="16"/>
      <c r="AC276" s="16"/>
      <c r="AD276" s="16"/>
      <c r="AE276" s="68"/>
      <c r="AF276" s="12"/>
      <c r="AG276" s="12"/>
      <c r="AH276" s="12"/>
      <c r="AI276" s="12"/>
      <c r="AJ276" s="12"/>
      <c r="AK276" s="12"/>
      <c r="AL276" s="12"/>
      <c r="AM276" s="12" t="s">
        <v>710</v>
      </c>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6">
        <v>2</v>
      </c>
      <c r="BK276" s="16">
        <v>2</v>
      </c>
      <c r="BL276" s="16">
        <v>2</v>
      </c>
      <c r="BM276" s="16">
        <v>2</v>
      </c>
      <c r="BN276" s="16">
        <v>2</v>
      </c>
      <c r="BO276" s="16">
        <v>2</v>
      </c>
      <c r="BP276" s="16">
        <v>2</v>
      </c>
      <c r="BQ276" s="16">
        <v>2</v>
      </c>
      <c r="BR276" s="16">
        <v>2</v>
      </c>
      <c r="BS276" s="16">
        <v>2</v>
      </c>
      <c r="BT276" s="16">
        <v>2</v>
      </c>
      <c r="BU276" s="16">
        <v>2</v>
      </c>
      <c r="BV276" s="16">
        <v>2</v>
      </c>
      <c r="BW276" s="16">
        <v>2</v>
      </c>
      <c r="BX276" s="16">
        <v>2</v>
      </c>
      <c r="BY276" s="16">
        <v>2</v>
      </c>
      <c r="BZ276" s="16">
        <v>2</v>
      </c>
      <c r="CA276" s="16">
        <v>2</v>
      </c>
      <c r="CB276" s="16">
        <v>2</v>
      </c>
      <c r="CC276" s="16">
        <v>2</v>
      </c>
      <c r="CD276" s="16">
        <v>2</v>
      </c>
      <c r="CE276" s="16">
        <v>2</v>
      </c>
      <c r="CF276" s="16">
        <v>2</v>
      </c>
      <c r="CG276" s="16">
        <v>2</v>
      </c>
      <c r="CH276" s="16">
        <v>2</v>
      </c>
      <c r="CI276" s="16">
        <v>2</v>
      </c>
      <c r="CJ276" s="16">
        <v>2</v>
      </c>
      <c r="CK276" s="16">
        <v>2</v>
      </c>
      <c r="CL276" s="16">
        <v>2</v>
      </c>
      <c r="CM276" s="16">
        <v>2</v>
      </c>
      <c r="CN276" s="16">
        <v>2</v>
      </c>
      <c r="CO276" s="16">
        <v>2</v>
      </c>
      <c r="CP276" s="16">
        <v>2</v>
      </c>
      <c r="CQ276" s="16">
        <v>2</v>
      </c>
      <c r="CR276" s="16">
        <v>2</v>
      </c>
      <c r="CS276" s="16">
        <v>2</v>
      </c>
      <c r="CT276" s="16">
        <v>2</v>
      </c>
      <c r="CU276" s="16">
        <v>2</v>
      </c>
      <c r="CV276" s="16">
        <v>2</v>
      </c>
      <c r="CW276" s="69">
        <f t="shared" si="112"/>
        <v>39</v>
      </c>
      <c r="CX276" s="352">
        <f t="shared" si="113"/>
        <v>1</v>
      </c>
      <c r="CY276" s="69">
        <f t="shared" si="114"/>
        <v>0</v>
      </c>
      <c r="CZ276" s="70">
        <f t="shared" si="115"/>
        <v>0</v>
      </c>
      <c r="DA276" s="69">
        <f t="shared" si="116"/>
        <v>0</v>
      </c>
      <c r="DB276" s="70">
        <f t="shared" si="117"/>
        <v>0</v>
      </c>
      <c r="DC276" s="69">
        <f t="shared" si="118"/>
        <v>0</v>
      </c>
      <c r="DD276" s="70">
        <f t="shared" si="119"/>
        <v>0</v>
      </c>
      <c r="DE276" s="71">
        <f t="shared" si="120"/>
        <v>2</v>
      </c>
      <c r="DF276" s="71" t="str">
        <f t="shared" si="121"/>
        <v>Đạt mục tiêu</v>
      </c>
      <c r="DG276" s="2"/>
      <c r="DH276" s="2"/>
      <c r="DI276" s="2"/>
      <c r="DJ276" s="2"/>
      <c r="DK276" s="2"/>
      <c r="DL276" s="2"/>
      <c r="DM276" s="2"/>
      <c r="DN276" s="2"/>
      <c r="DO276" s="2"/>
      <c r="DP276" s="2"/>
      <c r="DQ276" s="2"/>
      <c r="DR276" s="2"/>
      <c r="DS276" s="2"/>
      <c r="DT276" s="2"/>
      <c r="DU276" s="2"/>
      <c r="DV276" s="2"/>
      <c r="DW276" s="2"/>
      <c r="DX276" s="2"/>
      <c r="DY276" s="2"/>
      <c r="DZ276" s="2"/>
    </row>
    <row r="277" spans="1:130" ht="57" customHeight="1" x14ac:dyDescent="0.25">
      <c r="A277" s="49">
        <v>240</v>
      </c>
      <c r="B277" s="62">
        <v>384</v>
      </c>
      <c r="C277" s="56">
        <v>386</v>
      </c>
      <c r="D277" s="9" t="s">
        <v>344</v>
      </c>
      <c r="E277" s="28" t="s">
        <v>19</v>
      </c>
      <c r="F277" s="15" t="s">
        <v>345</v>
      </c>
      <c r="G277" s="64" t="s">
        <v>19</v>
      </c>
      <c r="H277" s="117" t="s">
        <v>788</v>
      </c>
      <c r="I277" s="64" t="s">
        <v>628</v>
      </c>
      <c r="J277" s="64" t="s">
        <v>339</v>
      </c>
      <c r="K277" s="16" t="s">
        <v>145</v>
      </c>
      <c r="L277" s="16" t="s">
        <v>15</v>
      </c>
      <c r="M277" s="11"/>
      <c r="N277" s="11"/>
      <c r="O277" s="66"/>
      <c r="P277" s="66"/>
      <c r="Q277" s="66"/>
      <c r="R277" s="66"/>
      <c r="S277" s="66"/>
      <c r="T277" s="66"/>
      <c r="U277" s="66"/>
      <c r="V277" s="66" t="s">
        <v>15</v>
      </c>
      <c r="W277" s="66"/>
      <c r="X277" s="66"/>
      <c r="Y277" s="67">
        <f t="shared" si="111"/>
        <v>1</v>
      </c>
      <c r="Z277" s="16"/>
      <c r="AA277" s="16"/>
      <c r="AB277" s="16"/>
      <c r="AC277" s="16"/>
      <c r="AD277" s="16"/>
      <c r="AE277" s="68"/>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t="s">
        <v>710</v>
      </c>
      <c r="BE277" s="12"/>
      <c r="BF277" s="12"/>
      <c r="BG277" s="12"/>
      <c r="BH277" s="12"/>
      <c r="BI277" s="12"/>
      <c r="BJ277" s="16">
        <v>2</v>
      </c>
      <c r="BK277" s="16">
        <v>2</v>
      </c>
      <c r="BL277" s="16">
        <v>2</v>
      </c>
      <c r="BM277" s="16">
        <v>2</v>
      </c>
      <c r="BN277" s="16">
        <v>2</v>
      </c>
      <c r="BO277" s="16">
        <v>2</v>
      </c>
      <c r="BP277" s="16">
        <v>2</v>
      </c>
      <c r="BQ277" s="16">
        <v>2</v>
      </c>
      <c r="BR277" s="16">
        <v>2</v>
      </c>
      <c r="BS277" s="16">
        <v>2</v>
      </c>
      <c r="BT277" s="16">
        <v>2</v>
      </c>
      <c r="BU277" s="16">
        <v>2</v>
      </c>
      <c r="BV277" s="16">
        <v>2</v>
      </c>
      <c r="BW277" s="16">
        <v>2</v>
      </c>
      <c r="BX277" s="16">
        <v>2</v>
      </c>
      <c r="BY277" s="16">
        <v>2</v>
      </c>
      <c r="BZ277" s="16">
        <v>2</v>
      </c>
      <c r="CA277" s="16">
        <v>2</v>
      </c>
      <c r="CB277" s="16">
        <v>2</v>
      </c>
      <c r="CC277" s="16">
        <v>2</v>
      </c>
      <c r="CD277" s="16">
        <v>2</v>
      </c>
      <c r="CE277" s="16">
        <v>2</v>
      </c>
      <c r="CF277" s="16">
        <v>2</v>
      </c>
      <c r="CG277" s="16">
        <v>2</v>
      </c>
      <c r="CH277" s="16">
        <v>2</v>
      </c>
      <c r="CI277" s="16">
        <v>2</v>
      </c>
      <c r="CJ277" s="16">
        <v>2</v>
      </c>
      <c r="CK277" s="16">
        <v>2</v>
      </c>
      <c r="CL277" s="16">
        <v>2</v>
      </c>
      <c r="CM277" s="16">
        <v>2</v>
      </c>
      <c r="CN277" s="16">
        <v>2</v>
      </c>
      <c r="CO277" s="16">
        <v>2</v>
      </c>
      <c r="CP277" s="16">
        <v>2</v>
      </c>
      <c r="CQ277" s="16">
        <v>2</v>
      </c>
      <c r="CR277" s="16">
        <v>2</v>
      </c>
      <c r="CS277" s="16"/>
      <c r="CT277" s="16">
        <v>2</v>
      </c>
      <c r="CU277" s="16">
        <v>2</v>
      </c>
      <c r="CV277" s="16">
        <v>2</v>
      </c>
      <c r="CW277" s="69">
        <f t="shared" si="112"/>
        <v>38</v>
      </c>
      <c r="CX277" s="352">
        <f t="shared" si="113"/>
        <v>1</v>
      </c>
      <c r="CY277" s="69">
        <f t="shared" si="114"/>
        <v>0</v>
      </c>
      <c r="CZ277" s="70">
        <f t="shared" si="115"/>
        <v>0</v>
      </c>
      <c r="DA277" s="69">
        <f t="shared" si="116"/>
        <v>0</v>
      </c>
      <c r="DB277" s="70">
        <f t="shared" si="117"/>
        <v>0</v>
      </c>
      <c r="DC277" s="69">
        <f t="shared" si="118"/>
        <v>0</v>
      </c>
      <c r="DD277" s="70">
        <f t="shared" si="119"/>
        <v>0</v>
      </c>
      <c r="DE277" s="71">
        <f t="shared" si="120"/>
        <v>2</v>
      </c>
      <c r="DF277" s="71" t="str">
        <f t="shared" si="121"/>
        <v>Đạt mục tiêu</v>
      </c>
      <c r="DG277" s="2"/>
      <c r="DH277" s="2"/>
      <c r="DI277" s="2"/>
      <c r="DJ277" s="2"/>
      <c r="DK277" s="2"/>
      <c r="DL277" s="2"/>
      <c r="DM277" s="2"/>
      <c r="DN277" s="2"/>
      <c r="DO277" s="2"/>
      <c r="DP277" s="2"/>
      <c r="DQ277" s="2"/>
      <c r="DR277" s="2"/>
      <c r="DS277" s="2"/>
      <c r="DT277" s="2"/>
      <c r="DU277" s="2"/>
      <c r="DV277" s="2"/>
      <c r="DW277" s="2"/>
      <c r="DX277" s="2"/>
      <c r="DY277" s="2"/>
      <c r="DZ277" s="2"/>
    </row>
    <row r="278" spans="1:130" ht="48.75" hidden="1" customHeight="1" x14ac:dyDescent="0.25">
      <c r="A278" s="49">
        <v>241</v>
      </c>
      <c r="B278" s="62">
        <v>386</v>
      </c>
      <c r="C278" s="56">
        <v>387</v>
      </c>
      <c r="D278" s="9" t="s">
        <v>346</v>
      </c>
      <c r="E278" s="15" t="s">
        <v>19</v>
      </c>
      <c r="F278" s="15" t="s">
        <v>347</v>
      </c>
      <c r="G278" s="64" t="s">
        <v>19</v>
      </c>
      <c r="H278" s="140" t="s">
        <v>789</v>
      </c>
      <c r="I278" s="64" t="s">
        <v>628</v>
      </c>
      <c r="J278" s="8" t="s">
        <v>339</v>
      </c>
      <c r="K278" s="12" t="s">
        <v>120</v>
      </c>
      <c r="L278" s="12" t="s">
        <v>15</v>
      </c>
      <c r="M278" s="11">
        <v>9</v>
      </c>
      <c r="N278" s="297" t="s">
        <v>1200</v>
      </c>
      <c r="O278" s="80" t="s">
        <v>15</v>
      </c>
      <c r="P278" s="80"/>
      <c r="Q278" s="80"/>
      <c r="R278" s="80"/>
      <c r="S278" s="80"/>
      <c r="T278" s="80"/>
      <c r="U278" s="80"/>
      <c r="V278" s="80"/>
      <c r="W278" s="80"/>
      <c r="X278" s="80"/>
      <c r="Y278" s="67">
        <f t="shared" si="111"/>
        <v>1</v>
      </c>
      <c r="Z278" s="16"/>
      <c r="AA278" s="16"/>
      <c r="AB278" s="16" t="s">
        <v>1189</v>
      </c>
      <c r="AC278" s="16" t="s">
        <v>654</v>
      </c>
      <c r="AD278" s="16"/>
      <c r="AE278" s="68"/>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6">
        <v>2</v>
      </c>
      <c r="BK278" s="16">
        <v>2</v>
      </c>
      <c r="BL278" s="16">
        <v>2</v>
      </c>
      <c r="BM278" s="16">
        <v>2</v>
      </c>
      <c r="BN278" s="16">
        <v>2</v>
      </c>
      <c r="BO278" s="16">
        <v>2</v>
      </c>
      <c r="BP278" s="16">
        <v>2</v>
      </c>
      <c r="BQ278" s="16">
        <v>2</v>
      </c>
      <c r="BR278" s="16">
        <v>2</v>
      </c>
      <c r="BS278" s="16">
        <v>2</v>
      </c>
      <c r="BT278" s="16">
        <v>2</v>
      </c>
      <c r="BU278" s="16">
        <v>2</v>
      </c>
      <c r="BV278" s="16">
        <v>2</v>
      </c>
      <c r="BW278" s="16">
        <v>2</v>
      </c>
      <c r="BX278" s="16">
        <v>2</v>
      </c>
      <c r="BY278" s="16">
        <v>2</v>
      </c>
      <c r="BZ278" s="16">
        <v>2</v>
      </c>
      <c r="CA278" s="16">
        <v>2</v>
      </c>
      <c r="CB278" s="16">
        <v>2</v>
      </c>
      <c r="CC278" s="16">
        <v>2</v>
      </c>
      <c r="CD278" s="16">
        <v>2</v>
      </c>
      <c r="CE278" s="16">
        <v>2</v>
      </c>
      <c r="CF278" s="16">
        <v>2</v>
      </c>
      <c r="CG278" s="16">
        <v>2</v>
      </c>
      <c r="CH278" s="16">
        <v>2</v>
      </c>
      <c r="CI278" s="16">
        <v>2</v>
      </c>
      <c r="CJ278" s="16">
        <v>2</v>
      </c>
      <c r="CK278" s="16">
        <v>2</v>
      </c>
      <c r="CL278" s="16">
        <v>2</v>
      </c>
      <c r="CM278" s="16">
        <v>2</v>
      </c>
      <c r="CN278" s="16">
        <v>2</v>
      </c>
      <c r="CO278" s="16">
        <v>2</v>
      </c>
      <c r="CP278" s="16">
        <v>2</v>
      </c>
      <c r="CQ278" s="16">
        <v>2</v>
      </c>
      <c r="CR278" s="16">
        <v>2</v>
      </c>
      <c r="CS278" s="16">
        <v>2</v>
      </c>
      <c r="CT278" s="16">
        <v>2</v>
      </c>
      <c r="CU278" s="16">
        <v>2</v>
      </c>
      <c r="CV278" s="16">
        <v>2</v>
      </c>
      <c r="CW278" s="69">
        <f t="shared" si="112"/>
        <v>39</v>
      </c>
      <c r="CX278" s="352">
        <f t="shared" si="113"/>
        <v>1</v>
      </c>
      <c r="CY278" s="69">
        <f t="shared" si="114"/>
        <v>0</v>
      </c>
      <c r="CZ278" s="70">
        <f t="shared" si="115"/>
        <v>0</v>
      </c>
      <c r="DA278" s="69">
        <f t="shared" si="116"/>
        <v>0</v>
      </c>
      <c r="DB278" s="70">
        <f t="shared" si="117"/>
        <v>0</v>
      </c>
      <c r="DC278" s="69">
        <f t="shared" si="118"/>
        <v>0</v>
      </c>
      <c r="DD278" s="70">
        <f t="shared" si="119"/>
        <v>0</v>
      </c>
      <c r="DE278" s="71">
        <f t="shared" si="120"/>
        <v>2</v>
      </c>
      <c r="DF278" s="71" t="str">
        <f t="shared" si="121"/>
        <v>Đạt mục tiêu</v>
      </c>
      <c r="DG278" s="2"/>
      <c r="DH278" s="2"/>
      <c r="DI278" s="2"/>
      <c r="DJ278" s="2"/>
      <c r="DK278" s="2"/>
      <c r="DL278" s="2"/>
      <c r="DM278" s="2"/>
      <c r="DN278" s="2"/>
      <c r="DO278" s="2"/>
      <c r="DP278" s="2"/>
      <c r="DQ278" s="2"/>
      <c r="DR278" s="2"/>
      <c r="DS278" s="2"/>
      <c r="DT278" s="2"/>
      <c r="DU278" s="2"/>
      <c r="DV278" s="2"/>
      <c r="DW278" s="2"/>
      <c r="DX278" s="2"/>
      <c r="DY278" s="2"/>
      <c r="DZ278" s="2"/>
    </row>
    <row r="279" spans="1:130" ht="51.75" customHeight="1" x14ac:dyDescent="0.25">
      <c r="A279" s="49">
        <v>242</v>
      </c>
      <c r="B279" s="55">
        <v>387</v>
      </c>
      <c r="C279" s="56">
        <v>387</v>
      </c>
      <c r="D279" s="9" t="s">
        <v>346</v>
      </c>
      <c r="E279" s="15" t="s">
        <v>19</v>
      </c>
      <c r="F279" s="15" t="s">
        <v>347</v>
      </c>
      <c r="G279" s="64" t="s">
        <v>19</v>
      </c>
      <c r="H279" s="141" t="s">
        <v>1389</v>
      </c>
      <c r="I279" s="64" t="s">
        <v>628</v>
      </c>
      <c r="J279" s="8"/>
      <c r="K279" s="13"/>
      <c r="L279" s="13"/>
      <c r="M279" s="11"/>
      <c r="N279" s="305" t="s">
        <v>541</v>
      </c>
      <c r="O279" s="80"/>
      <c r="P279" s="80" t="s">
        <v>15</v>
      </c>
      <c r="Q279" s="80"/>
      <c r="R279" s="80"/>
      <c r="S279" s="80"/>
      <c r="T279" s="80"/>
      <c r="U279" s="80"/>
      <c r="V279" s="80"/>
      <c r="W279" s="80"/>
      <c r="X279" s="80"/>
      <c r="Y279" s="67">
        <f t="shared" si="111"/>
        <v>1</v>
      </c>
      <c r="Z279" s="16"/>
      <c r="AA279" s="12"/>
      <c r="AB279" s="12"/>
      <c r="AC279" s="12"/>
      <c r="AD279" s="12"/>
      <c r="AE279" s="68"/>
      <c r="AF279" s="12" t="s">
        <v>626</v>
      </c>
      <c r="AG279" s="12" t="s">
        <v>645</v>
      </c>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6">
        <v>2</v>
      </c>
      <c r="BK279" s="16">
        <v>2</v>
      </c>
      <c r="BL279" s="16">
        <v>2</v>
      </c>
      <c r="BM279" s="16">
        <v>1</v>
      </c>
      <c r="BN279" s="16">
        <v>2</v>
      </c>
      <c r="BO279" s="16">
        <v>2</v>
      </c>
      <c r="BP279" s="16">
        <v>2</v>
      </c>
      <c r="BQ279" s="16">
        <v>2</v>
      </c>
      <c r="BR279" s="16">
        <v>2</v>
      </c>
      <c r="BS279" s="16">
        <v>2</v>
      </c>
      <c r="BT279" s="16">
        <v>2</v>
      </c>
      <c r="BU279" s="16">
        <v>2</v>
      </c>
      <c r="BV279" s="16">
        <v>2</v>
      </c>
      <c r="BW279" s="16">
        <v>2</v>
      </c>
      <c r="BX279" s="16">
        <v>2</v>
      </c>
      <c r="BY279" s="16">
        <v>2</v>
      </c>
      <c r="BZ279" s="16">
        <v>2</v>
      </c>
      <c r="CA279" s="16">
        <v>2</v>
      </c>
      <c r="CB279" s="16">
        <v>2</v>
      </c>
      <c r="CC279" s="16">
        <v>2</v>
      </c>
      <c r="CD279" s="16">
        <v>2</v>
      </c>
      <c r="CE279" s="16">
        <v>2</v>
      </c>
      <c r="CF279" s="16">
        <v>2</v>
      </c>
      <c r="CG279" s="16">
        <v>1</v>
      </c>
      <c r="CH279" s="16">
        <v>2</v>
      </c>
      <c r="CI279" s="16">
        <v>2</v>
      </c>
      <c r="CJ279" s="16">
        <v>2</v>
      </c>
      <c r="CK279" s="16">
        <v>1</v>
      </c>
      <c r="CL279" s="16">
        <v>2</v>
      </c>
      <c r="CM279" s="16">
        <v>2</v>
      </c>
      <c r="CN279" s="16">
        <v>2</v>
      </c>
      <c r="CO279" s="16">
        <v>2</v>
      </c>
      <c r="CP279" s="16">
        <v>2</v>
      </c>
      <c r="CQ279" s="16">
        <v>2</v>
      </c>
      <c r="CR279" s="16">
        <v>2</v>
      </c>
      <c r="CS279" s="16">
        <v>1</v>
      </c>
      <c r="CT279" s="16">
        <v>2</v>
      </c>
      <c r="CU279" s="16">
        <v>2</v>
      </c>
      <c r="CV279" s="16">
        <v>2</v>
      </c>
      <c r="CW279" s="69">
        <f t="shared" si="112"/>
        <v>35</v>
      </c>
      <c r="CX279" s="352">
        <f t="shared" si="113"/>
        <v>0.89743589743589747</v>
      </c>
      <c r="CY279" s="69">
        <f t="shared" si="114"/>
        <v>4</v>
      </c>
      <c r="CZ279" s="70">
        <f t="shared" si="115"/>
        <v>0.10256410256410256</v>
      </c>
      <c r="DA279" s="69">
        <f t="shared" si="116"/>
        <v>0</v>
      </c>
      <c r="DB279" s="70">
        <f t="shared" si="117"/>
        <v>0</v>
      </c>
      <c r="DC279" s="69">
        <f t="shared" si="118"/>
        <v>0</v>
      </c>
      <c r="DD279" s="70">
        <f t="shared" si="119"/>
        <v>0</v>
      </c>
      <c r="DE279" s="71">
        <f t="shared" si="120"/>
        <v>1.8974358974358974</v>
      </c>
      <c r="DF279" s="71" t="str">
        <f t="shared" si="121"/>
        <v>Đạt mục tiêu</v>
      </c>
      <c r="DG279" s="2"/>
      <c r="DH279" s="2"/>
      <c r="DI279" s="2"/>
      <c r="DJ279" s="2"/>
      <c r="DK279" s="2"/>
      <c r="DL279" s="2"/>
      <c r="DM279" s="2"/>
      <c r="DN279" s="2"/>
      <c r="DO279" s="2"/>
      <c r="DP279" s="2"/>
      <c r="DQ279" s="2"/>
      <c r="DR279" s="2"/>
      <c r="DS279" s="2"/>
      <c r="DT279" s="2"/>
      <c r="DU279" s="2"/>
      <c r="DV279" s="2"/>
      <c r="DW279" s="2"/>
      <c r="DX279" s="2"/>
      <c r="DY279" s="2"/>
      <c r="DZ279" s="2"/>
    </row>
    <row r="280" spans="1:130" ht="51.75" hidden="1" customHeight="1" x14ac:dyDescent="0.25">
      <c r="A280" s="49">
        <v>243</v>
      </c>
      <c r="B280" s="62">
        <v>387</v>
      </c>
      <c r="C280" s="56">
        <v>387</v>
      </c>
      <c r="D280" s="9" t="s">
        <v>346</v>
      </c>
      <c r="E280" s="281" t="s">
        <v>19</v>
      </c>
      <c r="F280" s="15" t="s">
        <v>347</v>
      </c>
      <c r="G280" s="282" t="s">
        <v>19</v>
      </c>
      <c r="H280" s="142" t="s">
        <v>1192</v>
      </c>
      <c r="I280" s="64" t="s">
        <v>628</v>
      </c>
      <c r="J280" s="8"/>
      <c r="K280" s="13"/>
      <c r="L280" s="13"/>
      <c r="M280" s="11"/>
      <c r="N280" s="305" t="s">
        <v>542</v>
      </c>
      <c r="O280" s="80"/>
      <c r="P280" s="80"/>
      <c r="Q280" s="80" t="s">
        <v>15</v>
      </c>
      <c r="R280" s="80"/>
      <c r="S280" s="80"/>
      <c r="T280" s="80"/>
      <c r="U280" s="80"/>
      <c r="V280" s="80"/>
      <c r="W280" s="80"/>
      <c r="X280" s="80"/>
      <c r="Y280" s="67">
        <f t="shared" si="111"/>
        <v>1</v>
      </c>
      <c r="Z280" s="16"/>
      <c r="AA280" s="16"/>
      <c r="AB280" s="16"/>
      <c r="AC280" s="16"/>
      <c r="AD280" s="16"/>
      <c r="AE280" s="68"/>
      <c r="AF280" s="12"/>
      <c r="AG280" s="12"/>
      <c r="AH280" s="16" t="s">
        <v>626</v>
      </c>
      <c r="AI280" s="16" t="s">
        <v>645</v>
      </c>
      <c r="AJ280" s="16"/>
      <c r="AK280" s="16" t="s">
        <v>645</v>
      </c>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6">
        <v>2</v>
      </c>
      <c r="BK280" s="16">
        <v>2</v>
      </c>
      <c r="BL280" s="16">
        <v>2</v>
      </c>
      <c r="BM280" s="16">
        <v>2</v>
      </c>
      <c r="BN280" s="16">
        <v>2</v>
      </c>
      <c r="BO280" s="16">
        <v>2</v>
      </c>
      <c r="BP280" s="16">
        <v>2</v>
      </c>
      <c r="BQ280" s="16">
        <v>2</v>
      </c>
      <c r="BR280" s="16">
        <v>2</v>
      </c>
      <c r="BS280" s="16">
        <v>2</v>
      </c>
      <c r="BT280" s="16">
        <v>2</v>
      </c>
      <c r="BU280" s="16">
        <v>2</v>
      </c>
      <c r="BV280" s="16">
        <v>2</v>
      </c>
      <c r="BW280" s="16">
        <v>2</v>
      </c>
      <c r="BX280" s="16">
        <v>2</v>
      </c>
      <c r="BY280" s="16">
        <v>2</v>
      </c>
      <c r="BZ280" s="16">
        <v>2</v>
      </c>
      <c r="CA280" s="16">
        <v>2</v>
      </c>
      <c r="CB280" s="16">
        <v>2</v>
      </c>
      <c r="CC280" s="16">
        <v>2</v>
      </c>
      <c r="CD280" s="16">
        <v>2</v>
      </c>
      <c r="CE280" s="16">
        <v>1</v>
      </c>
      <c r="CF280" s="16">
        <v>1</v>
      </c>
      <c r="CG280" s="16">
        <v>1</v>
      </c>
      <c r="CH280" s="16">
        <v>2</v>
      </c>
      <c r="CI280" s="16">
        <v>2</v>
      </c>
      <c r="CJ280" s="16">
        <v>2</v>
      </c>
      <c r="CK280" s="16">
        <v>2</v>
      </c>
      <c r="CL280" s="16">
        <v>2</v>
      </c>
      <c r="CM280" s="16">
        <v>2</v>
      </c>
      <c r="CN280" s="16">
        <v>2</v>
      </c>
      <c r="CO280" s="16">
        <v>2</v>
      </c>
      <c r="CP280" s="16">
        <v>2</v>
      </c>
      <c r="CQ280" s="16">
        <v>2</v>
      </c>
      <c r="CR280" s="16">
        <v>2</v>
      </c>
      <c r="CS280" s="16">
        <v>2</v>
      </c>
      <c r="CT280" s="16">
        <v>2</v>
      </c>
      <c r="CU280" s="16">
        <v>2</v>
      </c>
      <c r="CV280" s="16">
        <v>2</v>
      </c>
      <c r="CW280" s="69">
        <f t="shared" si="112"/>
        <v>36</v>
      </c>
      <c r="CX280" s="352">
        <f t="shared" si="113"/>
        <v>0.92307692307692313</v>
      </c>
      <c r="CY280" s="69">
        <f t="shared" si="114"/>
        <v>3</v>
      </c>
      <c r="CZ280" s="70">
        <f t="shared" si="115"/>
        <v>7.6923076923076927E-2</v>
      </c>
      <c r="DA280" s="69">
        <f t="shared" si="116"/>
        <v>0</v>
      </c>
      <c r="DB280" s="70">
        <f t="shared" si="117"/>
        <v>0</v>
      </c>
      <c r="DC280" s="69">
        <f t="shared" si="118"/>
        <v>0</v>
      </c>
      <c r="DD280" s="70">
        <f t="shared" si="119"/>
        <v>0</v>
      </c>
      <c r="DE280" s="71">
        <f t="shared" si="120"/>
        <v>1.9230769230769231</v>
      </c>
      <c r="DF280" s="71" t="str">
        <f t="shared" si="121"/>
        <v>Đạt mục tiêu</v>
      </c>
      <c r="DG280" s="2"/>
      <c r="DH280" s="2"/>
      <c r="DI280" s="2"/>
      <c r="DJ280" s="2"/>
      <c r="DK280" s="2"/>
      <c r="DL280" s="2"/>
      <c r="DM280" s="2"/>
      <c r="DN280" s="2"/>
      <c r="DO280" s="2"/>
      <c r="DP280" s="2"/>
      <c r="DQ280" s="2"/>
      <c r="DR280" s="2"/>
      <c r="DS280" s="2"/>
      <c r="DT280" s="2"/>
      <c r="DU280" s="2"/>
      <c r="DV280" s="2"/>
      <c r="DW280" s="2"/>
      <c r="DX280" s="2"/>
      <c r="DY280" s="2"/>
      <c r="DZ280" s="2"/>
    </row>
    <row r="281" spans="1:130" ht="49.5" hidden="1" customHeight="1" x14ac:dyDescent="0.25">
      <c r="A281" s="49">
        <v>244</v>
      </c>
      <c r="B281" s="62">
        <v>387</v>
      </c>
      <c r="C281" s="56">
        <v>387</v>
      </c>
      <c r="D281" s="9" t="s">
        <v>346</v>
      </c>
      <c r="E281" s="15" t="s">
        <v>19</v>
      </c>
      <c r="F281" s="15" t="s">
        <v>347</v>
      </c>
      <c r="G281" s="64" t="s">
        <v>19</v>
      </c>
      <c r="H281" s="141" t="s">
        <v>790</v>
      </c>
      <c r="I281" s="64" t="s">
        <v>628</v>
      </c>
      <c r="J281" s="8"/>
      <c r="K281" s="13"/>
      <c r="L281" s="13"/>
      <c r="M281" s="11"/>
      <c r="N281" s="305" t="s">
        <v>543</v>
      </c>
      <c r="O281" s="80"/>
      <c r="P281" s="80"/>
      <c r="Q281" s="80"/>
      <c r="R281" s="80" t="s">
        <v>15</v>
      </c>
      <c r="S281" s="80"/>
      <c r="T281" s="80"/>
      <c r="U281" s="80"/>
      <c r="V281" s="80"/>
      <c r="W281" s="80"/>
      <c r="X281" s="80"/>
      <c r="Y281" s="67">
        <f t="shared" si="111"/>
        <v>1</v>
      </c>
      <c r="Z281" s="16"/>
      <c r="AA281" s="16"/>
      <c r="AB281" s="16"/>
      <c r="AC281" s="16"/>
      <c r="AD281" s="16"/>
      <c r="AE281" s="68"/>
      <c r="AF281" s="12"/>
      <c r="AG281" s="12"/>
      <c r="AH281" s="12"/>
      <c r="AI281" s="12"/>
      <c r="AJ281" s="12"/>
      <c r="AK281" s="12"/>
      <c r="AL281" s="12"/>
      <c r="AM281" s="12" t="s">
        <v>626</v>
      </c>
      <c r="AN281" s="12" t="s">
        <v>645</v>
      </c>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6">
        <v>2</v>
      </c>
      <c r="BK281" s="16">
        <v>2</v>
      </c>
      <c r="BL281" s="16">
        <v>2</v>
      </c>
      <c r="BM281" s="16">
        <v>2</v>
      </c>
      <c r="BN281" s="16">
        <v>2</v>
      </c>
      <c r="BO281" s="16">
        <v>2</v>
      </c>
      <c r="BP281" s="16">
        <v>2</v>
      </c>
      <c r="BQ281" s="16">
        <v>2</v>
      </c>
      <c r="BR281" s="16">
        <v>2</v>
      </c>
      <c r="BS281" s="16">
        <v>2</v>
      </c>
      <c r="BT281" s="16">
        <v>2</v>
      </c>
      <c r="BU281" s="16">
        <v>2</v>
      </c>
      <c r="BV281" s="16">
        <v>2</v>
      </c>
      <c r="BW281" s="16">
        <v>2</v>
      </c>
      <c r="BX281" s="16">
        <v>2</v>
      </c>
      <c r="BY281" s="16">
        <v>2</v>
      </c>
      <c r="BZ281" s="16">
        <v>2</v>
      </c>
      <c r="CA281" s="16">
        <v>2</v>
      </c>
      <c r="CB281" s="16">
        <v>2</v>
      </c>
      <c r="CC281" s="16">
        <v>2</v>
      </c>
      <c r="CD281" s="16">
        <v>2</v>
      </c>
      <c r="CE281" s="16">
        <v>2</v>
      </c>
      <c r="CF281" s="16">
        <v>2</v>
      </c>
      <c r="CG281" s="16">
        <v>2</v>
      </c>
      <c r="CH281" s="16">
        <v>2</v>
      </c>
      <c r="CI281" s="16">
        <v>2</v>
      </c>
      <c r="CJ281" s="16">
        <v>2</v>
      </c>
      <c r="CK281" s="16">
        <v>2</v>
      </c>
      <c r="CL281" s="16">
        <v>2</v>
      </c>
      <c r="CM281" s="16">
        <v>2</v>
      </c>
      <c r="CN281" s="16">
        <v>2</v>
      </c>
      <c r="CO281" s="16">
        <v>2</v>
      </c>
      <c r="CP281" s="16">
        <v>2</v>
      </c>
      <c r="CQ281" s="16">
        <v>2</v>
      </c>
      <c r="CR281" s="16">
        <v>2</v>
      </c>
      <c r="CS281" s="16">
        <v>2</v>
      </c>
      <c r="CT281" s="16">
        <v>2</v>
      </c>
      <c r="CU281" s="16">
        <v>2</v>
      </c>
      <c r="CV281" s="16">
        <v>2</v>
      </c>
      <c r="CW281" s="69">
        <f t="shared" si="112"/>
        <v>39</v>
      </c>
      <c r="CX281" s="352">
        <f t="shared" si="113"/>
        <v>1</v>
      </c>
      <c r="CY281" s="69">
        <f t="shared" si="114"/>
        <v>0</v>
      </c>
      <c r="CZ281" s="70">
        <f t="shared" si="115"/>
        <v>0</v>
      </c>
      <c r="DA281" s="69">
        <f t="shared" si="116"/>
        <v>0</v>
      </c>
      <c r="DB281" s="70">
        <f t="shared" si="117"/>
        <v>0</v>
      </c>
      <c r="DC281" s="69">
        <f t="shared" si="118"/>
        <v>0</v>
      </c>
      <c r="DD281" s="70">
        <f t="shared" si="119"/>
        <v>0</v>
      </c>
      <c r="DE281" s="71">
        <f t="shared" si="120"/>
        <v>2</v>
      </c>
      <c r="DF281" s="71" t="str">
        <f t="shared" si="121"/>
        <v>Đạt mục tiêu</v>
      </c>
      <c r="DG281" s="2"/>
      <c r="DH281" s="2"/>
      <c r="DI281" s="2"/>
      <c r="DJ281" s="2"/>
      <c r="DK281" s="2"/>
      <c r="DL281" s="2"/>
      <c r="DM281" s="2"/>
      <c r="DN281" s="2"/>
      <c r="DO281" s="2"/>
      <c r="DP281" s="2"/>
      <c r="DQ281" s="2"/>
      <c r="DR281" s="2"/>
      <c r="DS281" s="2"/>
      <c r="DT281" s="2"/>
      <c r="DU281" s="2"/>
      <c r="DV281" s="2"/>
      <c r="DW281" s="2"/>
      <c r="DX281" s="2"/>
      <c r="DY281" s="2"/>
      <c r="DZ281" s="2"/>
    </row>
    <row r="282" spans="1:130" ht="50.25" hidden="1" customHeight="1" x14ac:dyDescent="0.25">
      <c r="A282" s="49">
        <v>245</v>
      </c>
      <c r="B282" s="62">
        <v>387</v>
      </c>
      <c r="C282" s="56">
        <v>387</v>
      </c>
      <c r="D282" s="9" t="s">
        <v>346</v>
      </c>
      <c r="E282" s="15" t="s">
        <v>19</v>
      </c>
      <c r="F282" s="15" t="s">
        <v>347</v>
      </c>
      <c r="G282" s="64" t="s">
        <v>19</v>
      </c>
      <c r="H282" s="141" t="s">
        <v>791</v>
      </c>
      <c r="I282" s="64" t="s">
        <v>628</v>
      </c>
      <c r="J282" s="8"/>
      <c r="K282" s="13"/>
      <c r="L282" s="13"/>
      <c r="M282" s="11"/>
      <c r="N282" s="306" t="s">
        <v>545</v>
      </c>
      <c r="O282" s="80"/>
      <c r="P282" s="80"/>
      <c r="Q282" s="80"/>
      <c r="R282" s="80"/>
      <c r="S282" s="80"/>
      <c r="T282" s="80" t="s">
        <v>15</v>
      </c>
      <c r="U282" s="80"/>
      <c r="V282" s="80"/>
      <c r="W282" s="80"/>
      <c r="X282" s="80"/>
      <c r="Y282" s="67">
        <f t="shared" si="111"/>
        <v>1</v>
      </c>
      <c r="Z282" s="16"/>
      <c r="AA282" s="16"/>
      <c r="AB282" s="16"/>
      <c r="AC282" s="16"/>
      <c r="AD282" s="16"/>
      <c r="AE282" s="68"/>
      <c r="AF282" s="12"/>
      <c r="AG282" s="12"/>
      <c r="AH282" s="12"/>
      <c r="AI282" s="12"/>
      <c r="AJ282" s="12"/>
      <c r="AK282" s="12"/>
      <c r="AL282" s="12"/>
      <c r="AM282" s="12"/>
      <c r="AN282" s="12"/>
      <c r="AO282" s="12"/>
      <c r="AP282" s="12"/>
      <c r="AQ282" s="12"/>
      <c r="AR282" s="12"/>
      <c r="AS282" s="12"/>
      <c r="AT282" s="12"/>
      <c r="AU282" s="12"/>
      <c r="AV282" s="12"/>
      <c r="AW282" s="12" t="s">
        <v>645</v>
      </c>
      <c r="AX282" s="12"/>
      <c r="AY282" s="12"/>
      <c r="AZ282" s="12"/>
      <c r="BA282" s="12"/>
      <c r="BB282" s="12"/>
      <c r="BC282" s="12"/>
      <c r="BD282" s="12"/>
      <c r="BE282" s="12"/>
      <c r="BF282" s="12"/>
      <c r="BG282" s="12"/>
      <c r="BH282" s="12"/>
      <c r="BI282" s="12"/>
      <c r="BJ282" s="345">
        <v>2</v>
      </c>
      <c r="BK282" s="345">
        <v>2</v>
      </c>
      <c r="BL282" s="345">
        <v>2</v>
      </c>
      <c r="BM282" s="345">
        <v>2</v>
      </c>
      <c r="BN282" s="345">
        <v>2</v>
      </c>
      <c r="BO282" s="345">
        <v>2</v>
      </c>
      <c r="BP282" s="345">
        <v>2</v>
      </c>
      <c r="BQ282" s="345">
        <v>2</v>
      </c>
      <c r="BR282" s="345">
        <v>2</v>
      </c>
      <c r="BS282" s="345">
        <v>2</v>
      </c>
      <c r="BT282" s="345">
        <v>2</v>
      </c>
      <c r="BU282" s="345">
        <v>1</v>
      </c>
      <c r="BV282" s="345">
        <v>2</v>
      </c>
      <c r="BW282" s="345">
        <v>2</v>
      </c>
      <c r="BX282" s="345">
        <v>2</v>
      </c>
      <c r="BY282" s="345">
        <v>2</v>
      </c>
      <c r="BZ282" s="345">
        <v>2</v>
      </c>
      <c r="CA282" s="345">
        <v>2</v>
      </c>
      <c r="CB282" s="345">
        <v>2</v>
      </c>
      <c r="CC282" s="345">
        <v>2</v>
      </c>
      <c r="CD282" s="345">
        <v>1</v>
      </c>
      <c r="CE282" s="345">
        <v>2</v>
      </c>
      <c r="CF282" s="345">
        <v>2</v>
      </c>
      <c r="CG282" s="345">
        <v>2</v>
      </c>
      <c r="CH282" s="345">
        <v>2</v>
      </c>
      <c r="CI282" s="345">
        <v>2</v>
      </c>
      <c r="CJ282" s="345">
        <v>2</v>
      </c>
      <c r="CK282" s="345">
        <v>2</v>
      </c>
      <c r="CL282" s="345">
        <v>2</v>
      </c>
      <c r="CM282" s="345">
        <v>2</v>
      </c>
      <c r="CN282" s="345">
        <v>2</v>
      </c>
      <c r="CO282" s="345">
        <v>2</v>
      </c>
      <c r="CP282" s="345">
        <v>2</v>
      </c>
      <c r="CQ282" s="345">
        <v>2</v>
      </c>
      <c r="CR282" s="345">
        <v>2</v>
      </c>
      <c r="CS282" s="345">
        <v>2</v>
      </c>
      <c r="CT282" s="345">
        <v>2</v>
      </c>
      <c r="CU282" s="345">
        <v>2</v>
      </c>
      <c r="CV282" s="345">
        <v>2</v>
      </c>
      <c r="CW282" s="335">
        <f t="shared" si="112"/>
        <v>37</v>
      </c>
      <c r="CX282" s="330">
        <f t="shared" si="113"/>
        <v>0.94871794871794868</v>
      </c>
      <c r="CY282" s="335">
        <f t="shared" si="114"/>
        <v>2</v>
      </c>
      <c r="CZ282" s="339">
        <f t="shared" si="115"/>
        <v>5.128205128205128E-2</v>
      </c>
      <c r="DA282" s="335">
        <f t="shared" si="116"/>
        <v>0</v>
      </c>
      <c r="DB282" s="339">
        <f t="shared" si="117"/>
        <v>0</v>
      </c>
      <c r="DC282" s="335">
        <f t="shared" si="118"/>
        <v>0</v>
      </c>
      <c r="DD282" s="339">
        <f t="shared" si="119"/>
        <v>0</v>
      </c>
      <c r="DE282" s="71">
        <f t="shared" si="120"/>
        <v>1.9487179487179487</v>
      </c>
      <c r="DF282" s="71" t="str">
        <f t="shared" si="121"/>
        <v>Đạt mục tiêu</v>
      </c>
      <c r="DG282" s="2"/>
      <c r="DH282" s="2"/>
      <c r="DI282" s="2"/>
      <c r="DJ282" s="2"/>
      <c r="DK282" s="2"/>
      <c r="DL282" s="2"/>
      <c r="DM282" s="2"/>
      <c r="DN282" s="2"/>
      <c r="DO282" s="2"/>
      <c r="DP282" s="2"/>
      <c r="DQ282" s="2"/>
      <c r="DR282" s="2"/>
      <c r="DS282" s="2"/>
      <c r="DT282" s="2"/>
      <c r="DU282" s="2"/>
      <c r="DV282" s="2"/>
      <c r="DW282" s="2"/>
      <c r="DX282" s="2"/>
      <c r="DY282" s="2"/>
      <c r="DZ282" s="2"/>
    </row>
    <row r="283" spans="1:130" ht="47.25" hidden="1" customHeight="1" x14ac:dyDescent="0.25">
      <c r="A283" s="49">
        <v>246</v>
      </c>
      <c r="B283" s="62">
        <v>387</v>
      </c>
      <c r="C283" s="56"/>
      <c r="D283" s="8" t="s">
        <v>346</v>
      </c>
      <c r="E283" s="15" t="s">
        <v>19</v>
      </c>
      <c r="F283" s="8" t="s">
        <v>347</v>
      </c>
      <c r="G283" s="64" t="s">
        <v>19</v>
      </c>
      <c r="H283" s="141" t="s">
        <v>1211</v>
      </c>
      <c r="I283" s="64" t="s">
        <v>628</v>
      </c>
      <c r="J283" s="8"/>
      <c r="K283" s="13"/>
      <c r="L283" s="13"/>
      <c r="M283" s="11"/>
      <c r="N283" s="305" t="s">
        <v>544</v>
      </c>
      <c r="O283" s="80"/>
      <c r="P283" s="80"/>
      <c r="Q283" s="80"/>
      <c r="R283" s="80"/>
      <c r="S283" s="80" t="s">
        <v>15</v>
      </c>
      <c r="T283" s="80"/>
      <c r="U283" s="80"/>
      <c r="V283" s="80"/>
      <c r="W283" s="80"/>
      <c r="X283" s="80"/>
      <c r="Y283" s="67">
        <f t="shared" si="111"/>
        <v>1</v>
      </c>
      <c r="Z283" s="16"/>
      <c r="AA283" s="16"/>
      <c r="AB283" s="16"/>
      <c r="AC283" s="16"/>
      <c r="AD283" s="16"/>
      <c r="AE283" s="68"/>
      <c r="AF283" s="12"/>
      <c r="AG283" s="12"/>
      <c r="AH283" s="12"/>
      <c r="AI283" s="12"/>
      <c r="AJ283" s="12"/>
      <c r="AK283" s="12"/>
      <c r="AL283" s="12"/>
      <c r="AM283" s="12"/>
      <c r="AN283" s="12"/>
      <c r="AO283" s="12"/>
      <c r="AP283" s="12"/>
      <c r="AQ283" s="12" t="s">
        <v>626</v>
      </c>
      <c r="AR283" s="12"/>
      <c r="AS283" s="12" t="s">
        <v>626</v>
      </c>
      <c r="AT283" s="12"/>
      <c r="AU283" s="12"/>
      <c r="AV283" s="12"/>
      <c r="AW283" s="12"/>
      <c r="AX283" s="12"/>
      <c r="AY283" s="12"/>
      <c r="AZ283" s="12"/>
      <c r="BA283" s="12"/>
      <c r="BB283" s="12"/>
      <c r="BC283" s="12"/>
      <c r="BD283" s="12"/>
      <c r="BE283" s="12"/>
      <c r="BF283" s="12"/>
      <c r="BG283" s="12"/>
      <c r="BH283" s="12"/>
      <c r="BI283" s="12"/>
      <c r="BJ283" s="16">
        <v>2</v>
      </c>
      <c r="BK283" s="16">
        <v>2</v>
      </c>
      <c r="BL283" s="16">
        <v>2</v>
      </c>
      <c r="BM283" s="16">
        <v>2</v>
      </c>
      <c r="BN283" s="16">
        <v>2</v>
      </c>
      <c r="BO283" s="16">
        <v>2</v>
      </c>
      <c r="BP283" s="16">
        <v>2</v>
      </c>
      <c r="BQ283" s="16">
        <v>2</v>
      </c>
      <c r="BR283" s="16">
        <v>2</v>
      </c>
      <c r="BS283" s="16">
        <v>2</v>
      </c>
      <c r="BT283" s="16">
        <v>2</v>
      </c>
      <c r="BU283" s="16">
        <v>2</v>
      </c>
      <c r="BV283" s="16">
        <v>2</v>
      </c>
      <c r="BW283" s="16">
        <v>2</v>
      </c>
      <c r="BX283" s="16">
        <v>2</v>
      </c>
      <c r="BY283" s="16">
        <v>2</v>
      </c>
      <c r="BZ283" s="16">
        <v>2</v>
      </c>
      <c r="CA283" s="16">
        <v>2</v>
      </c>
      <c r="CB283" s="16">
        <v>2</v>
      </c>
      <c r="CC283" s="16">
        <v>2</v>
      </c>
      <c r="CD283" s="16">
        <v>2</v>
      </c>
      <c r="CE283" s="16">
        <v>2</v>
      </c>
      <c r="CF283" s="16">
        <v>2</v>
      </c>
      <c r="CG283" s="16">
        <v>2</v>
      </c>
      <c r="CH283" s="16">
        <v>2</v>
      </c>
      <c r="CI283" s="16">
        <v>2</v>
      </c>
      <c r="CJ283" s="16">
        <v>2</v>
      </c>
      <c r="CK283" s="16">
        <v>2</v>
      </c>
      <c r="CL283" s="16">
        <v>2</v>
      </c>
      <c r="CM283" s="16">
        <v>2</v>
      </c>
      <c r="CN283" s="16">
        <v>2</v>
      </c>
      <c r="CO283" s="16">
        <v>2</v>
      </c>
      <c r="CP283" s="16">
        <v>2</v>
      </c>
      <c r="CQ283" s="16">
        <v>2</v>
      </c>
      <c r="CR283" s="16">
        <v>2</v>
      </c>
      <c r="CS283" s="16"/>
      <c r="CT283" s="16">
        <v>2</v>
      </c>
      <c r="CU283" s="16">
        <v>2</v>
      </c>
      <c r="CV283" s="16">
        <v>2</v>
      </c>
      <c r="CW283" s="69"/>
      <c r="CX283" s="352"/>
      <c r="CY283" s="69"/>
      <c r="CZ283" s="70"/>
      <c r="DA283" s="69"/>
      <c r="DB283" s="70"/>
      <c r="DC283" s="69"/>
      <c r="DD283" s="70"/>
      <c r="DE283" s="71"/>
      <c r="DF283" s="71"/>
      <c r="DG283" s="2"/>
      <c r="DH283" s="2"/>
      <c r="DI283" s="2"/>
      <c r="DJ283" s="2"/>
      <c r="DK283" s="2"/>
      <c r="DL283" s="2"/>
      <c r="DM283" s="2"/>
      <c r="DN283" s="2"/>
      <c r="DO283" s="2"/>
      <c r="DP283" s="2"/>
      <c r="DQ283" s="2"/>
      <c r="DR283" s="2"/>
      <c r="DS283" s="2"/>
      <c r="DT283" s="2"/>
      <c r="DU283" s="2"/>
      <c r="DV283" s="2"/>
      <c r="DW283" s="2"/>
      <c r="DX283" s="2"/>
      <c r="DY283" s="2"/>
      <c r="DZ283" s="2"/>
    </row>
    <row r="284" spans="1:130" ht="44.25" hidden="1" customHeight="1" x14ac:dyDescent="0.25">
      <c r="A284" s="49">
        <v>247</v>
      </c>
      <c r="B284" s="62">
        <v>387</v>
      </c>
      <c r="C284" s="56">
        <v>387</v>
      </c>
      <c r="D284" s="8" t="s">
        <v>346</v>
      </c>
      <c r="E284" s="15" t="s">
        <v>19</v>
      </c>
      <c r="F284" s="8" t="s">
        <v>347</v>
      </c>
      <c r="G284" s="64" t="s">
        <v>19</v>
      </c>
      <c r="H284" s="130" t="s">
        <v>792</v>
      </c>
      <c r="I284" s="64" t="s">
        <v>628</v>
      </c>
      <c r="J284" s="8"/>
      <c r="K284" s="13"/>
      <c r="L284" s="13"/>
      <c r="M284" s="11"/>
      <c r="N284" s="305" t="s">
        <v>544</v>
      </c>
      <c r="O284" s="80"/>
      <c r="P284" s="80"/>
      <c r="Q284" s="80"/>
      <c r="R284" s="80"/>
      <c r="S284" s="80" t="s">
        <v>15</v>
      </c>
      <c r="T284" s="80"/>
      <c r="U284" s="80"/>
      <c r="V284" s="80"/>
      <c r="W284" s="80"/>
      <c r="X284" s="80"/>
      <c r="Y284" s="67">
        <f t="shared" si="111"/>
        <v>1</v>
      </c>
      <c r="Z284" s="16"/>
      <c r="AA284" s="16"/>
      <c r="AB284" s="16"/>
      <c r="AC284" s="16"/>
      <c r="AD284" s="16"/>
      <c r="AE284" s="68"/>
      <c r="AF284" s="12"/>
      <c r="AG284" s="12"/>
      <c r="AH284" s="12"/>
      <c r="AI284" s="12"/>
      <c r="AJ284" s="12"/>
      <c r="AK284" s="12"/>
      <c r="AL284" s="12"/>
      <c r="AM284" s="12"/>
      <c r="AN284" s="12"/>
      <c r="AO284" s="12"/>
      <c r="AP284" s="12"/>
      <c r="AQ284" s="12" t="s">
        <v>645</v>
      </c>
      <c r="AR284" s="12"/>
      <c r="AS284" s="12"/>
      <c r="AT284" s="12"/>
      <c r="AU284" s="12"/>
      <c r="AV284" s="12"/>
      <c r="AW284" s="12"/>
      <c r="AX284" s="12"/>
      <c r="AY284" s="12"/>
      <c r="AZ284" s="12"/>
      <c r="BA284" s="12"/>
      <c r="BB284" s="12"/>
      <c r="BC284" s="12"/>
      <c r="BD284" s="12"/>
      <c r="BE284" s="12"/>
      <c r="BF284" s="12"/>
      <c r="BG284" s="12"/>
      <c r="BH284" s="12"/>
      <c r="BI284" s="12"/>
      <c r="BJ284" s="16">
        <v>2</v>
      </c>
      <c r="BK284" s="16">
        <v>2</v>
      </c>
      <c r="BL284" s="16">
        <v>2</v>
      </c>
      <c r="BM284" s="16">
        <v>2</v>
      </c>
      <c r="BN284" s="16">
        <v>2</v>
      </c>
      <c r="BO284" s="16">
        <v>2</v>
      </c>
      <c r="BP284" s="16">
        <v>2</v>
      </c>
      <c r="BQ284" s="16">
        <v>2</v>
      </c>
      <c r="BR284" s="16">
        <v>2</v>
      </c>
      <c r="BS284" s="16">
        <v>2</v>
      </c>
      <c r="BT284" s="16">
        <v>2</v>
      </c>
      <c r="BU284" s="16">
        <v>2</v>
      </c>
      <c r="BV284" s="16">
        <v>2</v>
      </c>
      <c r="BW284" s="16">
        <v>2</v>
      </c>
      <c r="BX284" s="16">
        <v>2</v>
      </c>
      <c r="BY284" s="16">
        <v>2</v>
      </c>
      <c r="BZ284" s="16">
        <v>2</v>
      </c>
      <c r="CA284" s="16">
        <v>2</v>
      </c>
      <c r="CB284" s="16">
        <v>2</v>
      </c>
      <c r="CC284" s="16">
        <v>2</v>
      </c>
      <c r="CD284" s="16">
        <v>2</v>
      </c>
      <c r="CE284" s="16">
        <v>2</v>
      </c>
      <c r="CF284" s="16">
        <v>2</v>
      </c>
      <c r="CG284" s="16">
        <v>2</v>
      </c>
      <c r="CH284" s="16">
        <v>2</v>
      </c>
      <c r="CI284" s="16">
        <v>2</v>
      </c>
      <c r="CJ284" s="16">
        <v>2</v>
      </c>
      <c r="CK284" s="16">
        <v>2</v>
      </c>
      <c r="CL284" s="16">
        <v>2</v>
      </c>
      <c r="CM284" s="16">
        <v>2</v>
      </c>
      <c r="CN284" s="16">
        <v>2</v>
      </c>
      <c r="CO284" s="16">
        <v>2</v>
      </c>
      <c r="CP284" s="16">
        <v>2</v>
      </c>
      <c r="CQ284" s="16">
        <v>2</v>
      </c>
      <c r="CR284" s="16">
        <v>2</v>
      </c>
      <c r="CS284" s="16"/>
      <c r="CT284" s="16">
        <v>2</v>
      </c>
      <c r="CU284" s="16">
        <v>2</v>
      </c>
      <c r="CV284" s="16">
        <v>2</v>
      </c>
      <c r="CW284" s="69">
        <f t="shared" ref="CW284:CW298" si="122">COUNTIF(BJ284:CV284,"2")</f>
        <v>38</v>
      </c>
      <c r="CX284" s="352">
        <f t="shared" ref="CX284:CX298" si="123">CW284/(CW284+CY284+DA284+DC284)</f>
        <v>1</v>
      </c>
      <c r="CY284" s="69">
        <f t="shared" ref="CY284:CY298" si="124">COUNTIF(BJ284:CV284,"1")</f>
        <v>0</v>
      </c>
      <c r="CZ284" s="70">
        <f t="shared" ref="CZ284:CZ298" si="125">CY284/(CW284+CY284+DA284+DC284)</f>
        <v>0</v>
      </c>
      <c r="DA284" s="69">
        <f t="shared" ref="DA284:DA298" si="126">COUNTIF(BJ284:CV284,"0")</f>
        <v>0</v>
      </c>
      <c r="DB284" s="70">
        <f t="shared" ref="DB284:DB298" si="127">DA284/(CW284+CY284+DA284+DC284)</f>
        <v>0</v>
      </c>
      <c r="DC284" s="69">
        <f t="shared" ref="DC284:DC298" si="128">COUNTIF(BJ284:CV284,"KĐG")</f>
        <v>0</v>
      </c>
      <c r="DD284" s="70">
        <f t="shared" ref="DD284:DD298" si="129">DC284/(CW284+CY284+DA284+DC284)</f>
        <v>0</v>
      </c>
      <c r="DE284" s="71">
        <f t="shared" ref="DE284:DE298" si="130">(((CW284*2)+(CY284*1)+(DA284*0)))/(CW284+CY284+DA284)</f>
        <v>2</v>
      </c>
      <c r="DF284" s="71" t="str">
        <f t="shared" ref="DF284:DF298" si="131">IF(DD284&gt;=50%,"KĐG",IF(DE284&gt;=1.6,"Đạt mục tiêu",IF(DE284&gt;=1,"Cần cố gắng","Chưa đạt")))</f>
        <v>Đạt mục tiêu</v>
      </c>
      <c r="DG284" s="2"/>
      <c r="DH284" s="2"/>
      <c r="DI284" s="2"/>
      <c r="DJ284" s="2"/>
      <c r="DK284" s="2"/>
      <c r="DL284" s="2"/>
      <c r="DM284" s="2"/>
      <c r="DN284" s="2"/>
      <c r="DO284" s="2"/>
      <c r="DP284" s="2"/>
      <c r="DQ284" s="2"/>
      <c r="DR284" s="2"/>
      <c r="DS284" s="2"/>
      <c r="DT284" s="2"/>
      <c r="DU284" s="2"/>
      <c r="DV284" s="2"/>
      <c r="DW284" s="2"/>
      <c r="DX284" s="2"/>
      <c r="DY284" s="2"/>
      <c r="DZ284" s="2"/>
    </row>
    <row r="285" spans="1:130" ht="15.75" customHeight="1" x14ac:dyDescent="0.25">
      <c r="A285" s="49">
        <v>248</v>
      </c>
      <c r="B285" s="62">
        <v>387</v>
      </c>
      <c r="C285" s="56">
        <v>387</v>
      </c>
      <c r="D285" s="9" t="s">
        <v>346</v>
      </c>
      <c r="E285" s="15" t="s">
        <v>19</v>
      </c>
      <c r="F285" s="15" t="s">
        <v>347</v>
      </c>
      <c r="G285" s="64" t="s">
        <v>19</v>
      </c>
      <c r="H285" s="141" t="s">
        <v>793</v>
      </c>
      <c r="I285" s="64" t="s">
        <v>628</v>
      </c>
      <c r="J285" s="8"/>
      <c r="K285" s="13"/>
      <c r="L285" s="13"/>
      <c r="M285" s="11"/>
      <c r="N285" s="11"/>
      <c r="O285" s="80"/>
      <c r="P285" s="80"/>
      <c r="Q285" s="80"/>
      <c r="R285" s="80"/>
      <c r="S285" s="80"/>
      <c r="T285" s="80"/>
      <c r="U285" s="80" t="s">
        <v>15</v>
      </c>
      <c r="V285" s="80"/>
      <c r="W285" s="80"/>
      <c r="X285" s="80"/>
      <c r="Y285" s="67">
        <f t="shared" si="111"/>
        <v>1</v>
      </c>
      <c r="Z285" s="16"/>
      <c r="AA285" s="16"/>
      <c r="AB285" s="16"/>
      <c r="AC285" s="16"/>
      <c r="AD285" s="16"/>
      <c r="AE285" s="68"/>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t="s">
        <v>626</v>
      </c>
      <c r="BB285" s="12" t="s">
        <v>645</v>
      </c>
      <c r="BC285" s="12"/>
      <c r="BD285" s="12"/>
      <c r="BE285" s="12"/>
      <c r="BF285" s="12"/>
      <c r="BG285" s="12"/>
      <c r="BH285" s="12"/>
      <c r="BI285" s="12"/>
      <c r="BJ285" s="16">
        <v>2</v>
      </c>
      <c r="BK285" s="16">
        <v>2</v>
      </c>
      <c r="BL285" s="16">
        <v>2</v>
      </c>
      <c r="BM285" s="16">
        <v>2</v>
      </c>
      <c r="BN285" s="16">
        <v>2</v>
      </c>
      <c r="BO285" s="16">
        <v>2</v>
      </c>
      <c r="BP285" s="16">
        <v>2</v>
      </c>
      <c r="BQ285" s="16">
        <v>2</v>
      </c>
      <c r="BR285" s="16">
        <v>2</v>
      </c>
      <c r="BS285" s="16">
        <v>2</v>
      </c>
      <c r="BT285" s="16">
        <v>2</v>
      </c>
      <c r="BU285" s="16">
        <v>2</v>
      </c>
      <c r="BV285" s="16">
        <v>2</v>
      </c>
      <c r="BW285" s="16">
        <v>2</v>
      </c>
      <c r="BX285" s="16">
        <v>2</v>
      </c>
      <c r="BY285" s="16">
        <v>2</v>
      </c>
      <c r="BZ285" s="16">
        <v>2</v>
      </c>
      <c r="CA285" s="16">
        <v>2</v>
      </c>
      <c r="CB285" s="16">
        <v>2</v>
      </c>
      <c r="CC285" s="16">
        <v>2</v>
      </c>
      <c r="CD285" s="16">
        <v>2</v>
      </c>
      <c r="CE285" s="16">
        <v>2</v>
      </c>
      <c r="CF285" s="16">
        <v>2</v>
      </c>
      <c r="CG285" s="16">
        <v>2</v>
      </c>
      <c r="CH285" s="16">
        <v>2</v>
      </c>
      <c r="CI285" s="16">
        <v>2</v>
      </c>
      <c r="CJ285" s="16">
        <v>2</v>
      </c>
      <c r="CK285" s="16">
        <v>2</v>
      </c>
      <c r="CL285" s="16">
        <v>2</v>
      </c>
      <c r="CM285" s="16">
        <v>2</v>
      </c>
      <c r="CN285" s="16">
        <v>2</v>
      </c>
      <c r="CO285" s="16">
        <v>2</v>
      </c>
      <c r="CP285" s="16">
        <v>2</v>
      </c>
      <c r="CQ285" s="16">
        <v>2</v>
      </c>
      <c r="CR285" s="16">
        <v>2</v>
      </c>
      <c r="CS285" s="16"/>
      <c r="CT285" s="16">
        <v>2</v>
      </c>
      <c r="CU285" s="16">
        <v>2</v>
      </c>
      <c r="CV285" s="16">
        <v>2</v>
      </c>
      <c r="CW285" s="69">
        <f t="shared" si="122"/>
        <v>38</v>
      </c>
      <c r="CX285" s="352">
        <f t="shared" si="123"/>
        <v>1</v>
      </c>
      <c r="CY285" s="69">
        <f t="shared" si="124"/>
        <v>0</v>
      </c>
      <c r="CZ285" s="70">
        <f t="shared" si="125"/>
        <v>0</v>
      </c>
      <c r="DA285" s="69">
        <f t="shared" si="126"/>
        <v>0</v>
      </c>
      <c r="DB285" s="70">
        <f t="shared" si="127"/>
        <v>0</v>
      </c>
      <c r="DC285" s="69">
        <f t="shared" si="128"/>
        <v>0</v>
      </c>
      <c r="DD285" s="70">
        <f t="shared" si="129"/>
        <v>0</v>
      </c>
      <c r="DE285" s="71">
        <f t="shared" si="130"/>
        <v>2</v>
      </c>
      <c r="DF285" s="71" t="str">
        <f t="shared" si="131"/>
        <v>Đạt mục tiêu</v>
      </c>
      <c r="DG285" s="2"/>
      <c r="DH285" s="2"/>
      <c r="DI285" s="2"/>
      <c r="DJ285" s="2"/>
      <c r="DK285" s="2"/>
      <c r="DL285" s="2"/>
      <c r="DM285" s="2"/>
      <c r="DN285" s="2"/>
      <c r="DO285" s="2"/>
      <c r="DP285" s="2"/>
      <c r="DQ285" s="2"/>
      <c r="DR285" s="2"/>
      <c r="DS285" s="2"/>
      <c r="DT285" s="2"/>
      <c r="DU285" s="2"/>
      <c r="DV285" s="2"/>
      <c r="DW285" s="2"/>
      <c r="DX285" s="2"/>
      <c r="DY285" s="2"/>
      <c r="DZ285" s="2"/>
    </row>
    <row r="286" spans="1:130" ht="46.5" hidden="1" customHeight="1" x14ac:dyDescent="0.25">
      <c r="A286" s="49">
        <v>249</v>
      </c>
      <c r="B286" s="62">
        <v>387</v>
      </c>
      <c r="C286" s="56">
        <v>387</v>
      </c>
      <c r="D286" s="9" t="s">
        <v>346</v>
      </c>
      <c r="E286" s="15" t="s">
        <v>19</v>
      </c>
      <c r="F286" s="15" t="s">
        <v>347</v>
      </c>
      <c r="G286" s="64" t="s">
        <v>19</v>
      </c>
      <c r="H286" s="141" t="s">
        <v>794</v>
      </c>
      <c r="I286" s="64" t="s">
        <v>628</v>
      </c>
      <c r="J286" s="8"/>
      <c r="K286" s="13"/>
      <c r="L286" s="13"/>
      <c r="M286" s="11"/>
      <c r="N286" s="11" t="s">
        <v>1268</v>
      </c>
      <c r="O286" s="80"/>
      <c r="P286" s="80"/>
      <c r="Q286" s="80"/>
      <c r="R286" s="80"/>
      <c r="S286" s="80"/>
      <c r="T286" s="80"/>
      <c r="U286" s="80"/>
      <c r="V286" s="80" t="s">
        <v>15</v>
      </c>
      <c r="W286" s="80"/>
      <c r="X286" s="80"/>
      <c r="Y286" s="67">
        <f t="shared" si="111"/>
        <v>1</v>
      </c>
      <c r="Z286" s="16"/>
      <c r="AA286" s="16"/>
      <c r="AB286" s="16"/>
      <c r="AC286" s="16"/>
      <c r="AD286" s="16"/>
      <c r="AE286" s="68"/>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t="s">
        <v>626</v>
      </c>
      <c r="BD286" s="12" t="s">
        <v>645</v>
      </c>
      <c r="BE286" s="12"/>
      <c r="BF286" s="12"/>
      <c r="BG286" s="12"/>
      <c r="BH286" s="12"/>
      <c r="BI286" s="12"/>
      <c r="BJ286" s="16">
        <v>2</v>
      </c>
      <c r="BK286" s="16">
        <v>2</v>
      </c>
      <c r="BL286" s="16">
        <v>2</v>
      </c>
      <c r="BM286" s="16">
        <v>2</v>
      </c>
      <c r="BN286" s="16">
        <v>2</v>
      </c>
      <c r="BO286" s="16">
        <v>2</v>
      </c>
      <c r="BP286" s="16">
        <v>2</v>
      </c>
      <c r="BQ286" s="16">
        <v>2</v>
      </c>
      <c r="BR286" s="16">
        <v>2</v>
      </c>
      <c r="BS286" s="16">
        <v>2</v>
      </c>
      <c r="BT286" s="16">
        <v>2</v>
      </c>
      <c r="BU286" s="16">
        <v>2</v>
      </c>
      <c r="BV286" s="16">
        <v>2</v>
      </c>
      <c r="BW286" s="16">
        <v>2</v>
      </c>
      <c r="BX286" s="16">
        <v>2</v>
      </c>
      <c r="BY286" s="16">
        <v>2</v>
      </c>
      <c r="BZ286" s="16">
        <v>2</v>
      </c>
      <c r="CA286" s="16">
        <v>2</v>
      </c>
      <c r="CB286" s="16">
        <v>2</v>
      </c>
      <c r="CC286" s="16">
        <v>2</v>
      </c>
      <c r="CD286" s="16">
        <v>2</v>
      </c>
      <c r="CE286" s="16">
        <v>2</v>
      </c>
      <c r="CF286" s="16">
        <v>2</v>
      </c>
      <c r="CG286" s="16">
        <v>2</v>
      </c>
      <c r="CH286" s="16">
        <v>2</v>
      </c>
      <c r="CI286" s="16">
        <v>2</v>
      </c>
      <c r="CJ286" s="16">
        <v>2</v>
      </c>
      <c r="CK286" s="16">
        <v>2</v>
      </c>
      <c r="CL286" s="16">
        <v>2</v>
      </c>
      <c r="CM286" s="16">
        <v>2</v>
      </c>
      <c r="CN286" s="16">
        <v>2</v>
      </c>
      <c r="CO286" s="16">
        <v>2</v>
      </c>
      <c r="CP286" s="16">
        <v>2</v>
      </c>
      <c r="CQ286" s="16">
        <v>2</v>
      </c>
      <c r="CR286" s="16">
        <v>2</v>
      </c>
      <c r="CS286" s="16"/>
      <c r="CT286" s="16">
        <v>2</v>
      </c>
      <c r="CU286" s="16">
        <v>2</v>
      </c>
      <c r="CV286" s="16">
        <v>2</v>
      </c>
      <c r="CW286" s="69">
        <f t="shared" si="122"/>
        <v>38</v>
      </c>
      <c r="CX286" s="352">
        <f t="shared" si="123"/>
        <v>1</v>
      </c>
      <c r="CY286" s="69">
        <f t="shared" si="124"/>
        <v>0</v>
      </c>
      <c r="CZ286" s="70">
        <f t="shared" si="125"/>
        <v>0</v>
      </c>
      <c r="DA286" s="69">
        <f t="shared" si="126"/>
        <v>0</v>
      </c>
      <c r="DB286" s="70">
        <f t="shared" si="127"/>
        <v>0</v>
      </c>
      <c r="DC286" s="69">
        <f t="shared" si="128"/>
        <v>0</v>
      </c>
      <c r="DD286" s="70">
        <f t="shared" si="129"/>
        <v>0</v>
      </c>
      <c r="DE286" s="71">
        <f t="shared" si="130"/>
        <v>2</v>
      </c>
      <c r="DF286" s="71" t="str">
        <f t="shared" si="131"/>
        <v>Đạt mục tiêu</v>
      </c>
      <c r="DG286" s="2"/>
      <c r="DH286" s="2"/>
      <c r="DI286" s="2"/>
      <c r="DJ286" s="2"/>
      <c r="DK286" s="2"/>
      <c r="DL286" s="2"/>
      <c r="DM286" s="2"/>
      <c r="DN286" s="2"/>
      <c r="DO286" s="2"/>
      <c r="DP286" s="2"/>
      <c r="DQ286" s="2"/>
      <c r="DR286" s="2"/>
      <c r="DS286" s="2"/>
      <c r="DT286" s="2"/>
      <c r="DU286" s="2"/>
      <c r="DV286" s="2"/>
      <c r="DW286" s="2"/>
      <c r="DX286" s="2"/>
      <c r="DY286" s="2"/>
      <c r="DZ286" s="2"/>
    </row>
    <row r="287" spans="1:130" ht="45.75" hidden="1" customHeight="1" x14ac:dyDescent="0.25">
      <c r="A287" s="49">
        <v>250</v>
      </c>
      <c r="B287" s="62">
        <v>387</v>
      </c>
      <c r="C287" s="56">
        <v>387</v>
      </c>
      <c r="D287" s="9" t="s">
        <v>346</v>
      </c>
      <c r="E287" s="15" t="s">
        <v>19</v>
      </c>
      <c r="F287" s="15" t="s">
        <v>347</v>
      </c>
      <c r="G287" s="64" t="s">
        <v>19</v>
      </c>
      <c r="H287" s="141" t="s">
        <v>795</v>
      </c>
      <c r="I287" s="64" t="s">
        <v>628</v>
      </c>
      <c r="J287" s="8"/>
      <c r="K287" s="14"/>
      <c r="L287" s="14"/>
      <c r="M287" s="11"/>
      <c r="N287" s="11" t="s">
        <v>547</v>
      </c>
      <c r="O287" s="80"/>
      <c r="P287" s="80"/>
      <c r="Q287" s="80"/>
      <c r="R287" s="80"/>
      <c r="S287" s="80"/>
      <c r="T287" s="80"/>
      <c r="U287" s="80"/>
      <c r="V287" s="80"/>
      <c r="W287" s="80" t="s">
        <v>15</v>
      </c>
      <c r="X287" s="80"/>
      <c r="Y287" s="67">
        <f t="shared" si="111"/>
        <v>1</v>
      </c>
      <c r="Z287" s="16"/>
      <c r="AA287" s="16"/>
      <c r="AB287" s="16"/>
      <c r="AC287" s="16"/>
      <c r="AD287" s="16"/>
      <c r="AE287" s="68"/>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t="s">
        <v>626</v>
      </c>
      <c r="BG287" s="12"/>
      <c r="BH287" s="12"/>
      <c r="BI287" s="12"/>
      <c r="BJ287" s="16">
        <v>2</v>
      </c>
      <c r="BK287" s="16">
        <v>2</v>
      </c>
      <c r="BL287" s="16">
        <v>2</v>
      </c>
      <c r="BM287" s="16">
        <v>2</v>
      </c>
      <c r="BN287" s="16">
        <v>2</v>
      </c>
      <c r="BO287" s="16">
        <v>2</v>
      </c>
      <c r="BP287" s="16">
        <v>2</v>
      </c>
      <c r="BQ287" s="16">
        <v>2</v>
      </c>
      <c r="BR287" s="16">
        <v>2</v>
      </c>
      <c r="BS287" s="16">
        <v>2</v>
      </c>
      <c r="BT287" s="16">
        <v>2</v>
      </c>
      <c r="BU287" s="16">
        <v>2</v>
      </c>
      <c r="BV287" s="16">
        <v>2</v>
      </c>
      <c r="BW287" s="16">
        <v>2</v>
      </c>
      <c r="BX287" s="16">
        <v>2</v>
      </c>
      <c r="BY287" s="16">
        <v>2</v>
      </c>
      <c r="BZ287" s="16">
        <v>2</v>
      </c>
      <c r="CA287" s="16">
        <v>2</v>
      </c>
      <c r="CB287" s="16">
        <v>2</v>
      </c>
      <c r="CC287" s="16">
        <v>2</v>
      </c>
      <c r="CD287" s="16">
        <v>2</v>
      </c>
      <c r="CE287" s="16">
        <v>2</v>
      </c>
      <c r="CF287" s="16">
        <v>2</v>
      </c>
      <c r="CG287" s="16">
        <v>2</v>
      </c>
      <c r="CH287" s="16">
        <v>2</v>
      </c>
      <c r="CI287" s="16">
        <v>2</v>
      </c>
      <c r="CJ287" s="16">
        <v>2</v>
      </c>
      <c r="CK287" s="16">
        <v>2</v>
      </c>
      <c r="CL287" s="16">
        <v>2</v>
      </c>
      <c r="CM287" s="16">
        <v>2</v>
      </c>
      <c r="CN287" s="16">
        <v>2</v>
      </c>
      <c r="CO287" s="16">
        <v>2</v>
      </c>
      <c r="CP287" s="16">
        <v>2</v>
      </c>
      <c r="CQ287" s="16">
        <v>2</v>
      </c>
      <c r="CR287" s="16">
        <v>2</v>
      </c>
      <c r="CS287" s="16"/>
      <c r="CT287" s="16">
        <v>2</v>
      </c>
      <c r="CU287" s="16">
        <v>2</v>
      </c>
      <c r="CV287" s="16">
        <v>2</v>
      </c>
      <c r="CW287" s="69">
        <f t="shared" si="122"/>
        <v>38</v>
      </c>
      <c r="CX287" s="352">
        <f t="shared" si="123"/>
        <v>1</v>
      </c>
      <c r="CY287" s="69">
        <f t="shared" si="124"/>
        <v>0</v>
      </c>
      <c r="CZ287" s="70">
        <f t="shared" si="125"/>
        <v>0</v>
      </c>
      <c r="DA287" s="69">
        <f t="shared" si="126"/>
        <v>0</v>
      </c>
      <c r="DB287" s="70">
        <f t="shared" si="127"/>
        <v>0</v>
      </c>
      <c r="DC287" s="69">
        <f t="shared" si="128"/>
        <v>0</v>
      </c>
      <c r="DD287" s="70">
        <f t="shared" si="129"/>
        <v>0</v>
      </c>
      <c r="DE287" s="71">
        <f t="shared" si="130"/>
        <v>2</v>
      </c>
      <c r="DF287" s="71" t="str">
        <f t="shared" si="131"/>
        <v>Đạt mục tiêu</v>
      </c>
      <c r="DG287" s="2"/>
      <c r="DH287" s="2"/>
      <c r="DI287" s="2"/>
      <c r="DJ287" s="2"/>
      <c r="DK287" s="2"/>
      <c r="DL287" s="2"/>
      <c r="DM287" s="2"/>
      <c r="DN287" s="2"/>
      <c r="DO287" s="2"/>
      <c r="DP287" s="2"/>
      <c r="DQ287" s="2"/>
      <c r="DR287" s="2"/>
      <c r="DS287" s="2"/>
      <c r="DT287" s="2"/>
      <c r="DU287" s="2"/>
      <c r="DV287" s="2"/>
      <c r="DW287" s="2"/>
      <c r="DX287" s="2"/>
      <c r="DY287" s="2"/>
      <c r="DZ287" s="2"/>
    </row>
    <row r="288" spans="1:130" ht="78" hidden="1" customHeight="1" x14ac:dyDescent="0.25">
      <c r="A288" s="49">
        <v>251</v>
      </c>
      <c r="B288" s="62">
        <v>387</v>
      </c>
      <c r="C288" s="56">
        <v>388</v>
      </c>
      <c r="D288" s="8" t="s">
        <v>348</v>
      </c>
      <c r="E288" s="15" t="s">
        <v>19</v>
      </c>
      <c r="F288" s="15" t="s">
        <v>349</v>
      </c>
      <c r="G288" s="64" t="s">
        <v>19</v>
      </c>
      <c r="H288" s="64" t="s">
        <v>796</v>
      </c>
      <c r="I288" s="64" t="s">
        <v>628</v>
      </c>
      <c r="J288" s="8" t="s">
        <v>339</v>
      </c>
      <c r="K288" s="12" t="s">
        <v>120</v>
      </c>
      <c r="L288" s="12" t="s">
        <v>15</v>
      </c>
      <c r="M288" s="11"/>
      <c r="N288" s="297" t="s">
        <v>1200</v>
      </c>
      <c r="O288" s="66" t="s">
        <v>15</v>
      </c>
      <c r="P288" s="81"/>
      <c r="Q288" s="81"/>
      <c r="R288" s="81"/>
      <c r="S288" s="81"/>
      <c r="T288" s="81"/>
      <c r="U288" s="81"/>
      <c r="V288" s="81"/>
      <c r="W288" s="81"/>
      <c r="X288" s="81"/>
      <c r="Y288" s="67">
        <f t="shared" si="111"/>
        <v>1</v>
      </c>
      <c r="Z288" s="16"/>
      <c r="AA288" s="16" t="s">
        <v>710</v>
      </c>
      <c r="AB288" s="16" t="s">
        <v>645</v>
      </c>
      <c r="AC288" s="16" t="s">
        <v>710</v>
      </c>
      <c r="AD288" s="16"/>
      <c r="AE288" s="68"/>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6">
        <v>2</v>
      </c>
      <c r="BK288" s="16">
        <v>2</v>
      </c>
      <c r="BL288" s="16">
        <v>2</v>
      </c>
      <c r="BM288" s="16">
        <v>2</v>
      </c>
      <c r="BN288" s="16">
        <v>2</v>
      </c>
      <c r="BO288" s="16">
        <v>2</v>
      </c>
      <c r="BP288" s="16">
        <v>2</v>
      </c>
      <c r="BQ288" s="16">
        <v>2</v>
      </c>
      <c r="BR288" s="16">
        <v>2</v>
      </c>
      <c r="BS288" s="16">
        <v>2</v>
      </c>
      <c r="BT288" s="16">
        <v>2</v>
      </c>
      <c r="BU288" s="16">
        <v>2</v>
      </c>
      <c r="BV288" s="16">
        <v>2</v>
      </c>
      <c r="BW288" s="16">
        <v>2</v>
      </c>
      <c r="BX288" s="16">
        <v>2</v>
      </c>
      <c r="BY288" s="16">
        <v>2</v>
      </c>
      <c r="BZ288" s="16">
        <v>2</v>
      </c>
      <c r="CA288" s="16">
        <v>2</v>
      </c>
      <c r="CB288" s="16">
        <v>2</v>
      </c>
      <c r="CC288" s="16">
        <v>2</v>
      </c>
      <c r="CD288" s="16">
        <v>2</v>
      </c>
      <c r="CE288" s="16">
        <v>2</v>
      </c>
      <c r="CF288" s="16">
        <v>2</v>
      </c>
      <c r="CG288" s="16">
        <v>2</v>
      </c>
      <c r="CH288" s="16">
        <v>2</v>
      </c>
      <c r="CI288" s="16">
        <v>2</v>
      </c>
      <c r="CJ288" s="16">
        <v>2</v>
      </c>
      <c r="CK288" s="16">
        <v>2</v>
      </c>
      <c r="CL288" s="16">
        <v>2</v>
      </c>
      <c r="CM288" s="16">
        <v>2</v>
      </c>
      <c r="CN288" s="16">
        <v>2</v>
      </c>
      <c r="CO288" s="16">
        <v>2</v>
      </c>
      <c r="CP288" s="16">
        <v>2</v>
      </c>
      <c r="CQ288" s="16">
        <v>2</v>
      </c>
      <c r="CR288" s="16">
        <v>2</v>
      </c>
      <c r="CS288" s="16">
        <v>2</v>
      </c>
      <c r="CT288" s="16">
        <v>2</v>
      </c>
      <c r="CU288" s="16">
        <v>2</v>
      </c>
      <c r="CV288" s="16">
        <v>2</v>
      </c>
      <c r="CW288" s="69">
        <f t="shared" si="122"/>
        <v>39</v>
      </c>
      <c r="CX288" s="352">
        <f t="shared" si="123"/>
        <v>1</v>
      </c>
      <c r="CY288" s="69">
        <f t="shared" si="124"/>
        <v>0</v>
      </c>
      <c r="CZ288" s="70">
        <f t="shared" si="125"/>
        <v>0</v>
      </c>
      <c r="DA288" s="69">
        <f t="shared" si="126"/>
        <v>0</v>
      </c>
      <c r="DB288" s="70">
        <f t="shared" si="127"/>
        <v>0</v>
      </c>
      <c r="DC288" s="69">
        <f t="shared" si="128"/>
        <v>0</v>
      </c>
      <c r="DD288" s="70">
        <f t="shared" si="129"/>
        <v>0</v>
      </c>
      <c r="DE288" s="71">
        <f t="shared" si="130"/>
        <v>2</v>
      </c>
      <c r="DF288" s="71" t="str">
        <f t="shared" si="131"/>
        <v>Đạt mục tiêu</v>
      </c>
      <c r="DG288" s="2"/>
      <c r="DH288" s="2"/>
      <c r="DI288" s="2"/>
      <c r="DJ288" s="2"/>
      <c r="DK288" s="2"/>
      <c r="DL288" s="2"/>
      <c r="DM288" s="2"/>
      <c r="DN288" s="2"/>
      <c r="DO288" s="2"/>
      <c r="DP288" s="2"/>
      <c r="DQ288" s="2"/>
      <c r="DR288" s="2"/>
      <c r="DS288" s="2"/>
      <c r="DT288" s="2"/>
      <c r="DU288" s="2"/>
      <c r="DV288" s="2"/>
      <c r="DW288" s="2"/>
      <c r="DX288" s="2"/>
      <c r="DY288" s="2"/>
      <c r="DZ288" s="2"/>
    </row>
    <row r="289" spans="1:130" ht="66" customHeight="1" x14ac:dyDescent="0.25">
      <c r="A289" s="49">
        <v>252</v>
      </c>
      <c r="B289" s="55">
        <v>388</v>
      </c>
      <c r="C289" s="56">
        <v>388</v>
      </c>
      <c r="D289" s="8" t="s">
        <v>348</v>
      </c>
      <c r="E289" s="15" t="s">
        <v>19</v>
      </c>
      <c r="F289" s="15" t="s">
        <v>349</v>
      </c>
      <c r="G289" s="64" t="s">
        <v>19</v>
      </c>
      <c r="H289" s="141" t="s">
        <v>797</v>
      </c>
      <c r="I289" s="64" t="s">
        <v>628</v>
      </c>
      <c r="J289" s="8"/>
      <c r="K289" s="13"/>
      <c r="L289" s="13"/>
      <c r="M289" s="11"/>
      <c r="N289" s="305" t="s">
        <v>541</v>
      </c>
      <c r="O289" s="66"/>
      <c r="P289" s="66" t="s">
        <v>15</v>
      </c>
      <c r="Q289" s="81"/>
      <c r="R289" s="81"/>
      <c r="S289" s="81"/>
      <c r="T289" s="81"/>
      <c r="U289" s="81"/>
      <c r="V289" s="81"/>
      <c r="W289" s="81"/>
      <c r="X289" s="81"/>
      <c r="Y289" s="67">
        <f t="shared" si="111"/>
        <v>1</v>
      </c>
      <c r="Z289" s="16"/>
      <c r="AA289" s="12"/>
      <c r="AB289" s="12"/>
      <c r="AC289" s="12"/>
      <c r="AD289" s="12"/>
      <c r="AE289" s="16" t="s">
        <v>710</v>
      </c>
      <c r="AF289" s="16" t="s">
        <v>645</v>
      </c>
      <c r="AG289" s="16" t="s">
        <v>645</v>
      </c>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6">
        <v>2</v>
      </c>
      <c r="BK289" s="16">
        <v>2</v>
      </c>
      <c r="BL289" s="16">
        <v>2</v>
      </c>
      <c r="BM289" s="16">
        <v>1</v>
      </c>
      <c r="BN289" s="16">
        <v>2</v>
      </c>
      <c r="BO289" s="16">
        <v>2</v>
      </c>
      <c r="BP289" s="16">
        <v>2</v>
      </c>
      <c r="BQ289" s="16">
        <v>1</v>
      </c>
      <c r="BR289" s="16">
        <v>2</v>
      </c>
      <c r="BS289" s="16">
        <v>2</v>
      </c>
      <c r="BT289" s="16">
        <v>2</v>
      </c>
      <c r="BU289" s="16">
        <v>2</v>
      </c>
      <c r="BV289" s="16">
        <v>2</v>
      </c>
      <c r="BW289" s="16">
        <v>2</v>
      </c>
      <c r="BX289" s="16">
        <v>2</v>
      </c>
      <c r="BY289" s="16">
        <v>2</v>
      </c>
      <c r="BZ289" s="16">
        <v>2</v>
      </c>
      <c r="CA289" s="16">
        <v>2</v>
      </c>
      <c r="CB289" s="16">
        <v>2</v>
      </c>
      <c r="CC289" s="16">
        <v>2</v>
      </c>
      <c r="CD289" s="16">
        <v>2</v>
      </c>
      <c r="CE289" s="16">
        <v>2</v>
      </c>
      <c r="CF289" s="16">
        <v>2</v>
      </c>
      <c r="CG289" s="16">
        <v>2</v>
      </c>
      <c r="CH289" s="16">
        <v>2</v>
      </c>
      <c r="CI289" s="16">
        <v>2</v>
      </c>
      <c r="CJ289" s="16">
        <v>2</v>
      </c>
      <c r="CK289" s="16">
        <v>2</v>
      </c>
      <c r="CL289" s="16">
        <v>1</v>
      </c>
      <c r="CM289" s="16">
        <v>2</v>
      </c>
      <c r="CN289" s="16">
        <v>1</v>
      </c>
      <c r="CO289" s="16">
        <v>2</v>
      </c>
      <c r="CP289" s="16">
        <v>1</v>
      </c>
      <c r="CQ289" s="16">
        <v>2</v>
      </c>
      <c r="CR289" s="16">
        <v>2</v>
      </c>
      <c r="CS289" s="16">
        <v>1</v>
      </c>
      <c r="CT289" s="16">
        <v>2</v>
      </c>
      <c r="CU289" s="16">
        <v>2</v>
      </c>
      <c r="CV289" s="16">
        <v>2</v>
      </c>
      <c r="CW289" s="69">
        <f t="shared" si="122"/>
        <v>33</v>
      </c>
      <c r="CX289" s="352">
        <f t="shared" si="123"/>
        <v>0.84615384615384615</v>
      </c>
      <c r="CY289" s="69">
        <f t="shared" si="124"/>
        <v>6</v>
      </c>
      <c r="CZ289" s="70">
        <f t="shared" si="125"/>
        <v>0.15384615384615385</v>
      </c>
      <c r="DA289" s="69">
        <f t="shared" si="126"/>
        <v>0</v>
      </c>
      <c r="DB289" s="70">
        <f t="shared" si="127"/>
        <v>0</v>
      </c>
      <c r="DC289" s="69">
        <f t="shared" si="128"/>
        <v>0</v>
      </c>
      <c r="DD289" s="70">
        <f t="shared" si="129"/>
        <v>0</v>
      </c>
      <c r="DE289" s="71">
        <f t="shared" si="130"/>
        <v>1.8461538461538463</v>
      </c>
      <c r="DF289" s="71" t="str">
        <f t="shared" si="131"/>
        <v>Đạt mục tiêu</v>
      </c>
      <c r="DG289" s="2"/>
      <c r="DH289" s="2"/>
      <c r="DI289" s="2"/>
      <c r="DJ289" s="2"/>
      <c r="DK289" s="2"/>
      <c r="DL289" s="2"/>
      <c r="DM289" s="2"/>
      <c r="DN289" s="2"/>
      <c r="DO289" s="2"/>
      <c r="DP289" s="2"/>
      <c r="DQ289" s="2"/>
      <c r="DR289" s="2"/>
      <c r="DS289" s="2"/>
      <c r="DT289" s="2"/>
      <c r="DU289" s="2"/>
      <c r="DV289" s="2"/>
      <c r="DW289" s="2"/>
      <c r="DX289" s="2"/>
      <c r="DY289" s="2"/>
      <c r="DZ289" s="2"/>
    </row>
    <row r="290" spans="1:130" ht="112.5" hidden="1" customHeight="1" x14ac:dyDescent="0.25">
      <c r="A290" s="49">
        <v>253</v>
      </c>
      <c r="B290" s="62">
        <v>388</v>
      </c>
      <c r="C290" s="56">
        <v>388</v>
      </c>
      <c r="D290" s="8" t="s">
        <v>348</v>
      </c>
      <c r="E290" s="15" t="s">
        <v>19</v>
      </c>
      <c r="F290" s="15" t="s">
        <v>349</v>
      </c>
      <c r="G290" s="64" t="s">
        <v>19</v>
      </c>
      <c r="H290" s="141" t="s">
        <v>798</v>
      </c>
      <c r="I290" s="64" t="s">
        <v>628</v>
      </c>
      <c r="J290" s="8"/>
      <c r="K290" s="13"/>
      <c r="L290" s="13"/>
      <c r="M290" s="11"/>
      <c r="N290" s="305" t="s">
        <v>543</v>
      </c>
      <c r="O290" s="66"/>
      <c r="P290" s="81"/>
      <c r="Q290" s="66"/>
      <c r="R290" s="81" t="s">
        <v>15</v>
      </c>
      <c r="S290" s="81"/>
      <c r="T290" s="81"/>
      <c r="U290" s="81"/>
      <c r="V290" s="81"/>
      <c r="W290" s="81"/>
      <c r="X290" s="81"/>
      <c r="Y290" s="67">
        <f t="shared" si="111"/>
        <v>1</v>
      </c>
      <c r="Z290" s="16"/>
      <c r="AA290" s="16"/>
      <c r="AB290" s="16"/>
      <c r="AC290" s="16"/>
      <c r="AD290" s="16"/>
      <c r="AE290" s="68"/>
      <c r="AF290" s="12"/>
      <c r="AG290" s="12"/>
      <c r="AH290" s="12"/>
      <c r="AI290" s="12"/>
      <c r="AJ290" s="12"/>
      <c r="AK290" s="12"/>
      <c r="AL290" s="12" t="s">
        <v>710</v>
      </c>
      <c r="AM290" s="12"/>
      <c r="AN290" s="12"/>
      <c r="AO290" s="12" t="s">
        <v>710</v>
      </c>
      <c r="AP290" s="12"/>
      <c r="AQ290" s="12"/>
      <c r="AR290" s="12"/>
      <c r="AS290" s="12"/>
      <c r="AT290" s="12"/>
      <c r="AU290" s="12"/>
      <c r="AV290" s="12"/>
      <c r="AW290" s="12"/>
      <c r="AX290" s="12"/>
      <c r="AY290" s="12"/>
      <c r="AZ290" s="12"/>
      <c r="BA290" s="12"/>
      <c r="BB290" s="12"/>
      <c r="BC290" s="12"/>
      <c r="BD290" s="12"/>
      <c r="BE290" s="12"/>
      <c r="BF290" s="12"/>
      <c r="BG290" s="12"/>
      <c r="BH290" s="12"/>
      <c r="BI290" s="12"/>
      <c r="BJ290" s="16">
        <v>2</v>
      </c>
      <c r="BK290" s="16">
        <v>2</v>
      </c>
      <c r="BL290" s="16">
        <v>2</v>
      </c>
      <c r="BM290" s="16">
        <v>2</v>
      </c>
      <c r="BN290" s="16">
        <v>2</v>
      </c>
      <c r="BO290" s="16">
        <v>2</v>
      </c>
      <c r="BP290" s="16">
        <v>2</v>
      </c>
      <c r="BQ290" s="16">
        <v>2</v>
      </c>
      <c r="BR290" s="16">
        <v>2</v>
      </c>
      <c r="BS290" s="16">
        <v>2</v>
      </c>
      <c r="BT290" s="16">
        <v>2</v>
      </c>
      <c r="BU290" s="16">
        <v>2</v>
      </c>
      <c r="BV290" s="16">
        <v>2</v>
      </c>
      <c r="BW290" s="16">
        <v>2</v>
      </c>
      <c r="BX290" s="16">
        <v>2</v>
      </c>
      <c r="BY290" s="16">
        <v>2</v>
      </c>
      <c r="BZ290" s="16">
        <v>2</v>
      </c>
      <c r="CA290" s="16">
        <v>2</v>
      </c>
      <c r="CB290" s="16">
        <v>2</v>
      </c>
      <c r="CC290" s="16">
        <v>2</v>
      </c>
      <c r="CD290" s="16">
        <v>2</v>
      </c>
      <c r="CE290" s="16">
        <v>2</v>
      </c>
      <c r="CF290" s="16">
        <v>2</v>
      </c>
      <c r="CG290" s="16">
        <v>2</v>
      </c>
      <c r="CH290" s="16">
        <v>2</v>
      </c>
      <c r="CI290" s="16">
        <v>2</v>
      </c>
      <c r="CJ290" s="16">
        <v>2</v>
      </c>
      <c r="CK290" s="16">
        <v>2</v>
      </c>
      <c r="CL290" s="16">
        <v>2</v>
      </c>
      <c r="CM290" s="16">
        <v>2</v>
      </c>
      <c r="CN290" s="16">
        <v>2</v>
      </c>
      <c r="CO290" s="16">
        <v>2</v>
      </c>
      <c r="CP290" s="16">
        <v>2</v>
      </c>
      <c r="CQ290" s="16">
        <v>2</v>
      </c>
      <c r="CR290" s="16">
        <v>2</v>
      </c>
      <c r="CS290" s="16">
        <v>2</v>
      </c>
      <c r="CT290" s="16">
        <v>2</v>
      </c>
      <c r="CU290" s="16">
        <v>2</v>
      </c>
      <c r="CV290" s="16">
        <v>2</v>
      </c>
      <c r="CW290" s="69">
        <f t="shared" si="122"/>
        <v>39</v>
      </c>
      <c r="CX290" s="352">
        <f t="shared" si="123"/>
        <v>1</v>
      </c>
      <c r="CY290" s="69">
        <f t="shared" si="124"/>
        <v>0</v>
      </c>
      <c r="CZ290" s="70">
        <f t="shared" si="125"/>
        <v>0</v>
      </c>
      <c r="DA290" s="69">
        <f t="shared" si="126"/>
        <v>0</v>
      </c>
      <c r="DB290" s="70">
        <f t="shared" si="127"/>
        <v>0</v>
      </c>
      <c r="DC290" s="69">
        <f t="shared" si="128"/>
        <v>0</v>
      </c>
      <c r="DD290" s="70">
        <f t="shared" si="129"/>
        <v>0</v>
      </c>
      <c r="DE290" s="71">
        <f t="shared" si="130"/>
        <v>2</v>
      </c>
      <c r="DF290" s="71" t="str">
        <f t="shared" si="131"/>
        <v>Đạt mục tiêu</v>
      </c>
      <c r="DG290" s="2"/>
      <c r="DH290" s="2"/>
      <c r="DI290" s="2"/>
      <c r="DJ290" s="2"/>
      <c r="DK290" s="2"/>
      <c r="DL290" s="2"/>
      <c r="DM290" s="2"/>
      <c r="DN290" s="2"/>
      <c r="DO290" s="2"/>
      <c r="DP290" s="2"/>
      <c r="DQ290" s="2"/>
      <c r="DR290" s="2"/>
      <c r="DS290" s="2"/>
      <c r="DT290" s="2"/>
      <c r="DU290" s="2"/>
      <c r="DV290" s="2"/>
      <c r="DW290" s="2"/>
      <c r="DX290" s="2"/>
      <c r="DY290" s="2"/>
      <c r="DZ290" s="2"/>
    </row>
    <row r="291" spans="1:130" ht="123.75" hidden="1" customHeight="1" x14ac:dyDescent="0.25">
      <c r="A291" s="49">
        <v>254</v>
      </c>
      <c r="B291" s="62">
        <v>388</v>
      </c>
      <c r="C291" s="56">
        <v>388</v>
      </c>
      <c r="D291" s="8" t="s">
        <v>348</v>
      </c>
      <c r="E291" s="15" t="s">
        <v>19</v>
      </c>
      <c r="F291" s="15" t="s">
        <v>349</v>
      </c>
      <c r="G291" s="64" t="s">
        <v>19</v>
      </c>
      <c r="H291" s="143" t="s">
        <v>799</v>
      </c>
      <c r="I291" s="64" t="s">
        <v>628</v>
      </c>
      <c r="J291" s="8"/>
      <c r="K291" s="13"/>
      <c r="L291" s="13"/>
      <c r="M291" s="11"/>
      <c r="N291" s="305" t="s">
        <v>543</v>
      </c>
      <c r="O291" s="66"/>
      <c r="P291" s="81"/>
      <c r="Q291" s="81"/>
      <c r="R291" s="66" t="s">
        <v>15</v>
      </c>
      <c r="S291" s="81"/>
      <c r="T291" s="81"/>
      <c r="U291" s="81"/>
      <c r="V291" s="81"/>
      <c r="W291" s="81"/>
      <c r="X291" s="81"/>
      <c r="Y291" s="67">
        <f t="shared" si="111"/>
        <v>1</v>
      </c>
      <c r="Z291" s="16"/>
      <c r="AA291" s="16"/>
      <c r="AB291" s="16"/>
      <c r="AC291" s="16"/>
      <c r="AD291" s="16"/>
      <c r="AE291" s="68"/>
      <c r="AF291" s="12"/>
      <c r="AG291" s="12"/>
      <c r="AH291" s="12"/>
      <c r="AI291" s="12"/>
      <c r="AJ291" s="12"/>
      <c r="AK291" s="12"/>
      <c r="AL291" s="12"/>
      <c r="AM291" s="12"/>
      <c r="AN291" s="12" t="s">
        <v>710</v>
      </c>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6">
        <v>2</v>
      </c>
      <c r="BK291" s="16">
        <v>2</v>
      </c>
      <c r="BL291" s="16">
        <v>2</v>
      </c>
      <c r="BM291" s="16">
        <v>2</v>
      </c>
      <c r="BN291" s="16">
        <v>2</v>
      </c>
      <c r="BO291" s="16">
        <v>2</v>
      </c>
      <c r="BP291" s="16">
        <v>2</v>
      </c>
      <c r="BQ291" s="16">
        <v>2</v>
      </c>
      <c r="BR291" s="16">
        <v>2</v>
      </c>
      <c r="BS291" s="16">
        <v>2</v>
      </c>
      <c r="BT291" s="16">
        <v>2</v>
      </c>
      <c r="BU291" s="16">
        <v>2</v>
      </c>
      <c r="BV291" s="16">
        <v>2</v>
      </c>
      <c r="BW291" s="16">
        <v>2</v>
      </c>
      <c r="BX291" s="16">
        <v>2</v>
      </c>
      <c r="BY291" s="16">
        <v>2</v>
      </c>
      <c r="BZ291" s="16">
        <v>2</v>
      </c>
      <c r="CA291" s="16">
        <v>2</v>
      </c>
      <c r="CB291" s="16">
        <v>2</v>
      </c>
      <c r="CC291" s="16">
        <v>2</v>
      </c>
      <c r="CD291" s="16">
        <v>2</v>
      </c>
      <c r="CE291" s="16">
        <v>2</v>
      </c>
      <c r="CF291" s="16">
        <v>2</v>
      </c>
      <c r="CG291" s="16">
        <v>2</v>
      </c>
      <c r="CH291" s="16">
        <v>2</v>
      </c>
      <c r="CI291" s="16">
        <v>2</v>
      </c>
      <c r="CJ291" s="16">
        <v>2</v>
      </c>
      <c r="CK291" s="16">
        <v>2</v>
      </c>
      <c r="CL291" s="16">
        <v>2</v>
      </c>
      <c r="CM291" s="16">
        <v>2</v>
      </c>
      <c r="CN291" s="16">
        <v>2</v>
      </c>
      <c r="CO291" s="16">
        <v>2</v>
      </c>
      <c r="CP291" s="16">
        <v>2</v>
      </c>
      <c r="CQ291" s="16">
        <v>2</v>
      </c>
      <c r="CR291" s="16">
        <v>2</v>
      </c>
      <c r="CS291" s="16">
        <v>2</v>
      </c>
      <c r="CT291" s="16">
        <v>2</v>
      </c>
      <c r="CU291" s="16">
        <v>2</v>
      </c>
      <c r="CV291" s="16">
        <v>2</v>
      </c>
      <c r="CW291" s="69">
        <f t="shared" si="122"/>
        <v>39</v>
      </c>
      <c r="CX291" s="352">
        <f t="shared" si="123"/>
        <v>1</v>
      </c>
      <c r="CY291" s="69">
        <f t="shared" si="124"/>
        <v>0</v>
      </c>
      <c r="CZ291" s="70">
        <f t="shared" si="125"/>
        <v>0</v>
      </c>
      <c r="DA291" s="69">
        <f t="shared" si="126"/>
        <v>0</v>
      </c>
      <c r="DB291" s="70">
        <f t="shared" si="127"/>
        <v>0</v>
      </c>
      <c r="DC291" s="69">
        <f t="shared" si="128"/>
        <v>0</v>
      </c>
      <c r="DD291" s="70">
        <f t="shared" si="129"/>
        <v>0</v>
      </c>
      <c r="DE291" s="71">
        <f t="shared" si="130"/>
        <v>2</v>
      </c>
      <c r="DF291" s="71" t="str">
        <f t="shared" si="131"/>
        <v>Đạt mục tiêu</v>
      </c>
      <c r="DG291" s="2"/>
      <c r="DH291" s="2"/>
      <c r="DI291" s="2"/>
      <c r="DJ291" s="2"/>
      <c r="DK291" s="2"/>
      <c r="DL291" s="2"/>
      <c r="DM291" s="2"/>
      <c r="DN291" s="2"/>
      <c r="DO291" s="2"/>
      <c r="DP291" s="2"/>
      <c r="DQ291" s="2"/>
      <c r="DR291" s="2"/>
      <c r="DS291" s="2"/>
      <c r="DT291" s="2"/>
      <c r="DU291" s="2"/>
      <c r="DV291" s="2"/>
      <c r="DW291" s="2"/>
      <c r="DX291" s="2"/>
      <c r="DY291" s="2"/>
      <c r="DZ291" s="2"/>
    </row>
    <row r="292" spans="1:130" ht="63.75" hidden="1" customHeight="1" x14ac:dyDescent="0.25">
      <c r="A292" s="49">
        <v>255</v>
      </c>
      <c r="B292" s="62">
        <v>388</v>
      </c>
      <c r="C292" s="56">
        <v>388</v>
      </c>
      <c r="D292" s="8" t="s">
        <v>348</v>
      </c>
      <c r="E292" s="15" t="s">
        <v>19</v>
      </c>
      <c r="F292" s="15" t="s">
        <v>349</v>
      </c>
      <c r="G292" s="64" t="s">
        <v>19</v>
      </c>
      <c r="H292" s="143" t="s">
        <v>800</v>
      </c>
      <c r="I292" s="64" t="s">
        <v>628</v>
      </c>
      <c r="J292" s="8"/>
      <c r="K292" s="13"/>
      <c r="L292" s="13"/>
      <c r="M292" s="11"/>
      <c r="N292" s="305" t="s">
        <v>544</v>
      </c>
      <c r="O292" s="66"/>
      <c r="P292" s="81"/>
      <c r="Q292" s="81"/>
      <c r="R292" s="81"/>
      <c r="S292" s="66" t="s">
        <v>15</v>
      </c>
      <c r="T292" s="81"/>
      <c r="U292" s="81"/>
      <c r="V292" s="81"/>
      <c r="W292" s="81"/>
      <c r="X292" s="81"/>
      <c r="Y292" s="67">
        <f t="shared" si="111"/>
        <v>1</v>
      </c>
      <c r="Z292" s="16"/>
      <c r="AA292" s="16"/>
      <c r="AB292" s="16"/>
      <c r="AC292" s="16"/>
      <c r="AD292" s="16"/>
      <c r="AE292" s="68"/>
      <c r="AF292" s="12"/>
      <c r="AG292" s="12"/>
      <c r="AH292" s="12"/>
      <c r="AI292" s="12"/>
      <c r="AJ292" s="12"/>
      <c r="AK292" s="12"/>
      <c r="AL292" s="12"/>
      <c r="AM292" s="12"/>
      <c r="AN292" s="12"/>
      <c r="AO292" s="12"/>
      <c r="AP292" s="12"/>
      <c r="AQ292" s="12"/>
      <c r="AR292" s="12" t="s">
        <v>645</v>
      </c>
      <c r="AS292" s="12" t="s">
        <v>645</v>
      </c>
      <c r="AT292" s="12" t="s">
        <v>710</v>
      </c>
      <c r="AU292" s="12"/>
      <c r="AV292" s="12"/>
      <c r="AW292" s="12"/>
      <c r="AX292" s="12"/>
      <c r="AY292" s="12"/>
      <c r="AZ292" s="12"/>
      <c r="BA292" s="12"/>
      <c r="BB292" s="12"/>
      <c r="BC292" s="12"/>
      <c r="BD292" s="12"/>
      <c r="BE292" s="12"/>
      <c r="BF292" s="12"/>
      <c r="BG292" s="12"/>
      <c r="BH292" s="12"/>
      <c r="BI292" s="12"/>
      <c r="BJ292" s="16">
        <v>2</v>
      </c>
      <c r="BK292" s="16">
        <v>2</v>
      </c>
      <c r="BL292" s="16">
        <v>2</v>
      </c>
      <c r="BM292" s="16">
        <v>2</v>
      </c>
      <c r="BN292" s="16">
        <v>2</v>
      </c>
      <c r="BO292" s="16">
        <v>2</v>
      </c>
      <c r="BP292" s="16">
        <v>2</v>
      </c>
      <c r="BQ292" s="16">
        <v>2</v>
      </c>
      <c r="BR292" s="16">
        <v>2</v>
      </c>
      <c r="BS292" s="16">
        <v>2</v>
      </c>
      <c r="BT292" s="16">
        <v>2</v>
      </c>
      <c r="BU292" s="16">
        <v>2</v>
      </c>
      <c r="BV292" s="16">
        <v>2</v>
      </c>
      <c r="BW292" s="16">
        <v>2</v>
      </c>
      <c r="BX292" s="16">
        <v>2</v>
      </c>
      <c r="BY292" s="16">
        <v>2</v>
      </c>
      <c r="BZ292" s="16">
        <v>2</v>
      </c>
      <c r="CA292" s="16">
        <v>2</v>
      </c>
      <c r="CB292" s="16">
        <v>2</v>
      </c>
      <c r="CC292" s="16">
        <v>2</v>
      </c>
      <c r="CD292" s="16">
        <v>2</v>
      </c>
      <c r="CE292" s="16">
        <v>2</v>
      </c>
      <c r="CF292" s="16">
        <v>2</v>
      </c>
      <c r="CG292" s="16">
        <v>2</v>
      </c>
      <c r="CH292" s="16">
        <v>2</v>
      </c>
      <c r="CI292" s="16">
        <v>2</v>
      </c>
      <c r="CJ292" s="16">
        <v>2</v>
      </c>
      <c r="CK292" s="16">
        <v>2</v>
      </c>
      <c r="CL292" s="16">
        <v>2</v>
      </c>
      <c r="CM292" s="16">
        <v>2</v>
      </c>
      <c r="CN292" s="16">
        <v>2</v>
      </c>
      <c r="CO292" s="16">
        <v>2</v>
      </c>
      <c r="CP292" s="16">
        <v>2</v>
      </c>
      <c r="CQ292" s="16">
        <v>2</v>
      </c>
      <c r="CR292" s="16">
        <v>2</v>
      </c>
      <c r="CS292" s="16"/>
      <c r="CT292" s="16">
        <v>2</v>
      </c>
      <c r="CU292" s="16">
        <v>2</v>
      </c>
      <c r="CV292" s="16">
        <v>2</v>
      </c>
      <c r="CW292" s="69">
        <f t="shared" si="122"/>
        <v>38</v>
      </c>
      <c r="CX292" s="352">
        <f t="shared" si="123"/>
        <v>1</v>
      </c>
      <c r="CY292" s="69">
        <f t="shared" si="124"/>
        <v>0</v>
      </c>
      <c r="CZ292" s="70">
        <f t="shared" si="125"/>
        <v>0</v>
      </c>
      <c r="DA292" s="69">
        <f t="shared" si="126"/>
        <v>0</v>
      </c>
      <c r="DB292" s="70">
        <f t="shared" si="127"/>
        <v>0</v>
      </c>
      <c r="DC292" s="69">
        <f t="shared" si="128"/>
        <v>0</v>
      </c>
      <c r="DD292" s="70">
        <f t="shared" si="129"/>
        <v>0</v>
      </c>
      <c r="DE292" s="71">
        <f t="shared" si="130"/>
        <v>2</v>
      </c>
      <c r="DF292" s="71" t="str">
        <f t="shared" si="131"/>
        <v>Đạt mục tiêu</v>
      </c>
      <c r="DG292" s="2"/>
      <c r="DH292" s="2"/>
      <c r="DI292" s="2"/>
      <c r="DJ292" s="2"/>
      <c r="DK292" s="2"/>
      <c r="DL292" s="2"/>
      <c r="DM292" s="2"/>
      <c r="DN292" s="2"/>
      <c r="DO292" s="2"/>
      <c r="DP292" s="2"/>
      <c r="DQ292" s="2"/>
      <c r="DR292" s="2"/>
      <c r="DS292" s="2"/>
      <c r="DT292" s="2"/>
      <c r="DU292" s="2"/>
      <c r="DV292" s="2"/>
      <c r="DW292" s="2"/>
      <c r="DX292" s="2"/>
      <c r="DY292" s="2"/>
      <c r="DZ292" s="2"/>
    </row>
    <row r="293" spans="1:130" ht="54" customHeight="1" x14ac:dyDescent="0.25">
      <c r="A293" s="49">
        <v>256</v>
      </c>
      <c r="B293" s="62">
        <v>388</v>
      </c>
      <c r="C293" s="56">
        <v>388</v>
      </c>
      <c r="D293" s="8" t="s">
        <v>348</v>
      </c>
      <c r="E293" s="15" t="s">
        <v>19</v>
      </c>
      <c r="F293" s="15" t="s">
        <v>349</v>
      </c>
      <c r="G293" s="64" t="s">
        <v>19</v>
      </c>
      <c r="H293" s="143" t="s">
        <v>801</v>
      </c>
      <c r="I293" s="64" t="s">
        <v>628</v>
      </c>
      <c r="J293" s="8"/>
      <c r="K293" s="13"/>
      <c r="L293" s="13"/>
      <c r="M293" s="11"/>
      <c r="N293" s="11"/>
      <c r="O293" s="66"/>
      <c r="P293" s="81"/>
      <c r="Q293" s="81"/>
      <c r="R293" s="81"/>
      <c r="S293" s="81"/>
      <c r="T293" s="66"/>
      <c r="U293" s="81" t="s">
        <v>15</v>
      </c>
      <c r="V293" s="81"/>
      <c r="W293" s="81"/>
      <c r="X293" s="81"/>
      <c r="Y293" s="67">
        <f t="shared" si="111"/>
        <v>1</v>
      </c>
      <c r="Z293" s="16"/>
      <c r="AA293" s="16"/>
      <c r="AB293" s="16"/>
      <c r="AC293" s="16"/>
      <c r="AD293" s="16"/>
      <c r="AE293" s="68"/>
      <c r="AF293" s="12"/>
      <c r="AG293" s="12"/>
      <c r="AH293" s="12"/>
      <c r="AI293" s="12"/>
      <c r="AJ293" s="12"/>
      <c r="AK293" s="12"/>
      <c r="AL293" s="12"/>
      <c r="AM293" s="12"/>
      <c r="AN293" s="12"/>
      <c r="AO293" s="12"/>
      <c r="AP293" s="12"/>
      <c r="AQ293" s="12"/>
      <c r="AR293" s="12"/>
      <c r="AS293" s="12"/>
      <c r="AT293" s="12"/>
      <c r="AU293" s="12"/>
      <c r="AV293" s="12"/>
      <c r="AW293" s="12"/>
      <c r="AX293" s="12"/>
      <c r="AY293" s="12" t="s">
        <v>710</v>
      </c>
      <c r="AZ293" s="12"/>
      <c r="BA293" s="12" t="s">
        <v>645</v>
      </c>
      <c r="BB293" s="12" t="s">
        <v>623</v>
      </c>
      <c r="BC293" s="12"/>
      <c r="BD293" s="12"/>
      <c r="BE293" s="12"/>
      <c r="BF293" s="12"/>
      <c r="BG293" s="12"/>
      <c r="BH293" s="12"/>
      <c r="BI293" s="12"/>
      <c r="BJ293" s="16">
        <v>2</v>
      </c>
      <c r="BK293" s="16">
        <v>2</v>
      </c>
      <c r="BL293" s="16">
        <v>2</v>
      </c>
      <c r="BM293" s="16">
        <v>2</v>
      </c>
      <c r="BN293" s="16">
        <v>2</v>
      </c>
      <c r="BO293" s="16">
        <v>2</v>
      </c>
      <c r="BP293" s="16">
        <v>2</v>
      </c>
      <c r="BQ293" s="16">
        <v>2</v>
      </c>
      <c r="BR293" s="16">
        <v>2</v>
      </c>
      <c r="BS293" s="16">
        <v>2</v>
      </c>
      <c r="BT293" s="16">
        <v>2</v>
      </c>
      <c r="BU293" s="16">
        <v>2</v>
      </c>
      <c r="BV293" s="16">
        <v>2</v>
      </c>
      <c r="BW293" s="16">
        <v>2</v>
      </c>
      <c r="BX293" s="16">
        <v>2</v>
      </c>
      <c r="BY293" s="16">
        <v>2</v>
      </c>
      <c r="BZ293" s="16">
        <v>2</v>
      </c>
      <c r="CA293" s="16">
        <v>2</v>
      </c>
      <c r="CB293" s="16">
        <v>2</v>
      </c>
      <c r="CC293" s="16">
        <v>2</v>
      </c>
      <c r="CD293" s="16">
        <v>2</v>
      </c>
      <c r="CE293" s="16">
        <v>2</v>
      </c>
      <c r="CF293" s="16">
        <v>2</v>
      </c>
      <c r="CG293" s="16">
        <v>2</v>
      </c>
      <c r="CH293" s="16">
        <v>2</v>
      </c>
      <c r="CI293" s="16">
        <v>2</v>
      </c>
      <c r="CJ293" s="16">
        <v>2</v>
      </c>
      <c r="CK293" s="16">
        <v>2</v>
      </c>
      <c r="CL293" s="16">
        <v>2</v>
      </c>
      <c r="CM293" s="16">
        <v>2</v>
      </c>
      <c r="CN293" s="16">
        <v>2</v>
      </c>
      <c r="CO293" s="16">
        <v>2</v>
      </c>
      <c r="CP293" s="16">
        <v>2</v>
      </c>
      <c r="CQ293" s="16">
        <v>2</v>
      </c>
      <c r="CR293" s="16">
        <v>2</v>
      </c>
      <c r="CS293" s="16"/>
      <c r="CT293" s="16">
        <v>2</v>
      </c>
      <c r="CU293" s="16">
        <v>2</v>
      </c>
      <c r="CV293" s="16">
        <v>2</v>
      </c>
      <c r="CW293" s="69">
        <f t="shared" si="122"/>
        <v>38</v>
      </c>
      <c r="CX293" s="352">
        <f t="shared" si="123"/>
        <v>1</v>
      </c>
      <c r="CY293" s="69">
        <f t="shared" si="124"/>
        <v>0</v>
      </c>
      <c r="CZ293" s="70">
        <f t="shared" si="125"/>
        <v>0</v>
      </c>
      <c r="DA293" s="69">
        <f t="shared" si="126"/>
        <v>0</v>
      </c>
      <c r="DB293" s="70">
        <f t="shared" si="127"/>
        <v>0</v>
      </c>
      <c r="DC293" s="69">
        <f t="shared" si="128"/>
        <v>0</v>
      </c>
      <c r="DD293" s="70">
        <f t="shared" si="129"/>
        <v>0</v>
      </c>
      <c r="DE293" s="71">
        <f t="shared" si="130"/>
        <v>2</v>
      </c>
      <c r="DF293" s="71" t="str">
        <f t="shared" si="131"/>
        <v>Đạt mục tiêu</v>
      </c>
      <c r="DG293" s="2"/>
      <c r="DH293" s="2"/>
      <c r="DI293" s="2"/>
      <c r="DJ293" s="2"/>
      <c r="DK293" s="2"/>
      <c r="DL293" s="2"/>
      <c r="DM293" s="2"/>
      <c r="DN293" s="2"/>
      <c r="DO293" s="2"/>
      <c r="DP293" s="2"/>
      <c r="DQ293" s="2"/>
      <c r="DR293" s="2"/>
      <c r="DS293" s="2"/>
      <c r="DT293" s="2"/>
      <c r="DU293" s="2"/>
      <c r="DV293" s="2"/>
      <c r="DW293" s="2"/>
      <c r="DX293" s="2"/>
      <c r="DY293" s="2"/>
      <c r="DZ293" s="2"/>
    </row>
    <row r="294" spans="1:130" ht="60" hidden="1" customHeight="1" x14ac:dyDescent="0.25">
      <c r="A294" s="49">
        <v>257</v>
      </c>
      <c r="B294" s="62">
        <v>388</v>
      </c>
      <c r="C294" s="56">
        <v>388</v>
      </c>
      <c r="D294" s="8" t="s">
        <v>348</v>
      </c>
      <c r="E294" s="15" t="s">
        <v>19</v>
      </c>
      <c r="F294" s="15" t="s">
        <v>349</v>
      </c>
      <c r="G294" s="64" t="s">
        <v>19</v>
      </c>
      <c r="H294" s="143" t="s">
        <v>1214</v>
      </c>
      <c r="I294" s="64" t="s">
        <v>628</v>
      </c>
      <c r="J294" s="8"/>
      <c r="K294" s="13"/>
      <c r="L294" s="13"/>
      <c r="M294" s="11"/>
      <c r="N294" s="305" t="s">
        <v>544</v>
      </c>
      <c r="O294" s="66"/>
      <c r="P294" s="81"/>
      <c r="Q294" s="81"/>
      <c r="R294" s="81"/>
      <c r="S294" s="81" t="s">
        <v>15</v>
      </c>
      <c r="T294" s="81"/>
      <c r="U294" s="66"/>
      <c r="V294" s="81"/>
      <c r="W294" s="81"/>
      <c r="X294" s="81"/>
      <c r="Y294" s="67">
        <f t="shared" si="111"/>
        <v>1</v>
      </c>
      <c r="Z294" s="16"/>
      <c r="AA294" s="16"/>
      <c r="AB294" s="16"/>
      <c r="AC294" s="16"/>
      <c r="AD294" s="16"/>
      <c r="AE294" s="68"/>
      <c r="AF294" s="12"/>
      <c r="AG294" s="12"/>
      <c r="AH294" s="12"/>
      <c r="AI294" s="12"/>
      <c r="AJ294" s="12"/>
      <c r="AK294" s="12"/>
      <c r="AL294" s="12"/>
      <c r="AM294" s="12"/>
      <c r="AN294" s="12"/>
      <c r="AO294" s="12"/>
      <c r="AP294" s="12"/>
      <c r="AQ294" s="12" t="s">
        <v>710</v>
      </c>
      <c r="AR294" s="12" t="s">
        <v>710</v>
      </c>
      <c r="AS294" s="12" t="s">
        <v>710</v>
      </c>
      <c r="AT294" s="12" t="s">
        <v>710</v>
      </c>
      <c r="AU294" s="12"/>
      <c r="AV294" s="12"/>
      <c r="AW294" s="12"/>
      <c r="AX294" s="12"/>
      <c r="AY294" s="12"/>
      <c r="AZ294" s="12"/>
      <c r="BA294" s="12"/>
      <c r="BB294" s="12"/>
      <c r="BC294" s="12"/>
      <c r="BD294" s="12"/>
      <c r="BE294" s="12"/>
      <c r="BF294" s="12"/>
      <c r="BG294" s="12"/>
      <c r="BH294" s="12"/>
      <c r="BI294" s="12"/>
      <c r="BJ294" s="16">
        <v>2</v>
      </c>
      <c r="BK294" s="16">
        <v>2</v>
      </c>
      <c r="BL294" s="16">
        <v>2</v>
      </c>
      <c r="BM294" s="16">
        <v>2</v>
      </c>
      <c r="BN294" s="16">
        <v>2</v>
      </c>
      <c r="BO294" s="16">
        <v>2</v>
      </c>
      <c r="BP294" s="16">
        <v>2</v>
      </c>
      <c r="BQ294" s="16">
        <v>2</v>
      </c>
      <c r="BR294" s="16">
        <v>2</v>
      </c>
      <c r="BS294" s="16">
        <v>2</v>
      </c>
      <c r="BT294" s="16">
        <v>2</v>
      </c>
      <c r="BU294" s="16">
        <v>2</v>
      </c>
      <c r="BV294" s="16">
        <v>2</v>
      </c>
      <c r="BW294" s="16">
        <v>2</v>
      </c>
      <c r="BX294" s="16">
        <v>2</v>
      </c>
      <c r="BY294" s="16">
        <v>2</v>
      </c>
      <c r="BZ294" s="16">
        <v>2</v>
      </c>
      <c r="CA294" s="16">
        <v>2</v>
      </c>
      <c r="CB294" s="16">
        <v>2</v>
      </c>
      <c r="CC294" s="16">
        <v>2</v>
      </c>
      <c r="CD294" s="16">
        <v>2</v>
      </c>
      <c r="CE294" s="16">
        <v>2</v>
      </c>
      <c r="CF294" s="16">
        <v>2</v>
      </c>
      <c r="CG294" s="16">
        <v>2</v>
      </c>
      <c r="CH294" s="16">
        <v>2</v>
      </c>
      <c r="CI294" s="16">
        <v>2</v>
      </c>
      <c r="CJ294" s="16">
        <v>2</v>
      </c>
      <c r="CK294" s="16">
        <v>2</v>
      </c>
      <c r="CL294" s="16">
        <v>2</v>
      </c>
      <c r="CM294" s="16">
        <v>2</v>
      </c>
      <c r="CN294" s="16">
        <v>2</v>
      </c>
      <c r="CO294" s="16">
        <v>2</v>
      </c>
      <c r="CP294" s="16">
        <v>2</v>
      </c>
      <c r="CQ294" s="16">
        <v>2</v>
      </c>
      <c r="CR294" s="16">
        <v>2</v>
      </c>
      <c r="CS294" s="16"/>
      <c r="CT294" s="16">
        <v>2</v>
      </c>
      <c r="CU294" s="16">
        <v>2</v>
      </c>
      <c r="CV294" s="16">
        <v>2</v>
      </c>
      <c r="CW294" s="69">
        <f t="shared" si="122"/>
        <v>38</v>
      </c>
      <c r="CX294" s="352">
        <f t="shared" si="123"/>
        <v>1</v>
      </c>
      <c r="CY294" s="69">
        <f t="shared" si="124"/>
        <v>0</v>
      </c>
      <c r="CZ294" s="70">
        <f t="shared" si="125"/>
        <v>0</v>
      </c>
      <c r="DA294" s="69">
        <f t="shared" si="126"/>
        <v>0</v>
      </c>
      <c r="DB294" s="70">
        <f t="shared" si="127"/>
        <v>0</v>
      </c>
      <c r="DC294" s="69">
        <f t="shared" si="128"/>
        <v>0</v>
      </c>
      <c r="DD294" s="70">
        <f t="shared" si="129"/>
        <v>0</v>
      </c>
      <c r="DE294" s="71">
        <f t="shared" si="130"/>
        <v>2</v>
      </c>
      <c r="DF294" s="71" t="str">
        <f t="shared" si="131"/>
        <v>Đạt mục tiêu</v>
      </c>
      <c r="DG294" s="2"/>
      <c r="DH294" s="2"/>
      <c r="DI294" s="2"/>
      <c r="DJ294" s="2"/>
      <c r="DK294" s="2"/>
      <c r="DL294" s="2"/>
      <c r="DM294" s="2"/>
      <c r="DN294" s="2"/>
      <c r="DO294" s="2"/>
      <c r="DP294" s="2"/>
      <c r="DQ294" s="2"/>
      <c r="DR294" s="2"/>
      <c r="DS294" s="2"/>
      <c r="DT294" s="2"/>
      <c r="DU294" s="2"/>
      <c r="DV294" s="2"/>
      <c r="DW294" s="2"/>
      <c r="DX294" s="2"/>
      <c r="DY294" s="2"/>
      <c r="DZ294" s="2"/>
    </row>
    <row r="295" spans="1:130" ht="59.25" hidden="1" customHeight="1" x14ac:dyDescent="0.25">
      <c r="A295" s="49">
        <v>258</v>
      </c>
      <c r="B295" s="62">
        <v>388</v>
      </c>
      <c r="C295" s="56">
        <v>388</v>
      </c>
      <c r="D295" s="8" t="s">
        <v>348</v>
      </c>
      <c r="E295" s="15" t="s">
        <v>19</v>
      </c>
      <c r="F295" s="15" t="s">
        <v>349</v>
      </c>
      <c r="G295" s="64" t="s">
        <v>19</v>
      </c>
      <c r="H295" s="143" t="s">
        <v>802</v>
      </c>
      <c r="I295" s="64" t="s">
        <v>628</v>
      </c>
      <c r="J295" s="8"/>
      <c r="K295" s="13"/>
      <c r="L295" s="13"/>
      <c r="M295" s="11"/>
      <c r="N295" s="11" t="s">
        <v>1268</v>
      </c>
      <c r="O295" s="66"/>
      <c r="P295" s="81"/>
      <c r="Q295" s="81"/>
      <c r="R295" s="81"/>
      <c r="S295" s="81"/>
      <c r="T295" s="81"/>
      <c r="U295" s="81"/>
      <c r="V295" s="66" t="s">
        <v>15</v>
      </c>
      <c r="W295" s="66"/>
      <c r="X295" s="81"/>
      <c r="Y295" s="67">
        <f t="shared" si="111"/>
        <v>1</v>
      </c>
      <c r="Z295" s="16"/>
      <c r="AA295" s="16"/>
      <c r="AB295" s="16"/>
      <c r="AC295" s="16"/>
      <c r="AD295" s="16"/>
      <c r="AE295" s="68"/>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t="s">
        <v>623</v>
      </c>
      <c r="BE295" s="12" t="s">
        <v>710</v>
      </c>
      <c r="BF295" s="12"/>
      <c r="BG295" s="12"/>
      <c r="BH295" s="12"/>
      <c r="BI295" s="12"/>
      <c r="BJ295" s="16">
        <v>2</v>
      </c>
      <c r="BK295" s="16">
        <v>2</v>
      </c>
      <c r="BL295" s="16">
        <v>2</v>
      </c>
      <c r="BM295" s="16">
        <v>2</v>
      </c>
      <c r="BN295" s="16">
        <v>2</v>
      </c>
      <c r="BO295" s="16">
        <v>2</v>
      </c>
      <c r="BP295" s="16">
        <v>2</v>
      </c>
      <c r="BQ295" s="16">
        <v>2</v>
      </c>
      <c r="BR295" s="16">
        <v>2</v>
      </c>
      <c r="BS295" s="16">
        <v>2</v>
      </c>
      <c r="BT295" s="16">
        <v>2</v>
      </c>
      <c r="BU295" s="16">
        <v>2</v>
      </c>
      <c r="BV295" s="16">
        <v>2</v>
      </c>
      <c r="BW295" s="16">
        <v>2</v>
      </c>
      <c r="BX295" s="16">
        <v>2</v>
      </c>
      <c r="BY295" s="16">
        <v>2</v>
      </c>
      <c r="BZ295" s="16">
        <v>2</v>
      </c>
      <c r="CA295" s="16">
        <v>2</v>
      </c>
      <c r="CB295" s="16">
        <v>2</v>
      </c>
      <c r="CC295" s="16">
        <v>2</v>
      </c>
      <c r="CD295" s="16">
        <v>2</v>
      </c>
      <c r="CE295" s="16">
        <v>2</v>
      </c>
      <c r="CF295" s="16">
        <v>2</v>
      </c>
      <c r="CG295" s="16">
        <v>2</v>
      </c>
      <c r="CH295" s="16">
        <v>2</v>
      </c>
      <c r="CI295" s="16">
        <v>2</v>
      </c>
      <c r="CJ295" s="16">
        <v>2</v>
      </c>
      <c r="CK295" s="16">
        <v>2</v>
      </c>
      <c r="CL295" s="16">
        <v>2</v>
      </c>
      <c r="CM295" s="16">
        <v>2</v>
      </c>
      <c r="CN295" s="16">
        <v>2</v>
      </c>
      <c r="CO295" s="16">
        <v>2</v>
      </c>
      <c r="CP295" s="16">
        <v>2</v>
      </c>
      <c r="CQ295" s="16">
        <v>2</v>
      </c>
      <c r="CR295" s="16">
        <v>2</v>
      </c>
      <c r="CS295" s="16"/>
      <c r="CT295" s="16">
        <v>2</v>
      </c>
      <c r="CU295" s="16">
        <v>2</v>
      </c>
      <c r="CV295" s="16">
        <v>2</v>
      </c>
      <c r="CW295" s="69">
        <f t="shared" si="122"/>
        <v>38</v>
      </c>
      <c r="CX295" s="352">
        <f t="shared" si="123"/>
        <v>1</v>
      </c>
      <c r="CY295" s="69">
        <f t="shared" si="124"/>
        <v>0</v>
      </c>
      <c r="CZ295" s="70">
        <f t="shared" si="125"/>
        <v>0</v>
      </c>
      <c r="DA295" s="69">
        <f t="shared" si="126"/>
        <v>0</v>
      </c>
      <c r="DB295" s="70">
        <f t="shared" si="127"/>
        <v>0</v>
      </c>
      <c r="DC295" s="69">
        <f t="shared" si="128"/>
        <v>0</v>
      </c>
      <c r="DD295" s="70">
        <f t="shared" si="129"/>
        <v>0</v>
      </c>
      <c r="DE295" s="71">
        <f t="shared" si="130"/>
        <v>2</v>
      </c>
      <c r="DF295" s="71" t="str">
        <f t="shared" si="131"/>
        <v>Đạt mục tiêu</v>
      </c>
      <c r="DG295" s="2"/>
      <c r="DH295" s="2"/>
      <c r="DI295" s="2"/>
      <c r="DJ295" s="2"/>
      <c r="DK295" s="2"/>
      <c r="DL295" s="2"/>
      <c r="DM295" s="2"/>
      <c r="DN295" s="2"/>
      <c r="DO295" s="2"/>
      <c r="DP295" s="2"/>
      <c r="DQ295" s="2"/>
      <c r="DR295" s="2"/>
      <c r="DS295" s="2"/>
      <c r="DT295" s="2"/>
      <c r="DU295" s="2"/>
      <c r="DV295" s="2"/>
      <c r="DW295" s="2"/>
      <c r="DX295" s="2"/>
      <c r="DY295" s="2"/>
      <c r="DZ295" s="2"/>
    </row>
    <row r="296" spans="1:130" ht="57.75" hidden="1" customHeight="1" x14ac:dyDescent="0.25">
      <c r="A296" s="49">
        <v>259</v>
      </c>
      <c r="B296" s="62">
        <v>388</v>
      </c>
      <c r="C296" s="56">
        <v>388</v>
      </c>
      <c r="D296" s="8" t="s">
        <v>348</v>
      </c>
      <c r="E296" s="15" t="s">
        <v>19</v>
      </c>
      <c r="F296" s="15" t="s">
        <v>349</v>
      </c>
      <c r="G296" s="64" t="s">
        <v>19</v>
      </c>
      <c r="H296" s="143" t="s">
        <v>803</v>
      </c>
      <c r="I296" s="64" t="s">
        <v>628</v>
      </c>
      <c r="J296" s="8"/>
      <c r="K296" s="14"/>
      <c r="L296" s="14"/>
      <c r="M296" s="11"/>
      <c r="N296" s="11" t="s">
        <v>547</v>
      </c>
      <c r="O296" s="66"/>
      <c r="P296" s="81"/>
      <c r="Q296" s="81"/>
      <c r="R296" s="81"/>
      <c r="S296" s="81"/>
      <c r="T296" s="81"/>
      <c r="U296" s="81"/>
      <c r="V296" s="81"/>
      <c r="W296" s="81" t="s">
        <v>15</v>
      </c>
      <c r="X296" s="66"/>
      <c r="Y296" s="67">
        <f t="shared" si="111"/>
        <v>1</v>
      </c>
      <c r="Z296" s="16"/>
      <c r="AA296" s="16"/>
      <c r="AB296" s="16"/>
      <c r="AC296" s="16"/>
      <c r="AD296" s="16"/>
      <c r="AE296" s="68"/>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t="s">
        <v>645</v>
      </c>
      <c r="BH296" s="12"/>
      <c r="BI296" s="12"/>
      <c r="BJ296" s="16">
        <v>2</v>
      </c>
      <c r="BK296" s="16">
        <v>2</v>
      </c>
      <c r="BL296" s="16">
        <v>2</v>
      </c>
      <c r="BM296" s="16">
        <v>2</v>
      </c>
      <c r="BN296" s="16">
        <v>2</v>
      </c>
      <c r="BO296" s="16">
        <v>2</v>
      </c>
      <c r="BP296" s="16">
        <v>2</v>
      </c>
      <c r="BQ296" s="16">
        <v>2</v>
      </c>
      <c r="BR296" s="16">
        <v>2</v>
      </c>
      <c r="BS296" s="16">
        <v>2</v>
      </c>
      <c r="BT296" s="16">
        <v>2</v>
      </c>
      <c r="BU296" s="16">
        <v>2</v>
      </c>
      <c r="BV296" s="16">
        <v>2</v>
      </c>
      <c r="BW296" s="16">
        <v>2</v>
      </c>
      <c r="BX296" s="16">
        <v>2</v>
      </c>
      <c r="BY296" s="16">
        <v>2</v>
      </c>
      <c r="BZ296" s="16">
        <v>2</v>
      </c>
      <c r="CA296" s="16">
        <v>2</v>
      </c>
      <c r="CB296" s="16">
        <v>2</v>
      </c>
      <c r="CC296" s="16">
        <v>2</v>
      </c>
      <c r="CD296" s="16">
        <v>2</v>
      </c>
      <c r="CE296" s="16">
        <v>2</v>
      </c>
      <c r="CF296" s="16">
        <v>2</v>
      </c>
      <c r="CG296" s="16">
        <v>2</v>
      </c>
      <c r="CH296" s="16">
        <v>2</v>
      </c>
      <c r="CI296" s="16">
        <v>2</v>
      </c>
      <c r="CJ296" s="16">
        <v>2</v>
      </c>
      <c r="CK296" s="16">
        <v>2</v>
      </c>
      <c r="CL296" s="16">
        <v>2</v>
      </c>
      <c r="CM296" s="16">
        <v>2</v>
      </c>
      <c r="CN296" s="16">
        <v>2</v>
      </c>
      <c r="CO296" s="16">
        <v>2</v>
      </c>
      <c r="CP296" s="16">
        <v>2</v>
      </c>
      <c r="CQ296" s="16">
        <v>2</v>
      </c>
      <c r="CR296" s="16">
        <v>2</v>
      </c>
      <c r="CS296" s="16"/>
      <c r="CT296" s="16">
        <v>2</v>
      </c>
      <c r="CU296" s="16">
        <v>2</v>
      </c>
      <c r="CV296" s="16">
        <v>2</v>
      </c>
      <c r="CW296" s="69">
        <f t="shared" si="122"/>
        <v>38</v>
      </c>
      <c r="CX296" s="352">
        <f t="shared" si="123"/>
        <v>1</v>
      </c>
      <c r="CY296" s="69">
        <f t="shared" si="124"/>
        <v>0</v>
      </c>
      <c r="CZ296" s="70">
        <f t="shared" si="125"/>
        <v>0</v>
      </c>
      <c r="DA296" s="69">
        <f t="shared" si="126"/>
        <v>0</v>
      </c>
      <c r="DB296" s="70">
        <f t="shared" si="127"/>
        <v>0</v>
      </c>
      <c r="DC296" s="69">
        <f t="shared" si="128"/>
        <v>0</v>
      </c>
      <c r="DD296" s="70">
        <f t="shared" si="129"/>
        <v>0</v>
      </c>
      <c r="DE296" s="71">
        <f t="shared" si="130"/>
        <v>2</v>
      </c>
      <c r="DF296" s="71" t="str">
        <f t="shared" si="131"/>
        <v>Đạt mục tiêu</v>
      </c>
      <c r="DG296" s="2"/>
      <c r="DH296" s="2"/>
      <c r="DI296" s="2"/>
      <c r="DJ296" s="2"/>
      <c r="DK296" s="2"/>
      <c r="DL296" s="2"/>
      <c r="DM296" s="2"/>
      <c r="DN296" s="2"/>
      <c r="DO296" s="2"/>
      <c r="DP296" s="2"/>
      <c r="DQ296" s="2"/>
      <c r="DR296" s="2"/>
      <c r="DS296" s="2"/>
      <c r="DT296" s="2"/>
      <c r="DU296" s="2"/>
      <c r="DV296" s="2"/>
      <c r="DW296" s="2"/>
      <c r="DX296" s="2"/>
      <c r="DY296" s="2"/>
      <c r="DZ296" s="2"/>
    </row>
    <row r="297" spans="1:130" ht="65.25" hidden="1" customHeight="1" x14ac:dyDescent="0.25">
      <c r="A297" s="49">
        <v>260</v>
      </c>
      <c r="B297" s="62">
        <v>388</v>
      </c>
      <c r="C297" s="56">
        <v>390</v>
      </c>
      <c r="D297" s="8" t="s">
        <v>350</v>
      </c>
      <c r="E297" s="15" t="s">
        <v>38</v>
      </c>
      <c r="F297" s="15" t="s">
        <v>351</v>
      </c>
      <c r="G297" s="64" t="s">
        <v>38</v>
      </c>
      <c r="H297" s="142" t="s">
        <v>804</v>
      </c>
      <c r="I297" s="64" t="s">
        <v>628</v>
      </c>
      <c r="J297" s="64" t="s">
        <v>339</v>
      </c>
      <c r="K297" s="16" t="s">
        <v>6</v>
      </c>
      <c r="L297" s="16" t="s">
        <v>15</v>
      </c>
      <c r="M297" s="11"/>
      <c r="N297" s="297" t="s">
        <v>1200</v>
      </c>
      <c r="O297" s="66" t="s">
        <v>15</v>
      </c>
      <c r="P297" s="66"/>
      <c r="Q297" s="66"/>
      <c r="R297" s="66"/>
      <c r="S297" s="66"/>
      <c r="T297" s="66"/>
      <c r="U297" s="66"/>
      <c r="V297" s="66"/>
      <c r="W297" s="66"/>
      <c r="X297" s="66"/>
      <c r="Y297" s="67">
        <f t="shared" si="111"/>
        <v>1</v>
      </c>
      <c r="Z297" s="16"/>
      <c r="AA297" s="16" t="s">
        <v>645</v>
      </c>
      <c r="AB297" s="16" t="s">
        <v>654</v>
      </c>
      <c r="AC297" s="16" t="s">
        <v>645</v>
      </c>
      <c r="AD297" s="16" t="s">
        <v>623</v>
      </c>
      <c r="AE297" s="68"/>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6">
        <v>1</v>
      </c>
      <c r="BK297" s="16">
        <v>1</v>
      </c>
      <c r="BL297" s="16">
        <v>1</v>
      </c>
      <c r="BM297" s="16">
        <v>1</v>
      </c>
      <c r="BN297" s="16">
        <v>1</v>
      </c>
      <c r="BO297" s="16">
        <v>2</v>
      </c>
      <c r="BP297" s="16">
        <v>2</v>
      </c>
      <c r="BQ297" s="16">
        <v>2</v>
      </c>
      <c r="BR297" s="16">
        <v>2</v>
      </c>
      <c r="BS297" s="16">
        <v>2</v>
      </c>
      <c r="BT297" s="16">
        <v>2</v>
      </c>
      <c r="BU297" s="16">
        <v>2</v>
      </c>
      <c r="BV297" s="16">
        <v>2</v>
      </c>
      <c r="BW297" s="16">
        <v>2</v>
      </c>
      <c r="BX297" s="16">
        <v>2</v>
      </c>
      <c r="BY297" s="16">
        <v>2</v>
      </c>
      <c r="BZ297" s="16">
        <v>2</v>
      </c>
      <c r="CA297" s="16">
        <v>2</v>
      </c>
      <c r="CB297" s="16">
        <v>2</v>
      </c>
      <c r="CC297" s="16">
        <v>2</v>
      </c>
      <c r="CD297" s="16">
        <v>2</v>
      </c>
      <c r="CE297" s="16">
        <v>2</v>
      </c>
      <c r="CF297" s="16">
        <v>2</v>
      </c>
      <c r="CG297" s="16">
        <v>2</v>
      </c>
      <c r="CH297" s="16">
        <v>2</v>
      </c>
      <c r="CI297" s="16">
        <v>2</v>
      </c>
      <c r="CJ297" s="16">
        <v>2</v>
      </c>
      <c r="CK297" s="16">
        <v>2</v>
      </c>
      <c r="CL297" s="16">
        <v>2</v>
      </c>
      <c r="CM297" s="16">
        <v>2</v>
      </c>
      <c r="CN297" s="16">
        <v>2</v>
      </c>
      <c r="CO297" s="16">
        <v>2</v>
      </c>
      <c r="CP297" s="16">
        <v>2</v>
      </c>
      <c r="CQ297" s="16">
        <v>2</v>
      </c>
      <c r="CR297" s="16">
        <v>2</v>
      </c>
      <c r="CS297" s="16">
        <v>2</v>
      </c>
      <c r="CT297" s="16">
        <v>2</v>
      </c>
      <c r="CU297" s="16">
        <v>2</v>
      </c>
      <c r="CV297" s="16">
        <v>2</v>
      </c>
      <c r="CW297" s="69">
        <f t="shared" si="122"/>
        <v>34</v>
      </c>
      <c r="CX297" s="352">
        <f t="shared" si="123"/>
        <v>0.87179487179487181</v>
      </c>
      <c r="CY297" s="69">
        <f t="shared" si="124"/>
        <v>5</v>
      </c>
      <c r="CZ297" s="70">
        <f t="shared" si="125"/>
        <v>0.12820512820512819</v>
      </c>
      <c r="DA297" s="69">
        <f t="shared" si="126"/>
        <v>0</v>
      </c>
      <c r="DB297" s="70">
        <f t="shared" si="127"/>
        <v>0</v>
      </c>
      <c r="DC297" s="69">
        <f t="shared" si="128"/>
        <v>0</v>
      </c>
      <c r="DD297" s="70">
        <f t="shared" si="129"/>
        <v>0</v>
      </c>
      <c r="DE297" s="71">
        <f t="shared" si="130"/>
        <v>1.8717948717948718</v>
      </c>
      <c r="DF297" s="71" t="str">
        <f t="shared" si="131"/>
        <v>Đạt mục tiêu</v>
      </c>
      <c r="DG297" s="2"/>
      <c r="DH297" s="2"/>
      <c r="DI297" s="2"/>
      <c r="DJ297" s="2"/>
      <c r="DK297" s="2"/>
      <c r="DL297" s="2"/>
      <c r="DM297" s="2"/>
      <c r="DN297" s="2"/>
      <c r="DO297" s="2"/>
      <c r="DP297" s="2"/>
      <c r="DQ297" s="2"/>
      <c r="DR297" s="2"/>
      <c r="DS297" s="2"/>
      <c r="DT297" s="2"/>
      <c r="DU297" s="2"/>
      <c r="DV297" s="2"/>
      <c r="DW297" s="2"/>
      <c r="DX297" s="2"/>
      <c r="DY297" s="2"/>
      <c r="DZ297" s="2"/>
    </row>
    <row r="298" spans="1:130" ht="33" customHeight="1" x14ac:dyDescent="0.25">
      <c r="A298" s="49">
        <v>261</v>
      </c>
      <c r="B298" s="62">
        <v>390</v>
      </c>
      <c r="C298" s="56">
        <v>392</v>
      </c>
      <c r="D298" s="8" t="s">
        <v>352</v>
      </c>
      <c r="E298" s="15" t="s">
        <v>11</v>
      </c>
      <c r="F298" s="15" t="s">
        <v>353</v>
      </c>
      <c r="G298" s="64" t="s">
        <v>11</v>
      </c>
      <c r="H298" s="8" t="s">
        <v>805</v>
      </c>
      <c r="I298" s="64" t="s">
        <v>628</v>
      </c>
      <c r="J298" s="64" t="s">
        <v>339</v>
      </c>
      <c r="K298" s="16" t="s">
        <v>145</v>
      </c>
      <c r="L298" s="16" t="s">
        <v>15</v>
      </c>
      <c r="M298" s="11"/>
      <c r="N298" s="11"/>
      <c r="O298" s="66"/>
      <c r="P298" s="66"/>
      <c r="Q298" s="66"/>
      <c r="R298" s="66"/>
      <c r="S298" s="66"/>
      <c r="T298" s="66"/>
      <c r="U298" s="66" t="s">
        <v>15</v>
      </c>
      <c r="V298" s="66"/>
      <c r="W298" s="66"/>
      <c r="X298" s="66"/>
      <c r="Y298" s="67">
        <f t="shared" si="111"/>
        <v>1</v>
      </c>
      <c r="Z298" s="16"/>
      <c r="AA298" s="16"/>
      <c r="AB298" s="16"/>
      <c r="AC298" s="16"/>
      <c r="AD298" s="16"/>
      <c r="AE298" s="76"/>
      <c r="AF298" s="16"/>
      <c r="AG298" s="16"/>
      <c r="AH298" s="16"/>
      <c r="AI298" s="16"/>
      <c r="AJ298" s="16"/>
      <c r="AK298" s="16"/>
      <c r="AL298" s="16"/>
      <c r="AM298" s="16"/>
      <c r="AN298" s="16"/>
      <c r="AO298" s="16"/>
      <c r="AP298" s="16"/>
      <c r="AQ298" s="16"/>
      <c r="AR298" s="16"/>
      <c r="AS298" s="16"/>
      <c r="AT298" s="16"/>
      <c r="AU298" s="16"/>
      <c r="AV298" s="16"/>
      <c r="AW298" s="16"/>
      <c r="AX298" s="16"/>
      <c r="AY298" s="16" t="s">
        <v>623</v>
      </c>
      <c r="AZ298" s="16"/>
      <c r="BA298" s="16"/>
      <c r="BB298" s="16" t="s">
        <v>645</v>
      </c>
      <c r="BC298" s="16"/>
      <c r="BD298" s="16"/>
      <c r="BE298" s="16"/>
      <c r="BF298" s="16"/>
      <c r="BG298" s="16"/>
      <c r="BH298" s="16"/>
      <c r="BI298" s="16"/>
      <c r="BJ298" s="16">
        <v>2</v>
      </c>
      <c r="BK298" s="16">
        <v>2</v>
      </c>
      <c r="BL298" s="16">
        <v>2</v>
      </c>
      <c r="BM298" s="16">
        <v>2</v>
      </c>
      <c r="BN298" s="16">
        <v>2</v>
      </c>
      <c r="BO298" s="16">
        <v>2</v>
      </c>
      <c r="BP298" s="16">
        <v>2</v>
      </c>
      <c r="BQ298" s="16">
        <v>2</v>
      </c>
      <c r="BR298" s="16">
        <v>2</v>
      </c>
      <c r="BS298" s="16">
        <v>2</v>
      </c>
      <c r="BT298" s="16">
        <v>2</v>
      </c>
      <c r="BU298" s="16">
        <v>2</v>
      </c>
      <c r="BV298" s="16">
        <v>2</v>
      </c>
      <c r="BW298" s="16">
        <v>2</v>
      </c>
      <c r="BX298" s="16">
        <v>2</v>
      </c>
      <c r="BY298" s="16">
        <v>2</v>
      </c>
      <c r="BZ298" s="16">
        <v>2</v>
      </c>
      <c r="CA298" s="16">
        <v>2</v>
      </c>
      <c r="CB298" s="16">
        <v>2</v>
      </c>
      <c r="CC298" s="16">
        <v>2</v>
      </c>
      <c r="CD298" s="16">
        <v>2</v>
      </c>
      <c r="CE298" s="16">
        <v>2</v>
      </c>
      <c r="CF298" s="16">
        <v>2</v>
      </c>
      <c r="CG298" s="16">
        <v>2</v>
      </c>
      <c r="CH298" s="16">
        <v>2</v>
      </c>
      <c r="CI298" s="16">
        <v>2</v>
      </c>
      <c r="CJ298" s="16">
        <v>2</v>
      </c>
      <c r="CK298" s="16">
        <v>2</v>
      </c>
      <c r="CL298" s="16">
        <v>2</v>
      </c>
      <c r="CM298" s="16">
        <v>2</v>
      </c>
      <c r="CN298" s="16">
        <v>2</v>
      </c>
      <c r="CO298" s="16">
        <v>2</v>
      </c>
      <c r="CP298" s="16">
        <v>2</v>
      </c>
      <c r="CQ298" s="16">
        <v>2</v>
      </c>
      <c r="CR298" s="16">
        <v>2</v>
      </c>
      <c r="CS298" s="16"/>
      <c r="CT298" s="16">
        <v>2</v>
      </c>
      <c r="CU298" s="16">
        <v>2</v>
      </c>
      <c r="CV298" s="16">
        <v>2</v>
      </c>
      <c r="CW298" s="69">
        <f t="shared" si="122"/>
        <v>38</v>
      </c>
      <c r="CX298" s="352">
        <f t="shared" si="123"/>
        <v>1</v>
      </c>
      <c r="CY298" s="69">
        <f t="shared" si="124"/>
        <v>0</v>
      </c>
      <c r="CZ298" s="70">
        <f t="shared" si="125"/>
        <v>0</v>
      </c>
      <c r="DA298" s="69">
        <f t="shared" si="126"/>
        <v>0</v>
      </c>
      <c r="DB298" s="70">
        <f t="shared" si="127"/>
        <v>0</v>
      </c>
      <c r="DC298" s="69">
        <f t="shared" si="128"/>
        <v>0</v>
      </c>
      <c r="DD298" s="70">
        <f t="shared" si="129"/>
        <v>0</v>
      </c>
      <c r="DE298" s="71">
        <f t="shared" si="130"/>
        <v>2</v>
      </c>
      <c r="DF298" s="71" t="str">
        <f t="shared" si="131"/>
        <v>Đạt mục tiêu</v>
      </c>
      <c r="DG298" s="2"/>
      <c r="DH298" s="2"/>
      <c r="DI298" s="2"/>
      <c r="DJ298" s="2"/>
      <c r="DK298" s="2"/>
      <c r="DL298" s="2"/>
      <c r="DM298" s="2"/>
      <c r="DN298" s="2"/>
      <c r="DO298" s="2"/>
      <c r="DP298" s="2"/>
      <c r="DQ298" s="2"/>
      <c r="DR298" s="2"/>
      <c r="DS298" s="2"/>
      <c r="DT298" s="2"/>
      <c r="DU298" s="2"/>
      <c r="DV298" s="2"/>
      <c r="DW298" s="2"/>
      <c r="DX298" s="2"/>
      <c r="DY298" s="2"/>
      <c r="DZ298" s="2"/>
    </row>
    <row r="299" spans="1:130" ht="21.75" customHeight="1" x14ac:dyDescent="0.25">
      <c r="A299" s="49">
        <v>262</v>
      </c>
      <c r="B299" s="55">
        <v>392</v>
      </c>
      <c r="C299" s="56">
        <v>393</v>
      </c>
      <c r="D299" s="623" t="s">
        <v>354</v>
      </c>
      <c r="E299" s="624"/>
      <c r="F299" s="624"/>
      <c r="G299" s="624"/>
      <c r="H299" s="625"/>
      <c r="I299" s="64"/>
      <c r="J299" s="57" t="s">
        <v>609</v>
      </c>
      <c r="K299" s="57" t="s">
        <v>8</v>
      </c>
      <c r="L299" s="57" t="s">
        <v>8</v>
      </c>
      <c r="M299" s="57" t="s">
        <v>8</v>
      </c>
      <c r="N299" s="296"/>
      <c r="O299" s="58" t="s">
        <v>609</v>
      </c>
      <c r="P299" s="58" t="s">
        <v>609</v>
      </c>
      <c r="Q299" s="58" t="s">
        <v>609</v>
      </c>
      <c r="R299" s="58" t="s">
        <v>609</v>
      </c>
      <c r="S299" s="58" t="s">
        <v>609</v>
      </c>
      <c r="T299" s="58" t="s">
        <v>609</v>
      </c>
      <c r="U299" s="58" t="s">
        <v>609</v>
      </c>
      <c r="V299" s="58" t="s">
        <v>609</v>
      </c>
      <c r="W299" s="58" t="s">
        <v>609</v>
      </c>
      <c r="X299" s="58" t="s">
        <v>609</v>
      </c>
      <c r="Y299" s="67">
        <f t="shared" si="111"/>
        <v>0</v>
      </c>
      <c r="Z299" s="57"/>
      <c r="AA299" s="57"/>
      <c r="AB299" s="57"/>
      <c r="AC299" s="57"/>
      <c r="AD299" s="57"/>
      <c r="AE299" s="77"/>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336" t="s">
        <v>8</v>
      </c>
      <c r="BK299" s="336" t="s">
        <v>8</v>
      </c>
      <c r="BL299" s="336" t="s">
        <v>8</v>
      </c>
      <c r="BM299" s="336" t="s">
        <v>8</v>
      </c>
      <c r="BN299" s="336" t="s">
        <v>8</v>
      </c>
      <c r="BO299" s="336" t="s">
        <v>8</v>
      </c>
      <c r="BP299" s="336" t="s">
        <v>8</v>
      </c>
      <c r="BQ299" s="336" t="s">
        <v>8</v>
      </c>
      <c r="BR299" s="336" t="s">
        <v>8</v>
      </c>
      <c r="BS299" s="336" t="s">
        <v>8</v>
      </c>
      <c r="BT299" s="336" t="s">
        <v>8</v>
      </c>
      <c r="BU299" s="336" t="s">
        <v>8</v>
      </c>
      <c r="BV299" s="336" t="s">
        <v>8</v>
      </c>
      <c r="BW299" s="336" t="s">
        <v>8</v>
      </c>
      <c r="BX299" s="336" t="s">
        <v>8</v>
      </c>
      <c r="BY299" s="336" t="s">
        <v>8</v>
      </c>
      <c r="BZ299" s="336" t="s">
        <v>8</v>
      </c>
      <c r="CA299" s="336" t="s">
        <v>8</v>
      </c>
      <c r="CB299" s="336" t="s">
        <v>8</v>
      </c>
      <c r="CC299" s="336" t="s">
        <v>8</v>
      </c>
      <c r="CD299" s="336" t="s">
        <v>8</v>
      </c>
      <c r="CE299" s="336" t="s">
        <v>8</v>
      </c>
      <c r="CF299" s="336" t="s">
        <v>8</v>
      </c>
      <c r="CG299" s="336" t="s">
        <v>8</v>
      </c>
      <c r="CH299" s="336" t="s">
        <v>8</v>
      </c>
      <c r="CI299" s="336" t="s">
        <v>8</v>
      </c>
      <c r="CJ299" s="336" t="s">
        <v>8</v>
      </c>
      <c r="CK299" s="336" t="s">
        <v>8</v>
      </c>
      <c r="CL299" s="336" t="s">
        <v>8</v>
      </c>
      <c r="CM299" s="336" t="s">
        <v>8</v>
      </c>
      <c r="CN299" s="336" t="s">
        <v>8</v>
      </c>
      <c r="CO299" s="336" t="s">
        <v>8</v>
      </c>
      <c r="CP299" s="336" t="s">
        <v>8</v>
      </c>
      <c r="CQ299" s="336" t="s">
        <v>8</v>
      </c>
      <c r="CR299" s="336" t="s">
        <v>8</v>
      </c>
      <c r="CS299" s="336"/>
      <c r="CT299" s="336" t="s">
        <v>8</v>
      </c>
      <c r="CU299" s="336" t="s">
        <v>8</v>
      </c>
      <c r="CV299" s="336" t="s">
        <v>8</v>
      </c>
      <c r="CW299" s="336" t="s">
        <v>8</v>
      </c>
      <c r="CX299" s="331" t="s">
        <v>8</v>
      </c>
      <c r="CY299" s="336" t="s">
        <v>8</v>
      </c>
      <c r="CZ299" s="336" t="s">
        <v>8</v>
      </c>
      <c r="DA299" s="336" t="s">
        <v>8</v>
      </c>
      <c r="DB299" s="336" t="s">
        <v>8</v>
      </c>
      <c r="DC299" s="336" t="s">
        <v>8</v>
      </c>
      <c r="DD299" s="336" t="s">
        <v>8</v>
      </c>
      <c r="DE299" s="57" t="s">
        <v>8</v>
      </c>
      <c r="DF299" s="57" t="s">
        <v>8</v>
      </c>
      <c r="DG299" s="2"/>
      <c r="DH299" s="2"/>
      <c r="DI299" s="2"/>
      <c r="DJ299" s="2"/>
      <c r="DK299" s="2"/>
      <c r="DL299" s="2"/>
      <c r="DM299" s="2"/>
      <c r="DN299" s="2"/>
      <c r="DO299" s="2"/>
      <c r="DP299" s="2"/>
      <c r="DQ299" s="2"/>
      <c r="DR299" s="2"/>
      <c r="DS299" s="2"/>
      <c r="DT299" s="2"/>
      <c r="DU299" s="2"/>
      <c r="DV299" s="2"/>
      <c r="DW299" s="2"/>
      <c r="DX299" s="2"/>
      <c r="DY299" s="2"/>
      <c r="DZ299" s="2"/>
    </row>
    <row r="300" spans="1:130" ht="58.5" hidden="1" customHeight="1" x14ac:dyDescent="0.25">
      <c r="A300" s="49">
        <v>263</v>
      </c>
      <c r="B300" s="62">
        <v>393</v>
      </c>
      <c r="C300" s="56">
        <v>396</v>
      </c>
      <c r="D300" s="8" t="s">
        <v>355</v>
      </c>
      <c r="E300" s="15" t="s">
        <v>11</v>
      </c>
      <c r="F300" s="15" t="s">
        <v>356</v>
      </c>
      <c r="G300" s="64" t="s">
        <v>19</v>
      </c>
      <c r="H300" s="117" t="s">
        <v>356</v>
      </c>
      <c r="I300" s="64" t="s">
        <v>628</v>
      </c>
      <c r="J300" s="64" t="s">
        <v>339</v>
      </c>
      <c r="K300" s="16" t="s">
        <v>6</v>
      </c>
      <c r="L300" s="16" t="s">
        <v>15</v>
      </c>
      <c r="M300" s="11"/>
      <c r="N300" s="297" t="s">
        <v>1200</v>
      </c>
      <c r="O300" s="66" t="s">
        <v>15</v>
      </c>
      <c r="P300" s="66"/>
      <c r="Q300" s="66"/>
      <c r="R300" s="66"/>
      <c r="S300" s="66"/>
      <c r="T300" s="66"/>
      <c r="U300" s="66"/>
      <c r="V300" s="66"/>
      <c r="W300" s="66"/>
      <c r="X300" s="66"/>
      <c r="Y300" s="67">
        <f t="shared" si="111"/>
        <v>1</v>
      </c>
      <c r="Z300" s="16"/>
      <c r="AA300" s="16"/>
      <c r="AB300" s="16" t="s">
        <v>645</v>
      </c>
      <c r="AC300" s="16" t="s">
        <v>645</v>
      </c>
      <c r="AD300" s="16"/>
      <c r="AE300" s="68"/>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6">
        <v>2</v>
      </c>
      <c r="BK300" s="16">
        <v>2</v>
      </c>
      <c r="BL300" s="16">
        <v>2</v>
      </c>
      <c r="BM300" s="16">
        <v>2</v>
      </c>
      <c r="BN300" s="16">
        <v>2</v>
      </c>
      <c r="BO300" s="16">
        <v>2</v>
      </c>
      <c r="BP300" s="16">
        <v>2</v>
      </c>
      <c r="BQ300" s="16">
        <v>2</v>
      </c>
      <c r="BR300" s="16">
        <v>2</v>
      </c>
      <c r="BS300" s="16">
        <v>2</v>
      </c>
      <c r="BT300" s="16">
        <v>2</v>
      </c>
      <c r="BU300" s="16">
        <v>2</v>
      </c>
      <c r="BV300" s="16">
        <v>2</v>
      </c>
      <c r="BW300" s="16">
        <v>2</v>
      </c>
      <c r="BX300" s="16">
        <v>2</v>
      </c>
      <c r="BY300" s="16">
        <v>2</v>
      </c>
      <c r="BZ300" s="16">
        <v>2</v>
      </c>
      <c r="CA300" s="16">
        <v>2</v>
      </c>
      <c r="CB300" s="16">
        <v>2</v>
      </c>
      <c r="CC300" s="16">
        <v>2</v>
      </c>
      <c r="CD300" s="16">
        <v>2</v>
      </c>
      <c r="CE300" s="16">
        <v>2</v>
      </c>
      <c r="CF300" s="16">
        <v>2</v>
      </c>
      <c r="CG300" s="16">
        <v>2</v>
      </c>
      <c r="CH300" s="16">
        <v>2</v>
      </c>
      <c r="CI300" s="16">
        <v>2</v>
      </c>
      <c r="CJ300" s="16">
        <v>2</v>
      </c>
      <c r="CK300" s="16">
        <v>2</v>
      </c>
      <c r="CL300" s="16">
        <v>2</v>
      </c>
      <c r="CM300" s="16">
        <v>2</v>
      </c>
      <c r="CN300" s="16">
        <v>2</v>
      </c>
      <c r="CO300" s="16">
        <v>2</v>
      </c>
      <c r="CP300" s="16">
        <v>2</v>
      </c>
      <c r="CQ300" s="16">
        <v>2</v>
      </c>
      <c r="CR300" s="16">
        <v>2</v>
      </c>
      <c r="CS300" s="16">
        <v>2</v>
      </c>
      <c r="CT300" s="16">
        <v>2</v>
      </c>
      <c r="CU300" s="16">
        <v>2</v>
      </c>
      <c r="CV300" s="16">
        <v>2</v>
      </c>
      <c r="CW300" s="69">
        <f t="shared" ref="CW300:CW312" si="132">COUNTIF(BJ300:CV300,"2")</f>
        <v>39</v>
      </c>
      <c r="CX300" s="352">
        <f t="shared" ref="CX300:CX312" si="133">CW300/(CW300+CY300+DA300+DC300)</f>
        <v>1</v>
      </c>
      <c r="CY300" s="69">
        <f t="shared" ref="CY300:CY312" si="134">COUNTIF(BJ300:CV300,"1")</f>
        <v>0</v>
      </c>
      <c r="CZ300" s="70">
        <f t="shared" ref="CZ300:CZ312" si="135">CY300/(CW300+CY300+DA300+DC300)</f>
        <v>0</v>
      </c>
      <c r="DA300" s="69">
        <f t="shared" ref="DA300:DA312" si="136">COUNTIF(BJ300:CV300,"0")</f>
        <v>0</v>
      </c>
      <c r="DB300" s="70">
        <f t="shared" ref="DB300:DB312" si="137">DA300/(CW300+CY300+DA300+DC300)</f>
        <v>0</v>
      </c>
      <c r="DC300" s="69">
        <f t="shared" ref="DC300:DC312" si="138">COUNTIF(BJ300:CV300,"KĐG")</f>
        <v>0</v>
      </c>
      <c r="DD300" s="70">
        <f t="shared" ref="DD300:DD312" si="139">DC300/(CW300+CY300+DA300+DC300)</f>
        <v>0</v>
      </c>
      <c r="DE300" s="71">
        <f t="shared" ref="DE300:DE312" si="140">(((CW300*2)+(CY300*1)+(DA300*0)))/(CW300+CY300+DA300)</f>
        <v>2</v>
      </c>
      <c r="DF300" s="71" t="str">
        <f t="shared" ref="DF300:DF312" si="141">IF(DD300&gt;=50%,"KĐG",IF(DE300&gt;=1.6,"Đạt mục tiêu",IF(DE300&gt;=1,"Cần cố gắng","Chưa đạt")))</f>
        <v>Đạt mục tiêu</v>
      </c>
      <c r="DG300" s="2"/>
      <c r="DH300" s="2"/>
      <c r="DI300" s="2"/>
      <c r="DJ300" s="2"/>
      <c r="DK300" s="2"/>
      <c r="DL300" s="2"/>
      <c r="DM300" s="2"/>
      <c r="DN300" s="2"/>
      <c r="DO300" s="2"/>
      <c r="DP300" s="2"/>
      <c r="DQ300" s="2"/>
      <c r="DR300" s="2"/>
      <c r="DS300" s="2"/>
      <c r="DT300" s="2"/>
      <c r="DU300" s="2"/>
      <c r="DV300" s="2"/>
      <c r="DW300" s="2"/>
      <c r="DX300" s="2"/>
      <c r="DY300" s="2"/>
      <c r="DZ300" s="2"/>
    </row>
    <row r="301" spans="1:130" ht="42.75" hidden="1" customHeight="1" x14ac:dyDescent="0.25">
      <c r="A301" s="49">
        <v>264</v>
      </c>
      <c r="B301" s="62">
        <v>396</v>
      </c>
      <c r="C301" s="56">
        <v>399</v>
      </c>
      <c r="D301" s="8" t="s">
        <v>357</v>
      </c>
      <c r="E301" s="15" t="s">
        <v>11</v>
      </c>
      <c r="F301" s="15" t="s">
        <v>358</v>
      </c>
      <c r="G301" s="64" t="s">
        <v>11</v>
      </c>
      <c r="H301" s="8" t="s">
        <v>806</v>
      </c>
      <c r="I301" s="64" t="s">
        <v>628</v>
      </c>
      <c r="J301" s="64" t="s">
        <v>339</v>
      </c>
      <c r="K301" s="16" t="s">
        <v>6</v>
      </c>
      <c r="L301" s="16" t="s">
        <v>15</v>
      </c>
      <c r="M301" s="11"/>
      <c r="N301" s="305" t="s">
        <v>543</v>
      </c>
      <c r="O301" s="66"/>
      <c r="P301" s="66"/>
      <c r="Q301" s="66"/>
      <c r="R301" s="66" t="s">
        <v>15</v>
      </c>
      <c r="S301" s="66"/>
      <c r="T301" s="66"/>
      <c r="U301" s="66"/>
      <c r="V301" s="66"/>
      <c r="W301" s="66"/>
      <c r="X301" s="66"/>
      <c r="Y301" s="67">
        <f t="shared" si="111"/>
        <v>1</v>
      </c>
      <c r="Z301" s="16"/>
      <c r="AA301" s="16"/>
      <c r="AB301" s="16"/>
      <c r="AC301" s="16"/>
      <c r="AD301" s="16"/>
      <c r="AE301" s="68"/>
      <c r="AF301" s="12"/>
      <c r="AG301" s="12"/>
      <c r="AH301" s="12"/>
      <c r="AI301" s="12"/>
      <c r="AJ301" s="12"/>
      <c r="AK301" s="12"/>
      <c r="AL301" s="12"/>
      <c r="AM301" s="12"/>
      <c r="AN301" s="12"/>
      <c r="AO301" s="12" t="s">
        <v>857</v>
      </c>
      <c r="AP301" s="12"/>
      <c r="AQ301" s="12"/>
      <c r="AR301" s="12"/>
      <c r="AS301" s="12"/>
      <c r="AT301" s="12"/>
      <c r="AU301" s="12"/>
      <c r="AV301" s="12"/>
      <c r="AW301" s="12"/>
      <c r="AX301" s="12"/>
      <c r="AY301" s="12"/>
      <c r="AZ301" s="12"/>
      <c r="BA301" s="12"/>
      <c r="BB301" s="12"/>
      <c r="BC301" s="12"/>
      <c r="BD301" s="12"/>
      <c r="BE301" s="12"/>
      <c r="BF301" s="12"/>
      <c r="BG301" s="12"/>
      <c r="BH301" s="12"/>
      <c r="BI301" s="12"/>
      <c r="BJ301" s="16">
        <v>2</v>
      </c>
      <c r="BK301" s="16">
        <v>2</v>
      </c>
      <c r="BL301" s="16">
        <v>2</v>
      </c>
      <c r="BM301" s="16">
        <v>2</v>
      </c>
      <c r="BN301" s="16">
        <v>2</v>
      </c>
      <c r="BO301" s="16">
        <v>2</v>
      </c>
      <c r="BP301" s="16">
        <v>2</v>
      </c>
      <c r="BQ301" s="16">
        <v>2</v>
      </c>
      <c r="BR301" s="16">
        <v>2</v>
      </c>
      <c r="BS301" s="16">
        <v>2</v>
      </c>
      <c r="BT301" s="16">
        <v>2</v>
      </c>
      <c r="BU301" s="16">
        <v>2</v>
      </c>
      <c r="BV301" s="16">
        <v>2</v>
      </c>
      <c r="BW301" s="16">
        <v>2</v>
      </c>
      <c r="BX301" s="16">
        <v>2</v>
      </c>
      <c r="BY301" s="16">
        <v>2</v>
      </c>
      <c r="BZ301" s="16">
        <v>2</v>
      </c>
      <c r="CA301" s="16">
        <v>2</v>
      </c>
      <c r="CB301" s="16">
        <v>2</v>
      </c>
      <c r="CC301" s="16">
        <v>2</v>
      </c>
      <c r="CD301" s="16">
        <v>2</v>
      </c>
      <c r="CE301" s="16">
        <v>2</v>
      </c>
      <c r="CF301" s="16">
        <v>2</v>
      </c>
      <c r="CG301" s="16">
        <v>2</v>
      </c>
      <c r="CH301" s="16">
        <v>2</v>
      </c>
      <c r="CI301" s="16">
        <v>2</v>
      </c>
      <c r="CJ301" s="16">
        <v>2</v>
      </c>
      <c r="CK301" s="16">
        <v>2</v>
      </c>
      <c r="CL301" s="16">
        <v>2</v>
      </c>
      <c r="CM301" s="16">
        <v>2</v>
      </c>
      <c r="CN301" s="16">
        <v>2</v>
      </c>
      <c r="CO301" s="16">
        <v>2</v>
      </c>
      <c r="CP301" s="16">
        <v>2</v>
      </c>
      <c r="CQ301" s="16">
        <v>2</v>
      </c>
      <c r="CR301" s="16">
        <v>2</v>
      </c>
      <c r="CS301" s="16">
        <v>2</v>
      </c>
      <c r="CT301" s="16">
        <v>2</v>
      </c>
      <c r="CU301" s="16">
        <v>2</v>
      </c>
      <c r="CV301" s="16">
        <v>2</v>
      </c>
      <c r="CW301" s="69">
        <f t="shared" si="132"/>
        <v>39</v>
      </c>
      <c r="CX301" s="352">
        <f t="shared" si="133"/>
        <v>1</v>
      </c>
      <c r="CY301" s="69">
        <f t="shared" si="134"/>
        <v>0</v>
      </c>
      <c r="CZ301" s="70">
        <f t="shared" si="135"/>
        <v>0</v>
      </c>
      <c r="DA301" s="69">
        <f t="shared" si="136"/>
        <v>0</v>
      </c>
      <c r="DB301" s="70">
        <f t="shared" si="137"/>
        <v>0</v>
      </c>
      <c r="DC301" s="69">
        <f t="shared" si="138"/>
        <v>0</v>
      </c>
      <c r="DD301" s="70">
        <f t="shared" si="139"/>
        <v>0</v>
      </c>
      <c r="DE301" s="71">
        <f t="shared" si="140"/>
        <v>2</v>
      </c>
      <c r="DF301" s="71" t="str">
        <f t="shared" si="141"/>
        <v>Đạt mục tiêu</v>
      </c>
      <c r="DG301" s="2"/>
      <c r="DH301" s="2"/>
      <c r="DI301" s="2"/>
      <c r="DJ301" s="2"/>
      <c r="DK301" s="2"/>
      <c r="DL301" s="2"/>
      <c r="DM301" s="2"/>
      <c r="DN301" s="2"/>
      <c r="DO301" s="2"/>
      <c r="DP301" s="2"/>
      <c r="DQ301" s="2"/>
      <c r="DR301" s="2"/>
      <c r="DS301" s="2"/>
      <c r="DT301" s="2"/>
      <c r="DU301" s="2"/>
      <c r="DV301" s="2"/>
      <c r="DW301" s="2"/>
      <c r="DX301" s="2"/>
      <c r="DY301" s="2"/>
      <c r="DZ301" s="2"/>
    </row>
    <row r="302" spans="1:130" ht="50.25" hidden="1" customHeight="1" x14ac:dyDescent="0.25">
      <c r="A302" s="49">
        <v>265</v>
      </c>
      <c r="B302" s="62" t="s">
        <v>807</v>
      </c>
      <c r="C302" s="56">
        <v>402</v>
      </c>
      <c r="D302" s="8" t="s">
        <v>359</v>
      </c>
      <c r="E302" s="15" t="s">
        <v>11</v>
      </c>
      <c r="F302" s="15" t="s">
        <v>360</v>
      </c>
      <c r="G302" s="64" t="s">
        <v>19</v>
      </c>
      <c r="H302" s="8" t="s">
        <v>808</v>
      </c>
      <c r="I302" s="64" t="s">
        <v>628</v>
      </c>
      <c r="J302" s="64" t="s">
        <v>339</v>
      </c>
      <c r="K302" s="16" t="s">
        <v>6</v>
      </c>
      <c r="L302" s="16" t="s">
        <v>15</v>
      </c>
      <c r="M302" s="11"/>
      <c r="N302" s="306" t="s">
        <v>545</v>
      </c>
      <c r="O302" s="66"/>
      <c r="P302" s="66"/>
      <c r="Q302" s="66"/>
      <c r="R302" s="66"/>
      <c r="S302" s="66"/>
      <c r="T302" s="66" t="s">
        <v>15</v>
      </c>
      <c r="U302" s="66"/>
      <c r="V302" s="66"/>
      <c r="W302" s="66"/>
      <c r="X302" s="66"/>
      <c r="Y302" s="67">
        <f t="shared" si="111"/>
        <v>1</v>
      </c>
      <c r="Z302" s="16"/>
      <c r="AA302" s="12"/>
      <c r="AB302" s="12"/>
      <c r="AC302" s="12"/>
      <c r="AD302" s="12"/>
      <c r="AE302" s="68"/>
      <c r="AF302" s="12"/>
      <c r="AG302" s="12"/>
      <c r="AH302" s="12"/>
      <c r="AI302" s="12"/>
      <c r="AJ302" s="12"/>
      <c r="AK302" s="12"/>
      <c r="AL302" s="12"/>
      <c r="AM302" s="12"/>
      <c r="AN302" s="12"/>
      <c r="AO302" s="12"/>
      <c r="AP302" s="12"/>
      <c r="AQ302" s="12"/>
      <c r="AR302" s="12"/>
      <c r="AS302" s="12"/>
      <c r="AT302" s="12"/>
      <c r="AU302" s="12" t="s">
        <v>687</v>
      </c>
      <c r="AV302" s="12"/>
      <c r="AW302" s="12"/>
      <c r="AX302" s="12" t="s">
        <v>645</v>
      </c>
      <c r="AY302" s="12"/>
      <c r="AZ302" s="12"/>
      <c r="BA302" s="12"/>
      <c r="BB302" s="12"/>
      <c r="BC302" s="12"/>
      <c r="BD302" s="12"/>
      <c r="BE302" s="12"/>
      <c r="BF302" s="12"/>
      <c r="BG302" s="12"/>
      <c r="BH302" s="12"/>
      <c r="BI302" s="12"/>
      <c r="BJ302" s="345">
        <v>2</v>
      </c>
      <c r="BK302" s="345">
        <v>2</v>
      </c>
      <c r="BL302" s="345">
        <v>2</v>
      </c>
      <c r="BM302" s="345">
        <v>2</v>
      </c>
      <c r="BN302" s="345">
        <v>2</v>
      </c>
      <c r="BO302" s="345">
        <v>2</v>
      </c>
      <c r="BP302" s="345">
        <v>2</v>
      </c>
      <c r="BQ302" s="345">
        <v>2</v>
      </c>
      <c r="BR302" s="345">
        <v>2</v>
      </c>
      <c r="BS302" s="345">
        <v>2</v>
      </c>
      <c r="BT302" s="345">
        <v>2</v>
      </c>
      <c r="BU302" s="345">
        <v>2</v>
      </c>
      <c r="BV302" s="345">
        <v>2</v>
      </c>
      <c r="BW302" s="345">
        <v>2</v>
      </c>
      <c r="BX302" s="345">
        <v>2</v>
      </c>
      <c r="BY302" s="345">
        <v>2</v>
      </c>
      <c r="BZ302" s="345">
        <v>2</v>
      </c>
      <c r="CA302" s="345">
        <v>2</v>
      </c>
      <c r="CB302" s="345">
        <v>2</v>
      </c>
      <c r="CC302" s="345">
        <v>2</v>
      </c>
      <c r="CD302" s="345">
        <v>2</v>
      </c>
      <c r="CE302" s="345">
        <v>2</v>
      </c>
      <c r="CF302" s="345">
        <v>2</v>
      </c>
      <c r="CG302" s="345">
        <v>2</v>
      </c>
      <c r="CH302" s="345">
        <v>2</v>
      </c>
      <c r="CI302" s="345">
        <v>2</v>
      </c>
      <c r="CJ302" s="345">
        <v>2</v>
      </c>
      <c r="CK302" s="345">
        <v>2</v>
      </c>
      <c r="CL302" s="345">
        <v>2</v>
      </c>
      <c r="CM302" s="345">
        <v>2</v>
      </c>
      <c r="CN302" s="345">
        <v>2</v>
      </c>
      <c r="CO302" s="345">
        <v>2</v>
      </c>
      <c r="CP302" s="345">
        <v>2</v>
      </c>
      <c r="CQ302" s="345">
        <v>2</v>
      </c>
      <c r="CR302" s="345">
        <v>2</v>
      </c>
      <c r="CS302" s="345">
        <v>2</v>
      </c>
      <c r="CT302" s="345">
        <v>2</v>
      </c>
      <c r="CU302" s="345">
        <v>2</v>
      </c>
      <c r="CV302" s="345">
        <v>2</v>
      </c>
      <c r="CW302" s="335">
        <f t="shared" si="132"/>
        <v>39</v>
      </c>
      <c r="CX302" s="330">
        <f t="shared" si="133"/>
        <v>1</v>
      </c>
      <c r="CY302" s="335">
        <f t="shared" si="134"/>
        <v>0</v>
      </c>
      <c r="CZ302" s="339">
        <f t="shared" si="135"/>
        <v>0</v>
      </c>
      <c r="DA302" s="335">
        <f t="shared" si="136"/>
        <v>0</v>
      </c>
      <c r="DB302" s="339">
        <f t="shared" si="137"/>
        <v>0</v>
      </c>
      <c r="DC302" s="335">
        <f t="shared" si="138"/>
        <v>0</v>
      </c>
      <c r="DD302" s="339">
        <f t="shared" si="139"/>
        <v>0</v>
      </c>
      <c r="DE302" s="71">
        <f t="shared" si="140"/>
        <v>2</v>
      </c>
      <c r="DF302" s="71" t="str">
        <f t="shared" si="141"/>
        <v>Đạt mục tiêu</v>
      </c>
      <c r="DG302" s="2"/>
      <c r="DH302" s="2"/>
      <c r="DI302" s="2"/>
      <c r="DJ302" s="2"/>
      <c r="DK302" s="2"/>
      <c r="DL302" s="2"/>
      <c r="DM302" s="2"/>
      <c r="DN302" s="2"/>
      <c r="DO302" s="2"/>
      <c r="DP302" s="2"/>
      <c r="DQ302" s="2"/>
      <c r="DR302" s="2"/>
      <c r="DS302" s="2"/>
      <c r="DT302" s="2"/>
      <c r="DU302" s="2"/>
      <c r="DV302" s="2"/>
      <c r="DW302" s="2"/>
      <c r="DX302" s="2"/>
      <c r="DY302" s="2"/>
      <c r="DZ302" s="2"/>
    </row>
    <row r="303" spans="1:130" ht="75.75" hidden="1" customHeight="1" x14ac:dyDescent="0.25">
      <c r="A303" s="49">
        <v>266</v>
      </c>
      <c r="B303" s="62">
        <v>402</v>
      </c>
      <c r="C303" s="56">
        <v>405</v>
      </c>
      <c r="D303" s="8" t="s">
        <v>361</v>
      </c>
      <c r="E303" s="15" t="s">
        <v>11</v>
      </c>
      <c r="F303" s="15" t="s">
        <v>362</v>
      </c>
      <c r="G303" s="64" t="s">
        <v>19</v>
      </c>
      <c r="H303" s="117" t="s">
        <v>809</v>
      </c>
      <c r="I303" s="64" t="s">
        <v>628</v>
      </c>
      <c r="J303" s="64" t="s">
        <v>339</v>
      </c>
      <c r="K303" s="16" t="s">
        <v>6</v>
      </c>
      <c r="L303" s="16" t="s">
        <v>15</v>
      </c>
      <c r="M303" s="11"/>
      <c r="N303" s="11" t="s">
        <v>1274</v>
      </c>
      <c r="O303" s="66"/>
      <c r="P303" s="66"/>
      <c r="Q303" s="66"/>
      <c r="R303" s="66"/>
      <c r="S303" s="66"/>
      <c r="T303" s="66"/>
      <c r="U303" s="66"/>
      <c r="V303" s="66" t="s">
        <v>15</v>
      </c>
      <c r="W303" s="66"/>
      <c r="X303" s="66"/>
      <c r="Y303" s="67">
        <f t="shared" si="111"/>
        <v>1</v>
      </c>
      <c r="Z303" s="16"/>
      <c r="AA303" s="16"/>
      <c r="AB303" s="16"/>
      <c r="AC303" s="16"/>
      <c r="AD303" s="16"/>
      <c r="AE303" s="68"/>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t="s">
        <v>645</v>
      </c>
      <c r="BD303" s="12" t="s">
        <v>645</v>
      </c>
      <c r="BE303" s="12" t="s">
        <v>623</v>
      </c>
      <c r="BF303" s="12"/>
      <c r="BG303" s="12"/>
      <c r="BH303" s="12"/>
      <c r="BI303" s="12"/>
      <c r="BJ303" s="16">
        <v>2</v>
      </c>
      <c r="BK303" s="16">
        <v>2</v>
      </c>
      <c r="BL303" s="16">
        <v>2</v>
      </c>
      <c r="BM303" s="16">
        <v>2</v>
      </c>
      <c r="BN303" s="16">
        <v>2</v>
      </c>
      <c r="BO303" s="16">
        <v>2</v>
      </c>
      <c r="BP303" s="16">
        <v>2</v>
      </c>
      <c r="BQ303" s="16">
        <v>2</v>
      </c>
      <c r="BR303" s="16">
        <v>2</v>
      </c>
      <c r="BS303" s="16">
        <v>2</v>
      </c>
      <c r="BT303" s="16">
        <v>2</v>
      </c>
      <c r="BU303" s="16">
        <v>2</v>
      </c>
      <c r="BV303" s="16">
        <v>2</v>
      </c>
      <c r="BW303" s="16">
        <v>2</v>
      </c>
      <c r="BX303" s="16">
        <v>2</v>
      </c>
      <c r="BY303" s="16">
        <v>2</v>
      </c>
      <c r="BZ303" s="16">
        <v>2</v>
      </c>
      <c r="CA303" s="16">
        <v>2</v>
      </c>
      <c r="CB303" s="16">
        <v>2</v>
      </c>
      <c r="CC303" s="16">
        <v>2</v>
      </c>
      <c r="CD303" s="16">
        <v>2</v>
      </c>
      <c r="CE303" s="16">
        <v>2</v>
      </c>
      <c r="CF303" s="16">
        <v>2</v>
      </c>
      <c r="CG303" s="16">
        <v>2</v>
      </c>
      <c r="CH303" s="16">
        <v>2</v>
      </c>
      <c r="CI303" s="16">
        <v>2</v>
      </c>
      <c r="CJ303" s="16">
        <v>2</v>
      </c>
      <c r="CK303" s="16">
        <v>2</v>
      </c>
      <c r="CL303" s="16">
        <v>2</v>
      </c>
      <c r="CM303" s="16">
        <v>2</v>
      </c>
      <c r="CN303" s="16">
        <v>2</v>
      </c>
      <c r="CO303" s="16">
        <v>2</v>
      </c>
      <c r="CP303" s="16">
        <v>2</v>
      </c>
      <c r="CQ303" s="16">
        <v>2</v>
      </c>
      <c r="CR303" s="16">
        <v>2</v>
      </c>
      <c r="CS303" s="16"/>
      <c r="CT303" s="16">
        <v>2</v>
      </c>
      <c r="CU303" s="16">
        <v>2</v>
      </c>
      <c r="CV303" s="16">
        <v>2</v>
      </c>
      <c r="CW303" s="69">
        <f t="shared" si="132"/>
        <v>38</v>
      </c>
      <c r="CX303" s="352">
        <f t="shared" si="133"/>
        <v>1</v>
      </c>
      <c r="CY303" s="69">
        <f t="shared" si="134"/>
        <v>0</v>
      </c>
      <c r="CZ303" s="70">
        <f t="shared" si="135"/>
        <v>0</v>
      </c>
      <c r="DA303" s="69">
        <f t="shared" si="136"/>
        <v>0</v>
      </c>
      <c r="DB303" s="70">
        <f t="shared" si="137"/>
        <v>0</v>
      </c>
      <c r="DC303" s="69">
        <f t="shared" si="138"/>
        <v>0</v>
      </c>
      <c r="DD303" s="70">
        <f t="shared" si="139"/>
        <v>0</v>
      </c>
      <c r="DE303" s="71">
        <f t="shared" si="140"/>
        <v>2</v>
      </c>
      <c r="DF303" s="71" t="str">
        <f t="shared" si="141"/>
        <v>Đạt mục tiêu</v>
      </c>
      <c r="DG303" s="2"/>
      <c r="DH303" s="2"/>
      <c r="DI303" s="2"/>
      <c r="DJ303" s="2"/>
      <c r="DK303" s="2"/>
      <c r="DL303" s="2"/>
      <c r="DM303" s="2"/>
      <c r="DN303" s="2"/>
      <c r="DO303" s="2"/>
      <c r="DP303" s="2"/>
      <c r="DQ303" s="2"/>
      <c r="DR303" s="2"/>
      <c r="DS303" s="2"/>
      <c r="DT303" s="2"/>
      <c r="DU303" s="2"/>
      <c r="DV303" s="2"/>
      <c r="DW303" s="2"/>
      <c r="DX303" s="2"/>
      <c r="DY303" s="2"/>
      <c r="DZ303" s="2"/>
    </row>
    <row r="304" spans="1:130" ht="60" hidden="1" customHeight="1" x14ac:dyDescent="0.25">
      <c r="A304" s="49">
        <v>267</v>
      </c>
      <c r="B304" s="62">
        <v>405</v>
      </c>
      <c r="C304" s="56">
        <v>406</v>
      </c>
      <c r="D304" s="9" t="s">
        <v>363</v>
      </c>
      <c r="E304" s="15" t="s">
        <v>11</v>
      </c>
      <c r="F304" s="15" t="s">
        <v>364</v>
      </c>
      <c r="G304" s="64" t="s">
        <v>19</v>
      </c>
      <c r="H304" s="227" t="s">
        <v>1180</v>
      </c>
      <c r="I304" s="64" t="s">
        <v>628</v>
      </c>
      <c r="J304" s="8" t="s">
        <v>339</v>
      </c>
      <c r="K304" s="12" t="s">
        <v>120</v>
      </c>
      <c r="L304" s="12" t="s">
        <v>15</v>
      </c>
      <c r="M304" s="11">
        <v>9</v>
      </c>
      <c r="N304" s="297" t="s">
        <v>1200</v>
      </c>
      <c r="O304" s="80" t="s">
        <v>15</v>
      </c>
      <c r="P304" s="80"/>
      <c r="Q304" s="80"/>
      <c r="R304" s="80"/>
      <c r="S304" s="80"/>
      <c r="T304" s="80"/>
      <c r="U304" s="80"/>
      <c r="V304" s="80"/>
      <c r="W304" s="80"/>
      <c r="X304" s="80"/>
      <c r="Y304" s="67">
        <f t="shared" si="111"/>
        <v>1</v>
      </c>
      <c r="Z304" s="16"/>
      <c r="AA304" s="16" t="s">
        <v>1189</v>
      </c>
      <c r="AB304" s="16"/>
      <c r="AC304" s="16"/>
      <c r="AD304" s="16" t="s">
        <v>626</v>
      </c>
      <c r="AE304" s="68"/>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6">
        <v>2</v>
      </c>
      <c r="BK304" s="16">
        <v>2</v>
      </c>
      <c r="BL304" s="16">
        <v>2</v>
      </c>
      <c r="BM304" s="16">
        <v>2</v>
      </c>
      <c r="BN304" s="16">
        <v>2</v>
      </c>
      <c r="BO304" s="16">
        <v>2</v>
      </c>
      <c r="BP304" s="16">
        <v>2</v>
      </c>
      <c r="BQ304" s="16">
        <v>2</v>
      </c>
      <c r="BR304" s="16">
        <v>2</v>
      </c>
      <c r="BS304" s="16">
        <v>2</v>
      </c>
      <c r="BT304" s="16">
        <v>2</v>
      </c>
      <c r="BU304" s="16">
        <v>2</v>
      </c>
      <c r="BV304" s="16">
        <v>2</v>
      </c>
      <c r="BW304" s="16">
        <v>2</v>
      </c>
      <c r="BX304" s="16">
        <v>2</v>
      </c>
      <c r="BY304" s="16">
        <v>2</v>
      </c>
      <c r="BZ304" s="16">
        <v>2</v>
      </c>
      <c r="CA304" s="16">
        <v>2</v>
      </c>
      <c r="CB304" s="16">
        <v>2</v>
      </c>
      <c r="CC304" s="16">
        <v>2</v>
      </c>
      <c r="CD304" s="16">
        <v>2</v>
      </c>
      <c r="CE304" s="16">
        <v>2</v>
      </c>
      <c r="CF304" s="16">
        <v>2</v>
      </c>
      <c r="CG304" s="16">
        <v>2</v>
      </c>
      <c r="CH304" s="16">
        <v>1</v>
      </c>
      <c r="CI304" s="16">
        <v>1</v>
      </c>
      <c r="CJ304" s="16">
        <v>1</v>
      </c>
      <c r="CK304" s="16">
        <v>1</v>
      </c>
      <c r="CL304" s="16">
        <v>2</v>
      </c>
      <c r="CM304" s="16">
        <v>2</v>
      </c>
      <c r="CN304" s="16">
        <v>2</v>
      </c>
      <c r="CO304" s="16">
        <v>2</v>
      </c>
      <c r="CP304" s="16">
        <v>2</v>
      </c>
      <c r="CQ304" s="16">
        <v>2</v>
      </c>
      <c r="CR304" s="16">
        <v>2</v>
      </c>
      <c r="CS304" s="16">
        <v>2</v>
      </c>
      <c r="CT304" s="16">
        <v>2</v>
      </c>
      <c r="CU304" s="16">
        <v>2</v>
      </c>
      <c r="CV304" s="16">
        <v>2</v>
      </c>
      <c r="CW304" s="69">
        <f t="shared" si="132"/>
        <v>35</v>
      </c>
      <c r="CX304" s="352">
        <f t="shared" si="133"/>
        <v>0.89743589743589747</v>
      </c>
      <c r="CY304" s="69">
        <f t="shared" si="134"/>
        <v>4</v>
      </c>
      <c r="CZ304" s="70">
        <f t="shared" si="135"/>
        <v>0.10256410256410256</v>
      </c>
      <c r="DA304" s="69">
        <f t="shared" si="136"/>
        <v>0</v>
      </c>
      <c r="DB304" s="70">
        <f t="shared" si="137"/>
        <v>0</v>
      </c>
      <c r="DC304" s="69">
        <f t="shared" si="138"/>
        <v>0</v>
      </c>
      <c r="DD304" s="70">
        <f t="shared" si="139"/>
        <v>0</v>
      </c>
      <c r="DE304" s="71">
        <f t="shared" si="140"/>
        <v>1.8974358974358974</v>
      </c>
      <c r="DF304" s="71" t="str">
        <f t="shared" si="141"/>
        <v>Đạt mục tiêu</v>
      </c>
      <c r="DG304" s="2"/>
      <c r="DH304" s="2"/>
      <c r="DI304" s="2"/>
      <c r="DJ304" s="2"/>
      <c r="DK304" s="2"/>
      <c r="DL304" s="2"/>
      <c r="DM304" s="2"/>
      <c r="DN304" s="2"/>
      <c r="DO304" s="2"/>
      <c r="DP304" s="2"/>
      <c r="DQ304" s="2"/>
      <c r="DR304" s="2"/>
      <c r="DS304" s="2"/>
      <c r="DT304" s="2"/>
      <c r="DU304" s="2"/>
      <c r="DV304" s="2"/>
      <c r="DW304" s="2"/>
      <c r="DX304" s="2"/>
      <c r="DY304" s="2"/>
      <c r="DZ304" s="2"/>
    </row>
    <row r="305" spans="1:130" ht="66.75" customHeight="1" x14ac:dyDescent="0.25">
      <c r="A305" s="49">
        <v>268</v>
      </c>
      <c r="B305" s="55">
        <v>406</v>
      </c>
      <c r="C305" s="56">
        <v>406</v>
      </c>
      <c r="D305" s="9" t="s">
        <v>363</v>
      </c>
      <c r="E305" s="15" t="s">
        <v>11</v>
      </c>
      <c r="F305" s="15" t="s">
        <v>364</v>
      </c>
      <c r="G305" s="64" t="s">
        <v>19</v>
      </c>
      <c r="H305" s="8" t="s">
        <v>1391</v>
      </c>
      <c r="I305" s="64" t="s">
        <v>628</v>
      </c>
      <c r="J305" s="8" t="s">
        <v>339</v>
      </c>
      <c r="K305" s="13"/>
      <c r="L305" s="13"/>
      <c r="M305" s="11"/>
      <c r="N305" s="305" t="s">
        <v>541</v>
      </c>
      <c r="O305" s="80"/>
      <c r="P305" s="80" t="s">
        <v>15</v>
      </c>
      <c r="Q305" s="80"/>
      <c r="R305" s="80"/>
      <c r="S305" s="80"/>
      <c r="T305" s="80"/>
      <c r="U305" s="80"/>
      <c r="V305" s="80"/>
      <c r="W305" s="80"/>
      <c r="X305" s="80"/>
      <c r="Y305" s="67">
        <f t="shared" ref="Y305:Y336" si="142">COUNTIF(O305:X305,"x")</f>
        <v>1</v>
      </c>
      <c r="Z305" s="16"/>
      <c r="AA305" s="12"/>
      <c r="AB305" s="12"/>
      <c r="AC305" s="12"/>
      <c r="AD305" s="12"/>
      <c r="AE305" s="16"/>
      <c r="AF305" s="16"/>
      <c r="AG305" s="16" t="s">
        <v>626</v>
      </c>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6">
        <v>2</v>
      </c>
      <c r="BK305" s="16">
        <v>2</v>
      </c>
      <c r="BL305" s="16">
        <v>1</v>
      </c>
      <c r="BM305" s="16">
        <v>1</v>
      </c>
      <c r="BN305" s="16">
        <v>2</v>
      </c>
      <c r="BO305" s="16">
        <v>2</v>
      </c>
      <c r="BP305" s="16">
        <v>1</v>
      </c>
      <c r="BQ305" s="16">
        <v>2</v>
      </c>
      <c r="BR305" s="16">
        <v>2</v>
      </c>
      <c r="BS305" s="16">
        <v>2</v>
      </c>
      <c r="BT305" s="16">
        <v>2</v>
      </c>
      <c r="BU305" s="16">
        <v>2</v>
      </c>
      <c r="BV305" s="16">
        <v>2</v>
      </c>
      <c r="BW305" s="16">
        <v>2</v>
      </c>
      <c r="BX305" s="16">
        <v>2</v>
      </c>
      <c r="BY305" s="16">
        <v>2</v>
      </c>
      <c r="BZ305" s="16">
        <v>2</v>
      </c>
      <c r="CA305" s="16">
        <v>2</v>
      </c>
      <c r="CB305" s="16">
        <v>2</v>
      </c>
      <c r="CC305" s="16">
        <v>2</v>
      </c>
      <c r="CD305" s="16">
        <v>2</v>
      </c>
      <c r="CE305" s="16">
        <v>2</v>
      </c>
      <c r="CF305" s="16">
        <v>2</v>
      </c>
      <c r="CG305" s="16">
        <v>2</v>
      </c>
      <c r="CH305" s="16">
        <v>2</v>
      </c>
      <c r="CI305" s="16">
        <v>2</v>
      </c>
      <c r="CJ305" s="16">
        <v>2</v>
      </c>
      <c r="CK305" s="16">
        <v>2</v>
      </c>
      <c r="CL305" s="16">
        <v>2</v>
      </c>
      <c r="CM305" s="16">
        <v>1</v>
      </c>
      <c r="CN305" s="16">
        <v>2</v>
      </c>
      <c r="CO305" s="16">
        <v>2</v>
      </c>
      <c r="CP305" s="16">
        <v>2</v>
      </c>
      <c r="CQ305" s="16">
        <v>2</v>
      </c>
      <c r="CR305" s="16">
        <v>2</v>
      </c>
      <c r="CS305" s="16">
        <v>1</v>
      </c>
      <c r="CT305" s="16">
        <v>2</v>
      </c>
      <c r="CU305" s="16">
        <v>1</v>
      </c>
      <c r="CV305" s="16">
        <v>2</v>
      </c>
      <c r="CW305" s="69">
        <f t="shared" si="132"/>
        <v>33</v>
      </c>
      <c r="CX305" s="352">
        <f t="shared" si="133"/>
        <v>0.84615384615384615</v>
      </c>
      <c r="CY305" s="69">
        <f t="shared" si="134"/>
        <v>6</v>
      </c>
      <c r="CZ305" s="70">
        <f t="shared" si="135"/>
        <v>0.15384615384615385</v>
      </c>
      <c r="DA305" s="69">
        <f t="shared" si="136"/>
        <v>0</v>
      </c>
      <c r="DB305" s="70">
        <f t="shared" si="137"/>
        <v>0</v>
      </c>
      <c r="DC305" s="69">
        <f t="shared" si="138"/>
        <v>0</v>
      </c>
      <c r="DD305" s="70">
        <f t="shared" si="139"/>
        <v>0</v>
      </c>
      <c r="DE305" s="71">
        <f t="shared" si="140"/>
        <v>1.8461538461538463</v>
      </c>
      <c r="DF305" s="71" t="str">
        <f t="shared" si="141"/>
        <v>Đạt mục tiêu</v>
      </c>
      <c r="DG305" s="2"/>
      <c r="DH305" s="2"/>
      <c r="DI305" s="2"/>
      <c r="DJ305" s="2"/>
      <c r="DK305" s="2"/>
      <c r="DL305" s="2"/>
      <c r="DM305" s="2"/>
      <c r="DN305" s="2"/>
      <c r="DO305" s="2"/>
      <c r="DP305" s="2"/>
      <c r="DQ305" s="2"/>
      <c r="DR305" s="2"/>
      <c r="DS305" s="2"/>
      <c r="DT305" s="2"/>
      <c r="DU305" s="2"/>
      <c r="DV305" s="2"/>
      <c r="DW305" s="2"/>
      <c r="DX305" s="2"/>
      <c r="DY305" s="2"/>
      <c r="DZ305" s="2"/>
    </row>
    <row r="306" spans="1:130" ht="61.5" hidden="1" customHeight="1" x14ac:dyDescent="0.25">
      <c r="A306" s="49">
        <v>269</v>
      </c>
      <c r="B306" s="62">
        <v>406</v>
      </c>
      <c r="C306" s="56">
        <v>406</v>
      </c>
      <c r="D306" s="9" t="s">
        <v>363</v>
      </c>
      <c r="E306" s="281" t="s">
        <v>11</v>
      </c>
      <c r="F306" s="15" t="s">
        <v>364</v>
      </c>
      <c r="G306" s="282" t="s">
        <v>19</v>
      </c>
      <c r="H306" s="143" t="s">
        <v>1127</v>
      </c>
      <c r="I306" s="64" t="s">
        <v>628</v>
      </c>
      <c r="J306" s="8" t="s">
        <v>339</v>
      </c>
      <c r="K306" s="13"/>
      <c r="L306" s="13"/>
      <c r="M306" s="11"/>
      <c r="N306" s="305" t="s">
        <v>542</v>
      </c>
      <c r="O306" s="80"/>
      <c r="P306" s="80"/>
      <c r="Q306" s="80" t="s">
        <v>15</v>
      </c>
      <c r="R306" s="80"/>
      <c r="S306" s="80"/>
      <c r="T306" s="80"/>
      <c r="U306" s="80"/>
      <c r="V306" s="80"/>
      <c r="W306" s="80"/>
      <c r="X306" s="80"/>
      <c r="Y306" s="67">
        <f t="shared" si="142"/>
        <v>1</v>
      </c>
      <c r="Z306" s="16"/>
      <c r="AA306" s="16"/>
      <c r="AB306" s="16"/>
      <c r="AC306" s="16"/>
      <c r="AD306" s="16"/>
      <c r="AE306" s="68"/>
      <c r="AF306" s="12"/>
      <c r="AG306" s="12"/>
      <c r="AH306" s="12"/>
      <c r="AI306" s="12" t="s">
        <v>626</v>
      </c>
      <c r="AJ306" s="12" t="s">
        <v>645</v>
      </c>
      <c r="AK306" s="12" t="s">
        <v>645</v>
      </c>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6">
        <v>2</v>
      </c>
      <c r="BK306" s="16">
        <v>2</v>
      </c>
      <c r="BL306" s="16">
        <v>2</v>
      </c>
      <c r="BM306" s="16">
        <v>2</v>
      </c>
      <c r="BN306" s="16">
        <v>2</v>
      </c>
      <c r="BO306" s="16">
        <v>2</v>
      </c>
      <c r="BP306" s="16">
        <v>2</v>
      </c>
      <c r="BQ306" s="16">
        <v>2</v>
      </c>
      <c r="BR306" s="16">
        <v>2</v>
      </c>
      <c r="BS306" s="16">
        <v>2</v>
      </c>
      <c r="BT306" s="16">
        <v>2</v>
      </c>
      <c r="BU306" s="16">
        <v>2</v>
      </c>
      <c r="BV306" s="16">
        <v>2</v>
      </c>
      <c r="BW306" s="16">
        <v>2</v>
      </c>
      <c r="BX306" s="16">
        <v>2</v>
      </c>
      <c r="BY306" s="16">
        <v>2</v>
      </c>
      <c r="BZ306" s="16">
        <v>2</v>
      </c>
      <c r="CA306" s="16">
        <v>2</v>
      </c>
      <c r="CB306" s="16">
        <v>2</v>
      </c>
      <c r="CC306" s="16">
        <v>2</v>
      </c>
      <c r="CD306" s="16">
        <v>2</v>
      </c>
      <c r="CE306" s="16">
        <v>2</v>
      </c>
      <c r="CF306" s="16">
        <v>2</v>
      </c>
      <c r="CG306" s="16">
        <v>2</v>
      </c>
      <c r="CH306" s="16">
        <v>2</v>
      </c>
      <c r="CI306" s="16">
        <v>2</v>
      </c>
      <c r="CJ306" s="16">
        <v>2</v>
      </c>
      <c r="CK306" s="16">
        <v>2</v>
      </c>
      <c r="CL306" s="16">
        <v>1</v>
      </c>
      <c r="CM306" s="16">
        <v>1</v>
      </c>
      <c r="CN306" s="16">
        <v>1</v>
      </c>
      <c r="CO306" s="16">
        <v>2</v>
      </c>
      <c r="CP306" s="16">
        <v>2</v>
      </c>
      <c r="CQ306" s="16">
        <v>2</v>
      </c>
      <c r="CR306" s="16">
        <v>2</v>
      </c>
      <c r="CS306" s="16">
        <v>2</v>
      </c>
      <c r="CT306" s="16">
        <v>2</v>
      </c>
      <c r="CU306" s="16">
        <v>2</v>
      </c>
      <c r="CV306" s="16">
        <v>2</v>
      </c>
      <c r="CW306" s="69">
        <f t="shared" si="132"/>
        <v>36</v>
      </c>
      <c r="CX306" s="352">
        <f t="shared" si="133"/>
        <v>0.92307692307692313</v>
      </c>
      <c r="CY306" s="69">
        <f t="shared" si="134"/>
        <v>3</v>
      </c>
      <c r="CZ306" s="70">
        <f t="shared" si="135"/>
        <v>7.6923076923076927E-2</v>
      </c>
      <c r="DA306" s="69">
        <f t="shared" si="136"/>
        <v>0</v>
      </c>
      <c r="DB306" s="70">
        <f t="shared" si="137"/>
        <v>0</v>
      </c>
      <c r="DC306" s="69">
        <f t="shared" si="138"/>
        <v>0</v>
      </c>
      <c r="DD306" s="70">
        <f t="shared" si="139"/>
        <v>0</v>
      </c>
      <c r="DE306" s="71">
        <f t="shared" si="140"/>
        <v>1.9230769230769231</v>
      </c>
      <c r="DF306" s="71" t="str">
        <f t="shared" si="141"/>
        <v>Đạt mục tiêu</v>
      </c>
      <c r="DG306" s="2"/>
      <c r="DH306" s="2"/>
      <c r="DI306" s="2"/>
      <c r="DJ306" s="2"/>
      <c r="DK306" s="2"/>
      <c r="DL306" s="2"/>
      <c r="DM306" s="2"/>
      <c r="DN306" s="2"/>
      <c r="DO306" s="2"/>
      <c r="DP306" s="2"/>
      <c r="DQ306" s="2"/>
      <c r="DR306" s="2"/>
      <c r="DS306" s="2"/>
      <c r="DT306" s="2"/>
      <c r="DU306" s="2"/>
      <c r="DV306" s="2"/>
      <c r="DW306" s="2"/>
      <c r="DX306" s="2"/>
      <c r="DY306" s="2"/>
      <c r="DZ306" s="2"/>
    </row>
    <row r="307" spans="1:130" ht="60.75" hidden="1" customHeight="1" x14ac:dyDescent="0.25">
      <c r="A307" s="49">
        <v>270</v>
      </c>
      <c r="B307" s="62">
        <v>406</v>
      </c>
      <c r="C307" s="56">
        <v>406</v>
      </c>
      <c r="D307" s="9" t="s">
        <v>363</v>
      </c>
      <c r="E307" s="15" t="s">
        <v>11</v>
      </c>
      <c r="F307" s="15" t="s">
        <v>364</v>
      </c>
      <c r="G307" s="64" t="s">
        <v>19</v>
      </c>
      <c r="H307" s="143" t="s">
        <v>810</v>
      </c>
      <c r="I307" s="64" t="s">
        <v>628</v>
      </c>
      <c r="J307" s="8" t="s">
        <v>339</v>
      </c>
      <c r="K307" s="13"/>
      <c r="L307" s="13"/>
      <c r="M307" s="11"/>
      <c r="N307" s="305" t="s">
        <v>543</v>
      </c>
      <c r="O307" s="80"/>
      <c r="P307" s="80"/>
      <c r="Q307" s="80"/>
      <c r="R307" s="80" t="s">
        <v>15</v>
      </c>
      <c r="S307" s="80"/>
      <c r="T307" s="80"/>
      <c r="U307" s="80"/>
      <c r="V307" s="80"/>
      <c r="W307" s="80"/>
      <c r="X307" s="80"/>
      <c r="Y307" s="67">
        <f t="shared" si="142"/>
        <v>1</v>
      </c>
      <c r="Z307" s="16"/>
      <c r="AA307" s="16"/>
      <c r="AB307" s="16"/>
      <c r="AC307" s="16"/>
      <c r="AD307" s="16"/>
      <c r="AE307" s="68"/>
      <c r="AF307" s="12"/>
      <c r="AG307" s="12"/>
      <c r="AH307" s="12"/>
      <c r="AI307" s="12"/>
      <c r="AJ307" s="12"/>
      <c r="AK307" s="12"/>
      <c r="AL307" s="12" t="s">
        <v>645</v>
      </c>
      <c r="AM307" s="12" t="s">
        <v>645</v>
      </c>
      <c r="AN307" s="12"/>
      <c r="AO307" s="12" t="s">
        <v>626</v>
      </c>
      <c r="AP307" s="12" t="s">
        <v>626</v>
      </c>
      <c r="AQ307" s="12"/>
      <c r="AR307" s="12"/>
      <c r="AS307" s="12"/>
      <c r="AT307" s="12"/>
      <c r="AU307" s="12"/>
      <c r="AV307" s="12"/>
      <c r="AW307" s="12"/>
      <c r="AX307" s="12"/>
      <c r="AY307" s="12"/>
      <c r="AZ307" s="12"/>
      <c r="BA307" s="12"/>
      <c r="BB307" s="12"/>
      <c r="BC307" s="12"/>
      <c r="BD307" s="12"/>
      <c r="BE307" s="12"/>
      <c r="BF307" s="12"/>
      <c r="BG307" s="12"/>
      <c r="BH307" s="12"/>
      <c r="BI307" s="12"/>
      <c r="BJ307" s="16">
        <v>2</v>
      </c>
      <c r="BK307" s="16">
        <v>2</v>
      </c>
      <c r="BL307" s="16">
        <v>2</v>
      </c>
      <c r="BM307" s="16">
        <v>2</v>
      </c>
      <c r="BN307" s="16">
        <v>2</v>
      </c>
      <c r="BO307" s="16">
        <v>2</v>
      </c>
      <c r="BP307" s="16">
        <v>2</v>
      </c>
      <c r="BQ307" s="16">
        <v>2</v>
      </c>
      <c r="BR307" s="16">
        <v>2</v>
      </c>
      <c r="BS307" s="16">
        <v>2</v>
      </c>
      <c r="BT307" s="16">
        <v>2</v>
      </c>
      <c r="BU307" s="16">
        <v>2</v>
      </c>
      <c r="BV307" s="16">
        <v>2</v>
      </c>
      <c r="BW307" s="16">
        <v>2</v>
      </c>
      <c r="BX307" s="16">
        <v>2</v>
      </c>
      <c r="BY307" s="16">
        <v>2</v>
      </c>
      <c r="BZ307" s="16">
        <v>2</v>
      </c>
      <c r="CA307" s="16">
        <v>2</v>
      </c>
      <c r="CB307" s="16">
        <v>2</v>
      </c>
      <c r="CC307" s="16">
        <v>2</v>
      </c>
      <c r="CD307" s="16">
        <v>2</v>
      </c>
      <c r="CE307" s="16">
        <v>2</v>
      </c>
      <c r="CF307" s="16">
        <v>2</v>
      </c>
      <c r="CG307" s="16">
        <v>2</v>
      </c>
      <c r="CH307" s="16">
        <v>2</v>
      </c>
      <c r="CI307" s="16">
        <v>2</v>
      </c>
      <c r="CJ307" s="16">
        <v>2</v>
      </c>
      <c r="CK307" s="16">
        <v>2</v>
      </c>
      <c r="CL307" s="16">
        <v>2</v>
      </c>
      <c r="CM307" s="16">
        <v>2</v>
      </c>
      <c r="CN307" s="16">
        <v>2</v>
      </c>
      <c r="CO307" s="16">
        <v>2</v>
      </c>
      <c r="CP307" s="16">
        <v>2</v>
      </c>
      <c r="CQ307" s="16">
        <v>2</v>
      </c>
      <c r="CR307" s="16">
        <v>2</v>
      </c>
      <c r="CS307" s="16">
        <v>2</v>
      </c>
      <c r="CT307" s="16">
        <v>2</v>
      </c>
      <c r="CU307" s="16">
        <v>2</v>
      </c>
      <c r="CV307" s="16">
        <v>2</v>
      </c>
      <c r="CW307" s="69">
        <f t="shared" si="132"/>
        <v>39</v>
      </c>
      <c r="CX307" s="352">
        <f t="shared" si="133"/>
        <v>1</v>
      </c>
      <c r="CY307" s="69">
        <f t="shared" si="134"/>
        <v>0</v>
      </c>
      <c r="CZ307" s="70">
        <f t="shared" si="135"/>
        <v>0</v>
      </c>
      <c r="DA307" s="69">
        <f t="shared" si="136"/>
        <v>0</v>
      </c>
      <c r="DB307" s="70">
        <f t="shared" si="137"/>
        <v>0</v>
      </c>
      <c r="DC307" s="69">
        <f t="shared" si="138"/>
        <v>0</v>
      </c>
      <c r="DD307" s="70">
        <f t="shared" si="139"/>
        <v>0</v>
      </c>
      <c r="DE307" s="71">
        <f t="shared" si="140"/>
        <v>2</v>
      </c>
      <c r="DF307" s="71" t="str">
        <f t="shared" si="141"/>
        <v>Đạt mục tiêu</v>
      </c>
      <c r="DG307" s="2"/>
      <c r="DH307" s="2"/>
      <c r="DI307" s="2"/>
      <c r="DJ307" s="2"/>
      <c r="DK307" s="2"/>
      <c r="DL307" s="2"/>
      <c r="DM307" s="2"/>
      <c r="DN307" s="2"/>
      <c r="DO307" s="2"/>
      <c r="DP307" s="2"/>
      <c r="DQ307" s="2"/>
      <c r="DR307" s="2"/>
      <c r="DS307" s="2"/>
      <c r="DT307" s="2"/>
      <c r="DU307" s="2"/>
      <c r="DV307" s="2"/>
      <c r="DW307" s="2"/>
      <c r="DX307" s="2"/>
      <c r="DY307" s="2"/>
      <c r="DZ307" s="2"/>
    </row>
    <row r="308" spans="1:130" ht="75" hidden="1" customHeight="1" x14ac:dyDescent="0.25">
      <c r="A308" s="49">
        <v>271</v>
      </c>
      <c r="B308" s="62">
        <v>406</v>
      </c>
      <c r="C308" s="56">
        <v>406</v>
      </c>
      <c r="D308" s="9" t="s">
        <v>363</v>
      </c>
      <c r="E308" s="15" t="s">
        <v>11</v>
      </c>
      <c r="F308" s="15" t="s">
        <v>364</v>
      </c>
      <c r="G308" s="64" t="s">
        <v>19</v>
      </c>
      <c r="H308" s="143" t="s">
        <v>811</v>
      </c>
      <c r="I308" s="64" t="s">
        <v>628</v>
      </c>
      <c r="J308" s="8" t="s">
        <v>339</v>
      </c>
      <c r="K308" s="13"/>
      <c r="L308" s="13"/>
      <c r="M308" s="11"/>
      <c r="N308" s="306" t="s">
        <v>545</v>
      </c>
      <c r="O308" s="80"/>
      <c r="P308" s="80"/>
      <c r="Q308" s="80"/>
      <c r="R308" s="80"/>
      <c r="S308" s="80"/>
      <c r="T308" s="80" t="s">
        <v>15</v>
      </c>
      <c r="U308" s="80"/>
      <c r="V308" s="80"/>
      <c r="W308" s="80"/>
      <c r="X308" s="80"/>
      <c r="Y308" s="67">
        <f t="shared" si="142"/>
        <v>1</v>
      </c>
      <c r="Z308" s="16"/>
      <c r="AA308" s="16"/>
      <c r="AB308" s="16"/>
      <c r="AC308" s="16"/>
      <c r="AD308" s="16"/>
      <c r="AE308" s="68"/>
      <c r="AF308" s="12"/>
      <c r="AG308" s="12"/>
      <c r="AH308" s="12"/>
      <c r="AI308" s="12"/>
      <c r="AJ308" s="12"/>
      <c r="AK308" s="12"/>
      <c r="AL308" s="12"/>
      <c r="AM308" s="12"/>
      <c r="AN308" s="12"/>
      <c r="AO308" s="12"/>
      <c r="AP308" s="12"/>
      <c r="AQ308" s="12"/>
      <c r="AR308" s="12"/>
      <c r="AS308" s="12"/>
      <c r="AT308" s="12"/>
      <c r="AU308" s="12" t="s">
        <v>626</v>
      </c>
      <c r="AV308" s="12" t="s">
        <v>626</v>
      </c>
      <c r="AW308" s="12"/>
      <c r="AX308" s="12" t="s">
        <v>645</v>
      </c>
      <c r="AY308" s="12"/>
      <c r="AZ308" s="12"/>
      <c r="BA308" s="12"/>
      <c r="BB308" s="12"/>
      <c r="BC308" s="12"/>
      <c r="BD308" s="12"/>
      <c r="BE308" s="12"/>
      <c r="BF308" s="12"/>
      <c r="BG308" s="12"/>
      <c r="BH308" s="12"/>
      <c r="BI308" s="12"/>
      <c r="BJ308" s="345">
        <v>2</v>
      </c>
      <c r="BK308" s="345">
        <v>2</v>
      </c>
      <c r="BL308" s="345">
        <v>2</v>
      </c>
      <c r="BM308" s="345">
        <v>2</v>
      </c>
      <c r="BN308" s="345">
        <v>2</v>
      </c>
      <c r="BO308" s="345">
        <v>2</v>
      </c>
      <c r="BP308" s="345">
        <v>2</v>
      </c>
      <c r="BQ308" s="345">
        <v>2</v>
      </c>
      <c r="BR308" s="345">
        <v>2</v>
      </c>
      <c r="BS308" s="345">
        <v>2</v>
      </c>
      <c r="BT308" s="345">
        <v>2</v>
      </c>
      <c r="BU308" s="345">
        <v>1</v>
      </c>
      <c r="BV308" s="345">
        <v>2</v>
      </c>
      <c r="BW308" s="345">
        <v>2</v>
      </c>
      <c r="BX308" s="345">
        <v>2</v>
      </c>
      <c r="BY308" s="345">
        <v>2</v>
      </c>
      <c r="BZ308" s="345">
        <v>2</v>
      </c>
      <c r="CA308" s="345">
        <v>2</v>
      </c>
      <c r="CB308" s="345">
        <v>2</v>
      </c>
      <c r="CC308" s="345">
        <v>2</v>
      </c>
      <c r="CD308" s="345">
        <v>2</v>
      </c>
      <c r="CE308" s="345">
        <v>2</v>
      </c>
      <c r="CF308" s="345">
        <v>2</v>
      </c>
      <c r="CG308" s="345">
        <v>2</v>
      </c>
      <c r="CH308" s="345">
        <v>2</v>
      </c>
      <c r="CI308" s="345">
        <v>2</v>
      </c>
      <c r="CJ308" s="345">
        <v>2</v>
      </c>
      <c r="CK308" s="345">
        <v>1</v>
      </c>
      <c r="CL308" s="345">
        <v>2</v>
      </c>
      <c r="CM308" s="345">
        <v>2</v>
      </c>
      <c r="CN308" s="345">
        <v>2</v>
      </c>
      <c r="CO308" s="345">
        <v>2</v>
      </c>
      <c r="CP308" s="345">
        <v>1</v>
      </c>
      <c r="CQ308" s="345">
        <v>2</v>
      </c>
      <c r="CR308" s="345">
        <v>2</v>
      </c>
      <c r="CS308" s="345">
        <v>2</v>
      </c>
      <c r="CT308" s="345">
        <v>1</v>
      </c>
      <c r="CU308" s="345">
        <v>2</v>
      </c>
      <c r="CV308" s="345">
        <v>2</v>
      </c>
      <c r="CW308" s="335">
        <f t="shared" si="132"/>
        <v>35</v>
      </c>
      <c r="CX308" s="330">
        <f t="shared" si="133"/>
        <v>0.89743589743589747</v>
      </c>
      <c r="CY308" s="335">
        <f t="shared" si="134"/>
        <v>4</v>
      </c>
      <c r="CZ308" s="339">
        <f t="shared" si="135"/>
        <v>0.10256410256410256</v>
      </c>
      <c r="DA308" s="335">
        <f t="shared" si="136"/>
        <v>0</v>
      </c>
      <c r="DB308" s="339">
        <f t="shared" si="137"/>
        <v>0</v>
      </c>
      <c r="DC308" s="335">
        <f t="shared" si="138"/>
        <v>0</v>
      </c>
      <c r="DD308" s="339">
        <f t="shared" si="139"/>
        <v>0</v>
      </c>
      <c r="DE308" s="71">
        <f t="shared" si="140"/>
        <v>1.8974358974358974</v>
      </c>
      <c r="DF308" s="71" t="str">
        <f t="shared" si="141"/>
        <v>Đạt mục tiêu</v>
      </c>
      <c r="DG308" s="2"/>
      <c r="DH308" s="2"/>
      <c r="DI308" s="2"/>
      <c r="DJ308" s="2"/>
      <c r="DK308" s="2"/>
      <c r="DL308" s="2"/>
      <c r="DM308" s="2"/>
      <c r="DN308" s="2"/>
      <c r="DO308" s="2"/>
      <c r="DP308" s="2"/>
      <c r="DQ308" s="2"/>
      <c r="DR308" s="2"/>
      <c r="DS308" s="2"/>
      <c r="DT308" s="2"/>
      <c r="DU308" s="2"/>
      <c r="DV308" s="2"/>
      <c r="DW308" s="2"/>
      <c r="DX308" s="2"/>
      <c r="DY308" s="2"/>
      <c r="DZ308" s="2"/>
    </row>
    <row r="309" spans="1:130" ht="75" hidden="1" customHeight="1" x14ac:dyDescent="0.25">
      <c r="A309" s="49">
        <v>272</v>
      </c>
      <c r="B309" s="62">
        <v>406</v>
      </c>
      <c r="C309" s="56">
        <v>406</v>
      </c>
      <c r="D309" s="9" t="s">
        <v>363</v>
      </c>
      <c r="E309" s="15" t="s">
        <v>11</v>
      </c>
      <c r="F309" s="15" t="s">
        <v>364</v>
      </c>
      <c r="G309" s="64" t="s">
        <v>19</v>
      </c>
      <c r="H309" s="143" t="s">
        <v>1212</v>
      </c>
      <c r="I309" s="64" t="s">
        <v>628</v>
      </c>
      <c r="J309" s="8" t="s">
        <v>339</v>
      </c>
      <c r="K309" s="13"/>
      <c r="L309" s="13"/>
      <c r="M309" s="11"/>
      <c r="N309" s="305" t="s">
        <v>544</v>
      </c>
      <c r="O309" s="80"/>
      <c r="P309" s="80"/>
      <c r="Q309" s="80"/>
      <c r="R309" s="80"/>
      <c r="S309" s="80" t="s">
        <v>15</v>
      </c>
      <c r="T309" s="80"/>
      <c r="U309" s="80"/>
      <c r="V309" s="80"/>
      <c r="W309" s="80"/>
      <c r="X309" s="80"/>
      <c r="Y309" s="67">
        <f t="shared" si="142"/>
        <v>1</v>
      </c>
      <c r="Z309" s="16"/>
      <c r="AA309" s="16"/>
      <c r="AB309" s="16"/>
      <c r="AC309" s="16"/>
      <c r="AD309" s="16"/>
      <c r="AE309" s="68"/>
      <c r="AF309" s="12"/>
      <c r="AG309" s="12"/>
      <c r="AH309" s="12"/>
      <c r="AI309" s="12"/>
      <c r="AJ309" s="12"/>
      <c r="AK309" s="12"/>
      <c r="AL309" s="12"/>
      <c r="AM309" s="12"/>
      <c r="AN309" s="12"/>
      <c r="AO309" s="12"/>
      <c r="AP309" s="12"/>
      <c r="AQ309" s="12"/>
      <c r="AR309" s="12"/>
      <c r="AS309" s="12"/>
      <c r="AT309" s="12" t="s">
        <v>626</v>
      </c>
      <c r="AU309" s="12"/>
      <c r="AV309" s="12"/>
      <c r="AW309" s="12"/>
      <c r="AX309" s="12"/>
      <c r="AY309" s="12"/>
      <c r="AZ309" s="12"/>
      <c r="BA309" s="12"/>
      <c r="BB309" s="12"/>
      <c r="BC309" s="12"/>
      <c r="BD309" s="12"/>
      <c r="BE309" s="12"/>
      <c r="BF309" s="12"/>
      <c r="BG309" s="12"/>
      <c r="BH309" s="12"/>
      <c r="BI309" s="12"/>
      <c r="BJ309" s="16">
        <v>2</v>
      </c>
      <c r="BK309" s="16">
        <v>2</v>
      </c>
      <c r="BL309" s="16">
        <v>2</v>
      </c>
      <c r="BM309" s="16">
        <v>2</v>
      </c>
      <c r="BN309" s="16">
        <v>2</v>
      </c>
      <c r="BO309" s="16">
        <v>2</v>
      </c>
      <c r="BP309" s="16">
        <v>2</v>
      </c>
      <c r="BQ309" s="16">
        <v>2</v>
      </c>
      <c r="BR309" s="16">
        <v>2</v>
      </c>
      <c r="BS309" s="16">
        <v>2</v>
      </c>
      <c r="BT309" s="16">
        <v>2</v>
      </c>
      <c r="BU309" s="16">
        <v>2</v>
      </c>
      <c r="BV309" s="16">
        <v>2</v>
      </c>
      <c r="BW309" s="16">
        <v>2</v>
      </c>
      <c r="BX309" s="16">
        <v>2</v>
      </c>
      <c r="BY309" s="16">
        <v>2</v>
      </c>
      <c r="BZ309" s="16">
        <v>2</v>
      </c>
      <c r="CA309" s="16">
        <v>2</v>
      </c>
      <c r="CB309" s="16">
        <v>2</v>
      </c>
      <c r="CC309" s="16">
        <v>2</v>
      </c>
      <c r="CD309" s="16">
        <v>2</v>
      </c>
      <c r="CE309" s="16">
        <v>2</v>
      </c>
      <c r="CF309" s="16">
        <v>2</v>
      </c>
      <c r="CG309" s="16">
        <v>2</v>
      </c>
      <c r="CH309" s="16">
        <v>2</v>
      </c>
      <c r="CI309" s="16">
        <v>2</v>
      </c>
      <c r="CJ309" s="16">
        <v>2</v>
      </c>
      <c r="CK309" s="16">
        <v>2</v>
      </c>
      <c r="CL309" s="16">
        <v>2</v>
      </c>
      <c r="CM309" s="16">
        <v>2</v>
      </c>
      <c r="CN309" s="16">
        <v>2</v>
      </c>
      <c r="CO309" s="16">
        <v>2</v>
      </c>
      <c r="CP309" s="16">
        <v>2</v>
      </c>
      <c r="CQ309" s="16">
        <v>2</v>
      </c>
      <c r="CR309" s="16">
        <v>2</v>
      </c>
      <c r="CS309" s="16"/>
      <c r="CT309" s="16">
        <v>2</v>
      </c>
      <c r="CU309" s="16">
        <v>2</v>
      </c>
      <c r="CV309" s="16">
        <v>2</v>
      </c>
      <c r="CW309" s="69">
        <f t="shared" si="132"/>
        <v>38</v>
      </c>
      <c r="CX309" s="352">
        <f t="shared" si="133"/>
        <v>1</v>
      </c>
      <c r="CY309" s="69">
        <f t="shared" si="134"/>
        <v>0</v>
      </c>
      <c r="CZ309" s="70">
        <f t="shared" si="135"/>
        <v>0</v>
      </c>
      <c r="DA309" s="69">
        <f t="shared" si="136"/>
        <v>0</v>
      </c>
      <c r="DB309" s="70">
        <f t="shared" si="137"/>
        <v>0</v>
      </c>
      <c r="DC309" s="69">
        <f t="shared" si="138"/>
        <v>0</v>
      </c>
      <c r="DD309" s="70">
        <f t="shared" si="139"/>
        <v>0</v>
      </c>
      <c r="DE309" s="71">
        <f t="shared" si="140"/>
        <v>2</v>
      </c>
      <c r="DF309" s="71" t="str">
        <f t="shared" si="141"/>
        <v>Đạt mục tiêu</v>
      </c>
      <c r="DG309" s="2"/>
      <c r="DH309" s="2"/>
      <c r="DI309" s="2"/>
      <c r="DJ309" s="2"/>
      <c r="DK309" s="2"/>
      <c r="DL309" s="2"/>
      <c r="DM309" s="2"/>
      <c r="DN309" s="2"/>
      <c r="DO309" s="2"/>
      <c r="DP309" s="2"/>
      <c r="DQ309" s="2"/>
      <c r="DR309" s="2"/>
      <c r="DS309" s="2"/>
      <c r="DT309" s="2"/>
      <c r="DU309" s="2"/>
      <c r="DV309" s="2"/>
      <c r="DW309" s="2"/>
      <c r="DX309" s="2"/>
      <c r="DY309" s="2"/>
      <c r="DZ309" s="2"/>
    </row>
    <row r="310" spans="1:130" ht="75" hidden="1" customHeight="1" x14ac:dyDescent="0.25">
      <c r="A310" s="49">
        <v>273</v>
      </c>
      <c r="B310" s="62">
        <v>406</v>
      </c>
      <c r="C310" s="56">
        <v>406</v>
      </c>
      <c r="D310" s="9" t="s">
        <v>363</v>
      </c>
      <c r="E310" s="15" t="s">
        <v>11</v>
      </c>
      <c r="F310" s="15" t="s">
        <v>364</v>
      </c>
      <c r="G310" s="64" t="s">
        <v>19</v>
      </c>
      <c r="H310" s="143" t="s">
        <v>812</v>
      </c>
      <c r="I310" s="64" t="s">
        <v>628</v>
      </c>
      <c r="J310" s="8" t="s">
        <v>339</v>
      </c>
      <c r="K310" s="13"/>
      <c r="L310" s="13"/>
      <c r="M310" s="11"/>
      <c r="N310" s="11" t="s">
        <v>1273</v>
      </c>
      <c r="O310" s="80"/>
      <c r="P310" s="80"/>
      <c r="Q310" s="80"/>
      <c r="R310" s="80"/>
      <c r="S310" s="80"/>
      <c r="T310" s="80"/>
      <c r="U310" s="80" t="s">
        <v>15</v>
      </c>
      <c r="V310" s="80"/>
      <c r="W310" s="80"/>
      <c r="X310" s="80"/>
      <c r="Y310" s="67">
        <f t="shared" si="142"/>
        <v>1</v>
      </c>
      <c r="Z310" s="16"/>
      <c r="AA310" s="16"/>
      <c r="AB310" s="16"/>
      <c r="AC310" s="16"/>
      <c r="AD310" s="16"/>
      <c r="AE310" s="68"/>
      <c r="AF310" s="12"/>
      <c r="AG310" s="12"/>
      <c r="AH310" s="12"/>
      <c r="AI310" s="12"/>
      <c r="AJ310" s="12"/>
      <c r="AK310" s="12"/>
      <c r="AL310" s="12"/>
      <c r="AM310" s="12"/>
      <c r="AN310" s="12"/>
      <c r="AO310" s="12"/>
      <c r="AP310" s="12"/>
      <c r="AQ310" s="12"/>
      <c r="AR310" s="12"/>
      <c r="AS310" s="12"/>
      <c r="AT310" s="12"/>
      <c r="AU310" s="12"/>
      <c r="AV310" s="12"/>
      <c r="AW310" s="12"/>
      <c r="AX310" s="12"/>
      <c r="AY310" s="12" t="s">
        <v>626</v>
      </c>
      <c r="AZ310" s="12"/>
      <c r="BA310" s="12"/>
      <c r="BB310" s="12"/>
      <c r="BC310" s="12"/>
      <c r="BD310" s="12"/>
      <c r="BE310" s="12"/>
      <c r="BF310" s="12"/>
      <c r="BG310" s="12"/>
      <c r="BH310" s="12"/>
      <c r="BI310" s="12"/>
      <c r="BJ310" s="16">
        <v>2</v>
      </c>
      <c r="BK310" s="16">
        <v>2</v>
      </c>
      <c r="BL310" s="16">
        <v>2</v>
      </c>
      <c r="BM310" s="16">
        <v>2</v>
      </c>
      <c r="BN310" s="16">
        <v>2</v>
      </c>
      <c r="BO310" s="16">
        <v>2</v>
      </c>
      <c r="BP310" s="16">
        <v>2</v>
      </c>
      <c r="BQ310" s="16">
        <v>2</v>
      </c>
      <c r="BR310" s="16">
        <v>2</v>
      </c>
      <c r="BS310" s="16">
        <v>2</v>
      </c>
      <c r="BT310" s="16">
        <v>2</v>
      </c>
      <c r="BU310" s="16">
        <v>2</v>
      </c>
      <c r="BV310" s="16">
        <v>2</v>
      </c>
      <c r="BW310" s="16">
        <v>2</v>
      </c>
      <c r="BX310" s="16">
        <v>2</v>
      </c>
      <c r="BY310" s="16">
        <v>2</v>
      </c>
      <c r="BZ310" s="16">
        <v>2</v>
      </c>
      <c r="CA310" s="16">
        <v>2</v>
      </c>
      <c r="CB310" s="16">
        <v>2</v>
      </c>
      <c r="CC310" s="16">
        <v>2</v>
      </c>
      <c r="CD310" s="16">
        <v>2</v>
      </c>
      <c r="CE310" s="16">
        <v>2</v>
      </c>
      <c r="CF310" s="16">
        <v>2</v>
      </c>
      <c r="CG310" s="16">
        <v>2</v>
      </c>
      <c r="CH310" s="16">
        <v>2</v>
      </c>
      <c r="CI310" s="16">
        <v>2</v>
      </c>
      <c r="CJ310" s="16">
        <v>2</v>
      </c>
      <c r="CK310" s="16">
        <v>2</v>
      </c>
      <c r="CL310" s="16">
        <v>2</v>
      </c>
      <c r="CM310" s="16">
        <v>2</v>
      </c>
      <c r="CN310" s="16">
        <v>2</v>
      </c>
      <c r="CO310" s="16">
        <v>2</v>
      </c>
      <c r="CP310" s="16">
        <v>2</v>
      </c>
      <c r="CQ310" s="16">
        <v>2</v>
      </c>
      <c r="CR310" s="16">
        <v>2</v>
      </c>
      <c r="CS310" s="16"/>
      <c r="CT310" s="16">
        <v>2</v>
      </c>
      <c r="CU310" s="16">
        <v>2</v>
      </c>
      <c r="CV310" s="16">
        <v>2</v>
      </c>
      <c r="CW310" s="69">
        <f t="shared" si="132"/>
        <v>38</v>
      </c>
      <c r="CX310" s="352">
        <f t="shared" si="133"/>
        <v>1</v>
      </c>
      <c r="CY310" s="69">
        <f t="shared" si="134"/>
        <v>0</v>
      </c>
      <c r="CZ310" s="70">
        <f t="shared" si="135"/>
        <v>0</v>
      </c>
      <c r="DA310" s="69">
        <f t="shared" si="136"/>
        <v>0</v>
      </c>
      <c r="DB310" s="70">
        <f t="shared" si="137"/>
        <v>0</v>
      </c>
      <c r="DC310" s="69">
        <f t="shared" si="138"/>
        <v>0</v>
      </c>
      <c r="DD310" s="70">
        <f t="shared" si="139"/>
        <v>0</v>
      </c>
      <c r="DE310" s="71">
        <f t="shared" si="140"/>
        <v>2</v>
      </c>
      <c r="DF310" s="71" t="str">
        <f t="shared" si="141"/>
        <v>Đạt mục tiêu</v>
      </c>
      <c r="DG310" s="2"/>
      <c r="DH310" s="2"/>
      <c r="DI310" s="2"/>
      <c r="DJ310" s="2"/>
      <c r="DK310" s="2"/>
      <c r="DL310" s="2"/>
      <c r="DM310" s="2"/>
      <c r="DN310" s="2"/>
      <c r="DO310" s="2"/>
      <c r="DP310" s="2"/>
      <c r="DQ310" s="2"/>
      <c r="DR310" s="2"/>
      <c r="DS310" s="2"/>
      <c r="DT310" s="2"/>
      <c r="DU310" s="2"/>
      <c r="DV310" s="2"/>
      <c r="DW310" s="2"/>
      <c r="DX310" s="2"/>
      <c r="DY310" s="2"/>
      <c r="DZ310" s="2"/>
    </row>
    <row r="311" spans="1:130" ht="72.75" hidden="1" customHeight="1" x14ac:dyDescent="0.25">
      <c r="A311" s="49">
        <v>274</v>
      </c>
      <c r="B311" s="62">
        <v>406</v>
      </c>
      <c r="C311" s="56">
        <v>406</v>
      </c>
      <c r="D311" s="9" t="s">
        <v>363</v>
      </c>
      <c r="E311" s="15" t="s">
        <v>11</v>
      </c>
      <c r="F311" s="15" t="s">
        <v>364</v>
      </c>
      <c r="G311" s="64" t="s">
        <v>19</v>
      </c>
      <c r="H311" s="143" t="s">
        <v>813</v>
      </c>
      <c r="I311" s="64" t="s">
        <v>628</v>
      </c>
      <c r="J311" s="8" t="s">
        <v>339</v>
      </c>
      <c r="K311" s="13"/>
      <c r="L311" s="13"/>
      <c r="M311" s="11"/>
      <c r="N311" s="11" t="s">
        <v>1274</v>
      </c>
      <c r="O311" s="80"/>
      <c r="P311" s="80"/>
      <c r="Q311" s="80"/>
      <c r="R311" s="80"/>
      <c r="S311" s="80"/>
      <c r="T311" s="80"/>
      <c r="U311" s="80"/>
      <c r="V311" s="80" t="s">
        <v>15</v>
      </c>
      <c r="W311" s="80"/>
      <c r="X311" s="80"/>
      <c r="Y311" s="67">
        <f t="shared" si="142"/>
        <v>1</v>
      </c>
      <c r="Z311" s="16"/>
      <c r="AA311" s="16"/>
      <c r="AB311" s="16"/>
      <c r="AC311" s="16"/>
      <c r="AD311" s="16"/>
      <c r="AE311" s="68"/>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t="s">
        <v>626</v>
      </c>
      <c r="BE311" s="12" t="s">
        <v>645</v>
      </c>
      <c r="BF311" s="12"/>
      <c r="BG311" s="12"/>
      <c r="BH311" s="12"/>
      <c r="BI311" s="12"/>
      <c r="BJ311" s="16">
        <v>2</v>
      </c>
      <c r="BK311" s="16">
        <v>2</v>
      </c>
      <c r="BL311" s="16">
        <v>2</v>
      </c>
      <c r="BM311" s="16">
        <v>2</v>
      </c>
      <c r="BN311" s="16">
        <v>2</v>
      </c>
      <c r="BO311" s="16">
        <v>2</v>
      </c>
      <c r="BP311" s="16">
        <v>2</v>
      </c>
      <c r="BQ311" s="16">
        <v>2</v>
      </c>
      <c r="BR311" s="16">
        <v>2</v>
      </c>
      <c r="BS311" s="16">
        <v>2</v>
      </c>
      <c r="BT311" s="16">
        <v>2</v>
      </c>
      <c r="BU311" s="16">
        <v>2</v>
      </c>
      <c r="BV311" s="16">
        <v>2</v>
      </c>
      <c r="BW311" s="16">
        <v>2</v>
      </c>
      <c r="BX311" s="16">
        <v>2</v>
      </c>
      <c r="BY311" s="16">
        <v>2</v>
      </c>
      <c r="BZ311" s="16">
        <v>2</v>
      </c>
      <c r="CA311" s="16">
        <v>2</v>
      </c>
      <c r="CB311" s="16">
        <v>2</v>
      </c>
      <c r="CC311" s="16">
        <v>2</v>
      </c>
      <c r="CD311" s="16">
        <v>2</v>
      </c>
      <c r="CE311" s="16">
        <v>2</v>
      </c>
      <c r="CF311" s="16">
        <v>2</v>
      </c>
      <c r="CG311" s="16">
        <v>2</v>
      </c>
      <c r="CH311" s="16">
        <v>2</v>
      </c>
      <c r="CI311" s="16">
        <v>2</v>
      </c>
      <c r="CJ311" s="16">
        <v>2</v>
      </c>
      <c r="CK311" s="16">
        <v>2</v>
      </c>
      <c r="CL311" s="16">
        <v>2</v>
      </c>
      <c r="CM311" s="16">
        <v>2</v>
      </c>
      <c r="CN311" s="16">
        <v>2</v>
      </c>
      <c r="CO311" s="16">
        <v>2</v>
      </c>
      <c r="CP311" s="16">
        <v>2</v>
      </c>
      <c r="CQ311" s="16">
        <v>2</v>
      </c>
      <c r="CR311" s="16">
        <v>2</v>
      </c>
      <c r="CS311" s="16"/>
      <c r="CT311" s="16">
        <v>2</v>
      </c>
      <c r="CU311" s="16">
        <v>2</v>
      </c>
      <c r="CV311" s="16">
        <v>2</v>
      </c>
      <c r="CW311" s="69">
        <f t="shared" si="132"/>
        <v>38</v>
      </c>
      <c r="CX311" s="352">
        <f t="shared" si="133"/>
        <v>1</v>
      </c>
      <c r="CY311" s="69">
        <f t="shared" si="134"/>
        <v>0</v>
      </c>
      <c r="CZ311" s="70">
        <f t="shared" si="135"/>
        <v>0</v>
      </c>
      <c r="DA311" s="69">
        <f t="shared" si="136"/>
        <v>0</v>
      </c>
      <c r="DB311" s="70">
        <f t="shared" si="137"/>
        <v>0</v>
      </c>
      <c r="DC311" s="69">
        <f t="shared" si="138"/>
        <v>0</v>
      </c>
      <c r="DD311" s="70">
        <f t="shared" si="139"/>
        <v>0</v>
      </c>
      <c r="DE311" s="71">
        <f t="shared" si="140"/>
        <v>2</v>
      </c>
      <c r="DF311" s="71" t="str">
        <f t="shared" si="141"/>
        <v>Đạt mục tiêu</v>
      </c>
      <c r="DG311" s="2"/>
      <c r="DH311" s="2"/>
      <c r="DI311" s="2"/>
      <c r="DJ311" s="2"/>
      <c r="DK311" s="2"/>
      <c r="DL311" s="2"/>
      <c r="DM311" s="2"/>
      <c r="DN311" s="2"/>
      <c r="DO311" s="2"/>
      <c r="DP311" s="2"/>
      <c r="DQ311" s="2"/>
      <c r="DR311" s="2"/>
      <c r="DS311" s="2"/>
      <c r="DT311" s="2"/>
      <c r="DU311" s="2"/>
      <c r="DV311" s="2"/>
      <c r="DW311" s="2"/>
      <c r="DX311" s="2"/>
      <c r="DY311" s="2"/>
      <c r="DZ311" s="2"/>
    </row>
    <row r="312" spans="1:130" ht="51" customHeight="1" x14ac:dyDescent="0.25">
      <c r="A312" s="49">
        <v>275</v>
      </c>
      <c r="B312" s="62">
        <v>406</v>
      </c>
      <c r="C312" s="56">
        <v>406</v>
      </c>
      <c r="D312" s="9" t="s">
        <v>363</v>
      </c>
      <c r="E312" s="15" t="s">
        <v>11</v>
      </c>
      <c r="F312" s="15" t="s">
        <v>364</v>
      </c>
      <c r="G312" s="64" t="s">
        <v>19</v>
      </c>
      <c r="H312" s="143" t="s">
        <v>814</v>
      </c>
      <c r="I312" s="64" t="s">
        <v>628</v>
      </c>
      <c r="J312" s="8" t="s">
        <v>339</v>
      </c>
      <c r="K312" s="14"/>
      <c r="L312" s="14"/>
      <c r="M312" s="11"/>
      <c r="N312" s="11"/>
      <c r="O312" s="80"/>
      <c r="P312" s="80"/>
      <c r="Q312" s="80"/>
      <c r="R312" s="80"/>
      <c r="S312" s="80"/>
      <c r="T312" s="80"/>
      <c r="U312" s="80"/>
      <c r="V312" s="80"/>
      <c r="W312" s="80" t="s">
        <v>15</v>
      </c>
      <c r="X312" s="80"/>
      <c r="Y312" s="67">
        <f t="shared" si="142"/>
        <v>1</v>
      </c>
      <c r="Z312" s="16"/>
      <c r="AA312" s="16"/>
      <c r="AB312" s="16"/>
      <c r="AC312" s="16"/>
      <c r="AD312" s="16"/>
      <c r="AE312" s="68"/>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t="s">
        <v>626</v>
      </c>
      <c r="BH312" s="12" t="s">
        <v>645</v>
      </c>
      <c r="BI312" s="12"/>
      <c r="BJ312" s="16">
        <v>2</v>
      </c>
      <c r="BK312" s="16">
        <v>2</v>
      </c>
      <c r="BL312" s="16">
        <v>2</v>
      </c>
      <c r="BM312" s="16">
        <v>2</v>
      </c>
      <c r="BN312" s="16">
        <v>2</v>
      </c>
      <c r="BO312" s="16">
        <v>2</v>
      </c>
      <c r="BP312" s="16">
        <v>2</v>
      </c>
      <c r="BQ312" s="16">
        <v>2</v>
      </c>
      <c r="BR312" s="16">
        <v>2</v>
      </c>
      <c r="BS312" s="16">
        <v>2</v>
      </c>
      <c r="BT312" s="16">
        <v>2</v>
      </c>
      <c r="BU312" s="16">
        <v>2</v>
      </c>
      <c r="BV312" s="16">
        <v>2</v>
      </c>
      <c r="BW312" s="16">
        <v>2</v>
      </c>
      <c r="BX312" s="16">
        <v>2</v>
      </c>
      <c r="BY312" s="16">
        <v>2</v>
      </c>
      <c r="BZ312" s="16">
        <v>2</v>
      </c>
      <c r="CA312" s="16">
        <v>2</v>
      </c>
      <c r="CB312" s="16">
        <v>2</v>
      </c>
      <c r="CC312" s="16">
        <v>2</v>
      </c>
      <c r="CD312" s="16">
        <v>2</v>
      </c>
      <c r="CE312" s="16">
        <v>2</v>
      </c>
      <c r="CF312" s="16">
        <v>2</v>
      </c>
      <c r="CG312" s="16">
        <v>2</v>
      </c>
      <c r="CH312" s="16">
        <v>2</v>
      </c>
      <c r="CI312" s="16">
        <v>2</v>
      </c>
      <c r="CJ312" s="16">
        <v>2</v>
      </c>
      <c r="CK312" s="16">
        <v>2</v>
      </c>
      <c r="CL312" s="16">
        <v>2</v>
      </c>
      <c r="CM312" s="16">
        <v>2</v>
      </c>
      <c r="CN312" s="16">
        <v>2</v>
      </c>
      <c r="CO312" s="16">
        <v>2</v>
      </c>
      <c r="CP312" s="16">
        <v>2</v>
      </c>
      <c r="CQ312" s="16">
        <v>2</v>
      </c>
      <c r="CR312" s="16">
        <v>2</v>
      </c>
      <c r="CS312" s="16"/>
      <c r="CT312" s="16">
        <v>2</v>
      </c>
      <c r="CU312" s="16">
        <v>2</v>
      </c>
      <c r="CV312" s="16">
        <v>2</v>
      </c>
      <c r="CW312" s="69">
        <f t="shared" si="132"/>
        <v>38</v>
      </c>
      <c r="CX312" s="352">
        <f t="shared" si="133"/>
        <v>1</v>
      </c>
      <c r="CY312" s="69">
        <f t="shared" si="134"/>
        <v>0</v>
      </c>
      <c r="CZ312" s="70">
        <f t="shared" si="135"/>
        <v>0</v>
      </c>
      <c r="DA312" s="69">
        <f t="shared" si="136"/>
        <v>0</v>
      </c>
      <c r="DB312" s="70">
        <f t="shared" si="137"/>
        <v>0</v>
      </c>
      <c r="DC312" s="69">
        <f t="shared" si="138"/>
        <v>0</v>
      </c>
      <c r="DD312" s="70">
        <f t="shared" si="139"/>
        <v>0</v>
      </c>
      <c r="DE312" s="71">
        <f t="shared" si="140"/>
        <v>2</v>
      </c>
      <c r="DF312" s="71" t="str">
        <f t="shared" si="141"/>
        <v>Đạt mục tiêu</v>
      </c>
      <c r="DG312" s="2"/>
      <c r="DH312" s="2"/>
      <c r="DI312" s="2"/>
      <c r="DJ312" s="2"/>
      <c r="DK312" s="2"/>
      <c r="DL312" s="2"/>
      <c r="DM312" s="2"/>
      <c r="DN312" s="2"/>
      <c r="DO312" s="2"/>
      <c r="DP312" s="2"/>
      <c r="DQ312" s="2"/>
      <c r="DR312" s="2"/>
      <c r="DS312" s="2"/>
      <c r="DT312" s="2"/>
      <c r="DU312" s="2"/>
      <c r="DV312" s="2"/>
      <c r="DW312" s="2"/>
      <c r="DX312" s="2"/>
      <c r="DY312" s="2"/>
      <c r="DZ312" s="2"/>
    </row>
    <row r="313" spans="1:130" ht="65.25" customHeight="1" x14ac:dyDescent="0.25">
      <c r="A313" s="49">
        <v>276</v>
      </c>
      <c r="B313" s="62">
        <v>406</v>
      </c>
      <c r="C313" s="56"/>
      <c r="D313" s="9" t="s">
        <v>363</v>
      </c>
      <c r="E313" s="15" t="s">
        <v>11</v>
      </c>
      <c r="F313" s="15" t="s">
        <v>364</v>
      </c>
      <c r="G313" s="64" t="s">
        <v>19</v>
      </c>
      <c r="H313" s="143" t="s">
        <v>815</v>
      </c>
      <c r="I313" s="64" t="s">
        <v>628</v>
      </c>
      <c r="J313" s="8" t="s">
        <v>339</v>
      </c>
      <c r="K313" s="14"/>
      <c r="L313" s="14"/>
      <c r="M313" s="11"/>
      <c r="N313" s="11"/>
      <c r="O313" s="80"/>
      <c r="P313" s="80"/>
      <c r="Q313" s="80"/>
      <c r="R313" s="80"/>
      <c r="S313" s="80"/>
      <c r="T313" s="80"/>
      <c r="U313" s="80"/>
      <c r="V313" s="80"/>
      <c r="W313" s="80"/>
      <c r="X313" s="80" t="s">
        <v>15</v>
      </c>
      <c r="Y313" s="67">
        <f t="shared" si="142"/>
        <v>1</v>
      </c>
      <c r="Z313" s="16"/>
      <c r="AA313" s="16"/>
      <c r="AB313" s="16"/>
      <c r="AC313" s="16"/>
      <c r="AD313" s="16"/>
      <c r="AE313" s="68"/>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t="s">
        <v>626</v>
      </c>
      <c r="BJ313" s="16">
        <v>2</v>
      </c>
      <c r="BK313" s="16">
        <v>2</v>
      </c>
      <c r="BL313" s="16">
        <v>2</v>
      </c>
      <c r="BM313" s="16">
        <v>2</v>
      </c>
      <c r="BN313" s="16">
        <v>2</v>
      </c>
      <c r="BO313" s="16">
        <v>2</v>
      </c>
      <c r="BP313" s="16">
        <v>2</v>
      </c>
      <c r="BQ313" s="16">
        <v>2</v>
      </c>
      <c r="BR313" s="16">
        <v>2</v>
      </c>
      <c r="BS313" s="16">
        <v>2</v>
      </c>
      <c r="BT313" s="16">
        <v>2</v>
      </c>
      <c r="BU313" s="16">
        <v>2</v>
      </c>
      <c r="BV313" s="16">
        <v>2</v>
      </c>
      <c r="BW313" s="16">
        <v>2</v>
      </c>
      <c r="BX313" s="16">
        <v>2</v>
      </c>
      <c r="BY313" s="16">
        <v>2</v>
      </c>
      <c r="BZ313" s="16">
        <v>2</v>
      </c>
      <c r="CA313" s="16">
        <v>2</v>
      </c>
      <c r="CB313" s="16">
        <v>2</v>
      </c>
      <c r="CC313" s="16">
        <v>2</v>
      </c>
      <c r="CD313" s="16">
        <v>2</v>
      </c>
      <c r="CE313" s="16">
        <v>2</v>
      </c>
      <c r="CF313" s="16">
        <v>2</v>
      </c>
      <c r="CG313" s="16">
        <v>2</v>
      </c>
      <c r="CH313" s="16">
        <v>2</v>
      </c>
      <c r="CI313" s="16">
        <v>2</v>
      </c>
      <c r="CJ313" s="16">
        <v>2</v>
      </c>
      <c r="CK313" s="16">
        <v>2</v>
      </c>
      <c r="CL313" s="16">
        <v>2</v>
      </c>
      <c r="CM313" s="16">
        <v>2</v>
      </c>
      <c r="CN313" s="16">
        <v>2</v>
      </c>
      <c r="CO313" s="16">
        <v>2</v>
      </c>
      <c r="CP313" s="16">
        <v>2</v>
      </c>
      <c r="CQ313" s="16">
        <v>2</v>
      </c>
      <c r="CR313" s="16">
        <v>2</v>
      </c>
      <c r="CS313" s="16"/>
      <c r="CT313" s="16">
        <v>2</v>
      </c>
      <c r="CU313" s="16">
        <v>2</v>
      </c>
      <c r="CV313" s="16">
        <v>2</v>
      </c>
      <c r="CW313" s="69"/>
      <c r="CX313" s="352"/>
      <c r="CY313" s="69"/>
      <c r="CZ313" s="70"/>
      <c r="DA313" s="69"/>
      <c r="DB313" s="70"/>
      <c r="DC313" s="69"/>
      <c r="DD313" s="70"/>
      <c r="DE313" s="71"/>
      <c r="DF313" s="71"/>
      <c r="DG313" s="2"/>
      <c r="DH313" s="2"/>
      <c r="DI313" s="2"/>
      <c r="DJ313" s="2"/>
      <c r="DK313" s="2"/>
      <c r="DL313" s="2"/>
      <c r="DM313" s="2"/>
      <c r="DN313" s="2"/>
      <c r="DO313" s="2"/>
      <c r="DP313" s="2"/>
      <c r="DQ313" s="2"/>
      <c r="DR313" s="2"/>
      <c r="DS313" s="2"/>
      <c r="DT313" s="2"/>
      <c r="DU313" s="2"/>
      <c r="DV313" s="2"/>
      <c r="DW313" s="2"/>
      <c r="DX313" s="2"/>
      <c r="DY313" s="2"/>
      <c r="DZ313" s="2"/>
    </row>
    <row r="314" spans="1:130" ht="36.75" hidden="1" customHeight="1" x14ac:dyDescent="0.25">
      <c r="A314" s="49">
        <v>277</v>
      </c>
      <c r="B314" s="62"/>
      <c r="C314" s="56">
        <v>409</v>
      </c>
      <c r="D314" s="8" t="s">
        <v>365</v>
      </c>
      <c r="E314" s="15" t="s">
        <v>36</v>
      </c>
      <c r="F314" s="15" t="s">
        <v>366</v>
      </c>
      <c r="G314" s="64" t="s">
        <v>19</v>
      </c>
      <c r="H314" s="143" t="s">
        <v>816</v>
      </c>
      <c r="I314" s="64" t="s">
        <v>628</v>
      </c>
      <c r="J314" s="64" t="s">
        <v>339</v>
      </c>
      <c r="K314" s="16" t="s">
        <v>6</v>
      </c>
      <c r="L314" s="16" t="s">
        <v>15</v>
      </c>
      <c r="M314" s="11"/>
      <c r="N314" s="305" t="s">
        <v>544</v>
      </c>
      <c r="O314" s="66"/>
      <c r="P314" s="66"/>
      <c r="Q314" s="66"/>
      <c r="R314" s="66"/>
      <c r="S314" s="81" t="s">
        <v>15</v>
      </c>
      <c r="T314" s="66"/>
      <c r="U314" s="66"/>
      <c r="V314" s="66"/>
      <c r="W314" s="66"/>
      <c r="X314" s="66"/>
      <c r="Y314" s="67">
        <f t="shared" si="142"/>
        <v>1</v>
      </c>
      <c r="Z314" s="16"/>
      <c r="AA314" s="16"/>
      <c r="AB314" s="16"/>
      <c r="AC314" s="16"/>
      <c r="AD314" s="16"/>
      <c r="AE314" s="68"/>
      <c r="AF314" s="12"/>
      <c r="AG314" s="12"/>
      <c r="AH314" s="12"/>
      <c r="AI314" s="12"/>
      <c r="AJ314" s="12"/>
      <c r="AK314" s="12"/>
      <c r="AL314" s="12"/>
      <c r="AM314" s="12"/>
      <c r="AN314" s="12"/>
      <c r="AO314" s="12"/>
      <c r="AP314" s="12"/>
      <c r="AQ314" s="12"/>
      <c r="AR314" s="12"/>
      <c r="AS314" s="12"/>
      <c r="AT314" s="12" t="s">
        <v>645</v>
      </c>
      <c r="AU314" s="12"/>
      <c r="AV314" s="12"/>
      <c r="AW314" s="12"/>
      <c r="AX314" s="12"/>
      <c r="AY314" s="12"/>
      <c r="AZ314" s="12"/>
      <c r="BA314" s="12"/>
      <c r="BB314" s="12"/>
      <c r="BC314" s="12"/>
      <c r="BD314" s="12"/>
      <c r="BE314" s="12"/>
      <c r="BF314" s="12"/>
      <c r="BG314" s="12"/>
      <c r="BH314" s="12"/>
      <c r="BI314" s="12"/>
      <c r="BJ314" s="16">
        <v>2</v>
      </c>
      <c r="BK314" s="16">
        <v>2</v>
      </c>
      <c r="BL314" s="16">
        <v>2</v>
      </c>
      <c r="BM314" s="16">
        <v>2</v>
      </c>
      <c r="BN314" s="16">
        <v>2</v>
      </c>
      <c r="BO314" s="16">
        <v>2</v>
      </c>
      <c r="BP314" s="16">
        <v>2</v>
      </c>
      <c r="BQ314" s="16">
        <v>2</v>
      </c>
      <c r="BR314" s="16">
        <v>2</v>
      </c>
      <c r="BS314" s="16">
        <v>2</v>
      </c>
      <c r="BT314" s="16">
        <v>2</v>
      </c>
      <c r="BU314" s="16">
        <v>2</v>
      </c>
      <c r="BV314" s="16">
        <v>2</v>
      </c>
      <c r="BW314" s="16">
        <v>2</v>
      </c>
      <c r="BX314" s="16">
        <v>2</v>
      </c>
      <c r="BY314" s="16">
        <v>2</v>
      </c>
      <c r="BZ314" s="16">
        <v>2</v>
      </c>
      <c r="CA314" s="16">
        <v>2</v>
      </c>
      <c r="CB314" s="16">
        <v>2</v>
      </c>
      <c r="CC314" s="16">
        <v>2</v>
      </c>
      <c r="CD314" s="16">
        <v>2</v>
      </c>
      <c r="CE314" s="16">
        <v>2</v>
      </c>
      <c r="CF314" s="16">
        <v>2</v>
      </c>
      <c r="CG314" s="16">
        <v>2</v>
      </c>
      <c r="CH314" s="16">
        <v>2</v>
      </c>
      <c r="CI314" s="16">
        <v>2</v>
      </c>
      <c r="CJ314" s="16">
        <v>2</v>
      </c>
      <c r="CK314" s="16">
        <v>2</v>
      </c>
      <c r="CL314" s="16">
        <v>2</v>
      </c>
      <c r="CM314" s="16">
        <v>2</v>
      </c>
      <c r="CN314" s="16">
        <v>2</v>
      </c>
      <c r="CO314" s="16">
        <v>2</v>
      </c>
      <c r="CP314" s="16">
        <v>2</v>
      </c>
      <c r="CQ314" s="16">
        <v>2</v>
      </c>
      <c r="CR314" s="16">
        <v>2</v>
      </c>
      <c r="CS314" s="16"/>
      <c r="CT314" s="16">
        <v>2</v>
      </c>
      <c r="CU314" s="16">
        <v>2</v>
      </c>
      <c r="CV314" s="16">
        <v>2</v>
      </c>
      <c r="CW314" s="69">
        <f t="shared" ref="CW314:CW321" si="143">COUNTIF(BJ314:CV314,"2")</f>
        <v>38</v>
      </c>
      <c r="CX314" s="352">
        <f t="shared" ref="CX314:CX321" si="144">CW314/(CW314+CY314+DA314+DC314)</f>
        <v>1</v>
      </c>
      <c r="CY314" s="69">
        <f t="shared" ref="CY314:CY321" si="145">COUNTIF(BJ314:CV314,"1")</f>
        <v>0</v>
      </c>
      <c r="CZ314" s="70">
        <f t="shared" ref="CZ314:CZ321" si="146">CY314/(CW314+CY314+DA314+DC314)</f>
        <v>0</v>
      </c>
      <c r="DA314" s="69">
        <f t="shared" ref="DA314:DA321" si="147">COUNTIF(BJ314:CV314,"0")</f>
        <v>0</v>
      </c>
      <c r="DB314" s="70">
        <f t="shared" ref="DB314:DB321" si="148">DA314/(CW314+CY314+DA314+DC314)</f>
        <v>0</v>
      </c>
      <c r="DC314" s="69">
        <f t="shared" ref="DC314:DC321" si="149">COUNTIF(BJ314:CV314,"KĐG")</f>
        <v>0</v>
      </c>
      <c r="DD314" s="70">
        <f t="shared" ref="DD314:DD321" si="150">DC314/(CW314+CY314+DA314+DC314)</f>
        <v>0</v>
      </c>
      <c r="DE314" s="71">
        <f t="shared" ref="DE314:DE321" si="151">(((CW314*2)+(CY314*1)+(DA314*0)))/(CW314+CY314+DA314)</f>
        <v>2</v>
      </c>
      <c r="DF314" s="71" t="str">
        <f t="shared" ref="DF314:DF321" si="152">IF(DD314&gt;=50%,"KĐG",IF(DE314&gt;=1.6,"Đạt mục tiêu",IF(DE314&gt;=1,"Cần cố gắng","Chưa đạt")))</f>
        <v>Đạt mục tiêu</v>
      </c>
      <c r="DG314" s="2"/>
      <c r="DH314" s="2"/>
      <c r="DI314" s="2"/>
      <c r="DJ314" s="2"/>
      <c r="DK314" s="2"/>
      <c r="DL314" s="2"/>
      <c r="DM314" s="2"/>
      <c r="DN314" s="2"/>
      <c r="DO314" s="2"/>
      <c r="DP314" s="2"/>
      <c r="DQ314" s="2"/>
      <c r="DR314" s="2"/>
      <c r="DS314" s="2"/>
      <c r="DT314" s="2"/>
      <c r="DU314" s="2"/>
      <c r="DV314" s="2"/>
      <c r="DW314" s="2"/>
      <c r="DX314" s="2"/>
      <c r="DY314" s="2"/>
      <c r="DZ314" s="2"/>
    </row>
    <row r="315" spans="1:130" ht="36.75" hidden="1" customHeight="1" x14ac:dyDescent="0.25">
      <c r="A315" s="49">
        <v>278</v>
      </c>
      <c r="B315" s="62">
        <v>409</v>
      </c>
      <c r="C315" s="56">
        <v>412</v>
      </c>
      <c r="D315" s="8" t="s">
        <v>367</v>
      </c>
      <c r="E315" s="281" t="s">
        <v>11</v>
      </c>
      <c r="F315" s="15" t="s">
        <v>368</v>
      </c>
      <c r="G315" s="282" t="s">
        <v>19</v>
      </c>
      <c r="H315" s="143" t="s">
        <v>1193</v>
      </c>
      <c r="I315" s="64" t="s">
        <v>628</v>
      </c>
      <c r="J315" s="388" t="s">
        <v>339</v>
      </c>
      <c r="K315" s="12" t="s">
        <v>6</v>
      </c>
      <c r="L315" s="12" t="s">
        <v>15</v>
      </c>
      <c r="M315" s="11"/>
      <c r="N315" s="305" t="s">
        <v>542</v>
      </c>
      <c r="O315" s="66"/>
      <c r="P315" s="66"/>
      <c r="Q315" s="66" t="s">
        <v>15</v>
      </c>
      <c r="R315" s="80"/>
      <c r="S315" s="66"/>
      <c r="T315" s="80"/>
      <c r="U315" s="66"/>
      <c r="V315" s="66"/>
      <c r="W315" s="66"/>
      <c r="X315" s="66"/>
      <c r="Y315" s="67">
        <f t="shared" si="142"/>
        <v>1</v>
      </c>
      <c r="Z315" s="16"/>
      <c r="AA315" s="16"/>
      <c r="AB315" s="16"/>
      <c r="AC315" s="16"/>
      <c r="AD315" s="16"/>
      <c r="AE315" s="68"/>
      <c r="AF315" s="12"/>
      <c r="AG315" s="12"/>
      <c r="AH315" s="12"/>
      <c r="AI315" s="12"/>
      <c r="AJ315" s="12"/>
      <c r="AK315" s="12" t="s">
        <v>626</v>
      </c>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6">
        <v>2</v>
      </c>
      <c r="BK315" s="16">
        <v>2</v>
      </c>
      <c r="BL315" s="16">
        <v>2</v>
      </c>
      <c r="BM315" s="16">
        <v>2</v>
      </c>
      <c r="BN315" s="16">
        <v>2</v>
      </c>
      <c r="BO315" s="16">
        <v>2</v>
      </c>
      <c r="BP315" s="16">
        <v>2</v>
      </c>
      <c r="BQ315" s="16">
        <v>2</v>
      </c>
      <c r="BR315" s="16">
        <v>2</v>
      </c>
      <c r="BS315" s="16">
        <v>2</v>
      </c>
      <c r="BT315" s="16">
        <v>2</v>
      </c>
      <c r="BU315" s="16">
        <v>2</v>
      </c>
      <c r="BV315" s="16">
        <v>2</v>
      </c>
      <c r="BW315" s="16">
        <v>2</v>
      </c>
      <c r="BX315" s="16">
        <v>2</v>
      </c>
      <c r="BY315" s="16">
        <v>2</v>
      </c>
      <c r="BZ315" s="16">
        <v>2</v>
      </c>
      <c r="CA315" s="16">
        <v>2</v>
      </c>
      <c r="CB315" s="16">
        <v>2</v>
      </c>
      <c r="CC315" s="16">
        <v>2</v>
      </c>
      <c r="CD315" s="16">
        <v>2</v>
      </c>
      <c r="CE315" s="16">
        <v>1</v>
      </c>
      <c r="CF315" s="16">
        <v>1</v>
      </c>
      <c r="CG315" s="16">
        <v>1</v>
      </c>
      <c r="CH315" s="16">
        <v>2</v>
      </c>
      <c r="CI315" s="16">
        <v>2</v>
      </c>
      <c r="CJ315" s="16">
        <v>2</v>
      </c>
      <c r="CK315" s="16">
        <v>2</v>
      </c>
      <c r="CL315" s="16">
        <v>2</v>
      </c>
      <c r="CM315" s="16">
        <v>2</v>
      </c>
      <c r="CN315" s="16">
        <v>2</v>
      </c>
      <c r="CO315" s="16">
        <v>2</v>
      </c>
      <c r="CP315" s="16">
        <v>2</v>
      </c>
      <c r="CQ315" s="16">
        <v>2</v>
      </c>
      <c r="CR315" s="16">
        <v>2</v>
      </c>
      <c r="CS315" s="16">
        <v>2</v>
      </c>
      <c r="CT315" s="16">
        <v>2</v>
      </c>
      <c r="CU315" s="16">
        <v>2</v>
      </c>
      <c r="CV315" s="16">
        <v>2</v>
      </c>
      <c r="CW315" s="69">
        <f t="shared" si="143"/>
        <v>36</v>
      </c>
      <c r="CX315" s="352">
        <f t="shared" si="144"/>
        <v>0.92307692307692313</v>
      </c>
      <c r="CY315" s="69">
        <f t="shared" si="145"/>
        <v>3</v>
      </c>
      <c r="CZ315" s="70">
        <f t="shared" si="146"/>
        <v>7.6923076923076927E-2</v>
      </c>
      <c r="DA315" s="69">
        <f t="shared" si="147"/>
        <v>0</v>
      </c>
      <c r="DB315" s="70">
        <f t="shared" si="148"/>
        <v>0</v>
      </c>
      <c r="DC315" s="69">
        <f t="shared" si="149"/>
        <v>0</v>
      </c>
      <c r="DD315" s="70">
        <f t="shared" si="150"/>
        <v>0</v>
      </c>
      <c r="DE315" s="71">
        <f t="shared" si="151"/>
        <v>1.9230769230769231</v>
      </c>
      <c r="DF315" s="71" t="str">
        <f t="shared" si="152"/>
        <v>Đạt mục tiêu</v>
      </c>
      <c r="DG315" s="2"/>
      <c r="DH315" s="2"/>
      <c r="DI315" s="2"/>
      <c r="DJ315" s="2"/>
      <c r="DK315" s="2"/>
      <c r="DL315" s="2"/>
      <c r="DM315" s="2"/>
      <c r="DN315" s="2"/>
      <c r="DO315" s="2"/>
      <c r="DP315" s="2"/>
      <c r="DQ315" s="2"/>
      <c r="DR315" s="2"/>
      <c r="DS315" s="2"/>
      <c r="DT315" s="2"/>
      <c r="DU315" s="2"/>
      <c r="DV315" s="2"/>
      <c r="DW315" s="2"/>
      <c r="DX315" s="2"/>
      <c r="DY315" s="2"/>
      <c r="DZ315" s="2"/>
    </row>
    <row r="316" spans="1:130" ht="43.5" hidden="1" customHeight="1" x14ac:dyDescent="0.25">
      <c r="A316" s="49">
        <v>279</v>
      </c>
      <c r="B316" s="62">
        <v>412</v>
      </c>
      <c r="C316" s="56">
        <v>412</v>
      </c>
      <c r="D316" s="8" t="s">
        <v>367</v>
      </c>
      <c r="E316" s="15" t="s">
        <v>11</v>
      </c>
      <c r="F316" s="15" t="s">
        <v>817</v>
      </c>
      <c r="G316" s="64" t="s">
        <v>19</v>
      </c>
      <c r="H316" s="226" t="s">
        <v>1179</v>
      </c>
      <c r="I316" s="64" t="s">
        <v>628</v>
      </c>
      <c r="J316" s="105"/>
      <c r="K316" s="13"/>
      <c r="L316" s="13"/>
      <c r="M316" s="11"/>
      <c r="N316" s="305" t="s">
        <v>543</v>
      </c>
      <c r="O316" s="66"/>
      <c r="P316" s="66"/>
      <c r="Q316" s="66"/>
      <c r="R316" s="80" t="s">
        <v>15</v>
      </c>
      <c r="S316" s="66"/>
      <c r="T316" s="80"/>
      <c r="U316" s="66"/>
      <c r="V316" s="66"/>
      <c r="W316" s="66"/>
      <c r="X316" s="66"/>
      <c r="Y316" s="67">
        <f t="shared" si="142"/>
        <v>1</v>
      </c>
      <c r="Z316" s="16"/>
      <c r="AA316" s="16"/>
      <c r="AB316" s="16"/>
      <c r="AC316" s="16"/>
      <c r="AD316" s="16"/>
      <c r="AE316" s="68"/>
      <c r="AF316" s="12"/>
      <c r="AG316" s="12"/>
      <c r="AH316" s="12"/>
      <c r="AI316" s="12"/>
      <c r="AJ316" s="12"/>
      <c r="AK316" s="12"/>
      <c r="AL316" s="12"/>
      <c r="AM316" s="12"/>
      <c r="AN316" s="12" t="s">
        <v>645</v>
      </c>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6">
        <v>2</v>
      </c>
      <c r="BK316" s="16">
        <v>2</v>
      </c>
      <c r="BL316" s="16">
        <v>2</v>
      </c>
      <c r="BM316" s="16">
        <v>2</v>
      </c>
      <c r="BN316" s="16">
        <v>2</v>
      </c>
      <c r="BO316" s="16">
        <v>2</v>
      </c>
      <c r="BP316" s="16">
        <v>2</v>
      </c>
      <c r="BQ316" s="16">
        <v>2</v>
      </c>
      <c r="BR316" s="16">
        <v>2</v>
      </c>
      <c r="BS316" s="16">
        <v>2</v>
      </c>
      <c r="BT316" s="16">
        <v>2</v>
      </c>
      <c r="BU316" s="16">
        <v>2</v>
      </c>
      <c r="BV316" s="16">
        <v>2</v>
      </c>
      <c r="BW316" s="16">
        <v>2</v>
      </c>
      <c r="BX316" s="16">
        <v>2</v>
      </c>
      <c r="BY316" s="16">
        <v>2</v>
      </c>
      <c r="BZ316" s="16">
        <v>2</v>
      </c>
      <c r="CA316" s="16">
        <v>2</v>
      </c>
      <c r="CB316" s="16">
        <v>2</v>
      </c>
      <c r="CC316" s="16">
        <v>2</v>
      </c>
      <c r="CD316" s="16">
        <v>2</v>
      </c>
      <c r="CE316" s="16">
        <v>2</v>
      </c>
      <c r="CF316" s="16">
        <v>2</v>
      </c>
      <c r="CG316" s="16">
        <v>2</v>
      </c>
      <c r="CH316" s="16">
        <v>2</v>
      </c>
      <c r="CI316" s="16">
        <v>2</v>
      </c>
      <c r="CJ316" s="16">
        <v>2</v>
      </c>
      <c r="CK316" s="16">
        <v>2</v>
      </c>
      <c r="CL316" s="16">
        <v>2</v>
      </c>
      <c r="CM316" s="16">
        <v>2</v>
      </c>
      <c r="CN316" s="16">
        <v>2</v>
      </c>
      <c r="CO316" s="16">
        <v>2</v>
      </c>
      <c r="CP316" s="16">
        <v>2</v>
      </c>
      <c r="CQ316" s="16">
        <v>2</v>
      </c>
      <c r="CR316" s="16">
        <v>2</v>
      </c>
      <c r="CS316" s="16">
        <v>2</v>
      </c>
      <c r="CT316" s="16">
        <v>2</v>
      </c>
      <c r="CU316" s="16">
        <v>2</v>
      </c>
      <c r="CV316" s="16">
        <v>2</v>
      </c>
      <c r="CW316" s="69">
        <f t="shared" si="143"/>
        <v>39</v>
      </c>
      <c r="CX316" s="352">
        <f t="shared" si="144"/>
        <v>1</v>
      </c>
      <c r="CY316" s="69">
        <f t="shared" si="145"/>
        <v>0</v>
      </c>
      <c r="CZ316" s="70">
        <f t="shared" si="146"/>
        <v>0</v>
      </c>
      <c r="DA316" s="69">
        <f t="shared" si="147"/>
        <v>0</v>
      </c>
      <c r="DB316" s="70">
        <f t="shared" si="148"/>
        <v>0</v>
      </c>
      <c r="DC316" s="69">
        <f t="shared" si="149"/>
        <v>0</v>
      </c>
      <c r="DD316" s="70">
        <f t="shared" si="150"/>
        <v>0</v>
      </c>
      <c r="DE316" s="71">
        <f t="shared" si="151"/>
        <v>2</v>
      </c>
      <c r="DF316" s="71" t="str">
        <f t="shared" si="152"/>
        <v>Đạt mục tiêu</v>
      </c>
      <c r="DG316" s="2"/>
      <c r="DH316" s="2"/>
      <c r="DI316" s="2"/>
      <c r="DJ316" s="2"/>
      <c r="DK316" s="2"/>
      <c r="DL316" s="2"/>
      <c r="DM316" s="2"/>
      <c r="DN316" s="2"/>
      <c r="DO316" s="2"/>
      <c r="DP316" s="2"/>
      <c r="DQ316" s="2"/>
      <c r="DR316" s="2"/>
      <c r="DS316" s="2"/>
      <c r="DT316" s="2"/>
      <c r="DU316" s="2"/>
      <c r="DV316" s="2"/>
      <c r="DW316" s="2"/>
      <c r="DX316" s="2"/>
      <c r="DY316" s="2"/>
      <c r="DZ316" s="2"/>
    </row>
    <row r="317" spans="1:130" ht="63.75" hidden="1" customHeight="1" x14ac:dyDescent="0.25">
      <c r="A317" s="49">
        <v>280</v>
      </c>
      <c r="B317" s="62">
        <v>412</v>
      </c>
      <c r="C317" s="56">
        <v>413</v>
      </c>
      <c r="D317" s="8" t="s">
        <v>369</v>
      </c>
      <c r="E317" s="28" t="s">
        <v>11</v>
      </c>
      <c r="F317" s="15" t="s">
        <v>370</v>
      </c>
      <c r="G317" s="64" t="s">
        <v>19</v>
      </c>
      <c r="H317" s="15" t="s">
        <v>818</v>
      </c>
      <c r="I317" s="64" t="s">
        <v>628</v>
      </c>
      <c r="J317" s="64" t="s">
        <v>339</v>
      </c>
      <c r="K317" s="16" t="s">
        <v>120</v>
      </c>
      <c r="L317" s="16" t="s">
        <v>15</v>
      </c>
      <c r="M317" s="11"/>
      <c r="N317" s="305" t="s">
        <v>543</v>
      </c>
      <c r="O317" s="66"/>
      <c r="P317" s="66"/>
      <c r="Q317" s="66"/>
      <c r="R317" s="66" t="s">
        <v>15</v>
      </c>
      <c r="S317" s="66"/>
      <c r="T317" s="66"/>
      <c r="U317" s="66"/>
      <c r="V317" s="66"/>
      <c r="W317" s="66"/>
      <c r="X317" s="66"/>
      <c r="Y317" s="67">
        <f t="shared" si="142"/>
        <v>1</v>
      </c>
      <c r="Z317" s="16"/>
      <c r="AA317" s="16"/>
      <c r="AB317" s="16"/>
      <c r="AC317" s="16"/>
      <c r="AD317" s="16"/>
      <c r="AE317" s="68"/>
      <c r="AF317" s="12"/>
      <c r="AG317" s="12"/>
      <c r="AH317" s="12"/>
      <c r="AI317" s="12"/>
      <c r="AJ317" s="12"/>
      <c r="AK317" s="12"/>
      <c r="AL317" s="12"/>
      <c r="AM317" s="12"/>
      <c r="AN317" s="12"/>
      <c r="AO317" s="12" t="s">
        <v>645</v>
      </c>
      <c r="AP317" s="12"/>
      <c r="AQ317" s="12"/>
      <c r="AR317" s="12"/>
      <c r="AS317" s="12"/>
      <c r="AT317" s="12"/>
      <c r="AU317" s="12"/>
      <c r="AV317" s="12"/>
      <c r="AW317" s="12"/>
      <c r="AX317" s="12"/>
      <c r="AY317" s="12"/>
      <c r="AZ317" s="12"/>
      <c r="BA317" s="12"/>
      <c r="BB317" s="12"/>
      <c r="BC317" s="12"/>
      <c r="BD317" s="12"/>
      <c r="BE317" s="12"/>
      <c r="BF317" s="12"/>
      <c r="BG317" s="12"/>
      <c r="BH317" s="12"/>
      <c r="BI317" s="12"/>
      <c r="BJ317" s="16">
        <v>2</v>
      </c>
      <c r="BK317" s="16">
        <v>2</v>
      </c>
      <c r="BL317" s="16">
        <v>2</v>
      </c>
      <c r="BM317" s="16">
        <v>2</v>
      </c>
      <c r="BN317" s="16">
        <v>2</v>
      </c>
      <c r="BO317" s="16">
        <v>2</v>
      </c>
      <c r="BP317" s="16">
        <v>2</v>
      </c>
      <c r="BQ317" s="16">
        <v>2</v>
      </c>
      <c r="BR317" s="16">
        <v>2</v>
      </c>
      <c r="BS317" s="16">
        <v>2</v>
      </c>
      <c r="BT317" s="16">
        <v>2</v>
      </c>
      <c r="BU317" s="16">
        <v>2</v>
      </c>
      <c r="BV317" s="16">
        <v>2</v>
      </c>
      <c r="BW317" s="16">
        <v>2</v>
      </c>
      <c r="BX317" s="16">
        <v>2</v>
      </c>
      <c r="BY317" s="16">
        <v>2</v>
      </c>
      <c r="BZ317" s="16">
        <v>2</v>
      </c>
      <c r="CA317" s="16">
        <v>2</v>
      </c>
      <c r="CB317" s="16">
        <v>2</v>
      </c>
      <c r="CC317" s="16">
        <v>2</v>
      </c>
      <c r="CD317" s="16">
        <v>2</v>
      </c>
      <c r="CE317" s="16">
        <v>2</v>
      </c>
      <c r="CF317" s="16">
        <v>2</v>
      </c>
      <c r="CG317" s="16">
        <v>2</v>
      </c>
      <c r="CH317" s="16">
        <v>2</v>
      </c>
      <c r="CI317" s="16">
        <v>2</v>
      </c>
      <c r="CJ317" s="16">
        <v>2</v>
      </c>
      <c r="CK317" s="16">
        <v>2</v>
      </c>
      <c r="CL317" s="16">
        <v>2</v>
      </c>
      <c r="CM317" s="16">
        <v>2</v>
      </c>
      <c r="CN317" s="16">
        <v>2</v>
      </c>
      <c r="CO317" s="16">
        <v>2</v>
      </c>
      <c r="CP317" s="16">
        <v>2</v>
      </c>
      <c r="CQ317" s="16">
        <v>2</v>
      </c>
      <c r="CR317" s="16">
        <v>2</v>
      </c>
      <c r="CS317" s="16">
        <v>2</v>
      </c>
      <c r="CT317" s="16">
        <v>2</v>
      </c>
      <c r="CU317" s="16">
        <v>2</v>
      </c>
      <c r="CV317" s="16">
        <v>2</v>
      </c>
      <c r="CW317" s="69">
        <f t="shared" si="143"/>
        <v>39</v>
      </c>
      <c r="CX317" s="352">
        <f t="shared" si="144"/>
        <v>1</v>
      </c>
      <c r="CY317" s="69">
        <f t="shared" si="145"/>
        <v>0</v>
      </c>
      <c r="CZ317" s="70">
        <f t="shared" si="146"/>
        <v>0</v>
      </c>
      <c r="DA317" s="69">
        <f t="shared" si="147"/>
        <v>0</v>
      </c>
      <c r="DB317" s="70">
        <f t="shared" si="148"/>
        <v>0</v>
      </c>
      <c r="DC317" s="69">
        <f t="shared" si="149"/>
        <v>0</v>
      </c>
      <c r="DD317" s="70">
        <f t="shared" si="150"/>
        <v>0</v>
      </c>
      <c r="DE317" s="71">
        <f t="shared" si="151"/>
        <v>2</v>
      </c>
      <c r="DF317" s="71" t="str">
        <f t="shared" si="152"/>
        <v>Đạt mục tiêu</v>
      </c>
      <c r="DG317" s="2"/>
      <c r="DH317" s="2"/>
      <c r="DI317" s="2"/>
      <c r="DJ317" s="2"/>
      <c r="DK317" s="2"/>
      <c r="DL317" s="2"/>
      <c r="DM317" s="2"/>
      <c r="DN317" s="2"/>
      <c r="DO317" s="2"/>
      <c r="DP317" s="2"/>
      <c r="DQ317" s="2"/>
      <c r="DR317" s="2"/>
      <c r="DS317" s="2"/>
      <c r="DT317" s="2"/>
      <c r="DU317" s="2"/>
      <c r="DV317" s="2"/>
      <c r="DW317" s="2"/>
      <c r="DX317" s="2"/>
      <c r="DY317" s="2"/>
      <c r="DZ317" s="2"/>
    </row>
    <row r="318" spans="1:130" ht="72" hidden="1" customHeight="1" x14ac:dyDescent="0.25">
      <c r="A318" s="49">
        <v>281</v>
      </c>
      <c r="B318" s="62">
        <v>413</v>
      </c>
      <c r="C318" s="56">
        <v>415</v>
      </c>
      <c r="D318" s="8" t="s">
        <v>371</v>
      </c>
      <c r="E318" s="28" t="s">
        <v>11</v>
      </c>
      <c r="F318" s="15" t="s">
        <v>372</v>
      </c>
      <c r="G318" s="64" t="s">
        <v>19</v>
      </c>
      <c r="H318" s="29" t="s">
        <v>819</v>
      </c>
      <c r="I318" s="64" t="s">
        <v>628</v>
      </c>
      <c r="J318" s="64" t="s">
        <v>339</v>
      </c>
      <c r="K318" s="16" t="s">
        <v>6</v>
      </c>
      <c r="L318" s="16" t="s">
        <v>15</v>
      </c>
      <c r="M318" s="11"/>
      <c r="N318" s="306" t="s">
        <v>545</v>
      </c>
      <c r="O318" s="66"/>
      <c r="P318" s="66"/>
      <c r="Q318" s="66"/>
      <c r="R318" s="66"/>
      <c r="S318" s="66"/>
      <c r="T318" s="66" t="s">
        <v>15</v>
      </c>
      <c r="U318" s="66"/>
      <c r="V318" s="66"/>
      <c r="W318" s="66"/>
      <c r="X318" s="66"/>
      <c r="Y318" s="67">
        <f t="shared" si="142"/>
        <v>1</v>
      </c>
      <c r="Z318" s="16"/>
      <c r="AA318" s="16"/>
      <c r="AB318" s="16"/>
      <c r="AC318" s="16"/>
      <c r="AD318" s="16"/>
      <c r="AE318" s="68"/>
      <c r="AF318" s="12"/>
      <c r="AG318" s="12"/>
      <c r="AH318" s="12"/>
      <c r="AI318" s="12"/>
      <c r="AJ318" s="12"/>
      <c r="AK318" s="12"/>
      <c r="AL318" s="12"/>
      <c r="AM318" s="12"/>
      <c r="AN318" s="12"/>
      <c r="AO318" s="12"/>
      <c r="AP318" s="12"/>
      <c r="AQ318" s="12"/>
      <c r="AR318" s="12"/>
      <c r="AS318" s="12"/>
      <c r="AT318" s="12"/>
      <c r="AU318" s="12"/>
      <c r="AV318" s="12" t="s">
        <v>623</v>
      </c>
      <c r="AW318" s="12" t="s">
        <v>710</v>
      </c>
      <c r="AX318" s="12"/>
      <c r="AY318" s="12"/>
      <c r="AZ318" s="12"/>
      <c r="BA318" s="12"/>
      <c r="BB318" s="12"/>
      <c r="BC318" s="12"/>
      <c r="BD318" s="12"/>
      <c r="BE318" s="12"/>
      <c r="BF318" s="12"/>
      <c r="BG318" s="12"/>
      <c r="BH318" s="12"/>
      <c r="BI318" s="12"/>
      <c r="BJ318" s="345">
        <v>2</v>
      </c>
      <c r="BK318" s="345">
        <v>2</v>
      </c>
      <c r="BL318" s="345">
        <v>2</v>
      </c>
      <c r="BM318" s="345">
        <v>2</v>
      </c>
      <c r="BN318" s="345">
        <v>2</v>
      </c>
      <c r="BO318" s="345">
        <v>2</v>
      </c>
      <c r="BP318" s="345">
        <v>2</v>
      </c>
      <c r="BQ318" s="345">
        <v>2</v>
      </c>
      <c r="BR318" s="345">
        <v>2</v>
      </c>
      <c r="BS318" s="345">
        <v>2</v>
      </c>
      <c r="BT318" s="345">
        <v>2</v>
      </c>
      <c r="BU318" s="345">
        <v>2</v>
      </c>
      <c r="BV318" s="345">
        <v>2</v>
      </c>
      <c r="BW318" s="345">
        <v>2</v>
      </c>
      <c r="BX318" s="345">
        <v>2</v>
      </c>
      <c r="BY318" s="345">
        <v>1</v>
      </c>
      <c r="BZ318" s="345">
        <v>2</v>
      </c>
      <c r="CA318" s="345">
        <v>2</v>
      </c>
      <c r="CB318" s="345">
        <v>2</v>
      </c>
      <c r="CC318" s="345">
        <v>1</v>
      </c>
      <c r="CD318" s="345">
        <v>2</v>
      </c>
      <c r="CE318" s="345">
        <v>2</v>
      </c>
      <c r="CF318" s="345">
        <v>2</v>
      </c>
      <c r="CG318" s="345">
        <v>2</v>
      </c>
      <c r="CH318" s="345">
        <v>2</v>
      </c>
      <c r="CI318" s="345">
        <v>1</v>
      </c>
      <c r="CJ318" s="345">
        <v>2</v>
      </c>
      <c r="CK318" s="345">
        <v>2</v>
      </c>
      <c r="CL318" s="345">
        <v>2</v>
      </c>
      <c r="CM318" s="345">
        <v>2</v>
      </c>
      <c r="CN318" s="345">
        <v>1</v>
      </c>
      <c r="CO318" s="345">
        <v>2</v>
      </c>
      <c r="CP318" s="345">
        <v>2</v>
      </c>
      <c r="CQ318" s="345">
        <v>2</v>
      </c>
      <c r="CR318" s="345">
        <v>2</v>
      </c>
      <c r="CS318" s="345">
        <v>2</v>
      </c>
      <c r="CT318" s="345">
        <v>2</v>
      </c>
      <c r="CU318" s="345">
        <v>2</v>
      </c>
      <c r="CV318" s="345">
        <v>2</v>
      </c>
      <c r="CW318" s="335">
        <f t="shared" si="143"/>
        <v>35</v>
      </c>
      <c r="CX318" s="330">
        <f t="shared" si="144"/>
        <v>0.89743589743589747</v>
      </c>
      <c r="CY318" s="335">
        <f t="shared" si="145"/>
        <v>4</v>
      </c>
      <c r="CZ318" s="339">
        <f t="shared" si="146"/>
        <v>0.10256410256410256</v>
      </c>
      <c r="DA318" s="335">
        <f t="shared" si="147"/>
        <v>0</v>
      </c>
      <c r="DB318" s="339">
        <f t="shared" si="148"/>
        <v>0</v>
      </c>
      <c r="DC318" s="335">
        <f t="shared" si="149"/>
        <v>0</v>
      </c>
      <c r="DD318" s="339">
        <f t="shared" si="150"/>
        <v>0</v>
      </c>
      <c r="DE318" s="71">
        <f t="shared" si="151"/>
        <v>1.8974358974358974</v>
      </c>
      <c r="DF318" s="71" t="str">
        <f t="shared" si="152"/>
        <v>Đạt mục tiêu</v>
      </c>
      <c r="DG318" s="2"/>
      <c r="DH318" s="2"/>
      <c r="DI318" s="2"/>
      <c r="DJ318" s="2"/>
      <c r="DK318" s="2"/>
      <c r="DL318" s="2"/>
      <c r="DM318" s="2"/>
      <c r="DN318" s="2"/>
      <c r="DO318" s="2"/>
      <c r="DP318" s="2"/>
      <c r="DQ318" s="2"/>
      <c r="DR318" s="2"/>
      <c r="DS318" s="2"/>
      <c r="DT318" s="2"/>
      <c r="DU318" s="2"/>
      <c r="DV318" s="2"/>
      <c r="DW318" s="2"/>
      <c r="DX318" s="2"/>
      <c r="DY318" s="2"/>
      <c r="DZ318" s="2"/>
    </row>
    <row r="319" spans="1:130" ht="57.75" hidden="1" customHeight="1" x14ac:dyDescent="0.25">
      <c r="A319" s="49">
        <v>282</v>
      </c>
      <c r="B319" s="62">
        <v>415</v>
      </c>
      <c r="C319" s="56">
        <v>419</v>
      </c>
      <c r="D319" s="8" t="s">
        <v>373</v>
      </c>
      <c r="E319" s="15" t="s">
        <v>11</v>
      </c>
      <c r="F319" s="15" t="s">
        <v>374</v>
      </c>
      <c r="G319" s="64" t="s">
        <v>11</v>
      </c>
      <c r="H319" s="8" t="s">
        <v>374</v>
      </c>
      <c r="I319" s="64" t="s">
        <v>628</v>
      </c>
      <c r="J319" s="64" t="s">
        <v>339</v>
      </c>
      <c r="K319" s="16" t="s">
        <v>6</v>
      </c>
      <c r="L319" s="16" t="s">
        <v>15</v>
      </c>
      <c r="M319" s="11"/>
      <c r="N319" s="11" t="s">
        <v>547</v>
      </c>
      <c r="O319" s="66"/>
      <c r="P319" s="66"/>
      <c r="Q319" s="66"/>
      <c r="R319" s="66"/>
      <c r="S319" s="66"/>
      <c r="T319" s="66"/>
      <c r="U319" s="66"/>
      <c r="V319" s="66"/>
      <c r="W319" s="66" t="s">
        <v>15</v>
      </c>
      <c r="X319" s="66"/>
      <c r="Y319" s="67">
        <f t="shared" si="142"/>
        <v>1</v>
      </c>
      <c r="Z319" s="16"/>
      <c r="AA319" s="16"/>
      <c r="AB319" s="16"/>
      <c r="AC319" s="16"/>
      <c r="AD319" s="16"/>
      <c r="AE319" s="68"/>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t="s">
        <v>623</v>
      </c>
      <c r="BG319" s="12"/>
      <c r="BH319" s="12" t="s">
        <v>654</v>
      </c>
      <c r="BI319" s="12"/>
      <c r="BJ319" s="16">
        <v>2</v>
      </c>
      <c r="BK319" s="16">
        <v>2</v>
      </c>
      <c r="BL319" s="16">
        <v>2</v>
      </c>
      <c r="BM319" s="16">
        <v>2</v>
      </c>
      <c r="BN319" s="16">
        <v>2</v>
      </c>
      <c r="BO319" s="16">
        <v>2</v>
      </c>
      <c r="BP319" s="16">
        <v>2</v>
      </c>
      <c r="BQ319" s="16">
        <v>2</v>
      </c>
      <c r="BR319" s="16">
        <v>2</v>
      </c>
      <c r="BS319" s="16">
        <v>2</v>
      </c>
      <c r="BT319" s="16">
        <v>2</v>
      </c>
      <c r="BU319" s="16">
        <v>2</v>
      </c>
      <c r="BV319" s="16">
        <v>2</v>
      </c>
      <c r="BW319" s="16">
        <v>2</v>
      </c>
      <c r="BX319" s="16">
        <v>2</v>
      </c>
      <c r="BY319" s="16">
        <v>2</v>
      </c>
      <c r="BZ319" s="16">
        <v>2</v>
      </c>
      <c r="CA319" s="16">
        <v>2</v>
      </c>
      <c r="CB319" s="16">
        <v>2</v>
      </c>
      <c r="CC319" s="16">
        <v>2</v>
      </c>
      <c r="CD319" s="16">
        <v>2</v>
      </c>
      <c r="CE319" s="16">
        <v>2</v>
      </c>
      <c r="CF319" s="16">
        <v>2</v>
      </c>
      <c r="CG319" s="16">
        <v>2</v>
      </c>
      <c r="CH319" s="16">
        <v>2</v>
      </c>
      <c r="CI319" s="16">
        <v>2</v>
      </c>
      <c r="CJ319" s="16">
        <v>2</v>
      </c>
      <c r="CK319" s="16">
        <v>2</v>
      </c>
      <c r="CL319" s="16">
        <v>2</v>
      </c>
      <c r="CM319" s="16">
        <v>2</v>
      </c>
      <c r="CN319" s="16">
        <v>2</v>
      </c>
      <c r="CO319" s="16">
        <v>2</v>
      </c>
      <c r="CP319" s="16">
        <v>2</v>
      </c>
      <c r="CQ319" s="16">
        <v>2</v>
      </c>
      <c r="CR319" s="16">
        <v>2</v>
      </c>
      <c r="CS319" s="16"/>
      <c r="CT319" s="16">
        <v>2</v>
      </c>
      <c r="CU319" s="16">
        <v>2</v>
      </c>
      <c r="CV319" s="16">
        <v>2</v>
      </c>
      <c r="CW319" s="69">
        <f t="shared" si="143"/>
        <v>38</v>
      </c>
      <c r="CX319" s="352">
        <f t="shared" si="144"/>
        <v>1</v>
      </c>
      <c r="CY319" s="69">
        <f t="shared" si="145"/>
        <v>0</v>
      </c>
      <c r="CZ319" s="70">
        <f t="shared" si="146"/>
        <v>0</v>
      </c>
      <c r="DA319" s="69">
        <f t="shared" si="147"/>
        <v>0</v>
      </c>
      <c r="DB319" s="70">
        <f t="shared" si="148"/>
        <v>0</v>
      </c>
      <c r="DC319" s="69">
        <f t="shared" si="149"/>
        <v>0</v>
      </c>
      <c r="DD319" s="70">
        <f t="shared" si="150"/>
        <v>0</v>
      </c>
      <c r="DE319" s="71">
        <f t="shared" si="151"/>
        <v>2</v>
      </c>
      <c r="DF319" s="71" t="str">
        <f t="shared" si="152"/>
        <v>Đạt mục tiêu</v>
      </c>
      <c r="DG319" s="2"/>
      <c r="DH319" s="2"/>
      <c r="DI319" s="2"/>
      <c r="DJ319" s="2"/>
      <c r="DK319" s="2"/>
      <c r="DL319" s="2"/>
      <c r="DM319" s="2"/>
      <c r="DN319" s="2"/>
      <c r="DO319" s="2"/>
      <c r="DP319" s="2"/>
      <c r="DQ319" s="2"/>
      <c r="DR319" s="2"/>
      <c r="DS319" s="2"/>
      <c r="DT319" s="2"/>
      <c r="DU319" s="2"/>
      <c r="DV319" s="2"/>
      <c r="DW319" s="2"/>
      <c r="DX319" s="2"/>
      <c r="DY319" s="2"/>
      <c r="DZ319" s="2"/>
    </row>
    <row r="320" spans="1:130" ht="83.25" hidden="1" customHeight="1" x14ac:dyDescent="0.25">
      <c r="A320" s="49">
        <v>283</v>
      </c>
      <c r="B320" s="62">
        <v>419</v>
      </c>
      <c r="C320" s="56">
        <v>422</v>
      </c>
      <c r="D320" s="8" t="s">
        <v>375</v>
      </c>
      <c r="E320" s="15" t="s">
        <v>19</v>
      </c>
      <c r="F320" s="15" t="s">
        <v>376</v>
      </c>
      <c r="G320" s="9" t="s">
        <v>19</v>
      </c>
      <c r="H320" s="8" t="s">
        <v>820</v>
      </c>
      <c r="I320" s="64" t="s">
        <v>628</v>
      </c>
      <c r="J320" s="388" t="s">
        <v>339</v>
      </c>
      <c r="K320" s="16" t="s">
        <v>6</v>
      </c>
      <c r="L320" s="12" t="s">
        <v>15</v>
      </c>
      <c r="M320" s="11"/>
      <c r="N320" s="11" t="s">
        <v>546</v>
      </c>
      <c r="O320" s="66"/>
      <c r="P320" s="66"/>
      <c r="Q320" s="66"/>
      <c r="R320" s="66"/>
      <c r="S320" s="66"/>
      <c r="T320" s="66"/>
      <c r="U320" s="66" t="s">
        <v>15</v>
      </c>
      <c r="V320" s="66"/>
      <c r="W320" s="66"/>
      <c r="X320" s="66"/>
      <c r="Y320" s="67">
        <f t="shared" si="142"/>
        <v>1</v>
      </c>
      <c r="Z320" s="16"/>
      <c r="AA320" s="16"/>
      <c r="AB320" s="16"/>
      <c r="AC320" s="16"/>
      <c r="AD320" s="16"/>
      <c r="AE320" s="68"/>
      <c r="AF320" s="12"/>
      <c r="AG320" s="12"/>
      <c r="AH320" s="12"/>
      <c r="AI320" s="12"/>
      <c r="AJ320" s="12"/>
      <c r="AK320" s="12"/>
      <c r="AL320" s="12"/>
      <c r="AM320" s="12"/>
      <c r="AN320" s="12"/>
      <c r="AO320" s="12"/>
      <c r="AP320" s="12"/>
      <c r="AQ320" s="12"/>
      <c r="AR320" s="12"/>
      <c r="AS320" s="12"/>
      <c r="AT320" s="12"/>
      <c r="AU320" s="12"/>
      <c r="AV320" s="12"/>
      <c r="AW320" s="12"/>
      <c r="AX320" s="12"/>
      <c r="AY320" s="12" t="s">
        <v>623</v>
      </c>
      <c r="AZ320" s="12"/>
      <c r="BA320" s="12"/>
      <c r="BB320" s="12" t="s">
        <v>654</v>
      </c>
      <c r="BC320" s="12"/>
      <c r="BD320" s="12"/>
      <c r="BE320" s="12"/>
      <c r="BF320" s="12"/>
      <c r="BG320" s="12"/>
      <c r="BH320" s="12"/>
      <c r="BI320" s="12"/>
      <c r="BJ320" s="16">
        <v>2</v>
      </c>
      <c r="BK320" s="16">
        <v>2</v>
      </c>
      <c r="BL320" s="16">
        <v>2</v>
      </c>
      <c r="BM320" s="16">
        <v>2</v>
      </c>
      <c r="BN320" s="16">
        <v>2</v>
      </c>
      <c r="BO320" s="16">
        <v>2</v>
      </c>
      <c r="BP320" s="16">
        <v>2</v>
      </c>
      <c r="BQ320" s="16">
        <v>2</v>
      </c>
      <c r="BR320" s="16">
        <v>2</v>
      </c>
      <c r="BS320" s="16">
        <v>2</v>
      </c>
      <c r="BT320" s="16">
        <v>2</v>
      </c>
      <c r="BU320" s="16">
        <v>2</v>
      </c>
      <c r="BV320" s="16">
        <v>2</v>
      </c>
      <c r="BW320" s="16">
        <v>2</v>
      </c>
      <c r="BX320" s="16">
        <v>2</v>
      </c>
      <c r="BY320" s="16">
        <v>2</v>
      </c>
      <c r="BZ320" s="16">
        <v>2</v>
      </c>
      <c r="CA320" s="16">
        <v>2</v>
      </c>
      <c r="CB320" s="16">
        <v>2</v>
      </c>
      <c r="CC320" s="16">
        <v>2</v>
      </c>
      <c r="CD320" s="16">
        <v>2</v>
      </c>
      <c r="CE320" s="16">
        <v>2</v>
      </c>
      <c r="CF320" s="16">
        <v>2</v>
      </c>
      <c r="CG320" s="16">
        <v>2</v>
      </c>
      <c r="CH320" s="16">
        <v>2</v>
      </c>
      <c r="CI320" s="16">
        <v>2</v>
      </c>
      <c r="CJ320" s="16">
        <v>2</v>
      </c>
      <c r="CK320" s="16">
        <v>2</v>
      </c>
      <c r="CL320" s="16">
        <v>2</v>
      </c>
      <c r="CM320" s="16">
        <v>2</v>
      </c>
      <c r="CN320" s="16">
        <v>2</v>
      </c>
      <c r="CO320" s="16">
        <v>2</v>
      </c>
      <c r="CP320" s="16">
        <v>2</v>
      </c>
      <c r="CQ320" s="16">
        <v>2</v>
      </c>
      <c r="CR320" s="16">
        <v>2</v>
      </c>
      <c r="CS320" s="16"/>
      <c r="CT320" s="16">
        <v>2</v>
      </c>
      <c r="CU320" s="16">
        <v>2</v>
      </c>
      <c r="CV320" s="16">
        <v>2</v>
      </c>
      <c r="CW320" s="69">
        <f t="shared" si="143"/>
        <v>38</v>
      </c>
      <c r="CX320" s="352">
        <f t="shared" si="144"/>
        <v>1</v>
      </c>
      <c r="CY320" s="69">
        <f t="shared" si="145"/>
        <v>0</v>
      </c>
      <c r="CZ320" s="70">
        <f t="shared" si="146"/>
        <v>0</v>
      </c>
      <c r="DA320" s="69">
        <f t="shared" si="147"/>
        <v>0</v>
      </c>
      <c r="DB320" s="70">
        <f t="shared" si="148"/>
        <v>0</v>
      </c>
      <c r="DC320" s="69">
        <f t="shared" si="149"/>
        <v>0</v>
      </c>
      <c r="DD320" s="70">
        <f t="shared" si="150"/>
        <v>0</v>
      </c>
      <c r="DE320" s="71">
        <f t="shared" si="151"/>
        <v>2</v>
      </c>
      <c r="DF320" s="71" t="str">
        <f t="shared" si="152"/>
        <v>Đạt mục tiêu</v>
      </c>
      <c r="DG320" s="2"/>
      <c r="DH320" s="2"/>
      <c r="DI320" s="2"/>
      <c r="DJ320" s="2"/>
      <c r="DK320" s="2"/>
      <c r="DL320" s="2"/>
      <c r="DM320" s="2"/>
      <c r="DN320" s="2"/>
      <c r="DO320" s="2"/>
      <c r="DP320" s="2"/>
      <c r="DQ320" s="2"/>
      <c r="DR320" s="2"/>
      <c r="DS320" s="2"/>
      <c r="DT320" s="2"/>
      <c r="DU320" s="2"/>
      <c r="DV320" s="2"/>
      <c r="DW320" s="2"/>
      <c r="DX320" s="2"/>
      <c r="DY320" s="2"/>
      <c r="DZ320" s="2"/>
    </row>
    <row r="321" spans="1:130" ht="24.75" hidden="1" customHeight="1" x14ac:dyDescent="0.25">
      <c r="A321" s="49">
        <v>284</v>
      </c>
      <c r="B321" s="62">
        <v>422</v>
      </c>
      <c r="C321" s="56">
        <v>423</v>
      </c>
      <c r="D321" s="8" t="s">
        <v>377</v>
      </c>
      <c r="E321" s="281" t="s">
        <v>36</v>
      </c>
      <c r="F321" s="15" t="s">
        <v>378</v>
      </c>
      <c r="G321" s="282" t="s">
        <v>36</v>
      </c>
      <c r="H321" s="141" t="s">
        <v>378</v>
      </c>
      <c r="I321" s="64" t="s">
        <v>628</v>
      </c>
      <c r="J321" s="64" t="s">
        <v>339</v>
      </c>
      <c r="K321" s="16" t="s">
        <v>6</v>
      </c>
      <c r="L321" s="16" t="s">
        <v>15</v>
      </c>
      <c r="M321" s="11"/>
      <c r="N321" s="305" t="s">
        <v>542</v>
      </c>
      <c r="O321" s="66"/>
      <c r="P321" s="66"/>
      <c r="Q321" s="66" t="s">
        <v>15</v>
      </c>
      <c r="R321" s="66"/>
      <c r="S321" s="66"/>
      <c r="T321" s="66"/>
      <c r="U321" s="66"/>
      <c r="V321" s="66"/>
      <c r="W321" s="66"/>
      <c r="X321" s="66"/>
      <c r="Y321" s="67">
        <f t="shared" si="142"/>
        <v>1</v>
      </c>
      <c r="Z321" s="16"/>
      <c r="AA321" s="12"/>
      <c r="AB321" s="12"/>
      <c r="AC321" s="12"/>
      <c r="AD321" s="12"/>
      <c r="AE321" s="76"/>
      <c r="AF321" s="16"/>
      <c r="AG321" s="16"/>
      <c r="AH321" s="16" t="s">
        <v>710</v>
      </c>
      <c r="AI321" s="16" t="s">
        <v>710</v>
      </c>
      <c r="AJ321" s="16" t="s">
        <v>710</v>
      </c>
      <c r="AK321" s="16" t="s">
        <v>710</v>
      </c>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v>2</v>
      </c>
      <c r="BK321" s="16">
        <v>2</v>
      </c>
      <c r="BL321" s="16">
        <v>2</v>
      </c>
      <c r="BM321" s="16">
        <v>2</v>
      </c>
      <c r="BN321" s="16">
        <v>2</v>
      </c>
      <c r="BO321" s="16">
        <v>2</v>
      </c>
      <c r="BP321" s="16">
        <v>2</v>
      </c>
      <c r="BQ321" s="16">
        <v>2</v>
      </c>
      <c r="BR321" s="16">
        <v>2</v>
      </c>
      <c r="BS321" s="16">
        <v>2</v>
      </c>
      <c r="BT321" s="16">
        <v>2</v>
      </c>
      <c r="BU321" s="16">
        <v>2</v>
      </c>
      <c r="BV321" s="16">
        <v>2</v>
      </c>
      <c r="BW321" s="16">
        <v>2</v>
      </c>
      <c r="BX321" s="16">
        <v>2</v>
      </c>
      <c r="BY321" s="16">
        <v>2</v>
      </c>
      <c r="BZ321" s="16">
        <v>2</v>
      </c>
      <c r="CA321" s="16">
        <v>2</v>
      </c>
      <c r="CB321" s="16">
        <v>2</v>
      </c>
      <c r="CC321" s="16">
        <v>2</v>
      </c>
      <c r="CD321" s="16">
        <v>2</v>
      </c>
      <c r="CE321" s="16">
        <v>2</v>
      </c>
      <c r="CF321" s="16">
        <v>2</v>
      </c>
      <c r="CG321" s="16">
        <v>2</v>
      </c>
      <c r="CH321" s="16">
        <v>2</v>
      </c>
      <c r="CI321" s="16">
        <v>2</v>
      </c>
      <c r="CJ321" s="16">
        <v>2</v>
      </c>
      <c r="CK321" s="16">
        <v>2</v>
      </c>
      <c r="CL321" s="16">
        <v>2</v>
      </c>
      <c r="CM321" s="16">
        <v>2</v>
      </c>
      <c r="CN321" s="16">
        <v>1</v>
      </c>
      <c r="CO321" s="16">
        <v>1</v>
      </c>
      <c r="CP321" s="16">
        <v>1</v>
      </c>
      <c r="CQ321" s="16">
        <v>1</v>
      </c>
      <c r="CR321" s="16">
        <v>1</v>
      </c>
      <c r="CS321" s="16">
        <v>2</v>
      </c>
      <c r="CT321" s="16">
        <v>2</v>
      </c>
      <c r="CU321" s="16">
        <v>2</v>
      </c>
      <c r="CV321" s="16">
        <v>2</v>
      </c>
      <c r="CW321" s="69">
        <f t="shared" si="143"/>
        <v>34</v>
      </c>
      <c r="CX321" s="352">
        <f t="shared" si="144"/>
        <v>0.87179487179487181</v>
      </c>
      <c r="CY321" s="69">
        <f t="shared" si="145"/>
        <v>5</v>
      </c>
      <c r="CZ321" s="70">
        <f t="shared" si="146"/>
        <v>0.12820512820512819</v>
      </c>
      <c r="DA321" s="69">
        <f t="shared" si="147"/>
        <v>0</v>
      </c>
      <c r="DB321" s="70">
        <f t="shared" si="148"/>
        <v>0</v>
      </c>
      <c r="DC321" s="69">
        <f t="shared" si="149"/>
        <v>0</v>
      </c>
      <c r="DD321" s="70">
        <f t="shared" si="150"/>
        <v>0</v>
      </c>
      <c r="DE321" s="71">
        <f t="shared" si="151"/>
        <v>1.8717948717948718</v>
      </c>
      <c r="DF321" s="71" t="str">
        <f t="shared" si="152"/>
        <v>Đạt mục tiêu</v>
      </c>
      <c r="DG321" s="2"/>
      <c r="DH321" s="2"/>
      <c r="DI321" s="2"/>
      <c r="DJ321" s="2"/>
      <c r="DK321" s="2"/>
      <c r="DL321" s="2"/>
      <c r="DM321" s="2"/>
      <c r="DN321" s="2"/>
      <c r="DO321" s="2"/>
      <c r="DP321" s="2"/>
      <c r="DQ321" s="2"/>
      <c r="DR321" s="2"/>
      <c r="DS321" s="2"/>
      <c r="DT321" s="2"/>
      <c r="DU321" s="2"/>
      <c r="DV321" s="2"/>
      <c r="DW321" s="2"/>
      <c r="DX321" s="2"/>
      <c r="DY321" s="2"/>
      <c r="DZ321" s="2"/>
    </row>
    <row r="322" spans="1:130" ht="21" customHeight="1" x14ac:dyDescent="0.25">
      <c r="A322" s="49">
        <v>285</v>
      </c>
      <c r="B322" s="55">
        <v>423</v>
      </c>
      <c r="C322" s="56">
        <v>424</v>
      </c>
      <c r="D322" s="714" t="s">
        <v>379</v>
      </c>
      <c r="E322" s="624"/>
      <c r="F322" s="715"/>
      <c r="G322" s="624"/>
      <c r="H322" s="716"/>
      <c r="I322" s="64"/>
      <c r="J322" s="57"/>
      <c r="K322" s="57" t="s">
        <v>8</v>
      </c>
      <c r="L322" s="57" t="s">
        <v>8</v>
      </c>
      <c r="M322" s="103">
        <f>SUM(M324:M347)</f>
        <v>18</v>
      </c>
      <c r="N322" s="298"/>
      <c r="O322" s="82" t="s">
        <v>609</v>
      </c>
      <c r="P322" s="82" t="s">
        <v>609</v>
      </c>
      <c r="Q322" s="82" t="s">
        <v>609</v>
      </c>
      <c r="R322" s="82" t="s">
        <v>609</v>
      </c>
      <c r="S322" s="82" t="s">
        <v>609</v>
      </c>
      <c r="T322" s="82" t="s">
        <v>609</v>
      </c>
      <c r="U322" s="82" t="s">
        <v>609</v>
      </c>
      <c r="V322" s="82" t="s">
        <v>609</v>
      </c>
      <c r="W322" s="82" t="s">
        <v>609</v>
      </c>
      <c r="X322" s="82" t="s">
        <v>609</v>
      </c>
      <c r="Y322" s="67">
        <f t="shared" si="142"/>
        <v>0</v>
      </c>
      <c r="Z322" s="57"/>
      <c r="AA322" s="57"/>
      <c r="AB322" s="57"/>
      <c r="AC322" s="57"/>
      <c r="AD322" s="57"/>
      <c r="AE322" s="77"/>
      <c r="AF322" s="78"/>
      <c r="AG322" s="78"/>
      <c r="AH322" s="78"/>
      <c r="AI322" s="78"/>
      <c r="AJ322" s="78"/>
      <c r="AK322" s="78"/>
      <c r="AL322" s="78"/>
      <c r="AM322" s="78"/>
      <c r="AN322" s="78"/>
      <c r="AO322" s="78"/>
      <c r="AP322" s="78"/>
      <c r="AQ322" s="78"/>
      <c r="AR322" s="78"/>
      <c r="AS322" s="78"/>
      <c r="AT322" s="78"/>
      <c r="AU322" s="78"/>
      <c r="AV322" s="78"/>
      <c r="AW322" s="78"/>
      <c r="AX322" s="78"/>
      <c r="AY322" s="57"/>
      <c r="AZ322" s="57"/>
      <c r="BA322" s="57"/>
      <c r="BB322" s="57"/>
      <c r="BC322" s="78"/>
      <c r="BD322" s="78"/>
      <c r="BE322" s="78"/>
      <c r="BF322" s="78"/>
      <c r="BG322" s="78"/>
      <c r="BH322" s="78"/>
      <c r="BI322" s="78"/>
      <c r="BJ322" s="336" t="s">
        <v>8</v>
      </c>
      <c r="BK322" s="336" t="s">
        <v>8</v>
      </c>
      <c r="BL322" s="336" t="s">
        <v>8</v>
      </c>
      <c r="BM322" s="336" t="s">
        <v>8</v>
      </c>
      <c r="BN322" s="336" t="s">
        <v>8</v>
      </c>
      <c r="BO322" s="336" t="s">
        <v>8</v>
      </c>
      <c r="BP322" s="336" t="s">
        <v>8</v>
      </c>
      <c r="BQ322" s="336" t="s">
        <v>8</v>
      </c>
      <c r="BR322" s="336" t="s">
        <v>8</v>
      </c>
      <c r="BS322" s="336" t="s">
        <v>8</v>
      </c>
      <c r="BT322" s="336" t="s">
        <v>8</v>
      </c>
      <c r="BU322" s="336" t="s">
        <v>8</v>
      </c>
      <c r="BV322" s="336" t="s">
        <v>8</v>
      </c>
      <c r="BW322" s="336" t="s">
        <v>8</v>
      </c>
      <c r="BX322" s="336" t="s">
        <v>8</v>
      </c>
      <c r="BY322" s="336" t="s">
        <v>8</v>
      </c>
      <c r="BZ322" s="336" t="s">
        <v>8</v>
      </c>
      <c r="CA322" s="336" t="s">
        <v>8</v>
      </c>
      <c r="CB322" s="336" t="s">
        <v>8</v>
      </c>
      <c r="CC322" s="336" t="s">
        <v>8</v>
      </c>
      <c r="CD322" s="336" t="s">
        <v>8</v>
      </c>
      <c r="CE322" s="336" t="s">
        <v>8</v>
      </c>
      <c r="CF322" s="336" t="s">
        <v>8</v>
      </c>
      <c r="CG322" s="336" t="s">
        <v>8</v>
      </c>
      <c r="CH322" s="336" t="s">
        <v>8</v>
      </c>
      <c r="CI322" s="336" t="s">
        <v>8</v>
      </c>
      <c r="CJ322" s="336" t="s">
        <v>8</v>
      </c>
      <c r="CK322" s="336" t="s">
        <v>8</v>
      </c>
      <c r="CL322" s="336" t="s">
        <v>8</v>
      </c>
      <c r="CM322" s="336" t="s">
        <v>8</v>
      </c>
      <c r="CN322" s="336" t="s">
        <v>8</v>
      </c>
      <c r="CO322" s="336" t="s">
        <v>8</v>
      </c>
      <c r="CP322" s="336" t="s">
        <v>8</v>
      </c>
      <c r="CQ322" s="336" t="s">
        <v>8</v>
      </c>
      <c r="CR322" s="336" t="s">
        <v>8</v>
      </c>
      <c r="CS322" s="336" t="s">
        <v>8</v>
      </c>
      <c r="CT322" s="336" t="s">
        <v>8</v>
      </c>
      <c r="CU322" s="336" t="s">
        <v>8</v>
      </c>
      <c r="CV322" s="336" t="s">
        <v>8</v>
      </c>
      <c r="CW322" s="336" t="s">
        <v>8</v>
      </c>
      <c r="CX322" s="331" t="s">
        <v>8</v>
      </c>
      <c r="CY322" s="336" t="s">
        <v>8</v>
      </c>
      <c r="CZ322" s="336" t="s">
        <v>8</v>
      </c>
      <c r="DA322" s="336" t="s">
        <v>8</v>
      </c>
      <c r="DB322" s="336" t="s">
        <v>8</v>
      </c>
      <c r="DC322" s="336" t="s">
        <v>8</v>
      </c>
      <c r="DD322" s="336" t="s">
        <v>8</v>
      </c>
      <c r="DE322" s="57" t="s">
        <v>8</v>
      </c>
      <c r="DF322" s="57" t="s">
        <v>8</v>
      </c>
      <c r="DG322" s="2"/>
      <c r="DH322" s="2"/>
      <c r="DI322" s="2"/>
      <c r="DJ322" s="2"/>
      <c r="DK322" s="2"/>
      <c r="DL322" s="2"/>
      <c r="DM322" s="2"/>
      <c r="DN322" s="2"/>
      <c r="DO322" s="2"/>
      <c r="DP322" s="2"/>
      <c r="DQ322" s="2"/>
      <c r="DR322" s="2"/>
      <c r="DS322" s="2"/>
      <c r="DT322" s="2"/>
      <c r="DU322" s="2"/>
      <c r="DV322" s="2"/>
      <c r="DW322" s="2"/>
      <c r="DX322" s="2"/>
      <c r="DY322" s="2"/>
      <c r="DZ322" s="2"/>
    </row>
    <row r="323" spans="1:130" ht="34.5" customHeight="1" x14ac:dyDescent="0.25">
      <c r="A323" s="614">
        <v>286</v>
      </c>
      <c r="B323" s="629">
        <v>424</v>
      </c>
      <c r="C323" s="568"/>
      <c r="D323" s="631" t="s">
        <v>380</v>
      </c>
      <c r="E323" s="86"/>
      <c r="F323" s="631" t="s">
        <v>381</v>
      </c>
      <c r="G323" s="86"/>
      <c r="H323" s="496" t="s">
        <v>1422</v>
      </c>
      <c r="I323" s="562" t="s">
        <v>628</v>
      </c>
      <c r="J323" s="57"/>
      <c r="K323" s="57"/>
      <c r="L323" s="57"/>
      <c r="M323" s="103"/>
      <c r="N323" s="305" t="s">
        <v>541</v>
      </c>
      <c r="O323" s="82"/>
      <c r="P323" s="82"/>
      <c r="Q323" s="82"/>
      <c r="R323" s="82"/>
      <c r="S323" s="82"/>
      <c r="T323" s="82"/>
      <c r="U323" s="82"/>
      <c r="V323" s="82"/>
      <c r="W323" s="82"/>
      <c r="X323" s="82"/>
      <c r="Y323" s="67"/>
      <c r="Z323" s="57"/>
      <c r="AA323" s="57"/>
      <c r="AB323" s="57"/>
      <c r="AC323" s="57"/>
      <c r="AD323" s="57"/>
      <c r="AE323" s="68" t="s">
        <v>654</v>
      </c>
      <c r="AF323" s="68" t="s">
        <v>654</v>
      </c>
      <c r="AG323" s="68" t="s">
        <v>654</v>
      </c>
      <c r="AH323" s="561"/>
      <c r="AI323" s="561"/>
      <c r="AJ323" s="561"/>
      <c r="AK323" s="561"/>
      <c r="AL323" s="561"/>
      <c r="AM323" s="561"/>
      <c r="AN323" s="561"/>
      <c r="AO323" s="561"/>
      <c r="AP323" s="561"/>
      <c r="AQ323" s="561"/>
      <c r="AR323" s="561"/>
      <c r="AS323" s="561"/>
      <c r="AT323" s="561"/>
      <c r="AU323" s="561"/>
      <c r="AV323" s="561"/>
      <c r="AW323" s="561"/>
      <c r="AX323" s="561"/>
      <c r="AY323" s="61"/>
      <c r="AZ323" s="61"/>
      <c r="BA323" s="61"/>
      <c r="BB323" s="61"/>
      <c r="BC323" s="561"/>
      <c r="BD323" s="561"/>
      <c r="BE323" s="561"/>
      <c r="BF323" s="561"/>
      <c r="BG323" s="561"/>
      <c r="BH323" s="561"/>
      <c r="BI323" s="561"/>
      <c r="BJ323" s="336"/>
      <c r="BK323" s="336"/>
      <c r="BL323" s="336"/>
      <c r="BM323" s="336"/>
      <c r="BN323" s="336"/>
      <c r="BO323" s="336"/>
      <c r="BP323" s="336"/>
      <c r="BQ323" s="336"/>
      <c r="BR323" s="336"/>
      <c r="BS323" s="336"/>
      <c r="BT323" s="336"/>
      <c r="BU323" s="336"/>
      <c r="BV323" s="336"/>
      <c r="BW323" s="336"/>
      <c r="BX323" s="336"/>
      <c r="BY323" s="336"/>
      <c r="BZ323" s="336"/>
      <c r="CA323" s="336"/>
      <c r="CB323" s="336"/>
      <c r="CC323" s="336"/>
      <c r="CD323" s="336"/>
      <c r="CE323" s="336"/>
      <c r="CF323" s="336"/>
      <c r="CG323" s="336"/>
      <c r="CH323" s="336"/>
      <c r="CI323" s="336"/>
      <c r="CJ323" s="336"/>
      <c r="CK323" s="336"/>
      <c r="CL323" s="336"/>
      <c r="CM323" s="336"/>
      <c r="CN323" s="336"/>
      <c r="CO323" s="336"/>
      <c r="CP323" s="336"/>
      <c r="CQ323" s="336"/>
      <c r="CR323" s="336"/>
      <c r="CS323" s="336"/>
      <c r="CT323" s="336"/>
      <c r="CU323" s="336"/>
      <c r="CV323" s="336"/>
      <c r="CW323" s="336"/>
      <c r="CX323" s="331"/>
      <c r="CY323" s="336"/>
      <c r="CZ323" s="336"/>
      <c r="DA323" s="336"/>
      <c r="DB323" s="336"/>
      <c r="DC323" s="336"/>
      <c r="DD323" s="336"/>
      <c r="DE323" s="57"/>
      <c r="DF323" s="57"/>
      <c r="DG323" s="387"/>
      <c r="DH323" s="387"/>
      <c r="DI323" s="387"/>
      <c r="DJ323" s="387"/>
      <c r="DK323" s="387"/>
      <c r="DL323" s="387"/>
      <c r="DM323" s="387"/>
      <c r="DN323" s="387"/>
      <c r="DO323" s="387"/>
      <c r="DP323" s="387"/>
      <c r="DQ323" s="387"/>
      <c r="DR323" s="387"/>
      <c r="DS323" s="387"/>
      <c r="DT323" s="387"/>
      <c r="DU323" s="387"/>
      <c r="DV323" s="387"/>
      <c r="DW323" s="387"/>
      <c r="DX323" s="387"/>
      <c r="DY323" s="387"/>
      <c r="DZ323" s="387"/>
    </row>
    <row r="324" spans="1:130" ht="39.75" customHeight="1" x14ac:dyDescent="0.25">
      <c r="A324" s="616"/>
      <c r="B324" s="630"/>
      <c r="C324" s="568">
        <v>427</v>
      </c>
      <c r="D324" s="631"/>
      <c r="E324" s="569" t="s">
        <v>11</v>
      </c>
      <c r="F324" s="631"/>
      <c r="G324" s="570" t="s">
        <v>11</v>
      </c>
      <c r="H324" s="496" t="s">
        <v>1414</v>
      </c>
      <c r="I324" s="562" t="s">
        <v>628</v>
      </c>
      <c r="J324" s="64" t="s">
        <v>339</v>
      </c>
      <c r="K324" s="16" t="s">
        <v>6</v>
      </c>
      <c r="L324" s="16" t="s">
        <v>15</v>
      </c>
      <c r="M324" s="11"/>
      <c r="N324" s="305" t="s">
        <v>541</v>
      </c>
      <c r="O324" s="66"/>
      <c r="P324" s="66" t="s">
        <v>15</v>
      </c>
      <c r="Q324" s="66"/>
      <c r="R324" s="66"/>
      <c r="S324" s="66"/>
      <c r="T324" s="66"/>
      <c r="U324" s="66"/>
      <c r="V324" s="66"/>
      <c r="W324" s="66"/>
      <c r="X324" s="66"/>
      <c r="Y324" s="67">
        <f t="shared" si="142"/>
        <v>1</v>
      </c>
      <c r="Z324" s="16"/>
      <c r="AA324" s="16"/>
      <c r="AB324" s="16"/>
      <c r="AC324" s="16"/>
      <c r="AD324" s="16"/>
      <c r="AE324" s="68" t="s">
        <v>654</v>
      </c>
      <c r="AF324" s="68" t="s">
        <v>654</v>
      </c>
      <c r="AG324" s="68" t="s">
        <v>654</v>
      </c>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6">
        <v>2</v>
      </c>
      <c r="BK324" s="16">
        <v>2</v>
      </c>
      <c r="BL324" s="16">
        <v>2</v>
      </c>
      <c r="BM324" s="16">
        <v>2</v>
      </c>
      <c r="BN324" s="16">
        <v>2</v>
      </c>
      <c r="BO324" s="16">
        <v>2</v>
      </c>
      <c r="BP324" s="16">
        <v>2</v>
      </c>
      <c r="BQ324" s="16">
        <v>2</v>
      </c>
      <c r="BR324" s="16">
        <v>2</v>
      </c>
      <c r="BS324" s="16">
        <v>2</v>
      </c>
      <c r="BT324" s="16">
        <v>2</v>
      </c>
      <c r="BU324" s="16">
        <v>2</v>
      </c>
      <c r="BV324" s="16">
        <v>2</v>
      </c>
      <c r="BW324" s="16">
        <v>2</v>
      </c>
      <c r="BX324" s="16">
        <v>2</v>
      </c>
      <c r="BY324" s="16">
        <v>2</v>
      </c>
      <c r="BZ324" s="16">
        <v>2</v>
      </c>
      <c r="CA324" s="16">
        <v>2</v>
      </c>
      <c r="CB324" s="16">
        <v>2</v>
      </c>
      <c r="CC324" s="16">
        <v>2</v>
      </c>
      <c r="CD324" s="16">
        <v>2</v>
      </c>
      <c r="CE324" s="16">
        <v>2</v>
      </c>
      <c r="CF324" s="16">
        <v>2</v>
      </c>
      <c r="CG324" s="16">
        <v>2</v>
      </c>
      <c r="CH324" s="16">
        <v>2</v>
      </c>
      <c r="CI324" s="16">
        <v>2</v>
      </c>
      <c r="CJ324" s="16">
        <v>2</v>
      </c>
      <c r="CK324" s="16">
        <v>2</v>
      </c>
      <c r="CL324" s="16">
        <v>2</v>
      </c>
      <c r="CM324" s="16">
        <v>2</v>
      </c>
      <c r="CN324" s="16">
        <v>2</v>
      </c>
      <c r="CO324" s="16">
        <v>2</v>
      </c>
      <c r="CP324" s="16">
        <v>2</v>
      </c>
      <c r="CQ324" s="16">
        <v>2</v>
      </c>
      <c r="CR324" s="16">
        <v>2</v>
      </c>
      <c r="CS324" s="16"/>
      <c r="CT324" s="16">
        <v>2</v>
      </c>
      <c r="CU324" s="16">
        <v>2</v>
      </c>
      <c r="CV324" s="16">
        <v>2</v>
      </c>
      <c r="CW324" s="69">
        <f t="shared" ref="CW324:CW347" si="153">COUNTIF(BJ324:CV324,"2")</f>
        <v>38</v>
      </c>
      <c r="CX324" s="352">
        <f t="shared" ref="CX324:CX336" si="154">CW324/(CW324+CY324+DA324+DC324)</f>
        <v>1</v>
      </c>
      <c r="CY324" s="69">
        <f t="shared" ref="CY324:CY336" si="155">COUNTIF(BJ324:CV324,"1")</f>
        <v>0</v>
      </c>
      <c r="CZ324" s="70">
        <f t="shared" ref="CZ324:CZ336" si="156">CY324/(CW324+CY324+DA324+DC324)</f>
        <v>0</v>
      </c>
      <c r="DA324" s="69">
        <f t="shared" ref="DA324:DA336" si="157">COUNTIF(BJ324:CV324,"0")</f>
        <v>0</v>
      </c>
      <c r="DB324" s="70">
        <f t="shared" ref="DB324:DB336" si="158">DA324/(CW324+CY324+DA324+DC324)</f>
        <v>0</v>
      </c>
      <c r="DC324" s="69">
        <f t="shared" ref="DC324:DC336" si="159">COUNTIF(BJ324:CV324,"KĐG")</f>
        <v>0</v>
      </c>
      <c r="DD324" s="70">
        <f t="shared" ref="DD324:DD336" si="160">DC324/(CW324+CY324+DA324+DC324)</f>
        <v>0</v>
      </c>
      <c r="DE324" s="71">
        <f t="shared" ref="DE324:DE336" si="161">(((CW324*2)+(CY324*1)+(DA324*0)))/(CW324+CY324+DA324)</f>
        <v>2</v>
      </c>
      <c r="DF324" s="71" t="str">
        <f t="shared" ref="DF324:DF336" si="162">IF(DD324&gt;=50%,"KĐG",IF(DE324&gt;=1.6,"Đạt mục tiêu",IF(DE324&gt;=1,"Cần cố gắng","Chưa đạt")))</f>
        <v>Đạt mục tiêu</v>
      </c>
      <c r="DG324" s="2"/>
      <c r="DH324" s="2"/>
      <c r="DI324" s="2"/>
      <c r="DJ324" s="2"/>
      <c r="DK324" s="2"/>
      <c r="DL324" s="2"/>
      <c r="DM324" s="2"/>
      <c r="DN324" s="2"/>
      <c r="DO324" s="2"/>
      <c r="DP324" s="2"/>
      <c r="DQ324" s="2"/>
      <c r="DR324" s="2"/>
      <c r="DS324" s="2"/>
      <c r="DT324" s="2"/>
      <c r="DU324" s="2"/>
      <c r="DV324" s="2"/>
      <c r="DW324" s="2"/>
      <c r="DX324" s="2"/>
      <c r="DY324" s="2"/>
      <c r="DZ324" s="2"/>
    </row>
    <row r="325" spans="1:130" ht="48.75" hidden="1" customHeight="1" x14ac:dyDescent="0.25">
      <c r="A325" s="49">
        <v>287</v>
      </c>
      <c r="B325" s="62">
        <v>427</v>
      </c>
      <c r="C325" s="56">
        <v>430</v>
      </c>
      <c r="D325" s="18" t="s">
        <v>382</v>
      </c>
      <c r="E325" s="15" t="s">
        <v>11</v>
      </c>
      <c r="F325" s="29" t="s">
        <v>383</v>
      </c>
      <c r="G325" s="64" t="s">
        <v>11</v>
      </c>
      <c r="H325" s="571" t="s">
        <v>1178</v>
      </c>
      <c r="I325" s="64" t="s">
        <v>628</v>
      </c>
      <c r="J325" s="64" t="s">
        <v>339</v>
      </c>
      <c r="K325" s="16" t="s">
        <v>6</v>
      </c>
      <c r="L325" s="16" t="s">
        <v>15</v>
      </c>
      <c r="M325" s="11"/>
      <c r="N325" s="305" t="s">
        <v>543</v>
      </c>
      <c r="O325" s="66"/>
      <c r="P325" s="66"/>
      <c r="Q325" s="66"/>
      <c r="R325" s="66" t="s">
        <v>15</v>
      </c>
      <c r="S325" s="66"/>
      <c r="T325" s="66"/>
      <c r="U325" s="66"/>
      <c r="V325" s="66"/>
      <c r="W325" s="66"/>
      <c r="X325" s="66"/>
      <c r="Y325" s="67">
        <f t="shared" si="142"/>
        <v>1</v>
      </c>
      <c r="Z325" s="16"/>
      <c r="AA325" s="16"/>
      <c r="AB325" s="16"/>
      <c r="AC325" s="16"/>
      <c r="AD325" s="16"/>
      <c r="AE325" s="68"/>
      <c r="AF325" s="12"/>
      <c r="AG325" s="12"/>
      <c r="AH325" s="12"/>
      <c r="AI325" s="12"/>
      <c r="AJ325" s="12"/>
      <c r="AK325" s="12"/>
      <c r="AL325" s="12" t="s">
        <v>626</v>
      </c>
      <c r="AM325" s="12"/>
      <c r="AN325" s="12"/>
      <c r="AO325" s="12"/>
      <c r="AP325" s="12" t="s">
        <v>645</v>
      </c>
      <c r="AQ325" s="12"/>
      <c r="AR325" s="12"/>
      <c r="AS325" s="12"/>
      <c r="AT325" s="12"/>
      <c r="AU325" s="12"/>
      <c r="AV325" s="12"/>
      <c r="AW325" s="12"/>
      <c r="AX325" s="12"/>
      <c r="AY325" s="12"/>
      <c r="AZ325" s="12"/>
      <c r="BA325" s="12"/>
      <c r="BB325" s="12"/>
      <c r="BC325" s="12"/>
      <c r="BD325" s="12"/>
      <c r="BE325" s="12"/>
      <c r="BF325" s="12"/>
      <c r="BG325" s="12"/>
      <c r="BH325" s="12"/>
      <c r="BI325" s="12"/>
      <c r="BJ325" s="16">
        <v>2</v>
      </c>
      <c r="BK325" s="16">
        <v>2</v>
      </c>
      <c r="BL325" s="16">
        <v>2</v>
      </c>
      <c r="BM325" s="16">
        <v>2</v>
      </c>
      <c r="BN325" s="16">
        <v>2</v>
      </c>
      <c r="BO325" s="16">
        <v>2</v>
      </c>
      <c r="BP325" s="16">
        <v>2</v>
      </c>
      <c r="BQ325" s="16">
        <v>2</v>
      </c>
      <c r="BR325" s="16">
        <v>2</v>
      </c>
      <c r="BS325" s="16">
        <v>2</v>
      </c>
      <c r="BT325" s="16">
        <v>2</v>
      </c>
      <c r="BU325" s="16">
        <v>2</v>
      </c>
      <c r="BV325" s="16">
        <v>2</v>
      </c>
      <c r="BW325" s="16">
        <v>2</v>
      </c>
      <c r="BX325" s="16">
        <v>2</v>
      </c>
      <c r="BY325" s="16">
        <v>2</v>
      </c>
      <c r="BZ325" s="16">
        <v>2</v>
      </c>
      <c r="CA325" s="16">
        <v>2</v>
      </c>
      <c r="CB325" s="16">
        <v>2</v>
      </c>
      <c r="CC325" s="16">
        <v>2</v>
      </c>
      <c r="CD325" s="16">
        <v>2</v>
      </c>
      <c r="CE325" s="16">
        <v>2</v>
      </c>
      <c r="CF325" s="16">
        <v>2</v>
      </c>
      <c r="CG325" s="16">
        <v>2</v>
      </c>
      <c r="CH325" s="16">
        <v>2</v>
      </c>
      <c r="CI325" s="16">
        <v>2</v>
      </c>
      <c r="CJ325" s="16">
        <v>2</v>
      </c>
      <c r="CK325" s="16">
        <v>2</v>
      </c>
      <c r="CL325" s="16">
        <v>2</v>
      </c>
      <c r="CM325" s="16">
        <v>2</v>
      </c>
      <c r="CN325" s="16">
        <v>2</v>
      </c>
      <c r="CO325" s="16">
        <v>2</v>
      </c>
      <c r="CP325" s="16">
        <v>2</v>
      </c>
      <c r="CQ325" s="16">
        <v>2</v>
      </c>
      <c r="CR325" s="16">
        <v>2</v>
      </c>
      <c r="CS325" s="16">
        <v>2</v>
      </c>
      <c r="CT325" s="16">
        <v>2</v>
      </c>
      <c r="CU325" s="16">
        <v>2</v>
      </c>
      <c r="CV325" s="16">
        <v>2</v>
      </c>
      <c r="CW325" s="69">
        <f t="shared" si="153"/>
        <v>39</v>
      </c>
      <c r="CX325" s="352">
        <f t="shared" si="154"/>
        <v>1</v>
      </c>
      <c r="CY325" s="69">
        <f t="shared" si="155"/>
        <v>0</v>
      </c>
      <c r="CZ325" s="70">
        <f t="shared" si="156"/>
        <v>0</v>
      </c>
      <c r="DA325" s="69">
        <f t="shared" si="157"/>
        <v>0</v>
      </c>
      <c r="DB325" s="70">
        <f t="shared" si="158"/>
        <v>0</v>
      </c>
      <c r="DC325" s="69">
        <f t="shared" si="159"/>
        <v>0</v>
      </c>
      <c r="DD325" s="70">
        <f t="shared" si="160"/>
        <v>0</v>
      </c>
      <c r="DE325" s="71">
        <f t="shared" si="161"/>
        <v>2</v>
      </c>
      <c r="DF325" s="71" t="str">
        <f t="shared" si="162"/>
        <v>Đạt mục tiêu</v>
      </c>
      <c r="DG325" s="2"/>
      <c r="DH325" s="2"/>
      <c r="DI325" s="2"/>
      <c r="DJ325" s="2"/>
      <c r="DK325" s="2"/>
      <c r="DL325" s="2"/>
      <c r="DM325" s="2"/>
      <c r="DN325" s="2"/>
      <c r="DO325" s="2"/>
      <c r="DP325" s="2"/>
      <c r="DQ325" s="2"/>
      <c r="DR325" s="2"/>
      <c r="DS325" s="2"/>
      <c r="DT325" s="2"/>
      <c r="DU325" s="2"/>
      <c r="DV325" s="2"/>
      <c r="DW325" s="2"/>
      <c r="DX325" s="2"/>
      <c r="DY325" s="2"/>
      <c r="DZ325" s="2"/>
    </row>
    <row r="326" spans="1:130" ht="111" hidden="1" customHeight="1" x14ac:dyDescent="0.25">
      <c r="A326" s="49">
        <v>288</v>
      </c>
      <c r="B326" s="62">
        <v>430</v>
      </c>
      <c r="C326" s="56">
        <v>433</v>
      </c>
      <c r="D326" s="8" t="s">
        <v>384</v>
      </c>
      <c r="E326" s="15" t="s">
        <v>11</v>
      </c>
      <c r="F326" s="15" t="s">
        <v>385</v>
      </c>
      <c r="G326" s="64" t="s">
        <v>19</v>
      </c>
      <c r="H326" s="8" t="s">
        <v>821</v>
      </c>
      <c r="I326" s="64" t="s">
        <v>628</v>
      </c>
      <c r="J326" s="64" t="s">
        <v>339</v>
      </c>
      <c r="K326" s="16" t="s">
        <v>6</v>
      </c>
      <c r="L326" s="16" t="s">
        <v>15</v>
      </c>
      <c r="M326" s="11">
        <v>1</v>
      </c>
      <c r="N326" s="11" t="s">
        <v>547</v>
      </c>
      <c r="O326" s="66"/>
      <c r="P326" s="66"/>
      <c r="Q326" s="66"/>
      <c r="R326" s="66"/>
      <c r="S326" s="66"/>
      <c r="T326" s="66"/>
      <c r="U326" s="66"/>
      <c r="V326" s="66"/>
      <c r="W326" s="66" t="s">
        <v>15</v>
      </c>
      <c r="X326" s="66"/>
      <c r="Y326" s="67">
        <f t="shared" si="142"/>
        <v>1</v>
      </c>
      <c r="Z326" s="16"/>
      <c r="AA326" s="16"/>
      <c r="AB326" s="16"/>
      <c r="AC326" s="16"/>
      <c r="AD326" s="16"/>
      <c r="AE326" s="68"/>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t="s">
        <v>654</v>
      </c>
      <c r="BG326" s="12"/>
      <c r="BH326" s="12" t="s">
        <v>645</v>
      </c>
      <c r="BI326" s="12"/>
      <c r="BJ326" s="16">
        <v>2</v>
      </c>
      <c r="BK326" s="16">
        <v>2</v>
      </c>
      <c r="BL326" s="16">
        <v>2</v>
      </c>
      <c r="BM326" s="16">
        <v>2</v>
      </c>
      <c r="BN326" s="16">
        <v>2</v>
      </c>
      <c r="BO326" s="16">
        <v>2</v>
      </c>
      <c r="BP326" s="16">
        <v>2</v>
      </c>
      <c r="BQ326" s="16">
        <v>2</v>
      </c>
      <c r="BR326" s="16">
        <v>2</v>
      </c>
      <c r="BS326" s="16">
        <v>2</v>
      </c>
      <c r="BT326" s="16">
        <v>2</v>
      </c>
      <c r="BU326" s="16">
        <v>2</v>
      </c>
      <c r="BV326" s="16">
        <v>2</v>
      </c>
      <c r="BW326" s="16">
        <v>2</v>
      </c>
      <c r="BX326" s="16">
        <v>2</v>
      </c>
      <c r="BY326" s="16">
        <v>2</v>
      </c>
      <c r="BZ326" s="16">
        <v>2</v>
      </c>
      <c r="CA326" s="16">
        <v>2</v>
      </c>
      <c r="CB326" s="16">
        <v>2</v>
      </c>
      <c r="CC326" s="16">
        <v>2</v>
      </c>
      <c r="CD326" s="16">
        <v>2</v>
      </c>
      <c r="CE326" s="16">
        <v>2</v>
      </c>
      <c r="CF326" s="16">
        <v>2</v>
      </c>
      <c r="CG326" s="16">
        <v>2</v>
      </c>
      <c r="CH326" s="16">
        <v>2</v>
      </c>
      <c r="CI326" s="16">
        <v>2</v>
      </c>
      <c r="CJ326" s="16">
        <v>2</v>
      </c>
      <c r="CK326" s="16">
        <v>2</v>
      </c>
      <c r="CL326" s="16">
        <v>2</v>
      </c>
      <c r="CM326" s="16">
        <v>2</v>
      </c>
      <c r="CN326" s="16">
        <v>2</v>
      </c>
      <c r="CO326" s="16">
        <v>2</v>
      </c>
      <c r="CP326" s="16">
        <v>2</v>
      </c>
      <c r="CQ326" s="16">
        <v>2</v>
      </c>
      <c r="CR326" s="16">
        <v>2</v>
      </c>
      <c r="CS326" s="16"/>
      <c r="CT326" s="16">
        <v>2</v>
      </c>
      <c r="CU326" s="16">
        <v>2</v>
      </c>
      <c r="CV326" s="16">
        <v>2</v>
      </c>
      <c r="CW326" s="69">
        <f t="shared" si="153"/>
        <v>38</v>
      </c>
      <c r="CX326" s="352">
        <f t="shared" si="154"/>
        <v>1</v>
      </c>
      <c r="CY326" s="69">
        <f t="shared" si="155"/>
        <v>0</v>
      </c>
      <c r="CZ326" s="70">
        <f t="shared" si="156"/>
        <v>0</v>
      </c>
      <c r="DA326" s="69">
        <f t="shared" si="157"/>
        <v>0</v>
      </c>
      <c r="DB326" s="70">
        <f t="shared" si="158"/>
        <v>0</v>
      </c>
      <c r="DC326" s="69">
        <f t="shared" si="159"/>
        <v>0</v>
      </c>
      <c r="DD326" s="70">
        <f t="shared" si="160"/>
        <v>0</v>
      </c>
      <c r="DE326" s="71">
        <f t="shared" si="161"/>
        <v>2</v>
      </c>
      <c r="DF326" s="71" t="str">
        <f t="shared" si="162"/>
        <v>Đạt mục tiêu</v>
      </c>
      <c r="DG326" s="2"/>
      <c r="DH326" s="2"/>
      <c r="DI326" s="2"/>
      <c r="DJ326" s="2"/>
      <c r="DK326" s="2"/>
      <c r="DL326" s="2"/>
      <c r="DM326" s="2"/>
      <c r="DN326" s="2"/>
      <c r="DO326" s="2"/>
      <c r="DP326" s="2"/>
      <c r="DQ326" s="2"/>
      <c r="DR326" s="2"/>
      <c r="DS326" s="2"/>
      <c r="DT326" s="2"/>
      <c r="DU326" s="2"/>
      <c r="DV326" s="2"/>
      <c r="DW326" s="2"/>
      <c r="DX326" s="2"/>
      <c r="DY326" s="2"/>
      <c r="DZ326" s="2"/>
    </row>
    <row r="327" spans="1:130" ht="60" hidden="1" customHeight="1" x14ac:dyDescent="0.25">
      <c r="A327" s="49">
        <v>289</v>
      </c>
      <c r="B327" s="62">
        <v>433</v>
      </c>
      <c r="C327" s="56">
        <v>435</v>
      </c>
      <c r="D327" s="8" t="s">
        <v>386</v>
      </c>
      <c r="E327" s="15" t="s">
        <v>19</v>
      </c>
      <c r="F327" s="15" t="s">
        <v>387</v>
      </c>
      <c r="G327" s="64" t="s">
        <v>19</v>
      </c>
      <c r="H327" s="8" t="s">
        <v>387</v>
      </c>
      <c r="I327" s="64" t="s">
        <v>628</v>
      </c>
      <c r="J327" s="64" t="s">
        <v>339</v>
      </c>
      <c r="K327" s="16" t="s">
        <v>145</v>
      </c>
      <c r="L327" s="16" t="s">
        <v>15</v>
      </c>
      <c r="M327" s="11"/>
      <c r="N327" s="305" t="s">
        <v>543</v>
      </c>
      <c r="O327" s="66"/>
      <c r="P327" s="66"/>
      <c r="Q327" s="66"/>
      <c r="R327" s="66" t="s">
        <v>15</v>
      </c>
      <c r="S327" s="66"/>
      <c r="T327" s="66"/>
      <c r="U327" s="66"/>
      <c r="V327" s="66"/>
      <c r="W327" s="66"/>
      <c r="X327" s="66"/>
      <c r="Y327" s="67">
        <f t="shared" si="142"/>
        <v>1</v>
      </c>
      <c r="Z327" s="16"/>
      <c r="AA327" s="16"/>
      <c r="AB327" s="16"/>
      <c r="AC327" s="16"/>
      <c r="AD327" s="16"/>
      <c r="AE327" s="68"/>
      <c r="AF327" s="12"/>
      <c r="AG327" s="12"/>
      <c r="AH327" s="12"/>
      <c r="AI327" s="12"/>
      <c r="AJ327" s="12"/>
      <c r="AK327" s="12"/>
      <c r="AL327" s="12" t="s">
        <v>645</v>
      </c>
      <c r="AM327" s="12" t="s">
        <v>645</v>
      </c>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6">
        <v>2</v>
      </c>
      <c r="BK327" s="16">
        <v>2</v>
      </c>
      <c r="BL327" s="16">
        <v>2</v>
      </c>
      <c r="BM327" s="16">
        <v>2</v>
      </c>
      <c r="BN327" s="16">
        <v>2</v>
      </c>
      <c r="BO327" s="16">
        <v>2</v>
      </c>
      <c r="BP327" s="16">
        <v>2</v>
      </c>
      <c r="BQ327" s="16">
        <v>2</v>
      </c>
      <c r="BR327" s="16">
        <v>2</v>
      </c>
      <c r="BS327" s="16">
        <v>2</v>
      </c>
      <c r="BT327" s="16">
        <v>2</v>
      </c>
      <c r="BU327" s="16">
        <v>2</v>
      </c>
      <c r="BV327" s="16">
        <v>2</v>
      </c>
      <c r="BW327" s="16">
        <v>2</v>
      </c>
      <c r="BX327" s="16">
        <v>2</v>
      </c>
      <c r="BY327" s="16">
        <v>2</v>
      </c>
      <c r="BZ327" s="16">
        <v>2</v>
      </c>
      <c r="CA327" s="16">
        <v>2</v>
      </c>
      <c r="CB327" s="16">
        <v>2</v>
      </c>
      <c r="CC327" s="16">
        <v>1</v>
      </c>
      <c r="CD327" s="16">
        <v>1</v>
      </c>
      <c r="CE327" s="16">
        <v>1</v>
      </c>
      <c r="CF327" s="16">
        <v>1</v>
      </c>
      <c r="CG327" s="16">
        <v>2</v>
      </c>
      <c r="CH327" s="16">
        <v>2</v>
      </c>
      <c r="CI327" s="16">
        <v>2</v>
      </c>
      <c r="CJ327" s="16">
        <v>2</v>
      </c>
      <c r="CK327" s="16">
        <v>2</v>
      </c>
      <c r="CL327" s="16">
        <v>2</v>
      </c>
      <c r="CM327" s="16">
        <v>2</v>
      </c>
      <c r="CN327" s="16">
        <v>2</v>
      </c>
      <c r="CO327" s="16">
        <v>2</v>
      </c>
      <c r="CP327" s="16">
        <v>2</v>
      </c>
      <c r="CQ327" s="16">
        <v>2</v>
      </c>
      <c r="CR327" s="16">
        <v>2</v>
      </c>
      <c r="CS327" s="16">
        <v>2</v>
      </c>
      <c r="CT327" s="16">
        <v>2</v>
      </c>
      <c r="CU327" s="16">
        <v>2</v>
      </c>
      <c r="CV327" s="16">
        <v>2</v>
      </c>
      <c r="CW327" s="69">
        <f t="shared" si="153"/>
        <v>35</v>
      </c>
      <c r="CX327" s="352">
        <f t="shared" si="154"/>
        <v>0.89743589743589747</v>
      </c>
      <c r="CY327" s="69">
        <f t="shared" si="155"/>
        <v>4</v>
      </c>
      <c r="CZ327" s="70">
        <f t="shared" si="156"/>
        <v>0.10256410256410256</v>
      </c>
      <c r="DA327" s="69">
        <f t="shared" si="157"/>
        <v>0</v>
      </c>
      <c r="DB327" s="70">
        <f t="shared" si="158"/>
        <v>0</v>
      </c>
      <c r="DC327" s="69">
        <f t="shared" si="159"/>
        <v>0</v>
      </c>
      <c r="DD327" s="70">
        <f t="shared" si="160"/>
        <v>0</v>
      </c>
      <c r="DE327" s="71">
        <f t="shared" si="161"/>
        <v>1.8974358974358974</v>
      </c>
      <c r="DF327" s="71" t="str">
        <f t="shared" si="162"/>
        <v>Đạt mục tiêu</v>
      </c>
      <c r="DG327" s="2"/>
      <c r="DH327" s="2"/>
      <c r="DI327" s="2"/>
      <c r="DJ327" s="2"/>
      <c r="DK327" s="2"/>
      <c r="DL327" s="2"/>
      <c r="DM327" s="2"/>
      <c r="DN327" s="2"/>
      <c r="DO327" s="2"/>
      <c r="DP327" s="2"/>
      <c r="DQ327" s="2"/>
      <c r="DR327" s="2"/>
      <c r="DS327" s="2"/>
      <c r="DT327" s="2"/>
      <c r="DU327" s="2"/>
      <c r="DV327" s="2"/>
      <c r="DW327" s="2"/>
      <c r="DX327" s="2"/>
      <c r="DY327" s="2"/>
      <c r="DZ327" s="2"/>
    </row>
    <row r="328" spans="1:130" ht="53.25" customHeight="1" x14ac:dyDescent="0.25">
      <c r="A328" s="49">
        <v>290</v>
      </c>
      <c r="B328" s="55">
        <v>435</v>
      </c>
      <c r="C328" s="56">
        <v>438</v>
      </c>
      <c r="D328" s="8" t="s">
        <v>388</v>
      </c>
      <c r="E328" s="15" t="s">
        <v>11</v>
      </c>
      <c r="F328" s="15" t="s">
        <v>389</v>
      </c>
      <c r="G328" s="64" t="s">
        <v>19</v>
      </c>
      <c r="H328" s="140" t="s">
        <v>822</v>
      </c>
      <c r="I328" s="64" t="s">
        <v>628</v>
      </c>
      <c r="J328" s="64" t="s">
        <v>339</v>
      </c>
      <c r="K328" s="16" t="s">
        <v>6</v>
      </c>
      <c r="L328" s="16" t="s">
        <v>15</v>
      </c>
      <c r="M328" s="11"/>
      <c r="N328" s="305" t="s">
        <v>541</v>
      </c>
      <c r="O328" s="66"/>
      <c r="P328" s="66" t="s">
        <v>15</v>
      </c>
      <c r="Q328" s="66"/>
      <c r="R328" s="66"/>
      <c r="S328" s="66"/>
      <c r="T328" s="66"/>
      <c r="U328" s="66"/>
      <c r="V328" s="66"/>
      <c r="W328" s="66"/>
      <c r="X328" s="66"/>
      <c r="Y328" s="67">
        <f t="shared" si="142"/>
        <v>1</v>
      </c>
      <c r="Z328" s="16"/>
      <c r="AA328" s="16"/>
      <c r="AB328" s="16"/>
      <c r="AC328" s="16"/>
      <c r="AD328" s="16"/>
      <c r="AE328" s="68"/>
      <c r="AF328" s="12" t="s">
        <v>623</v>
      </c>
      <c r="AG328" s="12" t="s">
        <v>654</v>
      </c>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6">
        <v>2</v>
      </c>
      <c r="BK328" s="16">
        <v>2</v>
      </c>
      <c r="BL328" s="16">
        <v>2</v>
      </c>
      <c r="BM328" s="16">
        <v>2</v>
      </c>
      <c r="BN328" s="16">
        <v>2</v>
      </c>
      <c r="BO328" s="16">
        <v>1</v>
      </c>
      <c r="BP328" s="16">
        <v>2</v>
      </c>
      <c r="BQ328" s="16">
        <v>2</v>
      </c>
      <c r="BR328" s="16">
        <v>2</v>
      </c>
      <c r="BS328" s="16">
        <v>2</v>
      </c>
      <c r="BT328" s="16">
        <v>2</v>
      </c>
      <c r="BU328" s="16">
        <v>2</v>
      </c>
      <c r="BV328" s="16">
        <v>2</v>
      </c>
      <c r="BW328" s="16">
        <v>2</v>
      </c>
      <c r="BX328" s="16">
        <v>2</v>
      </c>
      <c r="BY328" s="16">
        <v>2</v>
      </c>
      <c r="BZ328" s="16">
        <v>2</v>
      </c>
      <c r="CA328" s="16">
        <v>2</v>
      </c>
      <c r="CB328" s="16">
        <v>2</v>
      </c>
      <c r="CC328" s="16">
        <v>2</v>
      </c>
      <c r="CD328" s="16">
        <v>2</v>
      </c>
      <c r="CE328" s="16">
        <v>2</v>
      </c>
      <c r="CF328" s="16">
        <v>2</v>
      </c>
      <c r="CG328" s="16">
        <v>2</v>
      </c>
      <c r="CH328" s="16">
        <v>2</v>
      </c>
      <c r="CI328" s="16">
        <v>2</v>
      </c>
      <c r="CJ328" s="16">
        <v>1</v>
      </c>
      <c r="CK328" s="16">
        <v>2</v>
      </c>
      <c r="CL328" s="16">
        <v>2</v>
      </c>
      <c r="CM328" s="16">
        <v>2</v>
      </c>
      <c r="CN328" s="16">
        <v>1</v>
      </c>
      <c r="CO328" s="16">
        <v>2</v>
      </c>
      <c r="CP328" s="16">
        <v>2</v>
      </c>
      <c r="CQ328" s="16">
        <v>2</v>
      </c>
      <c r="CR328" s="16">
        <v>2</v>
      </c>
      <c r="CS328" s="16">
        <v>1</v>
      </c>
      <c r="CT328" s="16">
        <v>2</v>
      </c>
      <c r="CU328" s="16">
        <v>1</v>
      </c>
      <c r="CV328" s="16">
        <v>2</v>
      </c>
      <c r="CW328" s="69">
        <f t="shared" si="153"/>
        <v>34</v>
      </c>
      <c r="CX328" s="352">
        <f t="shared" si="154"/>
        <v>0.87179487179487181</v>
      </c>
      <c r="CY328" s="69">
        <f t="shared" si="155"/>
        <v>5</v>
      </c>
      <c r="CZ328" s="70">
        <f t="shared" si="156"/>
        <v>0.12820512820512819</v>
      </c>
      <c r="DA328" s="69">
        <f t="shared" si="157"/>
        <v>0</v>
      </c>
      <c r="DB328" s="70">
        <f t="shared" si="158"/>
        <v>0</v>
      </c>
      <c r="DC328" s="69">
        <f t="shared" si="159"/>
        <v>0</v>
      </c>
      <c r="DD328" s="70">
        <f t="shared" si="160"/>
        <v>0</v>
      </c>
      <c r="DE328" s="71">
        <f t="shared" si="161"/>
        <v>1.8717948717948718</v>
      </c>
      <c r="DF328" s="71" t="str">
        <f t="shared" si="162"/>
        <v>Đạt mục tiêu</v>
      </c>
      <c r="DG328" s="2"/>
      <c r="DH328" s="2"/>
      <c r="DI328" s="2"/>
      <c r="DJ328" s="2"/>
      <c r="DK328" s="2"/>
      <c r="DL328" s="2"/>
      <c r="DM328" s="2"/>
      <c r="DN328" s="2"/>
      <c r="DO328" s="2"/>
      <c r="DP328" s="2"/>
      <c r="DQ328" s="2"/>
      <c r="DR328" s="2"/>
      <c r="DS328" s="2"/>
      <c r="DT328" s="2"/>
      <c r="DU328" s="2"/>
      <c r="DV328" s="2"/>
      <c r="DW328" s="2"/>
      <c r="DX328" s="2"/>
      <c r="DY328" s="2"/>
      <c r="DZ328" s="2"/>
    </row>
    <row r="329" spans="1:130" ht="30.75" customHeight="1" x14ac:dyDescent="0.25">
      <c r="A329" s="49">
        <v>291</v>
      </c>
      <c r="B329" s="62">
        <v>439</v>
      </c>
      <c r="C329" s="56">
        <v>439</v>
      </c>
      <c r="D329" s="8" t="s">
        <v>390</v>
      </c>
      <c r="E329" s="15" t="s">
        <v>36</v>
      </c>
      <c r="F329" s="15" t="s">
        <v>391</v>
      </c>
      <c r="G329" s="64" t="s">
        <v>36</v>
      </c>
      <c r="H329" s="15" t="s">
        <v>391</v>
      </c>
      <c r="I329" s="64" t="s">
        <v>611</v>
      </c>
      <c r="J329" s="64" t="s">
        <v>339</v>
      </c>
      <c r="K329" s="16" t="s">
        <v>6</v>
      </c>
      <c r="L329" s="16" t="s">
        <v>15</v>
      </c>
      <c r="M329" s="11">
        <v>1</v>
      </c>
      <c r="N329" s="11"/>
      <c r="O329" s="66"/>
      <c r="P329" s="66"/>
      <c r="Q329" s="66"/>
      <c r="R329" s="66"/>
      <c r="S329" s="66"/>
      <c r="T329" s="66"/>
      <c r="U329" s="66"/>
      <c r="V329" s="66"/>
      <c r="W329" s="66"/>
      <c r="X329" s="66" t="s">
        <v>15</v>
      </c>
      <c r="Y329" s="67">
        <f t="shared" si="142"/>
        <v>1</v>
      </c>
      <c r="Z329" s="16"/>
      <c r="AA329" s="16"/>
      <c r="AB329" s="16"/>
      <c r="AC329" s="16"/>
      <c r="AD329" s="16"/>
      <c r="AE329" s="68"/>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t="s">
        <v>654</v>
      </c>
      <c r="BJ329" s="16">
        <v>2</v>
      </c>
      <c r="BK329" s="16">
        <v>2</v>
      </c>
      <c r="BL329" s="16">
        <v>2</v>
      </c>
      <c r="BM329" s="16">
        <v>2</v>
      </c>
      <c r="BN329" s="16">
        <v>2</v>
      </c>
      <c r="BO329" s="16">
        <v>2</v>
      </c>
      <c r="BP329" s="16">
        <v>2</v>
      </c>
      <c r="BQ329" s="16">
        <v>2</v>
      </c>
      <c r="BR329" s="16">
        <v>2</v>
      </c>
      <c r="BS329" s="16">
        <v>2</v>
      </c>
      <c r="BT329" s="16">
        <v>2</v>
      </c>
      <c r="BU329" s="16">
        <v>2</v>
      </c>
      <c r="BV329" s="16">
        <v>2</v>
      </c>
      <c r="BW329" s="16">
        <v>2</v>
      </c>
      <c r="BX329" s="16">
        <v>2</v>
      </c>
      <c r="BY329" s="16">
        <v>2</v>
      </c>
      <c r="BZ329" s="16">
        <v>2</v>
      </c>
      <c r="CA329" s="16">
        <v>2</v>
      </c>
      <c r="CB329" s="16">
        <v>2</v>
      </c>
      <c r="CC329" s="16">
        <v>2</v>
      </c>
      <c r="CD329" s="16">
        <v>2</v>
      </c>
      <c r="CE329" s="16">
        <v>2</v>
      </c>
      <c r="CF329" s="16">
        <v>2</v>
      </c>
      <c r="CG329" s="16">
        <v>2</v>
      </c>
      <c r="CH329" s="16">
        <v>2</v>
      </c>
      <c r="CI329" s="16">
        <v>2</v>
      </c>
      <c r="CJ329" s="16">
        <v>2</v>
      </c>
      <c r="CK329" s="16">
        <v>2</v>
      </c>
      <c r="CL329" s="16">
        <v>2</v>
      </c>
      <c r="CM329" s="16">
        <v>2</v>
      </c>
      <c r="CN329" s="16">
        <v>2</v>
      </c>
      <c r="CO329" s="16">
        <v>2</v>
      </c>
      <c r="CP329" s="16">
        <v>2</v>
      </c>
      <c r="CQ329" s="16">
        <v>2</v>
      </c>
      <c r="CR329" s="16">
        <v>2</v>
      </c>
      <c r="CS329" s="16"/>
      <c r="CT329" s="16">
        <v>2</v>
      </c>
      <c r="CU329" s="16">
        <v>2</v>
      </c>
      <c r="CV329" s="16">
        <v>2</v>
      </c>
      <c r="CW329" s="69">
        <f t="shared" si="153"/>
        <v>38</v>
      </c>
      <c r="CX329" s="352">
        <f t="shared" si="154"/>
        <v>1</v>
      </c>
      <c r="CY329" s="69">
        <f t="shared" si="155"/>
        <v>0</v>
      </c>
      <c r="CZ329" s="70">
        <f t="shared" si="156"/>
        <v>0</v>
      </c>
      <c r="DA329" s="69">
        <f t="shared" si="157"/>
        <v>0</v>
      </c>
      <c r="DB329" s="70">
        <f t="shared" si="158"/>
        <v>0</v>
      </c>
      <c r="DC329" s="69">
        <f t="shared" si="159"/>
        <v>0</v>
      </c>
      <c r="DD329" s="70">
        <f t="shared" si="160"/>
        <v>0</v>
      </c>
      <c r="DE329" s="71">
        <f t="shared" si="161"/>
        <v>2</v>
      </c>
      <c r="DF329" s="71" t="str">
        <f t="shared" si="162"/>
        <v>Đạt mục tiêu</v>
      </c>
      <c r="DG329" s="2"/>
      <c r="DH329" s="2"/>
      <c r="DI329" s="2"/>
      <c r="DJ329" s="2"/>
      <c r="DK329" s="2"/>
      <c r="DL329" s="2"/>
      <c r="DM329" s="2"/>
      <c r="DN329" s="2"/>
      <c r="DO329" s="2"/>
      <c r="DP329" s="2"/>
      <c r="DQ329" s="2"/>
      <c r="DR329" s="2"/>
      <c r="DS329" s="2"/>
      <c r="DT329" s="2"/>
      <c r="DU329" s="2"/>
      <c r="DV329" s="2"/>
      <c r="DW329" s="2"/>
      <c r="DX329" s="2"/>
      <c r="DY329" s="2"/>
      <c r="DZ329" s="2"/>
    </row>
    <row r="330" spans="1:130" ht="63" hidden="1" customHeight="1" x14ac:dyDescent="0.25">
      <c r="A330" s="49">
        <v>292</v>
      </c>
      <c r="B330" s="62">
        <v>441</v>
      </c>
      <c r="C330" s="56">
        <v>441</v>
      </c>
      <c r="D330" s="8" t="s">
        <v>392</v>
      </c>
      <c r="E330" s="15" t="s">
        <v>11</v>
      </c>
      <c r="F330" s="15" t="s">
        <v>393</v>
      </c>
      <c r="G330" s="64" t="s">
        <v>19</v>
      </c>
      <c r="H330" s="102" t="s">
        <v>823</v>
      </c>
      <c r="I330" s="64" t="s">
        <v>628</v>
      </c>
      <c r="J330" s="64" t="s">
        <v>339</v>
      </c>
      <c r="K330" s="16" t="s">
        <v>6</v>
      </c>
      <c r="L330" s="16" t="s">
        <v>15</v>
      </c>
      <c r="M330" s="11">
        <v>1</v>
      </c>
      <c r="N330" s="297" t="s">
        <v>1200</v>
      </c>
      <c r="O330" s="80" t="s">
        <v>15</v>
      </c>
      <c r="P330" s="66"/>
      <c r="Q330" s="66"/>
      <c r="R330" s="66"/>
      <c r="S330" s="66"/>
      <c r="T330" s="66"/>
      <c r="U330" s="66"/>
      <c r="V330" s="66"/>
      <c r="W330" s="66"/>
      <c r="X330" s="66"/>
      <c r="Y330" s="67">
        <f t="shared" si="142"/>
        <v>1</v>
      </c>
      <c r="Z330" s="16"/>
      <c r="AA330" s="16"/>
      <c r="AB330" s="16" t="s">
        <v>626</v>
      </c>
      <c r="AC330" s="16" t="s">
        <v>626</v>
      </c>
      <c r="AD330" s="16" t="s">
        <v>654</v>
      </c>
      <c r="AE330" s="68"/>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6">
        <v>2</v>
      </c>
      <c r="BK330" s="16">
        <v>2</v>
      </c>
      <c r="BL330" s="16">
        <v>2</v>
      </c>
      <c r="BM330" s="16">
        <v>2</v>
      </c>
      <c r="BN330" s="16">
        <v>2</v>
      </c>
      <c r="BO330" s="16">
        <v>2</v>
      </c>
      <c r="BP330" s="16">
        <v>2</v>
      </c>
      <c r="BQ330" s="16">
        <v>2</v>
      </c>
      <c r="BR330" s="16">
        <v>2</v>
      </c>
      <c r="BS330" s="16">
        <v>2</v>
      </c>
      <c r="BT330" s="16">
        <v>2</v>
      </c>
      <c r="BU330" s="16">
        <v>2</v>
      </c>
      <c r="BV330" s="16">
        <v>2</v>
      </c>
      <c r="BW330" s="16">
        <v>2</v>
      </c>
      <c r="BX330" s="16">
        <v>2</v>
      </c>
      <c r="BY330" s="16">
        <v>2</v>
      </c>
      <c r="BZ330" s="16">
        <v>2</v>
      </c>
      <c r="CA330" s="16">
        <v>2</v>
      </c>
      <c r="CB330" s="16">
        <v>2</v>
      </c>
      <c r="CC330" s="16">
        <v>2</v>
      </c>
      <c r="CD330" s="16">
        <v>1</v>
      </c>
      <c r="CE330" s="16">
        <v>1</v>
      </c>
      <c r="CF330" s="16">
        <v>1</v>
      </c>
      <c r="CG330" s="16">
        <v>2</v>
      </c>
      <c r="CH330" s="16">
        <v>2</v>
      </c>
      <c r="CI330" s="16">
        <v>2</v>
      </c>
      <c r="CJ330" s="16">
        <v>2</v>
      </c>
      <c r="CK330" s="16">
        <v>2</v>
      </c>
      <c r="CL330" s="16">
        <v>2</v>
      </c>
      <c r="CM330" s="16">
        <v>2</v>
      </c>
      <c r="CN330" s="16">
        <v>2</v>
      </c>
      <c r="CO330" s="16">
        <v>2</v>
      </c>
      <c r="CP330" s="16">
        <v>2</v>
      </c>
      <c r="CQ330" s="16">
        <v>2</v>
      </c>
      <c r="CR330" s="16">
        <v>2</v>
      </c>
      <c r="CS330" s="16">
        <v>2</v>
      </c>
      <c r="CT330" s="16">
        <v>2</v>
      </c>
      <c r="CU330" s="16">
        <v>2</v>
      </c>
      <c r="CV330" s="16">
        <v>2</v>
      </c>
      <c r="CW330" s="69">
        <f t="shared" si="153"/>
        <v>36</v>
      </c>
      <c r="CX330" s="352">
        <f t="shared" si="154"/>
        <v>0.92307692307692313</v>
      </c>
      <c r="CY330" s="69">
        <f t="shared" si="155"/>
        <v>3</v>
      </c>
      <c r="CZ330" s="70">
        <f t="shared" si="156"/>
        <v>7.6923076923076927E-2</v>
      </c>
      <c r="DA330" s="69">
        <f t="shared" si="157"/>
        <v>0</v>
      </c>
      <c r="DB330" s="70">
        <f t="shared" si="158"/>
        <v>0</v>
      </c>
      <c r="DC330" s="69">
        <f t="shared" si="159"/>
        <v>0</v>
      </c>
      <c r="DD330" s="70">
        <f t="shared" si="160"/>
        <v>0</v>
      </c>
      <c r="DE330" s="71">
        <f t="shared" si="161"/>
        <v>1.9230769230769231</v>
      </c>
      <c r="DF330" s="71" t="str">
        <f t="shared" si="162"/>
        <v>Đạt mục tiêu</v>
      </c>
      <c r="DG330" s="2"/>
      <c r="DH330" s="2"/>
      <c r="DI330" s="2"/>
      <c r="DJ330" s="2"/>
      <c r="DK330" s="2"/>
      <c r="DL330" s="2"/>
      <c r="DM330" s="2"/>
      <c r="DN330" s="2"/>
      <c r="DO330" s="2"/>
      <c r="DP330" s="2"/>
      <c r="DQ330" s="2"/>
      <c r="DR330" s="2"/>
      <c r="DS330" s="2"/>
      <c r="DT330" s="2"/>
      <c r="DU330" s="2"/>
      <c r="DV330" s="2"/>
      <c r="DW330" s="2"/>
      <c r="DX330" s="2"/>
      <c r="DY330" s="2"/>
      <c r="DZ330" s="2"/>
    </row>
    <row r="331" spans="1:130" ht="63" customHeight="1" x14ac:dyDescent="0.25">
      <c r="A331" s="614">
        <v>293</v>
      </c>
      <c r="B331" s="629">
        <v>441</v>
      </c>
      <c r="C331" s="567"/>
      <c r="D331" s="612" t="s">
        <v>392</v>
      </c>
      <c r="E331" s="15"/>
      <c r="F331" s="612" t="s">
        <v>394</v>
      </c>
      <c r="G331" s="64"/>
      <c r="H331" s="18" t="s">
        <v>1421</v>
      </c>
      <c r="I331" s="64" t="s">
        <v>628</v>
      </c>
      <c r="J331" s="64"/>
      <c r="K331" s="16"/>
      <c r="L331" s="16"/>
      <c r="M331" s="11"/>
      <c r="N331" s="305" t="s">
        <v>541</v>
      </c>
      <c r="O331" s="80"/>
      <c r="P331" s="66"/>
      <c r="Q331" s="66"/>
      <c r="R331" s="66"/>
      <c r="S331" s="66"/>
      <c r="T331" s="66"/>
      <c r="U331" s="66"/>
      <c r="V331" s="66"/>
      <c r="W331" s="66"/>
      <c r="X331" s="66"/>
      <c r="Y331" s="67"/>
      <c r="Z331" s="16"/>
      <c r="AA331" s="12"/>
      <c r="AB331" s="12"/>
      <c r="AC331" s="12"/>
      <c r="AD331" s="12"/>
      <c r="AE331" s="68" t="s">
        <v>645</v>
      </c>
      <c r="AF331" s="12" t="s">
        <v>654</v>
      </c>
      <c r="AG331" s="12" t="s">
        <v>654</v>
      </c>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69"/>
      <c r="CX331" s="352"/>
      <c r="CY331" s="69"/>
      <c r="CZ331" s="70"/>
      <c r="DA331" s="69"/>
      <c r="DB331" s="70"/>
      <c r="DC331" s="69"/>
      <c r="DD331" s="70"/>
      <c r="DE331" s="71"/>
      <c r="DF331" s="71"/>
      <c r="DG331" s="387"/>
      <c r="DH331" s="387"/>
      <c r="DI331" s="387"/>
      <c r="DJ331" s="387"/>
      <c r="DK331" s="387"/>
      <c r="DL331" s="387"/>
      <c r="DM331" s="387"/>
      <c r="DN331" s="387"/>
      <c r="DO331" s="387"/>
      <c r="DP331" s="387"/>
      <c r="DQ331" s="387"/>
      <c r="DR331" s="387"/>
      <c r="DS331" s="387"/>
      <c r="DT331" s="387"/>
      <c r="DU331" s="387"/>
      <c r="DV331" s="387"/>
      <c r="DW331" s="387"/>
      <c r="DX331" s="387"/>
      <c r="DY331" s="387"/>
      <c r="DZ331" s="387"/>
    </row>
    <row r="332" spans="1:130" ht="63" customHeight="1" x14ac:dyDescent="0.25">
      <c r="A332" s="615"/>
      <c r="B332" s="724"/>
      <c r="C332" s="567"/>
      <c r="D332" s="620"/>
      <c r="E332" s="15"/>
      <c r="F332" s="620"/>
      <c r="G332" s="64"/>
      <c r="H332" s="18" t="s">
        <v>1419</v>
      </c>
      <c r="I332" s="64" t="s">
        <v>628</v>
      </c>
      <c r="J332" s="64"/>
      <c r="K332" s="16"/>
      <c r="L332" s="16"/>
      <c r="M332" s="11"/>
      <c r="N332" s="305" t="s">
        <v>541</v>
      </c>
      <c r="O332" s="80"/>
      <c r="P332" s="66"/>
      <c r="Q332" s="66"/>
      <c r="R332" s="66"/>
      <c r="S332" s="66"/>
      <c r="T332" s="66"/>
      <c r="U332" s="66"/>
      <c r="V332" s="66"/>
      <c r="W332" s="66"/>
      <c r="X332" s="66"/>
      <c r="Y332" s="67"/>
      <c r="Z332" s="16"/>
      <c r="AA332" s="12"/>
      <c r="AB332" s="12"/>
      <c r="AC332" s="12"/>
      <c r="AD332" s="12"/>
      <c r="AE332" s="68" t="s">
        <v>654</v>
      </c>
      <c r="AF332" s="68" t="s">
        <v>654</v>
      </c>
      <c r="AG332" s="68" t="s">
        <v>654</v>
      </c>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69"/>
      <c r="CX332" s="352"/>
      <c r="CY332" s="69"/>
      <c r="CZ332" s="70"/>
      <c r="DA332" s="69"/>
      <c r="DB332" s="70"/>
      <c r="DC332" s="69"/>
      <c r="DD332" s="70"/>
      <c r="DE332" s="71"/>
      <c r="DF332" s="71"/>
      <c r="DG332" s="387"/>
      <c r="DH332" s="387"/>
      <c r="DI332" s="387"/>
      <c r="DJ332" s="387"/>
      <c r="DK332" s="387"/>
      <c r="DL332" s="387"/>
      <c r="DM332" s="387"/>
      <c r="DN332" s="387"/>
      <c r="DO332" s="387"/>
      <c r="DP332" s="387"/>
      <c r="DQ332" s="387"/>
      <c r="DR332" s="387"/>
      <c r="DS332" s="387"/>
      <c r="DT332" s="387"/>
      <c r="DU332" s="387"/>
      <c r="DV332" s="387"/>
      <c r="DW332" s="387"/>
      <c r="DX332" s="387"/>
      <c r="DY332" s="387"/>
      <c r="DZ332" s="387"/>
    </row>
    <row r="333" spans="1:130" ht="51" customHeight="1" x14ac:dyDescent="0.25">
      <c r="A333" s="616"/>
      <c r="B333" s="630"/>
      <c r="C333" s="113"/>
      <c r="D333" s="613"/>
      <c r="E333" s="15" t="s">
        <v>11</v>
      </c>
      <c r="F333" s="613"/>
      <c r="G333" s="64" t="s">
        <v>19</v>
      </c>
      <c r="H333" s="18" t="s">
        <v>824</v>
      </c>
      <c r="I333" s="64" t="s">
        <v>628</v>
      </c>
      <c r="J333" s="64" t="s">
        <v>339</v>
      </c>
      <c r="K333" s="16" t="s">
        <v>6</v>
      </c>
      <c r="L333" s="16" t="s">
        <v>15</v>
      </c>
      <c r="M333" s="11">
        <v>1</v>
      </c>
      <c r="N333" s="305" t="s">
        <v>541</v>
      </c>
      <c r="O333" s="66"/>
      <c r="P333" s="80" t="s">
        <v>15</v>
      </c>
      <c r="Q333" s="66"/>
      <c r="R333" s="66"/>
      <c r="S333" s="66"/>
      <c r="T333" s="66"/>
      <c r="U333" s="66"/>
      <c r="V333" s="66"/>
      <c r="W333" s="66"/>
      <c r="X333" s="66"/>
      <c r="Y333" s="67">
        <f t="shared" si="142"/>
        <v>1</v>
      </c>
      <c r="Z333" s="16"/>
      <c r="AA333" s="12"/>
      <c r="AB333" s="12"/>
      <c r="AC333" s="12"/>
      <c r="AD333" s="12"/>
      <c r="AE333" s="16" t="s">
        <v>626</v>
      </c>
      <c r="AF333" s="16" t="s">
        <v>645</v>
      </c>
      <c r="AG333" s="16" t="s">
        <v>654</v>
      </c>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6">
        <v>2</v>
      </c>
      <c r="BK333" s="16">
        <v>2</v>
      </c>
      <c r="BL333" s="16">
        <v>2</v>
      </c>
      <c r="BM333" s="16">
        <v>2</v>
      </c>
      <c r="BN333" s="16">
        <v>2</v>
      </c>
      <c r="BO333" s="16">
        <v>2</v>
      </c>
      <c r="BP333" s="16">
        <v>2</v>
      </c>
      <c r="BQ333" s="16">
        <v>2</v>
      </c>
      <c r="BR333" s="16">
        <v>2</v>
      </c>
      <c r="BS333" s="16">
        <v>2</v>
      </c>
      <c r="BT333" s="16">
        <v>2</v>
      </c>
      <c r="BU333" s="16">
        <v>2</v>
      </c>
      <c r="BV333" s="16">
        <v>2</v>
      </c>
      <c r="BW333" s="16">
        <v>2</v>
      </c>
      <c r="BX333" s="16">
        <v>2</v>
      </c>
      <c r="BY333" s="16">
        <v>2</v>
      </c>
      <c r="BZ333" s="16">
        <v>2</v>
      </c>
      <c r="CA333" s="16">
        <v>2</v>
      </c>
      <c r="CB333" s="16">
        <v>2</v>
      </c>
      <c r="CC333" s="16">
        <v>2</v>
      </c>
      <c r="CD333" s="16">
        <v>1</v>
      </c>
      <c r="CE333" s="16">
        <v>2</v>
      </c>
      <c r="CF333" s="16">
        <v>2</v>
      </c>
      <c r="CG333" s="16">
        <v>2</v>
      </c>
      <c r="CH333" s="16">
        <v>1</v>
      </c>
      <c r="CI333" s="16">
        <v>2</v>
      </c>
      <c r="CJ333" s="16">
        <v>2</v>
      </c>
      <c r="CK333" s="16">
        <v>1</v>
      </c>
      <c r="CL333" s="16">
        <v>2</v>
      </c>
      <c r="CM333" s="16">
        <v>2</v>
      </c>
      <c r="CN333" s="16">
        <v>2</v>
      </c>
      <c r="CO333" s="16">
        <v>1</v>
      </c>
      <c r="CP333" s="16">
        <v>2</v>
      </c>
      <c r="CQ333" s="16">
        <v>2</v>
      </c>
      <c r="CR333" s="16">
        <v>2</v>
      </c>
      <c r="CS333" s="16">
        <v>1</v>
      </c>
      <c r="CT333" s="16">
        <v>2</v>
      </c>
      <c r="CU333" s="16">
        <v>2</v>
      </c>
      <c r="CV333" s="16">
        <v>2</v>
      </c>
      <c r="CW333" s="69">
        <f t="shared" si="153"/>
        <v>34</v>
      </c>
      <c r="CX333" s="352">
        <f t="shared" si="154"/>
        <v>0.87179487179487181</v>
      </c>
      <c r="CY333" s="69">
        <f t="shared" si="155"/>
        <v>5</v>
      </c>
      <c r="CZ333" s="70">
        <f t="shared" si="156"/>
        <v>0.12820512820512819</v>
      </c>
      <c r="DA333" s="69">
        <f t="shared" si="157"/>
        <v>0</v>
      </c>
      <c r="DB333" s="70">
        <f t="shared" si="158"/>
        <v>0</v>
      </c>
      <c r="DC333" s="69">
        <f t="shared" si="159"/>
        <v>0</v>
      </c>
      <c r="DD333" s="70">
        <f t="shared" si="160"/>
        <v>0</v>
      </c>
      <c r="DE333" s="71">
        <f t="shared" si="161"/>
        <v>1.8717948717948718</v>
      </c>
      <c r="DF333" s="71" t="str">
        <f t="shared" si="162"/>
        <v>Đạt mục tiêu</v>
      </c>
      <c r="DG333" s="2"/>
      <c r="DH333" s="2"/>
      <c r="DI333" s="2"/>
      <c r="DJ333" s="2"/>
      <c r="DK333" s="2"/>
      <c r="DL333" s="2"/>
      <c r="DM333" s="2"/>
      <c r="DN333" s="2"/>
      <c r="DO333" s="2"/>
      <c r="DP333" s="2"/>
      <c r="DQ333" s="2"/>
      <c r="DR333" s="2"/>
      <c r="DS333" s="2"/>
      <c r="DT333" s="2"/>
      <c r="DU333" s="2"/>
      <c r="DV333" s="2"/>
      <c r="DW333" s="2"/>
      <c r="DX333" s="2"/>
      <c r="DY333" s="2"/>
      <c r="DZ333" s="2"/>
    </row>
    <row r="334" spans="1:130" ht="55.5" hidden="1" customHeight="1" x14ac:dyDescent="0.25">
      <c r="A334" s="49">
        <v>294</v>
      </c>
      <c r="B334" s="112">
        <v>441</v>
      </c>
      <c r="C334" s="113"/>
      <c r="D334" s="8" t="s">
        <v>392</v>
      </c>
      <c r="E334" s="281" t="s">
        <v>11</v>
      </c>
      <c r="F334" s="15" t="s">
        <v>395</v>
      </c>
      <c r="G334" s="282" t="s">
        <v>19</v>
      </c>
      <c r="H334" s="8" t="s">
        <v>825</v>
      </c>
      <c r="I334" s="64" t="s">
        <v>628</v>
      </c>
      <c r="J334" s="64" t="s">
        <v>339</v>
      </c>
      <c r="K334" s="16" t="s">
        <v>6</v>
      </c>
      <c r="L334" s="16" t="s">
        <v>15</v>
      </c>
      <c r="M334" s="11">
        <v>1</v>
      </c>
      <c r="N334" s="305" t="s">
        <v>542</v>
      </c>
      <c r="O334" s="66"/>
      <c r="P334" s="66"/>
      <c r="Q334" s="80" t="s">
        <v>15</v>
      </c>
      <c r="R334" s="66"/>
      <c r="S334" s="66"/>
      <c r="T334" s="66"/>
      <c r="U334" s="66"/>
      <c r="V334" s="66"/>
      <c r="W334" s="66"/>
      <c r="X334" s="66"/>
      <c r="Y334" s="67">
        <f t="shared" si="142"/>
        <v>1</v>
      </c>
      <c r="Z334" s="16"/>
      <c r="AA334" s="16"/>
      <c r="AB334" s="16"/>
      <c r="AC334" s="16"/>
      <c r="AD334" s="16"/>
      <c r="AE334" s="68"/>
      <c r="AF334" s="12"/>
      <c r="AG334" s="12"/>
      <c r="AH334" s="16" t="s">
        <v>626</v>
      </c>
      <c r="AI334" s="16" t="s">
        <v>654</v>
      </c>
      <c r="AJ334" s="16" t="s">
        <v>626</v>
      </c>
      <c r="AK334" s="16" t="s">
        <v>654</v>
      </c>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6">
        <v>2</v>
      </c>
      <c r="BK334" s="16">
        <v>2</v>
      </c>
      <c r="BL334" s="16">
        <v>2</v>
      </c>
      <c r="BM334" s="16">
        <v>2</v>
      </c>
      <c r="BN334" s="16">
        <v>2</v>
      </c>
      <c r="BO334" s="16">
        <v>2</v>
      </c>
      <c r="BP334" s="16">
        <v>2</v>
      </c>
      <c r="BQ334" s="16">
        <v>2</v>
      </c>
      <c r="BR334" s="16">
        <v>2</v>
      </c>
      <c r="BS334" s="16">
        <v>2</v>
      </c>
      <c r="BT334" s="16">
        <v>2</v>
      </c>
      <c r="BU334" s="16">
        <v>2</v>
      </c>
      <c r="BV334" s="16">
        <v>2</v>
      </c>
      <c r="BW334" s="16">
        <v>2</v>
      </c>
      <c r="BX334" s="16">
        <v>2</v>
      </c>
      <c r="BY334" s="16">
        <v>2</v>
      </c>
      <c r="BZ334" s="16">
        <v>2</v>
      </c>
      <c r="CA334" s="16">
        <v>2</v>
      </c>
      <c r="CB334" s="16">
        <v>2</v>
      </c>
      <c r="CC334" s="16">
        <v>2</v>
      </c>
      <c r="CD334" s="16">
        <v>2</v>
      </c>
      <c r="CE334" s="16">
        <v>2</v>
      </c>
      <c r="CF334" s="16">
        <v>2</v>
      </c>
      <c r="CG334" s="16">
        <v>2</v>
      </c>
      <c r="CH334" s="16">
        <v>2</v>
      </c>
      <c r="CI334" s="16">
        <v>2</v>
      </c>
      <c r="CJ334" s="16">
        <v>1</v>
      </c>
      <c r="CK334" s="16">
        <v>1</v>
      </c>
      <c r="CL334" s="16">
        <v>1</v>
      </c>
      <c r="CM334" s="16">
        <v>1</v>
      </c>
      <c r="CN334" s="16">
        <v>2</v>
      </c>
      <c r="CO334" s="16">
        <v>2</v>
      </c>
      <c r="CP334" s="16">
        <v>2</v>
      </c>
      <c r="CQ334" s="16">
        <v>2</v>
      </c>
      <c r="CR334" s="16">
        <v>2</v>
      </c>
      <c r="CS334" s="16">
        <v>2</v>
      </c>
      <c r="CT334" s="16">
        <v>2</v>
      </c>
      <c r="CU334" s="16">
        <v>2</v>
      </c>
      <c r="CV334" s="16">
        <v>2</v>
      </c>
      <c r="CW334" s="69">
        <f t="shared" si="153"/>
        <v>35</v>
      </c>
      <c r="CX334" s="352">
        <f t="shared" si="154"/>
        <v>0.89743589743589747</v>
      </c>
      <c r="CY334" s="69">
        <f t="shared" si="155"/>
        <v>4</v>
      </c>
      <c r="CZ334" s="70">
        <f t="shared" si="156"/>
        <v>0.10256410256410256</v>
      </c>
      <c r="DA334" s="69">
        <f t="shared" si="157"/>
        <v>0</v>
      </c>
      <c r="DB334" s="70">
        <f t="shared" si="158"/>
        <v>0</v>
      </c>
      <c r="DC334" s="69">
        <f t="shared" si="159"/>
        <v>0</v>
      </c>
      <c r="DD334" s="70">
        <f t="shared" si="160"/>
        <v>0</v>
      </c>
      <c r="DE334" s="71">
        <f t="shared" si="161"/>
        <v>1.8974358974358974</v>
      </c>
      <c r="DF334" s="71" t="str">
        <f t="shared" si="162"/>
        <v>Đạt mục tiêu</v>
      </c>
      <c r="DG334" s="2"/>
      <c r="DH334" s="2"/>
      <c r="DI334" s="2"/>
      <c r="DJ334" s="2"/>
      <c r="DK334" s="2"/>
      <c r="DL334" s="2"/>
      <c r="DM334" s="2"/>
      <c r="DN334" s="2"/>
      <c r="DO334" s="2"/>
      <c r="DP334" s="2"/>
      <c r="DQ334" s="2"/>
      <c r="DR334" s="2"/>
      <c r="DS334" s="2"/>
      <c r="DT334" s="2"/>
      <c r="DU334" s="2"/>
      <c r="DV334" s="2"/>
      <c r="DW334" s="2"/>
      <c r="DX334" s="2"/>
      <c r="DY334" s="2"/>
      <c r="DZ334" s="2"/>
    </row>
    <row r="335" spans="1:130" ht="65.25" hidden="1" customHeight="1" x14ac:dyDescent="0.25">
      <c r="A335" s="49">
        <v>295</v>
      </c>
      <c r="B335" s="112">
        <v>441</v>
      </c>
      <c r="C335" s="113"/>
      <c r="D335" s="8" t="s">
        <v>392</v>
      </c>
      <c r="E335" s="15" t="s">
        <v>11</v>
      </c>
      <c r="F335" s="15" t="s">
        <v>396</v>
      </c>
      <c r="G335" s="64" t="s">
        <v>19</v>
      </c>
      <c r="H335" s="8" t="s">
        <v>1130</v>
      </c>
      <c r="I335" s="64" t="s">
        <v>628</v>
      </c>
      <c r="J335" s="64" t="s">
        <v>339</v>
      </c>
      <c r="K335" s="16" t="s">
        <v>6</v>
      </c>
      <c r="L335" s="16" t="s">
        <v>15</v>
      </c>
      <c r="M335" s="11">
        <v>1</v>
      </c>
      <c r="N335" s="305" t="s">
        <v>543</v>
      </c>
      <c r="O335" s="66"/>
      <c r="P335" s="66"/>
      <c r="Q335" s="80"/>
      <c r="R335" s="80" t="s">
        <v>15</v>
      </c>
      <c r="S335" s="66"/>
      <c r="T335" s="66"/>
      <c r="U335" s="66"/>
      <c r="V335" s="66"/>
      <c r="W335" s="66"/>
      <c r="X335" s="66"/>
      <c r="Y335" s="67">
        <f t="shared" si="142"/>
        <v>1</v>
      </c>
      <c r="Z335" s="16"/>
      <c r="AA335" s="16"/>
      <c r="AB335" s="16"/>
      <c r="AC335" s="16"/>
      <c r="AD335" s="16"/>
      <c r="AE335" s="68"/>
      <c r="AF335" s="12"/>
      <c r="AG335" s="12"/>
      <c r="AH335" s="12"/>
      <c r="AI335" s="12"/>
      <c r="AJ335" s="12"/>
      <c r="AK335" s="12"/>
      <c r="AL335" s="12" t="s">
        <v>626</v>
      </c>
      <c r="AM335" s="12"/>
      <c r="AN335" s="12" t="s">
        <v>626</v>
      </c>
      <c r="AO335" s="12" t="s">
        <v>626</v>
      </c>
      <c r="AP335" s="12" t="s">
        <v>654</v>
      </c>
      <c r="AQ335" s="12"/>
      <c r="AR335" s="12"/>
      <c r="AS335" s="12"/>
      <c r="AT335" s="12"/>
      <c r="AU335" s="12"/>
      <c r="AV335" s="12"/>
      <c r="AW335" s="12"/>
      <c r="AX335" s="12"/>
      <c r="AY335" s="12"/>
      <c r="AZ335" s="12"/>
      <c r="BA335" s="12"/>
      <c r="BB335" s="12"/>
      <c r="BC335" s="12"/>
      <c r="BD335" s="12"/>
      <c r="BE335" s="12"/>
      <c r="BF335" s="12"/>
      <c r="BG335" s="12"/>
      <c r="BH335" s="12"/>
      <c r="BI335" s="12"/>
      <c r="BJ335" s="16">
        <v>2</v>
      </c>
      <c r="BK335" s="16">
        <v>2</v>
      </c>
      <c r="BL335" s="16">
        <v>2</v>
      </c>
      <c r="BM335" s="16">
        <v>2</v>
      </c>
      <c r="BN335" s="16">
        <v>2</v>
      </c>
      <c r="BO335" s="16">
        <v>2</v>
      </c>
      <c r="BP335" s="16">
        <v>2</v>
      </c>
      <c r="BQ335" s="16">
        <v>2</v>
      </c>
      <c r="BR335" s="16">
        <v>2</v>
      </c>
      <c r="BS335" s="16">
        <v>2</v>
      </c>
      <c r="BT335" s="16">
        <v>2</v>
      </c>
      <c r="BU335" s="16">
        <v>2</v>
      </c>
      <c r="BV335" s="16">
        <v>2</v>
      </c>
      <c r="BW335" s="16">
        <v>2</v>
      </c>
      <c r="BX335" s="16">
        <v>2</v>
      </c>
      <c r="BY335" s="16">
        <v>2</v>
      </c>
      <c r="BZ335" s="16">
        <v>2</v>
      </c>
      <c r="CA335" s="16">
        <v>2</v>
      </c>
      <c r="CB335" s="16">
        <v>2</v>
      </c>
      <c r="CC335" s="16">
        <v>2</v>
      </c>
      <c r="CD335" s="16">
        <v>2</v>
      </c>
      <c r="CE335" s="16">
        <v>2</v>
      </c>
      <c r="CF335" s="16">
        <v>2</v>
      </c>
      <c r="CG335" s="16">
        <v>2</v>
      </c>
      <c r="CH335" s="16">
        <v>2</v>
      </c>
      <c r="CI335" s="16">
        <v>2</v>
      </c>
      <c r="CJ335" s="16">
        <v>2</v>
      </c>
      <c r="CK335" s="16">
        <v>2</v>
      </c>
      <c r="CL335" s="16">
        <v>2</v>
      </c>
      <c r="CM335" s="16">
        <v>2</v>
      </c>
      <c r="CN335" s="16">
        <v>2</v>
      </c>
      <c r="CO335" s="16">
        <v>2</v>
      </c>
      <c r="CP335" s="16">
        <v>2</v>
      </c>
      <c r="CQ335" s="16">
        <v>2</v>
      </c>
      <c r="CR335" s="16">
        <v>2</v>
      </c>
      <c r="CS335" s="16">
        <v>2</v>
      </c>
      <c r="CT335" s="16">
        <v>2</v>
      </c>
      <c r="CU335" s="16">
        <v>2</v>
      </c>
      <c r="CV335" s="16">
        <v>2</v>
      </c>
      <c r="CW335" s="69">
        <f t="shared" si="153"/>
        <v>39</v>
      </c>
      <c r="CX335" s="352">
        <f t="shared" si="154"/>
        <v>1</v>
      </c>
      <c r="CY335" s="69">
        <f t="shared" si="155"/>
        <v>0</v>
      </c>
      <c r="CZ335" s="70">
        <f t="shared" si="156"/>
        <v>0</v>
      </c>
      <c r="DA335" s="69">
        <f t="shared" si="157"/>
        <v>0</v>
      </c>
      <c r="DB335" s="70">
        <f t="shared" si="158"/>
        <v>0</v>
      </c>
      <c r="DC335" s="69">
        <f t="shared" si="159"/>
        <v>0</v>
      </c>
      <c r="DD335" s="70">
        <f t="shared" si="160"/>
        <v>0</v>
      </c>
      <c r="DE335" s="71">
        <f t="shared" si="161"/>
        <v>2</v>
      </c>
      <c r="DF335" s="71" t="str">
        <f t="shared" si="162"/>
        <v>Đạt mục tiêu</v>
      </c>
      <c r="DG335" s="2"/>
      <c r="DH335" s="2"/>
      <c r="DI335" s="2"/>
      <c r="DJ335" s="2"/>
      <c r="DK335" s="2"/>
      <c r="DL335" s="2"/>
      <c r="DM335" s="2"/>
      <c r="DN335" s="2"/>
      <c r="DO335" s="2"/>
      <c r="DP335" s="2"/>
      <c r="DQ335" s="2"/>
      <c r="DR335" s="2"/>
      <c r="DS335" s="2"/>
      <c r="DT335" s="2"/>
      <c r="DU335" s="2"/>
      <c r="DV335" s="2"/>
      <c r="DW335" s="2"/>
      <c r="DX335" s="2"/>
      <c r="DY335" s="2"/>
      <c r="DZ335" s="2"/>
    </row>
    <row r="336" spans="1:130" ht="57" hidden="1" customHeight="1" x14ac:dyDescent="0.25">
      <c r="A336" s="49">
        <v>296</v>
      </c>
      <c r="B336" s="112">
        <v>441</v>
      </c>
      <c r="C336" s="113"/>
      <c r="D336" s="8" t="s">
        <v>392</v>
      </c>
      <c r="E336" s="15" t="s">
        <v>11</v>
      </c>
      <c r="F336" s="15" t="s">
        <v>1140</v>
      </c>
      <c r="G336" s="64" t="s">
        <v>19</v>
      </c>
      <c r="H336" s="8" t="s">
        <v>826</v>
      </c>
      <c r="I336" s="64" t="s">
        <v>628</v>
      </c>
      <c r="J336" s="64" t="s">
        <v>339</v>
      </c>
      <c r="K336" s="16" t="s">
        <v>6</v>
      </c>
      <c r="L336" s="16" t="s">
        <v>15</v>
      </c>
      <c r="M336" s="11">
        <v>1</v>
      </c>
      <c r="N336" s="306" t="s">
        <v>545</v>
      </c>
      <c r="O336" s="66"/>
      <c r="P336" s="66"/>
      <c r="Q336" s="66"/>
      <c r="R336" s="80"/>
      <c r="S336" s="66"/>
      <c r="T336" s="66" t="s">
        <v>15</v>
      </c>
      <c r="U336" s="66"/>
      <c r="V336" s="66"/>
      <c r="W336" s="66"/>
      <c r="X336" s="66"/>
      <c r="Y336" s="67">
        <f t="shared" si="142"/>
        <v>1</v>
      </c>
      <c r="Z336" s="16"/>
      <c r="AA336" s="16"/>
      <c r="AB336" s="16"/>
      <c r="AC336" s="16"/>
      <c r="AD336" s="16"/>
      <c r="AE336" s="68"/>
      <c r="AF336" s="12"/>
      <c r="AG336" s="12"/>
      <c r="AH336" s="12"/>
      <c r="AI336" s="12"/>
      <c r="AJ336" s="12"/>
      <c r="AK336" s="12"/>
      <c r="AL336" s="12"/>
      <c r="AM336" s="12"/>
      <c r="AN336" s="12"/>
      <c r="AO336" s="12"/>
      <c r="AP336" s="12"/>
      <c r="AQ336" s="12"/>
      <c r="AR336" s="12"/>
      <c r="AS336" s="12"/>
      <c r="AT336" s="12"/>
      <c r="AU336" s="12" t="s">
        <v>626</v>
      </c>
      <c r="AV336" s="12" t="s">
        <v>654</v>
      </c>
      <c r="AW336" s="12" t="s">
        <v>626</v>
      </c>
      <c r="AX336" s="12" t="s">
        <v>654</v>
      </c>
      <c r="AY336" s="12"/>
      <c r="AZ336" s="12"/>
      <c r="BA336" s="12"/>
      <c r="BB336" s="12"/>
      <c r="BC336" s="12"/>
      <c r="BD336" s="12"/>
      <c r="BE336" s="12"/>
      <c r="BF336" s="12"/>
      <c r="BG336" s="12"/>
      <c r="BH336" s="12"/>
      <c r="BI336" s="12"/>
      <c r="BJ336" s="345">
        <v>2</v>
      </c>
      <c r="BK336" s="345">
        <v>2</v>
      </c>
      <c r="BL336" s="345">
        <v>2</v>
      </c>
      <c r="BM336" s="345">
        <v>2</v>
      </c>
      <c r="BN336" s="345">
        <v>2</v>
      </c>
      <c r="BO336" s="345">
        <v>2</v>
      </c>
      <c r="BP336" s="345">
        <v>2</v>
      </c>
      <c r="BQ336" s="345">
        <v>2</v>
      </c>
      <c r="BR336" s="345">
        <v>2</v>
      </c>
      <c r="BS336" s="345">
        <v>2</v>
      </c>
      <c r="BT336" s="345">
        <v>2</v>
      </c>
      <c r="BU336" s="345">
        <v>2</v>
      </c>
      <c r="BV336" s="345">
        <v>2</v>
      </c>
      <c r="BW336" s="345">
        <v>2</v>
      </c>
      <c r="BX336" s="345">
        <v>2</v>
      </c>
      <c r="BY336" s="345">
        <v>1</v>
      </c>
      <c r="BZ336" s="345">
        <v>2</v>
      </c>
      <c r="CA336" s="345">
        <v>2</v>
      </c>
      <c r="CB336" s="345">
        <v>2</v>
      </c>
      <c r="CC336" s="345">
        <v>2</v>
      </c>
      <c r="CD336" s="345">
        <v>2</v>
      </c>
      <c r="CE336" s="345">
        <v>2</v>
      </c>
      <c r="CF336" s="345">
        <v>2</v>
      </c>
      <c r="CG336" s="345">
        <v>2</v>
      </c>
      <c r="CH336" s="345">
        <v>2</v>
      </c>
      <c r="CI336" s="345">
        <v>2</v>
      </c>
      <c r="CJ336" s="345">
        <v>2</v>
      </c>
      <c r="CK336" s="345">
        <v>2</v>
      </c>
      <c r="CL336" s="345">
        <v>2</v>
      </c>
      <c r="CM336" s="345">
        <v>2</v>
      </c>
      <c r="CN336" s="345">
        <v>2</v>
      </c>
      <c r="CO336" s="345">
        <v>2</v>
      </c>
      <c r="CP336" s="345">
        <v>1</v>
      </c>
      <c r="CQ336" s="345">
        <v>2</v>
      </c>
      <c r="CR336" s="345">
        <v>2</v>
      </c>
      <c r="CS336" s="345">
        <v>2</v>
      </c>
      <c r="CT336" s="345">
        <v>2</v>
      </c>
      <c r="CU336" s="345">
        <v>2</v>
      </c>
      <c r="CV336" s="345">
        <v>2</v>
      </c>
      <c r="CW336" s="335">
        <f t="shared" si="153"/>
        <v>37</v>
      </c>
      <c r="CX336" s="330">
        <f t="shared" si="154"/>
        <v>0.94871794871794868</v>
      </c>
      <c r="CY336" s="335">
        <f t="shared" si="155"/>
        <v>2</v>
      </c>
      <c r="CZ336" s="339">
        <f t="shared" si="156"/>
        <v>5.128205128205128E-2</v>
      </c>
      <c r="DA336" s="335">
        <f t="shared" si="157"/>
        <v>0</v>
      </c>
      <c r="DB336" s="339">
        <f t="shared" si="158"/>
        <v>0</v>
      </c>
      <c r="DC336" s="335">
        <f t="shared" si="159"/>
        <v>0</v>
      </c>
      <c r="DD336" s="339">
        <f t="shared" si="160"/>
        <v>0</v>
      </c>
      <c r="DE336" s="71">
        <f t="shared" si="161"/>
        <v>1.9487179487179487</v>
      </c>
      <c r="DF336" s="71" t="str">
        <f t="shared" si="162"/>
        <v>Đạt mục tiêu</v>
      </c>
      <c r="DG336" s="2"/>
      <c r="DH336" s="2"/>
      <c r="DI336" s="2"/>
      <c r="DJ336" s="2"/>
      <c r="DK336" s="2"/>
      <c r="DL336" s="2"/>
      <c r="DM336" s="2"/>
      <c r="DN336" s="2"/>
      <c r="DO336" s="2"/>
      <c r="DP336" s="2"/>
      <c r="DQ336" s="2"/>
      <c r="DR336" s="2"/>
      <c r="DS336" s="2"/>
      <c r="DT336" s="2"/>
      <c r="DU336" s="2"/>
      <c r="DV336" s="2"/>
      <c r="DW336" s="2"/>
      <c r="DX336" s="2"/>
      <c r="DY336" s="2"/>
      <c r="DZ336" s="2"/>
    </row>
    <row r="337" spans="1:130" ht="63" hidden="1" customHeight="1" x14ac:dyDescent="0.25">
      <c r="A337" s="49">
        <v>297</v>
      </c>
      <c r="B337" s="112">
        <v>441</v>
      </c>
      <c r="C337" s="113"/>
      <c r="D337" s="8" t="s">
        <v>392</v>
      </c>
      <c r="E337" s="15" t="s">
        <v>11</v>
      </c>
      <c r="F337" s="15" t="s">
        <v>1142</v>
      </c>
      <c r="G337" s="64" t="s">
        <v>19</v>
      </c>
      <c r="H337" s="8" t="s">
        <v>827</v>
      </c>
      <c r="I337" s="64" t="s">
        <v>628</v>
      </c>
      <c r="J337" s="64" t="s">
        <v>339</v>
      </c>
      <c r="K337" s="16" t="s">
        <v>6</v>
      </c>
      <c r="L337" s="16" t="s">
        <v>15</v>
      </c>
      <c r="M337" s="24">
        <v>2</v>
      </c>
      <c r="N337" s="24" t="s">
        <v>546</v>
      </c>
      <c r="O337" s="136"/>
      <c r="P337" s="66"/>
      <c r="Q337" s="66"/>
      <c r="R337" s="80"/>
      <c r="S337" s="66"/>
      <c r="T337" s="66"/>
      <c r="U337" s="66" t="s">
        <v>15</v>
      </c>
      <c r="V337" s="66"/>
      <c r="W337" s="66"/>
      <c r="X337" s="66"/>
      <c r="Y337" s="67">
        <v>2</v>
      </c>
      <c r="Z337" s="16"/>
      <c r="AA337" s="16"/>
      <c r="AB337" s="16"/>
      <c r="AC337" s="16"/>
      <c r="AD337" s="16"/>
      <c r="AE337" s="68"/>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6"/>
      <c r="BK337" s="16">
        <v>2</v>
      </c>
      <c r="BL337" s="16">
        <v>2</v>
      </c>
      <c r="BM337" s="16">
        <v>2</v>
      </c>
      <c r="BN337" s="16">
        <v>2</v>
      </c>
      <c r="BO337" s="16">
        <v>2</v>
      </c>
      <c r="BP337" s="16">
        <v>2</v>
      </c>
      <c r="BQ337" s="16">
        <v>2</v>
      </c>
      <c r="BR337" s="16">
        <v>2</v>
      </c>
      <c r="BS337" s="16">
        <v>2</v>
      </c>
      <c r="BT337" s="16">
        <v>2</v>
      </c>
      <c r="BU337" s="16">
        <v>2</v>
      </c>
      <c r="BV337" s="16">
        <v>2</v>
      </c>
      <c r="BW337" s="16">
        <v>2</v>
      </c>
      <c r="BX337" s="16">
        <v>2</v>
      </c>
      <c r="BY337" s="16">
        <v>2</v>
      </c>
      <c r="BZ337" s="16">
        <v>2</v>
      </c>
      <c r="CA337" s="16">
        <v>2</v>
      </c>
      <c r="CB337" s="16">
        <v>2</v>
      </c>
      <c r="CC337" s="16">
        <v>2</v>
      </c>
      <c r="CD337" s="16">
        <v>2</v>
      </c>
      <c r="CE337" s="16">
        <v>2</v>
      </c>
      <c r="CF337" s="16">
        <v>2</v>
      </c>
      <c r="CG337" s="16">
        <v>2</v>
      </c>
      <c r="CH337" s="16">
        <v>2</v>
      </c>
      <c r="CI337" s="16">
        <v>2</v>
      </c>
      <c r="CJ337" s="16">
        <v>2</v>
      </c>
      <c r="CK337" s="16">
        <v>2</v>
      </c>
      <c r="CL337" s="16">
        <v>2</v>
      </c>
      <c r="CM337" s="16">
        <v>2</v>
      </c>
      <c r="CN337" s="16">
        <v>2</v>
      </c>
      <c r="CO337" s="16">
        <v>2</v>
      </c>
      <c r="CP337" s="16">
        <v>2</v>
      </c>
      <c r="CQ337" s="16">
        <v>2</v>
      </c>
      <c r="CR337" s="16">
        <v>2</v>
      </c>
      <c r="CS337" s="16">
        <v>2</v>
      </c>
      <c r="CT337" s="16">
        <v>2</v>
      </c>
      <c r="CU337" s="16">
        <v>2</v>
      </c>
      <c r="CV337" s="16">
        <v>2</v>
      </c>
      <c r="CW337" s="69">
        <f t="shared" si="153"/>
        <v>38</v>
      </c>
      <c r="CX337" s="352"/>
      <c r="CY337" s="69"/>
      <c r="CZ337" s="70"/>
      <c r="DA337" s="69"/>
      <c r="DB337" s="70"/>
      <c r="DC337" s="69"/>
      <c r="DD337" s="70"/>
      <c r="DE337" s="71"/>
      <c r="DF337" s="71"/>
      <c r="DG337" s="2"/>
      <c r="DH337" s="2"/>
      <c r="DI337" s="2"/>
      <c r="DJ337" s="2"/>
      <c r="DK337" s="2"/>
      <c r="DL337" s="2"/>
      <c r="DM337" s="2"/>
      <c r="DN337" s="2"/>
      <c r="DO337" s="2"/>
      <c r="DP337" s="2"/>
      <c r="DQ337" s="2"/>
      <c r="DR337" s="2"/>
      <c r="DS337" s="2"/>
      <c r="DT337" s="2"/>
      <c r="DU337" s="2"/>
      <c r="DV337" s="2"/>
      <c r="DW337" s="2"/>
      <c r="DX337" s="2"/>
      <c r="DY337" s="2"/>
      <c r="DZ337" s="2"/>
    </row>
    <row r="338" spans="1:130" ht="63" hidden="1" customHeight="1" x14ac:dyDescent="0.25">
      <c r="A338" s="49">
        <v>299</v>
      </c>
      <c r="B338" s="112">
        <v>441</v>
      </c>
      <c r="C338" s="113"/>
      <c r="D338" s="8" t="s">
        <v>392</v>
      </c>
      <c r="E338" s="15" t="s">
        <v>11</v>
      </c>
      <c r="F338" s="15" t="s">
        <v>1141</v>
      </c>
      <c r="G338" s="64" t="s">
        <v>19</v>
      </c>
      <c r="H338" s="8" t="s">
        <v>828</v>
      </c>
      <c r="I338" s="64"/>
      <c r="J338" s="64" t="s">
        <v>339</v>
      </c>
      <c r="K338" s="16" t="s">
        <v>6</v>
      </c>
      <c r="L338" s="16" t="s">
        <v>15</v>
      </c>
      <c r="M338" s="24"/>
      <c r="N338" s="306" t="s">
        <v>545</v>
      </c>
      <c r="O338" s="136"/>
      <c r="P338" s="66"/>
      <c r="Q338" s="66"/>
      <c r="R338" s="80"/>
      <c r="S338" s="66"/>
      <c r="T338" s="66" t="s">
        <v>15</v>
      </c>
      <c r="U338" s="66"/>
      <c r="V338" s="66"/>
      <c r="W338" s="66"/>
      <c r="X338" s="66"/>
      <c r="Y338" s="67">
        <v>1</v>
      </c>
      <c r="Z338" s="16"/>
      <c r="AA338" s="16"/>
      <c r="AB338" s="16"/>
      <c r="AC338" s="16"/>
      <c r="AD338" s="16"/>
      <c r="AE338" s="68"/>
      <c r="AF338" s="12"/>
      <c r="AG338" s="12"/>
      <c r="AH338" s="12"/>
      <c r="AI338" s="12"/>
      <c r="AJ338" s="12"/>
      <c r="AK338" s="12"/>
      <c r="AL338" s="12"/>
      <c r="AM338" s="12"/>
      <c r="AN338" s="12"/>
      <c r="AO338" s="12"/>
      <c r="AP338" s="12"/>
      <c r="AQ338" s="12"/>
      <c r="AR338" s="12"/>
      <c r="AS338" s="12"/>
      <c r="AT338" s="12"/>
      <c r="AU338" s="12" t="s">
        <v>654</v>
      </c>
      <c r="AV338" s="12" t="s">
        <v>645</v>
      </c>
      <c r="AW338" s="12" t="s">
        <v>654</v>
      </c>
      <c r="AX338" s="12" t="s">
        <v>626</v>
      </c>
      <c r="AY338" s="12"/>
      <c r="AZ338" s="12"/>
      <c r="BA338" s="12"/>
      <c r="BB338" s="12"/>
      <c r="BC338" s="12"/>
      <c r="BD338" s="12"/>
      <c r="BE338" s="12"/>
      <c r="BF338" s="12"/>
      <c r="BG338" s="12"/>
      <c r="BH338" s="12"/>
      <c r="BI338" s="12"/>
      <c r="BJ338" s="345"/>
      <c r="BK338" s="345">
        <v>1</v>
      </c>
      <c r="BL338" s="345">
        <v>1</v>
      </c>
      <c r="BM338" s="345">
        <v>1</v>
      </c>
      <c r="BN338" s="345">
        <v>1</v>
      </c>
      <c r="BO338" s="345">
        <v>1</v>
      </c>
      <c r="BP338" s="345">
        <v>1</v>
      </c>
      <c r="BQ338" s="345">
        <v>1</v>
      </c>
      <c r="BR338" s="345">
        <v>1</v>
      </c>
      <c r="BS338" s="345">
        <v>1</v>
      </c>
      <c r="BT338" s="345">
        <v>1</v>
      </c>
      <c r="BU338" s="345">
        <v>2</v>
      </c>
      <c r="BV338" s="345">
        <v>1</v>
      </c>
      <c r="BW338" s="345">
        <v>1</v>
      </c>
      <c r="BX338" s="345">
        <v>1</v>
      </c>
      <c r="BY338" s="345">
        <v>1</v>
      </c>
      <c r="BZ338" s="345">
        <v>1</v>
      </c>
      <c r="CA338" s="345">
        <v>1</v>
      </c>
      <c r="CB338" s="345">
        <v>1</v>
      </c>
      <c r="CC338" s="345">
        <v>1</v>
      </c>
      <c r="CD338" s="345">
        <v>1</v>
      </c>
      <c r="CE338" s="345">
        <v>2</v>
      </c>
      <c r="CF338" s="345">
        <v>1</v>
      </c>
      <c r="CG338" s="345">
        <v>1</v>
      </c>
      <c r="CH338" s="345">
        <v>1</v>
      </c>
      <c r="CI338" s="345">
        <v>1</v>
      </c>
      <c r="CJ338" s="345">
        <v>1</v>
      </c>
      <c r="CK338" s="345">
        <v>2</v>
      </c>
      <c r="CL338" s="345">
        <v>1</v>
      </c>
      <c r="CM338" s="345">
        <v>1</v>
      </c>
      <c r="CN338" s="345">
        <v>1</v>
      </c>
      <c r="CO338" s="345">
        <v>1</v>
      </c>
      <c r="CP338" s="345">
        <v>1</v>
      </c>
      <c r="CQ338" s="345">
        <v>1</v>
      </c>
      <c r="CR338" s="345">
        <v>1</v>
      </c>
      <c r="CS338" s="345">
        <v>1</v>
      </c>
      <c r="CT338" s="345">
        <v>1</v>
      </c>
      <c r="CU338" s="345">
        <v>1</v>
      </c>
      <c r="CV338" s="345">
        <v>1</v>
      </c>
      <c r="CW338" s="335">
        <f t="shared" si="153"/>
        <v>3</v>
      </c>
      <c r="CX338" s="330">
        <f t="shared" ref="CX338:CX347" si="163">CW338/(CW338+CY338+DA338+DC338)</f>
        <v>7.8947368421052627E-2</v>
      </c>
      <c r="CY338" s="335">
        <f t="shared" ref="CY338:CY347" si="164">COUNTIF(BJ338:CV338,"1")</f>
        <v>35</v>
      </c>
      <c r="CZ338" s="339">
        <f t="shared" ref="CZ338:CZ347" si="165">CY338/(CW338+CY338+DA338+DC338)</f>
        <v>0.92105263157894735</v>
      </c>
      <c r="DA338" s="335">
        <f t="shared" ref="DA338:DA347" si="166">COUNTIF(BJ338:CV338,"0")</f>
        <v>0</v>
      </c>
      <c r="DB338" s="339">
        <f t="shared" ref="DB338:DB347" si="167">DA338/(CW338+CY338+DA338+DC338)</f>
        <v>0</v>
      </c>
      <c r="DC338" s="335">
        <f t="shared" ref="DC338:DC347" si="168">COUNTIF(BJ338:CV338,"KĐG")</f>
        <v>0</v>
      </c>
      <c r="DD338" s="339">
        <f t="shared" ref="DD338:DD347" si="169">DC338/(CW338+CY338+DA338+DC338)</f>
        <v>0</v>
      </c>
      <c r="DE338" s="71"/>
      <c r="DF338" s="71"/>
      <c r="DG338" s="2"/>
      <c r="DH338" s="2"/>
      <c r="DI338" s="2"/>
      <c r="DJ338" s="2"/>
      <c r="DK338" s="2"/>
      <c r="DL338" s="2"/>
      <c r="DM338" s="2"/>
      <c r="DN338" s="2"/>
      <c r="DO338" s="2"/>
      <c r="DP338" s="2"/>
      <c r="DQ338" s="2"/>
      <c r="DR338" s="2"/>
      <c r="DS338" s="2"/>
      <c r="DT338" s="2"/>
      <c r="DU338" s="2"/>
      <c r="DV338" s="2"/>
      <c r="DW338" s="2"/>
      <c r="DX338" s="2"/>
      <c r="DY338" s="2"/>
      <c r="DZ338" s="2"/>
    </row>
    <row r="339" spans="1:130" ht="57.75" hidden="1" customHeight="1" x14ac:dyDescent="0.25">
      <c r="A339" s="49">
        <v>300</v>
      </c>
      <c r="B339" s="112">
        <v>441</v>
      </c>
      <c r="C339" s="113"/>
      <c r="D339" s="8" t="s">
        <v>392</v>
      </c>
      <c r="E339" s="15" t="s">
        <v>11</v>
      </c>
      <c r="F339" s="15" t="s">
        <v>1137</v>
      </c>
      <c r="G339" s="64" t="s">
        <v>19</v>
      </c>
      <c r="H339" s="8" t="s">
        <v>829</v>
      </c>
      <c r="I339" s="64" t="s">
        <v>628</v>
      </c>
      <c r="J339" s="64" t="s">
        <v>339</v>
      </c>
      <c r="K339" s="16" t="s">
        <v>6</v>
      </c>
      <c r="L339" s="16" t="s">
        <v>15</v>
      </c>
      <c r="M339" s="24">
        <v>1</v>
      </c>
      <c r="N339" s="312" t="s">
        <v>544</v>
      </c>
      <c r="O339" s="136"/>
      <c r="P339" s="66"/>
      <c r="Q339" s="66"/>
      <c r="R339" s="66"/>
      <c r="S339" s="66" t="s">
        <v>15</v>
      </c>
      <c r="T339" s="66"/>
      <c r="U339" s="66"/>
      <c r="V339" s="66"/>
      <c r="W339" s="66"/>
      <c r="X339" s="66"/>
      <c r="Y339" s="67">
        <f t="shared" ref="Y339:Y371" si="170">COUNTIF(O339:X339,"x")</f>
        <v>1</v>
      </c>
      <c r="Z339" s="16"/>
      <c r="AA339" s="16"/>
      <c r="AB339" s="16"/>
      <c r="AC339" s="16"/>
      <c r="AD339" s="16"/>
      <c r="AE339" s="68"/>
      <c r="AF339" s="12"/>
      <c r="AG339" s="12"/>
      <c r="AH339" s="12"/>
      <c r="AI339" s="12"/>
      <c r="AJ339" s="12"/>
      <c r="AK339" s="12"/>
      <c r="AL339" s="12"/>
      <c r="AM339" s="12"/>
      <c r="AN339" s="12"/>
      <c r="AO339" s="12"/>
      <c r="AP339" s="12"/>
      <c r="AQ339" s="12" t="s">
        <v>654</v>
      </c>
      <c r="AR339" s="12" t="s">
        <v>654</v>
      </c>
      <c r="AS339" s="12" t="s">
        <v>626</v>
      </c>
      <c r="AT339" s="12" t="s">
        <v>654</v>
      </c>
      <c r="AU339" s="12"/>
      <c r="AV339" s="12"/>
      <c r="AW339" s="12"/>
      <c r="AX339" s="12"/>
      <c r="AY339" s="12"/>
      <c r="AZ339" s="12"/>
      <c r="BA339" s="12"/>
      <c r="BB339" s="12"/>
      <c r="BC339" s="12"/>
      <c r="BD339" s="12"/>
      <c r="BE339" s="12"/>
      <c r="BF339" s="12"/>
      <c r="BG339" s="12"/>
      <c r="BH339" s="12"/>
      <c r="BI339" s="12"/>
      <c r="BJ339" s="16">
        <v>2</v>
      </c>
      <c r="BK339" s="16">
        <v>1</v>
      </c>
      <c r="BL339" s="16">
        <v>1</v>
      </c>
      <c r="BM339" s="16">
        <v>1</v>
      </c>
      <c r="BN339" s="16">
        <v>1</v>
      </c>
      <c r="BO339" s="16">
        <v>1</v>
      </c>
      <c r="BP339" s="16">
        <v>1</v>
      </c>
      <c r="BQ339" s="16">
        <v>1</v>
      </c>
      <c r="BR339" s="16">
        <v>1</v>
      </c>
      <c r="BS339" s="16">
        <v>1</v>
      </c>
      <c r="BT339" s="16">
        <v>1</v>
      </c>
      <c r="BU339" s="16">
        <v>1</v>
      </c>
      <c r="BV339" s="16">
        <v>1</v>
      </c>
      <c r="BW339" s="16">
        <v>1</v>
      </c>
      <c r="BX339" s="16">
        <v>1</v>
      </c>
      <c r="BY339" s="16">
        <v>1</v>
      </c>
      <c r="BZ339" s="16">
        <v>1</v>
      </c>
      <c r="CA339" s="16">
        <v>1</v>
      </c>
      <c r="CB339" s="16">
        <v>1</v>
      </c>
      <c r="CC339" s="16">
        <v>1</v>
      </c>
      <c r="CD339" s="16">
        <v>1</v>
      </c>
      <c r="CE339" s="16">
        <v>1</v>
      </c>
      <c r="CF339" s="16">
        <v>1</v>
      </c>
      <c r="CG339" s="16">
        <v>1</v>
      </c>
      <c r="CH339" s="16">
        <v>1</v>
      </c>
      <c r="CI339" s="16">
        <v>1</v>
      </c>
      <c r="CJ339" s="16">
        <v>1</v>
      </c>
      <c r="CK339" s="16">
        <v>1</v>
      </c>
      <c r="CL339" s="16">
        <v>1</v>
      </c>
      <c r="CM339" s="16">
        <v>1</v>
      </c>
      <c r="CN339" s="16">
        <v>1</v>
      </c>
      <c r="CO339" s="16">
        <v>2</v>
      </c>
      <c r="CP339" s="16">
        <v>1</v>
      </c>
      <c r="CQ339" s="16">
        <v>1</v>
      </c>
      <c r="CR339" s="16">
        <v>1</v>
      </c>
      <c r="CS339" s="16">
        <v>1</v>
      </c>
      <c r="CT339" s="16">
        <v>1</v>
      </c>
      <c r="CU339" s="16">
        <v>1</v>
      </c>
      <c r="CV339" s="16">
        <v>1</v>
      </c>
      <c r="CW339" s="69">
        <f t="shared" si="153"/>
        <v>2</v>
      </c>
      <c r="CX339" s="352">
        <f t="shared" si="163"/>
        <v>5.128205128205128E-2</v>
      </c>
      <c r="CY339" s="69">
        <f t="shared" si="164"/>
        <v>37</v>
      </c>
      <c r="CZ339" s="70">
        <f t="shared" si="165"/>
        <v>0.94871794871794868</v>
      </c>
      <c r="DA339" s="69">
        <f t="shared" si="166"/>
        <v>0</v>
      </c>
      <c r="DB339" s="70">
        <f t="shared" si="167"/>
        <v>0</v>
      </c>
      <c r="DC339" s="69">
        <f t="shared" si="168"/>
        <v>0</v>
      </c>
      <c r="DD339" s="70">
        <f t="shared" si="169"/>
        <v>0</v>
      </c>
      <c r="DE339" s="71">
        <f t="shared" ref="DE339:DE347" si="171">(((CW339*2)+(CY339*1)+(DA339*0)))/(CW339+CY339+DA339)</f>
        <v>1.0512820512820513</v>
      </c>
      <c r="DF339" s="71" t="str">
        <f t="shared" ref="DF339:DF347" si="172">IF(DD339&gt;=50%,"KĐG",IF(DE339&gt;=1.6,"Đạt mục tiêu",IF(DE339&gt;=1,"Cần cố gắng","Chưa đạt")))</f>
        <v>Cần cố gắng</v>
      </c>
      <c r="DG339" s="2"/>
      <c r="DH339" s="2"/>
      <c r="DI339" s="2"/>
      <c r="DJ339" s="2"/>
      <c r="DK339" s="2"/>
      <c r="DL339" s="2"/>
      <c r="DM339" s="2"/>
      <c r="DN339" s="2"/>
      <c r="DO339" s="2"/>
      <c r="DP339" s="2"/>
      <c r="DQ339" s="2"/>
      <c r="DR339" s="2"/>
      <c r="DS339" s="2"/>
      <c r="DT339" s="2"/>
      <c r="DU339" s="2"/>
      <c r="DV339" s="2"/>
      <c r="DW339" s="2"/>
      <c r="DX339" s="2"/>
      <c r="DY339" s="2"/>
      <c r="DZ339" s="2"/>
    </row>
    <row r="340" spans="1:130" ht="57.75" hidden="1" customHeight="1" x14ac:dyDescent="0.25">
      <c r="A340" s="49">
        <v>301</v>
      </c>
      <c r="B340" s="112">
        <v>441</v>
      </c>
      <c r="C340" s="113"/>
      <c r="D340" s="8" t="s">
        <v>392</v>
      </c>
      <c r="E340" s="15" t="s">
        <v>11</v>
      </c>
      <c r="F340" s="15" t="s">
        <v>397</v>
      </c>
      <c r="G340" s="64" t="s">
        <v>19</v>
      </c>
      <c r="H340" s="8" t="s">
        <v>830</v>
      </c>
      <c r="I340" s="64" t="s">
        <v>628</v>
      </c>
      <c r="J340" s="64" t="s">
        <v>339</v>
      </c>
      <c r="K340" s="16" t="s">
        <v>6</v>
      </c>
      <c r="L340" s="16" t="s">
        <v>15</v>
      </c>
      <c r="M340" s="11">
        <v>1</v>
      </c>
      <c r="N340" s="11" t="s">
        <v>1268</v>
      </c>
      <c r="O340" s="66"/>
      <c r="P340" s="66"/>
      <c r="Q340" s="66"/>
      <c r="R340" s="66"/>
      <c r="S340" s="66"/>
      <c r="T340" s="66"/>
      <c r="U340" s="66"/>
      <c r="V340" s="66" t="s">
        <v>15</v>
      </c>
      <c r="W340" s="66"/>
      <c r="X340" s="66"/>
      <c r="Y340" s="67">
        <f t="shared" si="170"/>
        <v>1</v>
      </c>
      <c r="Z340" s="16"/>
      <c r="AA340" s="16"/>
      <c r="AB340" s="16"/>
      <c r="AC340" s="16"/>
      <c r="AD340" s="16"/>
      <c r="AE340" s="68"/>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t="s">
        <v>626</v>
      </c>
      <c r="BD340" s="12" t="s">
        <v>626</v>
      </c>
      <c r="BE340" s="12" t="s">
        <v>654</v>
      </c>
      <c r="BF340" s="12"/>
      <c r="BG340" s="12"/>
      <c r="BH340" s="12"/>
      <c r="BI340" s="12"/>
      <c r="BJ340" s="16">
        <v>2</v>
      </c>
      <c r="BK340" s="16">
        <v>1</v>
      </c>
      <c r="BL340" s="16">
        <v>1</v>
      </c>
      <c r="BM340" s="16">
        <v>1</v>
      </c>
      <c r="BN340" s="16">
        <v>1</v>
      </c>
      <c r="BO340" s="16">
        <v>1</v>
      </c>
      <c r="BP340" s="16">
        <v>1</v>
      </c>
      <c r="BQ340" s="16">
        <v>1</v>
      </c>
      <c r="BR340" s="16">
        <v>1</v>
      </c>
      <c r="BS340" s="16">
        <v>1</v>
      </c>
      <c r="BT340" s="16">
        <v>1</v>
      </c>
      <c r="BU340" s="16">
        <v>1</v>
      </c>
      <c r="BV340" s="16">
        <v>1</v>
      </c>
      <c r="BW340" s="16">
        <v>1</v>
      </c>
      <c r="BX340" s="16">
        <v>1</v>
      </c>
      <c r="BY340" s="16">
        <v>1</v>
      </c>
      <c r="BZ340" s="16">
        <v>1</v>
      </c>
      <c r="CA340" s="16">
        <v>1</v>
      </c>
      <c r="CB340" s="16">
        <v>1</v>
      </c>
      <c r="CC340" s="16">
        <v>1</v>
      </c>
      <c r="CD340" s="16">
        <v>1</v>
      </c>
      <c r="CE340" s="16">
        <v>1</v>
      </c>
      <c r="CF340" s="16">
        <v>1</v>
      </c>
      <c r="CG340" s="16">
        <v>1</v>
      </c>
      <c r="CH340" s="16">
        <v>1</v>
      </c>
      <c r="CI340" s="16">
        <v>1</v>
      </c>
      <c r="CJ340" s="16">
        <v>1</v>
      </c>
      <c r="CK340" s="16">
        <v>1</v>
      </c>
      <c r="CL340" s="16">
        <v>1</v>
      </c>
      <c r="CM340" s="16">
        <v>1</v>
      </c>
      <c r="CN340" s="16">
        <v>1</v>
      </c>
      <c r="CO340" s="16">
        <v>1</v>
      </c>
      <c r="CP340" s="16">
        <v>1</v>
      </c>
      <c r="CQ340" s="16">
        <v>1</v>
      </c>
      <c r="CR340" s="16">
        <v>1</v>
      </c>
      <c r="CS340" s="16">
        <v>1</v>
      </c>
      <c r="CT340" s="16">
        <v>1</v>
      </c>
      <c r="CU340" s="16">
        <v>1</v>
      </c>
      <c r="CV340" s="16">
        <v>1</v>
      </c>
      <c r="CW340" s="69">
        <f t="shared" si="153"/>
        <v>1</v>
      </c>
      <c r="CX340" s="352">
        <f t="shared" si="163"/>
        <v>2.564102564102564E-2</v>
      </c>
      <c r="CY340" s="69">
        <f t="shared" si="164"/>
        <v>38</v>
      </c>
      <c r="CZ340" s="70">
        <f t="shared" si="165"/>
        <v>0.97435897435897434</v>
      </c>
      <c r="DA340" s="69">
        <f t="shared" si="166"/>
        <v>0</v>
      </c>
      <c r="DB340" s="70">
        <f t="shared" si="167"/>
        <v>0</v>
      </c>
      <c r="DC340" s="69">
        <f t="shared" si="168"/>
        <v>0</v>
      </c>
      <c r="DD340" s="70">
        <f t="shared" si="169"/>
        <v>0</v>
      </c>
      <c r="DE340" s="71">
        <f t="shared" si="171"/>
        <v>1.0256410256410255</v>
      </c>
      <c r="DF340" s="71" t="str">
        <f t="shared" si="172"/>
        <v>Cần cố gắng</v>
      </c>
      <c r="DG340" s="2"/>
      <c r="DH340" s="2"/>
      <c r="DI340" s="2"/>
      <c r="DJ340" s="2"/>
      <c r="DK340" s="2"/>
      <c r="DL340" s="2"/>
      <c r="DM340" s="2"/>
      <c r="DN340" s="2"/>
      <c r="DO340" s="2"/>
      <c r="DP340" s="2"/>
      <c r="DQ340" s="2"/>
      <c r="DR340" s="2"/>
      <c r="DS340" s="2"/>
      <c r="DT340" s="2"/>
      <c r="DU340" s="2"/>
      <c r="DV340" s="2"/>
      <c r="DW340" s="2"/>
      <c r="DX340" s="2"/>
      <c r="DY340" s="2"/>
      <c r="DZ340" s="2"/>
    </row>
    <row r="341" spans="1:130" ht="57.75" hidden="1" customHeight="1" x14ac:dyDescent="0.25">
      <c r="A341" s="49">
        <v>302</v>
      </c>
      <c r="B341" s="112">
        <v>441</v>
      </c>
      <c r="C341" s="113"/>
      <c r="D341" s="8" t="s">
        <v>392</v>
      </c>
      <c r="E341" s="15" t="s">
        <v>11</v>
      </c>
      <c r="F341" s="15" t="s">
        <v>1137</v>
      </c>
      <c r="G341" s="64" t="s">
        <v>19</v>
      </c>
      <c r="H341" s="8" t="s">
        <v>831</v>
      </c>
      <c r="I341" s="64" t="s">
        <v>628</v>
      </c>
      <c r="J341" s="64" t="s">
        <v>339</v>
      </c>
      <c r="K341" s="16" t="s">
        <v>6</v>
      </c>
      <c r="L341" s="16" t="s">
        <v>15</v>
      </c>
      <c r="M341" s="24">
        <v>1</v>
      </c>
      <c r="N341" s="312" t="s">
        <v>544</v>
      </c>
      <c r="O341" s="136"/>
      <c r="P341" s="66"/>
      <c r="Q341" s="66"/>
      <c r="R341" s="66"/>
      <c r="S341" s="66" t="s">
        <v>15</v>
      </c>
      <c r="T341" s="66"/>
      <c r="U341" s="66"/>
      <c r="V341" s="66"/>
      <c r="W341" s="66"/>
      <c r="X341" s="66"/>
      <c r="Y341" s="67">
        <f t="shared" si="170"/>
        <v>1</v>
      </c>
      <c r="Z341" s="16"/>
      <c r="AA341" s="16"/>
      <c r="AB341" s="16"/>
      <c r="AC341" s="16"/>
      <c r="AD341" s="16"/>
      <c r="AE341" s="68"/>
      <c r="AF341" s="12"/>
      <c r="AG341" s="12"/>
      <c r="AH341" s="12"/>
      <c r="AI341" s="12"/>
      <c r="AJ341" s="12"/>
      <c r="AK341" s="12"/>
      <c r="AL341" s="12"/>
      <c r="AM341" s="12"/>
      <c r="AN341" s="12"/>
      <c r="AO341" s="12"/>
      <c r="AP341" s="12"/>
      <c r="AQ341" s="12" t="s">
        <v>654</v>
      </c>
      <c r="AR341" s="12" t="s">
        <v>654</v>
      </c>
      <c r="AS341" s="12" t="s">
        <v>654</v>
      </c>
      <c r="AT341" s="12" t="s">
        <v>626</v>
      </c>
      <c r="AU341" s="12"/>
      <c r="AV341" s="12"/>
      <c r="AW341" s="12"/>
      <c r="AX341" s="12"/>
      <c r="AY341" s="12"/>
      <c r="AZ341" s="12"/>
      <c r="BA341" s="12"/>
      <c r="BB341" s="12"/>
      <c r="BC341" s="12"/>
      <c r="BD341" s="12"/>
      <c r="BE341" s="12"/>
      <c r="BF341" s="12"/>
      <c r="BG341" s="12"/>
      <c r="BH341" s="12"/>
      <c r="BI341" s="12"/>
      <c r="BJ341" s="16">
        <v>2</v>
      </c>
      <c r="BK341" s="16">
        <v>1</v>
      </c>
      <c r="BL341" s="16">
        <v>1</v>
      </c>
      <c r="BM341" s="16">
        <v>1</v>
      </c>
      <c r="BN341" s="16">
        <v>1</v>
      </c>
      <c r="BO341" s="16">
        <v>1</v>
      </c>
      <c r="BP341" s="16">
        <v>1</v>
      </c>
      <c r="BQ341" s="16">
        <v>1</v>
      </c>
      <c r="BR341" s="16">
        <v>1</v>
      </c>
      <c r="BS341" s="16">
        <v>1</v>
      </c>
      <c r="BT341" s="16">
        <v>1</v>
      </c>
      <c r="BU341" s="16">
        <v>1</v>
      </c>
      <c r="BV341" s="16">
        <v>1</v>
      </c>
      <c r="BW341" s="16">
        <v>1</v>
      </c>
      <c r="BX341" s="16">
        <v>1</v>
      </c>
      <c r="BY341" s="16">
        <v>1</v>
      </c>
      <c r="BZ341" s="16">
        <v>1</v>
      </c>
      <c r="CA341" s="16">
        <v>1</v>
      </c>
      <c r="CB341" s="16">
        <v>1</v>
      </c>
      <c r="CC341" s="16">
        <v>1</v>
      </c>
      <c r="CD341" s="16">
        <v>1</v>
      </c>
      <c r="CE341" s="16">
        <v>1</v>
      </c>
      <c r="CF341" s="16">
        <v>1</v>
      </c>
      <c r="CG341" s="16">
        <v>1</v>
      </c>
      <c r="CH341" s="16">
        <v>1</v>
      </c>
      <c r="CI341" s="16">
        <v>1</v>
      </c>
      <c r="CJ341" s="16">
        <v>1</v>
      </c>
      <c r="CK341" s="16">
        <v>1</v>
      </c>
      <c r="CL341" s="16">
        <v>1</v>
      </c>
      <c r="CM341" s="16">
        <v>1</v>
      </c>
      <c r="CN341" s="16">
        <v>1</v>
      </c>
      <c r="CO341" s="16">
        <v>1</v>
      </c>
      <c r="CP341" s="16">
        <v>1</v>
      </c>
      <c r="CQ341" s="16">
        <v>1</v>
      </c>
      <c r="CR341" s="16">
        <v>1</v>
      </c>
      <c r="CS341" s="16">
        <v>1</v>
      </c>
      <c r="CT341" s="16">
        <v>1</v>
      </c>
      <c r="CU341" s="16">
        <v>1</v>
      </c>
      <c r="CV341" s="16">
        <v>1</v>
      </c>
      <c r="CW341" s="69">
        <f t="shared" si="153"/>
        <v>1</v>
      </c>
      <c r="CX341" s="352">
        <f t="shared" si="163"/>
        <v>2.564102564102564E-2</v>
      </c>
      <c r="CY341" s="69">
        <f t="shared" si="164"/>
        <v>38</v>
      </c>
      <c r="CZ341" s="70">
        <f t="shared" si="165"/>
        <v>0.97435897435897434</v>
      </c>
      <c r="DA341" s="69">
        <f t="shared" si="166"/>
        <v>0</v>
      </c>
      <c r="DB341" s="70">
        <f t="shared" si="167"/>
        <v>0</v>
      </c>
      <c r="DC341" s="69">
        <f t="shared" si="168"/>
        <v>0</v>
      </c>
      <c r="DD341" s="70">
        <f t="shared" si="169"/>
        <v>0</v>
      </c>
      <c r="DE341" s="71">
        <f t="shared" si="171"/>
        <v>1.0256410256410255</v>
      </c>
      <c r="DF341" s="71" t="str">
        <f t="shared" si="172"/>
        <v>Cần cố gắng</v>
      </c>
      <c r="DG341" s="2"/>
      <c r="DH341" s="2"/>
      <c r="DI341" s="2"/>
      <c r="DJ341" s="2"/>
      <c r="DK341" s="2"/>
      <c r="DL341" s="2"/>
      <c r="DM341" s="2"/>
      <c r="DN341" s="2"/>
      <c r="DO341" s="2"/>
      <c r="DP341" s="2"/>
      <c r="DQ341" s="2"/>
      <c r="DR341" s="2"/>
      <c r="DS341" s="2"/>
      <c r="DT341" s="2"/>
      <c r="DU341" s="2"/>
      <c r="DV341" s="2"/>
      <c r="DW341" s="2"/>
      <c r="DX341" s="2"/>
      <c r="DY341" s="2"/>
      <c r="DZ341" s="2"/>
    </row>
    <row r="342" spans="1:130" ht="60" hidden="1" customHeight="1" x14ac:dyDescent="0.25">
      <c r="A342" s="49">
        <v>303</v>
      </c>
      <c r="B342" s="112">
        <v>441</v>
      </c>
      <c r="C342" s="113"/>
      <c r="D342" s="8" t="s">
        <v>392</v>
      </c>
      <c r="E342" s="15" t="s">
        <v>11</v>
      </c>
      <c r="F342" s="15" t="s">
        <v>1143</v>
      </c>
      <c r="G342" s="64" t="s">
        <v>19</v>
      </c>
      <c r="H342" s="8" t="s">
        <v>832</v>
      </c>
      <c r="I342" s="64" t="s">
        <v>628</v>
      </c>
      <c r="J342" s="64" t="s">
        <v>339</v>
      </c>
      <c r="K342" s="16" t="s">
        <v>6</v>
      </c>
      <c r="L342" s="16" t="s">
        <v>15</v>
      </c>
      <c r="M342" s="11">
        <v>1</v>
      </c>
      <c r="N342" s="11" t="s">
        <v>546</v>
      </c>
      <c r="O342" s="66"/>
      <c r="P342" s="66"/>
      <c r="Q342" s="66"/>
      <c r="R342" s="66"/>
      <c r="S342" s="66"/>
      <c r="T342" s="66"/>
      <c r="U342" s="66" t="s">
        <v>15</v>
      </c>
      <c r="V342" s="66"/>
      <c r="W342" s="66"/>
      <c r="X342" s="66"/>
      <c r="Y342" s="67">
        <f t="shared" si="170"/>
        <v>1</v>
      </c>
      <c r="Z342" s="16"/>
      <c r="AA342" s="16"/>
      <c r="AB342" s="16"/>
      <c r="AC342" s="16"/>
      <c r="AD342" s="16"/>
      <c r="AE342" s="68"/>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6">
        <v>2</v>
      </c>
      <c r="BK342" s="16">
        <v>1</v>
      </c>
      <c r="BL342" s="16">
        <v>1</v>
      </c>
      <c r="BM342" s="16">
        <v>1</v>
      </c>
      <c r="BN342" s="16">
        <v>1</v>
      </c>
      <c r="BO342" s="16">
        <v>1</v>
      </c>
      <c r="BP342" s="16">
        <v>1</v>
      </c>
      <c r="BQ342" s="16">
        <v>1</v>
      </c>
      <c r="BR342" s="16">
        <v>1</v>
      </c>
      <c r="BS342" s="16">
        <v>1</v>
      </c>
      <c r="BT342" s="16">
        <v>1</v>
      </c>
      <c r="BU342" s="16">
        <v>1</v>
      </c>
      <c r="BV342" s="16">
        <v>1</v>
      </c>
      <c r="BW342" s="16">
        <v>1</v>
      </c>
      <c r="BX342" s="16">
        <v>1</v>
      </c>
      <c r="BY342" s="16">
        <v>1</v>
      </c>
      <c r="BZ342" s="16">
        <v>1</v>
      </c>
      <c r="CA342" s="16">
        <v>1</v>
      </c>
      <c r="CB342" s="16">
        <v>1</v>
      </c>
      <c r="CC342" s="16">
        <v>1</v>
      </c>
      <c r="CD342" s="16">
        <v>1</v>
      </c>
      <c r="CE342" s="16">
        <v>1</v>
      </c>
      <c r="CF342" s="16">
        <v>1</v>
      </c>
      <c r="CG342" s="16">
        <v>1</v>
      </c>
      <c r="CH342" s="16">
        <v>1</v>
      </c>
      <c r="CI342" s="16">
        <v>1</v>
      </c>
      <c r="CJ342" s="16">
        <v>1</v>
      </c>
      <c r="CK342" s="16">
        <v>1</v>
      </c>
      <c r="CL342" s="16">
        <v>1</v>
      </c>
      <c r="CM342" s="16">
        <v>1</v>
      </c>
      <c r="CN342" s="16">
        <v>1</v>
      </c>
      <c r="CO342" s="16">
        <v>1</v>
      </c>
      <c r="CP342" s="16">
        <v>1</v>
      </c>
      <c r="CQ342" s="16">
        <v>1</v>
      </c>
      <c r="CR342" s="16">
        <v>1</v>
      </c>
      <c r="CS342" s="16">
        <v>1</v>
      </c>
      <c r="CT342" s="16">
        <v>1</v>
      </c>
      <c r="CU342" s="16">
        <v>1</v>
      </c>
      <c r="CV342" s="16">
        <v>1</v>
      </c>
      <c r="CW342" s="69">
        <f t="shared" si="153"/>
        <v>1</v>
      </c>
      <c r="CX342" s="352">
        <f t="shared" si="163"/>
        <v>2.564102564102564E-2</v>
      </c>
      <c r="CY342" s="69">
        <f t="shared" si="164"/>
        <v>38</v>
      </c>
      <c r="CZ342" s="70">
        <f t="shared" si="165"/>
        <v>0.97435897435897434</v>
      </c>
      <c r="DA342" s="69">
        <f t="shared" si="166"/>
        <v>0</v>
      </c>
      <c r="DB342" s="70">
        <f t="shared" si="167"/>
        <v>0</v>
      </c>
      <c r="DC342" s="69">
        <f t="shared" si="168"/>
        <v>0</v>
      </c>
      <c r="DD342" s="70">
        <f t="shared" si="169"/>
        <v>0</v>
      </c>
      <c r="DE342" s="71">
        <f t="shared" si="171"/>
        <v>1.0256410256410255</v>
      </c>
      <c r="DF342" s="71" t="str">
        <f t="shared" si="172"/>
        <v>Cần cố gắng</v>
      </c>
      <c r="DG342" s="2"/>
      <c r="DH342" s="2"/>
      <c r="DI342" s="2"/>
      <c r="DJ342" s="2"/>
      <c r="DK342" s="2"/>
      <c r="DL342" s="2"/>
      <c r="DM342" s="2"/>
      <c r="DN342" s="2"/>
      <c r="DO342" s="2"/>
      <c r="DP342" s="2"/>
      <c r="DQ342" s="2"/>
      <c r="DR342" s="2"/>
      <c r="DS342" s="2"/>
      <c r="DT342" s="2"/>
      <c r="DU342" s="2"/>
      <c r="DV342" s="2"/>
      <c r="DW342" s="2"/>
      <c r="DX342" s="2"/>
      <c r="DY342" s="2"/>
      <c r="DZ342" s="2"/>
    </row>
    <row r="343" spans="1:130" ht="60" hidden="1" customHeight="1" x14ac:dyDescent="0.25">
      <c r="A343" s="49">
        <v>304</v>
      </c>
      <c r="B343" s="112">
        <v>441</v>
      </c>
      <c r="C343" s="113"/>
      <c r="D343" s="8" t="s">
        <v>392</v>
      </c>
      <c r="E343" s="15" t="s">
        <v>11</v>
      </c>
      <c r="F343" s="15" t="s">
        <v>1148</v>
      </c>
      <c r="G343" s="64" t="s">
        <v>19</v>
      </c>
      <c r="H343" s="8" t="s">
        <v>833</v>
      </c>
      <c r="I343" s="64" t="s">
        <v>628</v>
      </c>
      <c r="J343" s="64" t="s">
        <v>339</v>
      </c>
      <c r="K343" s="16" t="s">
        <v>6</v>
      </c>
      <c r="L343" s="16" t="s">
        <v>15</v>
      </c>
      <c r="M343" s="11">
        <v>1</v>
      </c>
      <c r="N343" s="11" t="s">
        <v>1268</v>
      </c>
      <c r="O343" s="66"/>
      <c r="P343" s="66"/>
      <c r="Q343" s="66"/>
      <c r="R343" s="66"/>
      <c r="S343" s="66"/>
      <c r="T343" s="66"/>
      <c r="U343" s="66"/>
      <c r="V343" s="66" t="s">
        <v>15</v>
      </c>
      <c r="W343" s="66"/>
      <c r="X343" s="66"/>
      <c r="Y343" s="67">
        <f t="shared" si="170"/>
        <v>1</v>
      </c>
      <c r="Z343" s="16"/>
      <c r="AA343" s="16"/>
      <c r="AB343" s="16"/>
      <c r="AC343" s="16"/>
      <c r="AD343" s="16"/>
      <c r="AE343" s="68"/>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t="s">
        <v>654</v>
      </c>
      <c r="BD343" s="12" t="s">
        <v>654</v>
      </c>
      <c r="BE343" s="12" t="s">
        <v>626</v>
      </c>
      <c r="BF343" s="12"/>
      <c r="BG343" s="12"/>
      <c r="BH343" s="12"/>
      <c r="BI343" s="12"/>
      <c r="BJ343" s="16">
        <v>2</v>
      </c>
      <c r="BK343" s="16">
        <v>2</v>
      </c>
      <c r="BL343" s="16">
        <v>2</v>
      </c>
      <c r="BM343" s="16">
        <v>2</v>
      </c>
      <c r="BN343" s="16">
        <v>2</v>
      </c>
      <c r="BO343" s="16">
        <v>2</v>
      </c>
      <c r="BP343" s="16">
        <v>2</v>
      </c>
      <c r="BQ343" s="16">
        <v>2</v>
      </c>
      <c r="BR343" s="16">
        <v>2</v>
      </c>
      <c r="BS343" s="16">
        <v>2</v>
      </c>
      <c r="BT343" s="16">
        <v>2</v>
      </c>
      <c r="BU343" s="16">
        <v>2</v>
      </c>
      <c r="BV343" s="16">
        <v>2</v>
      </c>
      <c r="BW343" s="16">
        <v>2</v>
      </c>
      <c r="BX343" s="16">
        <v>2</v>
      </c>
      <c r="BY343" s="16">
        <v>2</v>
      </c>
      <c r="BZ343" s="16">
        <v>2</v>
      </c>
      <c r="CA343" s="16">
        <v>2</v>
      </c>
      <c r="CB343" s="16">
        <v>2</v>
      </c>
      <c r="CC343" s="16">
        <v>2</v>
      </c>
      <c r="CD343" s="16">
        <v>2</v>
      </c>
      <c r="CE343" s="16">
        <v>2</v>
      </c>
      <c r="CF343" s="16">
        <v>2</v>
      </c>
      <c r="CG343" s="16">
        <v>2</v>
      </c>
      <c r="CH343" s="16">
        <v>2</v>
      </c>
      <c r="CI343" s="16">
        <v>2</v>
      </c>
      <c r="CJ343" s="16">
        <v>2</v>
      </c>
      <c r="CK343" s="16">
        <v>2</v>
      </c>
      <c r="CL343" s="16">
        <v>2</v>
      </c>
      <c r="CM343" s="16">
        <v>2</v>
      </c>
      <c r="CN343" s="16">
        <v>2</v>
      </c>
      <c r="CO343" s="16">
        <v>2</v>
      </c>
      <c r="CP343" s="16">
        <v>2</v>
      </c>
      <c r="CQ343" s="16">
        <v>2</v>
      </c>
      <c r="CR343" s="16">
        <v>2</v>
      </c>
      <c r="CS343" s="16">
        <v>2</v>
      </c>
      <c r="CT343" s="16">
        <v>2</v>
      </c>
      <c r="CU343" s="16">
        <v>2</v>
      </c>
      <c r="CV343" s="16">
        <v>2</v>
      </c>
      <c r="CW343" s="69">
        <f t="shared" si="153"/>
        <v>39</v>
      </c>
      <c r="CX343" s="352">
        <f t="shared" si="163"/>
        <v>1</v>
      </c>
      <c r="CY343" s="69">
        <f t="shared" si="164"/>
        <v>0</v>
      </c>
      <c r="CZ343" s="70">
        <f t="shared" si="165"/>
        <v>0</v>
      </c>
      <c r="DA343" s="69">
        <f t="shared" si="166"/>
        <v>0</v>
      </c>
      <c r="DB343" s="70">
        <f t="shared" si="167"/>
        <v>0</v>
      </c>
      <c r="DC343" s="69">
        <f t="shared" si="168"/>
        <v>0</v>
      </c>
      <c r="DD343" s="70">
        <f t="shared" si="169"/>
        <v>0</v>
      </c>
      <c r="DE343" s="71">
        <f t="shared" si="171"/>
        <v>2</v>
      </c>
      <c r="DF343" s="71" t="str">
        <f t="shared" si="172"/>
        <v>Đạt mục tiêu</v>
      </c>
      <c r="DG343" s="2"/>
      <c r="DH343" s="2"/>
      <c r="DI343" s="2"/>
      <c r="DJ343" s="2"/>
      <c r="DK343" s="2"/>
      <c r="DL343" s="2"/>
      <c r="DM343" s="2"/>
      <c r="DN343" s="2"/>
      <c r="DO343" s="2"/>
      <c r="DP343" s="2"/>
      <c r="DQ343" s="2"/>
      <c r="DR343" s="2"/>
      <c r="DS343" s="2"/>
      <c r="DT343" s="2"/>
      <c r="DU343" s="2"/>
      <c r="DV343" s="2"/>
      <c r="DW343" s="2"/>
      <c r="DX343" s="2"/>
      <c r="DY343" s="2"/>
      <c r="DZ343" s="2"/>
    </row>
    <row r="344" spans="1:130" ht="60" hidden="1" customHeight="1" x14ac:dyDescent="0.25">
      <c r="A344" s="49">
        <v>305</v>
      </c>
      <c r="B344" s="112">
        <v>441</v>
      </c>
      <c r="C344" s="113"/>
      <c r="D344" s="8" t="s">
        <v>392</v>
      </c>
      <c r="E344" s="15" t="s">
        <v>11</v>
      </c>
      <c r="F344" s="15" t="s">
        <v>834</v>
      </c>
      <c r="G344" s="64" t="s">
        <v>19</v>
      </c>
      <c r="H344" s="8" t="s">
        <v>835</v>
      </c>
      <c r="I344" s="64" t="s">
        <v>628</v>
      </c>
      <c r="J344" s="64" t="s">
        <v>339</v>
      </c>
      <c r="K344" s="16" t="s">
        <v>6</v>
      </c>
      <c r="L344" s="16" t="s">
        <v>15</v>
      </c>
      <c r="M344" s="11">
        <v>2</v>
      </c>
      <c r="N344" s="11" t="s">
        <v>547</v>
      </c>
      <c r="O344" s="66"/>
      <c r="P344" s="66"/>
      <c r="Q344" s="66"/>
      <c r="R344" s="66"/>
      <c r="S344" s="66"/>
      <c r="T344" s="66"/>
      <c r="U344" s="66"/>
      <c r="V344" s="66"/>
      <c r="W344" s="66" t="s">
        <v>15</v>
      </c>
      <c r="X344" s="80"/>
      <c r="Y344" s="67">
        <f t="shared" si="170"/>
        <v>1</v>
      </c>
      <c r="Z344" s="16"/>
      <c r="AA344" s="16"/>
      <c r="AB344" s="16"/>
      <c r="AC344" s="16"/>
      <c r="AD344" s="16"/>
      <c r="AE344" s="68"/>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t="s">
        <v>626</v>
      </c>
      <c r="BG344" s="12" t="s">
        <v>626</v>
      </c>
      <c r="BH344" s="12" t="s">
        <v>626</v>
      </c>
      <c r="BI344" s="12"/>
      <c r="BJ344" s="16">
        <v>2</v>
      </c>
      <c r="BK344" s="16">
        <v>2</v>
      </c>
      <c r="BL344" s="16">
        <v>2</v>
      </c>
      <c r="BM344" s="16">
        <v>2</v>
      </c>
      <c r="BN344" s="16">
        <v>2</v>
      </c>
      <c r="BO344" s="16">
        <v>2</v>
      </c>
      <c r="BP344" s="16">
        <v>2</v>
      </c>
      <c r="BQ344" s="16">
        <v>2</v>
      </c>
      <c r="BR344" s="16">
        <v>2</v>
      </c>
      <c r="BS344" s="16">
        <v>2</v>
      </c>
      <c r="BT344" s="16">
        <v>2</v>
      </c>
      <c r="BU344" s="16">
        <v>2</v>
      </c>
      <c r="BV344" s="16">
        <v>2</v>
      </c>
      <c r="BW344" s="16">
        <v>2</v>
      </c>
      <c r="BX344" s="16">
        <v>2</v>
      </c>
      <c r="BY344" s="16">
        <v>2</v>
      </c>
      <c r="BZ344" s="16">
        <v>2</v>
      </c>
      <c r="CA344" s="16">
        <v>2</v>
      </c>
      <c r="CB344" s="16">
        <v>2</v>
      </c>
      <c r="CC344" s="16">
        <v>2</v>
      </c>
      <c r="CD344" s="16">
        <v>2</v>
      </c>
      <c r="CE344" s="16">
        <v>2</v>
      </c>
      <c r="CF344" s="16">
        <v>2</v>
      </c>
      <c r="CG344" s="16">
        <v>2</v>
      </c>
      <c r="CH344" s="16">
        <v>2</v>
      </c>
      <c r="CI344" s="16">
        <v>2</v>
      </c>
      <c r="CJ344" s="16">
        <v>2</v>
      </c>
      <c r="CK344" s="16">
        <v>2</v>
      </c>
      <c r="CL344" s="16">
        <v>2</v>
      </c>
      <c r="CM344" s="16">
        <v>2</v>
      </c>
      <c r="CN344" s="16">
        <v>2</v>
      </c>
      <c r="CO344" s="16">
        <v>2</v>
      </c>
      <c r="CP344" s="16">
        <v>2</v>
      </c>
      <c r="CQ344" s="16">
        <v>2</v>
      </c>
      <c r="CR344" s="16">
        <v>2</v>
      </c>
      <c r="CS344" s="16"/>
      <c r="CT344" s="16">
        <v>2</v>
      </c>
      <c r="CU344" s="16">
        <v>2</v>
      </c>
      <c r="CV344" s="16">
        <v>2</v>
      </c>
      <c r="CW344" s="69">
        <f t="shared" si="153"/>
        <v>38</v>
      </c>
      <c r="CX344" s="352">
        <f t="shared" si="163"/>
        <v>1</v>
      </c>
      <c r="CY344" s="69">
        <f t="shared" si="164"/>
        <v>0</v>
      </c>
      <c r="CZ344" s="70">
        <f t="shared" si="165"/>
        <v>0</v>
      </c>
      <c r="DA344" s="69">
        <f t="shared" si="166"/>
        <v>0</v>
      </c>
      <c r="DB344" s="70">
        <f t="shared" si="167"/>
        <v>0</v>
      </c>
      <c r="DC344" s="69">
        <f t="shared" si="168"/>
        <v>0</v>
      </c>
      <c r="DD344" s="70">
        <f t="shared" si="169"/>
        <v>0</v>
      </c>
      <c r="DE344" s="71">
        <f t="shared" si="171"/>
        <v>2</v>
      </c>
      <c r="DF344" s="71" t="str">
        <f t="shared" si="172"/>
        <v>Đạt mục tiêu</v>
      </c>
      <c r="DG344" s="2"/>
      <c r="DH344" s="2"/>
      <c r="DI344" s="2"/>
      <c r="DJ344" s="2"/>
      <c r="DK344" s="2"/>
      <c r="DL344" s="2"/>
      <c r="DM344" s="2"/>
      <c r="DN344" s="2"/>
      <c r="DO344" s="2"/>
      <c r="DP344" s="2"/>
      <c r="DQ344" s="2"/>
      <c r="DR344" s="2"/>
      <c r="DS344" s="2"/>
      <c r="DT344" s="2"/>
      <c r="DU344" s="2"/>
      <c r="DV344" s="2"/>
      <c r="DW344" s="2"/>
      <c r="DX344" s="2"/>
      <c r="DY344" s="2"/>
      <c r="DZ344" s="2"/>
    </row>
    <row r="345" spans="1:130" ht="55.5" hidden="1" customHeight="1" x14ac:dyDescent="0.25">
      <c r="A345" s="49">
        <v>306</v>
      </c>
      <c r="B345" s="112">
        <v>441</v>
      </c>
      <c r="C345" s="115"/>
      <c r="D345" s="8" t="s">
        <v>392</v>
      </c>
      <c r="E345" s="15" t="s">
        <v>11</v>
      </c>
      <c r="F345" s="15" t="s">
        <v>398</v>
      </c>
      <c r="G345" s="64" t="s">
        <v>19</v>
      </c>
      <c r="H345" s="8" t="s">
        <v>836</v>
      </c>
      <c r="I345" s="64" t="s">
        <v>628</v>
      </c>
      <c r="J345" s="64" t="s">
        <v>339</v>
      </c>
      <c r="K345" s="16" t="s">
        <v>6</v>
      </c>
      <c r="L345" s="16" t="s">
        <v>15</v>
      </c>
      <c r="M345" s="24">
        <v>1</v>
      </c>
      <c r="N345" s="24" t="s">
        <v>548</v>
      </c>
      <c r="O345" s="136"/>
      <c r="P345" s="66"/>
      <c r="Q345" s="66"/>
      <c r="R345" s="66"/>
      <c r="S345" s="66"/>
      <c r="T345" s="66"/>
      <c r="U345" s="66"/>
      <c r="V345" s="66"/>
      <c r="W345" s="66"/>
      <c r="X345" s="66" t="s">
        <v>15</v>
      </c>
      <c r="Y345" s="67">
        <f t="shared" si="170"/>
        <v>1</v>
      </c>
      <c r="Z345" s="16"/>
      <c r="AA345" s="16"/>
      <c r="AB345" s="16"/>
      <c r="AC345" s="16"/>
      <c r="AD345" s="16"/>
      <c r="AE345" s="68"/>
      <c r="AF345" s="12"/>
      <c r="AG345" s="12"/>
      <c r="AH345" s="12"/>
      <c r="AI345" s="12"/>
      <c r="AJ345" s="12"/>
      <c r="AK345" s="12"/>
      <c r="AL345" s="12"/>
      <c r="AM345" s="12"/>
      <c r="AN345" s="12"/>
      <c r="AO345" s="12"/>
      <c r="AP345" s="12"/>
      <c r="AQ345" s="12"/>
      <c r="AR345" s="12"/>
      <c r="AS345" s="12"/>
      <c r="AT345" s="12"/>
      <c r="AU345" s="12"/>
      <c r="AV345" s="12"/>
      <c r="AW345" s="12"/>
      <c r="AX345" s="12"/>
      <c r="AY345" s="16" t="s">
        <v>626</v>
      </c>
      <c r="AZ345" s="16"/>
      <c r="BA345" s="16" t="s">
        <v>654</v>
      </c>
      <c r="BB345" s="16" t="s">
        <v>654</v>
      </c>
      <c r="BC345" s="12"/>
      <c r="BD345" s="12"/>
      <c r="BE345" s="12"/>
      <c r="BF345" s="12"/>
      <c r="BG345" s="12"/>
      <c r="BH345" s="12"/>
      <c r="BI345" s="12"/>
      <c r="BJ345" s="16">
        <v>2</v>
      </c>
      <c r="BK345" s="16">
        <v>2</v>
      </c>
      <c r="BL345" s="16">
        <v>2</v>
      </c>
      <c r="BM345" s="16">
        <v>2</v>
      </c>
      <c r="BN345" s="16">
        <v>2</v>
      </c>
      <c r="BO345" s="16">
        <v>2</v>
      </c>
      <c r="BP345" s="16">
        <v>2</v>
      </c>
      <c r="BQ345" s="16">
        <v>2</v>
      </c>
      <c r="BR345" s="16">
        <v>2</v>
      </c>
      <c r="BS345" s="16">
        <v>2</v>
      </c>
      <c r="BT345" s="16">
        <v>2</v>
      </c>
      <c r="BU345" s="16">
        <v>2</v>
      </c>
      <c r="BV345" s="16">
        <v>2</v>
      </c>
      <c r="BW345" s="16">
        <v>2</v>
      </c>
      <c r="BX345" s="16">
        <v>2</v>
      </c>
      <c r="BY345" s="16">
        <v>2</v>
      </c>
      <c r="BZ345" s="16">
        <v>2</v>
      </c>
      <c r="CA345" s="16">
        <v>2</v>
      </c>
      <c r="CB345" s="16">
        <v>2</v>
      </c>
      <c r="CC345" s="16">
        <v>2</v>
      </c>
      <c r="CD345" s="16">
        <v>2</v>
      </c>
      <c r="CE345" s="16">
        <v>2</v>
      </c>
      <c r="CF345" s="16">
        <v>2</v>
      </c>
      <c r="CG345" s="16">
        <v>2</v>
      </c>
      <c r="CH345" s="16">
        <v>2</v>
      </c>
      <c r="CI345" s="16">
        <v>2</v>
      </c>
      <c r="CJ345" s="16">
        <v>2</v>
      </c>
      <c r="CK345" s="16">
        <v>2</v>
      </c>
      <c r="CL345" s="16">
        <v>2</v>
      </c>
      <c r="CM345" s="16">
        <v>2</v>
      </c>
      <c r="CN345" s="16">
        <v>2</v>
      </c>
      <c r="CO345" s="16">
        <v>2</v>
      </c>
      <c r="CP345" s="16">
        <v>2</v>
      </c>
      <c r="CQ345" s="16">
        <v>2</v>
      </c>
      <c r="CR345" s="16">
        <v>2</v>
      </c>
      <c r="CS345" s="16"/>
      <c r="CT345" s="16">
        <v>2</v>
      </c>
      <c r="CU345" s="16">
        <v>2</v>
      </c>
      <c r="CV345" s="16">
        <v>2</v>
      </c>
      <c r="CW345" s="69">
        <f t="shared" si="153"/>
        <v>38</v>
      </c>
      <c r="CX345" s="352">
        <f t="shared" si="163"/>
        <v>1</v>
      </c>
      <c r="CY345" s="69">
        <f t="shared" si="164"/>
        <v>0</v>
      </c>
      <c r="CZ345" s="70">
        <f t="shared" si="165"/>
        <v>0</v>
      </c>
      <c r="DA345" s="69">
        <f t="shared" si="166"/>
        <v>0</v>
      </c>
      <c r="DB345" s="70">
        <f t="shared" si="167"/>
        <v>0</v>
      </c>
      <c r="DC345" s="69">
        <f t="shared" si="168"/>
        <v>0</v>
      </c>
      <c r="DD345" s="70">
        <f t="shared" si="169"/>
        <v>0</v>
      </c>
      <c r="DE345" s="71">
        <f t="shared" si="171"/>
        <v>2</v>
      </c>
      <c r="DF345" s="71" t="str">
        <f t="shared" si="172"/>
        <v>Đạt mục tiêu</v>
      </c>
      <c r="DG345" s="2"/>
      <c r="DH345" s="2"/>
      <c r="DI345" s="2"/>
      <c r="DJ345" s="2"/>
      <c r="DK345" s="2"/>
      <c r="DL345" s="2"/>
      <c r="DM345" s="2"/>
      <c r="DN345" s="2"/>
      <c r="DO345" s="2"/>
      <c r="DP345" s="2"/>
      <c r="DQ345" s="2"/>
      <c r="DR345" s="2"/>
      <c r="DS345" s="2"/>
      <c r="DT345" s="2"/>
      <c r="DU345" s="2"/>
      <c r="DV345" s="2"/>
      <c r="DW345" s="2"/>
      <c r="DX345" s="2"/>
      <c r="DY345" s="2"/>
      <c r="DZ345" s="2"/>
    </row>
    <row r="346" spans="1:130" ht="55.5" hidden="1" customHeight="1" x14ac:dyDescent="0.25">
      <c r="A346" s="49">
        <v>307</v>
      </c>
      <c r="B346" s="112">
        <v>441</v>
      </c>
      <c r="C346" s="56">
        <v>444</v>
      </c>
      <c r="D346" s="8" t="s">
        <v>399</v>
      </c>
      <c r="E346" s="15" t="s">
        <v>11</v>
      </c>
      <c r="F346" s="15" t="s">
        <v>400</v>
      </c>
      <c r="G346" s="64" t="s">
        <v>19</v>
      </c>
      <c r="H346" s="117" t="s">
        <v>400</v>
      </c>
      <c r="I346" s="64" t="s">
        <v>628</v>
      </c>
      <c r="J346" s="388" t="s">
        <v>339</v>
      </c>
      <c r="K346" s="12" t="s">
        <v>6</v>
      </c>
      <c r="L346" s="12" t="s">
        <v>15</v>
      </c>
      <c r="M346" s="11">
        <v>1</v>
      </c>
      <c r="N346" s="11" t="s">
        <v>548</v>
      </c>
      <c r="O346" s="66"/>
      <c r="P346" s="66"/>
      <c r="Q346" s="66"/>
      <c r="R346" s="66"/>
      <c r="S346" s="66"/>
      <c r="T346" s="66"/>
      <c r="U346" s="66"/>
      <c r="V346" s="66"/>
      <c r="W346" s="66"/>
      <c r="X346" s="66" t="s">
        <v>15</v>
      </c>
      <c r="Y346" s="67">
        <f t="shared" si="170"/>
        <v>1</v>
      </c>
      <c r="Z346" s="16"/>
      <c r="AA346" s="16"/>
      <c r="AB346" s="16"/>
      <c r="AC346" s="16"/>
      <c r="AD346" s="16"/>
      <c r="AE346" s="68"/>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t="s">
        <v>654</v>
      </c>
      <c r="BJ346" s="16">
        <v>2</v>
      </c>
      <c r="BK346" s="16">
        <v>2</v>
      </c>
      <c r="BL346" s="16">
        <v>2</v>
      </c>
      <c r="BM346" s="16">
        <v>2</v>
      </c>
      <c r="BN346" s="16">
        <v>2</v>
      </c>
      <c r="BO346" s="16">
        <v>2</v>
      </c>
      <c r="BP346" s="16">
        <v>2</v>
      </c>
      <c r="BQ346" s="16">
        <v>2</v>
      </c>
      <c r="BR346" s="16">
        <v>2</v>
      </c>
      <c r="BS346" s="16">
        <v>2</v>
      </c>
      <c r="BT346" s="16">
        <v>2</v>
      </c>
      <c r="BU346" s="16">
        <v>2</v>
      </c>
      <c r="BV346" s="16">
        <v>2</v>
      </c>
      <c r="BW346" s="16">
        <v>2</v>
      </c>
      <c r="BX346" s="16">
        <v>2</v>
      </c>
      <c r="BY346" s="16">
        <v>2</v>
      </c>
      <c r="BZ346" s="16">
        <v>2</v>
      </c>
      <c r="CA346" s="16">
        <v>2</v>
      </c>
      <c r="CB346" s="16">
        <v>2</v>
      </c>
      <c r="CC346" s="16">
        <v>2</v>
      </c>
      <c r="CD346" s="16">
        <v>2</v>
      </c>
      <c r="CE346" s="16">
        <v>2</v>
      </c>
      <c r="CF346" s="16">
        <v>2</v>
      </c>
      <c r="CG346" s="16">
        <v>2</v>
      </c>
      <c r="CH346" s="16">
        <v>2</v>
      </c>
      <c r="CI346" s="16">
        <v>2</v>
      </c>
      <c r="CJ346" s="16">
        <v>2</v>
      </c>
      <c r="CK346" s="16">
        <v>2</v>
      </c>
      <c r="CL346" s="16">
        <v>2</v>
      </c>
      <c r="CM346" s="16">
        <v>2</v>
      </c>
      <c r="CN346" s="16">
        <v>2</v>
      </c>
      <c r="CO346" s="16">
        <v>2</v>
      </c>
      <c r="CP346" s="16">
        <v>2</v>
      </c>
      <c r="CQ346" s="16">
        <v>2</v>
      </c>
      <c r="CR346" s="16">
        <v>2</v>
      </c>
      <c r="CS346" s="16"/>
      <c r="CT346" s="16">
        <v>2</v>
      </c>
      <c r="CU346" s="16">
        <v>2</v>
      </c>
      <c r="CV346" s="16">
        <v>2</v>
      </c>
      <c r="CW346" s="69">
        <f t="shared" si="153"/>
        <v>38</v>
      </c>
      <c r="CX346" s="352">
        <f t="shared" si="163"/>
        <v>1</v>
      </c>
      <c r="CY346" s="69">
        <f t="shared" si="164"/>
        <v>0</v>
      </c>
      <c r="CZ346" s="70">
        <f t="shared" si="165"/>
        <v>0</v>
      </c>
      <c r="DA346" s="69">
        <f t="shared" si="166"/>
        <v>0</v>
      </c>
      <c r="DB346" s="70">
        <f t="shared" si="167"/>
        <v>0</v>
      </c>
      <c r="DC346" s="69">
        <f t="shared" si="168"/>
        <v>0</v>
      </c>
      <c r="DD346" s="70">
        <f t="shared" si="169"/>
        <v>0</v>
      </c>
      <c r="DE346" s="71">
        <f t="shared" si="171"/>
        <v>2</v>
      </c>
      <c r="DF346" s="71" t="str">
        <f t="shared" si="172"/>
        <v>Đạt mục tiêu</v>
      </c>
      <c r="DG346" s="2"/>
      <c r="DH346" s="2"/>
      <c r="DI346" s="2"/>
      <c r="DJ346" s="2"/>
      <c r="DK346" s="2"/>
      <c r="DL346" s="2"/>
      <c r="DM346" s="2"/>
      <c r="DN346" s="2"/>
      <c r="DO346" s="2"/>
      <c r="DP346" s="2"/>
      <c r="DQ346" s="2"/>
      <c r="DR346" s="2"/>
      <c r="DS346" s="2"/>
      <c r="DT346" s="2"/>
      <c r="DU346" s="2"/>
      <c r="DV346" s="2"/>
      <c r="DW346" s="2"/>
      <c r="DX346" s="2"/>
      <c r="DY346" s="2"/>
      <c r="DZ346" s="2"/>
    </row>
    <row r="347" spans="1:130" ht="38.25" hidden="1" customHeight="1" x14ac:dyDescent="0.25">
      <c r="A347" s="49">
        <v>308</v>
      </c>
      <c r="B347" s="62">
        <v>444</v>
      </c>
      <c r="C347" s="56">
        <v>445</v>
      </c>
      <c r="D347" s="8" t="s">
        <v>401</v>
      </c>
      <c r="E347" s="15" t="s">
        <v>36</v>
      </c>
      <c r="F347" s="15" t="s">
        <v>402</v>
      </c>
      <c r="G347" s="64" t="s">
        <v>36</v>
      </c>
      <c r="H347" s="15" t="s">
        <v>402</v>
      </c>
      <c r="I347" s="64" t="s">
        <v>628</v>
      </c>
      <c r="J347" s="64" t="s">
        <v>339</v>
      </c>
      <c r="K347" s="16" t="s">
        <v>6</v>
      </c>
      <c r="L347" s="16" t="s">
        <v>15</v>
      </c>
      <c r="M347" s="11"/>
      <c r="N347" s="11" t="s">
        <v>548</v>
      </c>
      <c r="O347" s="66"/>
      <c r="P347" s="66"/>
      <c r="Q347" s="66"/>
      <c r="R347" s="66"/>
      <c r="S347" s="66"/>
      <c r="T347" s="66"/>
      <c r="U347" s="66"/>
      <c r="V347" s="66"/>
      <c r="W347" s="66"/>
      <c r="X347" s="66" t="s">
        <v>15</v>
      </c>
      <c r="Y347" s="67">
        <f t="shared" si="170"/>
        <v>1</v>
      </c>
      <c r="Z347" s="16"/>
      <c r="AA347" s="16"/>
      <c r="AB347" s="16"/>
      <c r="AC347" s="16"/>
      <c r="AD347" s="16"/>
      <c r="AE347" s="76"/>
      <c r="AF347" s="16"/>
      <c r="AG347" s="16"/>
      <c r="AH347" s="16"/>
      <c r="AI347" s="16"/>
      <c r="AJ347" s="16"/>
      <c r="AK347" s="16"/>
      <c r="AL347" s="12"/>
      <c r="AM347" s="12"/>
      <c r="AN347" s="12"/>
      <c r="AO347" s="12"/>
      <c r="AP347" s="12"/>
      <c r="AQ347" s="16"/>
      <c r="AR347" s="16"/>
      <c r="AS347" s="16"/>
      <c r="AT347" s="16"/>
      <c r="AU347" s="16"/>
      <c r="AV347" s="16"/>
      <c r="AW347" s="16"/>
      <c r="AX347" s="16"/>
      <c r="AY347" s="16"/>
      <c r="AZ347" s="16"/>
      <c r="BA347" s="16"/>
      <c r="BB347" s="16"/>
      <c r="BC347" s="16"/>
      <c r="BD347" s="16"/>
      <c r="BE347" s="16"/>
      <c r="BF347" s="16"/>
      <c r="BG347" s="16"/>
      <c r="BH347" s="16"/>
      <c r="BI347" s="16" t="s">
        <v>623</v>
      </c>
      <c r="BJ347" s="16">
        <v>2</v>
      </c>
      <c r="BK347" s="16">
        <v>2</v>
      </c>
      <c r="BL347" s="16">
        <v>2</v>
      </c>
      <c r="BM347" s="16">
        <v>2</v>
      </c>
      <c r="BN347" s="16">
        <v>2</v>
      </c>
      <c r="BO347" s="16">
        <v>2</v>
      </c>
      <c r="BP347" s="16">
        <v>2</v>
      </c>
      <c r="BQ347" s="16">
        <v>2</v>
      </c>
      <c r="BR347" s="16">
        <v>2</v>
      </c>
      <c r="BS347" s="16">
        <v>2</v>
      </c>
      <c r="BT347" s="16">
        <v>2</v>
      </c>
      <c r="BU347" s="16">
        <v>2</v>
      </c>
      <c r="BV347" s="16">
        <v>2</v>
      </c>
      <c r="BW347" s="16">
        <v>2</v>
      </c>
      <c r="BX347" s="16">
        <v>2</v>
      </c>
      <c r="BY347" s="16">
        <v>2</v>
      </c>
      <c r="BZ347" s="16">
        <v>2</v>
      </c>
      <c r="CA347" s="16">
        <v>2</v>
      </c>
      <c r="CB347" s="16">
        <v>2</v>
      </c>
      <c r="CC347" s="16">
        <v>2</v>
      </c>
      <c r="CD347" s="16">
        <v>2</v>
      </c>
      <c r="CE347" s="16">
        <v>2</v>
      </c>
      <c r="CF347" s="16">
        <v>2</v>
      </c>
      <c r="CG347" s="16">
        <v>2</v>
      </c>
      <c r="CH347" s="16">
        <v>2</v>
      </c>
      <c r="CI347" s="16">
        <v>2</v>
      </c>
      <c r="CJ347" s="16">
        <v>2</v>
      </c>
      <c r="CK347" s="16">
        <v>2</v>
      </c>
      <c r="CL347" s="16">
        <v>2</v>
      </c>
      <c r="CM347" s="16">
        <v>2</v>
      </c>
      <c r="CN347" s="16">
        <v>2</v>
      </c>
      <c r="CO347" s="16">
        <v>2</v>
      </c>
      <c r="CP347" s="16">
        <v>2</v>
      </c>
      <c r="CQ347" s="16">
        <v>2</v>
      </c>
      <c r="CR347" s="16">
        <v>2</v>
      </c>
      <c r="CS347" s="16"/>
      <c r="CT347" s="16">
        <v>2</v>
      </c>
      <c r="CU347" s="16">
        <v>2</v>
      </c>
      <c r="CV347" s="16">
        <v>2</v>
      </c>
      <c r="CW347" s="69">
        <f t="shared" si="153"/>
        <v>38</v>
      </c>
      <c r="CX347" s="352">
        <f t="shared" si="163"/>
        <v>1</v>
      </c>
      <c r="CY347" s="69">
        <f t="shared" si="164"/>
        <v>0</v>
      </c>
      <c r="CZ347" s="70">
        <f t="shared" si="165"/>
        <v>0</v>
      </c>
      <c r="DA347" s="69">
        <f t="shared" si="166"/>
        <v>0</v>
      </c>
      <c r="DB347" s="70">
        <f t="shared" si="167"/>
        <v>0</v>
      </c>
      <c r="DC347" s="69">
        <f t="shared" si="168"/>
        <v>0</v>
      </c>
      <c r="DD347" s="70">
        <f t="shared" si="169"/>
        <v>0</v>
      </c>
      <c r="DE347" s="71">
        <f t="shared" si="171"/>
        <v>2</v>
      </c>
      <c r="DF347" s="71" t="str">
        <f t="shared" si="172"/>
        <v>Đạt mục tiêu</v>
      </c>
      <c r="DG347" s="2"/>
      <c r="DH347" s="2"/>
      <c r="DI347" s="2"/>
      <c r="DJ347" s="2"/>
      <c r="DK347" s="2"/>
      <c r="DL347" s="2"/>
      <c r="DM347" s="2"/>
      <c r="DN347" s="2"/>
      <c r="DO347" s="2"/>
      <c r="DP347" s="2"/>
      <c r="DQ347" s="2"/>
      <c r="DR347" s="2"/>
      <c r="DS347" s="2"/>
      <c r="DT347" s="2"/>
      <c r="DU347" s="2"/>
      <c r="DV347" s="2"/>
      <c r="DW347" s="2"/>
      <c r="DX347" s="2"/>
      <c r="DY347" s="2"/>
      <c r="DZ347" s="2"/>
    </row>
    <row r="348" spans="1:130" ht="23.25" customHeight="1" x14ac:dyDescent="0.25">
      <c r="A348" s="49">
        <v>309</v>
      </c>
      <c r="B348" s="55">
        <v>445</v>
      </c>
      <c r="C348" s="56">
        <v>446</v>
      </c>
      <c r="D348" s="623" t="s">
        <v>403</v>
      </c>
      <c r="E348" s="624"/>
      <c r="F348" s="624"/>
      <c r="G348" s="624"/>
      <c r="H348" s="625"/>
      <c r="I348" s="64"/>
      <c r="J348" s="57"/>
      <c r="K348" s="57" t="s">
        <v>8</v>
      </c>
      <c r="L348" s="57" t="s">
        <v>8</v>
      </c>
      <c r="M348" s="57" t="s">
        <v>8</v>
      </c>
      <c r="N348" s="296"/>
      <c r="O348" s="58" t="s">
        <v>609</v>
      </c>
      <c r="P348" s="58" t="s">
        <v>609</v>
      </c>
      <c r="Q348" s="58" t="s">
        <v>609</v>
      </c>
      <c r="R348" s="58" t="s">
        <v>609</v>
      </c>
      <c r="S348" s="58" t="s">
        <v>609</v>
      </c>
      <c r="T348" s="58" t="s">
        <v>609</v>
      </c>
      <c r="U348" s="58" t="s">
        <v>609</v>
      </c>
      <c r="V348" s="58" t="s">
        <v>609</v>
      </c>
      <c r="W348" s="58" t="s">
        <v>609</v>
      </c>
      <c r="X348" s="58" t="s">
        <v>609</v>
      </c>
      <c r="Y348" s="67">
        <f t="shared" si="170"/>
        <v>0</v>
      </c>
      <c r="Z348" s="57"/>
      <c r="AA348" s="57"/>
      <c r="AB348" s="57"/>
      <c r="AC348" s="57"/>
      <c r="AD348" s="57"/>
      <c r="AE348" s="77"/>
      <c r="AF348" s="78"/>
      <c r="AG348" s="78"/>
      <c r="AH348" s="78"/>
      <c r="AI348" s="78"/>
      <c r="AJ348" s="78"/>
      <c r="AK348" s="291"/>
      <c r="AL348" s="274"/>
      <c r="AM348" s="274"/>
      <c r="AN348" s="274"/>
      <c r="AO348" s="274"/>
      <c r="AP348" s="274"/>
      <c r="AQ348" s="271"/>
      <c r="AR348" s="78"/>
      <c r="AS348" s="78"/>
      <c r="AT348" s="78"/>
      <c r="AU348" s="57"/>
      <c r="AV348" s="57"/>
      <c r="AW348" s="57"/>
      <c r="AX348" s="57"/>
      <c r="AY348" s="78"/>
      <c r="AZ348" s="78"/>
      <c r="BA348" s="78"/>
      <c r="BB348" s="78"/>
      <c r="BC348" s="78"/>
      <c r="BD348" s="78"/>
      <c r="BE348" s="78"/>
      <c r="BF348" s="78"/>
      <c r="BG348" s="78"/>
      <c r="BH348" s="78"/>
      <c r="BI348" s="78"/>
      <c r="BJ348" s="336" t="s">
        <v>8</v>
      </c>
      <c r="BK348" s="336" t="s">
        <v>8</v>
      </c>
      <c r="BL348" s="336" t="s">
        <v>8</v>
      </c>
      <c r="BM348" s="336" t="s">
        <v>8</v>
      </c>
      <c r="BN348" s="336" t="s">
        <v>8</v>
      </c>
      <c r="BO348" s="336" t="s">
        <v>8</v>
      </c>
      <c r="BP348" s="336" t="s">
        <v>8</v>
      </c>
      <c r="BQ348" s="336" t="s">
        <v>8</v>
      </c>
      <c r="BR348" s="336" t="s">
        <v>8</v>
      </c>
      <c r="BS348" s="336"/>
      <c r="BT348" s="336"/>
      <c r="BU348" s="336"/>
      <c r="BV348" s="336"/>
      <c r="BW348" s="336"/>
      <c r="BX348" s="336"/>
      <c r="BY348" s="336"/>
      <c r="BZ348" s="336"/>
      <c r="CA348" s="336"/>
      <c r="CB348" s="336"/>
      <c r="CC348" s="336" t="s">
        <v>8</v>
      </c>
      <c r="CD348" s="336"/>
      <c r="CE348" s="336" t="s">
        <v>8</v>
      </c>
      <c r="CF348" s="336" t="s">
        <v>8</v>
      </c>
      <c r="CG348" s="336" t="s">
        <v>8</v>
      </c>
      <c r="CH348" s="336" t="s">
        <v>8</v>
      </c>
      <c r="CI348" s="336" t="s">
        <v>8</v>
      </c>
      <c r="CJ348" s="336" t="s">
        <v>8</v>
      </c>
      <c r="CK348" s="336" t="s">
        <v>8</v>
      </c>
      <c r="CL348" s="336" t="s">
        <v>8</v>
      </c>
      <c r="CM348" s="336" t="s">
        <v>8</v>
      </c>
      <c r="CN348" s="336" t="s">
        <v>8</v>
      </c>
      <c r="CO348" s="336" t="s">
        <v>8</v>
      </c>
      <c r="CP348" s="336" t="s">
        <v>8</v>
      </c>
      <c r="CQ348" s="336" t="s">
        <v>8</v>
      </c>
      <c r="CR348" s="336" t="s">
        <v>8</v>
      </c>
      <c r="CS348" s="336"/>
      <c r="CT348" s="336" t="s">
        <v>8</v>
      </c>
      <c r="CU348" s="336" t="s">
        <v>8</v>
      </c>
      <c r="CV348" s="336" t="s">
        <v>8</v>
      </c>
      <c r="CW348" s="336" t="s">
        <v>8</v>
      </c>
      <c r="CX348" s="331" t="s">
        <v>8</v>
      </c>
      <c r="CY348" s="336" t="s">
        <v>8</v>
      </c>
      <c r="CZ348" s="336" t="s">
        <v>8</v>
      </c>
      <c r="DA348" s="336" t="s">
        <v>8</v>
      </c>
      <c r="DB348" s="336" t="s">
        <v>8</v>
      </c>
      <c r="DC348" s="336" t="s">
        <v>8</v>
      </c>
      <c r="DD348" s="336" t="s">
        <v>8</v>
      </c>
      <c r="DE348" s="57" t="s">
        <v>8</v>
      </c>
      <c r="DF348" s="57" t="s">
        <v>8</v>
      </c>
      <c r="DG348" s="2"/>
      <c r="DH348" s="2"/>
      <c r="DI348" s="2"/>
      <c r="DJ348" s="2"/>
      <c r="DK348" s="2"/>
      <c r="DL348" s="2"/>
      <c r="DM348" s="2"/>
      <c r="DN348" s="2"/>
      <c r="DO348" s="2"/>
      <c r="DP348" s="2"/>
      <c r="DQ348" s="2"/>
      <c r="DR348" s="2"/>
      <c r="DS348" s="2"/>
      <c r="DT348" s="2"/>
      <c r="DU348" s="2"/>
      <c r="DV348" s="2"/>
      <c r="DW348" s="2"/>
      <c r="DX348" s="2"/>
      <c r="DY348" s="2"/>
      <c r="DZ348" s="2"/>
    </row>
    <row r="349" spans="1:130" ht="16.5" customHeight="1" x14ac:dyDescent="0.25">
      <c r="A349" s="49">
        <v>310</v>
      </c>
      <c r="B349" s="55">
        <v>446</v>
      </c>
      <c r="C349" s="56">
        <v>447</v>
      </c>
      <c r="D349" s="706" t="s">
        <v>404</v>
      </c>
      <c r="E349" s="707"/>
      <c r="F349" s="705"/>
      <c r="G349" s="57"/>
      <c r="H349" s="57"/>
      <c r="I349" s="78"/>
      <c r="J349" s="57"/>
      <c r="K349" s="57" t="s">
        <v>8</v>
      </c>
      <c r="L349" s="57" t="s">
        <v>8</v>
      </c>
      <c r="M349" s="57" t="s">
        <v>8</v>
      </c>
      <c r="N349" s="296"/>
      <c r="O349" s="58" t="s">
        <v>609</v>
      </c>
      <c r="P349" s="58" t="s">
        <v>609</v>
      </c>
      <c r="Q349" s="58" t="s">
        <v>609</v>
      </c>
      <c r="R349" s="58" t="s">
        <v>609</v>
      </c>
      <c r="S349" s="58" t="s">
        <v>609</v>
      </c>
      <c r="T349" s="58" t="s">
        <v>609</v>
      </c>
      <c r="U349" s="58" t="s">
        <v>609</v>
      </c>
      <c r="V349" s="58" t="s">
        <v>609</v>
      </c>
      <c r="W349" s="58" t="s">
        <v>609</v>
      </c>
      <c r="X349" s="58" t="s">
        <v>609</v>
      </c>
      <c r="Y349" s="67">
        <f t="shared" si="170"/>
        <v>0</v>
      </c>
      <c r="Z349" s="57"/>
      <c r="AA349" s="57"/>
      <c r="AB349" s="57"/>
      <c r="AC349" s="57"/>
      <c r="AD349" s="57"/>
      <c r="AE349" s="79"/>
      <c r="AF349" s="57"/>
      <c r="AG349" s="57"/>
      <c r="AH349" s="57"/>
      <c r="AI349" s="57"/>
      <c r="AJ349" s="57"/>
      <c r="AK349" s="57"/>
      <c r="AL349" s="78"/>
      <c r="AM349" s="78"/>
      <c r="AN349" s="78"/>
      <c r="AO349" s="78"/>
      <c r="AP349" s="78"/>
      <c r="AQ349" s="57"/>
      <c r="AR349" s="57"/>
      <c r="AS349" s="57"/>
      <c r="AT349" s="57"/>
      <c r="AU349" s="57"/>
      <c r="AV349" s="57"/>
      <c r="AW349" s="57"/>
      <c r="AX349" s="57"/>
      <c r="AY349" s="57"/>
      <c r="AZ349" s="57"/>
      <c r="BA349" s="57"/>
      <c r="BB349" s="57"/>
      <c r="BC349" s="57"/>
      <c r="BD349" s="57"/>
      <c r="BE349" s="57"/>
      <c r="BF349" s="57"/>
      <c r="BG349" s="57"/>
      <c r="BH349" s="57"/>
      <c r="BI349" s="57"/>
      <c r="BJ349" s="336" t="s">
        <v>8</v>
      </c>
      <c r="BK349" s="336" t="s">
        <v>8</v>
      </c>
      <c r="BL349" s="336" t="s">
        <v>8</v>
      </c>
      <c r="BM349" s="336" t="s">
        <v>8</v>
      </c>
      <c r="BN349" s="336" t="s">
        <v>8</v>
      </c>
      <c r="BO349" s="336" t="s">
        <v>8</v>
      </c>
      <c r="BP349" s="336" t="s">
        <v>8</v>
      </c>
      <c r="BQ349" s="336" t="s">
        <v>8</v>
      </c>
      <c r="BR349" s="336" t="s">
        <v>8</v>
      </c>
      <c r="BS349" s="336"/>
      <c r="BT349" s="336"/>
      <c r="BU349" s="336"/>
      <c r="BV349" s="336"/>
      <c r="BW349" s="336"/>
      <c r="BX349" s="336"/>
      <c r="BY349" s="336"/>
      <c r="BZ349" s="336"/>
      <c r="CA349" s="336"/>
      <c r="CB349" s="336"/>
      <c r="CC349" s="336" t="s">
        <v>8</v>
      </c>
      <c r="CD349" s="336"/>
      <c r="CE349" s="336" t="s">
        <v>8</v>
      </c>
      <c r="CF349" s="336" t="s">
        <v>8</v>
      </c>
      <c r="CG349" s="336" t="s">
        <v>8</v>
      </c>
      <c r="CH349" s="336" t="s">
        <v>8</v>
      </c>
      <c r="CI349" s="336" t="s">
        <v>8</v>
      </c>
      <c r="CJ349" s="336" t="s">
        <v>8</v>
      </c>
      <c r="CK349" s="336" t="s">
        <v>8</v>
      </c>
      <c r="CL349" s="336" t="s">
        <v>8</v>
      </c>
      <c r="CM349" s="336" t="s">
        <v>8</v>
      </c>
      <c r="CN349" s="336" t="s">
        <v>8</v>
      </c>
      <c r="CO349" s="336" t="s">
        <v>8</v>
      </c>
      <c r="CP349" s="336" t="s">
        <v>8</v>
      </c>
      <c r="CQ349" s="336" t="s">
        <v>8</v>
      </c>
      <c r="CR349" s="336" t="s">
        <v>8</v>
      </c>
      <c r="CS349" s="336"/>
      <c r="CT349" s="336" t="s">
        <v>8</v>
      </c>
      <c r="CU349" s="336" t="s">
        <v>8</v>
      </c>
      <c r="CV349" s="336" t="s">
        <v>8</v>
      </c>
      <c r="CW349" s="336" t="s">
        <v>8</v>
      </c>
      <c r="CX349" s="331" t="s">
        <v>8</v>
      </c>
      <c r="CY349" s="336" t="s">
        <v>8</v>
      </c>
      <c r="CZ349" s="336" t="s">
        <v>8</v>
      </c>
      <c r="DA349" s="336" t="s">
        <v>8</v>
      </c>
      <c r="DB349" s="336" t="s">
        <v>8</v>
      </c>
      <c r="DC349" s="336" t="s">
        <v>8</v>
      </c>
      <c r="DD349" s="336" t="s">
        <v>8</v>
      </c>
      <c r="DE349" s="57" t="s">
        <v>8</v>
      </c>
      <c r="DF349" s="57" t="s">
        <v>8</v>
      </c>
      <c r="DG349" s="2"/>
      <c r="DH349" s="2"/>
      <c r="DI349" s="2"/>
      <c r="DJ349" s="2"/>
      <c r="DK349" s="2"/>
      <c r="DL349" s="2"/>
      <c r="DM349" s="2"/>
      <c r="DN349" s="2"/>
      <c r="DO349" s="2"/>
      <c r="DP349" s="2"/>
      <c r="DQ349" s="2"/>
      <c r="DR349" s="2"/>
      <c r="DS349" s="2"/>
      <c r="DT349" s="2"/>
      <c r="DU349" s="2"/>
      <c r="DV349" s="2"/>
      <c r="DW349" s="2"/>
      <c r="DX349" s="2"/>
      <c r="DY349" s="2"/>
      <c r="DZ349" s="2"/>
    </row>
    <row r="350" spans="1:130" ht="16.5" customHeight="1" x14ac:dyDescent="0.25">
      <c r="A350" s="49">
        <v>311</v>
      </c>
      <c r="B350" s="55">
        <v>447</v>
      </c>
      <c r="C350" s="56">
        <v>448</v>
      </c>
      <c r="D350" s="706" t="s">
        <v>405</v>
      </c>
      <c r="E350" s="707"/>
      <c r="F350" s="705"/>
      <c r="G350" s="57"/>
      <c r="H350" s="57"/>
      <c r="I350" s="57"/>
      <c r="J350" s="57"/>
      <c r="K350" s="57" t="s">
        <v>8</v>
      </c>
      <c r="L350" s="57" t="s">
        <v>8</v>
      </c>
      <c r="M350" s="57" t="s">
        <v>8</v>
      </c>
      <c r="N350" s="296"/>
      <c r="O350" s="58" t="s">
        <v>609</v>
      </c>
      <c r="P350" s="58" t="s">
        <v>609</v>
      </c>
      <c r="Q350" s="58" t="s">
        <v>609</v>
      </c>
      <c r="R350" s="58" t="s">
        <v>609</v>
      </c>
      <c r="S350" s="58" t="s">
        <v>609</v>
      </c>
      <c r="T350" s="58" t="s">
        <v>609</v>
      </c>
      <c r="U350" s="58" t="s">
        <v>609</v>
      </c>
      <c r="V350" s="58" t="s">
        <v>609</v>
      </c>
      <c r="W350" s="58" t="s">
        <v>609</v>
      </c>
      <c r="X350" s="58" t="s">
        <v>609</v>
      </c>
      <c r="Y350" s="67">
        <f t="shared" si="170"/>
        <v>0</v>
      </c>
      <c r="Z350" s="57"/>
      <c r="AA350" s="57"/>
      <c r="AB350" s="57"/>
      <c r="AC350" s="57"/>
      <c r="AD350" s="57"/>
      <c r="AE350" s="79"/>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336" t="s">
        <v>8</v>
      </c>
      <c r="BK350" s="336" t="s">
        <v>8</v>
      </c>
      <c r="BL350" s="336" t="s">
        <v>8</v>
      </c>
      <c r="BM350" s="336" t="s">
        <v>8</v>
      </c>
      <c r="BN350" s="336" t="s">
        <v>8</v>
      </c>
      <c r="BO350" s="336" t="s">
        <v>8</v>
      </c>
      <c r="BP350" s="336" t="s">
        <v>8</v>
      </c>
      <c r="BQ350" s="336" t="s">
        <v>8</v>
      </c>
      <c r="BR350" s="336" t="s">
        <v>8</v>
      </c>
      <c r="BS350" s="336"/>
      <c r="BT350" s="336"/>
      <c r="BU350" s="336"/>
      <c r="BV350" s="336"/>
      <c r="BW350" s="336"/>
      <c r="BX350" s="336"/>
      <c r="BY350" s="336"/>
      <c r="BZ350" s="336"/>
      <c r="CA350" s="336"/>
      <c r="CB350" s="336"/>
      <c r="CC350" s="336" t="s">
        <v>8</v>
      </c>
      <c r="CD350" s="336"/>
      <c r="CE350" s="336" t="s">
        <v>8</v>
      </c>
      <c r="CF350" s="336" t="s">
        <v>8</v>
      </c>
      <c r="CG350" s="336" t="s">
        <v>8</v>
      </c>
      <c r="CH350" s="336" t="s">
        <v>8</v>
      </c>
      <c r="CI350" s="336" t="s">
        <v>8</v>
      </c>
      <c r="CJ350" s="336" t="s">
        <v>8</v>
      </c>
      <c r="CK350" s="336" t="s">
        <v>8</v>
      </c>
      <c r="CL350" s="336" t="s">
        <v>8</v>
      </c>
      <c r="CM350" s="336" t="s">
        <v>8</v>
      </c>
      <c r="CN350" s="336" t="s">
        <v>8</v>
      </c>
      <c r="CO350" s="336" t="s">
        <v>8</v>
      </c>
      <c r="CP350" s="336" t="s">
        <v>8</v>
      </c>
      <c r="CQ350" s="336" t="s">
        <v>8</v>
      </c>
      <c r="CR350" s="336" t="s">
        <v>8</v>
      </c>
      <c r="CS350" s="336"/>
      <c r="CT350" s="336" t="s">
        <v>8</v>
      </c>
      <c r="CU350" s="336" t="s">
        <v>8</v>
      </c>
      <c r="CV350" s="336" t="s">
        <v>8</v>
      </c>
      <c r="CW350" s="336" t="s">
        <v>8</v>
      </c>
      <c r="CX350" s="331" t="s">
        <v>8</v>
      </c>
      <c r="CY350" s="336" t="s">
        <v>8</v>
      </c>
      <c r="CZ350" s="336" t="s">
        <v>8</v>
      </c>
      <c r="DA350" s="336" t="s">
        <v>8</v>
      </c>
      <c r="DB350" s="336" t="s">
        <v>8</v>
      </c>
      <c r="DC350" s="336" t="s">
        <v>8</v>
      </c>
      <c r="DD350" s="336" t="s">
        <v>8</v>
      </c>
      <c r="DE350" s="57" t="s">
        <v>8</v>
      </c>
      <c r="DF350" s="57" t="s">
        <v>8</v>
      </c>
      <c r="DG350" s="2"/>
      <c r="DH350" s="2"/>
      <c r="DI350" s="2"/>
      <c r="DJ350" s="2"/>
      <c r="DK350" s="2"/>
      <c r="DL350" s="2"/>
      <c r="DM350" s="2"/>
      <c r="DN350" s="2"/>
      <c r="DO350" s="2"/>
      <c r="DP350" s="2"/>
      <c r="DQ350" s="2"/>
      <c r="DR350" s="2"/>
      <c r="DS350" s="2"/>
      <c r="DT350" s="2"/>
      <c r="DU350" s="2"/>
      <c r="DV350" s="2"/>
      <c r="DW350" s="2"/>
      <c r="DX350" s="2"/>
      <c r="DY350" s="2"/>
      <c r="DZ350" s="2"/>
    </row>
    <row r="351" spans="1:130" ht="48" customHeight="1" x14ac:dyDescent="0.25">
      <c r="A351" s="49">
        <v>312</v>
      </c>
      <c r="B351" s="55">
        <v>448</v>
      </c>
      <c r="C351" s="56">
        <v>451</v>
      </c>
      <c r="D351" s="8" t="s">
        <v>407</v>
      </c>
      <c r="E351" s="15" t="s">
        <v>11</v>
      </c>
      <c r="F351" s="15" t="s">
        <v>408</v>
      </c>
      <c r="G351" s="64" t="s">
        <v>36</v>
      </c>
      <c r="H351" s="144" t="s">
        <v>837</v>
      </c>
      <c r="I351" s="64" t="s">
        <v>628</v>
      </c>
      <c r="J351" s="8" t="s">
        <v>406</v>
      </c>
      <c r="K351" s="12" t="s">
        <v>6</v>
      </c>
      <c r="L351" s="12" t="s">
        <v>15</v>
      </c>
      <c r="M351" s="11">
        <v>1</v>
      </c>
      <c r="N351" s="305" t="s">
        <v>541</v>
      </c>
      <c r="O351" s="66"/>
      <c r="P351" s="66" t="s">
        <v>15</v>
      </c>
      <c r="Q351" s="66"/>
      <c r="R351" s="66"/>
      <c r="S351" s="66"/>
      <c r="T351" s="66"/>
      <c r="U351" s="66"/>
      <c r="V351" s="66"/>
      <c r="W351" s="66"/>
      <c r="X351" s="66"/>
      <c r="Y351" s="67">
        <f t="shared" si="170"/>
        <v>1</v>
      </c>
      <c r="Z351" s="16"/>
      <c r="AA351" s="12"/>
      <c r="AB351" s="12"/>
      <c r="AC351" s="12"/>
      <c r="AD351" s="12"/>
      <c r="AE351" s="68" t="s">
        <v>710</v>
      </c>
      <c r="AF351" s="68" t="s">
        <v>710</v>
      </c>
      <c r="AG351" s="68" t="s">
        <v>710</v>
      </c>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6">
        <v>2</v>
      </c>
      <c r="BK351" s="16">
        <v>2</v>
      </c>
      <c r="BL351" s="16">
        <v>2</v>
      </c>
      <c r="BM351" s="16">
        <v>2</v>
      </c>
      <c r="BN351" s="16">
        <v>1</v>
      </c>
      <c r="BO351" s="16">
        <v>2</v>
      </c>
      <c r="BP351" s="16">
        <v>2</v>
      </c>
      <c r="BQ351" s="16">
        <v>2</v>
      </c>
      <c r="BR351" s="16">
        <v>2</v>
      </c>
      <c r="BS351" s="16">
        <v>2</v>
      </c>
      <c r="BT351" s="16">
        <v>2</v>
      </c>
      <c r="BU351" s="16">
        <v>2</v>
      </c>
      <c r="BV351" s="16">
        <v>2</v>
      </c>
      <c r="BW351" s="16">
        <v>2</v>
      </c>
      <c r="BX351" s="16">
        <v>2</v>
      </c>
      <c r="BY351" s="16">
        <v>2</v>
      </c>
      <c r="BZ351" s="16">
        <v>2</v>
      </c>
      <c r="CA351" s="16">
        <v>2</v>
      </c>
      <c r="CB351" s="16">
        <v>2</v>
      </c>
      <c r="CC351" s="16">
        <v>2</v>
      </c>
      <c r="CD351" s="16">
        <v>2</v>
      </c>
      <c r="CE351" s="16">
        <v>2</v>
      </c>
      <c r="CF351" s="16">
        <v>2</v>
      </c>
      <c r="CG351" s="16">
        <v>2</v>
      </c>
      <c r="CH351" s="16">
        <v>2</v>
      </c>
      <c r="CI351" s="16">
        <v>2</v>
      </c>
      <c r="CJ351" s="16">
        <v>2</v>
      </c>
      <c r="CK351" s="16">
        <v>1</v>
      </c>
      <c r="CL351" s="16">
        <v>2</v>
      </c>
      <c r="CM351" s="16">
        <v>2</v>
      </c>
      <c r="CN351" s="16">
        <v>1</v>
      </c>
      <c r="CO351" s="16">
        <v>2</v>
      </c>
      <c r="CP351" s="16">
        <v>2</v>
      </c>
      <c r="CQ351" s="16">
        <v>2</v>
      </c>
      <c r="CR351" s="16">
        <v>2</v>
      </c>
      <c r="CS351" s="16">
        <v>2</v>
      </c>
      <c r="CT351" s="16">
        <v>2</v>
      </c>
      <c r="CU351" s="16">
        <v>2</v>
      </c>
      <c r="CV351" s="16">
        <v>2</v>
      </c>
      <c r="CW351" s="69">
        <f>COUNTIF(BJ351:CV351,"2")</f>
        <v>36</v>
      </c>
      <c r="CX351" s="352">
        <f>CW351/(CW351+CY351+DA351+DC351)</f>
        <v>0.92307692307692313</v>
      </c>
      <c r="CY351" s="69">
        <f>COUNTIF(BJ351:CV351,"1")</f>
        <v>3</v>
      </c>
      <c r="CZ351" s="70">
        <f>CY351/(CW351+CY351+DA351+DC351)</f>
        <v>7.6923076923076927E-2</v>
      </c>
      <c r="DA351" s="69">
        <f>COUNTIF(BJ351:CV351,"0")</f>
        <v>0</v>
      </c>
      <c r="DB351" s="70">
        <f>DA351/(CW351+CY351+DA351+DC351)</f>
        <v>0</v>
      </c>
      <c r="DC351" s="69">
        <f>COUNTIF(BJ351:CV351,"KĐG")</f>
        <v>0</v>
      </c>
      <c r="DD351" s="70">
        <f>DC351/(CW351+CY351+DA351+DC351)</f>
        <v>0</v>
      </c>
      <c r="DE351" s="71">
        <f>(((CW351*2)+(CY351*1)+(DA351*0)))/(CW351+CY351+DA351)</f>
        <v>1.9230769230769231</v>
      </c>
      <c r="DF351" s="71" t="str">
        <f>IF(DD351&gt;=50%,"KĐG",IF(DE351&gt;=1.6,"Đạt mục tiêu",IF(DE351&gt;=1,"Cần cố gắng","Chưa đạt")))</f>
        <v>Đạt mục tiêu</v>
      </c>
      <c r="DG351" s="2"/>
      <c r="DH351" s="2"/>
      <c r="DI351" s="2"/>
      <c r="DJ351" s="2"/>
      <c r="DK351" s="2"/>
      <c r="DL351" s="2"/>
      <c r="DM351" s="2"/>
      <c r="DN351" s="2"/>
      <c r="DO351" s="2"/>
      <c r="DP351" s="2"/>
      <c r="DQ351" s="2"/>
      <c r="DR351" s="2"/>
      <c r="DS351" s="2"/>
      <c r="DT351" s="2"/>
      <c r="DU351" s="2"/>
      <c r="DV351" s="2"/>
      <c r="DW351" s="2"/>
      <c r="DX351" s="2"/>
      <c r="DY351" s="2"/>
      <c r="DZ351" s="2"/>
    </row>
    <row r="352" spans="1:130" ht="54.75" customHeight="1" x14ac:dyDescent="0.25">
      <c r="A352" s="49">
        <v>313</v>
      </c>
      <c r="B352" s="55">
        <v>451</v>
      </c>
      <c r="C352" s="56"/>
      <c r="D352" s="8" t="s">
        <v>410</v>
      </c>
      <c r="E352" s="15" t="s">
        <v>11</v>
      </c>
      <c r="F352" s="15" t="s">
        <v>409</v>
      </c>
      <c r="G352" s="64" t="s">
        <v>19</v>
      </c>
      <c r="H352" s="145" t="s">
        <v>1393</v>
      </c>
      <c r="I352" s="64" t="s">
        <v>628</v>
      </c>
      <c r="J352" s="8" t="s">
        <v>406</v>
      </c>
      <c r="K352" s="12"/>
      <c r="L352" s="12"/>
      <c r="M352" s="11"/>
      <c r="N352" s="305" t="s">
        <v>541</v>
      </c>
      <c r="O352" s="66"/>
      <c r="P352" s="66" t="s">
        <v>15</v>
      </c>
      <c r="Q352" s="66"/>
      <c r="R352" s="66"/>
      <c r="S352" s="66"/>
      <c r="T352" s="66"/>
      <c r="U352" s="66"/>
      <c r="V352" s="66"/>
      <c r="W352" s="66"/>
      <c r="X352" s="66"/>
      <c r="Y352" s="67">
        <f t="shared" si="170"/>
        <v>1</v>
      </c>
      <c r="Z352" s="16"/>
      <c r="AA352" s="12"/>
      <c r="AB352" s="12"/>
      <c r="AC352" s="12"/>
      <c r="AD352" s="12"/>
      <c r="AE352" s="68" t="s">
        <v>710</v>
      </c>
      <c r="AF352" s="12" t="s">
        <v>654</v>
      </c>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6">
        <v>1</v>
      </c>
      <c r="BK352" s="16">
        <v>2</v>
      </c>
      <c r="BL352" s="16">
        <v>2</v>
      </c>
      <c r="BM352" s="16">
        <v>2</v>
      </c>
      <c r="BN352" s="16">
        <v>1</v>
      </c>
      <c r="BO352" s="16">
        <v>2</v>
      </c>
      <c r="BP352" s="16">
        <v>2</v>
      </c>
      <c r="BQ352" s="16">
        <v>1</v>
      </c>
      <c r="BR352" s="16">
        <v>2</v>
      </c>
      <c r="BS352" s="16">
        <v>2</v>
      </c>
      <c r="BT352" s="16">
        <v>2</v>
      </c>
      <c r="BU352" s="16">
        <v>2</v>
      </c>
      <c r="BV352" s="16">
        <v>2</v>
      </c>
      <c r="BW352" s="16">
        <v>2</v>
      </c>
      <c r="BX352" s="16">
        <v>2</v>
      </c>
      <c r="BY352" s="16">
        <v>2</v>
      </c>
      <c r="BZ352" s="16">
        <v>2</v>
      </c>
      <c r="CA352" s="16">
        <v>2</v>
      </c>
      <c r="CB352" s="16">
        <v>2</v>
      </c>
      <c r="CC352" s="16">
        <v>2</v>
      </c>
      <c r="CD352" s="16">
        <v>2</v>
      </c>
      <c r="CE352" s="16">
        <v>2</v>
      </c>
      <c r="CF352" s="16">
        <v>2</v>
      </c>
      <c r="CG352" s="16">
        <v>2</v>
      </c>
      <c r="CH352" s="16">
        <v>2</v>
      </c>
      <c r="CI352" s="16">
        <v>2</v>
      </c>
      <c r="CJ352" s="16">
        <v>2</v>
      </c>
      <c r="CK352" s="16">
        <v>2</v>
      </c>
      <c r="CL352" s="16">
        <v>2</v>
      </c>
      <c r="CM352" s="16">
        <v>2</v>
      </c>
      <c r="CN352" s="16">
        <v>2</v>
      </c>
      <c r="CO352" s="16">
        <v>1</v>
      </c>
      <c r="CP352" s="16">
        <v>2</v>
      </c>
      <c r="CQ352" s="16">
        <v>2</v>
      </c>
      <c r="CR352" s="16">
        <v>2</v>
      </c>
      <c r="CS352" s="16">
        <v>1</v>
      </c>
      <c r="CT352" s="16">
        <v>2</v>
      </c>
      <c r="CU352" s="16">
        <v>2</v>
      </c>
      <c r="CV352" s="16">
        <v>2</v>
      </c>
      <c r="CW352" s="69"/>
      <c r="CX352" s="352"/>
      <c r="CY352" s="69"/>
      <c r="CZ352" s="70"/>
      <c r="DA352" s="69"/>
      <c r="DB352" s="70"/>
      <c r="DC352" s="69"/>
      <c r="DD352" s="70"/>
      <c r="DE352" s="71"/>
      <c r="DF352" s="71"/>
      <c r="DG352" s="2"/>
      <c r="DH352" s="2"/>
      <c r="DI352" s="2"/>
      <c r="DJ352" s="2"/>
      <c r="DK352" s="2"/>
      <c r="DL352" s="2"/>
      <c r="DM352" s="2"/>
      <c r="DN352" s="2"/>
      <c r="DO352" s="2"/>
      <c r="DP352" s="2"/>
      <c r="DQ352" s="2"/>
      <c r="DR352" s="2"/>
      <c r="DS352" s="2"/>
      <c r="DT352" s="2"/>
      <c r="DU352" s="2"/>
      <c r="DV352" s="2"/>
      <c r="DW352" s="2"/>
      <c r="DX352" s="2"/>
      <c r="DY352" s="2"/>
      <c r="DZ352" s="2"/>
    </row>
    <row r="353" spans="1:130" ht="42.75" hidden="1" customHeight="1" x14ac:dyDescent="0.25">
      <c r="A353" s="49">
        <v>314</v>
      </c>
      <c r="B353" s="62">
        <v>452</v>
      </c>
      <c r="C353" s="56">
        <v>454</v>
      </c>
      <c r="D353" s="8" t="s">
        <v>410</v>
      </c>
      <c r="E353" s="15" t="s">
        <v>11</v>
      </c>
      <c r="F353" s="15" t="s">
        <v>409</v>
      </c>
      <c r="G353" s="64" t="s">
        <v>19</v>
      </c>
      <c r="H353" s="145" t="s">
        <v>838</v>
      </c>
      <c r="I353" s="64" t="s">
        <v>628</v>
      </c>
      <c r="J353" s="64" t="s">
        <v>406</v>
      </c>
      <c r="K353" s="16" t="s">
        <v>6</v>
      </c>
      <c r="L353" s="16" t="s">
        <v>15</v>
      </c>
      <c r="M353" s="11"/>
      <c r="N353" s="11" t="s">
        <v>546</v>
      </c>
      <c r="O353" s="66"/>
      <c r="P353" s="66"/>
      <c r="Q353" s="66"/>
      <c r="R353" s="66"/>
      <c r="S353" s="66"/>
      <c r="T353" s="66"/>
      <c r="U353" s="66" t="s">
        <v>15</v>
      </c>
      <c r="V353" s="66"/>
      <c r="W353" s="66"/>
      <c r="X353" s="66"/>
      <c r="Y353" s="67">
        <f t="shared" si="170"/>
        <v>1</v>
      </c>
      <c r="Z353" s="16"/>
      <c r="AA353" s="12"/>
      <c r="AB353" s="12"/>
      <c r="AC353" s="12"/>
      <c r="AD353" s="12"/>
      <c r="AE353" s="68"/>
      <c r="AF353" s="12"/>
      <c r="AG353" s="12"/>
      <c r="AH353" s="12"/>
      <c r="AI353" s="12"/>
      <c r="AJ353" s="12"/>
      <c r="AK353" s="12"/>
      <c r="AL353" s="12"/>
      <c r="AM353" s="12"/>
      <c r="AN353" s="12"/>
      <c r="AO353" s="12"/>
      <c r="AP353" s="12"/>
      <c r="AQ353" s="12"/>
      <c r="AR353" s="12"/>
      <c r="AS353" s="12"/>
      <c r="AT353" s="12"/>
      <c r="AU353" s="12"/>
      <c r="AV353" s="12"/>
      <c r="AW353" s="12"/>
      <c r="AX353" s="12"/>
      <c r="AY353" s="12" t="s">
        <v>623</v>
      </c>
      <c r="AZ353" s="12"/>
      <c r="BA353" s="12" t="s">
        <v>645</v>
      </c>
      <c r="BB353" s="12" t="s">
        <v>645</v>
      </c>
      <c r="BC353" s="12"/>
      <c r="BD353" s="12"/>
      <c r="BE353" s="12"/>
      <c r="BF353" s="12"/>
      <c r="BG353" s="12"/>
      <c r="BH353" s="12"/>
      <c r="BI353" s="12"/>
      <c r="BJ353" s="16">
        <v>2</v>
      </c>
      <c r="BK353" s="16">
        <v>2</v>
      </c>
      <c r="BL353" s="16">
        <v>2</v>
      </c>
      <c r="BM353" s="16">
        <v>2</v>
      </c>
      <c r="BN353" s="16">
        <v>2</v>
      </c>
      <c r="BO353" s="16">
        <v>2</v>
      </c>
      <c r="BP353" s="16">
        <v>2</v>
      </c>
      <c r="BQ353" s="16">
        <v>2</v>
      </c>
      <c r="BR353" s="16">
        <v>2</v>
      </c>
      <c r="BS353" s="16">
        <v>2</v>
      </c>
      <c r="BT353" s="16">
        <v>2</v>
      </c>
      <c r="BU353" s="16">
        <v>2</v>
      </c>
      <c r="BV353" s="16">
        <v>2</v>
      </c>
      <c r="BW353" s="16">
        <v>2</v>
      </c>
      <c r="BX353" s="16">
        <v>2</v>
      </c>
      <c r="BY353" s="16">
        <v>2</v>
      </c>
      <c r="BZ353" s="16">
        <v>2</v>
      </c>
      <c r="CA353" s="16">
        <v>2</v>
      </c>
      <c r="CB353" s="16">
        <v>2</v>
      </c>
      <c r="CC353" s="16">
        <v>2</v>
      </c>
      <c r="CD353" s="16"/>
      <c r="CE353" s="16">
        <v>2</v>
      </c>
      <c r="CF353" s="16">
        <v>2</v>
      </c>
      <c r="CG353" s="16">
        <v>2</v>
      </c>
      <c r="CH353" s="16">
        <v>2</v>
      </c>
      <c r="CI353" s="16">
        <v>2</v>
      </c>
      <c r="CJ353" s="16">
        <v>2</v>
      </c>
      <c r="CK353" s="16">
        <v>2</v>
      </c>
      <c r="CL353" s="16">
        <v>2</v>
      </c>
      <c r="CM353" s="16">
        <v>2</v>
      </c>
      <c r="CN353" s="16">
        <v>2</v>
      </c>
      <c r="CO353" s="16">
        <v>2</v>
      </c>
      <c r="CP353" s="16">
        <v>2</v>
      </c>
      <c r="CQ353" s="16">
        <v>2</v>
      </c>
      <c r="CR353" s="16">
        <v>2</v>
      </c>
      <c r="CS353" s="16"/>
      <c r="CT353" s="16">
        <v>2</v>
      </c>
      <c r="CU353" s="16">
        <v>2</v>
      </c>
      <c r="CV353" s="16">
        <v>2</v>
      </c>
      <c r="CW353" s="69">
        <f t="shared" ref="CW353:CW361" si="173">COUNTIF(BJ353:CV353,"2")</f>
        <v>37</v>
      </c>
      <c r="CX353" s="352">
        <f t="shared" ref="CX353:CX361" si="174">CW353/(CW353+CY353+DA353+DC353)</f>
        <v>1</v>
      </c>
      <c r="CY353" s="69">
        <f t="shared" ref="CY353:CY361" si="175">COUNTIF(BJ353:CV353,"1")</f>
        <v>0</v>
      </c>
      <c r="CZ353" s="70">
        <f t="shared" ref="CZ353:CZ361" si="176">CY353/(CW353+CY353+DA353+DC353)</f>
        <v>0</v>
      </c>
      <c r="DA353" s="69">
        <f t="shared" ref="DA353:DA361" si="177">COUNTIF(BJ353:CV353,"0")</f>
        <v>0</v>
      </c>
      <c r="DB353" s="70">
        <f t="shared" ref="DB353:DB361" si="178">DA353/(CW353+CY353+DA353+DC353)</f>
        <v>0</v>
      </c>
      <c r="DC353" s="69">
        <f t="shared" ref="DC353:DC361" si="179">COUNTIF(BJ353:CV353,"KĐG")</f>
        <v>0</v>
      </c>
      <c r="DD353" s="70">
        <f t="shared" ref="DD353:DD361" si="180">DC353/(CW353+CY353+DA353+DC353)</f>
        <v>0</v>
      </c>
      <c r="DE353" s="71">
        <f t="shared" ref="DE353:DE361" si="181">(((CW353*2)+(CY353*1)+(DA353*0)))/(CW353+CY353+DA353)</f>
        <v>2</v>
      </c>
      <c r="DF353" s="71" t="str">
        <f t="shared" ref="DF353:DF361" si="182">IF(DD353&gt;=50%,"KĐG",IF(DE353&gt;=1.6,"Đạt mục tiêu",IF(DE353&gt;=1,"Cần cố gắng","Chưa đạt")))</f>
        <v>Đạt mục tiêu</v>
      </c>
      <c r="DG353" s="2"/>
      <c r="DH353" s="2"/>
      <c r="DI353" s="2"/>
      <c r="DJ353" s="2"/>
      <c r="DK353" s="2"/>
      <c r="DL353" s="2"/>
      <c r="DM353" s="2"/>
      <c r="DN353" s="2"/>
      <c r="DO353" s="2"/>
      <c r="DP353" s="2"/>
      <c r="DQ353" s="2"/>
      <c r="DR353" s="2"/>
      <c r="DS353" s="2"/>
      <c r="DT353" s="2"/>
      <c r="DU353" s="2"/>
      <c r="DV353" s="2"/>
      <c r="DW353" s="2"/>
      <c r="DX353" s="2"/>
      <c r="DY353" s="2"/>
      <c r="DZ353" s="2"/>
    </row>
    <row r="354" spans="1:130" ht="42.75" customHeight="1" x14ac:dyDescent="0.25">
      <c r="A354" s="614">
        <v>315</v>
      </c>
      <c r="B354" s="617">
        <v>454</v>
      </c>
      <c r="C354" s="56"/>
      <c r="D354" s="612" t="s">
        <v>411</v>
      </c>
      <c r="E354" s="15"/>
      <c r="F354" s="612" t="s">
        <v>412</v>
      </c>
      <c r="G354" s="64"/>
      <c r="H354" s="145" t="s">
        <v>1332</v>
      </c>
      <c r="I354" s="64" t="s">
        <v>628</v>
      </c>
      <c r="J354" s="64"/>
      <c r="K354" s="16"/>
      <c r="L354" s="16"/>
      <c r="M354" s="11"/>
      <c r="N354" s="11" t="s">
        <v>541</v>
      </c>
      <c r="O354" s="66"/>
      <c r="P354" s="66"/>
      <c r="Q354" s="66"/>
      <c r="R354" s="66"/>
      <c r="S354" s="66"/>
      <c r="T354" s="66"/>
      <c r="U354" s="66"/>
      <c r="V354" s="66"/>
      <c r="W354" s="66"/>
      <c r="X354" s="66"/>
      <c r="Y354" s="67"/>
      <c r="Z354" s="16"/>
      <c r="AA354" s="12"/>
      <c r="AB354" s="12"/>
      <c r="AC354" s="12"/>
      <c r="AD354" s="12"/>
      <c r="AE354" s="68"/>
      <c r="AF354" s="68" t="s">
        <v>710</v>
      </c>
      <c r="AG354" s="12" t="s">
        <v>626</v>
      </c>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69"/>
      <c r="CX354" s="352"/>
      <c r="CY354" s="69"/>
      <c r="CZ354" s="70"/>
      <c r="DA354" s="69"/>
      <c r="DB354" s="70"/>
      <c r="DC354" s="69"/>
      <c r="DD354" s="70"/>
      <c r="DE354" s="71"/>
      <c r="DF354" s="71"/>
      <c r="DG354" s="387"/>
      <c r="DH354" s="387"/>
      <c r="DI354" s="387"/>
      <c r="DJ354" s="387"/>
      <c r="DK354" s="387"/>
      <c r="DL354" s="387"/>
      <c r="DM354" s="387"/>
      <c r="DN354" s="387"/>
      <c r="DO354" s="387"/>
      <c r="DP354" s="387"/>
      <c r="DQ354" s="387"/>
      <c r="DR354" s="387"/>
      <c r="DS354" s="387"/>
      <c r="DT354" s="387"/>
      <c r="DU354" s="387"/>
      <c r="DV354" s="387"/>
      <c r="DW354" s="387"/>
      <c r="DX354" s="387"/>
      <c r="DY354" s="387"/>
      <c r="DZ354" s="387"/>
    </row>
    <row r="355" spans="1:130" ht="70.5" customHeight="1" x14ac:dyDescent="0.25">
      <c r="A355" s="616"/>
      <c r="B355" s="619"/>
      <c r="C355" s="56">
        <v>455</v>
      </c>
      <c r="D355" s="613"/>
      <c r="E355" s="15" t="s">
        <v>11</v>
      </c>
      <c r="F355" s="613"/>
      <c r="G355" s="64" t="s">
        <v>19</v>
      </c>
      <c r="H355" s="145" t="s">
        <v>839</v>
      </c>
      <c r="I355" s="64" t="s">
        <v>628</v>
      </c>
      <c r="J355" s="64" t="s">
        <v>406</v>
      </c>
      <c r="K355" s="16" t="s">
        <v>6</v>
      </c>
      <c r="L355" s="16" t="s">
        <v>15</v>
      </c>
      <c r="M355" s="11">
        <v>1</v>
      </c>
      <c r="N355" s="305" t="s">
        <v>541</v>
      </c>
      <c r="O355" s="66"/>
      <c r="P355" s="66" t="s">
        <v>15</v>
      </c>
      <c r="Q355" s="66"/>
      <c r="R355" s="66"/>
      <c r="S355" s="66"/>
      <c r="T355" s="66"/>
      <c r="U355" s="66"/>
      <c r="V355" s="66"/>
      <c r="W355" s="66"/>
      <c r="X355" s="66"/>
      <c r="Y355" s="67">
        <f t="shared" si="170"/>
        <v>1</v>
      </c>
      <c r="Z355" s="16"/>
      <c r="AA355" s="16" t="s">
        <v>654</v>
      </c>
      <c r="AB355" s="16" t="s">
        <v>623</v>
      </c>
      <c r="AC355" s="16"/>
      <c r="AD355" s="16" t="s">
        <v>645</v>
      </c>
      <c r="AE355" s="68"/>
      <c r="AF355" s="68"/>
      <c r="AG355" s="12" t="s">
        <v>645</v>
      </c>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6">
        <v>2</v>
      </c>
      <c r="BK355" s="16">
        <v>1</v>
      </c>
      <c r="BL355" s="16">
        <v>2</v>
      </c>
      <c r="BM355" s="16">
        <v>1</v>
      </c>
      <c r="BN355" s="16">
        <v>2</v>
      </c>
      <c r="BO355" s="16">
        <v>2</v>
      </c>
      <c r="BP355" s="16">
        <v>2</v>
      </c>
      <c r="BQ355" s="16">
        <v>2</v>
      </c>
      <c r="BR355" s="16">
        <v>2</v>
      </c>
      <c r="BS355" s="16">
        <v>2</v>
      </c>
      <c r="BT355" s="16">
        <v>2</v>
      </c>
      <c r="BU355" s="16">
        <v>2</v>
      </c>
      <c r="BV355" s="16">
        <v>2</v>
      </c>
      <c r="BW355" s="16">
        <v>2</v>
      </c>
      <c r="BX355" s="16">
        <v>2</v>
      </c>
      <c r="BY355" s="16">
        <v>2</v>
      </c>
      <c r="BZ355" s="16">
        <v>2</v>
      </c>
      <c r="CA355" s="16">
        <v>2</v>
      </c>
      <c r="CB355" s="16">
        <v>2</v>
      </c>
      <c r="CC355" s="16">
        <v>2</v>
      </c>
      <c r="CD355" s="16">
        <v>2</v>
      </c>
      <c r="CE355" s="16">
        <v>2</v>
      </c>
      <c r="CF355" s="16">
        <v>2</v>
      </c>
      <c r="CG355" s="16">
        <v>2</v>
      </c>
      <c r="CH355" s="16">
        <v>2</v>
      </c>
      <c r="CI355" s="16">
        <v>2</v>
      </c>
      <c r="CJ355" s="16">
        <v>1</v>
      </c>
      <c r="CK355" s="16">
        <v>2</v>
      </c>
      <c r="CL355" s="16">
        <v>1</v>
      </c>
      <c r="CM355" s="16">
        <v>2</v>
      </c>
      <c r="CN355" s="16">
        <v>1</v>
      </c>
      <c r="CO355" s="16">
        <v>1</v>
      </c>
      <c r="CP355" s="16">
        <v>2</v>
      </c>
      <c r="CQ355" s="16">
        <v>2</v>
      </c>
      <c r="CR355" s="16">
        <v>2</v>
      </c>
      <c r="CS355" s="16">
        <v>2</v>
      </c>
      <c r="CT355" s="16">
        <v>2</v>
      </c>
      <c r="CU355" s="16">
        <v>1</v>
      </c>
      <c r="CV355" s="16">
        <v>2</v>
      </c>
      <c r="CW355" s="69">
        <f t="shared" si="173"/>
        <v>32</v>
      </c>
      <c r="CX355" s="352">
        <f t="shared" si="174"/>
        <v>0.82051282051282048</v>
      </c>
      <c r="CY355" s="69">
        <f t="shared" si="175"/>
        <v>7</v>
      </c>
      <c r="CZ355" s="70">
        <f t="shared" si="176"/>
        <v>0.17948717948717949</v>
      </c>
      <c r="DA355" s="69">
        <f t="shared" si="177"/>
        <v>0</v>
      </c>
      <c r="DB355" s="70">
        <f t="shared" si="178"/>
        <v>0</v>
      </c>
      <c r="DC355" s="69">
        <f t="shared" si="179"/>
        <v>0</v>
      </c>
      <c r="DD355" s="70">
        <f t="shared" si="180"/>
        <v>0</v>
      </c>
      <c r="DE355" s="71">
        <f t="shared" si="181"/>
        <v>1.8205128205128205</v>
      </c>
      <c r="DF355" s="71" t="str">
        <f t="shared" si="182"/>
        <v>Đạt mục tiêu</v>
      </c>
      <c r="DG355" s="2"/>
      <c r="DH355" s="2"/>
      <c r="DI355" s="2"/>
      <c r="DJ355" s="2"/>
      <c r="DK355" s="2"/>
      <c r="DL355" s="2"/>
      <c r="DM355" s="2"/>
      <c r="DN355" s="2"/>
      <c r="DO355" s="2"/>
      <c r="DP355" s="2"/>
      <c r="DQ355" s="2"/>
      <c r="DR355" s="2"/>
      <c r="DS355" s="2"/>
      <c r="DT355" s="2"/>
      <c r="DU355" s="2"/>
      <c r="DV355" s="2"/>
      <c r="DW355" s="2"/>
      <c r="DX355" s="2"/>
      <c r="DY355" s="2"/>
      <c r="DZ355" s="2"/>
    </row>
    <row r="356" spans="1:130" ht="40.5" hidden="1" customHeight="1" x14ac:dyDescent="0.25">
      <c r="A356" s="49">
        <v>316</v>
      </c>
      <c r="B356" s="62">
        <v>455</v>
      </c>
      <c r="C356" s="56">
        <v>456</v>
      </c>
      <c r="D356" s="8" t="s">
        <v>413</v>
      </c>
      <c r="E356" s="281" t="s">
        <v>11</v>
      </c>
      <c r="F356" s="15" t="s">
        <v>414</v>
      </c>
      <c r="G356" s="282" t="s">
        <v>19</v>
      </c>
      <c r="H356" s="15" t="s">
        <v>840</v>
      </c>
      <c r="I356" s="64" t="s">
        <v>628</v>
      </c>
      <c r="J356" s="64" t="s">
        <v>406</v>
      </c>
      <c r="K356" s="14"/>
      <c r="L356" s="14"/>
      <c r="M356" s="11"/>
      <c r="N356" s="305" t="s">
        <v>542</v>
      </c>
      <c r="O356" s="66"/>
      <c r="P356" s="66"/>
      <c r="Q356" s="81" t="s">
        <v>15</v>
      </c>
      <c r="R356" s="66"/>
      <c r="S356" s="66"/>
      <c r="T356" s="66"/>
      <c r="U356" s="66"/>
      <c r="V356" s="66"/>
      <c r="W356" s="66"/>
      <c r="X356" s="66"/>
      <c r="Y356" s="67">
        <f t="shared" si="170"/>
        <v>1</v>
      </c>
      <c r="Z356" s="16"/>
      <c r="AA356" s="16"/>
      <c r="AB356" s="16"/>
      <c r="AC356" s="16"/>
      <c r="AD356" s="16"/>
      <c r="AE356" s="68"/>
      <c r="AF356" s="12"/>
      <c r="AG356" s="12"/>
      <c r="AH356" s="12" t="s">
        <v>710</v>
      </c>
      <c r="AI356" s="12" t="s">
        <v>710</v>
      </c>
      <c r="AJ356" s="12" t="s">
        <v>645</v>
      </c>
      <c r="AK356" s="12" t="s">
        <v>645</v>
      </c>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6">
        <v>2</v>
      </c>
      <c r="BK356" s="16">
        <v>2</v>
      </c>
      <c r="BL356" s="16">
        <v>2</v>
      </c>
      <c r="BM356" s="16">
        <v>2</v>
      </c>
      <c r="BN356" s="16">
        <v>2</v>
      </c>
      <c r="BO356" s="16">
        <v>2</v>
      </c>
      <c r="BP356" s="16">
        <v>2</v>
      </c>
      <c r="BQ356" s="16">
        <v>2</v>
      </c>
      <c r="BR356" s="16">
        <v>2</v>
      </c>
      <c r="BS356" s="16">
        <v>2</v>
      </c>
      <c r="BT356" s="16">
        <v>2</v>
      </c>
      <c r="BU356" s="16">
        <v>2</v>
      </c>
      <c r="BV356" s="16">
        <v>2</v>
      </c>
      <c r="BW356" s="16">
        <v>2</v>
      </c>
      <c r="BX356" s="16">
        <v>2</v>
      </c>
      <c r="BY356" s="16">
        <v>2</v>
      </c>
      <c r="BZ356" s="16">
        <v>2</v>
      </c>
      <c r="CA356" s="16">
        <v>2</v>
      </c>
      <c r="CB356" s="16">
        <v>2</v>
      </c>
      <c r="CC356" s="16">
        <v>2</v>
      </c>
      <c r="CD356" s="16">
        <v>2</v>
      </c>
      <c r="CE356" s="16">
        <v>2</v>
      </c>
      <c r="CF356" s="16">
        <v>2</v>
      </c>
      <c r="CG356" s="16">
        <v>2</v>
      </c>
      <c r="CH356" s="16">
        <v>2</v>
      </c>
      <c r="CI356" s="16">
        <v>2</v>
      </c>
      <c r="CJ356" s="16">
        <v>2</v>
      </c>
      <c r="CK356" s="16">
        <v>2</v>
      </c>
      <c r="CL356" s="16">
        <v>2</v>
      </c>
      <c r="CM356" s="16">
        <v>2</v>
      </c>
      <c r="CN356" s="16">
        <v>2</v>
      </c>
      <c r="CO356" s="16">
        <v>2</v>
      </c>
      <c r="CP356" s="16">
        <v>1</v>
      </c>
      <c r="CQ356" s="16">
        <v>1</v>
      </c>
      <c r="CR356" s="16">
        <v>1</v>
      </c>
      <c r="CS356" s="16">
        <v>1</v>
      </c>
      <c r="CT356" s="16">
        <v>2</v>
      </c>
      <c r="CU356" s="16">
        <v>2</v>
      </c>
      <c r="CV356" s="16">
        <v>2</v>
      </c>
      <c r="CW356" s="69">
        <f t="shared" si="173"/>
        <v>35</v>
      </c>
      <c r="CX356" s="352">
        <f t="shared" si="174"/>
        <v>0.89743589743589747</v>
      </c>
      <c r="CY356" s="69">
        <f t="shared" si="175"/>
        <v>4</v>
      </c>
      <c r="CZ356" s="70">
        <f t="shared" si="176"/>
        <v>0.10256410256410256</v>
      </c>
      <c r="DA356" s="69">
        <f t="shared" si="177"/>
        <v>0</v>
      </c>
      <c r="DB356" s="70">
        <f t="shared" si="178"/>
        <v>0</v>
      </c>
      <c r="DC356" s="69">
        <f t="shared" si="179"/>
        <v>0</v>
      </c>
      <c r="DD356" s="70">
        <f t="shared" si="180"/>
        <v>0</v>
      </c>
      <c r="DE356" s="71">
        <f t="shared" si="181"/>
        <v>1.8974358974358974</v>
      </c>
      <c r="DF356" s="71" t="str">
        <f t="shared" si="182"/>
        <v>Đạt mục tiêu</v>
      </c>
      <c r="DG356" s="2"/>
      <c r="DH356" s="2"/>
      <c r="DI356" s="2"/>
      <c r="DJ356" s="2"/>
      <c r="DK356" s="2"/>
      <c r="DL356" s="2"/>
      <c r="DM356" s="2"/>
      <c r="DN356" s="2"/>
      <c r="DO356" s="2"/>
      <c r="DP356" s="2"/>
      <c r="DQ356" s="2"/>
      <c r="DR356" s="2"/>
      <c r="DS356" s="2"/>
      <c r="DT356" s="2"/>
      <c r="DU356" s="2"/>
      <c r="DV356" s="2"/>
      <c r="DW356" s="2"/>
      <c r="DX356" s="2"/>
      <c r="DY356" s="2"/>
      <c r="DZ356" s="2"/>
    </row>
    <row r="357" spans="1:130" ht="50.25" hidden="1" customHeight="1" x14ac:dyDescent="0.25">
      <c r="A357" s="49">
        <v>317</v>
      </c>
      <c r="B357" s="62">
        <v>456</v>
      </c>
      <c r="C357" s="56">
        <v>457</v>
      </c>
      <c r="D357" s="8" t="s">
        <v>415</v>
      </c>
      <c r="E357" s="281" t="s">
        <v>11</v>
      </c>
      <c r="F357" s="15" t="s">
        <v>416</v>
      </c>
      <c r="G357" s="282" t="s">
        <v>19</v>
      </c>
      <c r="H357" s="8" t="s">
        <v>841</v>
      </c>
      <c r="I357" s="64" t="s">
        <v>628</v>
      </c>
      <c r="J357" s="64" t="s">
        <v>406</v>
      </c>
      <c r="K357" s="14"/>
      <c r="L357" s="14"/>
      <c r="M357" s="11"/>
      <c r="N357" s="305" t="s">
        <v>542</v>
      </c>
      <c r="O357" s="66"/>
      <c r="P357" s="66"/>
      <c r="Q357" s="66" t="s">
        <v>15</v>
      </c>
      <c r="R357" s="66"/>
      <c r="S357" s="66"/>
      <c r="T357" s="66"/>
      <c r="U357" s="66"/>
      <c r="V357" s="66"/>
      <c r="W357" s="66"/>
      <c r="X357" s="66"/>
      <c r="Y357" s="67">
        <f t="shared" si="170"/>
        <v>1</v>
      </c>
      <c r="Z357" s="16"/>
      <c r="AA357" s="16"/>
      <c r="AB357" s="16"/>
      <c r="AC357" s="16"/>
      <c r="AD357" s="16"/>
      <c r="AE357" s="68"/>
      <c r="AF357" s="12"/>
      <c r="AG357" s="12"/>
      <c r="AH357" s="12" t="s">
        <v>687</v>
      </c>
      <c r="AI357" s="12" t="s">
        <v>687</v>
      </c>
      <c r="AJ357" s="12" t="s">
        <v>687</v>
      </c>
      <c r="AK357" s="12" t="s">
        <v>687</v>
      </c>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6">
        <v>2</v>
      </c>
      <c r="BK357" s="16">
        <v>2</v>
      </c>
      <c r="BL357" s="16">
        <v>2</v>
      </c>
      <c r="BM357" s="16">
        <v>2</v>
      </c>
      <c r="BN357" s="16">
        <v>2</v>
      </c>
      <c r="BO357" s="16">
        <v>2</v>
      </c>
      <c r="BP357" s="16">
        <v>2</v>
      </c>
      <c r="BQ357" s="16">
        <v>2</v>
      </c>
      <c r="BR357" s="16">
        <v>2</v>
      </c>
      <c r="BS357" s="16">
        <v>2</v>
      </c>
      <c r="BT357" s="16">
        <v>2</v>
      </c>
      <c r="BU357" s="16">
        <v>2</v>
      </c>
      <c r="BV357" s="16">
        <v>2</v>
      </c>
      <c r="BW357" s="16">
        <v>2</v>
      </c>
      <c r="BX357" s="16">
        <v>2</v>
      </c>
      <c r="BY357" s="16">
        <v>2</v>
      </c>
      <c r="BZ357" s="16">
        <v>2</v>
      </c>
      <c r="CA357" s="16">
        <v>2</v>
      </c>
      <c r="CB357" s="16">
        <v>2</v>
      </c>
      <c r="CC357" s="16">
        <v>2</v>
      </c>
      <c r="CD357" s="16">
        <v>2</v>
      </c>
      <c r="CE357" s="16">
        <v>2</v>
      </c>
      <c r="CF357" s="16">
        <v>2</v>
      </c>
      <c r="CG357" s="16">
        <v>2</v>
      </c>
      <c r="CH357" s="16">
        <v>2</v>
      </c>
      <c r="CI357" s="16">
        <v>2</v>
      </c>
      <c r="CJ357" s="16">
        <v>2</v>
      </c>
      <c r="CK357" s="16">
        <v>2</v>
      </c>
      <c r="CL357" s="16">
        <v>1</v>
      </c>
      <c r="CM357" s="16">
        <v>1</v>
      </c>
      <c r="CN357" s="16">
        <v>1</v>
      </c>
      <c r="CO357" s="16">
        <v>1</v>
      </c>
      <c r="CP357" s="16">
        <v>2</v>
      </c>
      <c r="CQ357" s="16">
        <v>2</v>
      </c>
      <c r="CR357" s="16">
        <v>2</v>
      </c>
      <c r="CS357" s="16">
        <v>2</v>
      </c>
      <c r="CT357" s="16">
        <v>2</v>
      </c>
      <c r="CU357" s="16">
        <v>2</v>
      </c>
      <c r="CV357" s="16">
        <v>2</v>
      </c>
      <c r="CW357" s="69">
        <f t="shared" si="173"/>
        <v>35</v>
      </c>
      <c r="CX357" s="352">
        <f t="shared" si="174"/>
        <v>0.89743589743589747</v>
      </c>
      <c r="CY357" s="69">
        <f t="shared" si="175"/>
        <v>4</v>
      </c>
      <c r="CZ357" s="70">
        <f t="shared" si="176"/>
        <v>0.10256410256410256</v>
      </c>
      <c r="DA357" s="69">
        <f t="shared" si="177"/>
        <v>0</v>
      </c>
      <c r="DB357" s="70">
        <f t="shared" si="178"/>
        <v>0</v>
      </c>
      <c r="DC357" s="69">
        <f t="shared" si="179"/>
        <v>0</v>
      </c>
      <c r="DD357" s="70">
        <f t="shared" si="180"/>
        <v>0</v>
      </c>
      <c r="DE357" s="71">
        <f t="shared" si="181"/>
        <v>1.8974358974358974</v>
      </c>
      <c r="DF357" s="71" t="str">
        <f t="shared" si="182"/>
        <v>Đạt mục tiêu</v>
      </c>
      <c r="DG357" s="2"/>
      <c r="DH357" s="2"/>
      <c r="DI357" s="2"/>
      <c r="DJ357" s="2"/>
      <c r="DK357" s="2"/>
      <c r="DL357" s="2"/>
      <c r="DM357" s="2"/>
      <c r="DN357" s="2"/>
      <c r="DO357" s="2"/>
      <c r="DP357" s="2"/>
      <c r="DQ357" s="2"/>
      <c r="DR357" s="2"/>
      <c r="DS357" s="2"/>
      <c r="DT357" s="2"/>
      <c r="DU357" s="2"/>
      <c r="DV357" s="2"/>
      <c r="DW357" s="2"/>
      <c r="DX357" s="2"/>
      <c r="DY357" s="2"/>
      <c r="DZ357" s="2"/>
    </row>
    <row r="358" spans="1:130" ht="48.75" hidden="1" customHeight="1" x14ac:dyDescent="0.25">
      <c r="A358" s="49">
        <v>318</v>
      </c>
      <c r="B358" s="62">
        <v>457</v>
      </c>
      <c r="C358" s="56">
        <v>458</v>
      </c>
      <c r="D358" s="8" t="s">
        <v>417</v>
      </c>
      <c r="E358" s="15" t="s">
        <v>36</v>
      </c>
      <c r="F358" s="15" t="s">
        <v>418</v>
      </c>
      <c r="G358" s="64" t="s">
        <v>19</v>
      </c>
      <c r="H358" s="15" t="s">
        <v>418</v>
      </c>
      <c r="I358" s="64" t="s">
        <v>628</v>
      </c>
      <c r="J358" s="64" t="s">
        <v>406</v>
      </c>
      <c r="K358" s="16" t="s">
        <v>6</v>
      </c>
      <c r="L358" s="16" t="s">
        <v>15</v>
      </c>
      <c r="M358" s="11"/>
      <c r="N358" s="306" t="s">
        <v>545</v>
      </c>
      <c r="O358" s="66"/>
      <c r="P358" s="66"/>
      <c r="Q358" s="66"/>
      <c r="R358" s="66"/>
      <c r="S358" s="66"/>
      <c r="T358" s="66" t="s">
        <v>15</v>
      </c>
      <c r="U358" s="66"/>
      <c r="V358" s="66"/>
      <c r="W358" s="66"/>
      <c r="X358" s="66"/>
      <c r="Y358" s="67">
        <f t="shared" si="170"/>
        <v>1</v>
      </c>
      <c r="Z358" s="16"/>
      <c r="AA358" s="16"/>
      <c r="AB358" s="16"/>
      <c r="AC358" s="16"/>
      <c r="AD358" s="16"/>
      <c r="AE358" s="68"/>
      <c r="AF358" s="12"/>
      <c r="AG358" s="12"/>
      <c r="AH358" s="12"/>
      <c r="AI358" s="12"/>
      <c r="AJ358" s="12"/>
      <c r="AK358" s="12"/>
      <c r="AL358" s="12"/>
      <c r="AM358" s="12"/>
      <c r="AN358" s="12"/>
      <c r="AO358" s="12"/>
      <c r="AP358" s="12"/>
      <c r="AQ358" s="12"/>
      <c r="AR358" s="12"/>
      <c r="AS358" s="12"/>
      <c r="AT358" s="12"/>
      <c r="AU358" s="12" t="s">
        <v>687</v>
      </c>
      <c r="AV358" s="12" t="s">
        <v>687</v>
      </c>
      <c r="AW358" s="12" t="s">
        <v>687</v>
      </c>
      <c r="AX358" s="12" t="s">
        <v>687</v>
      </c>
      <c r="AY358" s="12"/>
      <c r="AZ358" s="12"/>
      <c r="BA358" s="12"/>
      <c r="BB358" s="12"/>
      <c r="BC358" s="12"/>
      <c r="BD358" s="12"/>
      <c r="BE358" s="12"/>
      <c r="BF358" s="12"/>
      <c r="BG358" s="12"/>
      <c r="BH358" s="12"/>
      <c r="BI358" s="12"/>
      <c r="BJ358" s="345">
        <v>2</v>
      </c>
      <c r="BK358" s="345">
        <v>2</v>
      </c>
      <c r="BL358" s="345">
        <v>2</v>
      </c>
      <c r="BM358" s="345">
        <v>2</v>
      </c>
      <c r="BN358" s="345">
        <v>2</v>
      </c>
      <c r="BO358" s="345">
        <v>2</v>
      </c>
      <c r="BP358" s="345">
        <v>2</v>
      </c>
      <c r="BQ358" s="345">
        <v>2</v>
      </c>
      <c r="BR358" s="345">
        <v>2</v>
      </c>
      <c r="BS358" s="345">
        <v>2</v>
      </c>
      <c r="BT358" s="345">
        <v>2</v>
      </c>
      <c r="BU358" s="345">
        <v>2</v>
      </c>
      <c r="BV358" s="345">
        <v>2</v>
      </c>
      <c r="BW358" s="345">
        <v>2</v>
      </c>
      <c r="BX358" s="345">
        <v>2</v>
      </c>
      <c r="BY358" s="345">
        <v>2</v>
      </c>
      <c r="BZ358" s="345">
        <v>2</v>
      </c>
      <c r="CA358" s="345">
        <v>2</v>
      </c>
      <c r="CB358" s="345">
        <v>2</v>
      </c>
      <c r="CC358" s="345">
        <v>2</v>
      </c>
      <c r="CD358" s="345"/>
      <c r="CE358" s="345">
        <v>2</v>
      </c>
      <c r="CF358" s="345">
        <v>2</v>
      </c>
      <c r="CG358" s="345">
        <v>2</v>
      </c>
      <c r="CH358" s="345">
        <v>2</v>
      </c>
      <c r="CI358" s="345">
        <v>2</v>
      </c>
      <c r="CJ358" s="345">
        <v>2</v>
      </c>
      <c r="CK358" s="345">
        <v>2</v>
      </c>
      <c r="CL358" s="345">
        <v>2</v>
      </c>
      <c r="CM358" s="345">
        <v>2</v>
      </c>
      <c r="CN358" s="345">
        <v>2</v>
      </c>
      <c r="CO358" s="345">
        <v>2</v>
      </c>
      <c r="CP358" s="345">
        <v>2</v>
      </c>
      <c r="CQ358" s="345">
        <v>2</v>
      </c>
      <c r="CR358" s="345">
        <v>2</v>
      </c>
      <c r="CS358" s="345">
        <v>2</v>
      </c>
      <c r="CT358" s="345">
        <v>2</v>
      </c>
      <c r="CU358" s="345">
        <v>2</v>
      </c>
      <c r="CV358" s="345">
        <v>2</v>
      </c>
      <c r="CW358" s="335">
        <f t="shared" si="173"/>
        <v>38</v>
      </c>
      <c r="CX358" s="330">
        <f t="shared" si="174"/>
        <v>1</v>
      </c>
      <c r="CY358" s="335">
        <f t="shared" si="175"/>
        <v>0</v>
      </c>
      <c r="CZ358" s="339">
        <f t="shared" si="176"/>
        <v>0</v>
      </c>
      <c r="DA358" s="335">
        <f t="shared" si="177"/>
        <v>0</v>
      </c>
      <c r="DB358" s="339">
        <f t="shared" si="178"/>
        <v>0</v>
      </c>
      <c r="DC358" s="335">
        <f t="shared" si="179"/>
        <v>0</v>
      </c>
      <c r="DD358" s="339">
        <f t="shared" si="180"/>
        <v>0</v>
      </c>
      <c r="DE358" s="71">
        <f t="shared" si="181"/>
        <v>2</v>
      </c>
      <c r="DF358" s="71" t="str">
        <f t="shared" si="182"/>
        <v>Đạt mục tiêu</v>
      </c>
      <c r="DG358" s="2"/>
      <c r="DH358" s="2"/>
      <c r="DI358" s="2"/>
      <c r="DJ358" s="2"/>
      <c r="DK358" s="2"/>
      <c r="DL358" s="2"/>
      <c r="DM358" s="2"/>
      <c r="DN358" s="2"/>
      <c r="DO358" s="2"/>
      <c r="DP358" s="2"/>
      <c r="DQ358" s="2"/>
      <c r="DR358" s="2"/>
      <c r="DS358" s="2"/>
      <c r="DT358" s="2"/>
      <c r="DU358" s="2"/>
      <c r="DV358" s="2"/>
      <c r="DW358" s="2"/>
      <c r="DX358" s="2"/>
      <c r="DY358" s="2"/>
      <c r="DZ358" s="2"/>
    </row>
    <row r="359" spans="1:130" ht="32.25" hidden="1" customHeight="1" x14ac:dyDescent="0.25">
      <c r="A359" s="49">
        <v>319</v>
      </c>
      <c r="B359" s="62">
        <v>458</v>
      </c>
      <c r="C359" s="56">
        <v>459</v>
      </c>
      <c r="D359" s="8" t="s">
        <v>419</v>
      </c>
      <c r="E359" s="15" t="s">
        <v>36</v>
      </c>
      <c r="F359" s="15" t="s">
        <v>420</v>
      </c>
      <c r="G359" s="64" t="s">
        <v>36</v>
      </c>
      <c r="H359" s="8" t="s">
        <v>842</v>
      </c>
      <c r="I359" s="64" t="s">
        <v>628</v>
      </c>
      <c r="J359" s="64" t="s">
        <v>406</v>
      </c>
      <c r="K359" s="16" t="s">
        <v>6</v>
      </c>
      <c r="L359" s="16" t="s">
        <v>15</v>
      </c>
      <c r="M359" s="11"/>
      <c r="N359" s="305" t="s">
        <v>543</v>
      </c>
      <c r="O359" s="66"/>
      <c r="P359" s="66"/>
      <c r="Q359" s="66"/>
      <c r="R359" s="66" t="s">
        <v>15</v>
      </c>
      <c r="S359" s="66"/>
      <c r="T359" s="66"/>
      <c r="U359" s="66"/>
      <c r="V359" s="66"/>
      <c r="W359" s="66"/>
      <c r="X359" s="66"/>
      <c r="Y359" s="67">
        <f t="shared" si="170"/>
        <v>1</v>
      </c>
      <c r="Z359" s="16"/>
      <c r="AA359" s="16"/>
      <c r="AB359" s="16"/>
      <c r="AC359" s="16"/>
      <c r="AD359" s="16"/>
      <c r="AE359" s="68"/>
      <c r="AF359" s="12"/>
      <c r="AG359" s="12"/>
      <c r="AH359" s="12"/>
      <c r="AI359" s="12"/>
      <c r="AJ359" s="12"/>
      <c r="AK359" s="12"/>
      <c r="AL359" s="12" t="s">
        <v>687</v>
      </c>
      <c r="AM359" s="12" t="s">
        <v>687</v>
      </c>
      <c r="AN359" s="12" t="s">
        <v>623</v>
      </c>
      <c r="AO359" s="12" t="s">
        <v>687</v>
      </c>
      <c r="AP359" s="12" t="s">
        <v>687</v>
      </c>
      <c r="AQ359" s="12"/>
      <c r="AR359" s="12"/>
      <c r="AS359" s="12"/>
      <c r="AT359" s="12"/>
      <c r="AU359" s="12"/>
      <c r="AV359" s="12"/>
      <c r="AW359" s="12"/>
      <c r="AX359" s="12"/>
      <c r="AY359" s="12"/>
      <c r="AZ359" s="12"/>
      <c r="BA359" s="12"/>
      <c r="BB359" s="12"/>
      <c r="BC359" s="12"/>
      <c r="BD359" s="12"/>
      <c r="BE359" s="12"/>
      <c r="BF359" s="12"/>
      <c r="BG359" s="12"/>
      <c r="BH359" s="12"/>
      <c r="BI359" s="12"/>
      <c r="BJ359" s="16">
        <v>2</v>
      </c>
      <c r="BK359" s="16">
        <v>2</v>
      </c>
      <c r="BL359" s="16">
        <v>2</v>
      </c>
      <c r="BM359" s="16">
        <v>2</v>
      </c>
      <c r="BN359" s="16">
        <v>2</v>
      </c>
      <c r="BO359" s="16">
        <v>2</v>
      </c>
      <c r="BP359" s="16">
        <v>2</v>
      </c>
      <c r="BQ359" s="16">
        <v>2</v>
      </c>
      <c r="BR359" s="16">
        <v>2</v>
      </c>
      <c r="BS359" s="16">
        <v>2</v>
      </c>
      <c r="BT359" s="16">
        <v>2</v>
      </c>
      <c r="BU359" s="16">
        <v>2</v>
      </c>
      <c r="BV359" s="16">
        <v>2</v>
      </c>
      <c r="BW359" s="16">
        <v>2</v>
      </c>
      <c r="BX359" s="16">
        <v>2</v>
      </c>
      <c r="BY359" s="16">
        <v>2</v>
      </c>
      <c r="BZ359" s="16">
        <v>2</v>
      </c>
      <c r="CA359" s="16">
        <v>2</v>
      </c>
      <c r="CB359" s="16">
        <v>2</v>
      </c>
      <c r="CC359" s="16">
        <v>2</v>
      </c>
      <c r="CD359" s="16">
        <v>2</v>
      </c>
      <c r="CE359" s="16">
        <v>2</v>
      </c>
      <c r="CF359" s="16">
        <v>2</v>
      </c>
      <c r="CG359" s="16">
        <v>2</v>
      </c>
      <c r="CH359" s="16">
        <v>2</v>
      </c>
      <c r="CI359" s="16">
        <v>2</v>
      </c>
      <c r="CJ359" s="16">
        <v>2</v>
      </c>
      <c r="CK359" s="16">
        <v>2</v>
      </c>
      <c r="CL359" s="16">
        <v>2</v>
      </c>
      <c r="CM359" s="16">
        <v>2</v>
      </c>
      <c r="CN359" s="16">
        <v>2</v>
      </c>
      <c r="CO359" s="16">
        <v>2</v>
      </c>
      <c r="CP359" s="16">
        <v>2</v>
      </c>
      <c r="CQ359" s="16">
        <v>2</v>
      </c>
      <c r="CR359" s="16">
        <v>2</v>
      </c>
      <c r="CS359" s="16">
        <v>2</v>
      </c>
      <c r="CT359" s="16">
        <v>2</v>
      </c>
      <c r="CU359" s="16">
        <v>2</v>
      </c>
      <c r="CV359" s="16">
        <v>2</v>
      </c>
      <c r="CW359" s="69">
        <f t="shared" si="173"/>
        <v>39</v>
      </c>
      <c r="CX359" s="352">
        <f t="shared" si="174"/>
        <v>1</v>
      </c>
      <c r="CY359" s="69">
        <f t="shared" si="175"/>
        <v>0</v>
      </c>
      <c r="CZ359" s="70">
        <f t="shared" si="176"/>
        <v>0</v>
      </c>
      <c r="DA359" s="69">
        <f t="shared" si="177"/>
        <v>0</v>
      </c>
      <c r="DB359" s="70">
        <f t="shared" si="178"/>
        <v>0</v>
      </c>
      <c r="DC359" s="69">
        <f t="shared" si="179"/>
        <v>0</v>
      </c>
      <c r="DD359" s="70">
        <f t="shared" si="180"/>
        <v>0</v>
      </c>
      <c r="DE359" s="71">
        <f t="shared" si="181"/>
        <v>2</v>
      </c>
      <c r="DF359" s="71" t="str">
        <f t="shared" si="182"/>
        <v>Đạt mục tiêu</v>
      </c>
      <c r="DG359" s="2"/>
      <c r="DH359" s="2"/>
      <c r="DI359" s="2"/>
      <c r="DJ359" s="2"/>
      <c r="DK359" s="2"/>
      <c r="DL359" s="2"/>
      <c r="DM359" s="2"/>
      <c r="DN359" s="2"/>
      <c r="DO359" s="2"/>
      <c r="DP359" s="2"/>
      <c r="DQ359" s="2"/>
      <c r="DR359" s="2"/>
      <c r="DS359" s="2"/>
      <c r="DT359" s="2"/>
      <c r="DU359" s="2"/>
      <c r="DV359" s="2"/>
      <c r="DW359" s="2"/>
      <c r="DX359" s="2"/>
      <c r="DY359" s="2"/>
      <c r="DZ359" s="2"/>
    </row>
    <row r="360" spans="1:130" ht="31.5" customHeight="1" x14ac:dyDescent="0.25">
      <c r="A360" s="49">
        <v>320</v>
      </c>
      <c r="B360" s="55">
        <v>459</v>
      </c>
      <c r="C360" s="56">
        <v>460</v>
      </c>
      <c r="D360" s="8" t="s">
        <v>421</v>
      </c>
      <c r="E360" s="15" t="s">
        <v>36</v>
      </c>
      <c r="F360" s="15" t="s">
        <v>422</v>
      </c>
      <c r="G360" s="64" t="s">
        <v>36</v>
      </c>
      <c r="H360" s="145" t="s">
        <v>843</v>
      </c>
      <c r="I360" s="64" t="s">
        <v>628</v>
      </c>
      <c r="J360" s="64" t="s">
        <v>406</v>
      </c>
      <c r="K360" s="16" t="s">
        <v>6</v>
      </c>
      <c r="L360" s="16" t="s">
        <v>15</v>
      </c>
      <c r="M360" s="11">
        <v>1</v>
      </c>
      <c r="N360" s="305" t="s">
        <v>541</v>
      </c>
      <c r="O360" s="66"/>
      <c r="P360" s="66" t="s">
        <v>15</v>
      </c>
      <c r="Q360" s="66"/>
      <c r="R360" s="66"/>
      <c r="S360" s="66"/>
      <c r="T360" s="66"/>
      <c r="U360" s="66"/>
      <c r="V360" s="66"/>
      <c r="W360" s="66"/>
      <c r="X360" s="66"/>
      <c r="Y360" s="67">
        <f t="shared" si="170"/>
        <v>1</v>
      </c>
      <c r="Z360" s="16"/>
      <c r="AA360" s="12"/>
      <c r="AB360" s="12"/>
      <c r="AC360" s="12"/>
      <c r="AD360" s="12"/>
      <c r="AE360" s="68"/>
      <c r="AF360" s="12" t="s">
        <v>654</v>
      </c>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6">
        <v>2</v>
      </c>
      <c r="BK360" s="16">
        <v>2</v>
      </c>
      <c r="BL360" s="16">
        <v>2</v>
      </c>
      <c r="BM360" s="16">
        <v>2</v>
      </c>
      <c r="BN360" s="16">
        <v>2</v>
      </c>
      <c r="BO360" s="16">
        <v>2</v>
      </c>
      <c r="BP360" s="16">
        <v>1</v>
      </c>
      <c r="BQ360" s="16">
        <v>2</v>
      </c>
      <c r="BR360" s="16">
        <v>2</v>
      </c>
      <c r="BS360" s="16">
        <v>2</v>
      </c>
      <c r="BT360" s="16">
        <v>2</v>
      </c>
      <c r="BU360" s="16">
        <v>2</v>
      </c>
      <c r="BV360" s="16">
        <v>2</v>
      </c>
      <c r="BW360" s="16">
        <v>2</v>
      </c>
      <c r="BX360" s="16">
        <v>2</v>
      </c>
      <c r="BY360" s="16">
        <v>2</v>
      </c>
      <c r="BZ360" s="16">
        <v>2</v>
      </c>
      <c r="CA360" s="16">
        <v>2</v>
      </c>
      <c r="CB360" s="16">
        <v>2</v>
      </c>
      <c r="CC360" s="16">
        <v>2</v>
      </c>
      <c r="CD360" s="16">
        <v>1</v>
      </c>
      <c r="CE360" s="16">
        <v>2</v>
      </c>
      <c r="CF360" s="16">
        <v>2</v>
      </c>
      <c r="CG360" s="16">
        <v>2</v>
      </c>
      <c r="CH360" s="16">
        <v>2</v>
      </c>
      <c r="CI360" s="16">
        <v>1</v>
      </c>
      <c r="CJ360" s="16">
        <v>2</v>
      </c>
      <c r="CK360" s="16">
        <v>2</v>
      </c>
      <c r="CL360" s="16">
        <v>2</v>
      </c>
      <c r="CM360" s="16">
        <v>2</v>
      </c>
      <c r="CN360" s="16">
        <v>2</v>
      </c>
      <c r="CO360" s="16">
        <v>1</v>
      </c>
      <c r="CP360" s="16">
        <v>2</v>
      </c>
      <c r="CQ360" s="16">
        <v>2</v>
      </c>
      <c r="CR360" s="16">
        <v>2</v>
      </c>
      <c r="CS360" s="16">
        <v>1</v>
      </c>
      <c r="CT360" s="16">
        <v>2</v>
      </c>
      <c r="CU360" s="16">
        <v>2</v>
      </c>
      <c r="CV360" s="16">
        <v>2</v>
      </c>
      <c r="CW360" s="69">
        <f t="shared" si="173"/>
        <v>34</v>
      </c>
      <c r="CX360" s="352">
        <f t="shared" si="174"/>
        <v>0.87179487179487181</v>
      </c>
      <c r="CY360" s="69">
        <f t="shared" si="175"/>
        <v>5</v>
      </c>
      <c r="CZ360" s="70">
        <f t="shared" si="176"/>
        <v>0.12820512820512819</v>
      </c>
      <c r="DA360" s="69">
        <f t="shared" si="177"/>
        <v>0</v>
      </c>
      <c r="DB360" s="70">
        <f t="shared" si="178"/>
        <v>0</v>
      </c>
      <c r="DC360" s="69">
        <f t="shared" si="179"/>
        <v>0</v>
      </c>
      <c r="DD360" s="70">
        <f t="shared" si="180"/>
        <v>0</v>
      </c>
      <c r="DE360" s="71">
        <f t="shared" si="181"/>
        <v>1.8717948717948718</v>
      </c>
      <c r="DF360" s="71" t="str">
        <f t="shared" si="182"/>
        <v>Đạt mục tiêu</v>
      </c>
      <c r="DG360" s="2"/>
      <c r="DH360" s="2"/>
      <c r="DI360" s="2"/>
      <c r="DJ360" s="2"/>
      <c r="DK360" s="2"/>
      <c r="DL360" s="2"/>
      <c r="DM360" s="2"/>
      <c r="DN360" s="2"/>
      <c r="DO360" s="2"/>
      <c r="DP360" s="2"/>
      <c r="DQ360" s="2"/>
      <c r="DR360" s="2"/>
      <c r="DS360" s="2"/>
      <c r="DT360" s="2"/>
      <c r="DU360" s="2"/>
      <c r="DV360" s="2"/>
      <c r="DW360" s="2"/>
      <c r="DX360" s="2"/>
      <c r="DY360" s="2"/>
      <c r="DZ360" s="2"/>
    </row>
    <row r="361" spans="1:130" ht="66.75" hidden="1" customHeight="1" x14ac:dyDescent="0.25">
      <c r="A361" s="49">
        <v>321</v>
      </c>
      <c r="B361" s="62">
        <v>460</v>
      </c>
      <c r="C361" s="56">
        <v>461</v>
      </c>
      <c r="D361" s="8" t="s">
        <v>423</v>
      </c>
      <c r="E361" s="15" t="s">
        <v>36</v>
      </c>
      <c r="F361" s="15" t="s">
        <v>424</v>
      </c>
      <c r="G361" s="64" t="s">
        <v>13</v>
      </c>
      <c r="H361" s="15" t="s">
        <v>424</v>
      </c>
      <c r="I361" s="64" t="s">
        <v>628</v>
      </c>
      <c r="J361" s="64" t="s">
        <v>406</v>
      </c>
      <c r="K361" s="16" t="s">
        <v>6</v>
      </c>
      <c r="L361" s="16" t="s">
        <v>15</v>
      </c>
      <c r="M361" s="11"/>
      <c r="N361" s="297" t="s">
        <v>1200</v>
      </c>
      <c r="O361" s="66" t="s">
        <v>15</v>
      </c>
      <c r="P361" s="66"/>
      <c r="Q361" s="66"/>
      <c r="R361" s="66"/>
      <c r="S361" s="66"/>
      <c r="T361" s="66"/>
      <c r="U361" s="66"/>
      <c r="V361" s="66"/>
      <c r="W361" s="66"/>
      <c r="X361" s="66"/>
      <c r="Y361" s="67">
        <f t="shared" si="170"/>
        <v>1</v>
      </c>
      <c r="Z361" s="16"/>
      <c r="AA361" s="16" t="s">
        <v>654</v>
      </c>
      <c r="AB361" s="16" t="s">
        <v>654</v>
      </c>
      <c r="AC361" s="16"/>
      <c r="AD361" s="16"/>
      <c r="AE361" s="7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v>2</v>
      </c>
      <c r="BK361" s="16">
        <v>2</v>
      </c>
      <c r="BL361" s="16">
        <v>2</v>
      </c>
      <c r="BM361" s="16">
        <v>2</v>
      </c>
      <c r="BN361" s="16">
        <v>2</v>
      </c>
      <c r="BO361" s="16">
        <v>2</v>
      </c>
      <c r="BP361" s="16">
        <v>2</v>
      </c>
      <c r="BQ361" s="16">
        <v>2</v>
      </c>
      <c r="BR361" s="16">
        <v>2</v>
      </c>
      <c r="BS361" s="16">
        <v>2</v>
      </c>
      <c r="BT361" s="16">
        <v>2</v>
      </c>
      <c r="BU361" s="16">
        <v>2</v>
      </c>
      <c r="BV361" s="16">
        <v>2</v>
      </c>
      <c r="BW361" s="16">
        <v>2</v>
      </c>
      <c r="BX361" s="16">
        <v>2</v>
      </c>
      <c r="BY361" s="16">
        <v>2</v>
      </c>
      <c r="BZ361" s="16">
        <v>2</v>
      </c>
      <c r="CA361" s="16">
        <v>2</v>
      </c>
      <c r="CB361" s="16">
        <v>2</v>
      </c>
      <c r="CC361" s="16">
        <v>2</v>
      </c>
      <c r="CD361" s="16">
        <v>2</v>
      </c>
      <c r="CE361" s="16">
        <v>2</v>
      </c>
      <c r="CF361" s="16">
        <v>2</v>
      </c>
      <c r="CG361" s="16">
        <v>2</v>
      </c>
      <c r="CH361" s="16">
        <v>2</v>
      </c>
      <c r="CI361" s="16">
        <v>2</v>
      </c>
      <c r="CJ361" s="16">
        <v>2</v>
      </c>
      <c r="CK361" s="16">
        <v>1</v>
      </c>
      <c r="CL361" s="16">
        <v>1</v>
      </c>
      <c r="CM361" s="16">
        <v>1</v>
      </c>
      <c r="CN361" s="16">
        <v>1</v>
      </c>
      <c r="CO361" s="16">
        <v>1</v>
      </c>
      <c r="CP361" s="16">
        <v>2</v>
      </c>
      <c r="CQ361" s="16">
        <v>2</v>
      </c>
      <c r="CR361" s="16">
        <v>2</v>
      </c>
      <c r="CS361" s="16">
        <v>2</v>
      </c>
      <c r="CT361" s="16">
        <v>2</v>
      </c>
      <c r="CU361" s="16">
        <v>2</v>
      </c>
      <c r="CV361" s="16">
        <v>2</v>
      </c>
      <c r="CW361" s="69">
        <f t="shared" si="173"/>
        <v>34</v>
      </c>
      <c r="CX361" s="352">
        <f t="shared" si="174"/>
        <v>0.87179487179487181</v>
      </c>
      <c r="CY361" s="69">
        <f t="shared" si="175"/>
        <v>5</v>
      </c>
      <c r="CZ361" s="70">
        <f t="shared" si="176"/>
        <v>0.12820512820512819</v>
      </c>
      <c r="DA361" s="69">
        <f t="shared" si="177"/>
        <v>0</v>
      </c>
      <c r="DB361" s="70">
        <f t="shared" si="178"/>
        <v>0</v>
      </c>
      <c r="DC361" s="69">
        <f t="shared" si="179"/>
        <v>0</v>
      </c>
      <c r="DD361" s="70">
        <f t="shared" si="180"/>
        <v>0</v>
      </c>
      <c r="DE361" s="71">
        <f t="shared" si="181"/>
        <v>1.8717948717948718</v>
      </c>
      <c r="DF361" s="71" t="str">
        <f t="shared" si="182"/>
        <v>Đạt mục tiêu</v>
      </c>
      <c r="DG361" s="2"/>
      <c r="DH361" s="2"/>
      <c r="DI361" s="2"/>
      <c r="DJ361" s="2"/>
      <c r="DK361" s="2"/>
      <c r="DL361" s="2"/>
      <c r="DM361" s="2"/>
      <c r="DN361" s="2"/>
      <c r="DO361" s="2"/>
      <c r="DP361" s="2"/>
      <c r="DQ361" s="2"/>
      <c r="DR361" s="2"/>
      <c r="DS361" s="2"/>
      <c r="DT361" s="2"/>
      <c r="DU361" s="2"/>
      <c r="DV361" s="2"/>
      <c r="DW361" s="2"/>
      <c r="DX361" s="2"/>
      <c r="DY361" s="2"/>
      <c r="DZ361" s="2"/>
    </row>
    <row r="362" spans="1:130" ht="19.5" customHeight="1" x14ac:dyDescent="0.25">
      <c r="A362" s="49">
        <v>322</v>
      </c>
      <c r="B362" s="55">
        <v>461</v>
      </c>
      <c r="C362" s="56">
        <v>462</v>
      </c>
      <c r="D362" s="706" t="s">
        <v>425</v>
      </c>
      <c r="E362" s="707"/>
      <c r="F362" s="705"/>
      <c r="G362" s="57"/>
      <c r="H362" s="57"/>
      <c r="I362" s="64"/>
      <c r="J362" s="57"/>
      <c r="K362" s="57" t="s">
        <v>8</v>
      </c>
      <c r="L362" s="57" t="s">
        <v>8</v>
      </c>
      <c r="M362" s="57" t="s">
        <v>8</v>
      </c>
      <c r="N362" s="296"/>
      <c r="O362" s="58" t="s">
        <v>609</v>
      </c>
      <c r="P362" s="58" t="s">
        <v>609</v>
      </c>
      <c r="Q362" s="58" t="s">
        <v>609</v>
      </c>
      <c r="R362" s="58" t="s">
        <v>609</v>
      </c>
      <c r="S362" s="58" t="s">
        <v>609</v>
      </c>
      <c r="T362" s="58" t="s">
        <v>609</v>
      </c>
      <c r="U362" s="58" t="s">
        <v>609</v>
      </c>
      <c r="V362" s="58" t="s">
        <v>609</v>
      </c>
      <c r="W362" s="58" t="s">
        <v>609</v>
      </c>
      <c r="X362" s="58" t="s">
        <v>609</v>
      </c>
      <c r="Y362" s="67">
        <f t="shared" si="170"/>
        <v>0</v>
      </c>
      <c r="Z362" s="57"/>
      <c r="AA362" s="57" t="s">
        <v>8</v>
      </c>
      <c r="AB362" s="57" t="s">
        <v>8</v>
      </c>
      <c r="AC362" s="57" t="s">
        <v>8</v>
      </c>
      <c r="AD362" s="57" t="s">
        <v>8</v>
      </c>
      <c r="AE362" s="57" t="s">
        <v>609</v>
      </c>
      <c r="AF362" s="57" t="s">
        <v>609</v>
      </c>
      <c r="AG362" s="57" t="s">
        <v>609</v>
      </c>
      <c r="AH362" s="57" t="s">
        <v>8</v>
      </c>
      <c r="AI362" s="57" t="s">
        <v>8</v>
      </c>
      <c r="AJ362" s="57" t="s">
        <v>8</v>
      </c>
      <c r="AK362" s="57" t="s">
        <v>8</v>
      </c>
      <c r="AL362" s="57" t="s">
        <v>8</v>
      </c>
      <c r="AM362" s="57" t="s">
        <v>8</v>
      </c>
      <c r="AN362" s="57"/>
      <c r="AO362" s="57" t="s">
        <v>8</v>
      </c>
      <c r="AP362" s="57" t="s">
        <v>8</v>
      </c>
      <c r="AQ362" s="57" t="s">
        <v>8</v>
      </c>
      <c r="AR362" s="57" t="s">
        <v>8</v>
      </c>
      <c r="AS362" s="57" t="s">
        <v>8</v>
      </c>
      <c r="AT362" s="57" t="s">
        <v>8</v>
      </c>
      <c r="AU362" s="57" t="s">
        <v>8</v>
      </c>
      <c r="AV362" s="57" t="s">
        <v>8</v>
      </c>
      <c r="AW362" s="57" t="s">
        <v>8</v>
      </c>
      <c r="AX362" s="57" t="s">
        <v>8</v>
      </c>
      <c r="AY362" s="57" t="s">
        <v>8</v>
      </c>
      <c r="AZ362" s="57"/>
      <c r="BA362" s="57" t="s">
        <v>8</v>
      </c>
      <c r="BB362" s="57" t="s">
        <v>8</v>
      </c>
      <c r="BC362" s="57" t="s">
        <v>8</v>
      </c>
      <c r="BD362" s="57" t="s">
        <v>8</v>
      </c>
      <c r="BE362" s="57" t="s">
        <v>8</v>
      </c>
      <c r="BF362" s="57" t="s">
        <v>8</v>
      </c>
      <c r="BG362" s="57" t="s">
        <v>8</v>
      </c>
      <c r="BH362" s="57" t="s">
        <v>8</v>
      </c>
      <c r="BI362" s="57"/>
      <c r="BJ362" s="336" t="s">
        <v>8</v>
      </c>
      <c r="BK362" s="336" t="s">
        <v>8</v>
      </c>
      <c r="BL362" s="336" t="s">
        <v>8</v>
      </c>
      <c r="BM362" s="336" t="s">
        <v>8</v>
      </c>
      <c r="BN362" s="336" t="s">
        <v>8</v>
      </c>
      <c r="BO362" s="336" t="s">
        <v>8</v>
      </c>
      <c r="BP362" s="336" t="s">
        <v>8</v>
      </c>
      <c r="BQ362" s="336" t="s">
        <v>8</v>
      </c>
      <c r="BR362" s="336" t="s">
        <v>8</v>
      </c>
      <c r="BS362" s="336"/>
      <c r="BT362" s="336"/>
      <c r="BU362" s="336"/>
      <c r="BV362" s="336"/>
      <c r="BW362" s="336"/>
      <c r="BX362" s="336"/>
      <c r="BY362" s="336"/>
      <c r="BZ362" s="336"/>
      <c r="CA362" s="336"/>
      <c r="CB362" s="336"/>
      <c r="CC362" s="336" t="s">
        <v>8</v>
      </c>
      <c r="CD362" s="336"/>
      <c r="CE362" s="336" t="s">
        <v>8</v>
      </c>
      <c r="CF362" s="336" t="s">
        <v>8</v>
      </c>
      <c r="CG362" s="336" t="s">
        <v>8</v>
      </c>
      <c r="CH362" s="336" t="s">
        <v>8</v>
      </c>
      <c r="CI362" s="336" t="s">
        <v>8</v>
      </c>
      <c r="CJ362" s="336" t="s">
        <v>8</v>
      </c>
      <c r="CK362" s="336" t="s">
        <v>8</v>
      </c>
      <c r="CL362" s="336" t="s">
        <v>8</v>
      </c>
      <c r="CM362" s="336" t="s">
        <v>8</v>
      </c>
      <c r="CN362" s="336" t="s">
        <v>8</v>
      </c>
      <c r="CO362" s="336" t="s">
        <v>8</v>
      </c>
      <c r="CP362" s="336" t="s">
        <v>8</v>
      </c>
      <c r="CQ362" s="336" t="s">
        <v>8</v>
      </c>
      <c r="CR362" s="336" t="s">
        <v>8</v>
      </c>
      <c r="CS362" s="336"/>
      <c r="CT362" s="336" t="s">
        <v>8</v>
      </c>
      <c r="CU362" s="336" t="s">
        <v>8</v>
      </c>
      <c r="CV362" s="336" t="s">
        <v>8</v>
      </c>
      <c r="CW362" s="336" t="s">
        <v>8</v>
      </c>
      <c r="CX362" s="331" t="s">
        <v>8</v>
      </c>
      <c r="CY362" s="336" t="s">
        <v>8</v>
      </c>
      <c r="CZ362" s="336" t="s">
        <v>8</v>
      </c>
      <c r="DA362" s="336" t="s">
        <v>8</v>
      </c>
      <c r="DB362" s="336" t="s">
        <v>8</v>
      </c>
      <c r="DC362" s="336" t="s">
        <v>8</v>
      </c>
      <c r="DD362" s="336" t="s">
        <v>8</v>
      </c>
      <c r="DE362" s="57" t="s">
        <v>8</v>
      </c>
      <c r="DF362" s="57" t="s">
        <v>8</v>
      </c>
      <c r="DG362" s="2"/>
      <c r="DH362" s="2"/>
      <c r="DI362" s="2"/>
      <c r="DJ362" s="2"/>
      <c r="DK362" s="2"/>
      <c r="DL362" s="2"/>
      <c r="DM362" s="2"/>
      <c r="DN362" s="2"/>
      <c r="DO362" s="2"/>
      <c r="DP362" s="2"/>
      <c r="DQ362" s="2"/>
      <c r="DR362" s="2"/>
      <c r="DS362" s="2"/>
      <c r="DT362" s="2"/>
      <c r="DU362" s="2"/>
      <c r="DV362" s="2"/>
      <c r="DW362" s="2"/>
      <c r="DX362" s="2"/>
      <c r="DY362" s="2"/>
      <c r="DZ362" s="2"/>
    </row>
    <row r="363" spans="1:130" ht="42" hidden="1" customHeight="1" x14ac:dyDescent="0.25">
      <c r="A363" s="49">
        <v>323</v>
      </c>
      <c r="B363" s="62">
        <v>465</v>
      </c>
      <c r="C363" s="108">
        <v>465</v>
      </c>
      <c r="D363" s="8" t="s">
        <v>426</v>
      </c>
      <c r="E363" s="15" t="s">
        <v>11</v>
      </c>
      <c r="F363" s="102" t="s">
        <v>427</v>
      </c>
      <c r="G363" s="64" t="s">
        <v>13</v>
      </c>
      <c r="H363" s="15" t="s">
        <v>427</v>
      </c>
      <c r="I363" s="64" t="s">
        <v>628</v>
      </c>
      <c r="J363" s="64" t="s">
        <v>406</v>
      </c>
      <c r="K363" s="16" t="s">
        <v>6</v>
      </c>
      <c r="L363" s="16" t="s">
        <v>15</v>
      </c>
      <c r="M363" s="11">
        <v>1</v>
      </c>
      <c r="N363" s="408" t="s">
        <v>1200</v>
      </c>
      <c r="O363" s="66" t="s">
        <v>15</v>
      </c>
      <c r="P363" s="66"/>
      <c r="Q363" s="66"/>
      <c r="R363" s="66"/>
      <c r="S363" s="66"/>
      <c r="T363" s="66"/>
      <c r="U363" s="66"/>
      <c r="V363" s="66"/>
      <c r="W363" s="66"/>
      <c r="X363" s="66"/>
      <c r="Y363" s="67">
        <f t="shared" si="170"/>
        <v>1</v>
      </c>
      <c r="Z363" s="16"/>
      <c r="AA363" s="16"/>
      <c r="AB363" s="16"/>
      <c r="AC363" s="16" t="s">
        <v>687</v>
      </c>
      <c r="AD363" s="16" t="s">
        <v>687</v>
      </c>
      <c r="AE363" s="68"/>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6">
        <v>2</v>
      </c>
      <c r="BK363" s="16">
        <v>2</v>
      </c>
      <c r="BL363" s="16">
        <v>2</v>
      </c>
      <c r="BM363" s="16">
        <v>2</v>
      </c>
      <c r="BN363" s="16">
        <v>2</v>
      </c>
      <c r="BO363" s="16">
        <v>2</v>
      </c>
      <c r="BP363" s="16">
        <v>2</v>
      </c>
      <c r="BQ363" s="16">
        <v>2</v>
      </c>
      <c r="BR363" s="16">
        <v>1</v>
      </c>
      <c r="BS363" s="16">
        <v>1</v>
      </c>
      <c r="BT363" s="16">
        <v>1</v>
      </c>
      <c r="BU363" s="16">
        <v>1</v>
      </c>
      <c r="BV363" s="16">
        <v>1</v>
      </c>
      <c r="BW363" s="16">
        <v>1</v>
      </c>
      <c r="BX363" s="16">
        <v>1</v>
      </c>
      <c r="BY363" s="16">
        <v>1</v>
      </c>
      <c r="BZ363" s="16">
        <v>1</v>
      </c>
      <c r="CA363" s="16">
        <v>1</v>
      </c>
      <c r="CB363" s="16">
        <v>1</v>
      </c>
      <c r="CC363" s="16">
        <v>2</v>
      </c>
      <c r="CD363" s="16">
        <v>2</v>
      </c>
      <c r="CE363" s="16">
        <v>2</v>
      </c>
      <c r="CF363" s="16">
        <v>2</v>
      </c>
      <c r="CG363" s="16">
        <v>1</v>
      </c>
      <c r="CH363" s="16">
        <v>2</v>
      </c>
      <c r="CI363" s="16">
        <v>2</v>
      </c>
      <c r="CJ363" s="16">
        <v>2</v>
      </c>
      <c r="CK363" s="16">
        <v>2</v>
      </c>
      <c r="CL363" s="16">
        <v>2</v>
      </c>
      <c r="CM363" s="16">
        <v>2</v>
      </c>
      <c r="CN363" s="16">
        <v>2</v>
      </c>
      <c r="CO363" s="16">
        <v>2</v>
      </c>
      <c r="CP363" s="16">
        <v>2</v>
      </c>
      <c r="CQ363" s="16">
        <v>2</v>
      </c>
      <c r="CR363" s="16">
        <v>2</v>
      </c>
      <c r="CS363" s="16">
        <v>2</v>
      </c>
      <c r="CT363" s="16">
        <v>2</v>
      </c>
      <c r="CU363" s="16">
        <v>2</v>
      </c>
      <c r="CV363" s="16">
        <v>2</v>
      </c>
      <c r="CW363" s="69">
        <f t="shared" ref="CW363:CW371" si="183">COUNTIF(BJ363:CV363,"2")</f>
        <v>27</v>
      </c>
      <c r="CX363" s="352">
        <f t="shared" ref="CX363:CX371" si="184">CW363/(CW363+CY363+DA363+DC363)</f>
        <v>0.69230769230769229</v>
      </c>
      <c r="CY363" s="69">
        <f t="shared" ref="CY363:CY371" si="185">COUNTIF(BJ363:CV363,"1")</f>
        <v>12</v>
      </c>
      <c r="CZ363" s="70">
        <f t="shared" ref="CZ363:CZ371" si="186">CY363/(CW363+CY363+DA363+DC363)</f>
        <v>0.30769230769230771</v>
      </c>
      <c r="DA363" s="69">
        <f t="shared" ref="DA363:DA371" si="187">COUNTIF(BJ363:CV363,"0")</f>
        <v>0</v>
      </c>
      <c r="DB363" s="70">
        <f t="shared" ref="DB363:DB371" si="188">DA363/(CW363+CY363+DA363+DC363)</f>
        <v>0</v>
      </c>
      <c r="DC363" s="69">
        <f t="shared" ref="DC363:DC371" si="189">COUNTIF(BJ363:CV363,"KĐG")</f>
        <v>0</v>
      </c>
      <c r="DD363" s="70">
        <f t="shared" ref="DD363:DD371" si="190">DC363/(CW363+CY363+DA363+DC363)</f>
        <v>0</v>
      </c>
      <c r="DE363" s="71">
        <f t="shared" ref="DE363:DE371" si="191">(((CW363*2)+(CY363*1)+(DA363*0)))/(CW363+CY363+DA363)</f>
        <v>1.6923076923076923</v>
      </c>
      <c r="DF363" s="71" t="str">
        <f t="shared" ref="DF363:DF371" si="192">IF(DD363&gt;=50%,"KĐG",IF(DE363&gt;=1.6,"Đạt mục tiêu",IF(DE363&gt;=1,"Cần cố gắng","Chưa đạt")))</f>
        <v>Đạt mục tiêu</v>
      </c>
      <c r="DG363" s="2"/>
      <c r="DH363" s="2"/>
      <c r="DI363" s="2"/>
      <c r="DJ363" s="2"/>
      <c r="DK363" s="2"/>
      <c r="DL363" s="2"/>
      <c r="DM363" s="2"/>
      <c r="DN363" s="2"/>
      <c r="DO363" s="2"/>
      <c r="DP363" s="2"/>
      <c r="DQ363" s="2"/>
      <c r="DR363" s="2"/>
      <c r="DS363" s="2"/>
      <c r="DT363" s="2"/>
      <c r="DU363" s="2"/>
      <c r="DV363" s="2"/>
      <c r="DW363" s="2"/>
      <c r="DX363" s="2"/>
      <c r="DY363" s="2"/>
      <c r="DZ363" s="2"/>
    </row>
    <row r="364" spans="1:130" ht="46.5" hidden="1" customHeight="1" x14ac:dyDescent="0.25">
      <c r="A364" s="49">
        <v>324</v>
      </c>
      <c r="B364" s="112">
        <v>465</v>
      </c>
      <c r="C364" s="113"/>
      <c r="D364" s="8" t="s">
        <v>426</v>
      </c>
      <c r="E364" s="15" t="s">
        <v>11</v>
      </c>
      <c r="F364" s="102" t="s">
        <v>428</v>
      </c>
      <c r="G364" s="64" t="s">
        <v>13</v>
      </c>
      <c r="H364" s="15" t="s">
        <v>844</v>
      </c>
      <c r="I364" s="64" t="s">
        <v>628</v>
      </c>
      <c r="J364" s="64" t="s">
        <v>406</v>
      </c>
      <c r="K364" s="16" t="s">
        <v>6</v>
      </c>
      <c r="L364" s="16" t="s">
        <v>15</v>
      </c>
      <c r="M364" s="11">
        <v>1</v>
      </c>
      <c r="N364" s="11" t="s">
        <v>547</v>
      </c>
      <c r="O364" s="66"/>
      <c r="P364" s="66"/>
      <c r="Q364" s="66"/>
      <c r="R364" s="66"/>
      <c r="S364" s="66"/>
      <c r="T364" s="66"/>
      <c r="U364" s="66"/>
      <c r="V364" s="66"/>
      <c r="W364" s="66" t="s">
        <v>15</v>
      </c>
      <c r="X364" s="66"/>
      <c r="Y364" s="67">
        <f t="shared" si="170"/>
        <v>1</v>
      </c>
      <c r="Z364" s="16"/>
      <c r="AA364" s="16"/>
      <c r="AB364" s="16"/>
      <c r="AC364" s="16"/>
      <c r="AD364" s="16"/>
      <c r="AE364" s="68"/>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t="s">
        <v>654</v>
      </c>
      <c r="BI364" s="12"/>
      <c r="BJ364" s="16">
        <v>2</v>
      </c>
      <c r="BK364" s="16">
        <v>2</v>
      </c>
      <c r="BL364" s="16">
        <v>2</v>
      </c>
      <c r="BM364" s="16">
        <v>2</v>
      </c>
      <c r="BN364" s="16">
        <v>2</v>
      </c>
      <c r="BO364" s="16">
        <v>2</v>
      </c>
      <c r="BP364" s="16">
        <v>2</v>
      </c>
      <c r="BQ364" s="16">
        <v>2</v>
      </c>
      <c r="BR364" s="16">
        <v>1</v>
      </c>
      <c r="BS364" s="16">
        <v>1</v>
      </c>
      <c r="BT364" s="16">
        <v>1</v>
      </c>
      <c r="BU364" s="16">
        <v>1</v>
      </c>
      <c r="BV364" s="16">
        <v>1</v>
      </c>
      <c r="BW364" s="16">
        <v>1</v>
      </c>
      <c r="BX364" s="16">
        <v>1</v>
      </c>
      <c r="BY364" s="16">
        <v>1</v>
      </c>
      <c r="BZ364" s="16">
        <v>1</v>
      </c>
      <c r="CA364" s="16">
        <v>1</v>
      </c>
      <c r="CB364" s="16">
        <v>1</v>
      </c>
      <c r="CC364" s="16">
        <v>2</v>
      </c>
      <c r="CD364" s="16">
        <v>2</v>
      </c>
      <c r="CE364" s="16">
        <v>2</v>
      </c>
      <c r="CF364" s="16">
        <v>2</v>
      </c>
      <c r="CG364" s="16">
        <v>2</v>
      </c>
      <c r="CH364" s="16">
        <v>2</v>
      </c>
      <c r="CI364" s="16">
        <v>2</v>
      </c>
      <c r="CJ364" s="16">
        <v>2</v>
      </c>
      <c r="CK364" s="16">
        <v>2</v>
      </c>
      <c r="CL364" s="16">
        <v>2</v>
      </c>
      <c r="CM364" s="16">
        <v>2</v>
      </c>
      <c r="CN364" s="16">
        <v>2</v>
      </c>
      <c r="CO364" s="16">
        <v>2</v>
      </c>
      <c r="CP364" s="16">
        <v>2</v>
      </c>
      <c r="CQ364" s="16">
        <v>2</v>
      </c>
      <c r="CR364" s="16">
        <v>2</v>
      </c>
      <c r="CS364" s="16"/>
      <c r="CT364" s="16">
        <v>2</v>
      </c>
      <c r="CU364" s="16">
        <v>2</v>
      </c>
      <c r="CV364" s="16">
        <v>2</v>
      </c>
      <c r="CW364" s="69">
        <f t="shared" si="183"/>
        <v>27</v>
      </c>
      <c r="CX364" s="352">
        <f t="shared" si="184"/>
        <v>0.71052631578947367</v>
      </c>
      <c r="CY364" s="69">
        <f t="shared" si="185"/>
        <v>11</v>
      </c>
      <c r="CZ364" s="70">
        <f t="shared" si="186"/>
        <v>0.28947368421052633</v>
      </c>
      <c r="DA364" s="69">
        <f t="shared" si="187"/>
        <v>0</v>
      </c>
      <c r="DB364" s="70">
        <f t="shared" si="188"/>
        <v>0</v>
      </c>
      <c r="DC364" s="69">
        <f t="shared" si="189"/>
        <v>0</v>
      </c>
      <c r="DD364" s="70">
        <f t="shared" si="190"/>
        <v>0</v>
      </c>
      <c r="DE364" s="71">
        <f t="shared" si="191"/>
        <v>1.7105263157894737</v>
      </c>
      <c r="DF364" s="71" t="str">
        <f t="shared" si="192"/>
        <v>Đạt mục tiêu</v>
      </c>
      <c r="DG364" s="2"/>
      <c r="DH364" s="2"/>
      <c r="DI364" s="2"/>
      <c r="DJ364" s="2"/>
      <c r="DK364" s="2"/>
      <c r="DL364" s="2"/>
      <c r="DM364" s="2"/>
      <c r="DN364" s="2"/>
      <c r="DO364" s="2"/>
      <c r="DP364" s="2"/>
      <c r="DQ364" s="2"/>
      <c r="DR364" s="2"/>
      <c r="DS364" s="2"/>
      <c r="DT364" s="2"/>
      <c r="DU364" s="2"/>
      <c r="DV364" s="2"/>
      <c r="DW364" s="2"/>
      <c r="DX364" s="2"/>
      <c r="DY364" s="2"/>
      <c r="DZ364" s="2"/>
    </row>
    <row r="365" spans="1:130" ht="53.25" hidden="1" customHeight="1" x14ac:dyDescent="0.25">
      <c r="A365" s="49">
        <v>325</v>
      </c>
      <c r="B365" s="112">
        <v>465</v>
      </c>
      <c r="C365" s="113"/>
      <c r="D365" s="8" t="s">
        <v>426</v>
      </c>
      <c r="E365" s="15" t="s">
        <v>11</v>
      </c>
      <c r="F365" s="102" t="s">
        <v>429</v>
      </c>
      <c r="G365" s="64" t="s">
        <v>13</v>
      </c>
      <c r="H365" s="15" t="s">
        <v>845</v>
      </c>
      <c r="I365" s="64" t="s">
        <v>628</v>
      </c>
      <c r="J365" s="64" t="s">
        <v>406</v>
      </c>
      <c r="K365" s="16" t="s">
        <v>6</v>
      </c>
      <c r="L365" s="16" t="s">
        <v>15</v>
      </c>
      <c r="M365" s="11">
        <v>1</v>
      </c>
      <c r="N365" s="297" t="s">
        <v>1200</v>
      </c>
      <c r="O365" s="66" t="s">
        <v>15</v>
      </c>
      <c r="P365" s="66"/>
      <c r="Q365" s="66"/>
      <c r="R365" s="66"/>
      <c r="S365" s="66"/>
      <c r="T365" s="66"/>
      <c r="U365" s="66"/>
      <c r="V365" s="66"/>
      <c r="W365" s="66"/>
      <c r="X365" s="66"/>
      <c r="Y365" s="67">
        <f t="shared" si="170"/>
        <v>1</v>
      </c>
      <c r="Z365" s="16"/>
      <c r="AA365" s="16" t="s">
        <v>654</v>
      </c>
      <c r="AB365" s="16"/>
      <c r="AC365" s="16" t="s">
        <v>654</v>
      </c>
      <c r="AD365" s="16"/>
      <c r="AE365" s="68"/>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6">
        <v>1</v>
      </c>
      <c r="BK365" s="16">
        <v>2</v>
      </c>
      <c r="BL365" s="16">
        <v>2</v>
      </c>
      <c r="BM365" s="16">
        <v>2</v>
      </c>
      <c r="BN365" s="16">
        <v>2</v>
      </c>
      <c r="BO365" s="16">
        <v>2</v>
      </c>
      <c r="BP365" s="16">
        <v>2</v>
      </c>
      <c r="BQ365" s="16">
        <v>2</v>
      </c>
      <c r="BR365" s="16">
        <v>1</v>
      </c>
      <c r="BS365" s="16">
        <v>1</v>
      </c>
      <c r="BT365" s="16">
        <v>1</v>
      </c>
      <c r="BU365" s="16">
        <v>1</v>
      </c>
      <c r="BV365" s="16">
        <v>1</v>
      </c>
      <c r="BW365" s="16">
        <v>1</v>
      </c>
      <c r="BX365" s="16">
        <v>1</v>
      </c>
      <c r="BY365" s="16">
        <v>1</v>
      </c>
      <c r="BZ365" s="16">
        <v>1</v>
      </c>
      <c r="CA365" s="16">
        <v>1</v>
      </c>
      <c r="CB365" s="16">
        <v>1</v>
      </c>
      <c r="CC365" s="16">
        <v>2</v>
      </c>
      <c r="CD365" s="16">
        <v>2</v>
      </c>
      <c r="CE365" s="16">
        <v>2</v>
      </c>
      <c r="CF365" s="16">
        <v>2</v>
      </c>
      <c r="CG365" s="16">
        <v>2</v>
      </c>
      <c r="CH365" s="16">
        <v>2</v>
      </c>
      <c r="CI365" s="16">
        <v>2</v>
      </c>
      <c r="CJ365" s="16">
        <v>2</v>
      </c>
      <c r="CK365" s="16">
        <v>1</v>
      </c>
      <c r="CL365" s="16">
        <v>2</v>
      </c>
      <c r="CM365" s="16">
        <v>2</v>
      </c>
      <c r="CN365" s="16">
        <v>1</v>
      </c>
      <c r="CO365" s="16">
        <v>2</v>
      </c>
      <c r="CP365" s="16">
        <v>2</v>
      </c>
      <c r="CQ365" s="16">
        <v>2</v>
      </c>
      <c r="CR365" s="16">
        <v>2</v>
      </c>
      <c r="CS365" s="16">
        <v>2</v>
      </c>
      <c r="CT365" s="16">
        <v>2</v>
      </c>
      <c r="CU365" s="16">
        <v>2</v>
      </c>
      <c r="CV365" s="16">
        <v>2</v>
      </c>
      <c r="CW365" s="69">
        <f t="shared" si="183"/>
        <v>25</v>
      </c>
      <c r="CX365" s="352">
        <f t="shared" si="184"/>
        <v>0.64102564102564108</v>
      </c>
      <c r="CY365" s="69">
        <f t="shared" si="185"/>
        <v>14</v>
      </c>
      <c r="CZ365" s="70">
        <f t="shared" si="186"/>
        <v>0.35897435897435898</v>
      </c>
      <c r="DA365" s="69">
        <f t="shared" si="187"/>
        <v>0</v>
      </c>
      <c r="DB365" s="70">
        <f t="shared" si="188"/>
        <v>0</v>
      </c>
      <c r="DC365" s="69">
        <f t="shared" si="189"/>
        <v>0</v>
      </c>
      <c r="DD365" s="70">
        <f t="shared" si="190"/>
        <v>0</v>
      </c>
      <c r="DE365" s="71">
        <f t="shared" si="191"/>
        <v>1.641025641025641</v>
      </c>
      <c r="DF365" s="71" t="str">
        <f t="shared" si="192"/>
        <v>Đạt mục tiêu</v>
      </c>
      <c r="DG365" s="2"/>
      <c r="DH365" s="2"/>
      <c r="DI365" s="2"/>
      <c r="DJ365" s="2"/>
      <c r="DK365" s="2"/>
      <c r="DL365" s="2"/>
      <c r="DM365" s="2"/>
      <c r="DN365" s="2"/>
      <c r="DO365" s="2"/>
      <c r="DP365" s="2"/>
      <c r="DQ365" s="2"/>
      <c r="DR365" s="2"/>
      <c r="DS365" s="2"/>
      <c r="DT365" s="2"/>
      <c r="DU365" s="2"/>
      <c r="DV365" s="2"/>
      <c r="DW365" s="2"/>
      <c r="DX365" s="2"/>
      <c r="DY365" s="2"/>
      <c r="DZ365" s="2"/>
    </row>
    <row r="366" spans="1:130" ht="41.25" hidden="1" customHeight="1" x14ac:dyDescent="0.25">
      <c r="A366" s="49">
        <v>326</v>
      </c>
      <c r="B366" s="112">
        <v>465</v>
      </c>
      <c r="C366" s="113"/>
      <c r="D366" s="8" t="s">
        <v>426</v>
      </c>
      <c r="E366" s="15" t="s">
        <v>11</v>
      </c>
      <c r="F366" s="102" t="s">
        <v>430</v>
      </c>
      <c r="G366" s="64" t="s">
        <v>13</v>
      </c>
      <c r="H366" s="15" t="s">
        <v>846</v>
      </c>
      <c r="I366" s="64" t="s">
        <v>628</v>
      </c>
      <c r="J366" s="64" t="s">
        <v>406</v>
      </c>
      <c r="K366" s="16" t="s">
        <v>6</v>
      </c>
      <c r="L366" s="16" t="s">
        <v>15</v>
      </c>
      <c r="M366" s="11">
        <v>1</v>
      </c>
      <c r="N366" s="305" t="s">
        <v>543</v>
      </c>
      <c r="O366" s="66"/>
      <c r="P366" s="66"/>
      <c r="Q366" s="66"/>
      <c r="R366" s="66" t="s">
        <v>15</v>
      </c>
      <c r="S366" s="66"/>
      <c r="T366" s="66"/>
      <c r="U366" s="66"/>
      <c r="V366" s="66"/>
      <c r="W366" s="66"/>
      <c r="X366" s="66"/>
      <c r="Y366" s="67">
        <f t="shared" si="170"/>
        <v>1</v>
      </c>
      <c r="Z366" s="16"/>
      <c r="AA366" s="16"/>
      <c r="AB366" s="16"/>
      <c r="AC366" s="16"/>
      <c r="AD366" s="16"/>
      <c r="AE366" s="68"/>
      <c r="AF366" s="12"/>
      <c r="AG366" s="12"/>
      <c r="AH366" s="12"/>
      <c r="AI366" s="12"/>
      <c r="AJ366" s="12"/>
      <c r="AK366" s="12"/>
      <c r="AL366" s="12" t="s">
        <v>654</v>
      </c>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6">
        <v>2</v>
      </c>
      <c r="BK366" s="16">
        <v>2</v>
      </c>
      <c r="BL366" s="16">
        <v>2</v>
      </c>
      <c r="BM366" s="16">
        <v>2</v>
      </c>
      <c r="BN366" s="16">
        <v>2</v>
      </c>
      <c r="BO366" s="16">
        <v>2</v>
      </c>
      <c r="BP366" s="16">
        <v>2</v>
      </c>
      <c r="BQ366" s="16">
        <v>2</v>
      </c>
      <c r="BR366" s="16">
        <v>2</v>
      </c>
      <c r="BS366" s="16">
        <v>2</v>
      </c>
      <c r="BT366" s="16">
        <v>2</v>
      </c>
      <c r="BU366" s="16">
        <v>2</v>
      </c>
      <c r="BV366" s="16">
        <v>2</v>
      </c>
      <c r="BW366" s="16">
        <v>2</v>
      </c>
      <c r="BX366" s="16">
        <v>2</v>
      </c>
      <c r="BY366" s="16">
        <v>2</v>
      </c>
      <c r="BZ366" s="16">
        <v>2</v>
      </c>
      <c r="CA366" s="16">
        <v>2</v>
      </c>
      <c r="CB366" s="16">
        <v>2</v>
      </c>
      <c r="CC366" s="16">
        <v>2</v>
      </c>
      <c r="CD366" s="16">
        <v>2</v>
      </c>
      <c r="CE366" s="16">
        <v>2</v>
      </c>
      <c r="CF366" s="16">
        <v>2</v>
      </c>
      <c r="CG366" s="16">
        <v>2</v>
      </c>
      <c r="CH366" s="16">
        <v>2</v>
      </c>
      <c r="CI366" s="16">
        <v>2</v>
      </c>
      <c r="CJ366" s="16">
        <v>2</v>
      </c>
      <c r="CK366" s="16">
        <v>2</v>
      </c>
      <c r="CL366" s="16">
        <v>2</v>
      </c>
      <c r="CM366" s="16">
        <v>2</v>
      </c>
      <c r="CN366" s="16">
        <v>2</v>
      </c>
      <c r="CO366" s="16">
        <v>2</v>
      </c>
      <c r="CP366" s="16">
        <v>2</v>
      </c>
      <c r="CQ366" s="16">
        <v>2</v>
      </c>
      <c r="CR366" s="16">
        <v>2</v>
      </c>
      <c r="CS366" s="16">
        <v>2</v>
      </c>
      <c r="CT366" s="16">
        <v>2</v>
      </c>
      <c r="CU366" s="16">
        <v>2</v>
      </c>
      <c r="CV366" s="16">
        <v>2</v>
      </c>
      <c r="CW366" s="69">
        <f t="shared" si="183"/>
        <v>39</v>
      </c>
      <c r="CX366" s="352">
        <f t="shared" si="184"/>
        <v>1</v>
      </c>
      <c r="CY366" s="69">
        <f t="shared" si="185"/>
        <v>0</v>
      </c>
      <c r="CZ366" s="70">
        <f t="shared" si="186"/>
        <v>0</v>
      </c>
      <c r="DA366" s="69">
        <f t="shared" si="187"/>
        <v>0</v>
      </c>
      <c r="DB366" s="70">
        <f t="shared" si="188"/>
        <v>0</v>
      </c>
      <c r="DC366" s="69">
        <f t="shared" si="189"/>
        <v>0</v>
      </c>
      <c r="DD366" s="70">
        <f t="shared" si="190"/>
        <v>0</v>
      </c>
      <c r="DE366" s="71">
        <f t="shared" si="191"/>
        <v>2</v>
      </c>
      <c r="DF366" s="71" t="str">
        <f t="shared" si="192"/>
        <v>Đạt mục tiêu</v>
      </c>
      <c r="DG366" s="2"/>
      <c r="DH366" s="2"/>
      <c r="DI366" s="2"/>
      <c r="DJ366" s="2"/>
      <c r="DK366" s="2"/>
      <c r="DL366" s="2"/>
      <c r="DM366" s="2"/>
      <c r="DN366" s="2"/>
      <c r="DO366" s="2"/>
      <c r="DP366" s="2"/>
      <c r="DQ366" s="2"/>
      <c r="DR366" s="2"/>
      <c r="DS366" s="2"/>
      <c r="DT366" s="2"/>
      <c r="DU366" s="2"/>
      <c r="DV366" s="2"/>
      <c r="DW366" s="2"/>
      <c r="DX366" s="2"/>
      <c r="DY366" s="2"/>
      <c r="DZ366" s="2"/>
    </row>
    <row r="367" spans="1:130" ht="41.25" hidden="1" customHeight="1" x14ac:dyDescent="0.25">
      <c r="A367" s="49">
        <v>327</v>
      </c>
      <c r="B367" s="112">
        <v>465</v>
      </c>
      <c r="C367" s="113"/>
      <c r="D367" s="8" t="s">
        <v>426</v>
      </c>
      <c r="E367" s="15" t="s">
        <v>11</v>
      </c>
      <c r="F367" s="102" t="s">
        <v>431</v>
      </c>
      <c r="G367" s="64" t="s">
        <v>13</v>
      </c>
      <c r="H367" s="15" t="s">
        <v>847</v>
      </c>
      <c r="I367" s="64" t="s">
        <v>628</v>
      </c>
      <c r="J367" s="64" t="s">
        <v>406</v>
      </c>
      <c r="K367" s="16" t="s">
        <v>6</v>
      </c>
      <c r="L367" s="16" t="s">
        <v>15</v>
      </c>
      <c r="M367" s="11">
        <v>1</v>
      </c>
      <c r="N367" s="305" t="s">
        <v>543</v>
      </c>
      <c r="O367" s="66"/>
      <c r="P367" s="66"/>
      <c r="Q367" s="66"/>
      <c r="R367" s="80" t="s">
        <v>15</v>
      </c>
      <c r="S367" s="66"/>
      <c r="T367" s="66"/>
      <c r="U367" s="66"/>
      <c r="V367" s="66"/>
      <c r="W367" s="66"/>
      <c r="X367" s="66"/>
      <c r="Y367" s="67">
        <f t="shared" si="170"/>
        <v>1</v>
      </c>
      <c r="Z367" s="16"/>
      <c r="AA367" s="16"/>
      <c r="AB367" s="16"/>
      <c r="AC367" s="16"/>
      <c r="AD367" s="16"/>
      <c r="AE367" s="68"/>
      <c r="AF367" s="12"/>
      <c r="AG367" s="12"/>
      <c r="AH367" s="12"/>
      <c r="AI367" s="12"/>
      <c r="AJ367" s="12"/>
      <c r="AK367" s="12"/>
      <c r="AL367" s="12"/>
      <c r="AM367" s="12" t="s">
        <v>654</v>
      </c>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6">
        <v>2</v>
      </c>
      <c r="BK367" s="16">
        <v>2</v>
      </c>
      <c r="BL367" s="16">
        <v>2</v>
      </c>
      <c r="BM367" s="16">
        <v>2</v>
      </c>
      <c r="BN367" s="16">
        <v>2</v>
      </c>
      <c r="BO367" s="16">
        <v>2</v>
      </c>
      <c r="BP367" s="16">
        <v>2</v>
      </c>
      <c r="BQ367" s="16">
        <v>2</v>
      </c>
      <c r="BR367" s="16">
        <v>2</v>
      </c>
      <c r="BS367" s="16">
        <v>2</v>
      </c>
      <c r="BT367" s="16">
        <v>2</v>
      </c>
      <c r="BU367" s="16">
        <v>2</v>
      </c>
      <c r="BV367" s="16">
        <v>2</v>
      </c>
      <c r="BW367" s="16">
        <v>2</v>
      </c>
      <c r="BX367" s="16">
        <v>2</v>
      </c>
      <c r="BY367" s="16">
        <v>2</v>
      </c>
      <c r="BZ367" s="16">
        <v>2</v>
      </c>
      <c r="CA367" s="16">
        <v>2</v>
      </c>
      <c r="CB367" s="16">
        <v>2</v>
      </c>
      <c r="CC367" s="16">
        <v>2</v>
      </c>
      <c r="CD367" s="16">
        <v>2</v>
      </c>
      <c r="CE367" s="16">
        <v>2</v>
      </c>
      <c r="CF367" s="16">
        <v>2</v>
      </c>
      <c r="CG367" s="16">
        <v>2</v>
      </c>
      <c r="CH367" s="16">
        <v>2</v>
      </c>
      <c r="CI367" s="16">
        <v>2</v>
      </c>
      <c r="CJ367" s="16">
        <v>2</v>
      </c>
      <c r="CK367" s="16">
        <v>2</v>
      </c>
      <c r="CL367" s="16">
        <v>2</v>
      </c>
      <c r="CM367" s="16">
        <v>2</v>
      </c>
      <c r="CN367" s="16">
        <v>2</v>
      </c>
      <c r="CO367" s="16">
        <v>2</v>
      </c>
      <c r="CP367" s="16">
        <v>2</v>
      </c>
      <c r="CQ367" s="16">
        <v>2</v>
      </c>
      <c r="CR367" s="16">
        <v>2</v>
      </c>
      <c r="CS367" s="16">
        <v>2</v>
      </c>
      <c r="CT367" s="16">
        <v>2</v>
      </c>
      <c r="CU367" s="16">
        <v>2</v>
      </c>
      <c r="CV367" s="16">
        <v>2</v>
      </c>
      <c r="CW367" s="69">
        <f t="shared" si="183"/>
        <v>39</v>
      </c>
      <c r="CX367" s="352">
        <f t="shared" si="184"/>
        <v>1</v>
      </c>
      <c r="CY367" s="69">
        <f t="shared" si="185"/>
        <v>0</v>
      </c>
      <c r="CZ367" s="70">
        <f t="shared" si="186"/>
        <v>0</v>
      </c>
      <c r="DA367" s="69">
        <f t="shared" si="187"/>
        <v>0</v>
      </c>
      <c r="DB367" s="70">
        <f t="shared" si="188"/>
        <v>0</v>
      </c>
      <c r="DC367" s="69">
        <f t="shared" si="189"/>
        <v>0</v>
      </c>
      <c r="DD367" s="70">
        <f t="shared" si="190"/>
        <v>0</v>
      </c>
      <c r="DE367" s="71">
        <f t="shared" si="191"/>
        <v>2</v>
      </c>
      <c r="DF367" s="71" t="str">
        <f t="shared" si="192"/>
        <v>Đạt mục tiêu</v>
      </c>
      <c r="DG367" s="2"/>
      <c r="DH367" s="2"/>
      <c r="DI367" s="2"/>
      <c r="DJ367" s="2"/>
      <c r="DK367" s="2"/>
      <c r="DL367" s="2"/>
      <c r="DM367" s="2"/>
      <c r="DN367" s="2"/>
      <c r="DO367" s="2"/>
      <c r="DP367" s="2"/>
      <c r="DQ367" s="2"/>
      <c r="DR367" s="2"/>
      <c r="DS367" s="2"/>
      <c r="DT367" s="2"/>
      <c r="DU367" s="2"/>
      <c r="DV367" s="2"/>
      <c r="DW367" s="2"/>
      <c r="DX367" s="2"/>
      <c r="DY367" s="2"/>
      <c r="DZ367" s="2"/>
    </row>
    <row r="368" spans="1:130" ht="41.25" hidden="1" customHeight="1" x14ac:dyDescent="0.25">
      <c r="A368" s="49">
        <v>328</v>
      </c>
      <c r="B368" s="112">
        <v>465</v>
      </c>
      <c r="C368" s="113"/>
      <c r="D368" s="8" t="s">
        <v>426</v>
      </c>
      <c r="E368" s="15" t="s">
        <v>11</v>
      </c>
      <c r="F368" s="15" t="s">
        <v>432</v>
      </c>
      <c r="G368" s="64" t="s">
        <v>13</v>
      </c>
      <c r="H368" s="102" t="s">
        <v>848</v>
      </c>
      <c r="I368" s="64" t="s">
        <v>628</v>
      </c>
      <c r="J368" s="64" t="s">
        <v>406</v>
      </c>
      <c r="K368" s="16" t="s">
        <v>6</v>
      </c>
      <c r="L368" s="16" t="s">
        <v>15</v>
      </c>
      <c r="M368" s="11">
        <v>1</v>
      </c>
      <c r="N368" s="306" t="s">
        <v>545</v>
      </c>
      <c r="O368" s="66"/>
      <c r="P368" s="66"/>
      <c r="Q368" s="66"/>
      <c r="R368" s="66"/>
      <c r="S368" s="80"/>
      <c r="T368" s="66" t="s">
        <v>15</v>
      </c>
      <c r="U368" s="66"/>
      <c r="V368" s="66"/>
      <c r="W368" s="66"/>
      <c r="X368" s="66"/>
      <c r="Y368" s="67">
        <f t="shared" si="170"/>
        <v>1</v>
      </c>
      <c r="Z368" s="16"/>
      <c r="AA368" s="16"/>
      <c r="AB368" s="16"/>
      <c r="AC368" s="16"/>
      <c r="AD368" s="16"/>
      <c r="AE368" s="68"/>
      <c r="AF368" s="12"/>
      <c r="AG368" s="12"/>
      <c r="AH368" s="12"/>
      <c r="AI368" s="12"/>
      <c r="AJ368" s="12"/>
      <c r="AK368" s="12"/>
      <c r="AL368" s="12"/>
      <c r="AM368" s="12"/>
      <c r="AN368" s="12"/>
      <c r="AO368" s="12"/>
      <c r="AP368" s="12"/>
      <c r="AQ368" s="12"/>
      <c r="AR368" s="12"/>
      <c r="AS368" s="12"/>
      <c r="AT368" s="12"/>
      <c r="AU368" s="12"/>
      <c r="AV368" s="12"/>
      <c r="AW368" s="12"/>
      <c r="AX368" s="12" t="s">
        <v>626</v>
      </c>
      <c r="AY368" s="12"/>
      <c r="AZ368" s="12"/>
      <c r="BA368" s="12"/>
      <c r="BB368" s="12"/>
      <c r="BC368" s="12"/>
      <c r="BD368" s="12"/>
      <c r="BE368" s="12"/>
      <c r="BF368" s="12"/>
      <c r="BG368" s="12"/>
      <c r="BH368" s="12"/>
      <c r="BI368" s="12"/>
      <c r="BJ368" s="345">
        <v>2</v>
      </c>
      <c r="BK368" s="345">
        <v>2</v>
      </c>
      <c r="BL368" s="345">
        <v>2</v>
      </c>
      <c r="BM368" s="345">
        <v>2</v>
      </c>
      <c r="BN368" s="345">
        <v>1</v>
      </c>
      <c r="BO368" s="345">
        <v>1</v>
      </c>
      <c r="BP368" s="345">
        <v>1</v>
      </c>
      <c r="BQ368" s="345">
        <v>1</v>
      </c>
      <c r="BR368" s="345">
        <v>1</v>
      </c>
      <c r="BS368" s="345">
        <v>1</v>
      </c>
      <c r="BT368" s="345">
        <v>2</v>
      </c>
      <c r="BU368" s="345">
        <v>2</v>
      </c>
      <c r="BV368" s="345">
        <v>2</v>
      </c>
      <c r="BW368" s="345">
        <v>2</v>
      </c>
      <c r="BX368" s="345">
        <v>2</v>
      </c>
      <c r="BY368" s="345">
        <v>2</v>
      </c>
      <c r="BZ368" s="345">
        <v>2</v>
      </c>
      <c r="CA368" s="345">
        <v>2</v>
      </c>
      <c r="CB368" s="345">
        <v>2</v>
      </c>
      <c r="CC368" s="345">
        <v>2</v>
      </c>
      <c r="CD368" s="345">
        <v>2</v>
      </c>
      <c r="CE368" s="345">
        <v>2</v>
      </c>
      <c r="CF368" s="345">
        <v>2</v>
      </c>
      <c r="CG368" s="345">
        <v>2</v>
      </c>
      <c r="CH368" s="345">
        <v>2</v>
      </c>
      <c r="CI368" s="345">
        <v>2</v>
      </c>
      <c r="CJ368" s="345">
        <v>2</v>
      </c>
      <c r="CK368" s="345">
        <v>2</v>
      </c>
      <c r="CL368" s="345">
        <v>2</v>
      </c>
      <c r="CM368" s="345">
        <v>2</v>
      </c>
      <c r="CN368" s="345">
        <v>2</v>
      </c>
      <c r="CO368" s="345">
        <v>2</v>
      </c>
      <c r="CP368" s="345">
        <v>2</v>
      </c>
      <c r="CQ368" s="345">
        <v>2</v>
      </c>
      <c r="CR368" s="345">
        <v>2</v>
      </c>
      <c r="CS368" s="345">
        <v>2</v>
      </c>
      <c r="CT368" s="345">
        <v>2</v>
      </c>
      <c r="CU368" s="345">
        <v>2</v>
      </c>
      <c r="CV368" s="345">
        <v>2</v>
      </c>
      <c r="CW368" s="335">
        <f t="shared" si="183"/>
        <v>33</v>
      </c>
      <c r="CX368" s="330">
        <f t="shared" si="184"/>
        <v>0.84615384615384615</v>
      </c>
      <c r="CY368" s="335">
        <f t="shared" si="185"/>
        <v>6</v>
      </c>
      <c r="CZ368" s="339">
        <f t="shared" si="186"/>
        <v>0.15384615384615385</v>
      </c>
      <c r="DA368" s="335">
        <f t="shared" si="187"/>
        <v>0</v>
      </c>
      <c r="DB368" s="339">
        <f t="shared" si="188"/>
        <v>0</v>
      </c>
      <c r="DC368" s="335">
        <f t="shared" si="189"/>
        <v>0</v>
      </c>
      <c r="DD368" s="339">
        <f t="shared" si="190"/>
        <v>0</v>
      </c>
      <c r="DE368" s="71">
        <f t="shared" si="191"/>
        <v>1.8461538461538463</v>
      </c>
      <c r="DF368" s="71" t="str">
        <f t="shared" si="192"/>
        <v>Đạt mục tiêu</v>
      </c>
      <c r="DG368" s="2"/>
      <c r="DH368" s="2"/>
      <c r="DI368" s="2"/>
      <c r="DJ368" s="2"/>
      <c r="DK368" s="2"/>
      <c r="DL368" s="2"/>
      <c r="DM368" s="2"/>
      <c r="DN368" s="2"/>
      <c r="DO368" s="2"/>
      <c r="DP368" s="2"/>
      <c r="DQ368" s="2"/>
      <c r="DR368" s="2"/>
      <c r="DS368" s="2"/>
      <c r="DT368" s="2"/>
      <c r="DU368" s="2"/>
      <c r="DV368" s="2"/>
      <c r="DW368" s="2"/>
      <c r="DX368" s="2"/>
      <c r="DY368" s="2"/>
      <c r="DZ368" s="2"/>
    </row>
    <row r="369" spans="1:130" ht="41.25" hidden="1" customHeight="1" x14ac:dyDescent="0.25">
      <c r="A369" s="49">
        <v>329</v>
      </c>
      <c r="B369" s="112">
        <v>465</v>
      </c>
      <c r="C369" s="113"/>
      <c r="D369" s="8" t="s">
        <v>426</v>
      </c>
      <c r="E369" s="15" t="s">
        <v>11</v>
      </c>
      <c r="F369" s="8" t="s">
        <v>426</v>
      </c>
      <c r="G369" s="64" t="s">
        <v>13</v>
      </c>
      <c r="H369" s="102" t="s">
        <v>849</v>
      </c>
      <c r="I369" s="64" t="s">
        <v>628</v>
      </c>
      <c r="J369" s="64" t="s">
        <v>406</v>
      </c>
      <c r="K369" s="16" t="s">
        <v>6</v>
      </c>
      <c r="L369" s="16" t="s">
        <v>15</v>
      </c>
      <c r="M369" s="11">
        <v>1</v>
      </c>
      <c r="N369" s="11" t="s">
        <v>546</v>
      </c>
      <c r="O369" s="66"/>
      <c r="P369" s="66"/>
      <c r="Q369" s="66"/>
      <c r="R369" s="66"/>
      <c r="S369" s="66"/>
      <c r="T369" s="66"/>
      <c r="U369" s="66" t="s">
        <v>15</v>
      </c>
      <c r="V369" s="66"/>
      <c r="W369" s="66"/>
      <c r="X369" s="66"/>
      <c r="Y369" s="67">
        <f t="shared" si="170"/>
        <v>1</v>
      </c>
      <c r="Z369" s="16"/>
      <c r="AA369" s="16"/>
      <c r="AB369" s="16"/>
      <c r="AC369" s="16"/>
      <c r="AD369" s="16"/>
      <c r="AE369" s="68"/>
      <c r="AF369" s="12"/>
      <c r="AG369" s="12"/>
      <c r="AH369" s="12"/>
      <c r="AI369" s="12"/>
      <c r="AJ369" s="12"/>
      <c r="AK369" s="12"/>
      <c r="AL369" s="12"/>
      <c r="AM369" s="12"/>
      <c r="AN369" s="12"/>
      <c r="AO369" s="12"/>
      <c r="AP369" s="12"/>
      <c r="AQ369" s="12"/>
      <c r="AR369" s="12"/>
      <c r="AS369" s="12"/>
      <c r="AT369" s="12"/>
      <c r="AU369" s="12"/>
      <c r="AV369" s="12"/>
      <c r="AW369" s="12"/>
      <c r="AX369" s="12"/>
      <c r="AY369" s="12" t="s">
        <v>623</v>
      </c>
      <c r="AZ369" s="12"/>
      <c r="BA369" s="12" t="s">
        <v>645</v>
      </c>
      <c r="BB369" s="12" t="s">
        <v>626</v>
      </c>
      <c r="BC369" s="12"/>
      <c r="BD369" s="12"/>
      <c r="BE369" s="12"/>
      <c r="BF369" s="12"/>
      <c r="BG369" s="12"/>
      <c r="BH369" s="12"/>
      <c r="BI369" s="12"/>
      <c r="BJ369" s="16">
        <v>2</v>
      </c>
      <c r="BK369" s="16">
        <v>2</v>
      </c>
      <c r="BL369" s="16">
        <v>2</v>
      </c>
      <c r="BM369" s="16">
        <v>2</v>
      </c>
      <c r="BN369" s="16">
        <v>2</v>
      </c>
      <c r="BO369" s="16">
        <v>2</v>
      </c>
      <c r="BP369" s="16">
        <v>2</v>
      </c>
      <c r="BQ369" s="16">
        <v>2</v>
      </c>
      <c r="BR369" s="16">
        <v>2</v>
      </c>
      <c r="BS369" s="16">
        <v>2</v>
      </c>
      <c r="BT369" s="16">
        <v>2</v>
      </c>
      <c r="BU369" s="16">
        <v>2</v>
      </c>
      <c r="BV369" s="16">
        <v>2</v>
      </c>
      <c r="BW369" s="16">
        <v>2</v>
      </c>
      <c r="BX369" s="16">
        <v>2</v>
      </c>
      <c r="BY369" s="16">
        <v>2</v>
      </c>
      <c r="BZ369" s="16">
        <v>2</v>
      </c>
      <c r="CA369" s="16">
        <v>2</v>
      </c>
      <c r="CB369" s="16">
        <v>2</v>
      </c>
      <c r="CC369" s="16">
        <v>2</v>
      </c>
      <c r="CD369" s="16">
        <v>2</v>
      </c>
      <c r="CE369" s="16">
        <v>2</v>
      </c>
      <c r="CF369" s="16">
        <v>2</v>
      </c>
      <c r="CG369" s="16">
        <v>2</v>
      </c>
      <c r="CH369" s="16">
        <v>2</v>
      </c>
      <c r="CI369" s="16">
        <v>2</v>
      </c>
      <c r="CJ369" s="16">
        <v>2</v>
      </c>
      <c r="CK369" s="16">
        <v>2</v>
      </c>
      <c r="CL369" s="16">
        <v>2</v>
      </c>
      <c r="CM369" s="16">
        <v>2</v>
      </c>
      <c r="CN369" s="16">
        <v>2</v>
      </c>
      <c r="CO369" s="16">
        <v>2</v>
      </c>
      <c r="CP369" s="16">
        <v>2</v>
      </c>
      <c r="CQ369" s="16">
        <v>2</v>
      </c>
      <c r="CR369" s="16">
        <v>2</v>
      </c>
      <c r="CS369" s="16"/>
      <c r="CT369" s="16">
        <v>2</v>
      </c>
      <c r="CU369" s="16">
        <v>2</v>
      </c>
      <c r="CV369" s="16">
        <v>2</v>
      </c>
      <c r="CW369" s="69">
        <f t="shared" si="183"/>
        <v>38</v>
      </c>
      <c r="CX369" s="352">
        <f t="shared" si="184"/>
        <v>1</v>
      </c>
      <c r="CY369" s="69">
        <f t="shared" si="185"/>
        <v>0</v>
      </c>
      <c r="CZ369" s="70">
        <f t="shared" si="186"/>
        <v>0</v>
      </c>
      <c r="DA369" s="69">
        <f t="shared" si="187"/>
        <v>0</v>
      </c>
      <c r="DB369" s="70">
        <f t="shared" si="188"/>
        <v>0</v>
      </c>
      <c r="DC369" s="69">
        <f t="shared" si="189"/>
        <v>0</v>
      </c>
      <c r="DD369" s="70">
        <f t="shared" si="190"/>
        <v>0</v>
      </c>
      <c r="DE369" s="71">
        <f t="shared" si="191"/>
        <v>2</v>
      </c>
      <c r="DF369" s="71" t="str">
        <f t="shared" si="192"/>
        <v>Đạt mục tiêu</v>
      </c>
      <c r="DG369" s="2"/>
      <c r="DH369" s="2"/>
      <c r="DI369" s="2"/>
      <c r="DJ369" s="2"/>
      <c r="DK369" s="2"/>
      <c r="DL369" s="2"/>
      <c r="DM369" s="2"/>
      <c r="DN369" s="2"/>
      <c r="DO369" s="2"/>
      <c r="DP369" s="2"/>
      <c r="DQ369" s="2"/>
      <c r="DR369" s="2"/>
      <c r="DS369" s="2"/>
      <c r="DT369" s="2"/>
      <c r="DU369" s="2"/>
      <c r="DV369" s="2"/>
      <c r="DW369" s="2"/>
      <c r="DX369" s="2"/>
      <c r="DY369" s="2"/>
      <c r="DZ369" s="2"/>
    </row>
    <row r="370" spans="1:130" ht="40.5" hidden="1" customHeight="1" x14ac:dyDescent="0.25">
      <c r="A370" s="49">
        <v>330</v>
      </c>
      <c r="B370" s="112">
        <v>465</v>
      </c>
      <c r="C370" s="115"/>
      <c r="D370" s="8" t="s">
        <v>426</v>
      </c>
      <c r="E370" s="15" t="s">
        <v>11</v>
      </c>
      <c r="F370" s="102" t="s">
        <v>433</v>
      </c>
      <c r="G370" s="64" t="s">
        <v>13</v>
      </c>
      <c r="H370" s="15" t="s">
        <v>850</v>
      </c>
      <c r="I370" s="64" t="s">
        <v>628</v>
      </c>
      <c r="J370" s="64" t="s">
        <v>406</v>
      </c>
      <c r="K370" s="16" t="s">
        <v>6</v>
      </c>
      <c r="L370" s="16" t="s">
        <v>15</v>
      </c>
      <c r="M370" s="11">
        <v>1</v>
      </c>
      <c r="N370" s="11" t="s">
        <v>1268</v>
      </c>
      <c r="O370" s="66"/>
      <c r="P370" s="66"/>
      <c r="Q370" s="66"/>
      <c r="R370" s="66"/>
      <c r="S370" s="66"/>
      <c r="T370" s="66"/>
      <c r="U370" s="66"/>
      <c r="V370" s="66" t="s">
        <v>15</v>
      </c>
      <c r="W370" s="66"/>
      <c r="X370" s="66"/>
      <c r="Y370" s="67">
        <f t="shared" si="170"/>
        <v>1</v>
      </c>
      <c r="Z370" s="16"/>
      <c r="AA370" s="16"/>
      <c r="AB370" s="16"/>
      <c r="AC370" s="16"/>
      <c r="AD370" s="16"/>
      <c r="AE370" s="68"/>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6"/>
      <c r="BD370" s="16" t="s">
        <v>687</v>
      </c>
      <c r="BE370" s="16" t="s">
        <v>654</v>
      </c>
      <c r="BF370" s="12"/>
      <c r="BG370" s="12"/>
      <c r="BH370" s="12"/>
      <c r="BI370" s="12"/>
      <c r="BJ370" s="16">
        <v>2</v>
      </c>
      <c r="BK370" s="16">
        <v>2</v>
      </c>
      <c r="BL370" s="16">
        <v>2</v>
      </c>
      <c r="BM370" s="16">
        <v>2</v>
      </c>
      <c r="BN370" s="16">
        <v>2</v>
      </c>
      <c r="BO370" s="16">
        <v>2</v>
      </c>
      <c r="BP370" s="16">
        <v>2</v>
      </c>
      <c r="BQ370" s="16">
        <v>2</v>
      </c>
      <c r="BR370" s="16">
        <v>2</v>
      </c>
      <c r="BS370" s="16">
        <v>2</v>
      </c>
      <c r="BT370" s="16">
        <v>2</v>
      </c>
      <c r="BU370" s="16">
        <v>2</v>
      </c>
      <c r="BV370" s="16">
        <v>2</v>
      </c>
      <c r="BW370" s="16">
        <v>2</v>
      </c>
      <c r="BX370" s="16">
        <v>2</v>
      </c>
      <c r="BY370" s="16">
        <v>2</v>
      </c>
      <c r="BZ370" s="16">
        <v>2</v>
      </c>
      <c r="CA370" s="16">
        <v>2</v>
      </c>
      <c r="CB370" s="16">
        <v>2</v>
      </c>
      <c r="CC370" s="16">
        <v>2</v>
      </c>
      <c r="CD370" s="16">
        <v>2</v>
      </c>
      <c r="CE370" s="16">
        <v>2</v>
      </c>
      <c r="CF370" s="16">
        <v>2</v>
      </c>
      <c r="CG370" s="16">
        <v>2</v>
      </c>
      <c r="CH370" s="16">
        <v>2</v>
      </c>
      <c r="CI370" s="16">
        <v>2</v>
      </c>
      <c r="CJ370" s="16">
        <v>2</v>
      </c>
      <c r="CK370" s="16">
        <v>2</v>
      </c>
      <c r="CL370" s="16">
        <v>2</v>
      </c>
      <c r="CM370" s="16">
        <v>2</v>
      </c>
      <c r="CN370" s="16">
        <v>2</v>
      </c>
      <c r="CO370" s="16">
        <v>2</v>
      </c>
      <c r="CP370" s="16">
        <v>2</v>
      </c>
      <c r="CQ370" s="16">
        <v>2</v>
      </c>
      <c r="CR370" s="16">
        <v>2</v>
      </c>
      <c r="CS370" s="16"/>
      <c r="CT370" s="16">
        <v>2</v>
      </c>
      <c r="CU370" s="16">
        <v>2</v>
      </c>
      <c r="CV370" s="16">
        <v>2</v>
      </c>
      <c r="CW370" s="69">
        <f t="shared" si="183"/>
        <v>38</v>
      </c>
      <c r="CX370" s="352">
        <f t="shared" si="184"/>
        <v>1</v>
      </c>
      <c r="CY370" s="69">
        <f t="shared" si="185"/>
        <v>0</v>
      </c>
      <c r="CZ370" s="70">
        <f t="shared" si="186"/>
        <v>0</v>
      </c>
      <c r="DA370" s="69">
        <f t="shared" si="187"/>
        <v>0</v>
      </c>
      <c r="DB370" s="70">
        <f t="shared" si="188"/>
        <v>0</v>
      </c>
      <c r="DC370" s="69">
        <f t="shared" si="189"/>
        <v>0</v>
      </c>
      <c r="DD370" s="70">
        <f t="shared" si="190"/>
        <v>0</v>
      </c>
      <c r="DE370" s="71">
        <f t="shared" si="191"/>
        <v>2</v>
      </c>
      <c r="DF370" s="71" t="str">
        <f t="shared" si="192"/>
        <v>Đạt mục tiêu</v>
      </c>
      <c r="DG370" s="2"/>
      <c r="DH370" s="2"/>
      <c r="DI370" s="2"/>
      <c r="DJ370" s="2"/>
      <c r="DK370" s="2"/>
      <c r="DL370" s="2"/>
      <c r="DM370" s="2"/>
      <c r="DN370" s="2"/>
      <c r="DO370" s="2"/>
      <c r="DP370" s="2"/>
      <c r="DQ370" s="2"/>
      <c r="DR370" s="2"/>
      <c r="DS370" s="2"/>
      <c r="DT370" s="2"/>
      <c r="DU370" s="2"/>
      <c r="DV370" s="2"/>
      <c r="DW370" s="2"/>
      <c r="DX370" s="2"/>
      <c r="DY370" s="2"/>
      <c r="DZ370" s="2"/>
    </row>
    <row r="371" spans="1:130" ht="79.5" hidden="1" customHeight="1" x14ac:dyDescent="0.25">
      <c r="A371" s="49">
        <v>331</v>
      </c>
      <c r="B371" s="112">
        <v>465</v>
      </c>
      <c r="C371" s="56">
        <v>468</v>
      </c>
      <c r="D371" s="8" t="s">
        <v>434</v>
      </c>
      <c r="E371" s="15" t="s">
        <v>11</v>
      </c>
      <c r="F371" s="15" t="s">
        <v>435</v>
      </c>
      <c r="G371" s="64" t="s">
        <v>13</v>
      </c>
      <c r="H371" s="15" t="s">
        <v>435</v>
      </c>
      <c r="I371" s="64" t="s">
        <v>628</v>
      </c>
      <c r="J371" s="64" t="s">
        <v>406</v>
      </c>
      <c r="K371" s="16" t="s">
        <v>6</v>
      </c>
      <c r="L371" s="16" t="s">
        <v>15</v>
      </c>
      <c r="M371" s="11"/>
      <c r="N371" s="11" t="s">
        <v>546</v>
      </c>
      <c r="O371" s="66"/>
      <c r="P371" s="66"/>
      <c r="Q371" s="66"/>
      <c r="R371" s="66"/>
      <c r="S371" s="66"/>
      <c r="T371" s="66"/>
      <c r="U371" s="66" t="s">
        <v>15</v>
      </c>
      <c r="V371" s="66"/>
      <c r="W371" s="66"/>
      <c r="X371" s="66"/>
      <c r="Y371" s="67">
        <f t="shared" si="170"/>
        <v>1</v>
      </c>
      <c r="Z371" s="16"/>
      <c r="AA371" s="16"/>
      <c r="AB371" s="16"/>
      <c r="AC371" s="16"/>
      <c r="AD371" s="16"/>
      <c r="AE371" s="7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t="s">
        <v>626</v>
      </c>
      <c r="BB371" s="16" t="s">
        <v>623</v>
      </c>
      <c r="BC371" s="16"/>
      <c r="BD371" s="16"/>
      <c r="BE371" s="16"/>
      <c r="BF371" s="16"/>
      <c r="BG371" s="16"/>
      <c r="BH371" s="16"/>
      <c r="BI371" s="16"/>
      <c r="BJ371" s="16">
        <v>2</v>
      </c>
      <c r="BK371" s="16">
        <v>2</v>
      </c>
      <c r="BL371" s="16">
        <v>2</v>
      </c>
      <c r="BM371" s="16">
        <v>2</v>
      </c>
      <c r="BN371" s="16">
        <v>2</v>
      </c>
      <c r="BO371" s="16">
        <v>2</v>
      </c>
      <c r="BP371" s="16">
        <v>2</v>
      </c>
      <c r="BQ371" s="16">
        <v>2</v>
      </c>
      <c r="BR371" s="16">
        <v>2</v>
      </c>
      <c r="BS371" s="16">
        <v>2</v>
      </c>
      <c r="BT371" s="16">
        <v>2</v>
      </c>
      <c r="BU371" s="16">
        <v>2</v>
      </c>
      <c r="BV371" s="16">
        <v>2</v>
      </c>
      <c r="BW371" s="16">
        <v>2</v>
      </c>
      <c r="BX371" s="16">
        <v>2</v>
      </c>
      <c r="BY371" s="16">
        <v>2</v>
      </c>
      <c r="BZ371" s="16">
        <v>2</v>
      </c>
      <c r="CA371" s="16">
        <v>2</v>
      </c>
      <c r="CB371" s="16">
        <v>2</v>
      </c>
      <c r="CC371" s="16">
        <v>2</v>
      </c>
      <c r="CD371" s="16">
        <v>2</v>
      </c>
      <c r="CE371" s="16">
        <v>2</v>
      </c>
      <c r="CF371" s="16">
        <v>2</v>
      </c>
      <c r="CG371" s="16">
        <v>2</v>
      </c>
      <c r="CH371" s="16">
        <v>2</v>
      </c>
      <c r="CI371" s="16">
        <v>2</v>
      </c>
      <c r="CJ371" s="16">
        <v>2</v>
      </c>
      <c r="CK371" s="16">
        <v>2</v>
      </c>
      <c r="CL371" s="16">
        <v>2</v>
      </c>
      <c r="CM371" s="16">
        <v>2</v>
      </c>
      <c r="CN371" s="16">
        <v>2</v>
      </c>
      <c r="CO371" s="16">
        <v>2</v>
      </c>
      <c r="CP371" s="16">
        <v>2</v>
      </c>
      <c r="CQ371" s="16">
        <v>2</v>
      </c>
      <c r="CR371" s="16">
        <v>2</v>
      </c>
      <c r="CS371" s="16"/>
      <c r="CT371" s="16">
        <v>2</v>
      </c>
      <c r="CU371" s="16">
        <v>2</v>
      </c>
      <c r="CV371" s="16">
        <v>2</v>
      </c>
      <c r="CW371" s="69">
        <f t="shared" si="183"/>
        <v>38</v>
      </c>
      <c r="CX371" s="352">
        <f t="shared" si="184"/>
        <v>1</v>
      </c>
      <c r="CY371" s="69">
        <f t="shared" si="185"/>
        <v>0</v>
      </c>
      <c r="CZ371" s="70">
        <f t="shared" si="186"/>
        <v>0</v>
      </c>
      <c r="DA371" s="69">
        <f t="shared" si="187"/>
        <v>0</v>
      </c>
      <c r="DB371" s="70">
        <f t="shared" si="188"/>
        <v>0</v>
      </c>
      <c r="DC371" s="69">
        <f t="shared" si="189"/>
        <v>0</v>
      </c>
      <c r="DD371" s="70">
        <f t="shared" si="190"/>
        <v>0</v>
      </c>
      <c r="DE371" s="71">
        <f t="shared" si="191"/>
        <v>2</v>
      </c>
      <c r="DF371" s="71" t="str">
        <f t="shared" si="192"/>
        <v>Đạt mục tiêu</v>
      </c>
      <c r="DG371" s="2"/>
      <c r="DH371" s="2"/>
      <c r="DI371" s="2"/>
      <c r="DJ371" s="2"/>
      <c r="DK371" s="2"/>
      <c r="DL371" s="2"/>
      <c r="DM371" s="2"/>
      <c r="DN371" s="2"/>
      <c r="DO371" s="2"/>
      <c r="DP371" s="2"/>
      <c r="DQ371" s="2"/>
      <c r="DR371" s="2"/>
      <c r="DS371" s="2"/>
      <c r="DT371" s="2"/>
      <c r="DU371" s="2"/>
      <c r="DV371" s="2"/>
      <c r="DW371" s="2"/>
      <c r="DX371" s="2"/>
      <c r="DY371" s="2"/>
      <c r="DZ371" s="2"/>
    </row>
    <row r="372" spans="1:130" ht="24.75" customHeight="1" x14ac:dyDescent="0.25">
      <c r="A372" s="49">
        <v>332</v>
      </c>
      <c r="B372" s="55">
        <v>468</v>
      </c>
      <c r="C372" s="56">
        <v>469</v>
      </c>
      <c r="D372" s="623" t="s">
        <v>436</v>
      </c>
      <c r="E372" s="624"/>
      <c r="F372" s="624"/>
      <c r="G372" s="624"/>
      <c r="H372" s="625"/>
      <c r="I372" s="64"/>
      <c r="J372" s="57"/>
      <c r="K372" s="57" t="s">
        <v>8</v>
      </c>
      <c r="L372" s="57" t="s">
        <v>8</v>
      </c>
      <c r="M372" s="103">
        <f>SUM(M373:M382)</f>
        <v>3</v>
      </c>
      <c r="N372" s="298"/>
      <c r="O372" s="82" t="s">
        <v>609</v>
      </c>
      <c r="P372" s="82" t="s">
        <v>609</v>
      </c>
      <c r="Q372" s="82" t="s">
        <v>609</v>
      </c>
      <c r="R372" s="82" t="s">
        <v>609</v>
      </c>
      <c r="S372" s="82" t="s">
        <v>609</v>
      </c>
      <c r="T372" s="82" t="s">
        <v>609</v>
      </c>
      <c r="U372" s="82" t="s">
        <v>609</v>
      </c>
      <c r="V372" s="82" t="s">
        <v>609</v>
      </c>
      <c r="W372" s="82" t="s">
        <v>609</v>
      </c>
      <c r="X372" s="82" t="s">
        <v>609</v>
      </c>
      <c r="Y372" s="67">
        <f t="shared" ref="Y372:Y403" si="193">COUNTIF(O372:X372,"x")</f>
        <v>0</v>
      </c>
      <c r="Z372" s="57" t="s">
        <v>8</v>
      </c>
      <c r="AA372" s="57"/>
      <c r="AB372" s="57"/>
      <c r="AC372" s="57"/>
      <c r="AD372" s="57"/>
      <c r="AE372" s="57" t="s">
        <v>609</v>
      </c>
      <c r="AF372" s="57" t="s">
        <v>609</v>
      </c>
      <c r="AG372" s="57" t="s">
        <v>609</v>
      </c>
      <c r="AH372" s="78"/>
      <c r="AI372" s="78"/>
      <c r="AJ372" s="78"/>
      <c r="AK372" s="78"/>
      <c r="AL372" s="78"/>
      <c r="AM372" s="78"/>
      <c r="AN372" s="78"/>
      <c r="AO372" s="78"/>
      <c r="AP372" s="78"/>
      <c r="AQ372" s="78"/>
      <c r="AR372" s="78"/>
      <c r="AS372" s="78"/>
      <c r="AT372" s="78"/>
      <c r="AU372" s="78"/>
      <c r="AV372" s="78"/>
      <c r="AW372" s="78"/>
      <c r="AX372" s="78"/>
      <c r="AY372" s="78"/>
      <c r="AZ372" s="78"/>
      <c r="BA372" s="78"/>
      <c r="BB372" s="78"/>
      <c r="BC372" s="78"/>
      <c r="BD372" s="78"/>
      <c r="BE372" s="78"/>
      <c r="BF372" s="78"/>
      <c r="BG372" s="78"/>
      <c r="BH372" s="78"/>
      <c r="BI372" s="78"/>
      <c r="BJ372" s="336" t="s">
        <v>8</v>
      </c>
      <c r="BK372" s="336" t="s">
        <v>8</v>
      </c>
      <c r="BL372" s="336" t="s">
        <v>8</v>
      </c>
      <c r="BM372" s="336" t="s">
        <v>8</v>
      </c>
      <c r="BN372" s="336" t="s">
        <v>8</v>
      </c>
      <c r="BO372" s="336" t="s">
        <v>8</v>
      </c>
      <c r="BP372" s="336" t="s">
        <v>8</v>
      </c>
      <c r="BQ372" s="336" t="s">
        <v>8</v>
      </c>
      <c r="BR372" s="336" t="s">
        <v>8</v>
      </c>
      <c r="BS372" s="336"/>
      <c r="BT372" s="336"/>
      <c r="BU372" s="336"/>
      <c r="BV372" s="336"/>
      <c r="BW372" s="336"/>
      <c r="BX372" s="336"/>
      <c r="BY372" s="336"/>
      <c r="BZ372" s="336"/>
      <c r="CA372" s="336"/>
      <c r="CB372" s="336"/>
      <c r="CC372" s="336" t="s">
        <v>8</v>
      </c>
      <c r="CD372" s="336"/>
      <c r="CE372" s="336" t="s">
        <v>8</v>
      </c>
      <c r="CF372" s="336" t="s">
        <v>8</v>
      </c>
      <c r="CG372" s="336" t="s">
        <v>8</v>
      </c>
      <c r="CH372" s="336" t="s">
        <v>8</v>
      </c>
      <c r="CI372" s="336" t="s">
        <v>8</v>
      </c>
      <c r="CJ372" s="336" t="s">
        <v>8</v>
      </c>
      <c r="CK372" s="336" t="s">
        <v>8</v>
      </c>
      <c r="CL372" s="336" t="s">
        <v>8</v>
      </c>
      <c r="CM372" s="336" t="s">
        <v>8</v>
      </c>
      <c r="CN372" s="336" t="s">
        <v>8</v>
      </c>
      <c r="CO372" s="336" t="s">
        <v>8</v>
      </c>
      <c r="CP372" s="336" t="s">
        <v>8</v>
      </c>
      <c r="CQ372" s="336" t="s">
        <v>8</v>
      </c>
      <c r="CR372" s="336" t="s">
        <v>8</v>
      </c>
      <c r="CS372" s="336"/>
      <c r="CT372" s="336" t="s">
        <v>8</v>
      </c>
      <c r="CU372" s="336" t="s">
        <v>8</v>
      </c>
      <c r="CV372" s="336" t="s">
        <v>8</v>
      </c>
      <c r="CW372" s="336" t="s">
        <v>8</v>
      </c>
      <c r="CX372" s="331" t="s">
        <v>8</v>
      </c>
      <c r="CY372" s="336" t="s">
        <v>8</v>
      </c>
      <c r="CZ372" s="336" t="s">
        <v>8</v>
      </c>
      <c r="DA372" s="336" t="s">
        <v>8</v>
      </c>
      <c r="DB372" s="336" t="s">
        <v>8</v>
      </c>
      <c r="DC372" s="336" t="s">
        <v>8</v>
      </c>
      <c r="DD372" s="336" t="s">
        <v>8</v>
      </c>
      <c r="DE372" s="57" t="s">
        <v>8</v>
      </c>
      <c r="DF372" s="57" t="s">
        <v>8</v>
      </c>
      <c r="DG372" s="2"/>
      <c r="DH372" s="2"/>
      <c r="DI372" s="2"/>
      <c r="DJ372" s="2"/>
      <c r="DK372" s="2"/>
      <c r="DL372" s="2"/>
      <c r="DM372" s="2"/>
      <c r="DN372" s="2"/>
      <c r="DO372" s="2"/>
      <c r="DP372" s="2"/>
      <c r="DQ372" s="2"/>
      <c r="DR372" s="2"/>
      <c r="DS372" s="2"/>
      <c r="DT372" s="2"/>
      <c r="DU372" s="2"/>
      <c r="DV372" s="2"/>
      <c r="DW372" s="2"/>
      <c r="DX372" s="2"/>
      <c r="DY372" s="2"/>
      <c r="DZ372" s="2"/>
    </row>
    <row r="373" spans="1:130" ht="72" hidden="1" customHeight="1" x14ac:dyDescent="0.25">
      <c r="A373" s="49">
        <v>333</v>
      </c>
      <c r="B373" s="62">
        <v>469</v>
      </c>
      <c r="C373" s="56">
        <v>471</v>
      </c>
      <c r="D373" s="8" t="s">
        <v>437</v>
      </c>
      <c r="E373" s="15" t="s">
        <v>11</v>
      </c>
      <c r="F373" s="15" t="s">
        <v>438</v>
      </c>
      <c r="G373" s="64" t="s">
        <v>19</v>
      </c>
      <c r="H373" s="146" t="s">
        <v>851</v>
      </c>
      <c r="I373" s="64" t="s">
        <v>628</v>
      </c>
      <c r="J373" s="64" t="s">
        <v>406</v>
      </c>
      <c r="K373" s="16" t="s">
        <v>6</v>
      </c>
      <c r="L373" s="16" t="s">
        <v>15</v>
      </c>
      <c r="M373" s="11">
        <v>1</v>
      </c>
      <c r="N373" s="305" t="s">
        <v>543</v>
      </c>
      <c r="O373" s="66"/>
      <c r="P373" s="80"/>
      <c r="Q373" s="66"/>
      <c r="R373" s="66" t="s">
        <v>15</v>
      </c>
      <c r="S373" s="66"/>
      <c r="T373" s="66"/>
      <c r="U373" s="66"/>
      <c r="V373" s="66"/>
      <c r="W373" s="66"/>
      <c r="X373" s="66"/>
      <c r="Y373" s="67">
        <f t="shared" si="193"/>
        <v>1</v>
      </c>
      <c r="Z373" s="16"/>
      <c r="AA373" s="12"/>
      <c r="AB373" s="12"/>
      <c r="AC373" s="12"/>
      <c r="AD373" s="12"/>
      <c r="AE373" s="68"/>
      <c r="AF373" s="68"/>
      <c r="AG373" s="68"/>
      <c r="AH373" s="12"/>
      <c r="AI373" s="12"/>
      <c r="AJ373" s="12"/>
      <c r="AK373" s="12"/>
      <c r="AL373" s="12"/>
      <c r="AM373" s="12"/>
      <c r="AN373" s="12"/>
      <c r="AO373" s="12"/>
      <c r="AP373" s="12" t="s">
        <v>626</v>
      </c>
      <c r="AQ373" s="12"/>
      <c r="AR373" s="12"/>
      <c r="AS373" s="12"/>
      <c r="AT373" s="12"/>
      <c r="AU373" s="12"/>
      <c r="AV373" s="12"/>
      <c r="AW373" s="12"/>
      <c r="AX373" s="12"/>
      <c r="AY373" s="12"/>
      <c r="AZ373" s="12"/>
      <c r="BA373" s="12"/>
      <c r="BB373" s="12"/>
      <c r="BC373" s="12"/>
      <c r="BD373" s="12"/>
      <c r="BE373" s="12"/>
      <c r="BF373" s="12"/>
      <c r="BG373" s="12"/>
      <c r="BH373" s="12"/>
      <c r="BI373" s="12"/>
      <c r="BJ373" s="16">
        <v>2</v>
      </c>
      <c r="BK373" s="16">
        <v>2</v>
      </c>
      <c r="BL373" s="16">
        <v>2</v>
      </c>
      <c r="BM373" s="16">
        <v>2</v>
      </c>
      <c r="BN373" s="16">
        <v>2</v>
      </c>
      <c r="BO373" s="16">
        <v>2</v>
      </c>
      <c r="BP373" s="16">
        <v>2</v>
      </c>
      <c r="BQ373" s="16">
        <v>2</v>
      </c>
      <c r="BR373" s="16">
        <v>2</v>
      </c>
      <c r="BS373" s="16">
        <v>2</v>
      </c>
      <c r="BT373" s="16">
        <v>2</v>
      </c>
      <c r="BU373" s="16">
        <v>2</v>
      </c>
      <c r="BV373" s="16">
        <v>2</v>
      </c>
      <c r="BW373" s="16">
        <v>2</v>
      </c>
      <c r="BX373" s="16">
        <v>2</v>
      </c>
      <c r="BY373" s="16">
        <v>2</v>
      </c>
      <c r="BZ373" s="16">
        <v>2</v>
      </c>
      <c r="CA373" s="16">
        <v>2</v>
      </c>
      <c r="CB373" s="16">
        <v>2</v>
      </c>
      <c r="CC373" s="16">
        <v>2</v>
      </c>
      <c r="CD373" s="16">
        <v>2</v>
      </c>
      <c r="CE373" s="16">
        <v>2</v>
      </c>
      <c r="CF373" s="16">
        <v>2</v>
      </c>
      <c r="CG373" s="16">
        <v>2</v>
      </c>
      <c r="CH373" s="16">
        <v>2</v>
      </c>
      <c r="CI373" s="16">
        <v>2</v>
      </c>
      <c r="CJ373" s="16">
        <v>2</v>
      </c>
      <c r="CK373" s="16">
        <v>2</v>
      </c>
      <c r="CL373" s="16">
        <v>2</v>
      </c>
      <c r="CM373" s="16">
        <v>2</v>
      </c>
      <c r="CN373" s="16">
        <v>2</v>
      </c>
      <c r="CO373" s="16">
        <v>2</v>
      </c>
      <c r="CP373" s="16">
        <v>2</v>
      </c>
      <c r="CQ373" s="16">
        <v>2</v>
      </c>
      <c r="CR373" s="16">
        <v>2</v>
      </c>
      <c r="CS373" s="16">
        <v>2</v>
      </c>
      <c r="CT373" s="16">
        <v>2</v>
      </c>
      <c r="CU373" s="16">
        <v>2</v>
      </c>
      <c r="CV373" s="16">
        <v>2</v>
      </c>
      <c r="CW373" s="69">
        <f t="shared" ref="CW373:CW389" si="194">COUNTIF(BJ373:CV373,"2")</f>
        <v>39</v>
      </c>
      <c r="CX373" s="352">
        <f t="shared" ref="CX373:CX389" si="195">CW373/(CW373+CY373+DA373+DC373)</f>
        <v>1</v>
      </c>
      <c r="CY373" s="69">
        <f t="shared" ref="CY373:CY389" si="196">COUNTIF(BJ373:CV373,"1")</f>
        <v>0</v>
      </c>
      <c r="CZ373" s="70">
        <f t="shared" ref="CZ373:CZ389" si="197">CY373/(CW373+CY373+DA373+DC373)</f>
        <v>0</v>
      </c>
      <c r="DA373" s="69">
        <f t="shared" ref="DA373:DA389" si="198">COUNTIF(BJ373:CV373,"0")</f>
        <v>0</v>
      </c>
      <c r="DB373" s="70">
        <f t="shared" ref="DB373:DB389" si="199">DA373/(CW373+CY373+DA373+DC373)</f>
        <v>0</v>
      </c>
      <c r="DC373" s="69">
        <f t="shared" ref="DC373:DC389" si="200">COUNTIF(BJ373:CV373,"KĐG")</f>
        <v>0</v>
      </c>
      <c r="DD373" s="70">
        <f t="shared" ref="DD373:DD389" si="201">DC373/(CW373+CY373+DA373+DC373)</f>
        <v>0</v>
      </c>
      <c r="DE373" s="71">
        <f t="shared" ref="DE373:DE389" si="202">(((CW373*2)+(CY373*1)+(DA373*0)))/(CW373+CY373+DA373)</f>
        <v>2</v>
      </c>
      <c r="DF373" s="71" t="str">
        <f t="shared" ref="DF373:DF389" si="203">IF(DD373&gt;=50%,"KĐG",IF(DE373&gt;=1.6,"Đạt mục tiêu",IF(DE373&gt;=1,"Cần cố gắng","Chưa đạt")))</f>
        <v>Đạt mục tiêu</v>
      </c>
      <c r="DG373" s="2"/>
      <c r="DH373" s="2"/>
      <c r="DI373" s="2"/>
      <c r="DJ373" s="2"/>
      <c r="DK373" s="2"/>
      <c r="DL373" s="2"/>
      <c r="DM373" s="2"/>
      <c r="DN373" s="2"/>
      <c r="DO373" s="2"/>
      <c r="DP373" s="2"/>
      <c r="DQ373" s="2"/>
      <c r="DR373" s="2"/>
      <c r="DS373" s="2"/>
      <c r="DT373" s="2"/>
      <c r="DU373" s="2"/>
      <c r="DV373" s="2"/>
      <c r="DW373" s="2"/>
      <c r="DX373" s="2"/>
      <c r="DY373" s="2"/>
      <c r="DZ373" s="2"/>
    </row>
    <row r="374" spans="1:130" ht="63.75" hidden="1" customHeight="1" x14ac:dyDescent="0.25">
      <c r="A374" s="49">
        <v>334</v>
      </c>
      <c r="B374" s="62">
        <v>471</v>
      </c>
      <c r="C374" s="56">
        <v>474</v>
      </c>
      <c r="D374" s="8" t="s">
        <v>439</v>
      </c>
      <c r="E374" s="15" t="s">
        <v>11</v>
      </c>
      <c r="F374" s="15" t="s">
        <v>440</v>
      </c>
      <c r="G374" s="64" t="s">
        <v>19</v>
      </c>
      <c r="H374" s="144" t="s">
        <v>852</v>
      </c>
      <c r="I374" s="64" t="s">
        <v>628</v>
      </c>
      <c r="J374" s="64" t="s">
        <v>406</v>
      </c>
      <c r="K374" s="16" t="s">
        <v>6</v>
      </c>
      <c r="L374" s="16" t="s">
        <v>15</v>
      </c>
      <c r="M374" s="11"/>
      <c r="N374" s="305" t="s">
        <v>543</v>
      </c>
      <c r="O374" s="66"/>
      <c r="P374" s="66"/>
      <c r="Q374" s="66"/>
      <c r="R374" s="66" t="s">
        <v>15</v>
      </c>
      <c r="S374" s="66"/>
      <c r="T374" s="66"/>
      <c r="U374" s="66"/>
      <c r="V374" s="66"/>
      <c r="W374" s="66"/>
      <c r="X374" s="66"/>
      <c r="Y374" s="67">
        <f t="shared" si="193"/>
        <v>1</v>
      </c>
      <c r="Z374" s="16"/>
      <c r="AA374" s="12"/>
      <c r="AB374" s="12"/>
      <c r="AC374" s="12"/>
      <c r="AD374" s="12"/>
      <c r="AE374" s="68"/>
      <c r="AF374" s="12"/>
      <c r="AG374" s="12"/>
      <c r="AH374" s="12"/>
      <c r="AI374" s="12"/>
      <c r="AJ374" s="12"/>
      <c r="AK374" s="12"/>
      <c r="AL374" s="12"/>
      <c r="AM374" s="12"/>
      <c r="AN374" s="12" t="s">
        <v>710</v>
      </c>
      <c r="AO374" s="12" t="s">
        <v>645</v>
      </c>
      <c r="AP374" s="12"/>
      <c r="AQ374" s="12"/>
      <c r="AR374" s="12"/>
      <c r="AS374" s="12"/>
      <c r="AT374" s="12"/>
      <c r="AU374" s="12"/>
      <c r="AV374" s="12"/>
      <c r="AW374" s="12"/>
      <c r="AX374" s="12"/>
      <c r="AY374" s="12"/>
      <c r="AZ374" s="12"/>
      <c r="BA374" s="12"/>
      <c r="BB374" s="12"/>
      <c r="BC374" s="12"/>
      <c r="BD374" s="12"/>
      <c r="BE374" s="12"/>
      <c r="BF374" s="12"/>
      <c r="BG374" s="12"/>
      <c r="BH374" s="12"/>
      <c r="BI374" s="12"/>
      <c r="BJ374" s="16">
        <v>2</v>
      </c>
      <c r="BK374" s="16">
        <v>2</v>
      </c>
      <c r="BL374" s="16">
        <v>2</v>
      </c>
      <c r="BM374" s="16">
        <v>2</v>
      </c>
      <c r="BN374" s="16">
        <v>2</v>
      </c>
      <c r="BO374" s="16">
        <v>2</v>
      </c>
      <c r="BP374" s="16">
        <v>2</v>
      </c>
      <c r="BQ374" s="16">
        <v>2</v>
      </c>
      <c r="BR374" s="16">
        <v>2</v>
      </c>
      <c r="BS374" s="16">
        <v>2</v>
      </c>
      <c r="BT374" s="16">
        <v>2</v>
      </c>
      <c r="BU374" s="16">
        <v>2</v>
      </c>
      <c r="BV374" s="16">
        <v>2</v>
      </c>
      <c r="BW374" s="16">
        <v>2</v>
      </c>
      <c r="BX374" s="16">
        <v>2</v>
      </c>
      <c r="BY374" s="16">
        <v>2</v>
      </c>
      <c r="BZ374" s="16">
        <v>2</v>
      </c>
      <c r="CA374" s="16">
        <v>2</v>
      </c>
      <c r="CB374" s="16">
        <v>2</v>
      </c>
      <c r="CC374" s="16">
        <v>2</v>
      </c>
      <c r="CD374" s="16">
        <v>2</v>
      </c>
      <c r="CE374" s="16">
        <v>2</v>
      </c>
      <c r="CF374" s="16">
        <v>2</v>
      </c>
      <c r="CG374" s="16">
        <v>2</v>
      </c>
      <c r="CH374" s="16">
        <v>2</v>
      </c>
      <c r="CI374" s="16">
        <v>2</v>
      </c>
      <c r="CJ374" s="16">
        <v>2</v>
      </c>
      <c r="CK374" s="16">
        <v>2</v>
      </c>
      <c r="CL374" s="16">
        <v>2</v>
      </c>
      <c r="CM374" s="16">
        <v>2</v>
      </c>
      <c r="CN374" s="16">
        <v>2</v>
      </c>
      <c r="CO374" s="16">
        <v>2</v>
      </c>
      <c r="CP374" s="16">
        <v>2</v>
      </c>
      <c r="CQ374" s="16">
        <v>2</v>
      </c>
      <c r="CR374" s="16">
        <v>2</v>
      </c>
      <c r="CS374" s="16">
        <v>2</v>
      </c>
      <c r="CT374" s="16">
        <v>2</v>
      </c>
      <c r="CU374" s="16">
        <v>2</v>
      </c>
      <c r="CV374" s="16">
        <v>2</v>
      </c>
      <c r="CW374" s="69">
        <f t="shared" si="194"/>
        <v>39</v>
      </c>
      <c r="CX374" s="352">
        <f t="shared" si="195"/>
        <v>1</v>
      </c>
      <c r="CY374" s="69">
        <f t="shared" si="196"/>
        <v>0</v>
      </c>
      <c r="CZ374" s="70">
        <f t="shared" si="197"/>
        <v>0</v>
      </c>
      <c r="DA374" s="69">
        <f t="shared" si="198"/>
        <v>0</v>
      </c>
      <c r="DB374" s="70">
        <f t="shared" si="199"/>
        <v>0</v>
      </c>
      <c r="DC374" s="69">
        <f t="shared" si="200"/>
        <v>0</v>
      </c>
      <c r="DD374" s="70">
        <f t="shared" si="201"/>
        <v>0</v>
      </c>
      <c r="DE374" s="71">
        <f t="shared" si="202"/>
        <v>2</v>
      </c>
      <c r="DF374" s="71" t="str">
        <f t="shared" si="203"/>
        <v>Đạt mục tiêu</v>
      </c>
      <c r="DG374" s="2"/>
      <c r="DH374" s="2"/>
      <c r="DI374" s="2"/>
      <c r="DJ374" s="2"/>
      <c r="DK374" s="2"/>
      <c r="DL374" s="2"/>
      <c r="DM374" s="2"/>
      <c r="DN374" s="2"/>
      <c r="DO374" s="2"/>
      <c r="DP374" s="2"/>
      <c r="DQ374" s="2"/>
      <c r="DR374" s="2"/>
      <c r="DS374" s="2"/>
      <c r="DT374" s="2"/>
      <c r="DU374" s="2"/>
      <c r="DV374" s="2"/>
      <c r="DW374" s="2"/>
      <c r="DX374" s="2"/>
      <c r="DY374" s="2"/>
      <c r="DZ374" s="2"/>
    </row>
    <row r="375" spans="1:130" ht="61.5" hidden="1" customHeight="1" x14ac:dyDescent="0.25">
      <c r="A375" s="49">
        <v>335</v>
      </c>
      <c r="B375" s="62">
        <v>474</v>
      </c>
      <c r="C375" s="56">
        <v>475</v>
      </c>
      <c r="D375" s="8" t="s">
        <v>441</v>
      </c>
      <c r="E375" s="15" t="s">
        <v>11</v>
      </c>
      <c r="F375" s="15" t="s">
        <v>442</v>
      </c>
      <c r="G375" s="64" t="s">
        <v>19</v>
      </c>
      <c r="H375" s="15" t="s">
        <v>442</v>
      </c>
      <c r="I375" s="64" t="s">
        <v>628</v>
      </c>
      <c r="J375" s="64" t="s">
        <v>406</v>
      </c>
      <c r="K375" s="16" t="s">
        <v>6</v>
      </c>
      <c r="L375" s="16" t="s">
        <v>15</v>
      </c>
      <c r="M375" s="11"/>
      <c r="N375" s="306" t="s">
        <v>545</v>
      </c>
      <c r="O375" s="116"/>
      <c r="P375" s="66"/>
      <c r="Q375" s="66"/>
      <c r="R375" s="66"/>
      <c r="S375" s="66"/>
      <c r="T375" s="66" t="s">
        <v>15</v>
      </c>
      <c r="U375" s="66"/>
      <c r="V375" s="66"/>
      <c r="W375" s="66"/>
      <c r="X375" s="66"/>
      <c r="Y375" s="67">
        <f t="shared" si="193"/>
        <v>1</v>
      </c>
      <c r="Z375" s="16"/>
      <c r="AA375" s="16"/>
      <c r="AB375" s="16"/>
      <c r="AC375" s="16"/>
      <c r="AD375" s="16"/>
      <c r="AE375" s="68"/>
      <c r="AF375" s="12"/>
      <c r="AG375" s="12"/>
      <c r="AH375" s="12"/>
      <c r="AI375" s="12"/>
      <c r="AJ375" s="12"/>
      <c r="AK375" s="12"/>
      <c r="AL375" s="12"/>
      <c r="AM375" s="12"/>
      <c r="AN375" s="12"/>
      <c r="AO375" s="12"/>
      <c r="AP375" s="12"/>
      <c r="AQ375" s="12"/>
      <c r="AR375" s="12"/>
      <c r="AS375" s="12"/>
      <c r="AT375" s="12"/>
      <c r="AU375" s="12" t="s">
        <v>623</v>
      </c>
      <c r="AV375" s="12"/>
      <c r="AW375" s="12" t="s">
        <v>623</v>
      </c>
      <c r="AX375" s="12"/>
      <c r="AY375" s="12"/>
      <c r="AZ375" s="12"/>
      <c r="BA375" s="12"/>
      <c r="BB375" s="12"/>
      <c r="BC375" s="12"/>
      <c r="BD375" s="12"/>
      <c r="BE375" s="12"/>
      <c r="BF375" s="12"/>
      <c r="BG375" s="12"/>
      <c r="BH375" s="12"/>
      <c r="BI375" s="12"/>
      <c r="BJ375" s="345">
        <v>1</v>
      </c>
      <c r="BK375" s="345">
        <v>1</v>
      </c>
      <c r="BL375" s="345">
        <v>1</v>
      </c>
      <c r="BM375" s="345">
        <v>1</v>
      </c>
      <c r="BN375" s="345">
        <v>2</v>
      </c>
      <c r="BO375" s="345">
        <v>2</v>
      </c>
      <c r="BP375" s="345">
        <v>2</v>
      </c>
      <c r="BQ375" s="345">
        <v>2</v>
      </c>
      <c r="BR375" s="345">
        <v>2</v>
      </c>
      <c r="BS375" s="345">
        <v>2</v>
      </c>
      <c r="BT375" s="345">
        <v>2</v>
      </c>
      <c r="BU375" s="345">
        <v>2</v>
      </c>
      <c r="BV375" s="345">
        <v>2</v>
      </c>
      <c r="BW375" s="345">
        <v>2</v>
      </c>
      <c r="BX375" s="345">
        <v>2</v>
      </c>
      <c r="BY375" s="345">
        <v>2</v>
      </c>
      <c r="BZ375" s="345">
        <v>2</v>
      </c>
      <c r="CA375" s="345">
        <v>2</v>
      </c>
      <c r="CB375" s="345">
        <v>2</v>
      </c>
      <c r="CC375" s="345">
        <v>2</v>
      </c>
      <c r="CD375" s="345">
        <v>2</v>
      </c>
      <c r="CE375" s="345">
        <v>2</v>
      </c>
      <c r="CF375" s="345">
        <v>2</v>
      </c>
      <c r="CG375" s="345">
        <v>2</v>
      </c>
      <c r="CH375" s="345">
        <v>2</v>
      </c>
      <c r="CI375" s="345">
        <v>2</v>
      </c>
      <c r="CJ375" s="345">
        <v>2</v>
      </c>
      <c r="CK375" s="345">
        <v>2</v>
      </c>
      <c r="CL375" s="345">
        <v>2</v>
      </c>
      <c r="CM375" s="345">
        <v>2</v>
      </c>
      <c r="CN375" s="345">
        <v>2</v>
      </c>
      <c r="CO375" s="345">
        <v>2</v>
      </c>
      <c r="CP375" s="345">
        <v>2</v>
      </c>
      <c r="CQ375" s="345">
        <v>2</v>
      </c>
      <c r="CR375" s="345">
        <v>2</v>
      </c>
      <c r="CS375" s="345">
        <v>2</v>
      </c>
      <c r="CT375" s="345">
        <v>2</v>
      </c>
      <c r="CU375" s="345">
        <v>2</v>
      </c>
      <c r="CV375" s="345">
        <v>2</v>
      </c>
      <c r="CW375" s="335">
        <f t="shared" si="194"/>
        <v>35</v>
      </c>
      <c r="CX375" s="330">
        <f t="shared" si="195"/>
        <v>0.89743589743589747</v>
      </c>
      <c r="CY375" s="335">
        <f t="shared" si="196"/>
        <v>4</v>
      </c>
      <c r="CZ375" s="339">
        <f t="shared" si="197"/>
        <v>0.10256410256410256</v>
      </c>
      <c r="DA375" s="335">
        <f t="shared" si="198"/>
        <v>0</v>
      </c>
      <c r="DB375" s="339">
        <f t="shared" si="199"/>
        <v>0</v>
      </c>
      <c r="DC375" s="335">
        <f t="shared" si="200"/>
        <v>0</v>
      </c>
      <c r="DD375" s="339">
        <f t="shared" si="201"/>
        <v>0</v>
      </c>
      <c r="DE375" s="71">
        <f t="shared" si="202"/>
        <v>1.8974358974358974</v>
      </c>
      <c r="DF375" s="71" t="str">
        <f t="shared" si="203"/>
        <v>Đạt mục tiêu</v>
      </c>
      <c r="DG375" s="2"/>
      <c r="DH375" s="2"/>
      <c r="DI375" s="2"/>
      <c r="DJ375" s="2"/>
      <c r="DK375" s="2"/>
      <c r="DL375" s="2"/>
      <c r="DM375" s="2"/>
      <c r="DN375" s="2"/>
      <c r="DO375" s="2"/>
      <c r="DP375" s="2"/>
      <c r="DQ375" s="2"/>
      <c r="DR375" s="2"/>
      <c r="DS375" s="2"/>
      <c r="DT375" s="2"/>
      <c r="DU375" s="2"/>
      <c r="DV375" s="2"/>
      <c r="DW375" s="2"/>
      <c r="DX375" s="2"/>
      <c r="DY375" s="2"/>
      <c r="DZ375" s="2"/>
    </row>
    <row r="376" spans="1:130" ht="68.25" hidden="1" customHeight="1" x14ac:dyDescent="0.25">
      <c r="A376" s="49">
        <v>336</v>
      </c>
      <c r="B376" s="62">
        <v>475</v>
      </c>
      <c r="C376" s="56">
        <v>476</v>
      </c>
      <c r="D376" s="8" t="s">
        <v>443</v>
      </c>
      <c r="E376" s="281" t="s">
        <v>36</v>
      </c>
      <c r="F376" s="15" t="s">
        <v>444</v>
      </c>
      <c r="G376" s="282" t="s">
        <v>11</v>
      </c>
      <c r="H376" s="15" t="s">
        <v>1195</v>
      </c>
      <c r="I376" s="64" t="s">
        <v>628</v>
      </c>
      <c r="J376" s="388" t="s">
        <v>406</v>
      </c>
      <c r="K376" s="12" t="s">
        <v>6</v>
      </c>
      <c r="L376" s="12" t="s">
        <v>15</v>
      </c>
      <c r="M376" s="11"/>
      <c r="N376" s="305" t="s">
        <v>542</v>
      </c>
      <c r="O376" s="66"/>
      <c r="P376" s="66"/>
      <c r="Q376" s="66" t="s">
        <v>15</v>
      </c>
      <c r="R376" s="66"/>
      <c r="S376" s="66"/>
      <c r="T376" s="66"/>
      <c r="U376" s="66"/>
      <c r="V376" s="66"/>
      <c r="W376" s="66"/>
      <c r="X376" s="66"/>
      <c r="Y376" s="67">
        <f t="shared" si="193"/>
        <v>1</v>
      </c>
      <c r="Z376" s="16"/>
      <c r="AA376" s="16"/>
      <c r="AB376" s="16"/>
      <c r="AC376" s="16"/>
      <c r="AD376" s="16"/>
      <c r="AE376" s="68"/>
      <c r="AF376" s="12"/>
      <c r="AG376" s="12"/>
      <c r="AH376" s="16"/>
      <c r="AI376" s="16"/>
      <c r="AJ376" s="16"/>
      <c r="AK376" s="16" t="s">
        <v>645</v>
      </c>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6">
        <v>2</v>
      </c>
      <c r="BK376" s="16">
        <v>2</v>
      </c>
      <c r="BL376" s="16">
        <v>2</v>
      </c>
      <c r="BM376" s="16">
        <v>2</v>
      </c>
      <c r="BN376" s="16">
        <v>2</v>
      </c>
      <c r="BO376" s="16">
        <v>2</v>
      </c>
      <c r="BP376" s="16">
        <v>2</v>
      </c>
      <c r="BQ376" s="16">
        <v>2</v>
      </c>
      <c r="BR376" s="16">
        <v>2</v>
      </c>
      <c r="BS376" s="16">
        <v>2</v>
      </c>
      <c r="BT376" s="16">
        <v>2</v>
      </c>
      <c r="BU376" s="16">
        <v>2</v>
      </c>
      <c r="BV376" s="16">
        <v>2</v>
      </c>
      <c r="BW376" s="16">
        <v>2</v>
      </c>
      <c r="BX376" s="16">
        <v>2</v>
      </c>
      <c r="BY376" s="16">
        <v>2</v>
      </c>
      <c r="BZ376" s="16">
        <v>2</v>
      </c>
      <c r="CA376" s="16">
        <v>2</v>
      </c>
      <c r="CB376" s="16">
        <v>2</v>
      </c>
      <c r="CC376" s="16">
        <v>2</v>
      </c>
      <c r="CD376" s="16">
        <v>2</v>
      </c>
      <c r="CE376" s="16">
        <v>1</v>
      </c>
      <c r="CF376" s="16">
        <v>1</v>
      </c>
      <c r="CG376" s="16">
        <v>1</v>
      </c>
      <c r="CH376" s="16">
        <v>1</v>
      </c>
      <c r="CI376" s="16">
        <v>1</v>
      </c>
      <c r="CJ376" s="16">
        <v>1</v>
      </c>
      <c r="CK376" s="16">
        <v>1</v>
      </c>
      <c r="CL376" s="16">
        <v>2</v>
      </c>
      <c r="CM376" s="16">
        <v>2</v>
      </c>
      <c r="CN376" s="16">
        <v>2</v>
      </c>
      <c r="CO376" s="16">
        <v>2</v>
      </c>
      <c r="CP376" s="16">
        <v>2</v>
      </c>
      <c r="CQ376" s="16">
        <v>2</v>
      </c>
      <c r="CR376" s="16">
        <v>2</v>
      </c>
      <c r="CS376" s="16">
        <v>2</v>
      </c>
      <c r="CT376" s="16">
        <v>2</v>
      </c>
      <c r="CU376" s="16">
        <v>2</v>
      </c>
      <c r="CV376" s="16">
        <v>2</v>
      </c>
      <c r="CW376" s="69">
        <f t="shared" si="194"/>
        <v>32</v>
      </c>
      <c r="CX376" s="352">
        <f t="shared" si="195"/>
        <v>0.82051282051282048</v>
      </c>
      <c r="CY376" s="69">
        <f t="shared" si="196"/>
        <v>7</v>
      </c>
      <c r="CZ376" s="70">
        <f t="shared" si="197"/>
        <v>0.17948717948717949</v>
      </c>
      <c r="DA376" s="69">
        <f t="shared" si="198"/>
        <v>0</v>
      </c>
      <c r="DB376" s="70">
        <f t="shared" si="199"/>
        <v>0</v>
      </c>
      <c r="DC376" s="69">
        <f t="shared" si="200"/>
        <v>0</v>
      </c>
      <c r="DD376" s="70">
        <f t="shared" si="201"/>
        <v>0</v>
      </c>
      <c r="DE376" s="71">
        <f t="shared" si="202"/>
        <v>1.8205128205128205</v>
      </c>
      <c r="DF376" s="71" t="str">
        <f t="shared" si="203"/>
        <v>Đạt mục tiêu</v>
      </c>
      <c r="DG376" s="2"/>
      <c r="DH376" s="2"/>
      <c r="DI376" s="2"/>
      <c r="DJ376" s="2"/>
      <c r="DK376" s="2"/>
      <c r="DL376" s="2"/>
      <c r="DM376" s="2"/>
      <c r="DN376" s="2"/>
      <c r="DO376" s="2"/>
      <c r="DP376" s="2"/>
      <c r="DQ376" s="2"/>
      <c r="DR376" s="2"/>
      <c r="DS376" s="2"/>
      <c r="DT376" s="2"/>
      <c r="DU376" s="2"/>
      <c r="DV376" s="2"/>
      <c r="DW376" s="2"/>
      <c r="DX376" s="2"/>
      <c r="DY376" s="2"/>
      <c r="DZ376" s="2"/>
    </row>
    <row r="377" spans="1:130" ht="51" customHeight="1" x14ac:dyDescent="0.25">
      <c r="A377" s="49">
        <v>337</v>
      </c>
      <c r="B377" s="55">
        <v>476</v>
      </c>
      <c r="C377" s="56">
        <v>477</v>
      </c>
      <c r="D377" s="8" t="s">
        <v>445</v>
      </c>
      <c r="E377" s="15" t="s">
        <v>36</v>
      </c>
      <c r="F377" s="15" t="s">
        <v>446</v>
      </c>
      <c r="G377" s="64" t="s">
        <v>36</v>
      </c>
      <c r="H377" s="15" t="s">
        <v>853</v>
      </c>
      <c r="I377" s="64" t="s">
        <v>628</v>
      </c>
      <c r="J377" s="64" t="s">
        <v>406</v>
      </c>
      <c r="K377" s="16" t="s">
        <v>6</v>
      </c>
      <c r="L377" s="16" t="s">
        <v>15</v>
      </c>
      <c r="M377" s="11"/>
      <c r="N377" s="305" t="s">
        <v>541</v>
      </c>
      <c r="O377" s="66"/>
      <c r="P377" s="66" t="s">
        <v>15</v>
      </c>
      <c r="Q377" s="66"/>
      <c r="R377" s="80"/>
      <c r="S377" s="66"/>
      <c r="T377" s="66"/>
      <c r="U377" s="66"/>
      <c r="V377" s="66"/>
      <c r="W377" s="66"/>
      <c r="X377" s="66"/>
      <c r="Y377" s="67">
        <f t="shared" si="193"/>
        <v>1</v>
      </c>
      <c r="Z377" s="16"/>
      <c r="AA377" s="16"/>
      <c r="AB377" s="16"/>
      <c r="AC377" s="16"/>
      <c r="AD377" s="16"/>
      <c r="AE377" s="68" t="s">
        <v>612</v>
      </c>
      <c r="AF377" s="68" t="s">
        <v>612</v>
      </c>
      <c r="AG377" s="68" t="s">
        <v>612</v>
      </c>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6">
        <v>2</v>
      </c>
      <c r="BK377" s="16">
        <v>2</v>
      </c>
      <c r="BL377" s="16">
        <v>2</v>
      </c>
      <c r="BM377" s="16">
        <v>2</v>
      </c>
      <c r="BN377" s="16">
        <v>2</v>
      </c>
      <c r="BO377" s="16">
        <v>2</v>
      </c>
      <c r="BP377" s="16">
        <v>2</v>
      </c>
      <c r="BQ377" s="16">
        <v>2</v>
      </c>
      <c r="BR377" s="16">
        <v>2</v>
      </c>
      <c r="BS377" s="16">
        <v>2</v>
      </c>
      <c r="BT377" s="16">
        <v>2</v>
      </c>
      <c r="BU377" s="16">
        <v>2</v>
      </c>
      <c r="BV377" s="16">
        <v>2</v>
      </c>
      <c r="BW377" s="16">
        <v>2</v>
      </c>
      <c r="BX377" s="16">
        <v>2</v>
      </c>
      <c r="BY377" s="16">
        <v>2</v>
      </c>
      <c r="BZ377" s="16">
        <v>2</v>
      </c>
      <c r="CA377" s="16">
        <v>2</v>
      </c>
      <c r="CB377" s="16">
        <v>2</v>
      </c>
      <c r="CC377" s="16">
        <v>2</v>
      </c>
      <c r="CD377" s="16">
        <v>2</v>
      </c>
      <c r="CE377" s="16">
        <v>2</v>
      </c>
      <c r="CF377" s="16">
        <v>2</v>
      </c>
      <c r="CG377" s="16">
        <v>2</v>
      </c>
      <c r="CH377" s="16">
        <v>2</v>
      </c>
      <c r="CI377" s="16">
        <v>2</v>
      </c>
      <c r="CJ377" s="16">
        <v>2</v>
      </c>
      <c r="CK377" s="16">
        <v>2</v>
      </c>
      <c r="CL377" s="16">
        <v>2</v>
      </c>
      <c r="CM377" s="16">
        <v>2</v>
      </c>
      <c r="CN377" s="16">
        <v>2</v>
      </c>
      <c r="CO377" s="16">
        <v>2</v>
      </c>
      <c r="CP377" s="16">
        <v>2</v>
      </c>
      <c r="CQ377" s="16">
        <v>2</v>
      </c>
      <c r="CR377" s="16">
        <v>2</v>
      </c>
      <c r="CS377" s="16">
        <v>2</v>
      </c>
      <c r="CT377" s="16">
        <v>2</v>
      </c>
      <c r="CU377" s="16">
        <v>2</v>
      </c>
      <c r="CV377" s="16">
        <v>2</v>
      </c>
      <c r="CW377" s="69">
        <f t="shared" si="194"/>
        <v>39</v>
      </c>
      <c r="CX377" s="352">
        <f t="shared" si="195"/>
        <v>1</v>
      </c>
      <c r="CY377" s="69">
        <f t="shared" si="196"/>
        <v>0</v>
      </c>
      <c r="CZ377" s="70">
        <f t="shared" si="197"/>
        <v>0</v>
      </c>
      <c r="DA377" s="69">
        <f t="shared" si="198"/>
        <v>0</v>
      </c>
      <c r="DB377" s="70">
        <f t="shared" si="199"/>
        <v>0</v>
      </c>
      <c r="DC377" s="69">
        <f t="shared" si="200"/>
        <v>0</v>
      </c>
      <c r="DD377" s="70">
        <f t="shared" si="201"/>
        <v>0</v>
      </c>
      <c r="DE377" s="71">
        <f t="shared" si="202"/>
        <v>2</v>
      </c>
      <c r="DF377" s="71" t="str">
        <f t="shared" si="203"/>
        <v>Đạt mục tiêu</v>
      </c>
      <c r="DG377" s="2"/>
      <c r="DH377" s="2"/>
      <c r="DI377" s="2"/>
      <c r="DJ377" s="2"/>
      <c r="DK377" s="2"/>
      <c r="DL377" s="2"/>
      <c r="DM377" s="2"/>
      <c r="DN377" s="2"/>
      <c r="DO377" s="2"/>
      <c r="DP377" s="2"/>
      <c r="DQ377" s="2"/>
      <c r="DR377" s="2"/>
      <c r="DS377" s="2"/>
      <c r="DT377" s="2"/>
      <c r="DU377" s="2"/>
      <c r="DV377" s="2"/>
      <c r="DW377" s="2"/>
      <c r="DX377" s="2"/>
      <c r="DY377" s="2"/>
      <c r="DZ377" s="2"/>
    </row>
    <row r="378" spans="1:130" ht="51.75" hidden="1" customHeight="1" x14ac:dyDescent="0.25">
      <c r="A378" s="49">
        <v>338</v>
      </c>
      <c r="B378" s="62">
        <v>477</v>
      </c>
      <c r="C378" s="56">
        <v>478</v>
      </c>
      <c r="D378" s="8" t="s">
        <v>447</v>
      </c>
      <c r="E378" s="15" t="s">
        <v>36</v>
      </c>
      <c r="F378" s="15" t="s">
        <v>448</v>
      </c>
      <c r="G378" s="64" t="s">
        <v>36</v>
      </c>
      <c r="H378" s="15" t="s">
        <v>854</v>
      </c>
      <c r="I378" s="64" t="s">
        <v>628</v>
      </c>
      <c r="J378" s="64" t="s">
        <v>406</v>
      </c>
      <c r="K378" s="16" t="s">
        <v>6</v>
      </c>
      <c r="L378" s="16" t="s">
        <v>15</v>
      </c>
      <c r="M378" s="11"/>
      <c r="N378" s="297" t="s">
        <v>1200</v>
      </c>
      <c r="O378" s="66" t="s">
        <v>15</v>
      </c>
      <c r="P378" s="66"/>
      <c r="Q378" s="66"/>
      <c r="R378" s="66"/>
      <c r="S378" s="66"/>
      <c r="T378" s="66"/>
      <c r="U378" s="66"/>
      <c r="V378" s="66"/>
      <c r="W378" s="66"/>
      <c r="X378" s="66"/>
      <c r="Y378" s="67">
        <f t="shared" si="193"/>
        <v>1</v>
      </c>
      <c r="Z378" s="16"/>
      <c r="AA378" s="16" t="s">
        <v>645</v>
      </c>
      <c r="AB378" s="16" t="s">
        <v>710</v>
      </c>
      <c r="AC378" s="16"/>
      <c r="AD378" s="16"/>
      <c r="AE378" s="68"/>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6">
        <v>1</v>
      </c>
      <c r="BK378" s="16">
        <v>2</v>
      </c>
      <c r="BL378" s="16">
        <v>2</v>
      </c>
      <c r="BM378" s="16">
        <v>2</v>
      </c>
      <c r="BN378" s="16">
        <v>2</v>
      </c>
      <c r="BO378" s="16">
        <v>2</v>
      </c>
      <c r="BP378" s="16">
        <v>2</v>
      </c>
      <c r="BQ378" s="16">
        <v>2</v>
      </c>
      <c r="BR378" s="16">
        <v>2</v>
      </c>
      <c r="BS378" s="16"/>
      <c r="BT378" s="16"/>
      <c r="BU378" s="16"/>
      <c r="BV378" s="16"/>
      <c r="BW378" s="16"/>
      <c r="BX378" s="16"/>
      <c r="BY378" s="16"/>
      <c r="BZ378" s="16"/>
      <c r="CA378" s="16"/>
      <c r="CB378" s="16"/>
      <c r="CC378" s="16">
        <v>2</v>
      </c>
      <c r="CD378" s="16">
        <v>2</v>
      </c>
      <c r="CE378" s="16">
        <v>2</v>
      </c>
      <c r="CF378" s="16">
        <v>2</v>
      </c>
      <c r="CG378" s="16">
        <v>2</v>
      </c>
      <c r="CH378" s="16">
        <v>2</v>
      </c>
      <c r="CI378" s="16">
        <v>2</v>
      </c>
      <c r="CJ378" s="16">
        <v>2</v>
      </c>
      <c r="CK378" s="16">
        <v>2</v>
      </c>
      <c r="CL378" s="16">
        <v>2</v>
      </c>
      <c r="CM378" s="16">
        <v>2</v>
      </c>
      <c r="CN378" s="16">
        <v>2</v>
      </c>
      <c r="CO378" s="16">
        <v>2</v>
      </c>
      <c r="CP378" s="16">
        <v>2</v>
      </c>
      <c r="CQ378" s="16">
        <v>2</v>
      </c>
      <c r="CR378" s="16">
        <v>2</v>
      </c>
      <c r="CS378" s="16">
        <v>2</v>
      </c>
      <c r="CT378" s="16">
        <v>2</v>
      </c>
      <c r="CU378" s="16">
        <v>2</v>
      </c>
      <c r="CV378" s="16">
        <v>2</v>
      </c>
      <c r="CW378" s="69">
        <f t="shared" si="194"/>
        <v>28</v>
      </c>
      <c r="CX378" s="352">
        <f t="shared" si="195"/>
        <v>0.96551724137931039</v>
      </c>
      <c r="CY378" s="69">
        <f t="shared" si="196"/>
        <v>1</v>
      </c>
      <c r="CZ378" s="70">
        <f t="shared" si="197"/>
        <v>3.4482758620689655E-2</v>
      </c>
      <c r="DA378" s="69">
        <f t="shared" si="198"/>
        <v>0</v>
      </c>
      <c r="DB378" s="70">
        <f t="shared" si="199"/>
        <v>0</v>
      </c>
      <c r="DC378" s="69">
        <f t="shared" si="200"/>
        <v>0</v>
      </c>
      <c r="DD378" s="70">
        <f t="shared" si="201"/>
        <v>0</v>
      </c>
      <c r="DE378" s="71">
        <f t="shared" si="202"/>
        <v>1.9655172413793103</v>
      </c>
      <c r="DF378" s="71" t="str">
        <f t="shared" si="203"/>
        <v>Đạt mục tiêu</v>
      </c>
      <c r="DG378" s="2"/>
      <c r="DH378" s="2"/>
      <c r="DI378" s="2"/>
      <c r="DJ378" s="2"/>
      <c r="DK378" s="2"/>
      <c r="DL378" s="2"/>
      <c r="DM378" s="2"/>
      <c r="DN378" s="2"/>
      <c r="DO378" s="2"/>
      <c r="DP378" s="2"/>
      <c r="DQ378" s="2"/>
      <c r="DR378" s="2"/>
      <c r="DS378" s="2"/>
      <c r="DT378" s="2"/>
      <c r="DU378" s="2"/>
      <c r="DV378" s="2"/>
      <c r="DW378" s="2"/>
      <c r="DX378" s="2"/>
      <c r="DY378" s="2"/>
      <c r="DZ378" s="2"/>
    </row>
    <row r="379" spans="1:130" ht="67.5" hidden="1" customHeight="1" x14ac:dyDescent="0.25">
      <c r="A379" s="49">
        <v>339</v>
      </c>
      <c r="B379" s="62">
        <v>478</v>
      </c>
      <c r="C379" s="56">
        <v>479</v>
      </c>
      <c r="D379" s="8" t="s">
        <v>449</v>
      </c>
      <c r="E379" s="15" t="s">
        <v>36</v>
      </c>
      <c r="F379" s="15" t="s">
        <v>450</v>
      </c>
      <c r="G379" s="64" t="s">
        <v>36</v>
      </c>
      <c r="H379" s="15" t="s">
        <v>1134</v>
      </c>
      <c r="I379" s="64" t="s">
        <v>628</v>
      </c>
      <c r="J379" s="64" t="s">
        <v>406</v>
      </c>
      <c r="K379" s="14"/>
      <c r="L379" s="14"/>
      <c r="M379" s="11"/>
      <c r="N379" s="11" t="s">
        <v>543</v>
      </c>
      <c r="O379" s="66"/>
      <c r="P379" s="66"/>
      <c r="Q379" s="66"/>
      <c r="R379" s="66" t="s">
        <v>15</v>
      </c>
      <c r="S379" s="66"/>
      <c r="T379" s="66"/>
      <c r="U379" s="66"/>
      <c r="V379" s="66"/>
      <c r="W379" s="66"/>
      <c r="X379" s="66"/>
      <c r="Y379" s="67">
        <f t="shared" si="193"/>
        <v>1</v>
      </c>
      <c r="Z379" s="16"/>
      <c r="AA379" s="16"/>
      <c r="AB379" s="16"/>
      <c r="AC379" s="16"/>
      <c r="AD379" s="16"/>
      <c r="AE379" s="68"/>
      <c r="AF379" s="12"/>
      <c r="AG379" s="12"/>
      <c r="AH379" s="12"/>
      <c r="AI379" s="12"/>
      <c r="AJ379" s="12"/>
      <c r="AK379" s="12"/>
      <c r="AL379" s="12"/>
      <c r="AM379" s="12" t="s">
        <v>626</v>
      </c>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6">
        <v>2</v>
      </c>
      <c r="BK379" s="16">
        <v>2</v>
      </c>
      <c r="BL379" s="16">
        <v>2</v>
      </c>
      <c r="BM379" s="16">
        <v>2</v>
      </c>
      <c r="BN379" s="16">
        <v>2</v>
      </c>
      <c r="BO379" s="16">
        <v>2</v>
      </c>
      <c r="BP379" s="16">
        <v>2</v>
      </c>
      <c r="BQ379" s="16">
        <v>2</v>
      </c>
      <c r="BR379" s="16">
        <v>2</v>
      </c>
      <c r="BS379" s="16">
        <v>2</v>
      </c>
      <c r="BT379" s="16">
        <v>2</v>
      </c>
      <c r="BU379" s="16">
        <v>2</v>
      </c>
      <c r="BV379" s="16">
        <v>2</v>
      </c>
      <c r="BW379" s="16">
        <v>2</v>
      </c>
      <c r="BX379" s="16">
        <v>2</v>
      </c>
      <c r="BY379" s="16">
        <v>2</v>
      </c>
      <c r="BZ379" s="16">
        <v>2</v>
      </c>
      <c r="CA379" s="16">
        <v>2</v>
      </c>
      <c r="CB379" s="16">
        <v>2</v>
      </c>
      <c r="CC379" s="16">
        <v>2</v>
      </c>
      <c r="CD379" s="16">
        <v>2</v>
      </c>
      <c r="CE379" s="16">
        <v>2</v>
      </c>
      <c r="CF379" s="16">
        <v>2</v>
      </c>
      <c r="CG379" s="16">
        <v>2</v>
      </c>
      <c r="CH379" s="16">
        <v>2</v>
      </c>
      <c r="CI379" s="16">
        <v>2</v>
      </c>
      <c r="CJ379" s="16">
        <v>2</v>
      </c>
      <c r="CK379" s="16">
        <v>2</v>
      </c>
      <c r="CL379" s="16">
        <v>2</v>
      </c>
      <c r="CM379" s="16">
        <v>2</v>
      </c>
      <c r="CN379" s="16">
        <v>2</v>
      </c>
      <c r="CO379" s="16">
        <v>2</v>
      </c>
      <c r="CP379" s="16">
        <v>2</v>
      </c>
      <c r="CQ379" s="16">
        <v>2</v>
      </c>
      <c r="CR379" s="16">
        <v>2</v>
      </c>
      <c r="CS379" s="16">
        <v>2</v>
      </c>
      <c r="CT379" s="16">
        <v>2</v>
      </c>
      <c r="CU379" s="16">
        <v>2</v>
      </c>
      <c r="CV379" s="16">
        <v>2</v>
      </c>
      <c r="CW379" s="69">
        <f t="shared" si="194"/>
        <v>39</v>
      </c>
      <c r="CX379" s="352">
        <f t="shared" si="195"/>
        <v>1</v>
      </c>
      <c r="CY379" s="69">
        <f t="shared" si="196"/>
        <v>0</v>
      </c>
      <c r="CZ379" s="70">
        <f t="shared" si="197"/>
        <v>0</v>
      </c>
      <c r="DA379" s="69">
        <f t="shared" si="198"/>
        <v>0</v>
      </c>
      <c r="DB379" s="70">
        <f t="shared" si="199"/>
        <v>0</v>
      </c>
      <c r="DC379" s="69">
        <f t="shared" si="200"/>
        <v>0</v>
      </c>
      <c r="DD379" s="70">
        <f t="shared" si="201"/>
        <v>0</v>
      </c>
      <c r="DE379" s="71">
        <f t="shared" si="202"/>
        <v>2</v>
      </c>
      <c r="DF379" s="71" t="str">
        <f t="shared" si="203"/>
        <v>Đạt mục tiêu</v>
      </c>
      <c r="DG379" s="2"/>
      <c r="DH379" s="2"/>
      <c r="DI379" s="2"/>
      <c r="DJ379" s="2"/>
      <c r="DK379" s="2"/>
      <c r="DL379" s="2"/>
      <c r="DM379" s="2"/>
      <c r="DN379" s="2"/>
      <c r="DO379" s="2"/>
      <c r="DP379" s="2"/>
      <c r="DQ379" s="2"/>
      <c r="DR379" s="2"/>
      <c r="DS379" s="2"/>
      <c r="DT379" s="2"/>
      <c r="DU379" s="2"/>
      <c r="DV379" s="2"/>
      <c r="DW379" s="2"/>
      <c r="DX379" s="2"/>
      <c r="DY379" s="2"/>
      <c r="DZ379" s="2"/>
    </row>
    <row r="380" spans="1:130" ht="69.75" hidden="1" customHeight="1" x14ac:dyDescent="0.25">
      <c r="A380" s="49">
        <v>340</v>
      </c>
      <c r="B380" s="62">
        <v>479</v>
      </c>
      <c r="C380" s="56">
        <v>482</v>
      </c>
      <c r="D380" s="8" t="s">
        <v>451</v>
      </c>
      <c r="E380" s="15" t="s">
        <v>11</v>
      </c>
      <c r="F380" s="15" t="s">
        <v>452</v>
      </c>
      <c r="G380" s="64" t="s">
        <v>19</v>
      </c>
      <c r="H380" s="139" t="s">
        <v>855</v>
      </c>
      <c r="I380" s="64" t="s">
        <v>628</v>
      </c>
      <c r="J380" s="64" t="s">
        <v>406</v>
      </c>
      <c r="K380" s="16" t="s">
        <v>6</v>
      </c>
      <c r="L380" s="16" t="s">
        <v>15</v>
      </c>
      <c r="M380" s="11">
        <v>1</v>
      </c>
      <c r="N380" s="11" t="s">
        <v>547</v>
      </c>
      <c r="O380" s="66"/>
      <c r="P380" s="66"/>
      <c r="Q380" s="66"/>
      <c r="R380" s="66"/>
      <c r="S380" s="66"/>
      <c r="T380" s="66"/>
      <c r="U380" s="66"/>
      <c r="V380" s="66"/>
      <c r="W380" s="66" t="s">
        <v>15</v>
      </c>
      <c r="X380" s="80"/>
      <c r="Y380" s="67">
        <f t="shared" si="193"/>
        <v>1</v>
      </c>
      <c r="Z380" s="16"/>
      <c r="AA380" s="16"/>
      <c r="AB380" s="16"/>
      <c r="AC380" s="16"/>
      <c r="AD380" s="16"/>
      <c r="AE380" s="68"/>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t="s">
        <v>626</v>
      </c>
      <c r="BI380" s="12"/>
      <c r="BJ380" s="16">
        <v>2</v>
      </c>
      <c r="BK380" s="16">
        <v>2</v>
      </c>
      <c r="BL380" s="16">
        <v>2</v>
      </c>
      <c r="BM380" s="16">
        <v>2</v>
      </c>
      <c r="BN380" s="16">
        <v>2</v>
      </c>
      <c r="BO380" s="16">
        <v>2</v>
      </c>
      <c r="BP380" s="16">
        <v>2</v>
      </c>
      <c r="BQ380" s="16">
        <v>2</v>
      </c>
      <c r="BR380" s="16">
        <v>2</v>
      </c>
      <c r="BS380" s="16">
        <v>1</v>
      </c>
      <c r="BT380" s="16">
        <v>1</v>
      </c>
      <c r="BU380" s="16">
        <v>1</v>
      </c>
      <c r="BV380" s="16">
        <v>1</v>
      </c>
      <c r="BW380" s="16">
        <v>1</v>
      </c>
      <c r="BX380" s="16">
        <v>1</v>
      </c>
      <c r="BY380" s="16">
        <v>1</v>
      </c>
      <c r="BZ380" s="16">
        <v>1</v>
      </c>
      <c r="CA380" s="16">
        <v>1</v>
      </c>
      <c r="CB380" s="16">
        <v>1</v>
      </c>
      <c r="CC380" s="16">
        <v>1</v>
      </c>
      <c r="CD380" s="16">
        <v>1</v>
      </c>
      <c r="CE380" s="16">
        <v>2</v>
      </c>
      <c r="CF380" s="16">
        <v>2</v>
      </c>
      <c r="CG380" s="16">
        <v>2</v>
      </c>
      <c r="CH380" s="16">
        <v>2</v>
      </c>
      <c r="CI380" s="16">
        <v>2</v>
      </c>
      <c r="CJ380" s="16">
        <v>2</v>
      </c>
      <c r="CK380" s="16">
        <v>2</v>
      </c>
      <c r="CL380" s="16">
        <v>2</v>
      </c>
      <c r="CM380" s="16">
        <v>2</v>
      </c>
      <c r="CN380" s="16">
        <v>2</v>
      </c>
      <c r="CO380" s="16">
        <v>2</v>
      </c>
      <c r="CP380" s="16">
        <v>2</v>
      </c>
      <c r="CQ380" s="16">
        <v>2</v>
      </c>
      <c r="CR380" s="16">
        <v>2</v>
      </c>
      <c r="CS380" s="16"/>
      <c r="CT380" s="16">
        <v>2</v>
      </c>
      <c r="CU380" s="16">
        <v>2</v>
      </c>
      <c r="CV380" s="16">
        <v>2</v>
      </c>
      <c r="CW380" s="69">
        <f t="shared" si="194"/>
        <v>26</v>
      </c>
      <c r="CX380" s="352">
        <f t="shared" si="195"/>
        <v>0.68421052631578949</v>
      </c>
      <c r="CY380" s="69">
        <f t="shared" si="196"/>
        <v>12</v>
      </c>
      <c r="CZ380" s="70">
        <f t="shared" si="197"/>
        <v>0.31578947368421051</v>
      </c>
      <c r="DA380" s="69">
        <f t="shared" si="198"/>
        <v>0</v>
      </c>
      <c r="DB380" s="70">
        <f t="shared" si="199"/>
        <v>0</v>
      </c>
      <c r="DC380" s="69">
        <f t="shared" si="200"/>
        <v>0</v>
      </c>
      <c r="DD380" s="70">
        <f t="shared" si="201"/>
        <v>0</v>
      </c>
      <c r="DE380" s="71">
        <f t="shared" si="202"/>
        <v>1.6842105263157894</v>
      </c>
      <c r="DF380" s="71" t="str">
        <f t="shared" si="203"/>
        <v>Đạt mục tiêu</v>
      </c>
      <c r="DG380" s="2"/>
      <c r="DH380" s="2"/>
      <c r="DI380" s="2"/>
      <c r="DJ380" s="2"/>
      <c r="DK380" s="2"/>
      <c r="DL380" s="2"/>
      <c r="DM380" s="2"/>
      <c r="DN380" s="2"/>
      <c r="DO380" s="2"/>
      <c r="DP380" s="2"/>
      <c r="DQ380" s="2"/>
      <c r="DR380" s="2"/>
      <c r="DS380" s="2"/>
      <c r="DT380" s="2"/>
      <c r="DU380" s="2"/>
      <c r="DV380" s="2"/>
      <c r="DW380" s="2"/>
      <c r="DX380" s="2"/>
      <c r="DY380" s="2"/>
      <c r="DZ380" s="2"/>
    </row>
    <row r="381" spans="1:130" ht="78.75" hidden="1" customHeight="1" x14ac:dyDescent="0.25">
      <c r="A381" s="49">
        <v>341</v>
      </c>
      <c r="B381" s="62">
        <v>482</v>
      </c>
      <c r="C381" s="56">
        <v>485</v>
      </c>
      <c r="D381" s="9" t="s">
        <v>453</v>
      </c>
      <c r="E381" s="15" t="s">
        <v>11</v>
      </c>
      <c r="F381" s="15" t="s">
        <v>454</v>
      </c>
      <c r="G381" s="64" t="s">
        <v>19</v>
      </c>
      <c r="H381" s="8" t="s">
        <v>856</v>
      </c>
      <c r="I381" s="64" t="s">
        <v>858</v>
      </c>
      <c r="J381" s="388" t="s">
        <v>406</v>
      </c>
      <c r="K381" s="12" t="s">
        <v>6</v>
      </c>
      <c r="L381" s="12" t="s">
        <v>15</v>
      </c>
      <c r="M381" s="11">
        <v>1</v>
      </c>
      <c r="N381" s="24" t="s">
        <v>547</v>
      </c>
      <c r="O381" s="136"/>
      <c r="P381" s="66"/>
      <c r="Q381" s="66"/>
      <c r="R381" s="66"/>
      <c r="S381" s="66"/>
      <c r="T381" s="66"/>
      <c r="U381" s="66"/>
      <c r="V381" s="66"/>
      <c r="W381" s="66" t="s">
        <v>15</v>
      </c>
      <c r="X381" s="66"/>
      <c r="Y381" s="67">
        <f t="shared" si="193"/>
        <v>1</v>
      </c>
      <c r="Z381" s="16"/>
      <c r="AA381" s="16"/>
      <c r="AB381" s="16"/>
      <c r="AC381" s="16"/>
      <c r="AD381" s="16"/>
      <c r="AE381" s="68"/>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t="s">
        <v>857</v>
      </c>
      <c r="BG381" s="12"/>
      <c r="BH381" s="12"/>
      <c r="BI381" s="12"/>
      <c r="BJ381" s="16">
        <v>2</v>
      </c>
      <c r="BK381" s="16">
        <v>2</v>
      </c>
      <c r="BL381" s="16">
        <v>2</v>
      </c>
      <c r="BM381" s="16">
        <v>2</v>
      </c>
      <c r="BN381" s="16">
        <v>2</v>
      </c>
      <c r="BO381" s="16">
        <v>2</v>
      </c>
      <c r="BP381" s="16">
        <v>2</v>
      </c>
      <c r="BQ381" s="16">
        <v>2</v>
      </c>
      <c r="BR381" s="16">
        <v>2</v>
      </c>
      <c r="BS381" s="16">
        <v>1</v>
      </c>
      <c r="BT381" s="16">
        <v>1</v>
      </c>
      <c r="BU381" s="16">
        <v>1</v>
      </c>
      <c r="BV381" s="16">
        <v>1</v>
      </c>
      <c r="BW381" s="16">
        <v>1</v>
      </c>
      <c r="BX381" s="16">
        <v>1</v>
      </c>
      <c r="BY381" s="16">
        <v>1</v>
      </c>
      <c r="BZ381" s="16">
        <v>1</v>
      </c>
      <c r="CA381" s="16">
        <v>1</v>
      </c>
      <c r="CB381" s="16">
        <v>1</v>
      </c>
      <c r="CC381" s="16">
        <v>1</v>
      </c>
      <c r="CD381" s="16">
        <v>1</v>
      </c>
      <c r="CE381" s="16">
        <v>2</v>
      </c>
      <c r="CF381" s="16">
        <v>2</v>
      </c>
      <c r="CG381" s="16">
        <v>2</v>
      </c>
      <c r="CH381" s="16">
        <v>2</v>
      </c>
      <c r="CI381" s="16">
        <v>2</v>
      </c>
      <c r="CJ381" s="16">
        <v>2</v>
      </c>
      <c r="CK381" s="16">
        <v>2</v>
      </c>
      <c r="CL381" s="16">
        <v>2</v>
      </c>
      <c r="CM381" s="16">
        <v>2</v>
      </c>
      <c r="CN381" s="16">
        <v>2</v>
      </c>
      <c r="CO381" s="16">
        <v>2</v>
      </c>
      <c r="CP381" s="16">
        <v>2</v>
      </c>
      <c r="CQ381" s="16">
        <v>2</v>
      </c>
      <c r="CR381" s="16">
        <v>2</v>
      </c>
      <c r="CS381" s="16"/>
      <c r="CT381" s="16">
        <v>2</v>
      </c>
      <c r="CU381" s="16">
        <v>2</v>
      </c>
      <c r="CV381" s="16">
        <v>2</v>
      </c>
      <c r="CW381" s="69">
        <f t="shared" si="194"/>
        <v>26</v>
      </c>
      <c r="CX381" s="352">
        <f t="shared" si="195"/>
        <v>0.68421052631578949</v>
      </c>
      <c r="CY381" s="69">
        <f t="shared" si="196"/>
        <v>12</v>
      </c>
      <c r="CZ381" s="70">
        <f t="shared" si="197"/>
        <v>0.31578947368421051</v>
      </c>
      <c r="DA381" s="69">
        <f t="shared" si="198"/>
        <v>0</v>
      </c>
      <c r="DB381" s="70">
        <f t="shared" si="199"/>
        <v>0</v>
      </c>
      <c r="DC381" s="69">
        <f t="shared" si="200"/>
        <v>0</v>
      </c>
      <c r="DD381" s="70">
        <f t="shared" si="201"/>
        <v>0</v>
      </c>
      <c r="DE381" s="71">
        <f t="shared" si="202"/>
        <v>1.6842105263157894</v>
      </c>
      <c r="DF381" s="71" t="str">
        <f t="shared" si="203"/>
        <v>Đạt mục tiêu</v>
      </c>
      <c r="DG381" s="2"/>
      <c r="DH381" s="2"/>
      <c r="DI381" s="2"/>
      <c r="DJ381" s="2"/>
      <c r="DK381" s="2"/>
      <c r="DL381" s="2"/>
      <c r="DM381" s="2"/>
      <c r="DN381" s="2"/>
      <c r="DO381" s="2"/>
      <c r="DP381" s="2"/>
      <c r="DQ381" s="2"/>
      <c r="DR381" s="2"/>
      <c r="DS381" s="2"/>
      <c r="DT381" s="2"/>
      <c r="DU381" s="2"/>
      <c r="DV381" s="2"/>
      <c r="DW381" s="2"/>
      <c r="DX381" s="2"/>
      <c r="DY381" s="2"/>
      <c r="DZ381" s="2"/>
    </row>
    <row r="382" spans="1:130" ht="56.25" hidden="1" customHeight="1" x14ac:dyDescent="0.25">
      <c r="A382" s="49">
        <v>342</v>
      </c>
      <c r="B382" s="62">
        <v>485</v>
      </c>
      <c r="C382" s="262">
        <v>486</v>
      </c>
      <c r="D382" s="264" t="s">
        <v>455</v>
      </c>
      <c r="E382" s="263" t="s">
        <v>38</v>
      </c>
      <c r="F382" s="388" t="s">
        <v>456</v>
      </c>
      <c r="G382" s="388" t="s">
        <v>36</v>
      </c>
      <c r="H382" s="15" t="s">
        <v>1215</v>
      </c>
      <c r="I382" s="64" t="s">
        <v>858</v>
      </c>
      <c r="J382" s="388" t="s">
        <v>406</v>
      </c>
      <c r="K382" s="12" t="s">
        <v>6</v>
      </c>
      <c r="L382" s="12" t="s">
        <v>15</v>
      </c>
      <c r="M382" s="308"/>
      <c r="N382" s="393" t="s">
        <v>1200</v>
      </c>
      <c r="O382" s="392" t="s">
        <v>15</v>
      </c>
      <c r="P382" s="309"/>
      <c r="Q382" s="66"/>
      <c r="R382" s="66"/>
      <c r="S382" s="66"/>
      <c r="T382" s="66"/>
      <c r="U382" s="66"/>
      <c r="V382" s="66"/>
      <c r="W382" s="66" t="s">
        <v>15</v>
      </c>
      <c r="X382" s="66"/>
      <c r="Y382" s="67">
        <f t="shared" si="193"/>
        <v>2</v>
      </c>
      <c r="Z382" s="16"/>
      <c r="AA382" s="16"/>
      <c r="AB382" s="16" t="s">
        <v>645</v>
      </c>
      <c r="AC382" s="16"/>
      <c r="AD382" s="16"/>
      <c r="AE382" s="7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t="s">
        <v>645</v>
      </c>
      <c r="BG382" s="16" t="s">
        <v>645</v>
      </c>
      <c r="BH382" s="16"/>
      <c r="BI382" s="16"/>
      <c r="BJ382" s="16">
        <v>1</v>
      </c>
      <c r="BK382" s="16">
        <v>2</v>
      </c>
      <c r="BL382" s="16">
        <v>2</v>
      </c>
      <c r="BM382" s="16">
        <v>2</v>
      </c>
      <c r="BN382" s="16">
        <v>2</v>
      </c>
      <c r="BO382" s="16">
        <v>2</v>
      </c>
      <c r="BP382" s="16">
        <v>2</v>
      </c>
      <c r="BQ382" s="16">
        <v>2</v>
      </c>
      <c r="BR382" s="16">
        <v>2</v>
      </c>
      <c r="BS382" s="16">
        <v>1</v>
      </c>
      <c r="BT382" s="16">
        <v>1</v>
      </c>
      <c r="BU382" s="16">
        <v>1</v>
      </c>
      <c r="BV382" s="16">
        <v>1</v>
      </c>
      <c r="BW382" s="16">
        <v>1</v>
      </c>
      <c r="BX382" s="16">
        <v>1</v>
      </c>
      <c r="BY382" s="16">
        <v>1</v>
      </c>
      <c r="BZ382" s="16">
        <v>1</v>
      </c>
      <c r="CA382" s="16">
        <v>1</v>
      </c>
      <c r="CB382" s="16">
        <v>1</v>
      </c>
      <c r="CC382" s="16">
        <v>1</v>
      </c>
      <c r="CD382" s="16">
        <v>1</v>
      </c>
      <c r="CE382" s="16">
        <v>2</v>
      </c>
      <c r="CF382" s="16">
        <v>2</v>
      </c>
      <c r="CG382" s="16">
        <v>2</v>
      </c>
      <c r="CH382" s="16">
        <v>2</v>
      </c>
      <c r="CI382" s="16">
        <v>2</v>
      </c>
      <c r="CJ382" s="16">
        <v>2</v>
      </c>
      <c r="CK382" s="16">
        <v>2</v>
      </c>
      <c r="CL382" s="16">
        <v>2</v>
      </c>
      <c r="CM382" s="16">
        <v>2</v>
      </c>
      <c r="CN382" s="16">
        <v>2</v>
      </c>
      <c r="CO382" s="16">
        <v>2</v>
      </c>
      <c r="CP382" s="16">
        <v>2</v>
      </c>
      <c r="CQ382" s="16">
        <v>2</v>
      </c>
      <c r="CR382" s="16">
        <v>2</v>
      </c>
      <c r="CS382" s="16">
        <v>2</v>
      </c>
      <c r="CT382" s="16">
        <v>2</v>
      </c>
      <c r="CU382" s="16">
        <v>2</v>
      </c>
      <c r="CV382" s="16">
        <v>2</v>
      </c>
      <c r="CW382" s="69">
        <f t="shared" si="194"/>
        <v>26</v>
      </c>
      <c r="CX382" s="352">
        <f t="shared" si="195"/>
        <v>0.66666666666666663</v>
      </c>
      <c r="CY382" s="69">
        <f t="shared" si="196"/>
        <v>13</v>
      </c>
      <c r="CZ382" s="70">
        <f t="shared" si="197"/>
        <v>0.33333333333333331</v>
      </c>
      <c r="DA382" s="69">
        <f t="shared" si="198"/>
        <v>0</v>
      </c>
      <c r="DB382" s="70">
        <f t="shared" si="199"/>
        <v>0</v>
      </c>
      <c r="DC382" s="69">
        <f t="shared" si="200"/>
        <v>0</v>
      </c>
      <c r="DD382" s="70">
        <f t="shared" si="201"/>
        <v>0</v>
      </c>
      <c r="DE382" s="71">
        <f t="shared" si="202"/>
        <v>1.6666666666666667</v>
      </c>
      <c r="DF382" s="71" t="str">
        <f t="shared" si="203"/>
        <v>Đạt mục tiêu</v>
      </c>
      <c r="DG382" s="2"/>
      <c r="DH382" s="2"/>
      <c r="DI382" s="2"/>
      <c r="DJ382" s="2"/>
      <c r="DK382" s="2"/>
      <c r="DL382" s="2"/>
      <c r="DM382" s="2"/>
      <c r="DN382" s="2"/>
      <c r="DO382" s="2"/>
      <c r="DP382" s="2"/>
      <c r="DQ382" s="2"/>
      <c r="DR382" s="2"/>
      <c r="DS382" s="2"/>
      <c r="DT382" s="2"/>
      <c r="DU382" s="2"/>
      <c r="DV382" s="2"/>
      <c r="DW382" s="2"/>
      <c r="DX382" s="2"/>
      <c r="DY382" s="2"/>
      <c r="DZ382" s="2"/>
    </row>
    <row r="383" spans="1:130" ht="56.25" customHeight="1" x14ac:dyDescent="0.25">
      <c r="A383" s="49">
        <v>343</v>
      </c>
      <c r="B383" s="55">
        <v>486</v>
      </c>
      <c r="C383" s="56">
        <v>486</v>
      </c>
      <c r="D383" s="18" t="s">
        <v>455</v>
      </c>
      <c r="E383" s="15" t="s">
        <v>38</v>
      </c>
      <c r="F383" s="15" t="s">
        <v>456</v>
      </c>
      <c r="G383" s="64" t="s">
        <v>36</v>
      </c>
      <c r="H383" s="147" t="s">
        <v>859</v>
      </c>
      <c r="I383" s="64" t="s">
        <v>628</v>
      </c>
      <c r="J383" s="64" t="s">
        <v>406</v>
      </c>
      <c r="K383" s="13"/>
      <c r="L383" s="13"/>
      <c r="M383" s="11"/>
      <c r="N383" s="306" t="s">
        <v>541</v>
      </c>
      <c r="O383" s="67"/>
      <c r="P383" s="66" t="s">
        <v>15</v>
      </c>
      <c r="Q383" s="66"/>
      <c r="R383" s="66"/>
      <c r="S383" s="81"/>
      <c r="T383" s="66"/>
      <c r="U383" s="66"/>
      <c r="V383" s="66"/>
      <c r="W383" s="66"/>
      <c r="X383" s="66"/>
      <c r="Y383" s="67">
        <f t="shared" si="193"/>
        <v>1</v>
      </c>
      <c r="Z383" s="16"/>
      <c r="AA383" s="12"/>
      <c r="AB383" s="12"/>
      <c r="AC383" s="12"/>
      <c r="AD383" s="12"/>
      <c r="AE383" s="16" t="s">
        <v>654</v>
      </c>
      <c r="AF383" s="16" t="s">
        <v>654</v>
      </c>
      <c r="AG383" s="16" t="s">
        <v>654</v>
      </c>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6">
        <v>2</v>
      </c>
      <c r="BK383" s="16">
        <v>2</v>
      </c>
      <c r="BL383" s="16">
        <v>2</v>
      </c>
      <c r="BM383" s="16">
        <v>2</v>
      </c>
      <c r="BN383" s="16">
        <v>1</v>
      </c>
      <c r="BO383" s="16">
        <v>2</v>
      </c>
      <c r="BP383" s="16">
        <v>2</v>
      </c>
      <c r="BQ383" s="16">
        <v>2</v>
      </c>
      <c r="BR383" s="16">
        <v>1</v>
      </c>
      <c r="BS383" s="16">
        <v>1</v>
      </c>
      <c r="BT383" s="16">
        <v>1</v>
      </c>
      <c r="BU383" s="16">
        <v>1</v>
      </c>
      <c r="BV383" s="16">
        <v>1</v>
      </c>
      <c r="BW383" s="16">
        <v>1</v>
      </c>
      <c r="BX383" s="16">
        <v>1</v>
      </c>
      <c r="BY383" s="16">
        <v>1</v>
      </c>
      <c r="BZ383" s="16">
        <v>1</v>
      </c>
      <c r="CA383" s="16">
        <v>1</v>
      </c>
      <c r="CB383" s="16">
        <v>1</v>
      </c>
      <c r="CC383" s="16">
        <v>1</v>
      </c>
      <c r="CD383" s="16">
        <v>1</v>
      </c>
      <c r="CE383" s="16">
        <v>2</v>
      </c>
      <c r="CF383" s="16">
        <v>2</v>
      </c>
      <c r="CG383" s="16">
        <v>1</v>
      </c>
      <c r="CH383" s="16">
        <v>2</v>
      </c>
      <c r="CI383" s="16">
        <v>2</v>
      </c>
      <c r="CJ383" s="16">
        <v>2</v>
      </c>
      <c r="CK383" s="16">
        <v>2</v>
      </c>
      <c r="CL383" s="16">
        <v>2</v>
      </c>
      <c r="CM383" s="16">
        <v>2</v>
      </c>
      <c r="CN383" s="16">
        <v>1</v>
      </c>
      <c r="CO383" s="16">
        <v>2</v>
      </c>
      <c r="CP383" s="16">
        <v>2</v>
      </c>
      <c r="CQ383" s="16">
        <v>2</v>
      </c>
      <c r="CR383" s="16">
        <v>2</v>
      </c>
      <c r="CS383" s="16">
        <v>2</v>
      </c>
      <c r="CT383" s="16">
        <v>2</v>
      </c>
      <c r="CU383" s="16">
        <v>2</v>
      </c>
      <c r="CV383" s="16">
        <v>2</v>
      </c>
      <c r="CW383" s="69">
        <f t="shared" si="194"/>
        <v>23</v>
      </c>
      <c r="CX383" s="352">
        <f t="shared" si="195"/>
        <v>0.58974358974358976</v>
      </c>
      <c r="CY383" s="69">
        <f t="shared" si="196"/>
        <v>16</v>
      </c>
      <c r="CZ383" s="70">
        <f t="shared" si="197"/>
        <v>0.41025641025641024</v>
      </c>
      <c r="DA383" s="69">
        <f t="shared" si="198"/>
        <v>0</v>
      </c>
      <c r="DB383" s="70">
        <f t="shared" si="199"/>
        <v>0</v>
      </c>
      <c r="DC383" s="69">
        <f t="shared" si="200"/>
        <v>0</v>
      </c>
      <c r="DD383" s="70">
        <f t="shared" si="201"/>
        <v>0</v>
      </c>
      <c r="DE383" s="71">
        <f t="shared" si="202"/>
        <v>1.5897435897435896</v>
      </c>
      <c r="DF383" s="71" t="str">
        <f t="shared" si="203"/>
        <v>Cần cố gắng</v>
      </c>
      <c r="DG383" s="2"/>
      <c r="DH383" s="2"/>
      <c r="DI383" s="2"/>
      <c r="DJ383" s="2"/>
      <c r="DK383" s="2"/>
      <c r="DL383" s="2"/>
      <c r="DM383" s="2"/>
      <c r="DN383" s="2"/>
      <c r="DO383" s="2"/>
      <c r="DP383" s="2"/>
      <c r="DQ383" s="2"/>
      <c r="DR383" s="2"/>
      <c r="DS383" s="2"/>
      <c r="DT383" s="2"/>
      <c r="DU383" s="2"/>
      <c r="DV383" s="2"/>
      <c r="DW383" s="2"/>
      <c r="DX383" s="2"/>
      <c r="DY383" s="2"/>
      <c r="DZ383" s="2"/>
    </row>
    <row r="384" spans="1:130" ht="58.5" hidden="1" customHeight="1" x14ac:dyDescent="0.25">
      <c r="A384" s="49">
        <v>344</v>
      </c>
      <c r="B384" s="62">
        <v>486</v>
      </c>
      <c r="C384" s="56">
        <v>486</v>
      </c>
      <c r="D384" s="8" t="s">
        <v>455</v>
      </c>
      <c r="E384" s="15" t="s">
        <v>38</v>
      </c>
      <c r="F384" s="15" t="s">
        <v>456</v>
      </c>
      <c r="G384" s="64" t="s">
        <v>36</v>
      </c>
      <c r="H384" s="8" t="s">
        <v>860</v>
      </c>
      <c r="I384" s="64" t="s">
        <v>628</v>
      </c>
      <c r="J384" s="64" t="s">
        <v>406</v>
      </c>
      <c r="K384" s="13"/>
      <c r="L384" s="13"/>
      <c r="M384" s="11"/>
      <c r="N384" s="306" t="s">
        <v>543</v>
      </c>
      <c r="O384" s="67"/>
      <c r="P384" s="66"/>
      <c r="Q384" s="66"/>
      <c r="R384" s="66" t="s">
        <v>15</v>
      </c>
      <c r="S384" s="81"/>
      <c r="T384" s="66"/>
      <c r="U384" s="66"/>
      <c r="V384" s="66"/>
      <c r="W384" s="66"/>
      <c r="X384" s="66"/>
      <c r="Y384" s="67">
        <f t="shared" si="193"/>
        <v>1</v>
      </c>
      <c r="Z384" s="16"/>
      <c r="AA384" s="16"/>
      <c r="AB384" s="16"/>
      <c r="AC384" s="16"/>
      <c r="AD384" s="16"/>
      <c r="AE384" s="68"/>
      <c r="AF384" s="12"/>
      <c r="AG384" s="12"/>
      <c r="AH384" s="12"/>
      <c r="AI384" s="12"/>
      <c r="AJ384" s="12"/>
      <c r="AK384" s="12"/>
      <c r="AL384" s="12"/>
      <c r="AM384" s="12"/>
      <c r="AN384" s="12"/>
      <c r="AO384" s="12" t="s">
        <v>710</v>
      </c>
      <c r="AP384" s="12"/>
      <c r="AQ384" s="12"/>
      <c r="AR384" s="12"/>
      <c r="AS384" s="12"/>
      <c r="AT384" s="12"/>
      <c r="AU384" s="12"/>
      <c r="AV384" s="12"/>
      <c r="AW384" s="12"/>
      <c r="AX384" s="12"/>
      <c r="AY384" s="12"/>
      <c r="AZ384" s="12"/>
      <c r="BA384" s="12"/>
      <c r="BB384" s="12"/>
      <c r="BC384" s="12"/>
      <c r="BD384" s="12"/>
      <c r="BE384" s="12"/>
      <c r="BF384" s="12"/>
      <c r="BG384" s="12"/>
      <c r="BH384" s="12"/>
      <c r="BI384" s="12"/>
      <c r="BJ384" s="16">
        <v>2</v>
      </c>
      <c r="BK384" s="16">
        <v>2</v>
      </c>
      <c r="BL384" s="16">
        <v>2</v>
      </c>
      <c r="BM384" s="16">
        <v>2</v>
      </c>
      <c r="BN384" s="16">
        <v>2</v>
      </c>
      <c r="BO384" s="16">
        <v>2</v>
      </c>
      <c r="BP384" s="16">
        <v>2</v>
      </c>
      <c r="BQ384" s="16">
        <v>2</v>
      </c>
      <c r="BR384" s="16">
        <v>2</v>
      </c>
      <c r="BS384" s="16">
        <v>1</v>
      </c>
      <c r="BT384" s="16">
        <v>1</v>
      </c>
      <c r="BU384" s="16">
        <v>1</v>
      </c>
      <c r="BV384" s="16">
        <v>1</v>
      </c>
      <c r="BW384" s="16">
        <v>1</v>
      </c>
      <c r="BX384" s="16">
        <v>1</v>
      </c>
      <c r="BY384" s="16">
        <v>1</v>
      </c>
      <c r="BZ384" s="16">
        <v>1</v>
      </c>
      <c r="CA384" s="16">
        <v>1</v>
      </c>
      <c r="CB384" s="16">
        <v>1</v>
      </c>
      <c r="CC384" s="16">
        <v>1</v>
      </c>
      <c r="CD384" s="16">
        <v>1</v>
      </c>
      <c r="CE384" s="16">
        <v>2</v>
      </c>
      <c r="CF384" s="16">
        <v>2</v>
      </c>
      <c r="CG384" s="16">
        <v>2</v>
      </c>
      <c r="CH384" s="16">
        <v>2</v>
      </c>
      <c r="CI384" s="16">
        <v>2</v>
      </c>
      <c r="CJ384" s="16">
        <v>2</v>
      </c>
      <c r="CK384" s="16">
        <v>2</v>
      </c>
      <c r="CL384" s="16">
        <v>2</v>
      </c>
      <c r="CM384" s="16">
        <v>2</v>
      </c>
      <c r="CN384" s="16">
        <v>2</v>
      </c>
      <c r="CO384" s="16">
        <v>2</v>
      </c>
      <c r="CP384" s="16">
        <v>2</v>
      </c>
      <c r="CQ384" s="16">
        <v>2</v>
      </c>
      <c r="CR384" s="16">
        <v>2</v>
      </c>
      <c r="CS384" s="16">
        <v>2</v>
      </c>
      <c r="CT384" s="16">
        <v>2</v>
      </c>
      <c r="CU384" s="16">
        <v>2</v>
      </c>
      <c r="CV384" s="16">
        <v>2</v>
      </c>
      <c r="CW384" s="69">
        <f t="shared" si="194"/>
        <v>27</v>
      </c>
      <c r="CX384" s="352">
        <f t="shared" si="195"/>
        <v>0.69230769230769229</v>
      </c>
      <c r="CY384" s="69">
        <f t="shared" si="196"/>
        <v>12</v>
      </c>
      <c r="CZ384" s="70">
        <f t="shared" si="197"/>
        <v>0.30769230769230771</v>
      </c>
      <c r="DA384" s="69">
        <f t="shared" si="198"/>
        <v>0</v>
      </c>
      <c r="DB384" s="70">
        <f t="shared" si="199"/>
        <v>0</v>
      </c>
      <c r="DC384" s="69">
        <f t="shared" si="200"/>
        <v>0</v>
      </c>
      <c r="DD384" s="70">
        <f t="shared" si="201"/>
        <v>0</v>
      </c>
      <c r="DE384" s="71">
        <f t="shared" si="202"/>
        <v>1.6923076923076923</v>
      </c>
      <c r="DF384" s="71" t="str">
        <f t="shared" si="203"/>
        <v>Đạt mục tiêu</v>
      </c>
      <c r="DG384" s="2"/>
      <c r="DH384" s="2"/>
      <c r="DI384" s="2"/>
      <c r="DJ384" s="2"/>
      <c r="DK384" s="2"/>
      <c r="DL384" s="2"/>
      <c r="DM384" s="2"/>
      <c r="DN384" s="2"/>
      <c r="DO384" s="2"/>
      <c r="DP384" s="2"/>
      <c r="DQ384" s="2"/>
      <c r="DR384" s="2"/>
      <c r="DS384" s="2"/>
      <c r="DT384" s="2"/>
      <c r="DU384" s="2"/>
      <c r="DV384" s="2"/>
      <c r="DW384" s="2"/>
      <c r="DX384" s="2"/>
      <c r="DY384" s="2"/>
      <c r="DZ384" s="2"/>
    </row>
    <row r="385" spans="1:130" ht="58.5" hidden="1" customHeight="1" x14ac:dyDescent="0.25">
      <c r="A385" s="49">
        <v>345</v>
      </c>
      <c r="B385" s="62">
        <v>486</v>
      </c>
      <c r="C385" s="56">
        <v>486</v>
      </c>
      <c r="D385" s="8" t="s">
        <v>455</v>
      </c>
      <c r="E385" s="15" t="s">
        <v>38</v>
      </c>
      <c r="F385" s="15" t="s">
        <v>456</v>
      </c>
      <c r="G385" s="64" t="s">
        <v>36</v>
      </c>
      <c r="H385" s="8" t="s">
        <v>1209</v>
      </c>
      <c r="I385" s="64" t="s">
        <v>628</v>
      </c>
      <c r="J385" s="64" t="s">
        <v>406</v>
      </c>
      <c r="K385" s="13"/>
      <c r="L385" s="13"/>
      <c r="M385" s="11"/>
      <c r="N385" s="306" t="s">
        <v>545</v>
      </c>
      <c r="O385" s="67"/>
      <c r="P385" s="66"/>
      <c r="Q385" s="66"/>
      <c r="R385" s="66"/>
      <c r="S385" s="81"/>
      <c r="T385" s="66" t="s">
        <v>15</v>
      </c>
      <c r="U385" s="66"/>
      <c r="V385" s="66"/>
      <c r="W385" s="66"/>
      <c r="X385" s="66"/>
      <c r="Y385" s="67">
        <f t="shared" si="193"/>
        <v>1</v>
      </c>
      <c r="Z385" s="16"/>
      <c r="AA385" s="16"/>
      <c r="AB385" s="16"/>
      <c r="AC385" s="16"/>
      <c r="AD385" s="16"/>
      <c r="AE385" s="68"/>
      <c r="AF385" s="12"/>
      <c r="AG385" s="12"/>
      <c r="AH385" s="12"/>
      <c r="AI385" s="12"/>
      <c r="AJ385" s="12"/>
      <c r="AK385" s="12"/>
      <c r="AL385" s="12"/>
      <c r="AM385" s="12"/>
      <c r="AN385" s="12"/>
      <c r="AO385" s="12"/>
      <c r="AP385" s="12"/>
      <c r="AQ385" s="12"/>
      <c r="AR385" s="12"/>
      <c r="AS385" s="12"/>
      <c r="AT385" s="12"/>
      <c r="AU385" s="12" t="s">
        <v>710</v>
      </c>
      <c r="AV385" s="12"/>
      <c r="AW385" s="12"/>
      <c r="AX385" s="12"/>
      <c r="AY385" s="12"/>
      <c r="AZ385" s="12"/>
      <c r="BA385" s="12"/>
      <c r="BB385" s="12"/>
      <c r="BC385" s="12"/>
      <c r="BD385" s="12"/>
      <c r="BE385" s="12"/>
      <c r="BF385" s="12"/>
      <c r="BG385" s="12"/>
      <c r="BH385" s="12"/>
      <c r="BI385" s="12"/>
      <c r="BJ385" s="345">
        <v>2</v>
      </c>
      <c r="BK385" s="345">
        <v>2</v>
      </c>
      <c r="BL385" s="345">
        <v>2</v>
      </c>
      <c r="BM385" s="345">
        <v>2</v>
      </c>
      <c r="BN385" s="345">
        <v>2</v>
      </c>
      <c r="BO385" s="345">
        <v>2</v>
      </c>
      <c r="BP385" s="345">
        <v>2</v>
      </c>
      <c r="BQ385" s="345">
        <v>2</v>
      </c>
      <c r="BR385" s="345">
        <v>2</v>
      </c>
      <c r="BS385" s="345">
        <v>1</v>
      </c>
      <c r="BT385" s="345">
        <v>1</v>
      </c>
      <c r="BU385" s="345">
        <v>1</v>
      </c>
      <c r="BV385" s="345">
        <v>1</v>
      </c>
      <c r="BW385" s="345">
        <v>1</v>
      </c>
      <c r="BX385" s="345">
        <v>1</v>
      </c>
      <c r="BY385" s="345">
        <v>1</v>
      </c>
      <c r="BZ385" s="345">
        <v>1</v>
      </c>
      <c r="CA385" s="345">
        <v>1</v>
      </c>
      <c r="CB385" s="345">
        <v>1</v>
      </c>
      <c r="CC385" s="345">
        <v>1</v>
      </c>
      <c r="CD385" s="345">
        <v>1</v>
      </c>
      <c r="CE385" s="345">
        <v>2</v>
      </c>
      <c r="CF385" s="345">
        <v>2</v>
      </c>
      <c r="CG385" s="345">
        <v>2</v>
      </c>
      <c r="CH385" s="345">
        <v>2</v>
      </c>
      <c r="CI385" s="345">
        <v>2</v>
      </c>
      <c r="CJ385" s="345">
        <v>2</v>
      </c>
      <c r="CK385" s="345">
        <v>2</v>
      </c>
      <c r="CL385" s="345">
        <v>2</v>
      </c>
      <c r="CM385" s="345">
        <v>2</v>
      </c>
      <c r="CN385" s="345">
        <v>2</v>
      </c>
      <c r="CO385" s="345">
        <v>2</v>
      </c>
      <c r="CP385" s="345">
        <v>2</v>
      </c>
      <c r="CQ385" s="345">
        <v>2</v>
      </c>
      <c r="CR385" s="345">
        <v>2</v>
      </c>
      <c r="CS385" s="345">
        <v>2</v>
      </c>
      <c r="CT385" s="345">
        <v>2</v>
      </c>
      <c r="CU385" s="345">
        <v>2</v>
      </c>
      <c r="CV385" s="345">
        <v>2</v>
      </c>
      <c r="CW385" s="335">
        <f t="shared" si="194"/>
        <v>27</v>
      </c>
      <c r="CX385" s="330">
        <f t="shared" si="195"/>
        <v>0.69230769230769229</v>
      </c>
      <c r="CY385" s="335">
        <f t="shared" si="196"/>
        <v>12</v>
      </c>
      <c r="CZ385" s="339">
        <f t="shared" si="197"/>
        <v>0.30769230769230771</v>
      </c>
      <c r="DA385" s="335">
        <f t="shared" si="198"/>
        <v>0</v>
      </c>
      <c r="DB385" s="339">
        <f t="shared" si="199"/>
        <v>0</v>
      </c>
      <c r="DC385" s="335">
        <f t="shared" si="200"/>
        <v>0</v>
      </c>
      <c r="DD385" s="339">
        <f t="shared" si="201"/>
        <v>0</v>
      </c>
      <c r="DE385" s="71">
        <f t="shared" si="202"/>
        <v>1.6923076923076923</v>
      </c>
      <c r="DF385" s="71" t="str">
        <f t="shared" si="203"/>
        <v>Đạt mục tiêu</v>
      </c>
      <c r="DG385" s="2"/>
      <c r="DH385" s="2"/>
      <c r="DI385" s="2"/>
      <c r="DJ385" s="2"/>
      <c r="DK385" s="2"/>
      <c r="DL385" s="2"/>
      <c r="DM385" s="2"/>
      <c r="DN385" s="2"/>
      <c r="DO385" s="2"/>
      <c r="DP385" s="2"/>
      <c r="DQ385" s="2"/>
      <c r="DR385" s="2"/>
      <c r="DS385" s="2"/>
      <c r="DT385" s="2"/>
      <c r="DU385" s="2"/>
      <c r="DV385" s="2"/>
      <c r="DW385" s="2"/>
      <c r="DX385" s="2"/>
      <c r="DY385" s="2"/>
      <c r="DZ385" s="2"/>
    </row>
    <row r="386" spans="1:130" ht="58.5" hidden="1" customHeight="1" x14ac:dyDescent="0.25">
      <c r="A386" s="49">
        <v>346</v>
      </c>
      <c r="B386" s="62">
        <v>486</v>
      </c>
      <c r="C386" s="56">
        <v>486</v>
      </c>
      <c r="D386" s="8" t="s">
        <v>455</v>
      </c>
      <c r="E386" s="15" t="s">
        <v>38</v>
      </c>
      <c r="F386" s="15" t="s">
        <v>456</v>
      </c>
      <c r="G386" s="64" t="s">
        <v>36</v>
      </c>
      <c r="H386" s="8" t="s">
        <v>861</v>
      </c>
      <c r="I386" s="64" t="s">
        <v>628</v>
      </c>
      <c r="J386" s="64" t="s">
        <v>406</v>
      </c>
      <c r="K386" s="13"/>
      <c r="L386" s="13"/>
      <c r="M386" s="11"/>
      <c r="N386" s="306" t="s">
        <v>544</v>
      </c>
      <c r="O386" s="67"/>
      <c r="P386" s="66"/>
      <c r="Q386" s="66"/>
      <c r="R386" s="66"/>
      <c r="S386" s="66" t="s">
        <v>15</v>
      </c>
      <c r="T386" s="66"/>
      <c r="U386" s="66"/>
      <c r="V386" s="66"/>
      <c r="W386" s="66"/>
      <c r="X386" s="66"/>
      <c r="Y386" s="67">
        <f t="shared" si="193"/>
        <v>1</v>
      </c>
      <c r="Z386" s="16"/>
      <c r="AA386" s="16"/>
      <c r="AB386" s="16"/>
      <c r="AC386" s="16"/>
      <c r="AD386" s="16"/>
      <c r="AE386" s="68"/>
      <c r="AF386" s="12"/>
      <c r="AG386" s="12"/>
      <c r="AH386" s="12"/>
      <c r="AI386" s="12"/>
      <c r="AJ386" s="12"/>
      <c r="AK386" s="12"/>
      <c r="AL386" s="12"/>
      <c r="AM386" s="12"/>
      <c r="AN386" s="12"/>
      <c r="AO386" s="12"/>
      <c r="AP386" s="12"/>
      <c r="AQ386" s="12"/>
      <c r="AR386" s="12" t="s">
        <v>626</v>
      </c>
      <c r="AS386" s="12"/>
      <c r="AT386" s="12"/>
      <c r="AU386" s="12"/>
      <c r="AV386" s="12"/>
      <c r="AW386" s="12"/>
      <c r="AX386" s="12"/>
      <c r="AY386" s="12"/>
      <c r="AZ386" s="12"/>
      <c r="BA386" s="12"/>
      <c r="BB386" s="12"/>
      <c r="BC386" s="12"/>
      <c r="BD386" s="12"/>
      <c r="BE386" s="12"/>
      <c r="BF386" s="12"/>
      <c r="BG386" s="12"/>
      <c r="BH386" s="12"/>
      <c r="BI386" s="12"/>
      <c r="BJ386" s="16">
        <v>2</v>
      </c>
      <c r="BK386" s="16">
        <v>2</v>
      </c>
      <c r="BL386" s="16">
        <v>2</v>
      </c>
      <c r="BM386" s="16">
        <v>2</v>
      </c>
      <c r="BN386" s="16">
        <v>2</v>
      </c>
      <c r="BO386" s="16">
        <v>2</v>
      </c>
      <c r="BP386" s="16">
        <v>2</v>
      </c>
      <c r="BQ386" s="16">
        <v>2</v>
      </c>
      <c r="BR386" s="16">
        <v>2</v>
      </c>
      <c r="BS386" s="16">
        <v>1</v>
      </c>
      <c r="BT386" s="16">
        <v>1</v>
      </c>
      <c r="BU386" s="16">
        <v>1</v>
      </c>
      <c r="BV386" s="16">
        <v>1</v>
      </c>
      <c r="BW386" s="16">
        <v>1</v>
      </c>
      <c r="BX386" s="16">
        <v>1</v>
      </c>
      <c r="BY386" s="16">
        <v>1</v>
      </c>
      <c r="BZ386" s="16">
        <v>1</v>
      </c>
      <c r="CA386" s="16">
        <v>1</v>
      </c>
      <c r="CB386" s="16">
        <v>1</v>
      </c>
      <c r="CC386" s="16">
        <v>1</v>
      </c>
      <c r="CD386" s="16">
        <v>1</v>
      </c>
      <c r="CE386" s="16">
        <v>2</v>
      </c>
      <c r="CF386" s="16">
        <v>2</v>
      </c>
      <c r="CG386" s="16">
        <v>2</v>
      </c>
      <c r="CH386" s="16">
        <v>2</v>
      </c>
      <c r="CI386" s="16">
        <v>2</v>
      </c>
      <c r="CJ386" s="16">
        <v>2</v>
      </c>
      <c r="CK386" s="16">
        <v>2</v>
      </c>
      <c r="CL386" s="16">
        <v>2</v>
      </c>
      <c r="CM386" s="16">
        <v>2</v>
      </c>
      <c r="CN386" s="16">
        <v>2</v>
      </c>
      <c r="CO386" s="16">
        <v>2</v>
      </c>
      <c r="CP386" s="16">
        <v>2</v>
      </c>
      <c r="CQ386" s="16">
        <v>2</v>
      </c>
      <c r="CR386" s="16">
        <v>2</v>
      </c>
      <c r="CS386" s="16"/>
      <c r="CT386" s="16">
        <v>2</v>
      </c>
      <c r="CU386" s="16">
        <v>2</v>
      </c>
      <c r="CV386" s="16">
        <v>2</v>
      </c>
      <c r="CW386" s="69">
        <f t="shared" si="194"/>
        <v>26</v>
      </c>
      <c r="CX386" s="352">
        <f t="shared" si="195"/>
        <v>0.68421052631578949</v>
      </c>
      <c r="CY386" s="69">
        <f t="shared" si="196"/>
        <v>12</v>
      </c>
      <c r="CZ386" s="70">
        <f t="shared" si="197"/>
        <v>0.31578947368421051</v>
      </c>
      <c r="DA386" s="69">
        <f t="shared" si="198"/>
        <v>0</v>
      </c>
      <c r="DB386" s="70">
        <f t="shared" si="199"/>
        <v>0</v>
      </c>
      <c r="DC386" s="69">
        <f t="shared" si="200"/>
        <v>0</v>
      </c>
      <c r="DD386" s="70">
        <f t="shared" si="201"/>
        <v>0</v>
      </c>
      <c r="DE386" s="71">
        <f t="shared" si="202"/>
        <v>1.6842105263157894</v>
      </c>
      <c r="DF386" s="71" t="str">
        <f t="shared" si="203"/>
        <v>Đạt mục tiêu</v>
      </c>
      <c r="DG386" s="2"/>
      <c r="DH386" s="2"/>
      <c r="DI386" s="2"/>
      <c r="DJ386" s="2"/>
      <c r="DK386" s="2"/>
      <c r="DL386" s="2"/>
      <c r="DM386" s="2"/>
      <c r="DN386" s="2"/>
      <c r="DO386" s="2"/>
      <c r="DP386" s="2"/>
      <c r="DQ386" s="2"/>
      <c r="DR386" s="2"/>
      <c r="DS386" s="2"/>
      <c r="DT386" s="2"/>
      <c r="DU386" s="2"/>
      <c r="DV386" s="2"/>
      <c r="DW386" s="2"/>
      <c r="DX386" s="2"/>
      <c r="DY386" s="2"/>
      <c r="DZ386" s="2"/>
    </row>
    <row r="387" spans="1:130" ht="58.5" hidden="1" customHeight="1" x14ac:dyDescent="0.25">
      <c r="A387" s="49">
        <v>347</v>
      </c>
      <c r="B387" s="62">
        <v>486</v>
      </c>
      <c r="C387" s="56">
        <v>486</v>
      </c>
      <c r="D387" s="8" t="s">
        <v>455</v>
      </c>
      <c r="E387" s="15" t="s">
        <v>38</v>
      </c>
      <c r="F387" s="15" t="s">
        <v>456</v>
      </c>
      <c r="G387" s="64" t="s">
        <v>36</v>
      </c>
      <c r="H387" s="8" t="s">
        <v>862</v>
      </c>
      <c r="I387" s="64" t="s">
        <v>628</v>
      </c>
      <c r="J387" s="64" t="s">
        <v>406</v>
      </c>
      <c r="K387" s="13"/>
      <c r="L387" s="13"/>
      <c r="M387" s="11"/>
      <c r="N387" s="25" t="s">
        <v>546</v>
      </c>
      <c r="O387" s="67"/>
      <c r="P387" s="66"/>
      <c r="Q387" s="66"/>
      <c r="R387" s="66"/>
      <c r="S387" s="81"/>
      <c r="T387" s="66"/>
      <c r="U387" s="66" t="s">
        <v>15</v>
      </c>
      <c r="V387" s="66"/>
      <c r="W387" s="66"/>
      <c r="X387" s="66"/>
      <c r="Y387" s="67">
        <f t="shared" si="193"/>
        <v>1</v>
      </c>
      <c r="Z387" s="16"/>
      <c r="AA387" s="16"/>
      <c r="AB387" s="16"/>
      <c r="AC387" s="16"/>
      <c r="AD387" s="16"/>
      <c r="AE387" s="12"/>
      <c r="AF387" s="12"/>
      <c r="AG387" s="12"/>
      <c r="AH387" s="12"/>
      <c r="AI387" s="12"/>
      <c r="AJ387" s="12"/>
      <c r="AK387" s="12"/>
      <c r="AL387" s="12"/>
      <c r="AM387" s="12"/>
      <c r="AN387" s="12"/>
      <c r="AO387" s="12"/>
      <c r="AP387" s="12"/>
      <c r="AQ387" s="12"/>
      <c r="AR387" s="12"/>
      <c r="AS387" s="12"/>
      <c r="AT387" s="12"/>
      <c r="AU387" s="12"/>
      <c r="AV387" s="12"/>
      <c r="AW387" s="12"/>
      <c r="AX387" s="12"/>
      <c r="AY387" s="16" t="s">
        <v>710</v>
      </c>
      <c r="AZ387" s="16"/>
      <c r="BA387" s="16" t="s">
        <v>623</v>
      </c>
      <c r="BB387" s="16"/>
      <c r="BC387" s="12"/>
      <c r="BD387" s="12"/>
      <c r="BE387" s="12"/>
      <c r="BF387" s="12"/>
      <c r="BG387" s="12"/>
      <c r="BH387" s="12"/>
      <c r="BI387" s="12"/>
      <c r="BJ387" s="16">
        <v>2</v>
      </c>
      <c r="BK387" s="16">
        <v>2</v>
      </c>
      <c r="BL387" s="16">
        <v>2</v>
      </c>
      <c r="BM387" s="16">
        <v>2</v>
      </c>
      <c r="BN387" s="16">
        <v>2</v>
      </c>
      <c r="BO387" s="16">
        <v>2</v>
      </c>
      <c r="BP387" s="16">
        <v>2</v>
      </c>
      <c r="BQ387" s="16">
        <v>2</v>
      </c>
      <c r="BR387" s="16">
        <v>2</v>
      </c>
      <c r="BS387" s="16">
        <v>1</v>
      </c>
      <c r="BT387" s="16">
        <v>1</v>
      </c>
      <c r="BU387" s="16">
        <v>1</v>
      </c>
      <c r="BV387" s="16">
        <v>1</v>
      </c>
      <c r="BW387" s="16">
        <v>1</v>
      </c>
      <c r="BX387" s="16">
        <v>1</v>
      </c>
      <c r="BY387" s="16">
        <v>1</v>
      </c>
      <c r="BZ387" s="16">
        <v>1</v>
      </c>
      <c r="CA387" s="16">
        <v>1</v>
      </c>
      <c r="CB387" s="16">
        <v>1</v>
      </c>
      <c r="CC387" s="16">
        <v>1</v>
      </c>
      <c r="CD387" s="16">
        <v>1</v>
      </c>
      <c r="CE387" s="16">
        <v>2</v>
      </c>
      <c r="CF387" s="16">
        <v>2</v>
      </c>
      <c r="CG387" s="16">
        <v>2</v>
      </c>
      <c r="CH387" s="16">
        <v>2</v>
      </c>
      <c r="CI387" s="16">
        <v>2</v>
      </c>
      <c r="CJ387" s="16">
        <v>2</v>
      </c>
      <c r="CK387" s="16">
        <v>2</v>
      </c>
      <c r="CL387" s="16">
        <v>2</v>
      </c>
      <c r="CM387" s="16">
        <v>2</v>
      </c>
      <c r="CN387" s="16">
        <v>2</v>
      </c>
      <c r="CO387" s="16">
        <v>2</v>
      </c>
      <c r="CP387" s="16">
        <v>2</v>
      </c>
      <c r="CQ387" s="16">
        <v>2</v>
      </c>
      <c r="CR387" s="16">
        <v>2</v>
      </c>
      <c r="CS387" s="16"/>
      <c r="CT387" s="16">
        <v>2</v>
      </c>
      <c r="CU387" s="16">
        <v>2</v>
      </c>
      <c r="CV387" s="16">
        <v>2</v>
      </c>
      <c r="CW387" s="69">
        <f t="shared" si="194"/>
        <v>26</v>
      </c>
      <c r="CX387" s="352">
        <f t="shared" si="195"/>
        <v>0.68421052631578949</v>
      </c>
      <c r="CY387" s="69">
        <f t="shared" si="196"/>
        <v>12</v>
      </c>
      <c r="CZ387" s="70">
        <f t="shared" si="197"/>
        <v>0.31578947368421051</v>
      </c>
      <c r="DA387" s="69">
        <f t="shared" si="198"/>
        <v>0</v>
      </c>
      <c r="DB387" s="70">
        <f t="shared" si="199"/>
        <v>0</v>
      </c>
      <c r="DC387" s="69">
        <f t="shared" si="200"/>
        <v>0</v>
      </c>
      <c r="DD387" s="70">
        <f t="shared" si="201"/>
        <v>0</v>
      </c>
      <c r="DE387" s="71">
        <f t="shared" si="202"/>
        <v>1.6842105263157894</v>
      </c>
      <c r="DF387" s="71" t="str">
        <f t="shared" si="203"/>
        <v>Đạt mục tiêu</v>
      </c>
      <c r="DG387" s="2"/>
      <c r="DH387" s="2"/>
      <c r="DI387" s="2"/>
      <c r="DJ387" s="2"/>
      <c r="DK387" s="2"/>
      <c r="DL387" s="2"/>
      <c r="DM387" s="2"/>
      <c r="DN387" s="2"/>
      <c r="DO387" s="2"/>
      <c r="DP387" s="2"/>
      <c r="DQ387" s="2"/>
      <c r="DR387" s="2"/>
      <c r="DS387" s="2"/>
      <c r="DT387" s="2"/>
      <c r="DU387" s="2"/>
      <c r="DV387" s="2"/>
      <c r="DW387" s="2"/>
      <c r="DX387" s="2"/>
      <c r="DY387" s="2"/>
      <c r="DZ387" s="2"/>
    </row>
    <row r="388" spans="1:130" ht="73.5" hidden="1" customHeight="1" x14ac:dyDescent="0.25">
      <c r="A388" s="49">
        <v>348</v>
      </c>
      <c r="B388" s="62">
        <v>486</v>
      </c>
      <c r="C388" s="56">
        <v>486</v>
      </c>
      <c r="D388" s="8" t="s">
        <v>455</v>
      </c>
      <c r="E388" s="15" t="s">
        <v>38</v>
      </c>
      <c r="F388" s="15" t="s">
        <v>456</v>
      </c>
      <c r="G388" s="64" t="s">
        <v>36</v>
      </c>
      <c r="H388" s="8" t="s">
        <v>863</v>
      </c>
      <c r="I388" s="64" t="s">
        <v>628</v>
      </c>
      <c r="J388" s="64" t="s">
        <v>406</v>
      </c>
      <c r="K388" s="13"/>
      <c r="L388" s="13"/>
      <c r="M388" s="11"/>
      <c r="N388" s="25" t="s">
        <v>547</v>
      </c>
      <c r="O388" s="67"/>
      <c r="P388" s="66"/>
      <c r="Q388" s="66"/>
      <c r="R388" s="66"/>
      <c r="S388" s="81"/>
      <c r="T388" s="66"/>
      <c r="U388" s="66"/>
      <c r="V388" s="66"/>
      <c r="W388" s="66" t="s">
        <v>15</v>
      </c>
      <c r="X388" s="66"/>
      <c r="Y388" s="67">
        <f t="shared" si="193"/>
        <v>1</v>
      </c>
      <c r="Z388" s="16"/>
      <c r="AA388" s="16"/>
      <c r="AB388" s="16"/>
      <c r="AC388" s="16"/>
      <c r="AD388" s="16"/>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t="s">
        <v>645</v>
      </c>
      <c r="BH388" s="12"/>
      <c r="BI388" s="12"/>
      <c r="BJ388" s="16">
        <v>2</v>
      </c>
      <c r="BK388" s="16">
        <v>2</v>
      </c>
      <c r="BL388" s="16">
        <v>2</v>
      </c>
      <c r="BM388" s="16">
        <v>2</v>
      </c>
      <c r="BN388" s="16">
        <v>2</v>
      </c>
      <c r="BO388" s="16">
        <v>2</v>
      </c>
      <c r="BP388" s="16">
        <v>2</v>
      </c>
      <c r="BQ388" s="16">
        <v>2</v>
      </c>
      <c r="BR388" s="16">
        <v>2</v>
      </c>
      <c r="BS388" s="16">
        <v>1</v>
      </c>
      <c r="BT388" s="16">
        <v>1</v>
      </c>
      <c r="BU388" s="16">
        <v>1</v>
      </c>
      <c r="BV388" s="16">
        <v>1</v>
      </c>
      <c r="BW388" s="16">
        <v>1</v>
      </c>
      <c r="BX388" s="16">
        <v>1</v>
      </c>
      <c r="BY388" s="16">
        <v>1</v>
      </c>
      <c r="BZ388" s="16">
        <v>1</v>
      </c>
      <c r="CA388" s="16">
        <v>1</v>
      </c>
      <c r="CB388" s="16">
        <v>1</v>
      </c>
      <c r="CC388" s="16">
        <v>1</v>
      </c>
      <c r="CD388" s="16">
        <v>1</v>
      </c>
      <c r="CE388" s="16">
        <v>2</v>
      </c>
      <c r="CF388" s="16">
        <v>2</v>
      </c>
      <c r="CG388" s="16">
        <v>2</v>
      </c>
      <c r="CH388" s="16">
        <v>2</v>
      </c>
      <c r="CI388" s="16">
        <v>2</v>
      </c>
      <c r="CJ388" s="16">
        <v>2</v>
      </c>
      <c r="CK388" s="16">
        <v>2</v>
      </c>
      <c r="CL388" s="16">
        <v>2</v>
      </c>
      <c r="CM388" s="16">
        <v>2</v>
      </c>
      <c r="CN388" s="16">
        <v>2</v>
      </c>
      <c r="CO388" s="16">
        <v>2</v>
      </c>
      <c r="CP388" s="16">
        <v>2</v>
      </c>
      <c r="CQ388" s="16">
        <v>2</v>
      </c>
      <c r="CR388" s="16">
        <v>2</v>
      </c>
      <c r="CS388" s="16"/>
      <c r="CT388" s="16">
        <v>2</v>
      </c>
      <c r="CU388" s="16">
        <v>2</v>
      </c>
      <c r="CV388" s="16">
        <v>2</v>
      </c>
      <c r="CW388" s="69">
        <f t="shared" si="194"/>
        <v>26</v>
      </c>
      <c r="CX388" s="352">
        <f t="shared" si="195"/>
        <v>0.68421052631578949</v>
      </c>
      <c r="CY388" s="69">
        <f t="shared" si="196"/>
        <v>12</v>
      </c>
      <c r="CZ388" s="70">
        <f t="shared" si="197"/>
        <v>0.31578947368421051</v>
      </c>
      <c r="DA388" s="69">
        <f t="shared" si="198"/>
        <v>0</v>
      </c>
      <c r="DB388" s="70">
        <f t="shared" si="199"/>
        <v>0</v>
      </c>
      <c r="DC388" s="69">
        <f t="shared" si="200"/>
        <v>0</v>
      </c>
      <c r="DD388" s="70">
        <f t="shared" si="201"/>
        <v>0</v>
      </c>
      <c r="DE388" s="71">
        <f t="shared" si="202"/>
        <v>1.6842105263157894</v>
      </c>
      <c r="DF388" s="71" t="str">
        <f t="shared" si="203"/>
        <v>Đạt mục tiêu</v>
      </c>
      <c r="DG388" s="2"/>
      <c r="DH388" s="2"/>
      <c r="DI388" s="2"/>
      <c r="DJ388" s="2"/>
      <c r="DK388" s="2"/>
      <c r="DL388" s="2"/>
      <c r="DM388" s="2"/>
      <c r="DN388" s="2"/>
      <c r="DO388" s="2"/>
      <c r="DP388" s="2"/>
      <c r="DQ388" s="2"/>
      <c r="DR388" s="2"/>
      <c r="DS388" s="2"/>
      <c r="DT388" s="2"/>
      <c r="DU388" s="2"/>
      <c r="DV388" s="2"/>
      <c r="DW388" s="2"/>
      <c r="DX388" s="2"/>
      <c r="DY388" s="2"/>
      <c r="DZ388" s="2"/>
    </row>
    <row r="389" spans="1:130" ht="75" hidden="1" customHeight="1" x14ac:dyDescent="0.25">
      <c r="A389" s="49">
        <v>349</v>
      </c>
      <c r="B389" s="62">
        <v>486</v>
      </c>
      <c r="C389" s="56">
        <v>486</v>
      </c>
      <c r="D389" s="8" t="s">
        <v>455</v>
      </c>
      <c r="E389" s="15" t="s">
        <v>38</v>
      </c>
      <c r="F389" s="15" t="s">
        <v>456</v>
      </c>
      <c r="G389" s="64" t="s">
        <v>36</v>
      </c>
      <c r="H389" s="8" t="s">
        <v>864</v>
      </c>
      <c r="I389" s="64" t="s">
        <v>628</v>
      </c>
      <c r="J389" s="64" t="s">
        <v>406</v>
      </c>
      <c r="K389" s="14"/>
      <c r="L389" s="14"/>
      <c r="M389" s="11"/>
      <c r="N389" s="25" t="s">
        <v>548</v>
      </c>
      <c r="O389" s="67"/>
      <c r="P389" s="66"/>
      <c r="Q389" s="66"/>
      <c r="R389" s="66"/>
      <c r="S389" s="81"/>
      <c r="T389" s="66"/>
      <c r="U389" s="66"/>
      <c r="V389" s="66"/>
      <c r="W389" s="66"/>
      <c r="X389" s="66" t="s">
        <v>15</v>
      </c>
      <c r="Y389" s="67">
        <f t="shared" si="193"/>
        <v>1</v>
      </c>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t="s">
        <v>645</v>
      </c>
      <c r="BJ389" s="16">
        <v>2</v>
      </c>
      <c r="BK389" s="16">
        <v>2</v>
      </c>
      <c r="BL389" s="16">
        <v>2</v>
      </c>
      <c r="BM389" s="16">
        <v>2</v>
      </c>
      <c r="BN389" s="16">
        <v>2</v>
      </c>
      <c r="BO389" s="16">
        <v>2</v>
      </c>
      <c r="BP389" s="16">
        <v>2</v>
      </c>
      <c r="BQ389" s="16">
        <v>2</v>
      </c>
      <c r="BR389" s="16">
        <v>2</v>
      </c>
      <c r="BS389" s="16">
        <v>1</v>
      </c>
      <c r="BT389" s="16">
        <v>1</v>
      </c>
      <c r="BU389" s="16">
        <v>1</v>
      </c>
      <c r="BV389" s="16">
        <v>1</v>
      </c>
      <c r="BW389" s="16">
        <v>1</v>
      </c>
      <c r="BX389" s="16">
        <v>1</v>
      </c>
      <c r="BY389" s="16">
        <v>1</v>
      </c>
      <c r="BZ389" s="16">
        <v>1</v>
      </c>
      <c r="CA389" s="16">
        <v>1</v>
      </c>
      <c r="CB389" s="16">
        <v>1</v>
      </c>
      <c r="CC389" s="16">
        <v>1</v>
      </c>
      <c r="CD389" s="16">
        <v>1</v>
      </c>
      <c r="CE389" s="16">
        <v>2</v>
      </c>
      <c r="CF389" s="16">
        <v>2</v>
      </c>
      <c r="CG389" s="16">
        <v>2</v>
      </c>
      <c r="CH389" s="16">
        <v>2</v>
      </c>
      <c r="CI389" s="16">
        <v>2</v>
      </c>
      <c r="CJ389" s="16">
        <v>2</v>
      </c>
      <c r="CK389" s="16">
        <v>2</v>
      </c>
      <c r="CL389" s="16">
        <v>2</v>
      </c>
      <c r="CM389" s="16">
        <v>2</v>
      </c>
      <c r="CN389" s="16">
        <v>2</v>
      </c>
      <c r="CO389" s="16">
        <v>2</v>
      </c>
      <c r="CP389" s="16">
        <v>2</v>
      </c>
      <c r="CQ389" s="16">
        <v>2</v>
      </c>
      <c r="CR389" s="16">
        <v>2</v>
      </c>
      <c r="CS389" s="16"/>
      <c r="CT389" s="16">
        <v>2</v>
      </c>
      <c r="CU389" s="16">
        <v>2</v>
      </c>
      <c r="CV389" s="16">
        <v>2</v>
      </c>
      <c r="CW389" s="69">
        <f t="shared" si="194"/>
        <v>26</v>
      </c>
      <c r="CX389" s="352">
        <f t="shared" si="195"/>
        <v>0.68421052631578949</v>
      </c>
      <c r="CY389" s="69">
        <f t="shared" si="196"/>
        <v>12</v>
      </c>
      <c r="CZ389" s="70">
        <f t="shared" si="197"/>
        <v>0.31578947368421051</v>
      </c>
      <c r="DA389" s="69">
        <f t="shared" si="198"/>
        <v>0</v>
      </c>
      <c r="DB389" s="70">
        <f t="shared" si="199"/>
        <v>0</v>
      </c>
      <c r="DC389" s="69">
        <f t="shared" si="200"/>
        <v>0</v>
      </c>
      <c r="DD389" s="70">
        <f t="shared" si="201"/>
        <v>0</v>
      </c>
      <c r="DE389" s="71">
        <f t="shared" si="202"/>
        <v>1.6842105263157894</v>
      </c>
      <c r="DF389" s="71" t="str">
        <f t="shared" si="203"/>
        <v>Đạt mục tiêu</v>
      </c>
      <c r="DG389" s="2"/>
      <c r="DH389" s="2"/>
      <c r="DI389" s="2"/>
      <c r="DJ389" s="2"/>
      <c r="DK389" s="2"/>
      <c r="DL389" s="2"/>
      <c r="DM389" s="2"/>
      <c r="DN389" s="2"/>
      <c r="DO389" s="2"/>
      <c r="DP389" s="2"/>
      <c r="DQ389" s="2"/>
      <c r="DR389" s="2"/>
      <c r="DS389" s="2"/>
      <c r="DT389" s="2"/>
      <c r="DU389" s="2"/>
      <c r="DV389" s="2"/>
      <c r="DW389" s="2"/>
      <c r="DX389" s="2"/>
      <c r="DY389" s="2"/>
      <c r="DZ389" s="2"/>
    </row>
    <row r="390" spans="1:130" ht="22.5" customHeight="1" x14ac:dyDescent="0.25">
      <c r="A390" s="49">
        <v>350</v>
      </c>
      <c r="B390" s="55">
        <v>486</v>
      </c>
      <c r="C390" s="56">
        <v>487</v>
      </c>
      <c r="D390" s="706" t="s">
        <v>457</v>
      </c>
      <c r="E390" s="708"/>
      <c r="F390" s="705"/>
      <c r="G390" s="280"/>
      <c r="H390" s="57"/>
      <c r="I390" s="64"/>
      <c r="J390" s="57" t="s">
        <v>609</v>
      </c>
      <c r="K390" s="57" t="s">
        <v>609</v>
      </c>
      <c r="L390" s="57" t="s">
        <v>609</v>
      </c>
      <c r="M390" s="57" t="s">
        <v>609</v>
      </c>
      <c r="N390" s="296"/>
      <c r="O390" s="58" t="s">
        <v>609</v>
      </c>
      <c r="P390" s="58" t="s">
        <v>609</v>
      </c>
      <c r="Q390" s="58" t="s">
        <v>609</v>
      </c>
      <c r="R390" s="58" t="s">
        <v>609</v>
      </c>
      <c r="S390" s="58" t="s">
        <v>609</v>
      </c>
      <c r="T390" s="58" t="s">
        <v>609</v>
      </c>
      <c r="U390" s="58" t="s">
        <v>609</v>
      </c>
      <c r="V390" s="58" t="s">
        <v>609</v>
      </c>
      <c r="W390" s="58" t="s">
        <v>609</v>
      </c>
      <c r="X390" s="58" t="s">
        <v>609</v>
      </c>
      <c r="Y390" s="67">
        <f t="shared" si="193"/>
        <v>0</v>
      </c>
      <c r="Z390" s="57"/>
      <c r="AA390" s="57"/>
      <c r="AB390" s="57"/>
      <c r="AC390" s="57"/>
      <c r="AD390" s="57"/>
      <c r="AE390" s="78" t="s">
        <v>609</v>
      </c>
      <c r="AF390" s="78" t="s">
        <v>609</v>
      </c>
      <c r="AG390" s="78" t="s">
        <v>609</v>
      </c>
      <c r="AH390" s="78"/>
      <c r="AI390" s="78"/>
      <c r="AJ390" s="78"/>
      <c r="AK390" s="78"/>
      <c r="AL390" s="78"/>
      <c r="AM390" s="78"/>
      <c r="AN390" s="78"/>
      <c r="AO390" s="78"/>
      <c r="AP390" s="78"/>
      <c r="AQ390" s="78"/>
      <c r="AR390" s="78"/>
      <c r="AS390" s="78"/>
      <c r="AT390" s="78"/>
      <c r="AU390" s="57"/>
      <c r="AV390" s="57"/>
      <c r="AW390" s="57"/>
      <c r="AX390" s="57"/>
      <c r="AY390" s="78"/>
      <c r="AZ390" s="78"/>
      <c r="BA390" s="78"/>
      <c r="BB390" s="78"/>
      <c r="BC390" s="78"/>
      <c r="BD390" s="78"/>
      <c r="BE390" s="78"/>
      <c r="BF390" s="78"/>
      <c r="BG390" s="78"/>
      <c r="BH390" s="78"/>
      <c r="BI390" s="78"/>
      <c r="BJ390" s="345">
        <v>2</v>
      </c>
      <c r="BK390" s="345">
        <v>2</v>
      </c>
      <c r="BL390" s="345">
        <v>2</v>
      </c>
      <c r="BM390" s="345">
        <v>2</v>
      </c>
      <c r="BN390" s="345">
        <v>2</v>
      </c>
      <c r="BO390" s="345">
        <v>1</v>
      </c>
      <c r="BP390" s="345">
        <v>1</v>
      </c>
      <c r="BQ390" s="345">
        <v>1</v>
      </c>
      <c r="BR390" s="345">
        <v>2</v>
      </c>
      <c r="BS390" s="345">
        <v>2</v>
      </c>
      <c r="BT390" s="345">
        <v>2</v>
      </c>
      <c r="BU390" s="345">
        <v>2</v>
      </c>
      <c r="BV390" s="345">
        <v>2</v>
      </c>
      <c r="BW390" s="345">
        <v>2</v>
      </c>
      <c r="BX390" s="345">
        <v>2</v>
      </c>
      <c r="BY390" s="345">
        <v>2</v>
      </c>
      <c r="BZ390" s="345">
        <v>2</v>
      </c>
      <c r="CA390" s="345">
        <v>2</v>
      </c>
      <c r="CB390" s="345">
        <v>2</v>
      </c>
      <c r="CC390" s="345">
        <v>1</v>
      </c>
      <c r="CD390" s="345">
        <v>1</v>
      </c>
      <c r="CE390" s="345">
        <v>2</v>
      </c>
      <c r="CF390" s="345">
        <v>2</v>
      </c>
      <c r="CG390" s="345">
        <v>2</v>
      </c>
      <c r="CH390" s="345">
        <v>2</v>
      </c>
      <c r="CI390" s="345">
        <v>2</v>
      </c>
      <c r="CJ390" s="345">
        <v>2</v>
      </c>
      <c r="CK390" s="345">
        <v>2</v>
      </c>
      <c r="CL390" s="345">
        <v>2</v>
      </c>
      <c r="CM390" s="345">
        <v>2</v>
      </c>
      <c r="CN390" s="345">
        <v>2</v>
      </c>
      <c r="CO390" s="345">
        <v>2</v>
      </c>
      <c r="CP390" s="345">
        <v>2</v>
      </c>
      <c r="CQ390" s="345">
        <v>2</v>
      </c>
      <c r="CR390" s="345">
        <v>2</v>
      </c>
      <c r="CS390" s="345">
        <v>2</v>
      </c>
      <c r="CT390" s="345">
        <v>2</v>
      </c>
      <c r="CU390" s="345">
        <v>2</v>
      </c>
      <c r="CV390" s="345">
        <v>2</v>
      </c>
      <c r="CW390" s="336" t="s">
        <v>8</v>
      </c>
      <c r="CX390" s="331" t="s">
        <v>8</v>
      </c>
      <c r="CY390" s="336" t="s">
        <v>8</v>
      </c>
      <c r="CZ390" s="336" t="s">
        <v>8</v>
      </c>
      <c r="DA390" s="336" t="s">
        <v>8</v>
      </c>
      <c r="DB390" s="336" t="s">
        <v>8</v>
      </c>
      <c r="DC390" s="336" t="s">
        <v>8</v>
      </c>
      <c r="DD390" s="336" t="s">
        <v>8</v>
      </c>
      <c r="DE390" s="57" t="s">
        <v>8</v>
      </c>
      <c r="DF390" s="57" t="s">
        <v>8</v>
      </c>
      <c r="DG390" s="2"/>
      <c r="DH390" s="2"/>
      <c r="DI390" s="2"/>
      <c r="DJ390" s="2"/>
      <c r="DK390" s="2"/>
      <c r="DL390" s="2"/>
      <c r="DM390" s="2"/>
      <c r="DN390" s="2"/>
      <c r="DO390" s="2"/>
      <c r="DP390" s="2"/>
      <c r="DQ390" s="2"/>
      <c r="DR390" s="2"/>
      <c r="DS390" s="2"/>
      <c r="DT390" s="2"/>
      <c r="DU390" s="2"/>
      <c r="DV390" s="2"/>
      <c r="DW390" s="2"/>
      <c r="DX390" s="2"/>
      <c r="DY390" s="2"/>
      <c r="DZ390" s="2"/>
    </row>
    <row r="391" spans="1:130" ht="18.75" customHeight="1" x14ac:dyDescent="0.25">
      <c r="A391" s="49">
        <v>351</v>
      </c>
      <c r="B391" s="55">
        <v>487</v>
      </c>
      <c r="C391" s="56">
        <v>488</v>
      </c>
      <c r="D391" s="623" t="s">
        <v>458</v>
      </c>
      <c r="E391" s="624"/>
      <c r="F391" s="624"/>
      <c r="G391" s="624"/>
      <c r="H391" s="625"/>
      <c r="I391" s="78"/>
      <c r="J391" s="57" t="s">
        <v>609</v>
      </c>
      <c r="K391" s="57" t="s">
        <v>609</v>
      </c>
      <c r="L391" s="57" t="s">
        <v>609</v>
      </c>
      <c r="M391" s="57" t="s">
        <v>609</v>
      </c>
      <c r="N391" s="296"/>
      <c r="O391" s="58" t="s">
        <v>609</v>
      </c>
      <c r="P391" s="58" t="s">
        <v>609</v>
      </c>
      <c r="Q391" s="58" t="s">
        <v>609</v>
      </c>
      <c r="R391" s="58" t="s">
        <v>609</v>
      </c>
      <c r="S391" s="58" t="s">
        <v>609</v>
      </c>
      <c r="T391" s="58" t="s">
        <v>609</v>
      </c>
      <c r="U391" s="58" t="s">
        <v>609</v>
      </c>
      <c r="V391" s="58" t="s">
        <v>609</v>
      </c>
      <c r="W391" s="58" t="s">
        <v>609</v>
      </c>
      <c r="X391" s="58" t="s">
        <v>609</v>
      </c>
      <c r="Y391" s="67">
        <f t="shared" si="193"/>
        <v>0</v>
      </c>
      <c r="Z391" s="57"/>
      <c r="AA391" s="57"/>
      <c r="AB391" s="57"/>
      <c r="AC391" s="57"/>
      <c r="AD391" s="57"/>
      <c r="AE391" s="78" t="s">
        <v>609</v>
      </c>
      <c r="AF391" s="78" t="s">
        <v>609</v>
      </c>
      <c r="AG391" s="78" t="s">
        <v>609</v>
      </c>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336" t="s">
        <v>8</v>
      </c>
      <c r="BK391" s="336" t="s">
        <v>8</v>
      </c>
      <c r="BL391" s="336" t="s">
        <v>8</v>
      </c>
      <c r="BM391" s="336" t="s">
        <v>8</v>
      </c>
      <c r="BN391" s="336" t="s">
        <v>8</v>
      </c>
      <c r="BO391" s="336" t="s">
        <v>8</v>
      </c>
      <c r="BP391" s="336" t="s">
        <v>8</v>
      </c>
      <c r="BQ391" s="336" t="s">
        <v>8</v>
      </c>
      <c r="BR391" s="336" t="s">
        <v>8</v>
      </c>
      <c r="BS391" s="336"/>
      <c r="BT391" s="336"/>
      <c r="BU391" s="336"/>
      <c r="BV391" s="336"/>
      <c r="BW391" s="336"/>
      <c r="BX391" s="336"/>
      <c r="BY391" s="336"/>
      <c r="BZ391" s="336"/>
      <c r="CA391" s="336"/>
      <c r="CB391" s="336"/>
      <c r="CC391" s="336" t="s">
        <v>8</v>
      </c>
      <c r="CD391" s="336"/>
      <c r="CE391" s="336" t="s">
        <v>8</v>
      </c>
      <c r="CF391" s="336" t="s">
        <v>8</v>
      </c>
      <c r="CG391" s="336" t="s">
        <v>8</v>
      </c>
      <c r="CH391" s="336" t="s">
        <v>8</v>
      </c>
      <c r="CI391" s="336" t="s">
        <v>8</v>
      </c>
      <c r="CJ391" s="336" t="s">
        <v>8</v>
      </c>
      <c r="CK391" s="336" t="s">
        <v>8</v>
      </c>
      <c r="CL391" s="336" t="s">
        <v>8</v>
      </c>
      <c r="CM391" s="336" t="s">
        <v>8</v>
      </c>
      <c r="CN391" s="336" t="s">
        <v>8</v>
      </c>
      <c r="CO391" s="336" t="s">
        <v>8</v>
      </c>
      <c r="CP391" s="336" t="s">
        <v>8</v>
      </c>
      <c r="CQ391" s="336" t="s">
        <v>8</v>
      </c>
      <c r="CR391" s="336" t="s">
        <v>8</v>
      </c>
      <c r="CS391" s="336"/>
      <c r="CT391" s="336" t="s">
        <v>8</v>
      </c>
      <c r="CU391" s="336" t="s">
        <v>8</v>
      </c>
      <c r="CV391" s="336" t="s">
        <v>8</v>
      </c>
      <c r="CW391" s="336" t="s">
        <v>8</v>
      </c>
      <c r="CX391" s="331" t="s">
        <v>8</v>
      </c>
      <c r="CY391" s="336" t="s">
        <v>8</v>
      </c>
      <c r="CZ391" s="336" t="s">
        <v>8</v>
      </c>
      <c r="DA391" s="336" t="s">
        <v>8</v>
      </c>
      <c r="DB391" s="336" t="s">
        <v>8</v>
      </c>
      <c r="DC391" s="336" t="s">
        <v>8</v>
      </c>
      <c r="DD391" s="336" t="s">
        <v>8</v>
      </c>
      <c r="DE391" s="57" t="s">
        <v>8</v>
      </c>
      <c r="DF391" s="57" t="s">
        <v>8</v>
      </c>
      <c r="DG391" s="2"/>
      <c r="DH391" s="2"/>
      <c r="DI391" s="2"/>
      <c r="DJ391" s="2"/>
      <c r="DK391" s="2"/>
      <c r="DL391" s="2"/>
      <c r="DM391" s="2"/>
      <c r="DN391" s="2"/>
      <c r="DO391" s="2"/>
      <c r="DP391" s="2"/>
      <c r="DQ391" s="2"/>
      <c r="DR391" s="2"/>
      <c r="DS391" s="2"/>
      <c r="DT391" s="2"/>
      <c r="DU391" s="2"/>
      <c r="DV391" s="2"/>
      <c r="DW391" s="2"/>
      <c r="DX391" s="2"/>
      <c r="DY391" s="2"/>
      <c r="DZ391" s="2"/>
    </row>
    <row r="392" spans="1:130" ht="54.75" hidden="1" customHeight="1" x14ac:dyDescent="0.25">
      <c r="A392" s="49">
        <v>352</v>
      </c>
      <c r="B392" s="62">
        <v>488</v>
      </c>
      <c r="C392" s="56">
        <v>491</v>
      </c>
      <c r="D392" s="8" t="s">
        <v>459</v>
      </c>
      <c r="E392" s="283" t="s">
        <v>11</v>
      </c>
      <c r="F392" s="20" t="s">
        <v>460</v>
      </c>
      <c r="G392" s="282" t="s">
        <v>19</v>
      </c>
      <c r="H392" s="102" t="s">
        <v>865</v>
      </c>
      <c r="I392" s="64" t="s">
        <v>628</v>
      </c>
      <c r="J392" s="388" t="s">
        <v>406</v>
      </c>
      <c r="K392" s="12" t="s">
        <v>6</v>
      </c>
      <c r="L392" s="12" t="s">
        <v>15</v>
      </c>
      <c r="M392" s="11"/>
      <c r="N392" s="305" t="s">
        <v>542</v>
      </c>
      <c r="O392" s="66"/>
      <c r="P392" s="66"/>
      <c r="Q392" s="66" t="s">
        <v>15</v>
      </c>
      <c r="R392" s="66"/>
      <c r="S392" s="66"/>
      <c r="T392" s="66"/>
      <c r="U392" s="66"/>
      <c r="V392" s="66"/>
      <c r="W392" s="66"/>
      <c r="X392" s="66"/>
      <c r="Y392" s="67">
        <f t="shared" si="193"/>
        <v>1</v>
      </c>
      <c r="Z392" s="16"/>
      <c r="AA392" s="12"/>
      <c r="AB392" s="12"/>
      <c r="AC392" s="12"/>
      <c r="AD392" s="12"/>
      <c r="AE392" s="12"/>
      <c r="AF392" s="12"/>
      <c r="AG392" s="12"/>
      <c r="AH392" s="12" t="s">
        <v>654</v>
      </c>
      <c r="AI392" s="12" t="s">
        <v>654</v>
      </c>
      <c r="AJ392" s="12" t="s">
        <v>654</v>
      </c>
      <c r="AK392" s="12" t="s">
        <v>654</v>
      </c>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6">
        <v>1</v>
      </c>
      <c r="BK392" s="16">
        <v>1</v>
      </c>
      <c r="BL392" s="16">
        <v>1</v>
      </c>
      <c r="BM392" s="16">
        <v>1</v>
      </c>
      <c r="BN392" s="16">
        <v>1</v>
      </c>
      <c r="BO392" s="16">
        <v>2</v>
      </c>
      <c r="BP392" s="16">
        <v>2</v>
      </c>
      <c r="BQ392" s="16">
        <v>2</v>
      </c>
      <c r="BR392" s="16">
        <v>2</v>
      </c>
      <c r="BS392" s="16">
        <v>2</v>
      </c>
      <c r="BT392" s="16">
        <v>2</v>
      </c>
      <c r="BU392" s="16">
        <v>2</v>
      </c>
      <c r="BV392" s="16">
        <v>2</v>
      </c>
      <c r="BW392" s="16">
        <v>2</v>
      </c>
      <c r="BX392" s="16">
        <v>2</v>
      </c>
      <c r="BY392" s="16">
        <v>2</v>
      </c>
      <c r="BZ392" s="16">
        <v>2</v>
      </c>
      <c r="CA392" s="16">
        <v>2</v>
      </c>
      <c r="CB392" s="16">
        <v>2</v>
      </c>
      <c r="CC392" s="16">
        <v>2</v>
      </c>
      <c r="CD392" s="16">
        <v>2</v>
      </c>
      <c r="CE392" s="16">
        <v>2</v>
      </c>
      <c r="CF392" s="16">
        <v>2</v>
      </c>
      <c r="CG392" s="16">
        <v>2</v>
      </c>
      <c r="CH392" s="16">
        <v>2</v>
      </c>
      <c r="CI392" s="16">
        <v>2</v>
      </c>
      <c r="CJ392" s="16">
        <v>2</v>
      </c>
      <c r="CK392" s="16">
        <v>2</v>
      </c>
      <c r="CL392" s="16">
        <v>2</v>
      </c>
      <c r="CM392" s="16">
        <v>2</v>
      </c>
      <c r="CN392" s="16">
        <v>2</v>
      </c>
      <c r="CO392" s="16">
        <v>2</v>
      </c>
      <c r="CP392" s="16">
        <v>2</v>
      </c>
      <c r="CQ392" s="16">
        <v>2</v>
      </c>
      <c r="CR392" s="16">
        <v>2</v>
      </c>
      <c r="CS392" s="16">
        <v>2</v>
      </c>
      <c r="CT392" s="16">
        <v>2</v>
      </c>
      <c r="CU392" s="16">
        <v>2</v>
      </c>
      <c r="CV392" s="16">
        <v>2</v>
      </c>
      <c r="CW392" s="69">
        <f t="shared" ref="CW392:CW400" si="204">COUNTIF(BJ392:CV392,"2")</f>
        <v>34</v>
      </c>
      <c r="CX392" s="352">
        <f t="shared" ref="CX392:CX400" si="205">CW392/(CW392+CY392+DA392+DC392)</f>
        <v>0.87179487179487181</v>
      </c>
      <c r="CY392" s="69">
        <f t="shared" ref="CY392:CY400" si="206">COUNTIF(BJ392:CV392,"1")</f>
        <v>5</v>
      </c>
      <c r="CZ392" s="70">
        <f t="shared" ref="CZ392:CZ400" si="207">CY392/(CW392+CY392+DA392+DC392)</f>
        <v>0.12820512820512819</v>
      </c>
      <c r="DA392" s="69">
        <f t="shared" ref="DA392:DA400" si="208">COUNTIF(BJ392:CV392,"0")</f>
        <v>0</v>
      </c>
      <c r="DB392" s="70">
        <f t="shared" ref="DB392:DB400" si="209">DA392/(CW392+CY392+DA392+DC392)</f>
        <v>0</v>
      </c>
      <c r="DC392" s="69">
        <f t="shared" ref="DC392:DC400" si="210">COUNTIF(BJ392:CV392,"KĐG")</f>
        <v>0</v>
      </c>
      <c r="DD392" s="70">
        <f t="shared" ref="DD392:DD400" si="211">DC392/(CW392+CY392+DA392+DC392)</f>
        <v>0</v>
      </c>
      <c r="DE392" s="71">
        <f t="shared" ref="DE392:DE400" si="212">(((CW392*2)+(CY392*1)+(DA392*0)))/(CW392+CY392+DA392)</f>
        <v>1.8717948717948718</v>
      </c>
      <c r="DF392" s="71" t="str">
        <f t="shared" ref="DF392:DF400" si="213">IF(DD392&gt;=50%,"KĐG",IF(DE392&gt;=1.6,"Đạt mục tiêu",IF(DE392&gt;=1,"Cần cố gắng","Chưa đạt")))</f>
        <v>Đạt mục tiêu</v>
      </c>
      <c r="DG392" s="2"/>
      <c r="DH392" s="2"/>
      <c r="DI392" s="2"/>
      <c r="DJ392" s="2"/>
      <c r="DK392" s="2"/>
      <c r="DL392" s="2"/>
      <c r="DM392" s="2"/>
      <c r="DN392" s="2"/>
      <c r="DO392" s="2"/>
      <c r="DP392" s="2"/>
      <c r="DQ392" s="2"/>
      <c r="DR392" s="2"/>
      <c r="DS392" s="2"/>
      <c r="DT392" s="2"/>
      <c r="DU392" s="2"/>
      <c r="DV392" s="2"/>
      <c r="DW392" s="2"/>
      <c r="DX392" s="2"/>
      <c r="DY392" s="2"/>
      <c r="DZ392" s="2"/>
    </row>
    <row r="393" spans="1:130" ht="71.25" hidden="1" customHeight="1" x14ac:dyDescent="0.25">
      <c r="A393" s="49">
        <v>353</v>
      </c>
      <c r="B393" s="62">
        <v>491</v>
      </c>
      <c r="C393" s="56">
        <v>492</v>
      </c>
      <c r="D393" s="3" t="s">
        <v>1113</v>
      </c>
      <c r="E393" s="28" t="s">
        <v>11</v>
      </c>
      <c r="F393" s="229" t="s">
        <v>1114</v>
      </c>
      <c r="G393" s="64" t="s">
        <v>11</v>
      </c>
      <c r="H393" s="204" t="s">
        <v>1114</v>
      </c>
      <c r="I393" s="64" t="s">
        <v>628</v>
      </c>
      <c r="J393" s="64" t="s">
        <v>406</v>
      </c>
      <c r="K393" s="16" t="s">
        <v>6</v>
      </c>
      <c r="L393" s="16" t="s">
        <v>15</v>
      </c>
      <c r="M393" s="11"/>
      <c r="N393" s="297" t="s">
        <v>1200</v>
      </c>
      <c r="O393" s="66" t="s">
        <v>15</v>
      </c>
      <c r="P393" s="66"/>
      <c r="Q393" s="66"/>
      <c r="R393" s="66"/>
      <c r="S393" s="66"/>
      <c r="T393" s="66"/>
      <c r="U393" s="66"/>
      <c r="V393" s="66"/>
      <c r="W393" s="66"/>
      <c r="X393" s="66"/>
      <c r="Y393" s="67">
        <f t="shared" si="193"/>
        <v>1</v>
      </c>
      <c r="Z393" s="16"/>
      <c r="AA393" s="16" t="s">
        <v>654</v>
      </c>
      <c r="AB393" s="16" t="s">
        <v>710</v>
      </c>
      <c r="AC393" s="16" t="s">
        <v>626</v>
      </c>
      <c r="AD393" s="16"/>
      <c r="AE393" s="12"/>
      <c r="AF393" s="12"/>
      <c r="AG393" s="12"/>
      <c r="AH393" s="12"/>
      <c r="AI393" s="12" t="s">
        <v>645</v>
      </c>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6">
        <v>1</v>
      </c>
      <c r="BK393" s="16">
        <v>2</v>
      </c>
      <c r="BL393" s="16">
        <v>2</v>
      </c>
      <c r="BM393" s="16">
        <v>2</v>
      </c>
      <c r="BN393" s="16">
        <v>2</v>
      </c>
      <c r="BO393" s="16">
        <v>2</v>
      </c>
      <c r="BP393" s="16">
        <v>1</v>
      </c>
      <c r="BQ393" s="16">
        <v>1</v>
      </c>
      <c r="BR393" s="16">
        <v>2</v>
      </c>
      <c r="BS393" s="16">
        <v>2</v>
      </c>
      <c r="BT393" s="16">
        <v>2</v>
      </c>
      <c r="BU393" s="16">
        <v>2</v>
      </c>
      <c r="BV393" s="16">
        <v>2</v>
      </c>
      <c r="BW393" s="16">
        <v>2</v>
      </c>
      <c r="BX393" s="16">
        <v>2</v>
      </c>
      <c r="BY393" s="16">
        <v>2</v>
      </c>
      <c r="BZ393" s="16">
        <v>2</v>
      </c>
      <c r="CA393" s="16">
        <v>2</v>
      </c>
      <c r="CB393" s="16">
        <v>2</v>
      </c>
      <c r="CC393" s="16">
        <v>1</v>
      </c>
      <c r="CD393" s="16">
        <v>1</v>
      </c>
      <c r="CE393" s="16">
        <v>1</v>
      </c>
      <c r="CF393" s="16">
        <v>1</v>
      </c>
      <c r="CG393" s="16">
        <v>1</v>
      </c>
      <c r="CH393" s="16">
        <v>1</v>
      </c>
      <c r="CI393" s="16">
        <v>1</v>
      </c>
      <c r="CJ393" s="16">
        <v>2</v>
      </c>
      <c r="CK393" s="16">
        <v>2</v>
      </c>
      <c r="CL393" s="16">
        <v>2</v>
      </c>
      <c r="CM393" s="16">
        <v>2</v>
      </c>
      <c r="CN393" s="16">
        <v>2</v>
      </c>
      <c r="CO393" s="16">
        <v>2</v>
      </c>
      <c r="CP393" s="16">
        <v>2</v>
      </c>
      <c r="CQ393" s="16">
        <v>2</v>
      </c>
      <c r="CR393" s="16">
        <v>2</v>
      </c>
      <c r="CS393" s="16">
        <v>2</v>
      </c>
      <c r="CT393" s="16">
        <v>2</v>
      </c>
      <c r="CU393" s="16">
        <v>2</v>
      </c>
      <c r="CV393" s="16">
        <v>2</v>
      </c>
      <c r="CW393" s="69">
        <f t="shared" si="204"/>
        <v>29</v>
      </c>
      <c r="CX393" s="352">
        <f t="shared" si="205"/>
        <v>0.74358974358974361</v>
      </c>
      <c r="CY393" s="69">
        <f t="shared" si="206"/>
        <v>10</v>
      </c>
      <c r="CZ393" s="70">
        <f t="shared" si="207"/>
        <v>0.25641025641025639</v>
      </c>
      <c r="DA393" s="69">
        <f t="shared" si="208"/>
        <v>0</v>
      </c>
      <c r="DB393" s="70">
        <f t="shared" si="209"/>
        <v>0</v>
      </c>
      <c r="DC393" s="69">
        <f t="shared" si="210"/>
        <v>0</v>
      </c>
      <c r="DD393" s="70">
        <f t="shared" si="211"/>
        <v>0</v>
      </c>
      <c r="DE393" s="71">
        <f t="shared" si="212"/>
        <v>1.7435897435897436</v>
      </c>
      <c r="DF393" s="71" t="str">
        <f t="shared" si="213"/>
        <v>Đạt mục tiêu</v>
      </c>
      <c r="DG393" s="2"/>
      <c r="DH393" s="2"/>
      <c r="DI393" s="2"/>
      <c r="DJ393" s="2"/>
      <c r="DK393" s="2"/>
      <c r="DL393" s="2"/>
      <c r="DM393" s="2"/>
      <c r="DN393" s="2"/>
      <c r="DO393" s="2"/>
      <c r="DP393" s="2"/>
      <c r="DQ393" s="2"/>
      <c r="DR393" s="2"/>
      <c r="DS393" s="2"/>
      <c r="DT393" s="2"/>
      <c r="DU393" s="2"/>
      <c r="DV393" s="2"/>
      <c r="DW393" s="2"/>
      <c r="DX393" s="2"/>
      <c r="DY393" s="2"/>
      <c r="DZ393" s="2"/>
    </row>
    <row r="394" spans="1:130" ht="54.75" hidden="1" customHeight="1" x14ac:dyDescent="0.25">
      <c r="A394" s="49">
        <v>354</v>
      </c>
      <c r="B394" s="62">
        <v>492</v>
      </c>
      <c r="C394" s="56">
        <v>495</v>
      </c>
      <c r="D394" s="8" t="s">
        <v>461</v>
      </c>
      <c r="E394" s="281" t="s">
        <v>11</v>
      </c>
      <c r="F394" s="9" t="s">
        <v>462</v>
      </c>
      <c r="G394" s="282" t="s">
        <v>19</v>
      </c>
      <c r="H394" s="9" t="s">
        <v>866</v>
      </c>
      <c r="I394" s="64" t="s">
        <v>628</v>
      </c>
      <c r="J394" s="64" t="s">
        <v>406</v>
      </c>
      <c r="K394" s="16" t="s">
        <v>6</v>
      </c>
      <c r="L394" s="16" t="s">
        <v>15</v>
      </c>
      <c r="M394" s="11"/>
      <c r="N394" s="305" t="s">
        <v>542</v>
      </c>
      <c r="O394" s="66"/>
      <c r="P394" s="66"/>
      <c r="Q394" s="66" t="s">
        <v>15</v>
      </c>
      <c r="R394" s="66"/>
      <c r="S394" s="66"/>
      <c r="T394" s="66"/>
      <c r="U394" s="66"/>
      <c r="V394" s="66"/>
      <c r="W394" s="66"/>
      <c r="X394" s="66"/>
      <c r="Y394" s="67">
        <f t="shared" si="193"/>
        <v>1</v>
      </c>
      <c r="Z394" s="16"/>
      <c r="AA394" s="16"/>
      <c r="AB394" s="16"/>
      <c r="AC394" s="16"/>
      <c r="AD394" s="16"/>
      <c r="AE394" s="12"/>
      <c r="AF394" s="12"/>
      <c r="AG394" s="12"/>
      <c r="AH394" s="12" t="s">
        <v>710</v>
      </c>
      <c r="AI394" s="12" t="s">
        <v>710</v>
      </c>
      <c r="AJ394" s="12" t="s">
        <v>710</v>
      </c>
      <c r="AK394" s="12" t="s">
        <v>710</v>
      </c>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6">
        <v>2</v>
      </c>
      <c r="BK394" s="16">
        <v>2</v>
      </c>
      <c r="BL394" s="16">
        <v>2</v>
      </c>
      <c r="BM394" s="16">
        <v>2</v>
      </c>
      <c r="BN394" s="16">
        <v>2</v>
      </c>
      <c r="BO394" s="16">
        <v>2</v>
      </c>
      <c r="BP394" s="16">
        <v>2</v>
      </c>
      <c r="BQ394" s="16">
        <v>2</v>
      </c>
      <c r="BR394" s="16">
        <v>2</v>
      </c>
      <c r="BS394" s="16">
        <v>2</v>
      </c>
      <c r="BT394" s="16">
        <v>2</v>
      </c>
      <c r="BU394" s="16">
        <v>2</v>
      </c>
      <c r="BV394" s="16">
        <v>2</v>
      </c>
      <c r="BW394" s="16">
        <v>2</v>
      </c>
      <c r="BX394" s="16">
        <v>2</v>
      </c>
      <c r="BY394" s="16">
        <v>2</v>
      </c>
      <c r="BZ394" s="16">
        <v>2</v>
      </c>
      <c r="CA394" s="16">
        <v>2</v>
      </c>
      <c r="CB394" s="16">
        <v>2</v>
      </c>
      <c r="CC394" s="16">
        <v>2</v>
      </c>
      <c r="CD394" s="16">
        <v>2</v>
      </c>
      <c r="CE394" s="16">
        <v>2</v>
      </c>
      <c r="CF394" s="16">
        <v>2</v>
      </c>
      <c r="CG394" s="16">
        <v>2</v>
      </c>
      <c r="CH394" s="16">
        <v>2</v>
      </c>
      <c r="CI394" s="16">
        <v>2</v>
      </c>
      <c r="CJ394" s="16">
        <v>2</v>
      </c>
      <c r="CK394" s="16">
        <v>2</v>
      </c>
      <c r="CL394" s="16">
        <v>2</v>
      </c>
      <c r="CM394" s="16">
        <v>2</v>
      </c>
      <c r="CN394" s="16">
        <v>2</v>
      </c>
      <c r="CO394" s="16">
        <v>2</v>
      </c>
      <c r="CP394" s="16">
        <v>2</v>
      </c>
      <c r="CQ394" s="16">
        <v>2</v>
      </c>
      <c r="CR394" s="16">
        <v>2</v>
      </c>
      <c r="CS394" s="16">
        <v>2</v>
      </c>
      <c r="CT394" s="16">
        <v>2</v>
      </c>
      <c r="CU394" s="16">
        <v>2</v>
      </c>
      <c r="CV394" s="16">
        <v>2</v>
      </c>
      <c r="CW394" s="69">
        <f t="shared" si="204"/>
        <v>39</v>
      </c>
      <c r="CX394" s="352">
        <f t="shared" si="205"/>
        <v>1</v>
      </c>
      <c r="CY394" s="69">
        <f t="shared" si="206"/>
        <v>0</v>
      </c>
      <c r="CZ394" s="70">
        <f t="shared" si="207"/>
        <v>0</v>
      </c>
      <c r="DA394" s="69">
        <f t="shared" si="208"/>
        <v>0</v>
      </c>
      <c r="DB394" s="70">
        <f t="shared" si="209"/>
        <v>0</v>
      </c>
      <c r="DC394" s="69">
        <f t="shared" si="210"/>
        <v>0</v>
      </c>
      <c r="DD394" s="70">
        <f t="shared" si="211"/>
        <v>0</v>
      </c>
      <c r="DE394" s="71">
        <f t="shared" si="212"/>
        <v>2</v>
      </c>
      <c r="DF394" s="71" t="str">
        <f t="shared" si="213"/>
        <v>Đạt mục tiêu</v>
      </c>
      <c r="DG394" s="2"/>
      <c r="DH394" s="2"/>
      <c r="DI394" s="2"/>
      <c r="DJ394" s="2"/>
      <c r="DK394" s="2"/>
      <c r="DL394" s="2"/>
      <c r="DM394" s="2"/>
      <c r="DN394" s="2"/>
      <c r="DO394" s="2"/>
      <c r="DP394" s="2"/>
      <c r="DQ394" s="2"/>
      <c r="DR394" s="2"/>
      <c r="DS394" s="2"/>
      <c r="DT394" s="2"/>
      <c r="DU394" s="2"/>
      <c r="DV394" s="2"/>
      <c r="DW394" s="2"/>
      <c r="DX394" s="2"/>
      <c r="DY394" s="2"/>
      <c r="DZ394" s="2"/>
    </row>
    <row r="395" spans="1:130" ht="56.25" hidden="1" customHeight="1" x14ac:dyDescent="0.25">
      <c r="A395" s="49">
        <v>355</v>
      </c>
      <c r="B395" s="62">
        <v>495</v>
      </c>
      <c r="C395" s="56">
        <v>497</v>
      </c>
      <c r="D395" s="8" t="s">
        <v>463</v>
      </c>
      <c r="E395" s="15" t="s">
        <v>11</v>
      </c>
      <c r="F395" s="15" t="s">
        <v>464</v>
      </c>
      <c r="G395" s="64" t="s">
        <v>36</v>
      </c>
      <c r="H395" s="15" t="s">
        <v>464</v>
      </c>
      <c r="I395" s="64" t="s">
        <v>628</v>
      </c>
      <c r="J395" s="64" t="s">
        <v>406</v>
      </c>
      <c r="K395" s="16" t="s">
        <v>6</v>
      </c>
      <c r="L395" s="16" t="s">
        <v>15</v>
      </c>
      <c r="M395" s="11"/>
      <c r="N395" s="305" t="s">
        <v>543</v>
      </c>
      <c r="O395" s="66"/>
      <c r="P395" s="66"/>
      <c r="Q395" s="66"/>
      <c r="R395" s="66" t="s">
        <v>15</v>
      </c>
      <c r="S395" s="66"/>
      <c r="T395" s="66"/>
      <c r="U395" s="66"/>
      <c r="V395" s="66"/>
      <c r="W395" s="66"/>
      <c r="X395" s="66"/>
      <c r="Y395" s="67">
        <f t="shared" si="193"/>
        <v>1</v>
      </c>
      <c r="Z395" s="16"/>
      <c r="AA395" s="16"/>
      <c r="AB395" s="16"/>
      <c r="AC395" s="16"/>
      <c r="AD395" s="16"/>
      <c r="AE395" s="12"/>
      <c r="AF395" s="12"/>
      <c r="AG395" s="12"/>
      <c r="AH395" s="12"/>
      <c r="AI395" s="12"/>
      <c r="AJ395" s="12"/>
      <c r="AK395" s="12"/>
      <c r="AL395" s="12"/>
      <c r="AM395" s="12"/>
      <c r="AN395" s="12" t="s">
        <v>645</v>
      </c>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6">
        <v>2</v>
      </c>
      <c r="BK395" s="16">
        <v>2</v>
      </c>
      <c r="BL395" s="16">
        <v>2</v>
      </c>
      <c r="BM395" s="16">
        <v>2</v>
      </c>
      <c r="BN395" s="16">
        <v>2</v>
      </c>
      <c r="BO395" s="16">
        <v>2</v>
      </c>
      <c r="BP395" s="16">
        <v>2</v>
      </c>
      <c r="BQ395" s="16">
        <v>2</v>
      </c>
      <c r="BR395" s="16">
        <v>2</v>
      </c>
      <c r="BS395" s="16">
        <v>2</v>
      </c>
      <c r="BT395" s="16">
        <v>2</v>
      </c>
      <c r="BU395" s="16">
        <v>2</v>
      </c>
      <c r="BV395" s="16">
        <v>2</v>
      </c>
      <c r="BW395" s="16">
        <v>2</v>
      </c>
      <c r="BX395" s="16">
        <v>2</v>
      </c>
      <c r="BY395" s="16">
        <v>2</v>
      </c>
      <c r="BZ395" s="16">
        <v>2</v>
      </c>
      <c r="CA395" s="16">
        <v>2</v>
      </c>
      <c r="CB395" s="16">
        <v>2</v>
      </c>
      <c r="CC395" s="16">
        <v>2</v>
      </c>
      <c r="CD395" s="16">
        <v>2</v>
      </c>
      <c r="CE395" s="16">
        <v>2</v>
      </c>
      <c r="CF395" s="16">
        <v>2</v>
      </c>
      <c r="CG395" s="16">
        <v>2</v>
      </c>
      <c r="CH395" s="16">
        <v>2</v>
      </c>
      <c r="CI395" s="16">
        <v>2</v>
      </c>
      <c r="CJ395" s="16">
        <v>2</v>
      </c>
      <c r="CK395" s="16">
        <v>2</v>
      </c>
      <c r="CL395" s="16">
        <v>2</v>
      </c>
      <c r="CM395" s="16">
        <v>2</v>
      </c>
      <c r="CN395" s="16">
        <v>2</v>
      </c>
      <c r="CO395" s="16">
        <v>2</v>
      </c>
      <c r="CP395" s="16">
        <v>2</v>
      </c>
      <c r="CQ395" s="16">
        <v>2</v>
      </c>
      <c r="CR395" s="16">
        <v>2</v>
      </c>
      <c r="CS395" s="16">
        <v>2</v>
      </c>
      <c r="CT395" s="16">
        <v>2</v>
      </c>
      <c r="CU395" s="16">
        <v>2</v>
      </c>
      <c r="CV395" s="16">
        <v>2</v>
      </c>
      <c r="CW395" s="69">
        <f t="shared" si="204"/>
        <v>39</v>
      </c>
      <c r="CX395" s="352">
        <f t="shared" si="205"/>
        <v>1</v>
      </c>
      <c r="CY395" s="69">
        <f t="shared" si="206"/>
        <v>0</v>
      </c>
      <c r="CZ395" s="70">
        <f t="shared" si="207"/>
        <v>0</v>
      </c>
      <c r="DA395" s="69">
        <f t="shared" si="208"/>
        <v>0</v>
      </c>
      <c r="DB395" s="70">
        <f t="shared" si="209"/>
        <v>0</v>
      </c>
      <c r="DC395" s="69">
        <f t="shared" si="210"/>
        <v>0</v>
      </c>
      <c r="DD395" s="70">
        <f t="shared" si="211"/>
        <v>0</v>
      </c>
      <c r="DE395" s="71">
        <f t="shared" si="212"/>
        <v>2</v>
      </c>
      <c r="DF395" s="71" t="str">
        <f t="shared" si="213"/>
        <v>Đạt mục tiêu</v>
      </c>
      <c r="DG395" s="2"/>
      <c r="DH395" s="2"/>
      <c r="DI395" s="2"/>
      <c r="DJ395" s="2"/>
      <c r="DK395" s="2"/>
      <c r="DL395" s="2"/>
      <c r="DM395" s="2"/>
      <c r="DN395" s="2"/>
      <c r="DO395" s="2"/>
      <c r="DP395" s="2"/>
      <c r="DQ395" s="2"/>
      <c r="DR395" s="2"/>
      <c r="DS395" s="2"/>
      <c r="DT395" s="2"/>
      <c r="DU395" s="2"/>
      <c r="DV395" s="2"/>
      <c r="DW395" s="2"/>
      <c r="DX395" s="2"/>
      <c r="DY395" s="2"/>
      <c r="DZ395" s="2"/>
    </row>
    <row r="396" spans="1:130" ht="57.75" hidden="1" customHeight="1" x14ac:dyDescent="0.25">
      <c r="A396" s="49">
        <v>356</v>
      </c>
      <c r="B396" s="62">
        <v>497</v>
      </c>
      <c r="C396" s="56">
        <v>501</v>
      </c>
      <c r="D396" s="8" t="s">
        <v>465</v>
      </c>
      <c r="E396" s="281" t="s">
        <v>11</v>
      </c>
      <c r="F396" s="15" t="s">
        <v>466</v>
      </c>
      <c r="G396" s="282" t="s">
        <v>19</v>
      </c>
      <c r="H396" s="15" t="s">
        <v>1128</v>
      </c>
      <c r="I396" s="64" t="s">
        <v>628</v>
      </c>
      <c r="J396" s="64" t="s">
        <v>406</v>
      </c>
      <c r="K396" s="16" t="s">
        <v>6</v>
      </c>
      <c r="L396" s="16" t="s">
        <v>15</v>
      </c>
      <c r="M396" s="11"/>
      <c r="N396" s="305" t="s">
        <v>542</v>
      </c>
      <c r="O396" s="66"/>
      <c r="P396" s="66"/>
      <c r="Q396" s="66" t="s">
        <v>15</v>
      </c>
      <c r="R396" s="66"/>
      <c r="S396" s="66"/>
      <c r="T396" s="66"/>
      <c r="U396" s="66"/>
      <c r="V396" s="66"/>
      <c r="W396" s="66"/>
      <c r="X396" s="66"/>
      <c r="Y396" s="67">
        <f t="shared" si="193"/>
        <v>1</v>
      </c>
      <c r="Z396" s="16"/>
      <c r="AA396" s="16"/>
      <c r="AB396" s="16"/>
      <c r="AC396" s="16"/>
      <c r="AD396" s="16"/>
      <c r="AE396" s="12"/>
      <c r="AF396" s="12"/>
      <c r="AG396" s="12"/>
      <c r="AH396" s="12"/>
      <c r="AI396" s="12"/>
      <c r="AJ396" s="12"/>
      <c r="AK396" s="12" t="s">
        <v>626</v>
      </c>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6">
        <v>2</v>
      </c>
      <c r="BK396" s="16">
        <v>2</v>
      </c>
      <c r="BL396" s="16">
        <v>2</v>
      </c>
      <c r="BM396" s="16">
        <v>2</v>
      </c>
      <c r="BN396" s="16">
        <v>2</v>
      </c>
      <c r="BO396" s="16">
        <v>2</v>
      </c>
      <c r="BP396" s="16">
        <v>2</v>
      </c>
      <c r="BQ396" s="16">
        <v>2</v>
      </c>
      <c r="BR396" s="16">
        <v>2</v>
      </c>
      <c r="BS396" s="16">
        <v>2</v>
      </c>
      <c r="BT396" s="16">
        <v>2</v>
      </c>
      <c r="BU396" s="16">
        <v>2</v>
      </c>
      <c r="BV396" s="16">
        <v>2</v>
      </c>
      <c r="BW396" s="16">
        <v>2</v>
      </c>
      <c r="BX396" s="16">
        <v>2</v>
      </c>
      <c r="BY396" s="16">
        <v>2</v>
      </c>
      <c r="BZ396" s="16">
        <v>2</v>
      </c>
      <c r="CA396" s="16">
        <v>2</v>
      </c>
      <c r="CB396" s="16">
        <v>2</v>
      </c>
      <c r="CC396" s="16">
        <v>2</v>
      </c>
      <c r="CD396" s="16">
        <v>2</v>
      </c>
      <c r="CE396" s="16">
        <v>2</v>
      </c>
      <c r="CF396" s="16">
        <v>2</v>
      </c>
      <c r="CG396" s="16">
        <v>2</v>
      </c>
      <c r="CH396" s="16">
        <v>2</v>
      </c>
      <c r="CI396" s="16">
        <v>2</v>
      </c>
      <c r="CJ396" s="16">
        <v>2</v>
      </c>
      <c r="CK396" s="16">
        <v>2</v>
      </c>
      <c r="CL396" s="16">
        <v>2</v>
      </c>
      <c r="CM396" s="16">
        <v>2</v>
      </c>
      <c r="CN396" s="16">
        <v>2</v>
      </c>
      <c r="CO396" s="16">
        <v>2</v>
      </c>
      <c r="CP396" s="16">
        <v>2</v>
      </c>
      <c r="CQ396" s="16">
        <v>2</v>
      </c>
      <c r="CR396" s="16">
        <v>2</v>
      </c>
      <c r="CS396" s="16">
        <v>2</v>
      </c>
      <c r="CT396" s="16">
        <v>2</v>
      </c>
      <c r="CU396" s="16">
        <v>2</v>
      </c>
      <c r="CV396" s="16">
        <v>2</v>
      </c>
      <c r="CW396" s="69">
        <f t="shared" si="204"/>
        <v>39</v>
      </c>
      <c r="CX396" s="352">
        <f t="shared" si="205"/>
        <v>1</v>
      </c>
      <c r="CY396" s="69">
        <f t="shared" si="206"/>
        <v>0</v>
      </c>
      <c r="CZ396" s="70">
        <f t="shared" si="207"/>
        <v>0</v>
      </c>
      <c r="DA396" s="69">
        <f t="shared" si="208"/>
        <v>0</v>
      </c>
      <c r="DB396" s="70">
        <f t="shared" si="209"/>
        <v>0</v>
      </c>
      <c r="DC396" s="69">
        <f t="shared" si="210"/>
        <v>0</v>
      </c>
      <c r="DD396" s="70">
        <f t="shared" si="211"/>
        <v>0</v>
      </c>
      <c r="DE396" s="71">
        <f t="shared" si="212"/>
        <v>2</v>
      </c>
      <c r="DF396" s="71" t="str">
        <f t="shared" si="213"/>
        <v>Đạt mục tiêu</v>
      </c>
      <c r="DG396" s="2"/>
      <c r="DH396" s="2"/>
      <c r="DI396" s="2"/>
      <c r="DJ396" s="2"/>
      <c r="DK396" s="2"/>
      <c r="DL396" s="2"/>
      <c r="DM396" s="2"/>
      <c r="DN396" s="2"/>
      <c r="DO396" s="2"/>
      <c r="DP396" s="2"/>
      <c r="DQ396" s="2"/>
      <c r="DR396" s="2"/>
      <c r="DS396" s="2"/>
      <c r="DT396" s="2"/>
      <c r="DU396" s="2"/>
      <c r="DV396" s="2"/>
      <c r="DW396" s="2"/>
      <c r="DX396" s="2"/>
      <c r="DY396" s="2"/>
      <c r="DZ396" s="2"/>
    </row>
    <row r="397" spans="1:130" ht="64.5" hidden="1" customHeight="1" x14ac:dyDescent="0.25">
      <c r="A397" s="49">
        <v>357</v>
      </c>
      <c r="B397" s="62">
        <v>501</v>
      </c>
      <c r="C397" s="56">
        <v>504</v>
      </c>
      <c r="D397" s="8" t="s">
        <v>467</v>
      </c>
      <c r="E397" s="281" t="s">
        <v>36</v>
      </c>
      <c r="F397" s="15" t="s">
        <v>468</v>
      </c>
      <c r="G397" s="282" t="s">
        <v>19</v>
      </c>
      <c r="H397" s="139" t="s">
        <v>867</v>
      </c>
      <c r="I397" s="64" t="s">
        <v>628</v>
      </c>
      <c r="J397" s="64" t="s">
        <v>406</v>
      </c>
      <c r="K397" s="16" t="s">
        <v>6</v>
      </c>
      <c r="L397" s="16" t="s">
        <v>15</v>
      </c>
      <c r="M397" s="11"/>
      <c r="N397" s="305" t="s">
        <v>542</v>
      </c>
      <c r="O397" s="66"/>
      <c r="P397" s="66"/>
      <c r="Q397" s="66" t="s">
        <v>15</v>
      </c>
      <c r="R397" s="66"/>
      <c r="S397" s="66"/>
      <c r="T397" s="80"/>
      <c r="U397" s="66"/>
      <c r="V397" s="66"/>
      <c r="W397" s="66"/>
      <c r="X397" s="66"/>
      <c r="Y397" s="67">
        <f t="shared" si="193"/>
        <v>1</v>
      </c>
      <c r="Z397" s="16"/>
      <c r="AA397" s="16"/>
      <c r="AB397" s="16"/>
      <c r="AC397" s="16"/>
      <c r="AD397" s="16"/>
      <c r="AE397" s="12"/>
      <c r="AF397" s="12"/>
      <c r="AG397" s="12"/>
      <c r="AH397" s="12" t="s">
        <v>654</v>
      </c>
      <c r="AI397" s="12" t="s">
        <v>654</v>
      </c>
      <c r="AJ397" s="12" t="s">
        <v>654</v>
      </c>
      <c r="AK397" s="12" t="s">
        <v>654</v>
      </c>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6">
        <v>2</v>
      </c>
      <c r="BK397" s="16">
        <v>2</v>
      </c>
      <c r="BL397" s="16">
        <v>2</v>
      </c>
      <c r="BM397" s="16">
        <v>2</v>
      </c>
      <c r="BN397" s="16">
        <v>2</v>
      </c>
      <c r="BO397" s="16">
        <v>2</v>
      </c>
      <c r="BP397" s="16">
        <v>2</v>
      </c>
      <c r="BQ397" s="16">
        <v>2</v>
      </c>
      <c r="BR397" s="16">
        <v>2</v>
      </c>
      <c r="BS397" s="16">
        <v>2</v>
      </c>
      <c r="BT397" s="16">
        <v>2</v>
      </c>
      <c r="BU397" s="16">
        <v>2</v>
      </c>
      <c r="BV397" s="16">
        <v>2</v>
      </c>
      <c r="BW397" s="16">
        <v>2</v>
      </c>
      <c r="BX397" s="16">
        <v>2</v>
      </c>
      <c r="BY397" s="16">
        <v>2</v>
      </c>
      <c r="BZ397" s="16">
        <v>2</v>
      </c>
      <c r="CA397" s="16">
        <v>2</v>
      </c>
      <c r="CB397" s="16">
        <v>2</v>
      </c>
      <c r="CC397" s="16">
        <v>2</v>
      </c>
      <c r="CD397" s="16">
        <v>2</v>
      </c>
      <c r="CE397" s="16">
        <v>2</v>
      </c>
      <c r="CF397" s="16">
        <v>2</v>
      </c>
      <c r="CG397" s="16">
        <v>2</v>
      </c>
      <c r="CH397" s="16">
        <v>2</v>
      </c>
      <c r="CI397" s="16">
        <v>2</v>
      </c>
      <c r="CJ397" s="16">
        <v>2</v>
      </c>
      <c r="CK397" s="16">
        <v>2</v>
      </c>
      <c r="CL397" s="16">
        <v>2</v>
      </c>
      <c r="CM397" s="16">
        <v>2</v>
      </c>
      <c r="CN397" s="16">
        <v>2</v>
      </c>
      <c r="CO397" s="16">
        <v>2</v>
      </c>
      <c r="CP397" s="16">
        <v>2</v>
      </c>
      <c r="CQ397" s="16">
        <v>2</v>
      </c>
      <c r="CR397" s="16">
        <v>2</v>
      </c>
      <c r="CS397" s="16">
        <v>2</v>
      </c>
      <c r="CT397" s="16">
        <v>2</v>
      </c>
      <c r="CU397" s="16">
        <v>2</v>
      </c>
      <c r="CV397" s="16">
        <v>2</v>
      </c>
      <c r="CW397" s="69">
        <f t="shared" si="204"/>
        <v>39</v>
      </c>
      <c r="CX397" s="352">
        <f t="shared" si="205"/>
        <v>1</v>
      </c>
      <c r="CY397" s="69">
        <f t="shared" si="206"/>
        <v>0</v>
      </c>
      <c r="CZ397" s="70">
        <f t="shared" si="207"/>
        <v>0</v>
      </c>
      <c r="DA397" s="69">
        <f t="shared" si="208"/>
        <v>0</v>
      </c>
      <c r="DB397" s="70">
        <f t="shared" si="209"/>
        <v>0</v>
      </c>
      <c r="DC397" s="69">
        <f t="shared" si="210"/>
        <v>0</v>
      </c>
      <c r="DD397" s="70">
        <f t="shared" si="211"/>
        <v>0</v>
      </c>
      <c r="DE397" s="71">
        <f t="shared" si="212"/>
        <v>2</v>
      </c>
      <c r="DF397" s="71" t="str">
        <f t="shared" si="213"/>
        <v>Đạt mục tiêu</v>
      </c>
      <c r="DG397" s="2"/>
      <c r="DH397" s="2"/>
      <c r="DI397" s="2"/>
      <c r="DJ397" s="2"/>
      <c r="DK397" s="2"/>
      <c r="DL397" s="2"/>
      <c r="DM397" s="2"/>
      <c r="DN397" s="2"/>
      <c r="DO397" s="2"/>
      <c r="DP397" s="2"/>
      <c r="DQ397" s="2"/>
      <c r="DR397" s="2"/>
      <c r="DS397" s="2"/>
      <c r="DT397" s="2"/>
      <c r="DU397" s="2"/>
      <c r="DV397" s="2"/>
      <c r="DW397" s="2"/>
      <c r="DX397" s="2"/>
      <c r="DY397" s="2"/>
      <c r="DZ397" s="2"/>
    </row>
    <row r="398" spans="1:130" ht="48.75" hidden="1" customHeight="1" x14ac:dyDescent="0.25">
      <c r="A398" s="49">
        <v>358</v>
      </c>
      <c r="B398" s="62">
        <v>504</v>
      </c>
      <c r="C398" s="56">
        <v>505</v>
      </c>
      <c r="D398" s="8" t="s">
        <v>469</v>
      </c>
      <c r="E398" s="281" t="s">
        <v>19</v>
      </c>
      <c r="F398" s="15" t="s">
        <v>470</v>
      </c>
      <c r="G398" s="282" t="s">
        <v>19</v>
      </c>
      <c r="H398" s="8" t="s">
        <v>868</v>
      </c>
      <c r="I398" s="64" t="s">
        <v>628</v>
      </c>
      <c r="J398" s="64" t="s">
        <v>406</v>
      </c>
      <c r="K398" s="16" t="s">
        <v>120</v>
      </c>
      <c r="L398" s="16" t="s">
        <v>15</v>
      </c>
      <c r="M398" s="11"/>
      <c r="N398" s="305" t="s">
        <v>542</v>
      </c>
      <c r="O398" s="66"/>
      <c r="P398" s="66"/>
      <c r="Q398" s="66" t="s">
        <v>15</v>
      </c>
      <c r="R398" s="66"/>
      <c r="S398" s="66"/>
      <c r="T398" s="66"/>
      <c r="U398" s="66"/>
      <c r="V398" s="66"/>
      <c r="W398" s="66"/>
      <c r="X398" s="66"/>
      <c r="Y398" s="67">
        <f t="shared" si="193"/>
        <v>1</v>
      </c>
      <c r="Z398" s="16"/>
      <c r="AA398" s="16"/>
      <c r="AB398" s="16"/>
      <c r="AC398" s="16"/>
      <c r="AD398" s="16"/>
      <c r="AE398" s="12"/>
      <c r="AF398" s="12"/>
      <c r="AG398" s="12"/>
      <c r="AH398" s="16"/>
      <c r="AI398" s="16" t="s">
        <v>626</v>
      </c>
      <c r="AJ398" s="16"/>
      <c r="AK398" s="16"/>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6">
        <v>2</v>
      </c>
      <c r="BK398" s="16">
        <v>2</v>
      </c>
      <c r="BL398" s="16">
        <v>2</v>
      </c>
      <c r="BM398" s="16">
        <v>2</v>
      </c>
      <c r="BN398" s="16">
        <v>2</v>
      </c>
      <c r="BO398" s="16">
        <v>2</v>
      </c>
      <c r="BP398" s="16">
        <v>2</v>
      </c>
      <c r="BQ398" s="16">
        <v>1</v>
      </c>
      <c r="BR398" s="16">
        <v>2</v>
      </c>
      <c r="BS398" s="16">
        <v>2</v>
      </c>
      <c r="BT398" s="16">
        <v>2</v>
      </c>
      <c r="BU398" s="16">
        <v>2</v>
      </c>
      <c r="BV398" s="16">
        <v>2</v>
      </c>
      <c r="BW398" s="16">
        <v>2</v>
      </c>
      <c r="BX398" s="16">
        <v>2</v>
      </c>
      <c r="BY398" s="16">
        <v>2</v>
      </c>
      <c r="BZ398" s="16">
        <v>2</v>
      </c>
      <c r="CA398" s="16">
        <v>2</v>
      </c>
      <c r="CB398" s="16">
        <v>2</v>
      </c>
      <c r="CC398" s="16">
        <v>2</v>
      </c>
      <c r="CD398" s="16">
        <v>1</v>
      </c>
      <c r="CE398" s="16">
        <v>2</v>
      </c>
      <c r="CF398" s="16">
        <v>2</v>
      </c>
      <c r="CG398" s="16">
        <v>2</v>
      </c>
      <c r="CH398" s="16">
        <v>1</v>
      </c>
      <c r="CI398" s="16">
        <v>2</v>
      </c>
      <c r="CJ398" s="16">
        <v>2</v>
      </c>
      <c r="CK398" s="16">
        <v>2</v>
      </c>
      <c r="CL398" s="16">
        <v>1</v>
      </c>
      <c r="CM398" s="16">
        <v>2</v>
      </c>
      <c r="CN398" s="16">
        <v>2</v>
      </c>
      <c r="CO398" s="16">
        <v>2</v>
      </c>
      <c r="CP398" s="16">
        <v>2</v>
      </c>
      <c r="CQ398" s="16">
        <v>2</v>
      </c>
      <c r="CR398" s="16">
        <v>1</v>
      </c>
      <c r="CS398" s="16">
        <v>2</v>
      </c>
      <c r="CT398" s="16">
        <v>2</v>
      </c>
      <c r="CU398" s="16">
        <v>1</v>
      </c>
      <c r="CV398" s="16">
        <v>1</v>
      </c>
      <c r="CW398" s="69">
        <f t="shared" si="204"/>
        <v>32</v>
      </c>
      <c r="CX398" s="352">
        <f t="shared" si="205"/>
        <v>0.82051282051282048</v>
      </c>
      <c r="CY398" s="69">
        <f t="shared" si="206"/>
        <v>7</v>
      </c>
      <c r="CZ398" s="70">
        <f t="shared" si="207"/>
        <v>0.17948717948717949</v>
      </c>
      <c r="DA398" s="69">
        <f t="shared" si="208"/>
        <v>0</v>
      </c>
      <c r="DB398" s="70">
        <f t="shared" si="209"/>
        <v>0</v>
      </c>
      <c r="DC398" s="69">
        <f t="shared" si="210"/>
        <v>0</v>
      </c>
      <c r="DD398" s="70">
        <f t="shared" si="211"/>
        <v>0</v>
      </c>
      <c r="DE398" s="71">
        <f t="shared" si="212"/>
        <v>1.8205128205128205</v>
      </c>
      <c r="DF398" s="71" t="str">
        <f t="shared" si="213"/>
        <v>Đạt mục tiêu</v>
      </c>
      <c r="DG398" s="2"/>
      <c r="DH398" s="2"/>
      <c r="DI398" s="2"/>
      <c r="DJ398" s="2"/>
      <c r="DK398" s="2"/>
      <c r="DL398" s="2"/>
      <c r="DM398" s="2"/>
      <c r="DN398" s="2"/>
      <c r="DO398" s="2"/>
      <c r="DP398" s="2"/>
      <c r="DQ398" s="2"/>
      <c r="DR398" s="2"/>
      <c r="DS398" s="2"/>
      <c r="DT398" s="2"/>
      <c r="DU398" s="2"/>
      <c r="DV398" s="2"/>
      <c r="DW398" s="2"/>
      <c r="DX398" s="2"/>
      <c r="DY398" s="2"/>
      <c r="DZ398" s="2"/>
    </row>
    <row r="399" spans="1:130" ht="36.75" hidden="1" customHeight="1" x14ac:dyDescent="0.25">
      <c r="A399" s="49">
        <v>359</v>
      </c>
      <c r="B399" s="62">
        <v>505</v>
      </c>
      <c r="C399" s="56">
        <v>507</v>
      </c>
      <c r="D399" s="8" t="s">
        <v>471</v>
      </c>
      <c r="E399" s="15" t="s">
        <v>19</v>
      </c>
      <c r="F399" s="15" t="s">
        <v>472</v>
      </c>
      <c r="G399" s="64" t="s">
        <v>19</v>
      </c>
      <c r="H399" s="15" t="s">
        <v>472</v>
      </c>
      <c r="I399" s="64" t="s">
        <v>628</v>
      </c>
      <c r="J399" s="388" t="s">
        <v>406</v>
      </c>
      <c r="K399" s="12" t="s">
        <v>6</v>
      </c>
      <c r="L399" s="12" t="s">
        <v>15</v>
      </c>
      <c r="M399" s="11"/>
      <c r="N399" s="11" t="s">
        <v>546</v>
      </c>
      <c r="O399" s="66"/>
      <c r="P399" s="66"/>
      <c r="Q399" s="66"/>
      <c r="R399" s="66"/>
      <c r="S399" s="66"/>
      <c r="T399" s="66"/>
      <c r="U399" s="66" t="s">
        <v>15</v>
      </c>
      <c r="V399" s="66"/>
      <c r="W399" s="66"/>
      <c r="X399" s="66"/>
      <c r="Y399" s="67">
        <f t="shared" si="193"/>
        <v>1</v>
      </c>
      <c r="Z399" s="16"/>
      <c r="AA399" s="16"/>
      <c r="AB399" s="16"/>
      <c r="AC399" s="16"/>
      <c r="AD399" s="16"/>
      <c r="AE399" s="12"/>
      <c r="AF399" s="12"/>
      <c r="AG399" s="12"/>
      <c r="AH399" s="12"/>
      <c r="AI399" s="12"/>
      <c r="AJ399" s="12"/>
      <c r="AK399" s="12"/>
      <c r="AL399" s="12"/>
      <c r="AM399" s="12"/>
      <c r="AN399" s="12"/>
      <c r="AO399" s="12"/>
      <c r="AP399" s="12"/>
      <c r="AQ399" s="12"/>
      <c r="AR399" s="12"/>
      <c r="AS399" s="12"/>
      <c r="AT399" s="12"/>
      <c r="AU399" s="12"/>
      <c r="AV399" s="12"/>
      <c r="AW399" s="12"/>
      <c r="AX399" s="12"/>
      <c r="AY399" s="16"/>
      <c r="AZ399" s="16"/>
      <c r="BA399" s="16"/>
      <c r="BB399" s="16" t="s">
        <v>623</v>
      </c>
      <c r="BC399" s="12"/>
      <c r="BD399" s="12"/>
      <c r="BE399" s="12"/>
      <c r="BF399" s="12"/>
      <c r="BG399" s="12"/>
      <c r="BH399" s="12"/>
      <c r="BI399" s="12"/>
      <c r="BJ399" s="16">
        <v>2</v>
      </c>
      <c r="BK399" s="16">
        <v>2</v>
      </c>
      <c r="BL399" s="16">
        <v>2</v>
      </c>
      <c r="BM399" s="16">
        <v>2</v>
      </c>
      <c r="BN399" s="16">
        <v>2</v>
      </c>
      <c r="BO399" s="16">
        <v>2</v>
      </c>
      <c r="BP399" s="16">
        <v>2</v>
      </c>
      <c r="BQ399" s="16">
        <v>2</v>
      </c>
      <c r="BR399" s="16">
        <v>2</v>
      </c>
      <c r="BS399" s="16">
        <v>2</v>
      </c>
      <c r="BT399" s="16">
        <v>2</v>
      </c>
      <c r="BU399" s="16">
        <v>2</v>
      </c>
      <c r="BV399" s="16">
        <v>2</v>
      </c>
      <c r="BW399" s="16">
        <v>2</v>
      </c>
      <c r="BX399" s="16">
        <v>2</v>
      </c>
      <c r="BY399" s="16">
        <v>2</v>
      </c>
      <c r="BZ399" s="16">
        <v>2</v>
      </c>
      <c r="CA399" s="16">
        <v>2</v>
      </c>
      <c r="CB399" s="16">
        <v>2</v>
      </c>
      <c r="CC399" s="16">
        <v>2</v>
      </c>
      <c r="CD399" s="16"/>
      <c r="CE399" s="16">
        <v>2</v>
      </c>
      <c r="CF399" s="16">
        <v>2</v>
      </c>
      <c r="CG399" s="16">
        <v>2</v>
      </c>
      <c r="CH399" s="16">
        <v>2</v>
      </c>
      <c r="CI399" s="16">
        <v>2</v>
      </c>
      <c r="CJ399" s="16">
        <v>2</v>
      </c>
      <c r="CK399" s="16">
        <v>2</v>
      </c>
      <c r="CL399" s="16">
        <v>2</v>
      </c>
      <c r="CM399" s="16">
        <v>2</v>
      </c>
      <c r="CN399" s="16">
        <v>2</v>
      </c>
      <c r="CO399" s="16">
        <v>2</v>
      </c>
      <c r="CP399" s="16">
        <v>2</v>
      </c>
      <c r="CQ399" s="16">
        <v>2</v>
      </c>
      <c r="CR399" s="16">
        <v>2</v>
      </c>
      <c r="CS399" s="16"/>
      <c r="CT399" s="16">
        <v>2</v>
      </c>
      <c r="CU399" s="16">
        <v>2</v>
      </c>
      <c r="CV399" s="16">
        <v>2</v>
      </c>
      <c r="CW399" s="69">
        <f t="shared" si="204"/>
        <v>37</v>
      </c>
      <c r="CX399" s="352">
        <f t="shared" si="205"/>
        <v>1</v>
      </c>
      <c r="CY399" s="69">
        <f t="shared" si="206"/>
        <v>0</v>
      </c>
      <c r="CZ399" s="70">
        <f t="shared" si="207"/>
        <v>0</v>
      </c>
      <c r="DA399" s="69">
        <f t="shared" si="208"/>
        <v>0</v>
      </c>
      <c r="DB399" s="70">
        <f t="shared" si="209"/>
        <v>0</v>
      </c>
      <c r="DC399" s="69">
        <f t="shared" si="210"/>
        <v>0</v>
      </c>
      <c r="DD399" s="70">
        <f t="shared" si="211"/>
        <v>0</v>
      </c>
      <c r="DE399" s="71">
        <f t="shared" si="212"/>
        <v>2</v>
      </c>
      <c r="DF399" s="71" t="str">
        <f t="shared" si="213"/>
        <v>Đạt mục tiêu</v>
      </c>
      <c r="DG399" s="2"/>
      <c r="DH399" s="2"/>
      <c r="DI399" s="2"/>
      <c r="DJ399" s="2"/>
      <c r="DK399" s="2"/>
      <c r="DL399" s="2"/>
      <c r="DM399" s="2"/>
      <c r="DN399" s="2"/>
      <c r="DO399" s="2"/>
      <c r="DP399" s="2"/>
      <c r="DQ399" s="2"/>
      <c r="DR399" s="2"/>
      <c r="DS399" s="2"/>
      <c r="DT399" s="2"/>
      <c r="DU399" s="2"/>
      <c r="DV399" s="2"/>
      <c r="DW399" s="2"/>
      <c r="DX399" s="2"/>
      <c r="DY399" s="2"/>
      <c r="DZ399" s="2"/>
    </row>
    <row r="400" spans="1:130" ht="60" customHeight="1" x14ac:dyDescent="0.25">
      <c r="A400" s="49">
        <v>360</v>
      </c>
      <c r="B400" s="55">
        <v>507</v>
      </c>
      <c r="C400" s="56">
        <v>508</v>
      </c>
      <c r="D400" s="8" t="s">
        <v>473</v>
      </c>
      <c r="E400" s="15" t="s">
        <v>11</v>
      </c>
      <c r="F400" s="15" t="s">
        <v>474</v>
      </c>
      <c r="G400" s="64" t="s">
        <v>36</v>
      </c>
      <c r="H400" s="15" t="s">
        <v>1424</v>
      </c>
      <c r="I400" s="64" t="s">
        <v>628</v>
      </c>
      <c r="J400" s="64" t="s">
        <v>406</v>
      </c>
      <c r="K400" s="16" t="s">
        <v>6</v>
      </c>
      <c r="L400" s="16" t="s">
        <v>15</v>
      </c>
      <c r="M400" s="11"/>
      <c r="N400" s="305" t="s">
        <v>541</v>
      </c>
      <c r="O400" s="66"/>
      <c r="P400" s="66" t="s">
        <v>15</v>
      </c>
      <c r="Q400" s="66"/>
      <c r="R400" s="66"/>
      <c r="S400" s="66"/>
      <c r="T400" s="66"/>
      <c r="U400" s="66"/>
      <c r="V400" s="66"/>
      <c r="W400" s="66"/>
      <c r="X400" s="66"/>
      <c r="Y400" s="67">
        <f t="shared" si="193"/>
        <v>1</v>
      </c>
      <c r="Z400" s="16"/>
      <c r="AA400" s="16"/>
      <c r="AB400" s="16"/>
      <c r="AC400" s="16"/>
      <c r="AD400" s="16"/>
      <c r="AE400" s="16" t="s">
        <v>687</v>
      </c>
      <c r="AF400" s="16" t="s">
        <v>687</v>
      </c>
      <c r="AG400" s="16" t="s">
        <v>687</v>
      </c>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v>2</v>
      </c>
      <c r="BK400" s="16">
        <v>2</v>
      </c>
      <c r="BL400" s="16">
        <v>2</v>
      </c>
      <c r="BM400" s="16">
        <v>2</v>
      </c>
      <c r="BN400" s="16">
        <v>2</v>
      </c>
      <c r="BO400" s="16">
        <v>2</v>
      </c>
      <c r="BP400" s="16">
        <v>2</v>
      </c>
      <c r="BQ400" s="16">
        <v>2</v>
      </c>
      <c r="BR400" s="16">
        <v>2</v>
      </c>
      <c r="BS400" s="16">
        <v>2</v>
      </c>
      <c r="BT400" s="16">
        <v>2</v>
      </c>
      <c r="BU400" s="16">
        <v>2</v>
      </c>
      <c r="BV400" s="16">
        <v>2</v>
      </c>
      <c r="BW400" s="16">
        <v>2</v>
      </c>
      <c r="BX400" s="16">
        <v>2</v>
      </c>
      <c r="BY400" s="16">
        <v>2</v>
      </c>
      <c r="BZ400" s="16">
        <v>2</v>
      </c>
      <c r="CA400" s="16">
        <v>2</v>
      </c>
      <c r="CB400" s="16">
        <v>2</v>
      </c>
      <c r="CC400" s="16">
        <v>2</v>
      </c>
      <c r="CD400" s="16">
        <v>2</v>
      </c>
      <c r="CE400" s="16">
        <v>2</v>
      </c>
      <c r="CF400" s="16">
        <v>2</v>
      </c>
      <c r="CG400" s="16">
        <v>2</v>
      </c>
      <c r="CH400" s="16">
        <v>2</v>
      </c>
      <c r="CI400" s="16">
        <v>1</v>
      </c>
      <c r="CJ400" s="16">
        <v>2</v>
      </c>
      <c r="CK400" s="16">
        <v>2</v>
      </c>
      <c r="CL400" s="16">
        <v>1</v>
      </c>
      <c r="CM400" s="16">
        <v>2</v>
      </c>
      <c r="CN400" s="16">
        <v>1</v>
      </c>
      <c r="CO400" s="16">
        <v>2</v>
      </c>
      <c r="CP400" s="16">
        <v>2</v>
      </c>
      <c r="CQ400" s="16">
        <v>2</v>
      </c>
      <c r="CR400" s="16">
        <v>2</v>
      </c>
      <c r="CS400" s="16">
        <v>2</v>
      </c>
      <c r="CT400" s="16">
        <v>2</v>
      </c>
      <c r="CU400" s="16">
        <v>2</v>
      </c>
      <c r="CV400" s="16">
        <v>2</v>
      </c>
      <c r="CW400" s="69">
        <f t="shared" si="204"/>
        <v>36</v>
      </c>
      <c r="CX400" s="352">
        <f t="shared" si="205"/>
        <v>0.92307692307692313</v>
      </c>
      <c r="CY400" s="69">
        <f t="shared" si="206"/>
        <v>3</v>
      </c>
      <c r="CZ400" s="70">
        <f t="shared" si="207"/>
        <v>7.6923076923076927E-2</v>
      </c>
      <c r="DA400" s="69">
        <f t="shared" si="208"/>
        <v>0</v>
      </c>
      <c r="DB400" s="70">
        <f t="shared" si="209"/>
        <v>0</v>
      </c>
      <c r="DC400" s="69">
        <f t="shared" si="210"/>
        <v>0</v>
      </c>
      <c r="DD400" s="70">
        <f t="shared" si="211"/>
        <v>0</v>
      </c>
      <c r="DE400" s="71">
        <f t="shared" si="212"/>
        <v>1.9230769230769231</v>
      </c>
      <c r="DF400" s="71" t="str">
        <f t="shared" si="213"/>
        <v>Đạt mục tiêu</v>
      </c>
      <c r="DG400" s="2"/>
      <c r="DH400" s="2"/>
      <c r="DI400" s="2"/>
      <c r="DJ400" s="2"/>
      <c r="DK400" s="2"/>
      <c r="DL400" s="2"/>
      <c r="DM400" s="2"/>
      <c r="DN400" s="2"/>
      <c r="DO400" s="2"/>
      <c r="DP400" s="2"/>
      <c r="DQ400" s="2"/>
      <c r="DR400" s="2"/>
      <c r="DS400" s="2"/>
      <c r="DT400" s="2"/>
      <c r="DU400" s="2"/>
      <c r="DV400" s="2"/>
      <c r="DW400" s="2"/>
      <c r="DX400" s="2"/>
      <c r="DY400" s="2"/>
      <c r="DZ400" s="2"/>
    </row>
    <row r="401" spans="1:130" ht="24" customHeight="1" x14ac:dyDescent="0.25">
      <c r="A401" s="49">
        <v>361</v>
      </c>
      <c r="B401" s="55">
        <v>508</v>
      </c>
      <c r="C401" s="56">
        <v>509</v>
      </c>
      <c r="D401" s="706" t="s">
        <v>475</v>
      </c>
      <c r="E401" s="708"/>
      <c r="F401" s="705"/>
      <c r="G401" s="280"/>
      <c r="H401" s="57"/>
      <c r="I401" s="64"/>
      <c r="J401" s="57"/>
      <c r="K401" s="57" t="s">
        <v>8</v>
      </c>
      <c r="L401" s="57" t="s">
        <v>8</v>
      </c>
      <c r="M401" s="57" t="s">
        <v>8</v>
      </c>
      <c r="N401" s="296"/>
      <c r="O401" s="58" t="s">
        <v>609</v>
      </c>
      <c r="P401" s="58" t="s">
        <v>609</v>
      </c>
      <c r="Q401" s="58" t="s">
        <v>609</v>
      </c>
      <c r="R401" s="58" t="s">
        <v>609</v>
      </c>
      <c r="S401" s="58" t="s">
        <v>609</v>
      </c>
      <c r="T401" s="58" t="s">
        <v>609</v>
      </c>
      <c r="U401" s="58" t="s">
        <v>609</v>
      </c>
      <c r="V401" s="58" t="s">
        <v>609</v>
      </c>
      <c r="W401" s="58" t="s">
        <v>609</v>
      </c>
      <c r="X401" s="58" t="s">
        <v>609</v>
      </c>
      <c r="Y401" s="67">
        <f t="shared" si="193"/>
        <v>0</v>
      </c>
      <c r="Z401" s="57" t="s">
        <v>609</v>
      </c>
      <c r="AA401" s="57" t="s">
        <v>609</v>
      </c>
      <c r="AB401" s="57" t="s">
        <v>609</v>
      </c>
      <c r="AC401" s="57" t="s">
        <v>609</v>
      </c>
      <c r="AD401" s="57" t="s">
        <v>609</v>
      </c>
      <c r="AE401" s="57" t="s">
        <v>609</v>
      </c>
      <c r="AF401" s="57" t="s">
        <v>609</v>
      </c>
      <c r="AG401" s="57" t="s">
        <v>609</v>
      </c>
      <c r="AH401" s="78"/>
      <c r="AI401" s="78"/>
      <c r="AJ401" s="78"/>
      <c r="AK401" s="78"/>
      <c r="AL401" s="78"/>
      <c r="AM401" s="78"/>
      <c r="AN401" s="78"/>
      <c r="AO401" s="78"/>
      <c r="AP401" s="78"/>
      <c r="AQ401" s="78"/>
      <c r="AR401" s="78"/>
      <c r="AS401" s="78"/>
      <c r="AT401" s="78"/>
      <c r="AU401" s="78"/>
      <c r="AV401" s="78"/>
      <c r="AW401" s="78"/>
      <c r="AX401" s="78"/>
      <c r="AY401" s="78"/>
      <c r="AZ401" s="78"/>
      <c r="BA401" s="78"/>
      <c r="BB401" s="78"/>
      <c r="BC401" s="78"/>
      <c r="BD401" s="78"/>
      <c r="BE401" s="78"/>
      <c r="BF401" s="78"/>
      <c r="BG401" s="78"/>
      <c r="BH401" s="78"/>
      <c r="BI401" s="78"/>
      <c r="BJ401" s="336" t="s">
        <v>8</v>
      </c>
      <c r="BK401" s="336" t="s">
        <v>8</v>
      </c>
      <c r="BL401" s="336" t="s">
        <v>8</v>
      </c>
      <c r="BM401" s="336" t="s">
        <v>8</v>
      </c>
      <c r="BN401" s="336" t="s">
        <v>8</v>
      </c>
      <c r="BO401" s="336" t="s">
        <v>8</v>
      </c>
      <c r="BP401" s="336" t="s">
        <v>8</v>
      </c>
      <c r="BQ401" s="336" t="s">
        <v>8</v>
      </c>
      <c r="BR401" s="336" t="s">
        <v>8</v>
      </c>
      <c r="BS401" s="336"/>
      <c r="BT401" s="336"/>
      <c r="BU401" s="336"/>
      <c r="BV401" s="336"/>
      <c r="BW401" s="336"/>
      <c r="BX401" s="336"/>
      <c r="BY401" s="336"/>
      <c r="BZ401" s="336"/>
      <c r="CA401" s="336"/>
      <c r="CB401" s="336"/>
      <c r="CC401" s="336" t="s">
        <v>8</v>
      </c>
      <c r="CD401" s="336"/>
      <c r="CE401" s="336" t="s">
        <v>8</v>
      </c>
      <c r="CF401" s="336" t="s">
        <v>8</v>
      </c>
      <c r="CG401" s="336" t="s">
        <v>8</v>
      </c>
      <c r="CH401" s="336" t="s">
        <v>8</v>
      </c>
      <c r="CI401" s="336" t="s">
        <v>8</v>
      </c>
      <c r="CJ401" s="336" t="s">
        <v>8</v>
      </c>
      <c r="CK401" s="336" t="s">
        <v>8</v>
      </c>
      <c r="CL401" s="336" t="s">
        <v>8</v>
      </c>
      <c r="CM401" s="336" t="s">
        <v>8</v>
      </c>
      <c r="CN401" s="336" t="s">
        <v>8</v>
      </c>
      <c r="CO401" s="336" t="s">
        <v>8</v>
      </c>
      <c r="CP401" s="336" t="s">
        <v>8</v>
      </c>
      <c r="CQ401" s="336" t="s">
        <v>8</v>
      </c>
      <c r="CR401" s="336" t="s">
        <v>8</v>
      </c>
      <c r="CS401" s="336"/>
      <c r="CT401" s="336" t="s">
        <v>8</v>
      </c>
      <c r="CU401" s="336" t="s">
        <v>8</v>
      </c>
      <c r="CV401" s="336" t="s">
        <v>8</v>
      </c>
      <c r="CW401" s="336" t="s">
        <v>8</v>
      </c>
      <c r="CX401" s="331" t="s">
        <v>8</v>
      </c>
      <c r="CY401" s="336" t="s">
        <v>8</v>
      </c>
      <c r="CZ401" s="336" t="s">
        <v>8</v>
      </c>
      <c r="DA401" s="336" t="s">
        <v>8</v>
      </c>
      <c r="DB401" s="336" t="s">
        <v>8</v>
      </c>
      <c r="DC401" s="336" t="s">
        <v>8</v>
      </c>
      <c r="DD401" s="336" t="s">
        <v>8</v>
      </c>
      <c r="DE401" s="57" t="s">
        <v>8</v>
      </c>
      <c r="DF401" s="57" t="s">
        <v>8</v>
      </c>
      <c r="DG401" s="2"/>
      <c r="DH401" s="2"/>
      <c r="DI401" s="2"/>
      <c r="DJ401" s="2"/>
      <c r="DK401" s="2"/>
      <c r="DL401" s="2"/>
      <c r="DM401" s="2"/>
      <c r="DN401" s="2"/>
      <c r="DO401" s="2"/>
      <c r="DP401" s="2"/>
      <c r="DQ401" s="2"/>
      <c r="DR401" s="2"/>
      <c r="DS401" s="2"/>
      <c r="DT401" s="2"/>
      <c r="DU401" s="2"/>
      <c r="DV401" s="2"/>
      <c r="DW401" s="2"/>
      <c r="DX401" s="2"/>
      <c r="DY401" s="2"/>
      <c r="DZ401" s="2"/>
    </row>
    <row r="402" spans="1:130" ht="26.25" hidden="1" customHeight="1" x14ac:dyDescent="0.25">
      <c r="A402" s="49">
        <v>362</v>
      </c>
      <c r="B402" s="62">
        <v>509</v>
      </c>
      <c r="C402" s="56">
        <v>510</v>
      </c>
      <c r="D402" s="8" t="s">
        <v>476</v>
      </c>
      <c r="E402" s="15" t="s">
        <v>11</v>
      </c>
      <c r="F402" s="15" t="s">
        <v>477</v>
      </c>
      <c r="G402" s="64" t="s">
        <v>19</v>
      </c>
      <c r="H402" s="139" t="s">
        <v>869</v>
      </c>
      <c r="I402" s="64" t="s">
        <v>628</v>
      </c>
      <c r="J402" s="64" t="s">
        <v>406</v>
      </c>
      <c r="K402" s="16" t="s">
        <v>120</v>
      </c>
      <c r="L402" s="16" t="s">
        <v>15</v>
      </c>
      <c r="M402" s="11"/>
      <c r="N402" s="11" t="s">
        <v>545</v>
      </c>
      <c r="O402" s="66"/>
      <c r="P402" s="66"/>
      <c r="Q402" s="66"/>
      <c r="R402" s="66"/>
      <c r="S402" s="66"/>
      <c r="T402" s="66" t="s">
        <v>15</v>
      </c>
      <c r="U402" s="80"/>
      <c r="V402" s="66"/>
      <c r="W402" s="66"/>
      <c r="X402" s="66"/>
      <c r="Y402" s="67">
        <f t="shared" si="193"/>
        <v>1</v>
      </c>
      <c r="Z402" s="16"/>
      <c r="AA402" s="16"/>
      <c r="AB402" s="16"/>
      <c r="AC402" s="16"/>
      <c r="AD402" s="16"/>
      <c r="AE402" s="12"/>
      <c r="AF402" s="12"/>
      <c r="AG402" s="12"/>
      <c r="AH402" s="12"/>
      <c r="AI402" s="12"/>
      <c r="AJ402" s="12"/>
      <c r="AK402" s="12"/>
      <c r="AL402" s="12"/>
      <c r="AM402" s="12"/>
      <c r="AN402" s="12"/>
      <c r="AO402" s="12"/>
      <c r="AP402" s="12"/>
      <c r="AQ402" s="12"/>
      <c r="AR402" s="12"/>
      <c r="AS402" s="12"/>
      <c r="AT402" s="12"/>
      <c r="AU402" s="12" t="s">
        <v>623</v>
      </c>
      <c r="AV402" s="12"/>
      <c r="AW402" s="12" t="s">
        <v>626</v>
      </c>
      <c r="AX402" s="12"/>
      <c r="AY402" s="12"/>
      <c r="AZ402" s="12"/>
      <c r="BA402" s="12"/>
      <c r="BB402" s="12"/>
      <c r="BC402" s="12"/>
      <c r="BD402" s="12"/>
      <c r="BE402" s="12"/>
      <c r="BF402" s="12"/>
      <c r="BG402" s="12"/>
      <c r="BH402" s="12"/>
      <c r="BI402" s="12"/>
      <c r="BJ402" s="345">
        <v>2</v>
      </c>
      <c r="BK402" s="345">
        <v>2</v>
      </c>
      <c r="BL402" s="345">
        <v>2</v>
      </c>
      <c r="BM402" s="345">
        <v>2</v>
      </c>
      <c r="BN402" s="345">
        <v>2</v>
      </c>
      <c r="BO402" s="345">
        <v>2</v>
      </c>
      <c r="BP402" s="345">
        <v>2</v>
      </c>
      <c r="BQ402" s="345">
        <v>2</v>
      </c>
      <c r="BR402" s="345">
        <v>2</v>
      </c>
      <c r="BS402" s="345">
        <v>2</v>
      </c>
      <c r="BT402" s="345">
        <v>2</v>
      </c>
      <c r="BU402" s="345">
        <v>2</v>
      </c>
      <c r="BV402" s="345">
        <v>2</v>
      </c>
      <c r="BW402" s="345">
        <v>2</v>
      </c>
      <c r="BX402" s="345">
        <v>2</v>
      </c>
      <c r="BY402" s="345">
        <v>2</v>
      </c>
      <c r="BZ402" s="345">
        <v>2</v>
      </c>
      <c r="CA402" s="345">
        <v>2</v>
      </c>
      <c r="CB402" s="345">
        <v>2</v>
      </c>
      <c r="CC402" s="345">
        <v>2</v>
      </c>
      <c r="CD402" s="345">
        <v>2</v>
      </c>
      <c r="CE402" s="345">
        <v>2</v>
      </c>
      <c r="CF402" s="345">
        <v>2</v>
      </c>
      <c r="CG402" s="345">
        <v>2</v>
      </c>
      <c r="CH402" s="345">
        <v>2</v>
      </c>
      <c r="CI402" s="345">
        <v>2</v>
      </c>
      <c r="CJ402" s="345">
        <v>2</v>
      </c>
      <c r="CK402" s="345">
        <v>2</v>
      </c>
      <c r="CL402" s="345">
        <v>2</v>
      </c>
      <c r="CM402" s="345">
        <v>2</v>
      </c>
      <c r="CN402" s="345">
        <v>2</v>
      </c>
      <c r="CO402" s="345">
        <v>2</v>
      </c>
      <c r="CP402" s="345">
        <v>2</v>
      </c>
      <c r="CQ402" s="345">
        <v>2</v>
      </c>
      <c r="CR402" s="345">
        <v>2</v>
      </c>
      <c r="CS402" s="345">
        <v>2</v>
      </c>
      <c r="CT402" s="345">
        <v>2</v>
      </c>
      <c r="CU402" s="345">
        <v>2</v>
      </c>
      <c r="CV402" s="345">
        <v>2</v>
      </c>
      <c r="CW402" s="335">
        <f>COUNTIF(BJ402:CV402,"2")</f>
        <v>39</v>
      </c>
      <c r="CX402" s="330">
        <f>CW402/(CW402+CY402+DA402+DC402)</f>
        <v>1</v>
      </c>
      <c r="CY402" s="335">
        <f>COUNTIF(BJ402:CV402,"1")</f>
        <v>0</v>
      </c>
      <c r="CZ402" s="339">
        <f>CY402/(CW402+CY402+DA402+DC402)</f>
        <v>0</v>
      </c>
      <c r="DA402" s="335">
        <f>COUNTIF(BJ402:CV402,"0")</f>
        <v>0</v>
      </c>
      <c r="DB402" s="339">
        <f>DA402/(CW402+CY402+DA402+DC402)</f>
        <v>0</v>
      </c>
      <c r="DC402" s="335">
        <f>COUNTIF(BJ402:CV402,"KĐG")</f>
        <v>0</v>
      </c>
      <c r="DD402" s="339">
        <f>DC402/(CW402+CY402+DA402+DC402)</f>
        <v>0</v>
      </c>
      <c r="DE402" s="71">
        <f>(((CW402*2)+(CY402*1)+(DA402*0)))/(CW402+CY402+DA402)</f>
        <v>2</v>
      </c>
      <c r="DF402" s="71" t="str">
        <f>IF(DD402&gt;=50%,"KĐG",IF(DE402&gt;=1.6,"Đạt mục tiêu",IF(DE402&gt;=1,"Cần cố gắng","Chưa đạt")))</f>
        <v>Đạt mục tiêu</v>
      </c>
      <c r="DG402" s="2"/>
      <c r="DH402" s="2"/>
      <c r="DI402" s="2"/>
      <c r="DJ402" s="2"/>
      <c r="DK402" s="2"/>
      <c r="DL402" s="2"/>
      <c r="DM402" s="2"/>
      <c r="DN402" s="2"/>
      <c r="DO402" s="2"/>
      <c r="DP402" s="2"/>
      <c r="DQ402" s="2"/>
      <c r="DR402" s="2"/>
      <c r="DS402" s="2"/>
      <c r="DT402" s="2"/>
      <c r="DU402" s="2"/>
      <c r="DV402" s="2"/>
      <c r="DW402" s="2"/>
      <c r="DX402" s="2"/>
      <c r="DY402" s="2"/>
      <c r="DZ402" s="2"/>
    </row>
    <row r="403" spans="1:130" ht="46.5" hidden="1" customHeight="1" x14ac:dyDescent="0.25">
      <c r="A403" s="49">
        <v>363</v>
      </c>
      <c r="B403" s="62">
        <v>510</v>
      </c>
      <c r="C403" s="56">
        <v>511</v>
      </c>
      <c r="D403" s="8" t="s">
        <v>478</v>
      </c>
      <c r="E403" s="15" t="s">
        <v>11</v>
      </c>
      <c r="F403" s="15" t="s">
        <v>479</v>
      </c>
      <c r="G403" s="64" t="s">
        <v>19</v>
      </c>
      <c r="H403" s="139" t="s">
        <v>870</v>
      </c>
      <c r="I403" s="64" t="s">
        <v>628</v>
      </c>
      <c r="J403" s="64" t="s">
        <v>406</v>
      </c>
      <c r="K403" s="16" t="s">
        <v>120</v>
      </c>
      <c r="L403" s="16" t="s">
        <v>15</v>
      </c>
      <c r="M403" s="11"/>
      <c r="N403" s="305" t="s">
        <v>543</v>
      </c>
      <c r="O403" s="66"/>
      <c r="P403" s="66"/>
      <c r="Q403" s="66"/>
      <c r="R403" s="66" t="s">
        <v>15</v>
      </c>
      <c r="S403" s="80"/>
      <c r="T403" s="66"/>
      <c r="U403" s="66"/>
      <c r="V403" s="66"/>
      <c r="W403" s="66"/>
      <c r="X403" s="66"/>
      <c r="Y403" s="67">
        <f t="shared" si="193"/>
        <v>1</v>
      </c>
      <c r="Z403" s="16"/>
      <c r="AA403" s="16"/>
      <c r="AB403" s="16"/>
      <c r="AC403" s="16"/>
      <c r="AD403" s="16"/>
      <c r="AE403" s="12"/>
      <c r="AF403" s="12"/>
      <c r="AG403" s="12"/>
      <c r="AH403" s="12"/>
      <c r="AI403" s="12"/>
      <c r="AJ403" s="12"/>
      <c r="AK403" s="12"/>
      <c r="AL403" s="12"/>
      <c r="AM403" s="12"/>
      <c r="AN403" s="12"/>
      <c r="AO403" s="12" t="s">
        <v>623</v>
      </c>
      <c r="AP403" s="12"/>
      <c r="AQ403" s="12"/>
      <c r="AR403" s="12"/>
      <c r="AS403" s="12"/>
      <c r="AT403" s="12"/>
      <c r="AU403" s="12"/>
      <c r="AV403" s="12"/>
      <c r="AW403" s="12"/>
      <c r="AX403" s="12"/>
      <c r="AY403" s="12"/>
      <c r="AZ403" s="12"/>
      <c r="BA403" s="12"/>
      <c r="BB403" s="12"/>
      <c r="BC403" s="12"/>
      <c r="BD403" s="12"/>
      <c r="BE403" s="12"/>
      <c r="BF403" s="12"/>
      <c r="BG403" s="12"/>
      <c r="BH403" s="12"/>
      <c r="BI403" s="12"/>
      <c r="BJ403" s="16">
        <v>2</v>
      </c>
      <c r="BK403" s="16">
        <v>2</v>
      </c>
      <c r="BL403" s="16">
        <v>2</v>
      </c>
      <c r="BM403" s="16">
        <v>2</v>
      </c>
      <c r="BN403" s="16">
        <v>2</v>
      </c>
      <c r="BO403" s="16">
        <v>2</v>
      </c>
      <c r="BP403" s="16">
        <v>2</v>
      </c>
      <c r="BQ403" s="16">
        <v>2</v>
      </c>
      <c r="BR403" s="16">
        <v>2</v>
      </c>
      <c r="BS403" s="16">
        <v>2</v>
      </c>
      <c r="BT403" s="16">
        <v>2</v>
      </c>
      <c r="BU403" s="16">
        <v>2</v>
      </c>
      <c r="BV403" s="16">
        <v>2</v>
      </c>
      <c r="BW403" s="16">
        <v>2</v>
      </c>
      <c r="BX403" s="16">
        <v>2</v>
      </c>
      <c r="BY403" s="16">
        <v>2</v>
      </c>
      <c r="BZ403" s="16">
        <v>2</v>
      </c>
      <c r="CA403" s="16">
        <v>2</v>
      </c>
      <c r="CB403" s="16">
        <v>2</v>
      </c>
      <c r="CC403" s="16">
        <v>2</v>
      </c>
      <c r="CD403" s="16">
        <v>2</v>
      </c>
      <c r="CE403" s="16">
        <v>2</v>
      </c>
      <c r="CF403" s="16">
        <v>2</v>
      </c>
      <c r="CG403" s="16">
        <v>2</v>
      </c>
      <c r="CH403" s="16">
        <v>2</v>
      </c>
      <c r="CI403" s="16">
        <v>2</v>
      </c>
      <c r="CJ403" s="16">
        <v>2</v>
      </c>
      <c r="CK403" s="16">
        <v>2</v>
      </c>
      <c r="CL403" s="16">
        <v>2</v>
      </c>
      <c r="CM403" s="16">
        <v>2</v>
      </c>
      <c r="CN403" s="16">
        <v>2</v>
      </c>
      <c r="CO403" s="16">
        <v>2</v>
      </c>
      <c r="CP403" s="16">
        <v>2</v>
      </c>
      <c r="CQ403" s="16">
        <v>2</v>
      </c>
      <c r="CR403" s="16">
        <v>2</v>
      </c>
      <c r="CS403" s="16">
        <v>2</v>
      </c>
      <c r="CT403" s="16">
        <v>2</v>
      </c>
      <c r="CU403" s="16">
        <v>2</v>
      </c>
      <c r="CV403" s="16">
        <v>2</v>
      </c>
      <c r="CW403" s="69">
        <f>COUNTIF(BJ403:CV403,"2")</f>
        <v>39</v>
      </c>
      <c r="CX403" s="352">
        <f>CW403/(CW403+CY403+DA403+DC403)</f>
        <v>1</v>
      </c>
      <c r="CY403" s="69">
        <f>COUNTIF(BJ403:CV403,"1")</f>
        <v>0</v>
      </c>
      <c r="CZ403" s="70">
        <f>CY403/(CW403+CY403+DA403+DC403)</f>
        <v>0</v>
      </c>
      <c r="DA403" s="69">
        <f>COUNTIF(BJ403:CV403,"0")</f>
        <v>0</v>
      </c>
      <c r="DB403" s="70">
        <f>DA403/(CW403+CY403+DA403+DC403)</f>
        <v>0</v>
      </c>
      <c r="DC403" s="69">
        <f>COUNTIF(BJ403:CV403,"KĐG")</f>
        <v>0</v>
      </c>
      <c r="DD403" s="70">
        <f>DC403/(CW403+CY403+DA403+DC403)</f>
        <v>0</v>
      </c>
      <c r="DE403" s="71">
        <f>(((CW403*2)+(CY403*1)+(DA403*0)))/(CW403+CY403+DA403)</f>
        <v>2</v>
      </c>
      <c r="DF403" s="71" t="str">
        <f>IF(DD403&gt;=50%,"KĐG",IF(DE403&gt;=1.6,"Đạt mục tiêu",IF(DE403&gt;=1,"Cần cố gắng","Chưa đạt")))</f>
        <v>Đạt mục tiêu</v>
      </c>
      <c r="DG403" s="2"/>
      <c r="DH403" s="2"/>
      <c r="DI403" s="2"/>
      <c r="DJ403" s="2"/>
      <c r="DK403" s="2"/>
      <c r="DL403" s="2"/>
      <c r="DM403" s="2"/>
      <c r="DN403" s="2"/>
      <c r="DO403" s="2"/>
      <c r="DP403" s="2"/>
      <c r="DQ403" s="2"/>
      <c r="DR403" s="2"/>
      <c r="DS403" s="2"/>
      <c r="DT403" s="2"/>
      <c r="DU403" s="2"/>
      <c r="DV403" s="2"/>
      <c r="DW403" s="2"/>
      <c r="DX403" s="2"/>
      <c r="DY403" s="2"/>
      <c r="DZ403" s="2"/>
    </row>
    <row r="404" spans="1:130" ht="48.75" hidden="1" customHeight="1" x14ac:dyDescent="0.25">
      <c r="A404" s="49">
        <v>364</v>
      </c>
      <c r="B404" s="62">
        <v>511</v>
      </c>
      <c r="C404" s="56">
        <v>514</v>
      </c>
      <c r="D404" s="8" t="s">
        <v>480</v>
      </c>
      <c r="E404" s="15" t="s">
        <v>11</v>
      </c>
      <c r="F404" s="15" t="s">
        <v>481</v>
      </c>
      <c r="G404" s="64" t="s">
        <v>19</v>
      </c>
      <c r="H404" s="139" t="s">
        <v>871</v>
      </c>
      <c r="I404" s="64" t="s">
        <v>628</v>
      </c>
      <c r="J404" s="388" t="s">
        <v>406</v>
      </c>
      <c r="K404" s="12" t="s">
        <v>6</v>
      </c>
      <c r="L404" s="12" t="s">
        <v>15</v>
      </c>
      <c r="M404" s="11">
        <v>1</v>
      </c>
      <c r="N404" s="305" t="s">
        <v>544</v>
      </c>
      <c r="O404" s="66"/>
      <c r="P404" s="66"/>
      <c r="Q404" s="66"/>
      <c r="R404" s="66"/>
      <c r="S404" s="66" t="s">
        <v>15</v>
      </c>
      <c r="T404" s="80"/>
      <c r="U404" s="66"/>
      <c r="V404" s="66"/>
      <c r="W404" s="66"/>
      <c r="X404" s="66"/>
      <c r="Y404" s="67">
        <f t="shared" ref="Y404:Y435" si="214">COUNTIF(O404:X404,"x")</f>
        <v>1</v>
      </c>
      <c r="Z404" s="16"/>
      <c r="AA404" s="16"/>
      <c r="AB404" s="16"/>
      <c r="AC404" s="16"/>
      <c r="AD404" s="16"/>
      <c r="AE404" s="12"/>
      <c r="AF404" s="12"/>
      <c r="AG404" s="12"/>
      <c r="AH404" s="12"/>
      <c r="AI404" s="12"/>
      <c r="AJ404" s="12"/>
      <c r="AK404" s="12"/>
      <c r="AL404" s="12"/>
      <c r="AM404" s="12"/>
      <c r="AN404" s="12"/>
      <c r="AO404" s="12"/>
      <c r="AP404" s="12"/>
      <c r="AQ404" s="12" t="s">
        <v>687</v>
      </c>
      <c r="AR404" s="12" t="s">
        <v>687</v>
      </c>
      <c r="AS404" s="12" t="s">
        <v>687</v>
      </c>
      <c r="AT404" s="12" t="s">
        <v>687</v>
      </c>
      <c r="AU404" s="12"/>
      <c r="AV404" s="12"/>
      <c r="AW404" s="12"/>
      <c r="AX404" s="12"/>
      <c r="AY404" s="12"/>
      <c r="AZ404" s="12"/>
      <c r="BA404" s="12"/>
      <c r="BB404" s="12"/>
      <c r="BC404" s="12"/>
      <c r="BD404" s="12"/>
      <c r="BE404" s="12"/>
      <c r="BF404" s="12"/>
      <c r="BG404" s="12"/>
      <c r="BH404" s="12"/>
      <c r="BI404" s="12"/>
      <c r="BJ404" s="16">
        <v>2</v>
      </c>
      <c r="BK404" s="16">
        <v>2</v>
      </c>
      <c r="BL404" s="16">
        <v>2</v>
      </c>
      <c r="BM404" s="16">
        <v>2</v>
      </c>
      <c r="BN404" s="16">
        <v>2</v>
      </c>
      <c r="BO404" s="16">
        <v>2</v>
      </c>
      <c r="BP404" s="16">
        <v>2</v>
      </c>
      <c r="BQ404" s="16">
        <v>2</v>
      </c>
      <c r="BR404" s="16">
        <v>2</v>
      </c>
      <c r="BS404" s="16">
        <v>2</v>
      </c>
      <c r="BT404" s="16">
        <v>2</v>
      </c>
      <c r="BU404" s="16">
        <v>2</v>
      </c>
      <c r="BV404" s="16">
        <v>2</v>
      </c>
      <c r="BW404" s="16">
        <v>2</v>
      </c>
      <c r="BX404" s="16">
        <v>2</v>
      </c>
      <c r="BY404" s="16">
        <v>2</v>
      </c>
      <c r="BZ404" s="16">
        <v>2</v>
      </c>
      <c r="CA404" s="16">
        <v>2</v>
      </c>
      <c r="CB404" s="16">
        <v>2</v>
      </c>
      <c r="CC404" s="16">
        <v>2</v>
      </c>
      <c r="CD404" s="16">
        <v>2</v>
      </c>
      <c r="CE404" s="16">
        <v>2</v>
      </c>
      <c r="CF404" s="16">
        <v>2</v>
      </c>
      <c r="CG404" s="16">
        <v>2</v>
      </c>
      <c r="CH404" s="16">
        <v>2</v>
      </c>
      <c r="CI404" s="16">
        <v>2</v>
      </c>
      <c r="CJ404" s="16">
        <v>2</v>
      </c>
      <c r="CK404" s="16">
        <v>2</v>
      </c>
      <c r="CL404" s="16">
        <v>2</v>
      </c>
      <c r="CM404" s="16">
        <v>2</v>
      </c>
      <c r="CN404" s="16">
        <v>2</v>
      </c>
      <c r="CO404" s="16">
        <v>2</v>
      </c>
      <c r="CP404" s="16">
        <v>2</v>
      </c>
      <c r="CQ404" s="16">
        <v>2</v>
      </c>
      <c r="CR404" s="16">
        <v>2</v>
      </c>
      <c r="CS404" s="16"/>
      <c r="CT404" s="16">
        <v>2</v>
      </c>
      <c r="CU404" s="16">
        <v>2</v>
      </c>
      <c r="CV404" s="16">
        <v>2</v>
      </c>
      <c r="CW404" s="69">
        <f>COUNTIF(BJ404:CV404,"2")</f>
        <v>38</v>
      </c>
      <c r="CX404" s="352">
        <f>CW404/(CW404+CY404+DA404+DC404)</f>
        <v>1</v>
      </c>
      <c r="CY404" s="69">
        <f>COUNTIF(BJ404:CV404,"1")</f>
        <v>0</v>
      </c>
      <c r="CZ404" s="70">
        <f>CY404/(CW404+CY404+DA404+DC404)</f>
        <v>0</v>
      </c>
      <c r="DA404" s="69">
        <f>COUNTIF(BJ404:CV404,"0")</f>
        <v>0</v>
      </c>
      <c r="DB404" s="70">
        <f>DA404/(CW404+CY404+DA404+DC404)</f>
        <v>0</v>
      </c>
      <c r="DC404" s="69">
        <f>COUNTIF(BJ404:CV404,"KĐG")</f>
        <v>0</v>
      </c>
      <c r="DD404" s="70">
        <f>DC404/(CW404+CY404+DA404+DC404)</f>
        <v>0</v>
      </c>
      <c r="DE404" s="71">
        <f>(((CW404*2)+(CY404*1)+(DA404*0)))/(CW404+CY404+DA404)</f>
        <v>2</v>
      </c>
      <c r="DF404" s="71" t="str">
        <f>IF(DD404&gt;=50%,"KĐG",IF(DE404&gt;=1.6,"Đạt mục tiêu",IF(DE404&gt;=1,"Cần cố gắng","Chưa đạt")))</f>
        <v>Đạt mục tiêu</v>
      </c>
      <c r="DG404" s="2"/>
      <c r="DH404" s="2"/>
      <c r="DI404" s="2"/>
      <c r="DJ404" s="2"/>
      <c r="DK404" s="2"/>
      <c r="DL404" s="2"/>
      <c r="DM404" s="2"/>
      <c r="DN404" s="2"/>
      <c r="DO404" s="2"/>
      <c r="DP404" s="2"/>
      <c r="DQ404" s="2"/>
      <c r="DR404" s="2"/>
      <c r="DS404" s="2"/>
      <c r="DT404" s="2"/>
      <c r="DU404" s="2"/>
      <c r="DV404" s="2"/>
      <c r="DW404" s="2"/>
      <c r="DX404" s="2"/>
      <c r="DY404" s="2"/>
      <c r="DZ404" s="2"/>
    </row>
    <row r="405" spans="1:130" ht="41.25" hidden="1" customHeight="1" x14ac:dyDescent="0.25">
      <c r="A405" s="49">
        <v>365</v>
      </c>
      <c r="B405" s="62">
        <v>514</v>
      </c>
      <c r="C405" s="56">
        <v>515</v>
      </c>
      <c r="D405" s="8" t="s">
        <v>482</v>
      </c>
      <c r="E405" s="281" t="s">
        <v>11</v>
      </c>
      <c r="F405" s="15" t="s">
        <v>483</v>
      </c>
      <c r="G405" s="282" t="s">
        <v>19</v>
      </c>
      <c r="H405" s="139" t="s">
        <v>872</v>
      </c>
      <c r="I405" s="64" t="s">
        <v>628</v>
      </c>
      <c r="J405" s="64" t="s">
        <v>406</v>
      </c>
      <c r="K405" s="16" t="s">
        <v>120</v>
      </c>
      <c r="L405" s="16" t="s">
        <v>15</v>
      </c>
      <c r="M405" s="11"/>
      <c r="N405" s="305" t="s">
        <v>542</v>
      </c>
      <c r="O405" s="66"/>
      <c r="P405" s="66"/>
      <c r="Q405" s="80" t="s">
        <v>15</v>
      </c>
      <c r="R405" s="80"/>
      <c r="S405" s="66"/>
      <c r="T405" s="66"/>
      <c r="U405" s="66"/>
      <c r="V405" s="66"/>
      <c r="W405" s="66"/>
      <c r="X405" s="66"/>
      <c r="Y405" s="67">
        <f t="shared" si="214"/>
        <v>1</v>
      </c>
      <c r="Z405" s="16"/>
      <c r="AA405" s="16"/>
      <c r="AB405" s="16"/>
      <c r="AC405" s="16"/>
      <c r="AD405" s="16"/>
      <c r="AE405" s="12"/>
      <c r="AF405" s="12"/>
      <c r="AG405" s="12"/>
      <c r="AH405" s="16" t="s">
        <v>623</v>
      </c>
      <c r="AI405" s="16" t="s">
        <v>623</v>
      </c>
      <c r="AJ405" s="16" t="s">
        <v>623</v>
      </c>
      <c r="AK405" s="16" t="s">
        <v>623</v>
      </c>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6">
        <v>2</v>
      </c>
      <c r="BK405" s="16">
        <v>2</v>
      </c>
      <c r="BL405" s="16">
        <v>2</v>
      </c>
      <c r="BM405" s="16">
        <v>2</v>
      </c>
      <c r="BN405" s="16">
        <v>2</v>
      </c>
      <c r="BO405" s="16">
        <v>2</v>
      </c>
      <c r="BP405" s="16">
        <v>2</v>
      </c>
      <c r="BQ405" s="16">
        <v>2</v>
      </c>
      <c r="BR405" s="16">
        <v>2</v>
      </c>
      <c r="BS405" s="16">
        <v>2</v>
      </c>
      <c r="BT405" s="16">
        <v>2</v>
      </c>
      <c r="BU405" s="16">
        <v>2</v>
      </c>
      <c r="BV405" s="16">
        <v>2</v>
      </c>
      <c r="BW405" s="16">
        <v>2</v>
      </c>
      <c r="BX405" s="16">
        <v>2</v>
      </c>
      <c r="BY405" s="16">
        <v>2</v>
      </c>
      <c r="BZ405" s="16">
        <v>2</v>
      </c>
      <c r="CA405" s="16">
        <v>2</v>
      </c>
      <c r="CB405" s="16">
        <v>2</v>
      </c>
      <c r="CC405" s="16">
        <v>2</v>
      </c>
      <c r="CD405" s="16">
        <v>2</v>
      </c>
      <c r="CE405" s="16">
        <v>2</v>
      </c>
      <c r="CF405" s="16">
        <v>2</v>
      </c>
      <c r="CG405" s="16">
        <v>2</v>
      </c>
      <c r="CH405" s="16">
        <v>2</v>
      </c>
      <c r="CI405" s="16">
        <v>2</v>
      </c>
      <c r="CJ405" s="16">
        <v>2</v>
      </c>
      <c r="CK405" s="16">
        <v>2</v>
      </c>
      <c r="CL405" s="16">
        <v>2</v>
      </c>
      <c r="CM405" s="16">
        <v>2</v>
      </c>
      <c r="CN405" s="16">
        <v>2</v>
      </c>
      <c r="CO405" s="16">
        <v>2</v>
      </c>
      <c r="CP405" s="16">
        <v>2</v>
      </c>
      <c r="CQ405" s="16">
        <v>2</v>
      </c>
      <c r="CR405" s="16">
        <v>2</v>
      </c>
      <c r="CS405" s="16">
        <v>2</v>
      </c>
      <c r="CT405" s="16">
        <v>1</v>
      </c>
      <c r="CU405" s="16">
        <v>1</v>
      </c>
      <c r="CV405" s="16">
        <v>1</v>
      </c>
      <c r="CW405" s="69">
        <f>COUNTIF(BJ405:CV405,"2")</f>
        <v>36</v>
      </c>
      <c r="CX405" s="352">
        <f>CW405/(CW405+CY405+DA405+DC405)</f>
        <v>0.92307692307692313</v>
      </c>
      <c r="CY405" s="69">
        <f>COUNTIF(BJ405:CV405,"1")</f>
        <v>3</v>
      </c>
      <c r="CZ405" s="70">
        <f>CY405/(CW405+CY405+DA405+DC405)</f>
        <v>7.6923076923076927E-2</v>
      </c>
      <c r="DA405" s="69">
        <f>COUNTIF(BJ405:CV405,"0")</f>
        <v>0</v>
      </c>
      <c r="DB405" s="70">
        <f>DA405/(CW405+CY405+DA405+DC405)</f>
        <v>0</v>
      </c>
      <c r="DC405" s="69">
        <f>COUNTIF(BJ405:CV405,"KĐG")</f>
        <v>0</v>
      </c>
      <c r="DD405" s="70">
        <f>DC405/(CW405+CY405+DA405+DC405)</f>
        <v>0</v>
      </c>
      <c r="DE405" s="71">
        <f>(((CW405*2)+(CY405*1)+(DA405*0)))/(CW405+CY405+DA405)</f>
        <v>1.9230769230769231</v>
      </c>
      <c r="DF405" s="71" t="str">
        <f>IF(DD405&gt;=50%,"KĐG",IF(DE405&gt;=1.6,"Đạt mục tiêu",IF(DE405&gt;=1,"Cần cố gắng","Chưa đạt")))</f>
        <v>Đạt mục tiêu</v>
      </c>
      <c r="DG405" s="2"/>
      <c r="DH405" s="2"/>
      <c r="DI405" s="2"/>
      <c r="DJ405" s="2"/>
      <c r="DK405" s="2"/>
      <c r="DL405" s="2"/>
      <c r="DM405" s="2"/>
      <c r="DN405" s="2"/>
      <c r="DO405" s="2"/>
      <c r="DP405" s="2"/>
      <c r="DQ405" s="2"/>
      <c r="DR405" s="2"/>
      <c r="DS405" s="2"/>
      <c r="DT405" s="2"/>
      <c r="DU405" s="2"/>
      <c r="DV405" s="2"/>
      <c r="DW405" s="2"/>
      <c r="DX405" s="2"/>
      <c r="DY405" s="2"/>
      <c r="DZ405" s="2"/>
    </row>
    <row r="406" spans="1:130" ht="37.5" hidden="1" customHeight="1" x14ac:dyDescent="0.25">
      <c r="A406" s="49">
        <v>366</v>
      </c>
      <c r="B406" s="62">
        <v>515</v>
      </c>
      <c r="C406" s="56">
        <v>516</v>
      </c>
      <c r="D406" s="8" t="s">
        <v>484</v>
      </c>
      <c r="E406" s="15" t="s">
        <v>11</v>
      </c>
      <c r="F406" s="15" t="s">
        <v>485</v>
      </c>
      <c r="G406" s="64" t="s">
        <v>19</v>
      </c>
      <c r="H406" s="139" t="s">
        <v>873</v>
      </c>
      <c r="I406" s="64" t="s">
        <v>628</v>
      </c>
      <c r="J406" s="64" t="s">
        <v>406</v>
      </c>
      <c r="K406" s="16" t="s">
        <v>120</v>
      </c>
      <c r="L406" s="16" t="s">
        <v>15</v>
      </c>
      <c r="M406" s="11"/>
      <c r="N406" s="11" t="s">
        <v>1268</v>
      </c>
      <c r="O406" s="66"/>
      <c r="P406" s="66"/>
      <c r="Q406" s="66"/>
      <c r="R406" s="66"/>
      <c r="S406" s="66"/>
      <c r="T406" s="66"/>
      <c r="U406" s="66"/>
      <c r="V406" s="80" t="s">
        <v>15</v>
      </c>
      <c r="W406" s="80"/>
      <c r="X406" s="66"/>
      <c r="Y406" s="67">
        <f t="shared" si="214"/>
        <v>1</v>
      </c>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t="s">
        <v>623</v>
      </c>
      <c r="BE406" s="16" t="s">
        <v>626</v>
      </c>
      <c r="BF406" s="16"/>
      <c r="BG406" s="16"/>
      <c r="BH406" s="16"/>
      <c r="BI406" s="16"/>
      <c r="BJ406" s="16">
        <v>2</v>
      </c>
      <c r="BK406" s="16">
        <v>2</v>
      </c>
      <c r="BL406" s="16">
        <v>2</v>
      </c>
      <c r="BM406" s="16">
        <v>2</v>
      </c>
      <c r="BN406" s="16">
        <v>2</v>
      </c>
      <c r="BO406" s="16">
        <v>2</v>
      </c>
      <c r="BP406" s="16">
        <v>2</v>
      </c>
      <c r="BQ406" s="16">
        <v>2</v>
      </c>
      <c r="BR406" s="16">
        <v>2</v>
      </c>
      <c r="BS406" s="16">
        <v>2</v>
      </c>
      <c r="BT406" s="16">
        <v>2</v>
      </c>
      <c r="BU406" s="16">
        <v>2</v>
      </c>
      <c r="BV406" s="16">
        <v>2</v>
      </c>
      <c r="BW406" s="16">
        <v>2</v>
      </c>
      <c r="BX406" s="16">
        <v>2</v>
      </c>
      <c r="BY406" s="16">
        <v>2</v>
      </c>
      <c r="BZ406" s="16">
        <v>2</v>
      </c>
      <c r="CA406" s="16">
        <v>2</v>
      </c>
      <c r="CB406" s="16">
        <v>2</v>
      </c>
      <c r="CC406" s="16">
        <v>2</v>
      </c>
      <c r="CD406" s="16">
        <v>2</v>
      </c>
      <c r="CE406" s="16">
        <v>2</v>
      </c>
      <c r="CF406" s="16">
        <v>2</v>
      </c>
      <c r="CG406" s="16">
        <v>2</v>
      </c>
      <c r="CH406" s="16">
        <v>2</v>
      </c>
      <c r="CI406" s="16">
        <v>2</v>
      </c>
      <c r="CJ406" s="16">
        <v>2</v>
      </c>
      <c r="CK406" s="16">
        <v>2</v>
      </c>
      <c r="CL406" s="16">
        <v>2</v>
      </c>
      <c r="CM406" s="16">
        <v>2</v>
      </c>
      <c r="CN406" s="16">
        <v>2</v>
      </c>
      <c r="CO406" s="16">
        <v>2</v>
      </c>
      <c r="CP406" s="16">
        <v>2</v>
      </c>
      <c r="CQ406" s="16">
        <v>2</v>
      </c>
      <c r="CR406" s="16">
        <v>2</v>
      </c>
      <c r="CS406" s="16"/>
      <c r="CT406" s="16">
        <v>2</v>
      </c>
      <c r="CU406" s="16">
        <v>2</v>
      </c>
      <c r="CV406" s="16">
        <v>2</v>
      </c>
      <c r="CW406" s="69">
        <f>COUNTIF(BJ406:CV406,"2")</f>
        <v>38</v>
      </c>
      <c r="CX406" s="352">
        <f>CW406/(CW406+CY406+DA406+DC406)</f>
        <v>1</v>
      </c>
      <c r="CY406" s="69">
        <f>COUNTIF(BJ406:CV406,"1")</f>
        <v>0</v>
      </c>
      <c r="CZ406" s="70">
        <f>CY406/(CW406+CY406+DA406+DC406)</f>
        <v>0</v>
      </c>
      <c r="DA406" s="69">
        <f>COUNTIF(BJ406:CV406,"0")</f>
        <v>0</v>
      </c>
      <c r="DB406" s="70">
        <f>DA406/(CW406+CY406+DA406+DC406)</f>
        <v>0</v>
      </c>
      <c r="DC406" s="69">
        <f>COUNTIF(BJ406:CV406,"KĐG")</f>
        <v>0</v>
      </c>
      <c r="DD406" s="70">
        <f>DC406/(CW406+CY406+DA406+DC406)</f>
        <v>0</v>
      </c>
      <c r="DE406" s="71">
        <f>(((CW406*2)+(CY406*1)+(DA406*0)))/(CW406+CY406+DA406)</f>
        <v>2</v>
      </c>
      <c r="DF406" s="71" t="str">
        <f>IF(DD406&gt;=50%,"KĐG",IF(DE406&gt;=1.6,"Đạt mục tiêu",IF(DE406&gt;=1,"Cần cố gắng","Chưa đạt")))</f>
        <v>Đạt mục tiêu</v>
      </c>
      <c r="DG406" s="2"/>
      <c r="DH406" s="2"/>
      <c r="DI406" s="2"/>
      <c r="DJ406" s="2"/>
      <c r="DK406" s="2"/>
      <c r="DL406" s="2"/>
      <c r="DM406" s="2"/>
      <c r="DN406" s="2"/>
      <c r="DO406" s="2"/>
      <c r="DP406" s="2"/>
      <c r="DQ406" s="2"/>
      <c r="DR406" s="2"/>
      <c r="DS406" s="2"/>
      <c r="DT406" s="2"/>
      <c r="DU406" s="2"/>
      <c r="DV406" s="2"/>
      <c r="DW406" s="2"/>
      <c r="DX406" s="2"/>
      <c r="DY406" s="2"/>
      <c r="DZ406" s="2"/>
    </row>
    <row r="407" spans="1:130" ht="39.75" customHeight="1" x14ac:dyDescent="0.25">
      <c r="A407" s="49">
        <v>367</v>
      </c>
      <c r="B407" s="55">
        <v>516</v>
      </c>
      <c r="C407" s="56">
        <v>517</v>
      </c>
      <c r="D407" s="706" t="s">
        <v>486</v>
      </c>
      <c r="E407" s="708"/>
      <c r="F407" s="705"/>
      <c r="G407" s="280"/>
      <c r="H407" s="57"/>
      <c r="I407" s="64"/>
      <c r="J407" s="57"/>
      <c r="K407" s="57" t="s">
        <v>8</v>
      </c>
      <c r="L407" s="57" t="s">
        <v>8</v>
      </c>
      <c r="M407" s="57" t="s">
        <v>8</v>
      </c>
      <c r="N407" s="296"/>
      <c r="O407" s="58" t="s">
        <v>609</v>
      </c>
      <c r="P407" s="58" t="s">
        <v>609</v>
      </c>
      <c r="Q407" s="58" t="s">
        <v>609</v>
      </c>
      <c r="R407" s="58" t="s">
        <v>609</v>
      </c>
      <c r="S407" s="58" t="s">
        <v>609</v>
      </c>
      <c r="T407" s="58" t="s">
        <v>609</v>
      </c>
      <c r="U407" s="58" t="s">
        <v>609</v>
      </c>
      <c r="V407" s="58" t="s">
        <v>609</v>
      </c>
      <c r="W407" s="58" t="s">
        <v>609</v>
      </c>
      <c r="X407" s="58" t="s">
        <v>609</v>
      </c>
      <c r="Y407" s="67">
        <f t="shared" si="214"/>
        <v>0</v>
      </c>
      <c r="Z407" s="57"/>
      <c r="AA407" s="57"/>
      <c r="AB407" s="57"/>
      <c r="AC407" s="57"/>
      <c r="AD407" s="57"/>
      <c r="AE407" s="57" t="s">
        <v>609</v>
      </c>
      <c r="AF407" s="57" t="s">
        <v>609</v>
      </c>
      <c r="AG407" s="57" t="s">
        <v>609</v>
      </c>
      <c r="AH407" s="78"/>
      <c r="AI407" s="78"/>
      <c r="AJ407" s="78"/>
      <c r="AK407" s="78"/>
      <c r="AL407" s="78"/>
      <c r="AM407" s="78"/>
      <c r="AN407" s="78"/>
      <c r="AO407" s="78"/>
      <c r="AP407" s="78"/>
      <c r="AQ407" s="78"/>
      <c r="AR407" s="78"/>
      <c r="AS407" s="78"/>
      <c r="AT407" s="78"/>
      <c r="AU407" s="78"/>
      <c r="AV407" s="78"/>
      <c r="AW407" s="78"/>
      <c r="AX407" s="78"/>
      <c r="AY407" s="78"/>
      <c r="AZ407" s="78"/>
      <c r="BA407" s="78"/>
      <c r="BB407" s="78"/>
      <c r="BC407" s="78"/>
      <c r="BD407" s="78"/>
      <c r="BE407" s="78"/>
      <c r="BF407" s="78"/>
      <c r="BG407" s="78"/>
      <c r="BH407" s="78"/>
      <c r="BI407" s="78"/>
      <c r="BJ407" s="336" t="s">
        <v>8</v>
      </c>
      <c r="BK407" s="336" t="s">
        <v>8</v>
      </c>
      <c r="BL407" s="336" t="s">
        <v>8</v>
      </c>
      <c r="BM407" s="336" t="s">
        <v>8</v>
      </c>
      <c r="BN407" s="336" t="s">
        <v>8</v>
      </c>
      <c r="BO407" s="336" t="s">
        <v>8</v>
      </c>
      <c r="BP407" s="336" t="s">
        <v>8</v>
      </c>
      <c r="BQ407" s="336" t="s">
        <v>8</v>
      </c>
      <c r="BR407" s="336" t="s">
        <v>8</v>
      </c>
      <c r="BS407" s="336" t="s">
        <v>8</v>
      </c>
      <c r="BT407" s="336" t="s">
        <v>8</v>
      </c>
      <c r="BU407" s="336" t="s">
        <v>8</v>
      </c>
      <c r="BV407" s="336" t="s">
        <v>8</v>
      </c>
      <c r="BW407" s="336" t="s">
        <v>8</v>
      </c>
      <c r="BX407" s="336" t="s">
        <v>8</v>
      </c>
      <c r="BY407" s="336" t="s">
        <v>8</v>
      </c>
      <c r="BZ407" s="336" t="s">
        <v>8</v>
      </c>
      <c r="CA407" s="336" t="s">
        <v>8</v>
      </c>
      <c r="CB407" s="336" t="s">
        <v>8</v>
      </c>
      <c r="CC407" s="336" t="s">
        <v>8</v>
      </c>
      <c r="CD407" s="336" t="s">
        <v>8</v>
      </c>
      <c r="CE407" s="336" t="s">
        <v>8</v>
      </c>
      <c r="CF407" s="336" t="s">
        <v>8</v>
      </c>
      <c r="CG407" s="336" t="s">
        <v>8</v>
      </c>
      <c r="CH407" s="336" t="s">
        <v>8</v>
      </c>
      <c r="CI407" s="336" t="s">
        <v>8</v>
      </c>
      <c r="CJ407" s="336" t="s">
        <v>8</v>
      </c>
      <c r="CK407" s="336" t="s">
        <v>8</v>
      </c>
      <c r="CL407" s="336" t="s">
        <v>8</v>
      </c>
      <c r="CM407" s="336" t="s">
        <v>8</v>
      </c>
      <c r="CN407" s="336" t="s">
        <v>8</v>
      </c>
      <c r="CO407" s="336" t="s">
        <v>8</v>
      </c>
      <c r="CP407" s="336" t="s">
        <v>8</v>
      </c>
      <c r="CQ407" s="336" t="s">
        <v>8</v>
      </c>
      <c r="CR407" s="336" t="s">
        <v>8</v>
      </c>
      <c r="CS407" s="336"/>
      <c r="CT407" s="336" t="s">
        <v>8</v>
      </c>
      <c r="CU407" s="336" t="s">
        <v>8</v>
      </c>
      <c r="CV407" s="336" t="s">
        <v>8</v>
      </c>
      <c r="CW407" s="336" t="s">
        <v>8</v>
      </c>
      <c r="CX407" s="331" t="s">
        <v>8</v>
      </c>
      <c r="CY407" s="336" t="s">
        <v>8</v>
      </c>
      <c r="CZ407" s="336" t="s">
        <v>8</v>
      </c>
      <c r="DA407" s="336" t="s">
        <v>8</v>
      </c>
      <c r="DB407" s="336" t="s">
        <v>8</v>
      </c>
      <c r="DC407" s="336" t="s">
        <v>8</v>
      </c>
      <c r="DD407" s="336" t="s">
        <v>8</v>
      </c>
      <c r="DE407" s="57" t="s">
        <v>8</v>
      </c>
      <c r="DF407" s="57" t="s">
        <v>8</v>
      </c>
      <c r="DG407" s="2"/>
      <c r="DH407" s="2"/>
      <c r="DI407" s="2"/>
      <c r="DJ407" s="2"/>
      <c r="DK407" s="2"/>
      <c r="DL407" s="2"/>
      <c r="DM407" s="2"/>
      <c r="DN407" s="2"/>
      <c r="DO407" s="2"/>
      <c r="DP407" s="2"/>
      <c r="DQ407" s="2"/>
      <c r="DR407" s="2"/>
      <c r="DS407" s="2"/>
      <c r="DT407" s="2"/>
      <c r="DU407" s="2"/>
      <c r="DV407" s="2"/>
      <c r="DW407" s="2"/>
      <c r="DX407" s="2"/>
      <c r="DY407" s="2"/>
      <c r="DZ407" s="2"/>
    </row>
    <row r="408" spans="1:130" ht="28.5" customHeight="1" x14ac:dyDescent="0.25">
      <c r="A408" s="49">
        <v>368</v>
      </c>
      <c r="B408" s="55">
        <v>517</v>
      </c>
      <c r="C408" s="56">
        <v>518</v>
      </c>
      <c r="D408" s="623" t="s">
        <v>487</v>
      </c>
      <c r="E408" s="624"/>
      <c r="F408" s="624"/>
      <c r="G408" s="624"/>
      <c r="H408" s="625"/>
      <c r="I408" s="78"/>
      <c r="J408" s="57"/>
      <c r="K408" s="57" t="s">
        <v>8</v>
      </c>
      <c r="L408" s="57" t="s">
        <v>8</v>
      </c>
      <c r="M408" s="57" t="s">
        <v>8</v>
      </c>
      <c r="N408" s="296"/>
      <c r="O408" s="58" t="s">
        <v>609</v>
      </c>
      <c r="P408" s="58" t="s">
        <v>609</v>
      </c>
      <c r="Q408" s="58" t="s">
        <v>609</v>
      </c>
      <c r="R408" s="58" t="s">
        <v>609</v>
      </c>
      <c r="S408" s="58" t="s">
        <v>609</v>
      </c>
      <c r="T408" s="58" t="s">
        <v>609</v>
      </c>
      <c r="U408" s="58" t="s">
        <v>609</v>
      </c>
      <c r="V408" s="58" t="s">
        <v>609</v>
      </c>
      <c r="W408" s="58" t="s">
        <v>609</v>
      </c>
      <c r="X408" s="58" t="s">
        <v>609</v>
      </c>
      <c r="Y408" s="67">
        <f t="shared" si="214"/>
        <v>0</v>
      </c>
      <c r="Z408" s="57"/>
      <c r="AA408" s="57"/>
      <c r="AB408" s="57"/>
      <c r="AC408" s="57"/>
      <c r="AD408" s="57"/>
      <c r="AE408" s="57" t="s">
        <v>609</v>
      </c>
      <c r="AF408" s="57" t="s">
        <v>609</v>
      </c>
      <c r="AG408" s="57" t="s">
        <v>609</v>
      </c>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336" t="s">
        <v>8</v>
      </c>
      <c r="BK408" s="336" t="s">
        <v>8</v>
      </c>
      <c r="BL408" s="336" t="s">
        <v>8</v>
      </c>
      <c r="BM408" s="336" t="s">
        <v>8</v>
      </c>
      <c r="BN408" s="336" t="s">
        <v>8</v>
      </c>
      <c r="BO408" s="336" t="s">
        <v>8</v>
      </c>
      <c r="BP408" s="336" t="s">
        <v>8</v>
      </c>
      <c r="BQ408" s="336" t="s">
        <v>8</v>
      </c>
      <c r="BR408" s="336" t="s">
        <v>8</v>
      </c>
      <c r="BS408" s="336" t="s">
        <v>8</v>
      </c>
      <c r="BT408" s="336" t="s">
        <v>8</v>
      </c>
      <c r="BU408" s="336" t="s">
        <v>8</v>
      </c>
      <c r="BV408" s="336" t="s">
        <v>8</v>
      </c>
      <c r="BW408" s="336" t="s">
        <v>8</v>
      </c>
      <c r="BX408" s="336" t="s">
        <v>8</v>
      </c>
      <c r="BY408" s="336" t="s">
        <v>8</v>
      </c>
      <c r="BZ408" s="336" t="s">
        <v>8</v>
      </c>
      <c r="CA408" s="336" t="s">
        <v>8</v>
      </c>
      <c r="CB408" s="336" t="s">
        <v>8</v>
      </c>
      <c r="CC408" s="336" t="s">
        <v>8</v>
      </c>
      <c r="CD408" s="336" t="s">
        <v>8</v>
      </c>
      <c r="CE408" s="336" t="s">
        <v>8</v>
      </c>
      <c r="CF408" s="336" t="s">
        <v>8</v>
      </c>
      <c r="CG408" s="336" t="s">
        <v>8</v>
      </c>
      <c r="CH408" s="336" t="s">
        <v>8</v>
      </c>
      <c r="CI408" s="336" t="s">
        <v>8</v>
      </c>
      <c r="CJ408" s="336" t="s">
        <v>8</v>
      </c>
      <c r="CK408" s="336" t="s">
        <v>8</v>
      </c>
      <c r="CL408" s="336" t="s">
        <v>8</v>
      </c>
      <c r="CM408" s="336" t="s">
        <v>8</v>
      </c>
      <c r="CN408" s="336" t="s">
        <v>8</v>
      </c>
      <c r="CO408" s="336" t="s">
        <v>8</v>
      </c>
      <c r="CP408" s="336" t="s">
        <v>8</v>
      </c>
      <c r="CQ408" s="336" t="s">
        <v>8</v>
      </c>
      <c r="CR408" s="336" t="s">
        <v>8</v>
      </c>
      <c r="CS408" s="336"/>
      <c r="CT408" s="336" t="s">
        <v>8</v>
      </c>
      <c r="CU408" s="336" t="s">
        <v>8</v>
      </c>
      <c r="CV408" s="336" t="s">
        <v>8</v>
      </c>
      <c r="CW408" s="336" t="s">
        <v>8</v>
      </c>
      <c r="CX408" s="331" t="s">
        <v>8</v>
      </c>
      <c r="CY408" s="336" t="s">
        <v>8</v>
      </c>
      <c r="CZ408" s="336" t="s">
        <v>8</v>
      </c>
      <c r="DA408" s="336" t="s">
        <v>8</v>
      </c>
      <c r="DB408" s="336" t="s">
        <v>8</v>
      </c>
      <c r="DC408" s="336" t="s">
        <v>8</v>
      </c>
      <c r="DD408" s="336" t="s">
        <v>8</v>
      </c>
      <c r="DE408" s="57" t="s">
        <v>8</v>
      </c>
      <c r="DF408" s="57" t="s">
        <v>8</v>
      </c>
      <c r="DG408" s="2"/>
      <c r="DH408" s="2"/>
      <c r="DI408" s="2"/>
      <c r="DJ408" s="2"/>
      <c r="DK408" s="2"/>
      <c r="DL408" s="2"/>
      <c r="DM408" s="2"/>
      <c r="DN408" s="2"/>
      <c r="DO408" s="2"/>
      <c r="DP408" s="2"/>
      <c r="DQ408" s="2"/>
      <c r="DR408" s="2"/>
      <c r="DS408" s="2"/>
      <c r="DT408" s="2"/>
      <c r="DU408" s="2"/>
      <c r="DV408" s="2"/>
      <c r="DW408" s="2"/>
      <c r="DX408" s="2"/>
      <c r="DY408" s="2"/>
      <c r="DZ408" s="2"/>
    </row>
    <row r="409" spans="1:130" ht="110.25" hidden="1" customHeight="1" x14ac:dyDescent="0.25">
      <c r="A409" s="49">
        <v>369</v>
      </c>
      <c r="B409" s="62">
        <v>518</v>
      </c>
      <c r="C409" s="56">
        <v>521</v>
      </c>
      <c r="D409" s="3" t="s">
        <v>490</v>
      </c>
      <c r="E409" s="15" t="s">
        <v>11</v>
      </c>
      <c r="F409" s="9" t="s">
        <v>488</v>
      </c>
      <c r="G409" s="9" t="s">
        <v>19</v>
      </c>
      <c r="H409" s="8" t="s">
        <v>874</v>
      </c>
      <c r="I409" s="64" t="s">
        <v>628</v>
      </c>
      <c r="J409" s="64" t="s">
        <v>489</v>
      </c>
      <c r="K409" s="16" t="s">
        <v>6</v>
      </c>
      <c r="L409" s="16" t="s">
        <v>15</v>
      </c>
      <c r="M409" s="11"/>
      <c r="N409" s="297" t="s">
        <v>1200</v>
      </c>
      <c r="O409" s="66" t="s">
        <v>15</v>
      </c>
      <c r="P409" s="66"/>
      <c r="Q409" s="66"/>
      <c r="R409" s="66"/>
      <c r="S409" s="66"/>
      <c r="T409" s="66"/>
      <c r="U409" s="66"/>
      <c r="V409" s="66"/>
      <c r="W409" s="66"/>
      <c r="X409" s="66"/>
      <c r="Y409" s="67">
        <f t="shared" si="214"/>
        <v>1</v>
      </c>
      <c r="Z409" s="16"/>
      <c r="AA409" s="16" t="s">
        <v>645</v>
      </c>
      <c r="AB409" s="16"/>
      <c r="AC409" s="16" t="s">
        <v>645</v>
      </c>
      <c r="AD409" s="16"/>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6">
        <v>2</v>
      </c>
      <c r="BK409" s="16">
        <v>2</v>
      </c>
      <c r="BL409" s="16">
        <v>2</v>
      </c>
      <c r="BM409" s="16">
        <v>2</v>
      </c>
      <c r="BN409" s="16">
        <v>2</v>
      </c>
      <c r="BO409" s="16">
        <v>2</v>
      </c>
      <c r="BP409" s="16">
        <v>2</v>
      </c>
      <c r="BQ409" s="16">
        <v>2</v>
      </c>
      <c r="BR409" s="16">
        <v>2</v>
      </c>
      <c r="BS409" s="16">
        <v>2</v>
      </c>
      <c r="BT409" s="16">
        <v>2</v>
      </c>
      <c r="BU409" s="16">
        <v>2</v>
      </c>
      <c r="BV409" s="16">
        <v>2</v>
      </c>
      <c r="BW409" s="16">
        <v>2</v>
      </c>
      <c r="BX409" s="16">
        <v>2</v>
      </c>
      <c r="BY409" s="16">
        <v>2</v>
      </c>
      <c r="BZ409" s="16">
        <v>2</v>
      </c>
      <c r="CA409" s="16">
        <v>2</v>
      </c>
      <c r="CB409" s="16">
        <v>2</v>
      </c>
      <c r="CC409" s="16">
        <v>2</v>
      </c>
      <c r="CD409" s="16">
        <v>2</v>
      </c>
      <c r="CE409" s="16">
        <v>2</v>
      </c>
      <c r="CF409" s="16">
        <v>2</v>
      </c>
      <c r="CG409" s="16">
        <v>2</v>
      </c>
      <c r="CH409" s="16">
        <v>2</v>
      </c>
      <c r="CI409" s="16">
        <v>2</v>
      </c>
      <c r="CJ409" s="16">
        <v>2</v>
      </c>
      <c r="CK409" s="16">
        <v>1</v>
      </c>
      <c r="CL409" s="16">
        <v>1</v>
      </c>
      <c r="CM409" s="16">
        <v>1</v>
      </c>
      <c r="CN409" s="16">
        <v>1</v>
      </c>
      <c r="CO409" s="16">
        <v>1</v>
      </c>
      <c r="CP409" s="16">
        <v>2</v>
      </c>
      <c r="CQ409" s="16">
        <v>2</v>
      </c>
      <c r="CR409" s="16">
        <v>2</v>
      </c>
      <c r="CS409" s="16">
        <v>2</v>
      </c>
      <c r="CT409" s="16">
        <v>2</v>
      </c>
      <c r="CU409" s="16">
        <v>2</v>
      </c>
      <c r="CV409" s="16">
        <v>2</v>
      </c>
      <c r="CW409" s="69">
        <f>COUNTIF(BJ409:CV409,"2")</f>
        <v>34</v>
      </c>
      <c r="CX409" s="352">
        <f>CW409/(CW409+CY409+DA409+DC409)</f>
        <v>0.87179487179487181</v>
      </c>
      <c r="CY409" s="69">
        <f>COUNTIF(BJ409:CV409,"1")</f>
        <v>5</v>
      </c>
      <c r="CZ409" s="70">
        <f>CY409/(CW409+CY409+DA409+DC409)</f>
        <v>0.12820512820512819</v>
      </c>
      <c r="DA409" s="69">
        <f>COUNTIF(BJ409:CV409,"0")</f>
        <v>0</v>
      </c>
      <c r="DB409" s="70">
        <f>DA409/(CW409+CY409+DA409+DC409)</f>
        <v>0</v>
      </c>
      <c r="DC409" s="69">
        <f>COUNTIF(BJ409:CV409,"KĐG")</f>
        <v>0</v>
      </c>
      <c r="DD409" s="70">
        <f>DC409/(CW409+CY409+DA409+DC409)</f>
        <v>0</v>
      </c>
      <c r="DE409" s="71">
        <f>(((CW409*2)+(CY409*1)+(DA409*0)))/(CW409+CY409+DA409)</f>
        <v>1.8717948717948718</v>
      </c>
      <c r="DF409" s="71" t="str">
        <f>IF(DD409&gt;=50%,"KĐG",IF(DE409&gt;=1.6,"Đạt mục tiêu",IF(DE409&gt;=1,"Cần cố gắng","Chưa đạt")))</f>
        <v>Đạt mục tiêu</v>
      </c>
      <c r="DG409" s="2"/>
      <c r="DH409" s="2"/>
      <c r="DI409" s="2"/>
      <c r="DJ409" s="2"/>
      <c r="DK409" s="2"/>
      <c r="DL409" s="2"/>
      <c r="DM409" s="2"/>
      <c r="DN409" s="2"/>
      <c r="DO409" s="2"/>
      <c r="DP409" s="2"/>
      <c r="DQ409" s="2"/>
      <c r="DR409" s="2"/>
      <c r="DS409" s="2"/>
      <c r="DT409" s="2"/>
      <c r="DU409" s="2"/>
      <c r="DV409" s="2"/>
      <c r="DW409" s="2"/>
      <c r="DX409" s="2"/>
      <c r="DY409" s="2"/>
      <c r="DZ409" s="2"/>
    </row>
    <row r="410" spans="1:130" ht="102.75" hidden="1" customHeight="1" x14ac:dyDescent="0.25">
      <c r="A410" s="49">
        <v>370</v>
      </c>
      <c r="B410" s="62">
        <v>521</v>
      </c>
      <c r="C410" s="56">
        <v>522</v>
      </c>
      <c r="D410" s="8" t="s">
        <v>491</v>
      </c>
      <c r="E410" s="15" t="s">
        <v>11</v>
      </c>
      <c r="F410" s="28" t="s">
        <v>492</v>
      </c>
      <c r="G410" s="388" t="s">
        <v>11</v>
      </c>
      <c r="H410" s="64" t="s">
        <v>875</v>
      </c>
      <c r="I410" s="64" t="s">
        <v>628</v>
      </c>
      <c r="J410" s="64" t="s">
        <v>489</v>
      </c>
      <c r="K410" s="16" t="s">
        <v>120</v>
      </c>
      <c r="L410" s="16" t="s">
        <v>15</v>
      </c>
      <c r="M410" s="11"/>
      <c r="N410" s="11" t="s">
        <v>546</v>
      </c>
      <c r="O410" s="66"/>
      <c r="P410" s="66"/>
      <c r="Q410" s="66"/>
      <c r="R410" s="66"/>
      <c r="S410" s="66"/>
      <c r="T410" s="66"/>
      <c r="U410" s="66" t="s">
        <v>15</v>
      </c>
      <c r="V410" s="66"/>
      <c r="W410" s="66"/>
      <c r="X410" s="66"/>
      <c r="Y410" s="67">
        <f t="shared" si="214"/>
        <v>1</v>
      </c>
      <c r="Z410" s="16"/>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6" t="s">
        <v>710</v>
      </c>
      <c r="AZ410" s="16"/>
      <c r="BA410" s="16" t="s">
        <v>645</v>
      </c>
      <c r="BB410" s="16" t="s">
        <v>645</v>
      </c>
      <c r="BC410" s="12"/>
      <c r="BD410" s="12"/>
      <c r="BE410" s="12"/>
      <c r="BF410" s="12"/>
      <c r="BG410" s="12"/>
      <c r="BH410" s="12"/>
      <c r="BI410" s="12"/>
      <c r="BJ410" s="16">
        <v>2</v>
      </c>
      <c r="BK410" s="16">
        <v>2</v>
      </c>
      <c r="BL410" s="16">
        <v>2</v>
      </c>
      <c r="BM410" s="16">
        <v>2</v>
      </c>
      <c r="BN410" s="16">
        <v>2</v>
      </c>
      <c r="BO410" s="16">
        <v>2</v>
      </c>
      <c r="BP410" s="16">
        <v>2</v>
      </c>
      <c r="BQ410" s="16">
        <v>2</v>
      </c>
      <c r="BR410" s="16">
        <v>2</v>
      </c>
      <c r="BS410" s="16">
        <v>2</v>
      </c>
      <c r="BT410" s="16">
        <v>2</v>
      </c>
      <c r="BU410" s="16">
        <v>2</v>
      </c>
      <c r="BV410" s="16">
        <v>2</v>
      </c>
      <c r="BW410" s="16">
        <v>2</v>
      </c>
      <c r="BX410" s="16">
        <v>2</v>
      </c>
      <c r="BY410" s="16">
        <v>2</v>
      </c>
      <c r="BZ410" s="16">
        <v>2</v>
      </c>
      <c r="CA410" s="16">
        <v>2</v>
      </c>
      <c r="CB410" s="16">
        <v>2</v>
      </c>
      <c r="CC410" s="16">
        <v>2</v>
      </c>
      <c r="CD410" s="16">
        <v>2</v>
      </c>
      <c r="CE410" s="16">
        <v>2</v>
      </c>
      <c r="CF410" s="16">
        <v>2</v>
      </c>
      <c r="CG410" s="16">
        <v>2</v>
      </c>
      <c r="CH410" s="16">
        <v>2</v>
      </c>
      <c r="CI410" s="16">
        <v>2</v>
      </c>
      <c r="CJ410" s="16">
        <v>2</v>
      </c>
      <c r="CK410" s="16">
        <v>2</v>
      </c>
      <c r="CL410" s="16">
        <v>2</v>
      </c>
      <c r="CM410" s="16">
        <v>2</v>
      </c>
      <c r="CN410" s="16">
        <v>2</v>
      </c>
      <c r="CO410" s="16">
        <v>2</v>
      </c>
      <c r="CP410" s="16">
        <v>2</v>
      </c>
      <c r="CQ410" s="16">
        <v>2</v>
      </c>
      <c r="CR410" s="16">
        <v>2</v>
      </c>
      <c r="CS410" s="16"/>
      <c r="CT410" s="16">
        <v>2</v>
      </c>
      <c r="CU410" s="16">
        <v>2</v>
      </c>
      <c r="CV410" s="16">
        <v>2</v>
      </c>
      <c r="CW410" s="69">
        <f>COUNTIF(BJ410:CV410,"2")</f>
        <v>38</v>
      </c>
      <c r="CX410" s="352">
        <f>CW410/(CW410+CY410+DA410+DC410)</f>
        <v>1</v>
      </c>
      <c r="CY410" s="69">
        <f>COUNTIF(BJ410:CV410,"1")</f>
        <v>0</v>
      </c>
      <c r="CZ410" s="70">
        <f>CY410/(CW410+CY410+DA410+DC410)</f>
        <v>0</v>
      </c>
      <c r="DA410" s="69">
        <f>COUNTIF(BJ410:CV410,"0")</f>
        <v>0</v>
      </c>
      <c r="DB410" s="70">
        <f>DA410/(CW410+CY410+DA410+DC410)</f>
        <v>0</v>
      </c>
      <c r="DC410" s="69">
        <f>COUNTIF(BJ410:CV410,"KĐG")</f>
        <v>0</v>
      </c>
      <c r="DD410" s="70">
        <f>DC410/(CW410+CY410+DA410+DC410)</f>
        <v>0</v>
      </c>
      <c r="DE410" s="71">
        <f>(((CW410*2)+(CY410*1)+(DA410*0)))/(CW410+CY410+DA410)</f>
        <v>2</v>
      </c>
      <c r="DF410" s="71" t="str">
        <f>IF(DD410&gt;=50%,"KĐG",IF(DE410&gt;=1.6,"Đạt mục tiêu",IF(DE410&gt;=1,"Cần cố gắng","Chưa đạt")))</f>
        <v>Đạt mục tiêu</v>
      </c>
      <c r="DG410" s="2"/>
      <c r="DH410" s="2"/>
      <c r="DI410" s="2"/>
      <c r="DJ410" s="2"/>
      <c r="DK410" s="2"/>
      <c r="DL410" s="2"/>
      <c r="DM410" s="2"/>
      <c r="DN410" s="2"/>
      <c r="DO410" s="2"/>
      <c r="DP410" s="2"/>
      <c r="DQ410" s="2"/>
      <c r="DR410" s="2"/>
      <c r="DS410" s="2"/>
      <c r="DT410" s="2"/>
      <c r="DU410" s="2"/>
      <c r="DV410" s="2"/>
      <c r="DW410" s="2"/>
      <c r="DX410" s="2"/>
      <c r="DY410" s="2"/>
      <c r="DZ410" s="2"/>
    </row>
    <row r="411" spans="1:130" ht="67.5" hidden="1" customHeight="1" x14ac:dyDescent="0.25">
      <c r="A411" s="49">
        <v>371</v>
      </c>
      <c r="B411" s="62">
        <v>522</v>
      </c>
      <c r="C411" s="56">
        <v>523</v>
      </c>
      <c r="D411" s="8" t="s">
        <v>493</v>
      </c>
      <c r="E411" s="15" t="s">
        <v>11</v>
      </c>
      <c r="F411" s="15" t="s">
        <v>494</v>
      </c>
      <c r="G411" s="64" t="s">
        <v>11</v>
      </c>
      <c r="H411" s="8" t="s">
        <v>876</v>
      </c>
      <c r="I411" s="64" t="s">
        <v>628</v>
      </c>
      <c r="J411" s="64" t="s">
        <v>489</v>
      </c>
      <c r="K411" s="16" t="s">
        <v>120</v>
      </c>
      <c r="L411" s="16" t="s">
        <v>15</v>
      </c>
      <c r="M411" s="11"/>
      <c r="N411" s="11" t="s">
        <v>545</v>
      </c>
      <c r="O411" s="66"/>
      <c r="P411" s="66"/>
      <c r="Q411" s="66"/>
      <c r="R411" s="66"/>
      <c r="S411" s="66"/>
      <c r="T411" s="66" t="s">
        <v>15</v>
      </c>
      <c r="U411" s="66"/>
      <c r="V411" s="66"/>
      <c r="W411" s="66"/>
      <c r="X411" s="66"/>
      <c r="Y411" s="67">
        <f t="shared" si="214"/>
        <v>1</v>
      </c>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t="s">
        <v>645</v>
      </c>
      <c r="AV411" s="16" t="s">
        <v>645</v>
      </c>
      <c r="AW411" s="16"/>
      <c r="AX411" s="16" t="s">
        <v>710</v>
      </c>
      <c r="AY411" s="16"/>
      <c r="AZ411" s="16"/>
      <c r="BA411" s="16"/>
      <c r="BB411" s="16"/>
      <c r="BC411" s="16"/>
      <c r="BD411" s="16"/>
      <c r="BE411" s="16"/>
      <c r="BF411" s="16"/>
      <c r="BG411" s="16"/>
      <c r="BH411" s="16"/>
      <c r="BI411" s="16"/>
      <c r="BJ411" s="345">
        <v>2</v>
      </c>
      <c r="BK411" s="345">
        <v>2</v>
      </c>
      <c r="BL411" s="345">
        <v>2</v>
      </c>
      <c r="BM411" s="345">
        <v>2</v>
      </c>
      <c r="BN411" s="345">
        <v>2</v>
      </c>
      <c r="BO411" s="345">
        <v>2</v>
      </c>
      <c r="BP411" s="345">
        <v>2</v>
      </c>
      <c r="BQ411" s="345">
        <v>2</v>
      </c>
      <c r="BR411" s="345">
        <v>2</v>
      </c>
      <c r="BS411" s="345">
        <v>1</v>
      </c>
      <c r="BT411" s="345">
        <v>1</v>
      </c>
      <c r="BU411" s="345">
        <v>1</v>
      </c>
      <c r="BV411" s="345">
        <v>1</v>
      </c>
      <c r="BW411" s="345">
        <v>1</v>
      </c>
      <c r="BX411" s="345">
        <v>1</v>
      </c>
      <c r="BY411" s="345">
        <v>1</v>
      </c>
      <c r="BZ411" s="345">
        <v>1</v>
      </c>
      <c r="CA411" s="345">
        <v>1</v>
      </c>
      <c r="CB411" s="345">
        <v>1</v>
      </c>
      <c r="CC411" s="345">
        <v>1</v>
      </c>
      <c r="CD411" s="345">
        <v>1</v>
      </c>
      <c r="CE411" s="345">
        <v>1</v>
      </c>
      <c r="CF411" s="345">
        <v>2</v>
      </c>
      <c r="CG411" s="345">
        <v>2</v>
      </c>
      <c r="CH411" s="345">
        <v>2</v>
      </c>
      <c r="CI411" s="345">
        <v>2</v>
      </c>
      <c r="CJ411" s="345">
        <v>2</v>
      </c>
      <c r="CK411" s="345">
        <v>2</v>
      </c>
      <c r="CL411" s="345">
        <v>2</v>
      </c>
      <c r="CM411" s="345">
        <v>2</v>
      </c>
      <c r="CN411" s="345">
        <v>2</v>
      </c>
      <c r="CO411" s="345">
        <v>2</v>
      </c>
      <c r="CP411" s="345">
        <v>2</v>
      </c>
      <c r="CQ411" s="345">
        <v>2</v>
      </c>
      <c r="CR411" s="345">
        <v>2</v>
      </c>
      <c r="CS411" s="345">
        <v>2</v>
      </c>
      <c r="CT411" s="345">
        <v>2</v>
      </c>
      <c r="CU411" s="345">
        <v>2</v>
      </c>
      <c r="CV411" s="345">
        <v>2</v>
      </c>
      <c r="CW411" s="335">
        <f>COUNTIF(BJ411:CV411,"2")</f>
        <v>26</v>
      </c>
      <c r="CX411" s="330">
        <f>CW411/(CW411+CY411+DA411+DC411)</f>
        <v>0.66666666666666663</v>
      </c>
      <c r="CY411" s="335">
        <f>COUNTIF(BJ411:CV411,"1")</f>
        <v>13</v>
      </c>
      <c r="CZ411" s="339">
        <f>CY411/(CW411+CY411+DA411+DC411)</f>
        <v>0.33333333333333331</v>
      </c>
      <c r="DA411" s="335">
        <f>COUNTIF(BJ411:CV411,"0")</f>
        <v>0</v>
      </c>
      <c r="DB411" s="339">
        <f>DA411/(CW411+CY411+DA411+DC411)</f>
        <v>0</v>
      </c>
      <c r="DC411" s="335">
        <f>COUNTIF(BJ411:CV411,"KĐG")</f>
        <v>0</v>
      </c>
      <c r="DD411" s="339">
        <f>DC411/(CW411+CY411+DA411+DC411)</f>
        <v>0</v>
      </c>
      <c r="DE411" s="71">
        <f>(((CW411*2)+(CY411*1)+(DA411*0)))/(CW411+CY411+DA411)</f>
        <v>1.6666666666666667</v>
      </c>
      <c r="DF411" s="71" t="str">
        <f>IF(DD411&gt;=50%,"KĐG",IF(DE411&gt;=1.6,"Đạt mục tiêu",IF(DE411&gt;=1,"Cần cố gắng","Chưa đạt")))</f>
        <v>Đạt mục tiêu</v>
      </c>
      <c r="DG411" s="2"/>
      <c r="DH411" s="2"/>
      <c r="DI411" s="2"/>
      <c r="DJ411" s="2"/>
      <c r="DK411" s="2"/>
      <c r="DL411" s="2"/>
      <c r="DM411" s="2"/>
      <c r="DN411" s="2"/>
      <c r="DO411" s="2"/>
      <c r="DP411" s="2"/>
      <c r="DQ411" s="2"/>
      <c r="DR411" s="2"/>
      <c r="DS411" s="2"/>
      <c r="DT411" s="2"/>
      <c r="DU411" s="2"/>
      <c r="DV411" s="2"/>
      <c r="DW411" s="2"/>
      <c r="DX411" s="2"/>
      <c r="DY411" s="2"/>
      <c r="DZ411" s="2"/>
    </row>
    <row r="412" spans="1:130" ht="23.25" customHeight="1" x14ac:dyDescent="0.25">
      <c r="A412" s="49">
        <v>372</v>
      </c>
      <c r="B412" s="55">
        <v>523</v>
      </c>
      <c r="C412" s="56">
        <v>524</v>
      </c>
      <c r="D412" s="623" t="s">
        <v>495</v>
      </c>
      <c r="E412" s="624"/>
      <c r="F412" s="624"/>
      <c r="G412" s="624"/>
      <c r="H412" s="625"/>
      <c r="I412" s="64"/>
      <c r="J412" s="57"/>
      <c r="K412" s="57" t="s">
        <v>8</v>
      </c>
      <c r="L412" s="57" t="s">
        <v>8</v>
      </c>
      <c r="M412" s="57" t="s">
        <v>8</v>
      </c>
      <c r="N412" s="296"/>
      <c r="O412" s="58" t="s">
        <v>609</v>
      </c>
      <c r="P412" s="58" t="s">
        <v>609</v>
      </c>
      <c r="Q412" s="58" t="s">
        <v>609</v>
      </c>
      <c r="R412" s="58" t="s">
        <v>609</v>
      </c>
      <c r="S412" s="58" t="s">
        <v>609</v>
      </c>
      <c r="T412" s="58" t="s">
        <v>609</v>
      </c>
      <c r="U412" s="58" t="s">
        <v>609</v>
      </c>
      <c r="V412" s="58" t="s">
        <v>609</v>
      </c>
      <c r="W412" s="58" t="s">
        <v>609</v>
      </c>
      <c r="X412" s="58" t="s">
        <v>609</v>
      </c>
      <c r="Y412" s="67">
        <f t="shared" si="214"/>
        <v>0</v>
      </c>
      <c r="Z412" s="57"/>
      <c r="AA412" s="57"/>
      <c r="AB412" s="57"/>
      <c r="AC412" s="57"/>
      <c r="AD412" s="57"/>
      <c r="AE412" s="57" t="s">
        <v>609</v>
      </c>
      <c r="AF412" s="57" t="s">
        <v>609</v>
      </c>
      <c r="AG412" s="57" t="s">
        <v>609</v>
      </c>
      <c r="AH412" s="78"/>
      <c r="AI412" s="78"/>
      <c r="AJ412" s="78"/>
      <c r="AK412" s="78"/>
      <c r="AL412" s="78"/>
      <c r="AM412" s="78"/>
      <c r="AN412" s="78"/>
      <c r="AO412" s="78"/>
      <c r="AP412" s="78"/>
      <c r="AQ412" s="78"/>
      <c r="AR412" s="78"/>
      <c r="AS412" s="78"/>
      <c r="AT412" s="78"/>
      <c r="AU412" s="78"/>
      <c r="AV412" s="78"/>
      <c r="AW412" s="78"/>
      <c r="AX412" s="78"/>
      <c r="AY412" s="78"/>
      <c r="AZ412" s="78"/>
      <c r="BA412" s="78"/>
      <c r="BB412" s="78"/>
      <c r="BC412" s="78"/>
      <c r="BD412" s="78"/>
      <c r="BE412" s="78"/>
      <c r="BF412" s="78"/>
      <c r="BG412" s="78"/>
      <c r="BH412" s="78"/>
      <c r="BI412" s="78"/>
      <c r="BJ412" s="336" t="s">
        <v>8</v>
      </c>
      <c r="BK412" s="336" t="s">
        <v>8</v>
      </c>
      <c r="BL412" s="336" t="s">
        <v>8</v>
      </c>
      <c r="BM412" s="336" t="s">
        <v>8</v>
      </c>
      <c r="BN412" s="336" t="s">
        <v>8</v>
      </c>
      <c r="BO412" s="336" t="s">
        <v>8</v>
      </c>
      <c r="BP412" s="336" t="s">
        <v>8</v>
      </c>
      <c r="BQ412" s="336" t="s">
        <v>8</v>
      </c>
      <c r="BR412" s="336" t="s">
        <v>8</v>
      </c>
      <c r="BS412" s="336" t="s">
        <v>8</v>
      </c>
      <c r="BT412" s="336" t="s">
        <v>8</v>
      </c>
      <c r="BU412" s="336" t="s">
        <v>8</v>
      </c>
      <c r="BV412" s="336" t="s">
        <v>8</v>
      </c>
      <c r="BW412" s="336" t="s">
        <v>8</v>
      </c>
      <c r="BX412" s="336" t="s">
        <v>8</v>
      </c>
      <c r="BY412" s="336" t="s">
        <v>8</v>
      </c>
      <c r="BZ412" s="336" t="s">
        <v>8</v>
      </c>
      <c r="CA412" s="336" t="s">
        <v>8</v>
      </c>
      <c r="CB412" s="336" t="s">
        <v>8</v>
      </c>
      <c r="CC412" s="336" t="s">
        <v>8</v>
      </c>
      <c r="CD412" s="336" t="s">
        <v>8</v>
      </c>
      <c r="CE412" s="336" t="s">
        <v>8</v>
      </c>
      <c r="CF412" s="336" t="s">
        <v>8</v>
      </c>
      <c r="CG412" s="336" t="s">
        <v>8</v>
      </c>
      <c r="CH412" s="336" t="s">
        <v>8</v>
      </c>
      <c r="CI412" s="336" t="s">
        <v>8</v>
      </c>
      <c r="CJ412" s="336" t="s">
        <v>8</v>
      </c>
      <c r="CK412" s="336" t="s">
        <v>8</v>
      </c>
      <c r="CL412" s="336" t="s">
        <v>8</v>
      </c>
      <c r="CM412" s="336" t="s">
        <v>8</v>
      </c>
      <c r="CN412" s="336" t="s">
        <v>8</v>
      </c>
      <c r="CO412" s="336" t="s">
        <v>8</v>
      </c>
      <c r="CP412" s="336" t="s">
        <v>8</v>
      </c>
      <c r="CQ412" s="336" t="s">
        <v>8</v>
      </c>
      <c r="CR412" s="336" t="s">
        <v>8</v>
      </c>
      <c r="CS412" s="336"/>
      <c r="CT412" s="336" t="s">
        <v>8</v>
      </c>
      <c r="CU412" s="336" t="s">
        <v>8</v>
      </c>
      <c r="CV412" s="336" t="s">
        <v>8</v>
      </c>
      <c r="CW412" s="336" t="s">
        <v>8</v>
      </c>
      <c r="CX412" s="331" t="s">
        <v>8</v>
      </c>
      <c r="CY412" s="336" t="s">
        <v>8</v>
      </c>
      <c r="CZ412" s="336" t="s">
        <v>8</v>
      </c>
      <c r="DA412" s="336" t="s">
        <v>8</v>
      </c>
      <c r="DB412" s="336" t="s">
        <v>8</v>
      </c>
      <c r="DC412" s="336" t="s">
        <v>8</v>
      </c>
      <c r="DD412" s="336" t="s">
        <v>8</v>
      </c>
      <c r="DE412" s="57" t="s">
        <v>8</v>
      </c>
      <c r="DF412" s="57" t="s">
        <v>8</v>
      </c>
      <c r="DG412" s="2"/>
      <c r="DH412" s="2"/>
      <c r="DI412" s="2"/>
      <c r="DJ412" s="2"/>
      <c r="DK412" s="2"/>
      <c r="DL412" s="2"/>
      <c r="DM412" s="2"/>
      <c r="DN412" s="2"/>
      <c r="DO412" s="2"/>
      <c r="DP412" s="2"/>
      <c r="DQ412" s="2"/>
      <c r="DR412" s="2"/>
      <c r="DS412" s="2"/>
      <c r="DT412" s="2"/>
      <c r="DU412" s="2"/>
      <c r="DV412" s="2"/>
      <c r="DW412" s="2"/>
      <c r="DX412" s="2"/>
      <c r="DY412" s="2"/>
      <c r="DZ412" s="2"/>
    </row>
    <row r="413" spans="1:130" ht="54.75" hidden="1" customHeight="1" x14ac:dyDescent="0.25">
      <c r="A413" s="49">
        <v>373</v>
      </c>
      <c r="B413" s="62">
        <v>524</v>
      </c>
      <c r="C413" s="56">
        <v>527</v>
      </c>
      <c r="D413" s="8" t="s">
        <v>496</v>
      </c>
      <c r="E413" s="15" t="s">
        <v>19</v>
      </c>
      <c r="F413" s="15" t="s">
        <v>497</v>
      </c>
      <c r="G413" s="64" t="s">
        <v>19</v>
      </c>
      <c r="H413" s="64" t="s">
        <v>877</v>
      </c>
      <c r="I413" s="64" t="s">
        <v>628</v>
      </c>
      <c r="J413" s="8" t="s">
        <v>489</v>
      </c>
      <c r="K413" s="12" t="s">
        <v>6</v>
      </c>
      <c r="L413" s="12" t="s">
        <v>15</v>
      </c>
      <c r="M413" s="11"/>
      <c r="N413" s="297" t="s">
        <v>1200</v>
      </c>
      <c r="O413" s="66" t="s">
        <v>15</v>
      </c>
      <c r="P413" s="66"/>
      <c r="Q413" s="66"/>
      <c r="R413" s="66"/>
      <c r="S413" s="66"/>
      <c r="T413" s="66"/>
      <c r="U413" s="66"/>
      <c r="V413" s="66"/>
      <c r="W413" s="66"/>
      <c r="X413" s="66"/>
      <c r="Y413" s="67">
        <f t="shared" si="214"/>
        <v>1</v>
      </c>
      <c r="Z413" s="16"/>
      <c r="AA413" s="16" t="s">
        <v>710</v>
      </c>
      <c r="AB413" s="16"/>
      <c r="AC413" s="16"/>
      <c r="AD413" s="16" t="s">
        <v>710</v>
      </c>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6">
        <v>2</v>
      </c>
      <c r="BK413" s="16">
        <v>2</v>
      </c>
      <c r="BL413" s="16">
        <v>2</v>
      </c>
      <c r="BM413" s="16">
        <v>2</v>
      </c>
      <c r="BN413" s="16">
        <v>2</v>
      </c>
      <c r="BO413" s="16">
        <v>2</v>
      </c>
      <c r="BP413" s="16">
        <v>2</v>
      </c>
      <c r="BQ413" s="16">
        <v>2</v>
      </c>
      <c r="BR413" s="16">
        <v>2</v>
      </c>
      <c r="BS413" s="16">
        <v>2</v>
      </c>
      <c r="BT413" s="16">
        <v>2</v>
      </c>
      <c r="BU413" s="16">
        <v>2</v>
      </c>
      <c r="BV413" s="16">
        <v>2</v>
      </c>
      <c r="BW413" s="16">
        <v>2</v>
      </c>
      <c r="BX413" s="16">
        <v>2</v>
      </c>
      <c r="BY413" s="16">
        <v>2</v>
      </c>
      <c r="BZ413" s="16">
        <v>2</v>
      </c>
      <c r="CA413" s="16">
        <v>2</v>
      </c>
      <c r="CB413" s="16">
        <v>2</v>
      </c>
      <c r="CC413" s="16">
        <v>2</v>
      </c>
      <c r="CD413" s="16">
        <v>2</v>
      </c>
      <c r="CE413" s="16">
        <v>2</v>
      </c>
      <c r="CF413" s="16">
        <v>2</v>
      </c>
      <c r="CG413" s="16">
        <v>2</v>
      </c>
      <c r="CH413" s="16">
        <v>2</v>
      </c>
      <c r="CI413" s="16">
        <v>2</v>
      </c>
      <c r="CJ413" s="16">
        <v>2</v>
      </c>
      <c r="CK413" s="16">
        <v>2</v>
      </c>
      <c r="CL413" s="16">
        <v>2</v>
      </c>
      <c r="CM413" s="16">
        <v>2</v>
      </c>
      <c r="CN413" s="16">
        <v>2</v>
      </c>
      <c r="CO413" s="16">
        <v>2</v>
      </c>
      <c r="CP413" s="16">
        <v>2</v>
      </c>
      <c r="CQ413" s="16">
        <v>2</v>
      </c>
      <c r="CR413" s="16">
        <v>2</v>
      </c>
      <c r="CS413" s="16"/>
      <c r="CT413" s="16">
        <v>2</v>
      </c>
      <c r="CU413" s="16">
        <v>2</v>
      </c>
      <c r="CV413" s="16">
        <v>2</v>
      </c>
      <c r="CW413" s="69">
        <f t="shared" ref="CW413:CW429" si="215">COUNTIF(BJ413:CV413,"2")</f>
        <v>38</v>
      </c>
      <c r="CX413" s="352">
        <f t="shared" ref="CX413:CX429" si="216">CW413/(CW413+CY413+DA413+DC413)</f>
        <v>1</v>
      </c>
      <c r="CY413" s="69">
        <f t="shared" ref="CY413:CY429" si="217">COUNTIF(BJ413:CV413,"1")</f>
        <v>0</v>
      </c>
      <c r="CZ413" s="70">
        <f t="shared" ref="CZ413:CZ429" si="218">CY413/(CW413+CY413+DA413+DC413)</f>
        <v>0</v>
      </c>
      <c r="DA413" s="69">
        <f t="shared" ref="DA413:DA429" si="219">COUNTIF(BJ413:CV413,"0")</f>
        <v>0</v>
      </c>
      <c r="DB413" s="70">
        <f t="shared" ref="DB413:DB429" si="220">DA413/(CW413+CY413+DA413+DC413)</f>
        <v>0</v>
      </c>
      <c r="DC413" s="69">
        <f t="shared" ref="DC413:DC429" si="221">COUNTIF(BJ413:CV413,"KĐG")</f>
        <v>0</v>
      </c>
      <c r="DD413" s="70">
        <f t="shared" ref="DD413:DD429" si="222">DC413/(CW413+CY413+DA413+DC413)</f>
        <v>0</v>
      </c>
      <c r="DE413" s="71">
        <f t="shared" ref="DE413:DE429" si="223">(((CW413*2)+(CY413*1)+(DA413*0)))/(CW413+CY413+DA413)</f>
        <v>2</v>
      </c>
      <c r="DF413" s="71" t="str">
        <f t="shared" ref="DF413:DF429" si="224">IF(DD413&gt;=50%,"KĐG",IF(DE413&gt;=1.6,"Đạt mục tiêu",IF(DE413&gt;=1,"Cần cố gắng","Chưa đạt")))</f>
        <v>Đạt mục tiêu</v>
      </c>
      <c r="DG413" s="2"/>
      <c r="DH413" s="2"/>
      <c r="DI413" s="2"/>
      <c r="DJ413" s="2"/>
      <c r="DK413" s="2"/>
      <c r="DL413" s="2"/>
      <c r="DM413" s="2"/>
      <c r="DN413" s="2"/>
      <c r="DO413" s="2"/>
      <c r="DP413" s="2"/>
      <c r="DQ413" s="2"/>
      <c r="DR413" s="2"/>
      <c r="DS413" s="2"/>
      <c r="DT413" s="2"/>
      <c r="DU413" s="2"/>
      <c r="DV413" s="2"/>
      <c r="DW413" s="2"/>
      <c r="DX413" s="2"/>
      <c r="DY413" s="2"/>
      <c r="DZ413" s="2"/>
    </row>
    <row r="414" spans="1:130" ht="66" customHeight="1" x14ac:dyDescent="0.25">
      <c r="A414" s="49">
        <v>374</v>
      </c>
      <c r="B414" s="55">
        <v>527</v>
      </c>
      <c r="C414" s="56">
        <v>527</v>
      </c>
      <c r="D414" s="8" t="s">
        <v>496</v>
      </c>
      <c r="E414" s="15" t="s">
        <v>19</v>
      </c>
      <c r="F414" s="15" t="s">
        <v>497</v>
      </c>
      <c r="G414" s="64" t="s">
        <v>19</v>
      </c>
      <c r="H414" s="144" t="s">
        <v>878</v>
      </c>
      <c r="I414" s="64" t="s">
        <v>628</v>
      </c>
      <c r="J414" s="8" t="s">
        <v>489</v>
      </c>
      <c r="K414" s="13"/>
      <c r="L414" s="13"/>
      <c r="M414" s="11"/>
      <c r="N414" s="305" t="s">
        <v>541</v>
      </c>
      <c r="O414" s="66"/>
      <c r="P414" s="66" t="s">
        <v>15</v>
      </c>
      <c r="Q414" s="66"/>
      <c r="R414" s="66"/>
      <c r="S414" s="66"/>
      <c r="T414" s="66"/>
      <c r="U414" s="66"/>
      <c r="V414" s="66"/>
      <c r="W414" s="66"/>
      <c r="X414" s="66"/>
      <c r="Y414" s="67">
        <f t="shared" si="214"/>
        <v>1</v>
      </c>
      <c r="Z414" s="16"/>
      <c r="AA414" s="12"/>
      <c r="AB414" s="12"/>
      <c r="AC414" s="12"/>
      <c r="AD414" s="12"/>
      <c r="AE414" s="12" t="s">
        <v>710</v>
      </c>
      <c r="AF414" s="12" t="s">
        <v>654</v>
      </c>
      <c r="AG414" s="12" t="s">
        <v>710</v>
      </c>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6">
        <v>1</v>
      </c>
      <c r="BK414" s="16">
        <v>2</v>
      </c>
      <c r="BL414" s="16">
        <v>2</v>
      </c>
      <c r="BM414" s="16">
        <v>2</v>
      </c>
      <c r="BN414" s="16">
        <v>2</v>
      </c>
      <c r="BO414" s="16">
        <v>2</v>
      </c>
      <c r="BP414" s="16">
        <v>2</v>
      </c>
      <c r="BQ414" s="16">
        <v>2</v>
      </c>
      <c r="BR414" s="16">
        <v>2</v>
      </c>
      <c r="BS414" s="16">
        <v>2</v>
      </c>
      <c r="BT414" s="16">
        <v>2</v>
      </c>
      <c r="BU414" s="16">
        <v>2</v>
      </c>
      <c r="BV414" s="16">
        <v>2</v>
      </c>
      <c r="BW414" s="16">
        <v>2</v>
      </c>
      <c r="BX414" s="16">
        <v>2</v>
      </c>
      <c r="BY414" s="16">
        <v>2</v>
      </c>
      <c r="BZ414" s="16">
        <v>2</v>
      </c>
      <c r="CA414" s="16">
        <v>2</v>
      </c>
      <c r="CB414" s="16">
        <v>2</v>
      </c>
      <c r="CC414" s="16">
        <v>2</v>
      </c>
      <c r="CD414" s="16">
        <v>2</v>
      </c>
      <c r="CE414" s="16">
        <v>2</v>
      </c>
      <c r="CF414" s="16">
        <v>2</v>
      </c>
      <c r="CG414" s="16">
        <v>2</v>
      </c>
      <c r="CH414" s="16">
        <v>2</v>
      </c>
      <c r="CI414" s="16">
        <v>2</v>
      </c>
      <c r="CJ414" s="16">
        <v>2</v>
      </c>
      <c r="CK414" s="16">
        <v>2</v>
      </c>
      <c r="CL414" s="16">
        <v>2</v>
      </c>
      <c r="CM414" s="16">
        <v>2</v>
      </c>
      <c r="CN414" s="16">
        <v>2</v>
      </c>
      <c r="CO414" s="16">
        <v>2</v>
      </c>
      <c r="CP414" s="16">
        <v>2</v>
      </c>
      <c r="CQ414" s="16">
        <v>2</v>
      </c>
      <c r="CR414" s="16">
        <v>2</v>
      </c>
      <c r="CS414" s="16">
        <v>2</v>
      </c>
      <c r="CT414" s="16">
        <v>2</v>
      </c>
      <c r="CU414" s="16">
        <v>2</v>
      </c>
      <c r="CV414" s="16">
        <v>2</v>
      </c>
      <c r="CW414" s="69">
        <f t="shared" si="215"/>
        <v>38</v>
      </c>
      <c r="CX414" s="352">
        <f t="shared" si="216"/>
        <v>0.97435897435897434</v>
      </c>
      <c r="CY414" s="69">
        <f t="shared" si="217"/>
        <v>1</v>
      </c>
      <c r="CZ414" s="70">
        <f t="shared" si="218"/>
        <v>2.564102564102564E-2</v>
      </c>
      <c r="DA414" s="69">
        <f t="shared" si="219"/>
        <v>0</v>
      </c>
      <c r="DB414" s="70">
        <f t="shared" si="220"/>
        <v>0</v>
      </c>
      <c r="DC414" s="69">
        <f t="shared" si="221"/>
        <v>0</v>
      </c>
      <c r="DD414" s="70">
        <f t="shared" si="222"/>
        <v>0</v>
      </c>
      <c r="DE414" s="71">
        <f t="shared" si="223"/>
        <v>1.9743589743589745</v>
      </c>
      <c r="DF414" s="71" t="str">
        <f t="shared" si="224"/>
        <v>Đạt mục tiêu</v>
      </c>
      <c r="DG414" s="2"/>
      <c r="DH414" s="2"/>
      <c r="DI414" s="2"/>
      <c r="DJ414" s="2"/>
      <c r="DK414" s="2"/>
      <c r="DL414" s="2"/>
      <c r="DM414" s="2"/>
      <c r="DN414" s="2"/>
      <c r="DO414" s="2"/>
      <c r="DP414" s="2"/>
      <c r="DQ414" s="2"/>
      <c r="DR414" s="2"/>
      <c r="DS414" s="2"/>
      <c r="DT414" s="2"/>
      <c r="DU414" s="2"/>
      <c r="DV414" s="2"/>
      <c r="DW414" s="2"/>
      <c r="DX414" s="2"/>
      <c r="DY414" s="2"/>
      <c r="DZ414" s="2"/>
    </row>
    <row r="415" spans="1:130" ht="59.25" hidden="1" customHeight="1" x14ac:dyDescent="0.25">
      <c r="A415" s="49">
        <v>375</v>
      </c>
      <c r="B415" s="62">
        <v>527</v>
      </c>
      <c r="C415" s="56">
        <v>527</v>
      </c>
      <c r="D415" s="8" t="s">
        <v>496</v>
      </c>
      <c r="E415" s="281" t="s">
        <v>19</v>
      </c>
      <c r="F415" s="15" t="s">
        <v>497</v>
      </c>
      <c r="G415" s="282" t="s">
        <v>19</v>
      </c>
      <c r="H415" s="144" t="s">
        <v>879</v>
      </c>
      <c r="I415" s="64" t="s">
        <v>628</v>
      </c>
      <c r="J415" s="8" t="s">
        <v>489</v>
      </c>
      <c r="K415" s="13"/>
      <c r="L415" s="13"/>
      <c r="M415" s="11"/>
      <c r="N415" s="305" t="s">
        <v>542</v>
      </c>
      <c r="O415" s="66"/>
      <c r="P415" s="66"/>
      <c r="Q415" s="66" t="s">
        <v>15</v>
      </c>
      <c r="R415" s="66"/>
      <c r="S415" s="66"/>
      <c r="T415" s="66"/>
      <c r="U415" s="66"/>
      <c r="V415" s="66"/>
      <c r="W415" s="66"/>
      <c r="X415" s="66"/>
      <c r="Y415" s="67">
        <f t="shared" si="214"/>
        <v>1</v>
      </c>
      <c r="Z415" s="16"/>
      <c r="AA415" s="16"/>
      <c r="AB415" s="16"/>
      <c r="AC415" s="16"/>
      <c r="AD415" s="16"/>
      <c r="AE415" s="12"/>
      <c r="AF415" s="12"/>
      <c r="AG415" s="12"/>
      <c r="AH415" s="12" t="s">
        <v>645</v>
      </c>
      <c r="AI415" s="12" t="s">
        <v>645</v>
      </c>
      <c r="AJ415" s="12" t="s">
        <v>645</v>
      </c>
      <c r="AK415" s="12" t="s">
        <v>645</v>
      </c>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6">
        <v>2</v>
      </c>
      <c r="BK415" s="16">
        <v>2</v>
      </c>
      <c r="BL415" s="16">
        <v>2</v>
      </c>
      <c r="BM415" s="16">
        <v>2</v>
      </c>
      <c r="BN415" s="16">
        <v>2</v>
      </c>
      <c r="BO415" s="16">
        <v>2</v>
      </c>
      <c r="BP415" s="16">
        <v>2</v>
      </c>
      <c r="BQ415" s="16">
        <v>2</v>
      </c>
      <c r="BR415" s="16">
        <v>2</v>
      </c>
      <c r="BS415" s="16">
        <v>2</v>
      </c>
      <c r="BT415" s="16">
        <v>2</v>
      </c>
      <c r="BU415" s="16">
        <v>2</v>
      </c>
      <c r="BV415" s="16">
        <v>2</v>
      </c>
      <c r="BW415" s="16">
        <v>2</v>
      </c>
      <c r="BX415" s="16">
        <v>2</v>
      </c>
      <c r="BY415" s="16">
        <v>2</v>
      </c>
      <c r="BZ415" s="16">
        <v>2</v>
      </c>
      <c r="CA415" s="16">
        <v>2</v>
      </c>
      <c r="CB415" s="16">
        <v>2</v>
      </c>
      <c r="CC415" s="16">
        <v>2</v>
      </c>
      <c r="CD415" s="16">
        <v>2</v>
      </c>
      <c r="CE415" s="16">
        <v>2</v>
      </c>
      <c r="CF415" s="16">
        <v>2</v>
      </c>
      <c r="CG415" s="16">
        <v>2</v>
      </c>
      <c r="CH415" s="16">
        <v>2</v>
      </c>
      <c r="CI415" s="16">
        <v>2</v>
      </c>
      <c r="CJ415" s="16">
        <v>2</v>
      </c>
      <c r="CK415" s="16">
        <v>2</v>
      </c>
      <c r="CL415" s="16">
        <v>2</v>
      </c>
      <c r="CM415" s="16">
        <v>2</v>
      </c>
      <c r="CN415" s="16">
        <v>2</v>
      </c>
      <c r="CO415" s="16">
        <v>2</v>
      </c>
      <c r="CP415" s="16">
        <v>2</v>
      </c>
      <c r="CQ415" s="16">
        <v>1</v>
      </c>
      <c r="CR415" s="16">
        <v>1</v>
      </c>
      <c r="CS415" s="16">
        <v>1</v>
      </c>
      <c r="CT415" s="16">
        <v>2</v>
      </c>
      <c r="CU415" s="16">
        <v>2</v>
      </c>
      <c r="CV415" s="16">
        <v>2</v>
      </c>
      <c r="CW415" s="69">
        <f t="shared" si="215"/>
        <v>36</v>
      </c>
      <c r="CX415" s="352">
        <f t="shared" si="216"/>
        <v>0.92307692307692313</v>
      </c>
      <c r="CY415" s="69">
        <f t="shared" si="217"/>
        <v>3</v>
      </c>
      <c r="CZ415" s="70">
        <f t="shared" si="218"/>
        <v>7.6923076923076927E-2</v>
      </c>
      <c r="DA415" s="69">
        <f t="shared" si="219"/>
        <v>0</v>
      </c>
      <c r="DB415" s="70">
        <f t="shared" si="220"/>
        <v>0</v>
      </c>
      <c r="DC415" s="69">
        <f t="shared" si="221"/>
        <v>0</v>
      </c>
      <c r="DD415" s="70">
        <f t="shared" si="222"/>
        <v>0</v>
      </c>
      <c r="DE415" s="71">
        <f t="shared" si="223"/>
        <v>1.9230769230769231</v>
      </c>
      <c r="DF415" s="71" t="str">
        <f t="shared" si="224"/>
        <v>Đạt mục tiêu</v>
      </c>
      <c r="DG415" s="2"/>
      <c r="DH415" s="2"/>
      <c r="DI415" s="2"/>
      <c r="DJ415" s="2"/>
      <c r="DK415" s="2"/>
      <c r="DL415" s="2"/>
      <c r="DM415" s="2"/>
      <c r="DN415" s="2"/>
      <c r="DO415" s="2"/>
      <c r="DP415" s="2"/>
      <c r="DQ415" s="2"/>
      <c r="DR415" s="2"/>
      <c r="DS415" s="2"/>
      <c r="DT415" s="2"/>
      <c r="DU415" s="2"/>
      <c r="DV415" s="2"/>
      <c r="DW415" s="2"/>
      <c r="DX415" s="2"/>
      <c r="DY415" s="2"/>
      <c r="DZ415" s="2"/>
    </row>
    <row r="416" spans="1:130" ht="72" hidden="1" customHeight="1" x14ac:dyDescent="0.25">
      <c r="A416" s="49">
        <v>376</v>
      </c>
      <c r="B416" s="62">
        <v>527</v>
      </c>
      <c r="C416" s="56">
        <v>527</v>
      </c>
      <c r="D416" s="8" t="s">
        <v>496</v>
      </c>
      <c r="E416" s="15" t="s">
        <v>19</v>
      </c>
      <c r="F416" s="15" t="s">
        <v>497</v>
      </c>
      <c r="G416" s="64" t="s">
        <v>19</v>
      </c>
      <c r="H416" s="144" t="s">
        <v>880</v>
      </c>
      <c r="I416" s="64" t="s">
        <v>628</v>
      </c>
      <c r="J416" s="8" t="s">
        <v>489</v>
      </c>
      <c r="K416" s="13"/>
      <c r="L416" s="13"/>
      <c r="M416" s="11"/>
      <c r="N416" s="305" t="s">
        <v>543</v>
      </c>
      <c r="O416" s="66"/>
      <c r="P416" s="66"/>
      <c r="Q416" s="66"/>
      <c r="R416" s="66" t="s">
        <v>15</v>
      </c>
      <c r="S416" s="66"/>
      <c r="T416" s="66"/>
      <c r="U416" s="66"/>
      <c r="V416" s="66"/>
      <c r="W416" s="66"/>
      <c r="X416" s="66"/>
      <c r="Y416" s="67">
        <f t="shared" si="214"/>
        <v>1</v>
      </c>
      <c r="Z416" s="16"/>
      <c r="AA416" s="16"/>
      <c r="AB416" s="16"/>
      <c r="AC416" s="16"/>
      <c r="AD416" s="16"/>
      <c r="AE416" s="12"/>
      <c r="AF416" s="12"/>
      <c r="AG416" s="12"/>
      <c r="AH416" s="12"/>
      <c r="AI416" s="12"/>
      <c r="AJ416" s="12"/>
      <c r="AK416" s="12"/>
      <c r="AL416" s="12"/>
      <c r="AM416" s="12" t="s">
        <v>710</v>
      </c>
      <c r="AN416" s="12"/>
      <c r="AO416" s="12" t="s">
        <v>645</v>
      </c>
      <c r="AP416" s="12"/>
      <c r="AQ416" s="12"/>
      <c r="AR416" s="12"/>
      <c r="AS416" s="12"/>
      <c r="AT416" s="12"/>
      <c r="AU416" s="12"/>
      <c r="AV416" s="12"/>
      <c r="AW416" s="12"/>
      <c r="AX416" s="12"/>
      <c r="AY416" s="12"/>
      <c r="AZ416" s="12"/>
      <c r="BA416" s="12"/>
      <c r="BB416" s="12"/>
      <c r="BC416" s="12"/>
      <c r="BD416" s="12"/>
      <c r="BE416" s="12"/>
      <c r="BF416" s="12"/>
      <c r="BG416" s="12"/>
      <c r="BH416" s="12"/>
      <c r="BI416" s="12"/>
      <c r="BJ416" s="16">
        <v>2</v>
      </c>
      <c r="BK416" s="16">
        <v>2</v>
      </c>
      <c r="BL416" s="16">
        <v>2</v>
      </c>
      <c r="BM416" s="16">
        <v>2</v>
      </c>
      <c r="BN416" s="16">
        <v>2</v>
      </c>
      <c r="BO416" s="16">
        <v>2</v>
      </c>
      <c r="BP416" s="16">
        <v>2</v>
      </c>
      <c r="BQ416" s="16">
        <v>2</v>
      </c>
      <c r="BR416" s="16">
        <v>2</v>
      </c>
      <c r="BS416" s="16">
        <v>2</v>
      </c>
      <c r="BT416" s="16">
        <v>2</v>
      </c>
      <c r="BU416" s="16">
        <v>2</v>
      </c>
      <c r="BV416" s="16">
        <v>2</v>
      </c>
      <c r="BW416" s="16">
        <v>2</v>
      </c>
      <c r="BX416" s="16">
        <v>2</v>
      </c>
      <c r="BY416" s="16">
        <v>2</v>
      </c>
      <c r="BZ416" s="16">
        <v>2</v>
      </c>
      <c r="CA416" s="16">
        <v>2</v>
      </c>
      <c r="CB416" s="16">
        <v>2</v>
      </c>
      <c r="CC416" s="16">
        <v>2</v>
      </c>
      <c r="CD416" s="16">
        <v>2</v>
      </c>
      <c r="CE416" s="16">
        <v>2</v>
      </c>
      <c r="CF416" s="16">
        <v>2</v>
      </c>
      <c r="CG416" s="16">
        <v>2</v>
      </c>
      <c r="CH416" s="16">
        <v>2</v>
      </c>
      <c r="CI416" s="16">
        <v>2</v>
      </c>
      <c r="CJ416" s="16">
        <v>2</v>
      </c>
      <c r="CK416" s="16">
        <v>2</v>
      </c>
      <c r="CL416" s="16">
        <v>2</v>
      </c>
      <c r="CM416" s="16">
        <v>2</v>
      </c>
      <c r="CN416" s="16">
        <v>2</v>
      </c>
      <c r="CO416" s="16">
        <v>2</v>
      </c>
      <c r="CP416" s="16">
        <v>2</v>
      </c>
      <c r="CQ416" s="16">
        <v>2</v>
      </c>
      <c r="CR416" s="16">
        <v>2</v>
      </c>
      <c r="CS416" s="16">
        <v>2</v>
      </c>
      <c r="CT416" s="16">
        <v>2</v>
      </c>
      <c r="CU416" s="16">
        <v>2</v>
      </c>
      <c r="CV416" s="16">
        <v>2</v>
      </c>
      <c r="CW416" s="69">
        <f t="shared" si="215"/>
        <v>39</v>
      </c>
      <c r="CX416" s="352">
        <f t="shared" si="216"/>
        <v>1</v>
      </c>
      <c r="CY416" s="69">
        <f t="shared" si="217"/>
        <v>0</v>
      </c>
      <c r="CZ416" s="70">
        <f t="shared" si="218"/>
        <v>0</v>
      </c>
      <c r="DA416" s="69">
        <f t="shared" si="219"/>
        <v>0</v>
      </c>
      <c r="DB416" s="70">
        <f t="shared" si="220"/>
        <v>0</v>
      </c>
      <c r="DC416" s="69">
        <f t="shared" si="221"/>
        <v>0</v>
      </c>
      <c r="DD416" s="70">
        <f t="shared" si="222"/>
        <v>0</v>
      </c>
      <c r="DE416" s="71">
        <f t="shared" si="223"/>
        <v>2</v>
      </c>
      <c r="DF416" s="71" t="str">
        <f t="shared" si="224"/>
        <v>Đạt mục tiêu</v>
      </c>
      <c r="DG416" s="2"/>
      <c r="DH416" s="2"/>
      <c r="DI416" s="2"/>
      <c r="DJ416" s="2"/>
      <c r="DK416" s="2"/>
      <c r="DL416" s="2"/>
      <c r="DM416" s="2"/>
      <c r="DN416" s="2"/>
      <c r="DO416" s="2"/>
      <c r="DP416" s="2"/>
      <c r="DQ416" s="2"/>
      <c r="DR416" s="2"/>
      <c r="DS416" s="2"/>
      <c r="DT416" s="2"/>
      <c r="DU416" s="2"/>
      <c r="DV416" s="2"/>
      <c r="DW416" s="2"/>
      <c r="DX416" s="2"/>
      <c r="DY416" s="2"/>
      <c r="DZ416" s="2"/>
    </row>
    <row r="417" spans="1:130" ht="60.75" hidden="1" customHeight="1" x14ac:dyDescent="0.25">
      <c r="A417" s="49">
        <v>377</v>
      </c>
      <c r="B417" s="62">
        <v>527</v>
      </c>
      <c r="C417" s="56">
        <v>527</v>
      </c>
      <c r="D417" s="8" t="s">
        <v>496</v>
      </c>
      <c r="E417" s="15" t="s">
        <v>19</v>
      </c>
      <c r="F417" s="15" t="s">
        <v>497</v>
      </c>
      <c r="G417" s="64" t="s">
        <v>19</v>
      </c>
      <c r="H417" s="148" t="s">
        <v>881</v>
      </c>
      <c r="I417" s="64" t="s">
        <v>628</v>
      </c>
      <c r="J417" s="8" t="s">
        <v>489</v>
      </c>
      <c r="K417" s="13"/>
      <c r="L417" s="13"/>
      <c r="M417" s="11"/>
      <c r="N417" s="305" t="s">
        <v>544</v>
      </c>
      <c r="O417" s="66"/>
      <c r="P417" s="66"/>
      <c r="Q417" s="66"/>
      <c r="R417" s="66"/>
      <c r="S417" s="66" t="s">
        <v>15</v>
      </c>
      <c r="T417" s="66"/>
      <c r="U417" s="66"/>
      <c r="V417" s="66"/>
      <c r="W417" s="66"/>
      <c r="X417" s="66"/>
      <c r="Y417" s="67">
        <f t="shared" si="214"/>
        <v>1</v>
      </c>
      <c r="Z417" s="16"/>
      <c r="AA417" s="16"/>
      <c r="AB417" s="16"/>
      <c r="AC417" s="16"/>
      <c r="AD417" s="16"/>
      <c r="AE417" s="12"/>
      <c r="AF417" s="12"/>
      <c r="AG417" s="12"/>
      <c r="AH417" s="12"/>
      <c r="AI417" s="12"/>
      <c r="AJ417" s="12"/>
      <c r="AK417" s="12"/>
      <c r="AL417" s="12"/>
      <c r="AM417" s="12"/>
      <c r="AN417" s="12"/>
      <c r="AO417" s="12"/>
      <c r="AP417" s="12"/>
      <c r="AQ417" s="12" t="s">
        <v>645</v>
      </c>
      <c r="AR417" s="12" t="s">
        <v>645</v>
      </c>
      <c r="AS417" s="12" t="s">
        <v>645</v>
      </c>
      <c r="AT417" s="12" t="s">
        <v>645</v>
      </c>
      <c r="AU417" s="12"/>
      <c r="AV417" s="12"/>
      <c r="AW417" s="12"/>
      <c r="AX417" s="12"/>
      <c r="AY417" s="12"/>
      <c r="AZ417" s="12"/>
      <c r="BA417" s="12"/>
      <c r="BB417" s="12"/>
      <c r="BC417" s="12"/>
      <c r="BD417" s="12"/>
      <c r="BE417" s="12"/>
      <c r="BF417" s="12"/>
      <c r="BG417" s="12"/>
      <c r="BH417" s="12"/>
      <c r="BI417" s="12"/>
      <c r="BJ417" s="16">
        <v>2</v>
      </c>
      <c r="BK417" s="16">
        <v>2</v>
      </c>
      <c r="BL417" s="16">
        <v>2</v>
      </c>
      <c r="BM417" s="16">
        <v>2</v>
      </c>
      <c r="BN417" s="16">
        <v>2</v>
      </c>
      <c r="BO417" s="16">
        <v>2</v>
      </c>
      <c r="BP417" s="16">
        <v>2</v>
      </c>
      <c r="BQ417" s="16">
        <v>2</v>
      </c>
      <c r="BR417" s="16">
        <v>2</v>
      </c>
      <c r="BS417" s="16">
        <v>2</v>
      </c>
      <c r="BT417" s="16">
        <v>2</v>
      </c>
      <c r="BU417" s="16">
        <v>2</v>
      </c>
      <c r="BV417" s="16">
        <v>2</v>
      </c>
      <c r="BW417" s="16">
        <v>2</v>
      </c>
      <c r="BX417" s="16">
        <v>2</v>
      </c>
      <c r="BY417" s="16">
        <v>2</v>
      </c>
      <c r="BZ417" s="16">
        <v>2</v>
      </c>
      <c r="CA417" s="16">
        <v>2</v>
      </c>
      <c r="CB417" s="16">
        <v>2</v>
      </c>
      <c r="CC417" s="16">
        <v>2</v>
      </c>
      <c r="CD417" s="16">
        <v>2</v>
      </c>
      <c r="CE417" s="16">
        <v>2</v>
      </c>
      <c r="CF417" s="16">
        <v>2</v>
      </c>
      <c r="CG417" s="16">
        <v>2</v>
      </c>
      <c r="CH417" s="16">
        <v>2</v>
      </c>
      <c r="CI417" s="16">
        <v>2</v>
      </c>
      <c r="CJ417" s="16">
        <v>2</v>
      </c>
      <c r="CK417" s="16">
        <v>2</v>
      </c>
      <c r="CL417" s="16">
        <v>2</v>
      </c>
      <c r="CM417" s="16">
        <v>2</v>
      </c>
      <c r="CN417" s="16">
        <v>2</v>
      </c>
      <c r="CO417" s="16">
        <v>2</v>
      </c>
      <c r="CP417" s="16">
        <v>2</v>
      </c>
      <c r="CQ417" s="16">
        <v>2</v>
      </c>
      <c r="CR417" s="16">
        <v>2</v>
      </c>
      <c r="CS417" s="16"/>
      <c r="CT417" s="16">
        <v>2</v>
      </c>
      <c r="CU417" s="16">
        <v>2</v>
      </c>
      <c r="CV417" s="16">
        <v>2</v>
      </c>
      <c r="CW417" s="69">
        <f t="shared" si="215"/>
        <v>38</v>
      </c>
      <c r="CX417" s="352">
        <f t="shared" si="216"/>
        <v>1</v>
      </c>
      <c r="CY417" s="69">
        <f t="shared" si="217"/>
        <v>0</v>
      </c>
      <c r="CZ417" s="70">
        <f t="shared" si="218"/>
        <v>0</v>
      </c>
      <c r="DA417" s="69">
        <f t="shared" si="219"/>
        <v>0</v>
      </c>
      <c r="DB417" s="70">
        <f t="shared" si="220"/>
        <v>0</v>
      </c>
      <c r="DC417" s="69">
        <f t="shared" si="221"/>
        <v>0</v>
      </c>
      <c r="DD417" s="70">
        <f t="shared" si="222"/>
        <v>0</v>
      </c>
      <c r="DE417" s="71">
        <f t="shared" si="223"/>
        <v>2</v>
      </c>
      <c r="DF417" s="71" t="str">
        <f t="shared" si="224"/>
        <v>Đạt mục tiêu</v>
      </c>
      <c r="DG417" s="2"/>
      <c r="DH417" s="2"/>
      <c r="DI417" s="2"/>
      <c r="DJ417" s="2"/>
      <c r="DK417" s="2"/>
      <c r="DL417" s="2"/>
      <c r="DM417" s="2"/>
      <c r="DN417" s="2"/>
      <c r="DO417" s="2"/>
      <c r="DP417" s="2"/>
      <c r="DQ417" s="2"/>
      <c r="DR417" s="2"/>
      <c r="DS417" s="2"/>
      <c r="DT417" s="2"/>
      <c r="DU417" s="2"/>
      <c r="DV417" s="2"/>
      <c r="DW417" s="2"/>
      <c r="DX417" s="2"/>
      <c r="DY417" s="2"/>
      <c r="DZ417" s="2"/>
    </row>
    <row r="418" spans="1:130" ht="64.5" customHeight="1" x14ac:dyDescent="0.25">
      <c r="A418" s="49">
        <v>378</v>
      </c>
      <c r="B418" s="62">
        <v>527</v>
      </c>
      <c r="C418" s="56">
        <v>527</v>
      </c>
      <c r="D418" s="8" t="s">
        <v>496</v>
      </c>
      <c r="E418" s="15" t="s">
        <v>19</v>
      </c>
      <c r="F418" s="15" t="s">
        <v>497</v>
      </c>
      <c r="G418" s="64" t="s">
        <v>19</v>
      </c>
      <c r="H418" s="8" t="s">
        <v>882</v>
      </c>
      <c r="I418" s="64" t="s">
        <v>628</v>
      </c>
      <c r="J418" s="8" t="s">
        <v>489</v>
      </c>
      <c r="K418" s="13"/>
      <c r="L418" s="13"/>
      <c r="M418" s="11"/>
      <c r="N418" s="11"/>
      <c r="O418" s="66"/>
      <c r="P418" s="66"/>
      <c r="Q418" s="66"/>
      <c r="R418" s="66"/>
      <c r="S418" s="66"/>
      <c r="T418" s="66"/>
      <c r="U418" s="66" t="s">
        <v>15</v>
      </c>
      <c r="V418" s="66"/>
      <c r="W418" s="66"/>
      <c r="X418" s="66"/>
      <c r="Y418" s="67">
        <f t="shared" si="214"/>
        <v>1</v>
      </c>
      <c r="Z418" s="16"/>
      <c r="AA418" s="16"/>
      <c r="AB418" s="16"/>
      <c r="AC418" s="16"/>
      <c r="AD418" s="16"/>
      <c r="AE418" s="12"/>
      <c r="AF418" s="12"/>
      <c r="AG418" s="12"/>
      <c r="AH418" s="12"/>
      <c r="AI418" s="12"/>
      <c r="AJ418" s="12"/>
      <c r="AK418" s="12"/>
      <c r="AL418" s="12"/>
      <c r="AM418" s="12"/>
      <c r="AN418" s="12"/>
      <c r="AO418" s="12"/>
      <c r="AP418" s="12"/>
      <c r="AQ418" s="12"/>
      <c r="AR418" s="12"/>
      <c r="AS418" s="12"/>
      <c r="AT418" s="12"/>
      <c r="AU418" s="12"/>
      <c r="AV418" s="12"/>
      <c r="AW418" s="12"/>
      <c r="AX418" s="12"/>
      <c r="AY418" s="12" t="s">
        <v>645</v>
      </c>
      <c r="AZ418" s="12"/>
      <c r="BA418" s="12" t="s">
        <v>645</v>
      </c>
      <c r="BB418" s="12" t="s">
        <v>710</v>
      </c>
      <c r="BC418" s="12"/>
      <c r="BD418" s="12"/>
      <c r="BE418" s="12"/>
      <c r="BF418" s="12"/>
      <c r="BG418" s="12"/>
      <c r="BH418" s="12"/>
      <c r="BI418" s="12"/>
      <c r="BJ418" s="16">
        <v>2</v>
      </c>
      <c r="BK418" s="16">
        <v>2</v>
      </c>
      <c r="BL418" s="16">
        <v>2</v>
      </c>
      <c r="BM418" s="16">
        <v>2</v>
      </c>
      <c r="BN418" s="16">
        <v>2</v>
      </c>
      <c r="BO418" s="16">
        <v>2</v>
      </c>
      <c r="BP418" s="16">
        <v>2</v>
      </c>
      <c r="BQ418" s="16">
        <v>2</v>
      </c>
      <c r="BR418" s="16">
        <v>2</v>
      </c>
      <c r="BS418" s="16">
        <v>2</v>
      </c>
      <c r="BT418" s="16">
        <v>2</v>
      </c>
      <c r="BU418" s="16">
        <v>2</v>
      </c>
      <c r="BV418" s="16">
        <v>2</v>
      </c>
      <c r="BW418" s="16">
        <v>2</v>
      </c>
      <c r="BX418" s="16">
        <v>2</v>
      </c>
      <c r="BY418" s="16">
        <v>2</v>
      </c>
      <c r="BZ418" s="16">
        <v>2</v>
      </c>
      <c r="CA418" s="16">
        <v>2</v>
      </c>
      <c r="CB418" s="16">
        <v>2</v>
      </c>
      <c r="CC418" s="16">
        <v>2</v>
      </c>
      <c r="CD418" s="16">
        <v>2</v>
      </c>
      <c r="CE418" s="16">
        <v>2</v>
      </c>
      <c r="CF418" s="16">
        <v>2</v>
      </c>
      <c r="CG418" s="16">
        <v>2</v>
      </c>
      <c r="CH418" s="16">
        <v>2</v>
      </c>
      <c r="CI418" s="16">
        <v>2</v>
      </c>
      <c r="CJ418" s="16">
        <v>2</v>
      </c>
      <c r="CK418" s="16">
        <v>2</v>
      </c>
      <c r="CL418" s="16">
        <v>2</v>
      </c>
      <c r="CM418" s="16">
        <v>2</v>
      </c>
      <c r="CN418" s="16">
        <v>2</v>
      </c>
      <c r="CO418" s="16">
        <v>2</v>
      </c>
      <c r="CP418" s="16">
        <v>2</v>
      </c>
      <c r="CQ418" s="16">
        <v>2</v>
      </c>
      <c r="CR418" s="16">
        <v>2</v>
      </c>
      <c r="CS418" s="16"/>
      <c r="CT418" s="16">
        <v>2</v>
      </c>
      <c r="CU418" s="16">
        <v>2</v>
      </c>
      <c r="CV418" s="16">
        <v>2</v>
      </c>
      <c r="CW418" s="69">
        <f t="shared" si="215"/>
        <v>38</v>
      </c>
      <c r="CX418" s="352">
        <f t="shared" si="216"/>
        <v>1</v>
      </c>
      <c r="CY418" s="69">
        <f t="shared" si="217"/>
        <v>0</v>
      </c>
      <c r="CZ418" s="70">
        <f t="shared" si="218"/>
        <v>0</v>
      </c>
      <c r="DA418" s="69">
        <f t="shared" si="219"/>
        <v>0</v>
      </c>
      <c r="DB418" s="70">
        <f t="shared" si="220"/>
        <v>0</v>
      </c>
      <c r="DC418" s="69">
        <f t="shared" si="221"/>
        <v>0</v>
      </c>
      <c r="DD418" s="70">
        <f t="shared" si="222"/>
        <v>0</v>
      </c>
      <c r="DE418" s="71">
        <f t="shared" si="223"/>
        <v>2</v>
      </c>
      <c r="DF418" s="71" t="str">
        <f t="shared" si="224"/>
        <v>Đạt mục tiêu</v>
      </c>
      <c r="DG418" s="2"/>
      <c r="DH418" s="2"/>
      <c r="DI418" s="2"/>
      <c r="DJ418" s="2"/>
      <c r="DK418" s="2"/>
      <c r="DL418" s="2"/>
      <c r="DM418" s="2"/>
      <c r="DN418" s="2"/>
      <c r="DO418" s="2"/>
      <c r="DP418" s="2"/>
      <c r="DQ418" s="2"/>
      <c r="DR418" s="2"/>
      <c r="DS418" s="2"/>
      <c r="DT418" s="2"/>
      <c r="DU418" s="2"/>
      <c r="DV418" s="2"/>
      <c r="DW418" s="2"/>
      <c r="DX418" s="2"/>
      <c r="DY418" s="2"/>
      <c r="DZ418" s="2"/>
    </row>
    <row r="419" spans="1:130" ht="55.5" hidden="1" customHeight="1" x14ac:dyDescent="0.25">
      <c r="A419" s="49">
        <v>379</v>
      </c>
      <c r="B419" s="62">
        <v>527</v>
      </c>
      <c r="C419" s="56">
        <v>527</v>
      </c>
      <c r="D419" s="8" t="s">
        <v>496</v>
      </c>
      <c r="E419" s="15" t="s">
        <v>19</v>
      </c>
      <c r="F419" s="15" t="s">
        <v>497</v>
      </c>
      <c r="G419" s="64" t="s">
        <v>19</v>
      </c>
      <c r="H419" s="8" t="s">
        <v>883</v>
      </c>
      <c r="I419" s="64" t="s">
        <v>628</v>
      </c>
      <c r="J419" s="8" t="s">
        <v>489</v>
      </c>
      <c r="K419" s="13"/>
      <c r="L419" s="13"/>
      <c r="M419" s="11"/>
      <c r="N419" s="11" t="s">
        <v>545</v>
      </c>
      <c r="O419" s="66"/>
      <c r="P419" s="66"/>
      <c r="Q419" s="66"/>
      <c r="R419" s="66"/>
      <c r="S419" s="66"/>
      <c r="T419" s="66" t="s">
        <v>15</v>
      </c>
      <c r="U419" s="66"/>
      <c r="V419" s="66"/>
      <c r="W419" s="66"/>
      <c r="X419" s="66"/>
      <c r="Y419" s="67">
        <f t="shared" si="214"/>
        <v>1</v>
      </c>
      <c r="Z419" s="16"/>
      <c r="AA419" s="16"/>
      <c r="AB419" s="16"/>
      <c r="AC419" s="16"/>
      <c r="AD419" s="16"/>
      <c r="AE419" s="12"/>
      <c r="AF419" s="12"/>
      <c r="AG419" s="12"/>
      <c r="AH419" s="12"/>
      <c r="AI419" s="12"/>
      <c r="AJ419" s="12"/>
      <c r="AK419" s="12"/>
      <c r="AL419" s="12"/>
      <c r="AM419" s="12"/>
      <c r="AN419" s="12"/>
      <c r="AO419" s="12"/>
      <c r="AP419" s="12"/>
      <c r="AQ419" s="12"/>
      <c r="AR419" s="12"/>
      <c r="AS419" s="12"/>
      <c r="AT419" s="12"/>
      <c r="AU419" s="12" t="s">
        <v>645</v>
      </c>
      <c r="AV419" s="12"/>
      <c r="AW419" s="12" t="s">
        <v>710</v>
      </c>
      <c r="AX419" s="12"/>
      <c r="AY419" s="12"/>
      <c r="AZ419" s="12"/>
      <c r="BA419" s="12"/>
      <c r="BB419" s="12"/>
      <c r="BC419" s="12"/>
      <c r="BD419" s="12"/>
      <c r="BE419" s="12"/>
      <c r="BF419" s="12"/>
      <c r="BG419" s="12"/>
      <c r="BH419" s="12"/>
      <c r="BI419" s="12"/>
      <c r="BJ419" s="345">
        <v>2</v>
      </c>
      <c r="BK419" s="345">
        <v>2</v>
      </c>
      <c r="BL419" s="345">
        <v>2</v>
      </c>
      <c r="BM419" s="345">
        <v>2</v>
      </c>
      <c r="BN419" s="345">
        <v>2</v>
      </c>
      <c r="BO419" s="345">
        <v>2</v>
      </c>
      <c r="BP419" s="345">
        <v>2</v>
      </c>
      <c r="BQ419" s="345">
        <v>2</v>
      </c>
      <c r="BR419" s="345">
        <v>2</v>
      </c>
      <c r="BS419" s="345">
        <v>2</v>
      </c>
      <c r="BT419" s="345">
        <v>2</v>
      </c>
      <c r="BU419" s="345">
        <v>2</v>
      </c>
      <c r="BV419" s="345">
        <v>2</v>
      </c>
      <c r="BW419" s="345">
        <v>2</v>
      </c>
      <c r="BX419" s="345">
        <v>2</v>
      </c>
      <c r="BY419" s="345">
        <v>2</v>
      </c>
      <c r="BZ419" s="345">
        <v>2</v>
      </c>
      <c r="CA419" s="345">
        <v>2</v>
      </c>
      <c r="CB419" s="345">
        <v>2</v>
      </c>
      <c r="CC419" s="345">
        <v>2</v>
      </c>
      <c r="CD419" s="345">
        <v>2</v>
      </c>
      <c r="CE419" s="345">
        <v>2</v>
      </c>
      <c r="CF419" s="345">
        <v>2</v>
      </c>
      <c r="CG419" s="345">
        <v>2</v>
      </c>
      <c r="CH419" s="345">
        <v>2</v>
      </c>
      <c r="CI419" s="345">
        <v>2</v>
      </c>
      <c r="CJ419" s="345">
        <v>2</v>
      </c>
      <c r="CK419" s="345">
        <v>2</v>
      </c>
      <c r="CL419" s="345">
        <v>2</v>
      </c>
      <c r="CM419" s="345">
        <v>2</v>
      </c>
      <c r="CN419" s="345">
        <v>2</v>
      </c>
      <c r="CO419" s="345">
        <v>2</v>
      </c>
      <c r="CP419" s="345">
        <v>2</v>
      </c>
      <c r="CQ419" s="345">
        <v>2</v>
      </c>
      <c r="CR419" s="345">
        <v>2</v>
      </c>
      <c r="CS419" s="345">
        <v>2</v>
      </c>
      <c r="CT419" s="345">
        <v>2</v>
      </c>
      <c r="CU419" s="345">
        <v>2</v>
      </c>
      <c r="CV419" s="345">
        <v>2</v>
      </c>
      <c r="CW419" s="335">
        <f t="shared" si="215"/>
        <v>39</v>
      </c>
      <c r="CX419" s="330">
        <f t="shared" si="216"/>
        <v>1</v>
      </c>
      <c r="CY419" s="335">
        <f t="shared" si="217"/>
        <v>0</v>
      </c>
      <c r="CZ419" s="339">
        <f t="shared" si="218"/>
        <v>0</v>
      </c>
      <c r="DA419" s="335">
        <f t="shared" si="219"/>
        <v>0</v>
      </c>
      <c r="DB419" s="339">
        <f t="shared" si="220"/>
        <v>0</v>
      </c>
      <c r="DC419" s="335">
        <f t="shared" si="221"/>
        <v>0</v>
      </c>
      <c r="DD419" s="339">
        <f t="shared" si="222"/>
        <v>0</v>
      </c>
      <c r="DE419" s="71">
        <f t="shared" si="223"/>
        <v>2</v>
      </c>
      <c r="DF419" s="71" t="str">
        <f t="shared" si="224"/>
        <v>Đạt mục tiêu</v>
      </c>
      <c r="DG419" s="2"/>
      <c r="DH419" s="2"/>
      <c r="DI419" s="2"/>
      <c r="DJ419" s="2"/>
      <c r="DK419" s="2"/>
      <c r="DL419" s="2"/>
      <c r="DM419" s="2"/>
      <c r="DN419" s="2"/>
      <c r="DO419" s="2"/>
      <c r="DP419" s="2"/>
      <c r="DQ419" s="2"/>
      <c r="DR419" s="2"/>
      <c r="DS419" s="2"/>
      <c r="DT419" s="2"/>
      <c r="DU419" s="2"/>
      <c r="DV419" s="2"/>
      <c r="DW419" s="2"/>
      <c r="DX419" s="2"/>
      <c r="DY419" s="2"/>
      <c r="DZ419" s="2"/>
    </row>
    <row r="420" spans="1:130" ht="63" hidden="1" customHeight="1" x14ac:dyDescent="0.25">
      <c r="A420" s="49">
        <v>380</v>
      </c>
      <c r="B420" s="62">
        <v>527</v>
      </c>
      <c r="C420" s="56">
        <v>527</v>
      </c>
      <c r="D420" s="8" t="s">
        <v>496</v>
      </c>
      <c r="E420" s="15" t="s">
        <v>19</v>
      </c>
      <c r="F420" s="15" t="s">
        <v>497</v>
      </c>
      <c r="G420" s="64" t="s">
        <v>19</v>
      </c>
      <c r="H420" s="8" t="s">
        <v>884</v>
      </c>
      <c r="I420" s="64" t="s">
        <v>628</v>
      </c>
      <c r="J420" s="8" t="s">
        <v>489</v>
      </c>
      <c r="K420" s="13"/>
      <c r="L420" s="13"/>
      <c r="M420" s="11"/>
      <c r="N420" s="409" t="s">
        <v>1186</v>
      </c>
      <c r="O420" s="66"/>
      <c r="P420" s="66"/>
      <c r="Q420" s="66"/>
      <c r="R420" s="66"/>
      <c r="S420" s="66"/>
      <c r="T420" s="66"/>
      <c r="U420" s="66"/>
      <c r="V420" s="66" t="s">
        <v>15</v>
      </c>
      <c r="W420" s="66"/>
      <c r="X420" s="66"/>
      <c r="Y420" s="67">
        <f t="shared" si="214"/>
        <v>1</v>
      </c>
      <c r="Z420" s="16"/>
      <c r="AA420" s="16"/>
      <c r="AB420" s="16"/>
      <c r="AC420" s="16"/>
      <c r="AD420" s="16"/>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t="s">
        <v>645</v>
      </c>
      <c r="BD420" s="12" t="s">
        <v>623</v>
      </c>
      <c r="BE420" s="12"/>
      <c r="BF420" s="12"/>
      <c r="BG420" s="12"/>
      <c r="BH420" s="12"/>
      <c r="BI420" s="12"/>
      <c r="BJ420" s="16">
        <v>2</v>
      </c>
      <c r="BK420" s="16">
        <v>2</v>
      </c>
      <c r="BL420" s="16">
        <v>2</v>
      </c>
      <c r="BM420" s="16">
        <v>2</v>
      </c>
      <c r="BN420" s="16">
        <v>2</v>
      </c>
      <c r="BO420" s="16">
        <v>2</v>
      </c>
      <c r="BP420" s="16">
        <v>2</v>
      </c>
      <c r="BQ420" s="16">
        <v>2</v>
      </c>
      <c r="BR420" s="16">
        <v>2</v>
      </c>
      <c r="BS420" s="16">
        <v>2</v>
      </c>
      <c r="BT420" s="16">
        <v>2</v>
      </c>
      <c r="BU420" s="16">
        <v>2</v>
      </c>
      <c r="BV420" s="16">
        <v>2</v>
      </c>
      <c r="BW420" s="16">
        <v>2</v>
      </c>
      <c r="BX420" s="16">
        <v>2</v>
      </c>
      <c r="BY420" s="16">
        <v>2</v>
      </c>
      <c r="BZ420" s="16">
        <v>2</v>
      </c>
      <c r="CA420" s="16">
        <v>2</v>
      </c>
      <c r="CB420" s="16">
        <v>2</v>
      </c>
      <c r="CC420" s="16">
        <v>2</v>
      </c>
      <c r="CD420" s="16">
        <v>2</v>
      </c>
      <c r="CE420" s="16">
        <v>2</v>
      </c>
      <c r="CF420" s="16">
        <v>2</v>
      </c>
      <c r="CG420" s="16">
        <v>2</v>
      </c>
      <c r="CH420" s="16">
        <v>2</v>
      </c>
      <c r="CI420" s="16">
        <v>2</v>
      </c>
      <c r="CJ420" s="16">
        <v>2</v>
      </c>
      <c r="CK420" s="16">
        <v>2</v>
      </c>
      <c r="CL420" s="16">
        <v>2</v>
      </c>
      <c r="CM420" s="16">
        <v>2</v>
      </c>
      <c r="CN420" s="16">
        <v>2</v>
      </c>
      <c r="CO420" s="16">
        <v>2</v>
      </c>
      <c r="CP420" s="16">
        <v>2</v>
      </c>
      <c r="CQ420" s="16">
        <v>2</v>
      </c>
      <c r="CR420" s="16">
        <v>2</v>
      </c>
      <c r="CS420" s="16"/>
      <c r="CT420" s="16">
        <v>2</v>
      </c>
      <c r="CU420" s="16">
        <v>2</v>
      </c>
      <c r="CV420" s="16">
        <v>2</v>
      </c>
      <c r="CW420" s="69">
        <f t="shared" si="215"/>
        <v>38</v>
      </c>
      <c r="CX420" s="352">
        <f t="shared" si="216"/>
        <v>1</v>
      </c>
      <c r="CY420" s="69">
        <f t="shared" si="217"/>
        <v>0</v>
      </c>
      <c r="CZ420" s="70">
        <f t="shared" si="218"/>
        <v>0</v>
      </c>
      <c r="DA420" s="69">
        <f t="shared" si="219"/>
        <v>0</v>
      </c>
      <c r="DB420" s="70">
        <f t="shared" si="220"/>
        <v>0</v>
      </c>
      <c r="DC420" s="69">
        <f t="shared" si="221"/>
        <v>0</v>
      </c>
      <c r="DD420" s="70">
        <f t="shared" si="222"/>
        <v>0</v>
      </c>
      <c r="DE420" s="71">
        <f t="shared" si="223"/>
        <v>2</v>
      </c>
      <c r="DF420" s="71" t="str">
        <f t="shared" si="224"/>
        <v>Đạt mục tiêu</v>
      </c>
      <c r="DG420" s="2"/>
      <c r="DH420" s="2"/>
      <c r="DI420" s="2"/>
      <c r="DJ420" s="2"/>
      <c r="DK420" s="2"/>
      <c r="DL420" s="2"/>
      <c r="DM420" s="2"/>
      <c r="DN420" s="2"/>
      <c r="DO420" s="2"/>
      <c r="DP420" s="2"/>
      <c r="DQ420" s="2"/>
      <c r="DR420" s="2"/>
      <c r="DS420" s="2"/>
      <c r="DT420" s="2"/>
      <c r="DU420" s="2"/>
      <c r="DV420" s="2"/>
      <c r="DW420" s="2"/>
      <c r="DX420" s="2"/>
      <c r="DY420" s="2"/>
      <c r="DZ420" s="2"/>
    </row>
    <row r="421" spans="1:130" ht="48" hidden="1" customHeight="1" x14ac:dyDescent="0.25">
      <c r="A421" s="49">
        <v>381</v>
      </c>
      <c r="B421" s="62">
        <v>527</v>
      </c>
      <c r="C421" s="56">
        <v>527</v>
      </c>
      <c r="D421" s="8" t="s">
        <v>496</v>
      </c>
      <c r="E421" s="15" t="s">
        <v>19</v>
      </c>
      <c r="F421" s="15" t="s">
        <v>497</v>
      </c>
      <c r="G421" s="64" t="s">
        <v>19</v>
      </c>
      <c r="H421" s="8" t="s">
        <v>885</v>
      </c>
      <c r="I421" s="64" t="s">
        <v>628</v>
      </c>
      <c r="J421" s="8" t="s">
        <v>489</v>
      </c>
      <c r="K421" s="14"/>
      <c r="L421" s="14"/>
      <c r="M421" s="11"/>
      <c r="N421" s="11" t="s">
        <v>548</v>
      </c>
      <c r="O421" s="66"/>
      <c r="P421" s="66"/>
      <c r="Q421" s="66"/>
      <c r="R421" s="66"/>
      <c r="S421" s="66"/>
      <c r="T421" s="66"/>
      <c r="U421" s="66"/>
      <c r="V421" s="66"/>
      <c r="W421" s="66"/>
      <c r="X421" s="66" t="s">
        <v>15</v>
      </c>
      <c r="Y421" s="67">
        <f t="shared" si="214"/>
        <v>1</v>
      </c>
      <c r="Z421" s="16"/>
      <c r="AA421" s="16"/>
      <c r="AB421" s="16"/>
      <c r="AC421" s="16"/>
      <c r="AD421" s="16"/>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t="s">
        <v>710</v>
      </c>
      <c r="BJ421" s="16">
        <v>2</v>
      </c>
      <c r="BK421" s="16">
        <v>2</v>
      </c>
      <c r="BL421" s="16">
        <v>2</v>
      </c>
      <c r="BM421" s="16">
        <v>2</v>
      </c>
      <c r="BN421" s="16">
        <v>2</v>
      </c>
      <c r="BO421" s="16">
        <v>2</v>
      </c>
      <c r="BP421" s="16">
        <v>2</v>
      </c>
      <c r="BQ421" s="16">
        <v>2</v>
      </c>
      <c r="BR421" s="16">
        <v>2</v>
      </c>
      <c r="BS421" s="16">
        <v>2</v>
      </c>
      <c r="BT421" s="16">
        <v>2</v>
      </c>
      <c r="BU421" s="16">
        <v>2</v>
      </c>
      <c r="BV421" s="16">
        <v>2</v>
      </c>
      <c r="BW421" s="16">
        <v>2</v>
      </c>
      <c r="BX421" s="16">
        <v>2</v>
      </c>
      <c r="BY421" s="16">
        <v>2</v>
      </c>
      <c r="BZ421" s="16">
        <v>2</v>
      </c>
      <c r="CA421" s="16">
        <v>2</v>
      </c>
      <c r="CB421" s="16">
        <v>2</v>
      </c>
      <c r="CC421" s="16">
        <v>2</v>
      </c>
      <c r="CD421" s="16">
        <v>2</v>
      </c>
      <c r="CE421" s="16">
        <v>2</v>
      </c>
      <c r="CF421" s="16">
        <v>2</v>
      </c>
      <c r="CG421" s="16">
        <v>2</v>
      </c>
      <c r="CH421" s="16">
        <v>2</v>
      </c>
      <c r="CI421" s="16">
        <v>2</v>
      </c>
      <c r="CJ421" s="16">
        <v>2</v>
      </c>
      <c r="CK421" s="16">
        <v>2</v>
      </c>
      <c r="CL421" s="16">
        <v>2</v>
      </c>
      <c r="CM421" s="16">
        <v>2</v>
      </c>
      <c r="CN421" s="16">
        <v>2</v>
      </c>
      <c r="CO421" s="16">
        <v>2</v>
      </c>
      <c r="CP421" s="16">
        <v>2</v>
      </c>
      <c r="CQ421" s="16">
        <v>2</v>
      </c>
      <c r="CR421" s="16">
        <v>2</v>
      </c>
      <c r="CS421" s="16"/>
      <c r="CT421" s="16">
        <v>2</v>
      </c>
      <c r="CU421" s="16">
        <v>2</v>
      </c>
      <c r="CV421" s="16">
        <v>2</v>
      </c>
      <c r="CW421" s="69">
        <f t="shared" si="215"/>
        <v>38</v>
      </c>
      <c r="CX421" s="352">
        <f t="shared" si="216"/>
        <v>1</v>
      </c>
      <c r="CY421" s="69">
        <f t="shared" si="217"/>
        <v>0</v>
      </c>
      <c r="CZ421" s="70">
        <f t="shared" si="218"/>
        <v>0</v>
      </c>
      <c r="DA421" s="69">
        <f t="shared" si="219"/>
        <v>0</v>
      </c>
      <c r="DB421" s="70">
        <f t="shared" si="220"/>
        <v>0</v>
      </c>
      <c r="DC421" s="69">
        <f t="shared" si="221"/>
        <v>0</v>
      </c>
      <c r="DD421" s="70">
        <f t="shared" si="222"/>
        <v>0</v>
      </c>
      <c r="DE421" s="71">
        <f t="shared" si="223"/>
        <v>2</v>
      </c>
      <c r="DF421" s="71" t="str">
        <f t="shared" si="224"/>
        <v>Đạt mục tiêu</v>
      </c>
      <c r="DG421" s="2"/>
      <c r="DH421" s="2"/>
      <c r="DI421" s="2"/>
      <c r="DJ421" s="2"/>
      <c r="DK421" s="2"/>
      <c r="DL421" s="2"/>
      <c r="DM421" s="2"/>
      <c r="DN421" s="2"/>
      <c r="DO421" s="2"/>
      <c r="DP421" s="2"/>
      <c r="DQ421" s="2"/>
      <c r="DR421" s="2"/>
      <c r="DS421" s="2"/>
      <c r="DT421" s="2"/>
      <c r="DU421" s="2"/>
      <c r="DV421" s="2"/>
      <c r="DW421" s="2"/>
      <c r="DX421" s="2"/>
      <c r="DY421" s="2"/>
      <c r="DZ421" s="2"/>
    </row>
    <row r="422" spans="1:130" ht="62.25" hidden="1" customHeight="1" x14ac:dyDescent="0.25">
      <c r="A422" s="49">
        <v>382</v>
      </c>
      <c r="B422" s="62">
        <v>527</v>
      </c>
      <c r="C422" s="56">
        <v>528</v>
      </c>
      <c r="D422" s="8" t="s">
        <v>498</v>
      </c>
      <c r="E422" s="15" t="s">
        <v>19</v>
      </c>
      <c r="F422" s="15" t="s">
        <v>499</v>
      </c>
      <c r="G422" s="64" t="s">
        <v>19</v>
      </c>
      <c r="H422" s="389" t="s">
        <v>886</v>
      </c>
      <c r="I422" s="64" t="s">
        <v>628</v>
      </c>
      <c r="J422" s="8" t="s">
        <v>489</v>
      </c>
      <c r="K422" s="12" t="s">
        <v>6</v>
      </c>
      <c r="L422" s="12" t="s">
        <v>15</v>
      </c>
      <c r="M422" s="11"/>
      <c r="N422" s="297" t="s">
        <v>1200</v>
      </c>
      <c r="O422" s="66" t="s">
        <v>15</v>
      </c>
      <c r="P422" s="66"/>
      <c r="Q422" s="66"/>
      <c r="R422" s="66"/>
      <c r="S422" s="66"/>
      <c r="T422" s="66"/>
      <c r="U422" s="66"/>
      <c r="V422" s="66"/>
      <c r="W422" s="66"/>
      <c r="X422" s="66"/>
      <c r="Y422" s="67">
        <f t="shared" si="214"/>
        <v>1</v>
      </c>
      <c r="Z422" s="16"/>
      <c r="AA422" s="16"/>
      <c r="AB422" s="16" t="s">
        <v>710</v>
      </c>
      <c r="AC422" s="16" t="s">
        <v>710</v>
      </c>
      <c r="AD422" s="16"/>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6">
        <v>2</v>
      </c>
      <c r="BK422" s="16">
        <v>2</v>
      </c>
      <c r="BL422" s="16">
        <v>2</v>
      </c>
      <c r="BM422" s="16">
        <v>2</v>
      </c>
      <c r="BN422" s="16">
        <v>2</v>
      </c>
      <c r="BO422" s="16">
        <v>2</v>
      </c>
      <c r="BP422" s="16">
        <v>2</v>
      </c>
      <c r="BQ422" s="16">
        <v>2</v>
      </c>
      <c r="BR422" s="16">
        <v>2</v>
      </c>
      <c r="BS422" s="16">
        <v>2</v>
      </c>
      <c r="BT422" s="16">
        <v>2</v>
      </c>
      <c r="BU422" s="16">
        <v>2</v>
      </c>
      <c r="BV422" s="16">
        <v>2</v>
      </c>
      <c r="BW422" s="16">
        <v>2</v>
      </c>
      <c r="BX422" s="16">
        <v>2</v>
      </c>
      <c r="BY422" s="16">
        <v>2</v>
      </c>
      <c r="BZ422" s="16">
        <v>2</v>
      </c>
      <c r="CA422" s="16">
        <v>2</v>
      </c>
      <c r="CB422" s="16">
        <v>2</v>
      </c>
      <c r="CC422" s="16">
        <v>2</v>
      </c>
      <c r="CD422" s="16">
        <v>2</v>
      </c>
      <c r="CE422" s="16">
        <v>2</v>
      </c>
      <c r="CF422" s="16">
        <v>2</v>
      </c>
      <c r="CG422" s="16">
        <v>2</v>
      </c>
      <c r="CH422" s="16">
        <v>2</v>
      </c>
      <c r="CI422" s="16">
        <v>2</v>
      </c>
      <c r="CJ422" s="16">
        <v>2</v>
      </c>
      <c r="CK422" s="16">
        <v>2</v>
      </c>
      <c r="CL422" s="16">
        <v>2</v>
      </c>
      <c r="CM422" s="16">
        <v>2</v>
      </c>
      <c r="CN422" s="16">
        <v>2</v>
      </c>
      <c r="CO422" s="16">
        <v>2</v>
      </c>
      <c r="CP422" s="16">
        <v>2</v>
      </c>
      <c r="CQ422" s="16">
        <v>2</v>
      </c>
      <c r="CR422" s="16">
        <v>2</v>
      </c>
      <c r="CS422" s="16">
        <v>2</v>
      </c>
      <c r="CT422" s="16">
        <v>2</v>
      </c>
      <c r="CU422" s="16">
        <v>2</v>
      </c>
      <c r="CV422" s="16">
        <v>2</v>
      </c>
      <c r="CW422" s="69">
        <f t="shared" si="215"/>
        <v>39</v>
      </c>
      <c r="CX422" s="352">
        <f t="shared" si="216"/>
        <v>1</v>
      </c>
      <c r="CY422" s="69">
        <f t="shared" si="217"/>
        <v>0</v>
      </c>
      <c r="CZ422" s="70">
        <f t="shared" si="218"/>
        <v>0</v>
      </c>
      <c r="DA422" s="69">
        <f t="shared" si="219"/>
        <v>0</v>
      </c>
      <c r="DB422" s="70">
        <f t="shared" si="220"/>
        <v>0</v>
      </c>
      <c r="DC422" s="69">
        <f t="shared" si="221"/>
        <v>0</v>
      </c>
      <c r="DD422" s="70">
        <f t="shared" si="222"/>
        <v>0</v>
      </c>
      <c r="DE422" s="71">
        <f t="shared" si="223"/>
        <v>2</v>
      </c>
      <c r="DF422" s="71" t="str">
        <f t="shared" si="224"/>
        <v>Đạt mục tiêu</v>
      </c>
      <c r="DG422" s="2"/>
      <c r="DH422" s="2"/>
      <c r="DI422" s="2"/>
      <c r="DJ422" s="2"/>
      <c r="DK422" s="2"/>
      <c r="DL422" s="2"/>
      <c r="DM422" s="2"/>
      <c r="DN422" s="2"/>
      <c r="DO422" s="2"/>
      <c r="DP422" s="2"/>
      <c r="DQ422" s="2"/>
      <c r="DR422" s="2"/>
      <c r="DS422" s="2"/>
      <c r="DT422" s="2"/>
      <c r="DU422" s="2"/>
      <c r="DV422" s="2"/>
      <c r="DW422" s="2"/>
      <c r="DX422" s="2"/>
      <c r="DY422" s="2"/>
      <c r="DZ422" s="2"/>
    </row>
    <row r="423" spans="1:130" ht="55.5" customHeight="1" x14ac:dyDescent="0.25">
      <c r="A423" s="49">
        <v>383</v>
      </c>
      <c r="B423" s="55">
        <v>528</v>
      </c>
      <c r="C423" s="56">
        <v>528</v>
      </c>
      <c r="D423" s="8" t="s">
        <v>498</v>
      </c>
      <c r="E423" s="15" t="s">
        <v>19</v>
      </c>
      <c r="F423" s="15" t="s">
        <v>499</v>
      </c>
      <c r="G423" s="64" t="s">
        <v>19</v>
      </c>
      <c r="H423" s="15" t="s">
        <v>887</v>
      </c>
      <c r="I423" s="64" t="s">
        <v>628</v>
      </c>
      <c r="J423" s="8" t="s">
        <v>489</v>
      </c>
      <c r="K423" s="13"/>
      <c r="L423" s="13"/>
      <c r="M423" s="11"/>
      <c r="N423" s="305" t="s">
        <v>541</v>
      </c>
      <c r="O423" s="66"/>
      <c r="P423" s="66" t="s">
        <v>15</v>
      </c>
      <c r="Q423" s="66"/>
      <c r="R423" s="66"/>
      <c r="S423" s="66"/>
      <c r="T423" s="66"/>
      <c r="U423" s="66"/>
      <c r="V423" s="66"/>
      <c r="W423" s="66"/>
      <c r="X423" s="66"/>
      <c r="Y423" s="67">
        <f t="shared" si="214"/>
        <v>1</v>
      </c>
      <c r="Z423" s="16"/>
      <c r="AA423" s="12"/>
      <c r="AB423" s="12"/>
      <c r="AC423" s="12"/>
      <c r="AD423" s="12"/>
      <c r="AE423" s="12" t="s">
        <v>645</v>
      </c>
      <c r="AF423" s="12" t="s">
        <v>645</v>
      </c>
      <c r="AG423" s="12" t="s">
        <v>654</v>
      </c>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6">
        <v>2</v>
      </c>
      <c r="BK423" s="16">
        <v>2</v>
      </c>
      <c r="BL423" s="16">
        <v>2</v>
      </c>
      <c r="BM423" s="16">
        <v>2</v>
      </c>
      <c r="BN423" s="16">
        <v>2</v>
      </c>
      <c r="BO423" s="16">
        <v>2</v>
      </c>
      <c r="BP423" s="16">
        <v>2</v>
      </c>
      <c r="BQ423" s="16">
        <v>2</v>
      </c>
      <c r="BR423" s="16">
        <v>2</v>
      </c>
      <c r="BS423" s="16">
        <v>2</v>
      </c>
      <c r="BT423" s="16">
        <v>2</v>
      </c>
      <c r="BU423" s="16">
        <v>2</v>
      </c>
      <c r="BV423" s="16">
        <v>2</v>
      </c>
      <c r="BW423" s="16">
        <v>2</v>
      </c>
      <c r="BX423" s="16">
        <v>2</v>
      </c>
      <c r="BY423" s="16">
        <v>2</v>
      </c>
      <c r="BZ423" s="16">
        <v>2</v>
      </c>
      <c r="CA423" s="16">
        <v>2</v>
      </c>
      <c r="CB423" s="16">
        <v>2</v>
      </c>
      <c r="CC423" s="16">
        <v>2</v>
      </c>
      <c r="CD423" s="16">
        <v>2</v>
      </c>
      <c r="CE423" s="16">
        <v>2</v>
      </c>
      <c r="CF423" s="16">
        <v>2</v>
      </c>
      <c r="CG423" s="16">
        <v>2</v>
      </c>
      <c r="CH423" s="16">
        <v>2</v>
      </c>
      <c r="CI423" s="16">
        <v>1</v>
      </c>
      <c r="CJ423" s="16">
        <v>2</v>
      </c>
      <c r="CK423" s="16">
        <v>2</v>
      </c>
      <c r="CL423" s="16">
        <v>2</v>
      </c>
      <c r="CM423" s="16">
        <v>1</v>
      </c>
      <c r="CN423" s="16">
        <v>2</v>
      </c>
      <c r="CO423" s="16">
        <v>2</v>
      </c>
      <c r="CP423" s="16">
        <v>2</v>
      </c>
      <c r="CQ423" s="16">
        <v>2</v>
      </c>
      <c r="CR423" s="16">
        <v>2</v>
      </c>
      <c r="CS423" s="16">
        <v>1</v>
      </c>
      <c r="CT423" s="16">
        <v>2</v>
      </c>
      <c r="CU423" s="16">
        <v>2</v>
      </c>
      <c r="CV423" s="16">
        <v>2</v>
      </c>
      <c r="CW423" s="69">
        <f t="shared" si="215"/>
        <v>36</v>
      </c>
      <c r="CX423" s="352">
        <f t="shared" si="216"/>
        <v>0.92307692307692313</v>
      </c>
      <c r="CY423" s="69">
        <f t="shared" si="217"/>
        <v>3</v>
      </c>
      <c r="CZ423" s="70">
        <f t="shared" si="218"/>
        <v>7.6923076923076927E-2</v>
      </c>
      <c r="DA423" s="69">
        <f t="shared" si="219"/>
        <v>0</v>
      </c>
      <c r="DB423" s="70">
        <f t="shared" si="220"/>
        <v>0</v>
      </c>
      <c r="DC423" s="69">
        <f t="shared" si="221"/>
        <v>0</v>
      </c>
      <c r="DD423" s="70">
        <f t="shared" si="222"/>
        <v>0</v>
      </c>
      <c r="DE423" s="71">
        <f t="shared" si="223"/>
        <v>1.9230769230769231</v>
      </c>
      <c r="DF423" s="71" t="str">
        <f t="shared" si="224"/>
        <v>Đạt mục tiêu</v>
      </c>
      <c r="DG423" s="2"/>
      <c r="DH423" s="2"/>
      <c r="DI423" s="2"/>
      <c r="DJ423" s="2"/>
      <c r="DK423" s="2"/>
      <c r="DL423" s="2"/>
      <c r="DM423" s="2"/>
      <c r="DN423" s="2"/>
      <c r="DO423" s="2"/>
      <c r="DP423" s="2"/>
      <c r="DQ423" s="2"/>
      <c r="DR423" s="2"/>
      <c r="DS423" s="2"/>
      <c r="DT423" s="2"/>
      <c r="DU423" s="2"/>
      <c r="DV423" s="2"/>
      <c r="DW423" s="2"/>
      <c r="DX423" s="2"/>
      <c r="DY423" s="2"/>
      <c r="DZ423" s="2"/>
    </row>
    <row r="424" spans="1:130" ht="53.25" hidden="1" customHeight="1" x14ac:dyDescent="0.25">
      <c r="A424" s="49">
        <v>384</v>
      </c>
      <c r="B424" s="62">
        <v>528</v>
      </c>
      <c r="C424" s="56">
        <v>528</v>
      </c>
      <c r="D424" s="8" t="s">
        <v>498</v>
      </c>
      <c r="E424" s="281" t="s">
        <v>19</v>
      </c>
      <c r="F424" s="15" t="s">
        <v>499</v>
      </c>
      <c r="G424" s="282" t="s">
        <v>19</v>
      </c>
      <c r="H424" s="8" t="s">
        <v>888</v>
      </c>
      <c r="I424" s="64" t="s">
        <v>628</v>
      </c>
      <c r="J424" s="8" t="s">
        <v>489</v>
      </c>
      <c r="K424" s="13"/>
      <c r="L424" s="13"/>
      <c r="M424" s="11"/>
      <c r="N424" s="305" t="s">
        <v>542</v>
      </c>
      <c r="O424" s="66"/>
      <c r="P424" s="66"/>
      <c r="Q424" s="66" t="s">
        <v>15</v>
      </c>
      <c r="R424" s="66"/>
      <c r="S424" s="66"/>
      <c r="T424" s="66"/>
      <c r="U424" s="66"/>
      <c r="V424" s="66"/>
      <c r="W424" s="66"/>
      <c r="X424" s="66"/>
      <c r="Y424" s="67">
        <f t="shared" si="214"/>
        <v>1</v>
      </c>
      <c r="Z424" s="16"/>
      <c r="AA424" s="16"/>
      <c r="AB424" s="16"/>
      <c r="AC424" s="16"/>
      <c r="AD424" s="16"/>
      <c r="AE424" s="12"/>
      <c r="AF424" s="12"/>
      <c r="AG424" s="12"/>
      <c r="AH424" s="12" t="s">
        <v>710</v>
      </c>
      <c r="AI424" s="12" t="s">
        <v>710</v>
      </c>
      <c r="AJ424" s="12" t="s">
        <v>710</v>
      </c>
      <c r="AK424" s="12" t="s">
        <v>710</v>
      </c>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6">
        <v>1</v>
      </c>
      <c r="BK424" s="16">
        <v>2</v>
      </c>
      <c r="BL424" s="16">
        <v>2</v>
      </c>
      <c r="BM424" s="16">
        <v>1</v>
      </c>
      <c r="BN424" s="16">
        <v>2</v>
      </c>
      <c r="BO424" s="16">
        <v>1</v>
      </c>
      <c r="BP424" s="16">
        <v>2</v>
      </c>
      <c r="BQ424" s="16">
        <v>2</v>
      </c>
      <c r="BR424" s="16">
        <v>2</v>
      </c>
      <c r="BS424" s="16">
        <v>2</v>
      </c>
      <c r="BT424" s="16">
        <v>2</v>
      </c>
      <c r="BU424" s="16">
        <v>2</v>
      </c>
      <c r="BV424" s="16">
        <v>2</v>
      </c>
      <c r="BW424" s="16">
        <v>2</v>
      </c>
      <c r="BX424" s="16">
        <v>2</v>
      </c>
      <c r="BY424" s="16">
        <v>2</v>
      </c>
      <c r="BZ424" s="16">
        <v>2</v>
      </c>
      <c r="CA424" s="16">
        <v>2</v>
      </c>
      <c r="CB424" s="16">
        <v>2</v>
      </c>
      <c r="CC424" s="16">
        <v>2</v>
      </c>
      <c r="CD424" s="16">
        <v>2</v>
      </c>
      <c r="CE424" s="16">
        <v>1</v>
      </c>
      <c r="CF424" s="16">
        <v>2</v>
      </c>
      <c r="CG424" s="16">
        <v>2</v>
      </c>
      <c r="CH424" s="16">
        <v>2</v>
      </c>
      <c r="CI424" s="16">
        <v>2</v>
      </c>
      <c r="CJ424" s="16">
        <v>2</v>
      </c>
      <c r="CK424" s="16">
        <v>2</v>
      </c>
      <c r="CL424" s="16">
        <v>2</v>
      </c>
      <c r="CM424" s="16">
        <v>1</v>
      </c>
      <c r="CN424" s="16">
        <v>1</v>
      </c>
      <c r="CO424" s="16">
        <v>1</v>
      </c>
      <c r="CP424" s="16">
        <v>1</v>
      </c>
      <c r="CQ424" s="16">
        <v>2</v>
      </c>
      <c r="CR424" s="16">
        <v>2</v>
      </c>
      <c r="CS424" s="16">
        <v>2</v>
      </c>
      <c r="CT424" s="16">
        <v>2</v>
      </c>
      <c r="CU424" s="16">
        <v>2</v>
      </c>
      <c r="CV424" s="16">
        <v>2</v>
      </c>
      <c r="CW424" s="69">
        <f t="shared" si="215"/>
        <v>31</v>
      </c>
      <c r="CX424" s="352">
        <f t="shared" si="216"/>
        <v>0.79487179487179482</v>
      </c>
      <c r="CY424" s="69">
        <f t="shared" si="217"/>
        <v>8</v>
      </c>
      <c r="CZ424" s="70">
        <f t="shared" si="218"/>
        <v>0.20512820512820512</v>
      </c>
      <c r="DA424" s="69">
        <f t="shared" si="219"/>
        <v>0</v>
      </c>
      <c r="DB424" s="70">
        <f t="shared" si="220"/>
        <v>0</v>
      </c>
      <c r="DC424" s="69">
        <f t="shared" si="221"/>
        <v>0</v>
      </c>
      <c r="DD424" s="70">
        <f t="shared" si="222"/>
        <v>0</v>
      </c>
      <c r="DE424" s="71">
        <f t="shared" si="223"/>
        <v>1.7948717948717949</v>
      </c>
      <c r="DF424" s="71" t="str">
        <f t="shared" si="224"/>
        <v>Đạt mục tiêu</v>
      </c>
      <c r="DG424" s="2"/>
      <c r="DH424" s="2"/>
      <c r="DI424" s="2"/>
      <c r="DJ424" s="2"/>
      <c r="DK424" s="2"/>
      <c r="DL424" s="2"/>
      <c r="DM424" s="2"/>
      <c r="DN424" s="2"/>
      <c r="DO424" s="2"/>
      <c r="DP424" s="2"/>
      <c r="DQ424" s="2"/>
      <c r="DR424" s="2"/>
      <c r="DS424" s="2"/>
      <c r="DT424" s="2"/>
      <c r="DU424" s="2"/>
      <c r="DV424" s="2"/>
      <c r="DW424" s="2"/>
      <c r="DX424" s="2"/>
      <c r="DY424" s="2"/>
      <c r="DZ424" s="2"/>
    </row>
    <row r="425" spans="1:130" ht="80.25" hidden="1" customHeight="1" x14ac:dyDescent="0.25">
      <c r="A425" s="49">
        <v>385</v>
      </c>
      <c r="B425" s="62">
        <v>528</v>
      </c>
      <c r="C425" s="56">
        <v>528</v>
      </c>
      <c r="D425" s="8" t="s">
        <v>498</v>
      </c>
      <c r="E425" s="15" t="s">
        <v>19</v>
      </c>
      <c r="F425" s="15" t="s">
        <v>499</v>
      </c>
      <c r="G425" s="64" t="s">
        <v>19</v>
      </c>
      <c r="H425" s="8" t="s">
        <v>889</v>
      </c>
      <c r="I425" s="64" t="s">
        <v>628</v>
      </c>
      <c r="J425" s="8" t="s">
        <v>489</v>
      </c>
      <c r="K425" s="13"/>
      <c r="L425" s="13"/>
      <c r="M425" s="11"/>
      <c r="N425" s="305" t="s">
        <v>543</v>
      </c>
      <c r="O425" s="66"/>
      <c r="P425" s="66"/>
      <c r="Q425" s="66"/>
      <c r="R425" s="66" t="s">
        <v>15</v>
      </c>
      <c r="S425" s="66"/>
      <c r="T425" s="66"/>
      <c r="U425" s="66"/>
      <c r="V425" s="66"/>
      <c r="W425" s="66"/>
      <c r="X425" s="66"/>
      <c r="Y425" s="67">
        <f t="shared" si="214"/>
        <v>1</v>
      </c>
      <c r="Z425" s="16"/>
      <c r="AA425" s="16"/>
      <c r="AB425" s="16"/>
      <c r="AC425" s="16"/>
      <c r="AD425" s="16"/>
      <c r="AE425" s="12"/>
      <c r="AF425" s="12"/>
      <c r="AG425" s="12"/>
      <c r="AH425" s="12"/>
      <c r="AI425" s="12"/>
      <c r="AJ425" s="12"/>
      <c r="AK425" s="12"/>
      <c r="AL425" s="12" t="s">
        <v>645</v>
      </c>
      <c r="AM425" s="12"/>
      <c r="AN425" s="12"/>
      <c r="AO425" s="12"/>
      <c r="AP425" s="12" t="s">
        <v>710</v>
      </c>
      <c r="AQ425" s="12"/>
      <c r="AR425" s="12"/>
      <c r="AS425" s="12"/>
      <c r="AT425" s="12"/>
      <c r="AU425" s="12"/>
      <c r="AV425" s="12"/>
      <c r="AW425" s="12"/>
      <c r="AX425" s="12"/>
      <c r="AY425" s="12"/>
      <c r="AZ425" s="12"/>
      <c r="BA425" s="12"/>
      <c r="BB425" s="12"/>
      <c r="BC425" s="12"/>
      <c r="BD425" s="12"/>
      <c r="BE425" s="12"/>
      <c r="BF425" s="12"/>
      <c r="BG425" s="12"/>
      <c r="BH425" s="12"/>
      <c r="BI425" s="12"/>
      <c r="BJ425" s="16">
        <v>2</v>
      </c>
      <c r="BK425" s="16">
        <v>2</v>
      </c>
      <c r="BL425" s="16">
        <v>2</v>
      </c>
      <c r="BM425" s="16">
        <v>2</v>
      </c>
      <c r="BN425" s="16">
        <v>2</v>
      </c>
      <c r="BO425" s="16">
        <v>2</v>
      </c>
      <c r="BP425" s="16">
        <v>2</v>
      </c>
      <c r="BQ425" s="16">
        <v>2</v>
      </c>
      <c r="BR425" s="16">
        <v>2</v>
      </c>
      <c r="BS425" s="16">
        <v>2</v>
      </c>
      <c r="BT425" s="16">
        <v>2</v>
      </c>
      <c r="BU425" s="16">
        <v>2</v>
      </c>
      <c r="BV425" s="16">
        <v>2</v>
      </c>
      <c r="BW425" s="16">
        <v>2</v>
      </c>
      <c r="BX425" s="16">
        <v>2</v>
      </c>
      <c r="BY425" s="16">
        <v>2</v>
      </c>
      <c r="BZ425" s="16">
        <v>2</v>
      </c>
      <c r="CA425" s="16">
        <v>2</v>
      </c>
      <c r="CB425" s="16">
        <v>2</v>
      </c>
      <c r="CC425" s="16">
        <v>2</v>
      </c>
      <c r="CD425" s="16">
        <v>2</v>
      </c>
      <c r="CE425" s="16">
        <v>2</v>
      </c>
      <c r="CF425" s="16">
        <v>2</v>
      </c>
      <c r="CG425" s="16">
        <v>2</v>
      </c>
      <c r="CH425" s="16">
        <v>2</v>
      </c>
      <c r="CI425" s="16">
        <v>2</v>
      </c>
      <c r="CJ425" s="16">
        <v>2</v>
      </c>
      <c r="CK425" s="16">
        <v>2</v>
      </c>
      <c r="CL425" s="16">
        <v>2</v>
      </c>
      <c r="CM425" s="16">
        <v>2</v>
      </c>
      <c r="CN425" s="16">
        <v>2</v>
      </c>
      <c r="CO425" s="16">
        <v>2</v>
      </c>
      <c r="CP425" s="16">
        <v>2</v>
      </c>
      <c r="CQ425" s="16">
        <v>2</v>
      </c>
      <c r="CR425" s="16">
        <v>2</v>
      </c>
      <c r="CS425" s="16">
        <v>2</v>
      </c>
      <c r="CT425" s="16">
        <v>2</v>
      </c>
      <c r="CU425" s="16">
        <v>2</v>
      </c>
      <c r="CV425" s="16">
        <v>2</v>
      </c>
      <c r="CW425" s="69">
        <f t="shared" si="215"/>
        <v>39</v>
      </c>
      <c r="CX425" s="352">
        <f t="shared" si="216"/>
        <v>1</v>
      </c>
      <c r="CY425" s="69">
        <f t="shared" si="217"/>
        <v>0</v>
      </c>
      <c r="CZ425" s="70">
        <f t="shared" si="218"/>
        <v>0</v>
      </c>
      <c r="DA425" s="69">
        <f t="shared" si="219"/>
        <v>0</v>
      </c>
      <c r="DB425" s="70">
        <f t="shared" si="220"/>
        <v>0</v>
      </c>
      <c r="DC425" s="69">
        <f t="shared" si="221"/>
        <v>0</v>
      </c>
      <c r="DD425" s="70">
        <f t="shared" si="222"/>
        <v>0</v>
      </c>
      <c r="DE425" s="71">
        <f t="shared" si="223"/>
        <v>2</v>
      </c>
      <c r="DF425" s="71" t="str">
        <f t="shared" si="224"/>
        <v>Đạt mục tiêu</v>
      </c>
      <c r="DG425" s="2"/>
      <c r="DH425" s="2"/>
      <c r="DI425" s="2"/>
      <c r="DJ425" s="2"/>
      <c r="DK425" s="2"/>
      <c r="DL425" s="2"/>
      <c r="DM425" s="2"/>
      <c r="DN425" s="2"/>
      <c r="DO425" s="2"/>
      <c r="DP425" s="2"/>
      <c r="DQ425" s="2"/>
      <c r="DR425" s="2"/>
      <c r="DS425" s="2"/>
      <c r="DT425" s="2"/>
      <c r="DU425" s="2"/>
      <c r="DV425" s="2"/>
      <c r="DW425" s="2"/>
      <c r="DX425" s="2"/>
      <c r="DY425" s="2"/>
      <c r="DZ425" s="2"/>
    </row>
    <row r="426" spans="1:130" ht="54.75" hidden="1" customHeight="1" x14ac:dyDescent="0.25">
      <c r="A426" s="49">
        <v>386</v>
      </c>
      <c r="B426" s="62">
        <v>528</v>
      </c>
      <c r="C426" s="56">
        <v>528</v>
      </c>
      <c r="D426" s="8" t="s">
        <v>498</v>
      </c>
      <c r="E426" s="15" t="s">
        <v>19</v>
      </c>
      <c r="F426" s="15" t="s">
        <v>499</v>
      </c>
      <c r="G426" s="64" t="s">
        <v>19</v>
      </c>
      <c r="H426" s="8" t="s">
        <v>890</v>
      </c>
      <c r="I426" s="64" t="s">
        <v>628</v>
      </c>
      <c r="J426" s="8" t="s">
        <v>489</v>
      </c>
      <c r="K426" s="13"/>
      <c r="L426" s="13"/>
      <c r="M426" s="11"/>
      <c r="N426" s="11" t="s">
        <v>547</v>
      </c>
      <c r="O426" s="66"/>
      <c r="P426" s="66"/>
      <c r="Q426" s="66"/>
      <c r="R426" s="66"/>
      <c r="S426" s="66"/>
      <c r="T426" s="66"/>
      <c r="U426" s="66"/>
      <c r="V426" s="66"/>
      <c r="W426" s="66" t="s">
        <v>15</v>
      </c>
      <c r="X426" s="66"/>
      <c r="Y426" s="67">
        <f t="shared" si="214"/>
        <v>1</v>
      </c>
      <c r="Z426" s="16"/>
      <c r="AA426" s="16"/>
      <c r="AB426" s="16"/>
      <c r="AC426" s="16"/>
      <c r="AD426" s="16"/>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t="s">
        <v>623</v>
      </c>
      <c r="BG426" s="12"/>
      <c r="BH426" s="12" t="s">
        <v>645</v>
      </c>
      <c r="BI426" s="12"/>
      <c r="BJ426" s="16">
        <v>2</v>
      </c>
      <c r="BK426" s="16">
        <v>2</v>
      </c>
      <c r="BL426" s="16">
        <v>2</v>
      </c>
      <c r="BM426" s="16">
        <v>2</v>
      </c>
      <c r="BN426" s="16">
        <v>2</v>
      </c>
      <c r="BO426" s="16">
        <v>2</v>
      </c>
      <c r="BP426" s="16">
        <v>2</v>
      </c>
      <c r="BQ426" s="16">
        <v>2</v>
      </c>
      <c r="BR426" s="16">
        <v>2</v>
      </c>
      <c r="BS426" s="16">
        <v>2</v>
      </c>
      <c r="BT426" s="16">
        <v>2</v>
      </c>
      <c r="BU426" s="16">
        <v>2</v>
      </c>
      <c r="BV426" s="16">
        <v>2</v>
      </c>
      <c r="BW426" s="16">
        <v>2</v>
      </c>
      <c r="BX426" s="16">
        <v>2</v>
      </c>
      <c r="BY426" s="16">
        <v>2</v>
      </c>
      <c r="BZ426" s="16">
        <v>2</v>
      </c>
      <c r="CA426" s="16">
        <v>2</v>
      </c>
      <c r="CB426" s="16">
        <v>2</v>
      </c>
      <c r="CC426" s="16">
        <v>2</v>
      </c>
      <c r="CD426" s="16">
        <v>2</v>
      </c>
      <c r="CE426" s="16">
        <v>2</v>
      </c>
      <c r="CF426" s="16">
        <v>2</v>
      </c>
      <c r="CG426" s="16">
        <v>2</v>
      </c>
      <c r="CH426" s="16">
        <v>2</v>
      </c>
      <c r="CI426" s="16">
        <v>2</v>
      </c>
      <c r="CJ426" s="16">
        <v>2</v>
      </c>
      <c r="CK426" s="16">
        <v>2</v>
      </c>
      <c r="CL426" s="16">
        <v>2</v>
      </c>
      <c r="CM426" s="16">
        <v>2</v>
      </c>
      <c r="CN426" s="16">
        <v>2</v>
      </c>
      <c r="CO426" s="16">
        <v>2</v>
      </c>
      <c r="CP426" s="16">
        <v>2</v>
      </c>
      <c r="CQ426" s="16">
        <v>2</v>
      </c>
      <c r="CR426" s="16">
        <v>2</v>
      </c>
      <c r="CS426" s="16"/>
      <c r="CT426" s="16">
        <v>2</v>
      </c>
      <c r="CU426" s="16">
        <v>2</v>
      </c>
      <c r="CV426" s="16">
        <v>2</v>
      </c>
      <c r="CW426" s="69">
        <f t="shared" si="215"/>
        <v>38</v>
      </c>
      <c r="CX426" s="352">
        <f t="shared" si="216"/>
        <v>1</v>
      </c>
      <c r="CY426" s="69">
        <f t="shared" si="217"/>
        <v>0</v>
      </c>
      <c r="CZ426" s="70">
        <f t="shared" si="218"/>
        <v>0</v>
      </c>
      <c r="DA426" s="69">
        <f t="shared" si="219"/>
        <v>0</v>
      </c>
      <c r="DB426" s="70">
        <f t="shared" si="220"/>
        <v>0</v>
      </c>
      <c r="DC426" s="69">
        <f t="shared" si="221"/>
        <v>0</v>
      </c>
      <c r="DD426" s="70">
        <f t="shared" si="222"/>
        <v>0</v>
      </c>
      <c r="DE426" s="71">
        <f t="shared" si="223"/>
        <v>2</v>
      </c>
      <c r="DF426" s="71" t="str">
        <f t="shared" si="224"/>
        <v>Đạt mục tiêu</v>
      </c>
      <c r="DG426" s="2"/>
      <c r="DH426" s="2"/>
      <c r="DI426" s="2"/>
      <c r="DJ426" s="2"/>
      <c r="DK426" s="2"/>
      <c r="DL426" s="2"/>
      <c r="DM426" s="2"/>
      <c r="DN426" s="2"/>
      <c r="DO426" s="2"/>
      <c r="DP426" s="2"/>
      <c r="DQ426" s="2"/>
      <c r="DR426" s="2"/>
      <c r="DS426" s="2"/>
      <c r="DT426" s="2"/>
      <c r="DU426" s="2"/>
      <c r="DV426" s="2"/>
      <c r="DW426" s="2"/>
      <c r="DX426" s="2"/>
      <c r="DY426" s="2"/>
      <c r="DZ426" s="2"/>
    </row>
    <row r="427" spans="1:130" ht="52.5" hidden="1" customHeight="1" x14ac:dyDescent="0.25">
      <c r="A427" s="49">
        <v>387</v>
      </c>
      <c r="B427" s="62">
        <v>528</v>
      </c>
      <c r="C427" s="56">
        <v>528</v>
      </c>
      <c r="D427" s="8" t="s">
        <v>498</v>
      </c>
      <c r="E427" s="15" t="s">
        <v>19</v>
      </c>
      <c r="F427" s="15" t="s">
        <v>499</v>
      </c>
      <c r="G427" s="64" t="s">
        <v>19</v>
      </c>
      <c r="H427" s="8" t="s">
        <v>891</v>
      </c>
      <c r="I427" s="64" t="s">
        <v>628</v>
      </c>
      <c r="J427" s="8" t="s">
        <v>489</v>
      </c>
      <c r="K427" s="13"/>
      <c r="L427" s="13"/>
      <c r="M427" s="11"/>
      <c r="N427" s="11" t="s">
        <v>547</v>
      </c>
      <c r="O427" s="66"/>
      <c r="P427" s="66"/>
      <c r="Q427" s="66"/>
      <c r="R427" s="66"/>
      <c r="S427" s="66"/>
      <c r="T427" s="66"/>
      <c r="U427" s="66"/>
      <c r="V427" s="66"/>
      <c r="W427" s="66" t="s">
        <v>15</v>
      </c>
      <c r="X427" s="66"/>
      <c r="Y427" s="67">
        <f t="shared" si="214"/>
        <v>1</v>
      </c>
      <c r="Z427" s="16"/>
      <c r="AA427" s="16"/>
      <c r="AB427" s="16"/>
      <c r="AC427" s="16"/>
      <c r="AD427" s="16"/>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t="s">
        <v>645</v>
      </c>
      <c r="BG427" s="12"/>
      <c r="BH427" s="12"/>
      <c r="BI427" s="12"/>
      <c r="BJ427" s="16">
        <v>2</v>
      </c>
      <c r="BK427" s="16">
        <v>2</v>
      </c>
      <c r="BL427" s="16">
        <v>2</v>
      </c>
      <c r="BM427" s="16">
        <v>2</v>
      </c>
      <c r="BN427" s="16">
        <v>2</v>
      </c>
      <c r="BO427" s="16">
        <v>2</v>
      </c>
      <c r="BP427" s="16">
        <v>2</v>
      </c>
      <c r="BQ427" s="16">
        <v>2</v>
      </c>
      <c r="BR427" s="16">
        <v>2</v>
      </c>
      <c r="BS427" s="16">
        <v>2</v>
      </c>
      <c r="BT427" s="16">
        <v>2</v>
      </c>
      <c r="BU427" s="16">
        <v>2</v>
      </c>
      <c r="BV427" s="16">
        <v>2</v>
      </c>
      <c r="BW427" s="16">
        <v>2</v>
      </c>
      <c r="BX427" s="16">
        <v>2</v>
      </c>
      <c r="BY427" s="16">
        <v>2</v>
      </c>
      <c r="BZ427" s="16">
        <v>2</v>
      </c>
      <c r="CA427" s="16">
        <v>2</v>
      </c>
      <c r="CB427" s="16">
        <v>2</v>
      </c>
      <c r="CC427" s="16">
        <v>2</v>
      </c>
      <c r="CD427" s="16">
        <v>2</v>
      </c>
      <c r="CE427" s="16">
        <v>2</v>
      </c>
      <c r="CF427" s="16">
        <v>2</v>
      </c>
      <c r="CG427" s="16">
        <v>2</v>
      </c>
      <c r="CH427" s="16">
        <v>2</v>
      </c>
      <c r="CI427" s="16">
        <v>2</v>
      </c>
      <c r="CJ427" s="16">
        <v>2</v>
      </c>
      <c r="CK427" s="16">
        <v>2</v>
      </c>
      <c r="CL427" s="16">
        <v>2</v>
      </c>
      <c r="CM427" s="16">
        <v>2</v>
      </c>
      <c r="CN427" s="16">
        <v>2</v>
      </c>
      <c r="CO427" s="16">
        <v>2</v>
      </c>
      <c r="CP427" s="16">
        <v>2</v>
      </c>
      <c r="CQ427" s="16">
        <v>2</v>
      </c>
      <c r="CR427" s="16">
        <v>2</v>
      </c>
      <c r="CS427" s="16"/>
      <c r="CT427" s="16">
        <v>2</v>
      </c>
      <c r="CU427" s="16">
        <v>2</v>
      </c>
      <c r="CV427" s="16">
        <v>2</v>
      </c>
      <c r="CW427" s="69">
        <f t="shared" si="215"/>
        <v>38</v>
      </c>
      <c r="CX427" s="352">
        <f t="shared" si="216"/>
        <v>1</v>
      </c>
      <c r="CY427" s="69">
        <f t="shared" si="217"/>
        <v>0</v>
      </c>
      <c r="CZ427" s="70">
        <f t="shared" si="218"/>
        <v>0</v>
      </c>
      <c r="DA427" s="69">
        <f t="shared" si="219"/>
        <v>0</v>
      </c>
      <c r="DB427" s="70">
        <f t="shared" si="220"/>
        <v>0</v>
      </c>
      <c r="DC427" s="69">
        <f t="shared" si="221"/>
        <v>0</v>
      </c>
      <c r="DD427" s="70">
        <f t="shared" si="222"/>
        <v>0</v>
      </c>
      <c r="DE427" s="71">
        <f t="shared" si="223"/>
        <v>2</v>
      </c>
      <c r="DF427" s="71" t="str">
        <f t="shared" si="224"/>
        <v>Đạt mục tiêu</v>
      </c>
      <c r="DG427" s="2"/>
      <c r="DH427" s="2"/>
      <c r="DI427" s="2"/>
      <c r="DJ427" s="2"/>
      <c r="DK427" s="2"/>
      <c r="DL427" s="2"/>
      <c r="DM427" s="2"/>
      <c r="DN427" s="2"/>
      <c r="DO427" s="2"/>
      <c r="DP427" s="2"/>
      <c r="DQ427" s="2"/>
      <c r="DR427" s="2"/>
      <c r="DS427" s="2"/>
      <c r="DT427" s="2"/>
      <c r="DU427" s="2"/>
      <c r="DV427" s="2"/>
      <c r="DW427" s="2"/>
      <c r="DX427" s="2"/>
      <c r="DY427" s="2"/>
      <c r="DZ427" s="2"/>
    </row>
    <row r="428" spans="1:130" ht="49.5" hidden="1" customHeight="1" x14ac:dyDescent="0.25">
      <c r="A428" s="49">
        <v>388</v>
      </c>
      <c r="B428" s="62">
        <v>528</v>
      </c>
      <c r="C428" s="56">
        <v>528</v>
      </c>
      <c r="D428" s="8" t="s">
        <v>498</v>
      </c>
      <c r="E428" s="15" t="s">
        <v>19</v>
      </c>
      <c r="F428" s="15" t="s">
        <v>499</v>
      </c>
      <c r="G428" s="64" t="s">
        <v>19</v>
      </c>
      <c r="H428" s="8" t="s">
        <v>892</v>
      </c>
      <c r="I428" s="64" t="s">
        <v>628</v>
      </c>
      <c r="J428" s="8" t="s">
        <v>489</v>
      </c>
      <c r="K428" s="13"/>
      <c r="L428" s="13"/>
      <c r="M428" s="11"/>
      <c r="N428" s="11" t="s">
        <v>545</v>
      </c>
      <c r="O428" s="66"/>
      <c r="P428" s="66"/>
      <c r="Q428" s="66"/>
      <c r="R428" s="66"/>
      <c r="S428" s="66"/>
      <c r="T428" s="66" t="s">
        <v>15</v>
      </c>
      <c r="U428" s="66"/>
      <c r="V428" s="66"/>
      <c r="W428" s="66"/>
      <c r="X428" s="66"/>
      <c r="Y428" s="67">
        <f t="shared" si="214"/>
        <v>1</v>
      </c>
      <c r="Z428" s="16"/>
      <c r="AA428" s="16"/>
      <c r="AB428" s="16"/>
      <c r="AC428" s="16"/>
      <c r="AD428" s="16"/>
      <c r="AE428" s="12"/>
      <c r="AF428" s="12"/>
      <c r="AG428" s="12"/>
      <c r="AH428" s="12"/>
      <c r="AI428" s="12"/>
      <c r="AJ428" s="12"/>
      <c r="AK428" s="12"/>
      <c r="AL428" s="12"/>
      <c r="AM428" s="12"/>
      <c r="AN428" s="12"/>
      <c r="AO428" s="12"/>
      <c r="AP428" s="12"/>
      <c r="AQ428" s="12"/>
      <c r="AR428" s="12"/>
      <c r="AS428" s="12"/>
      <c r="AT428" s="12"/>
      <c r="AU428" s="12"/>
      <c r="AV428" s="12" t="s">
        <v>710</v>
      </c>
      <c r="AW428" s="12"/>
      <c r="AX428" s="12" t="s">
        <v>710</v>
      </c>
      <c r="AY428" s="12"/>
      <c r="AZ428" s="12"/>
      <c r="BA428" s="12"/>
      <c r="BB428" s="12"/>
      <c r="BC428" s="12"/>
      <c r="BD428" s="12"/>
      <c r="BE428" s="12"/>
      <c r="BF428" s="12"/>
      <c r="BG428" s="12"/>
      <c r="BH428" s="12"/>
      <c r="BI428" s="12"/>
      <c r="BJ428" s="345">
        <v>2</v>
      </c>
      <c r="BK428" s="345">
        <v>2</v>
      </c>
      <c r="BL428" s="345">
        <v>2</v>
      </c>
      <c r="BM428" s="345">
        <v>2</v>
      </c>
      <c r="BN428" s="345">
        <v>2</v>
      </c>
      <c r="BO428" s="345">
        <v>2</v>
      </c>
      <c r="BP428" s="345">
        <v>2</v>
      </c>
      <c r="BQ428" s="345">
        <v>2</v>
      </c>
      <c r="BR428" s="345">
        <v>2</v>
      </c>
      <c r="BS428" s="345">
        <v>2</v>
      </c>
      <c r="BT428" s="345">
        <v>2</v>
      </c>
      <c r="BU428" s="345">
        <v>2</v>
      </c>
      <c r="BV428" s="345">
        <v>2</v>
      </c>
      <c r="BW428" s="345">
        <v>2</v>
      </c>
      <c r="BX428" s="345">
        <v>2</v>
      </c>
      <c r="BY428" s="345">
        <v>2</v>
      </c>
      <c r="BZ428" s="345">
        <v>2</v>
      </c>
      <c r="CA428" s="345">
        <v>2</v>
      </c>
      <c r="CB428" s="345">
        <v>2</v>
      </c>
      <c r="CC428" s="345">
        <v>2</v>
      </c>
      <c r="CD428" s="345">
        <v>2</v>
      </c>
      <c r="CE428" s="345">
        <v>2</v>
      </c>
      <c r="CF428" s="345">
        <v>2</v>
      </c>
      <c r="CG428" s="345">
        <v>2</v>
      </c>
      <c r="CH428" s="345">
        <v>2</v>
      </c>
      <c r="CI428" s="345">
        <v>2</v>
      </c>
      <c r="CJ428" s="345">
        <v>2</v>
      </c>
      <c r="CK428" s="345">
        <v>2</v>
      </c>
      <c r="CL428" s="345">
        <v>2</v>
      </c>
      <c r="CM428" s="345">
        <v>2</v>
      </c>
      <c r="CN428" s="345">
        <v>2</v>
      </c>
      <c r="CO428" s="345">
        <v>2</v>
      </c>
      <c r="CP428" s="345">
        <v>2</v>
      </c>
      <c r="CQ428" s="345">
        <v>2</v>
      </c>
      <c r="CR428" s="345">
        <v>2</v>
      </c>
      <c r="CS428" s="345">
        <v>2</v>
      </c>
      <c r="CT428" s="345">
        <v>2</v>
      </c>
      <c r="CU428" s="345">
        <v>2</v>
      </c>
      <c r="CV428" s="345">
        <v>2</v>
      </c>
      <c r="CW428" s="335">
        <f t="shared" si="215"/>
        <v>39</v>
      </c>
      <c r="CX428" s="330">
        <f t="shared" si="216"/>
        <v>1</v>
      </c>
      <c r="CY428" s="335">
        <f t="shared" si="217"/>
        <v>0</v>
      </c>
      <c r="CZ428" s="339">
        <f t="shared" si="218"/>
        <v>0</v>
      </c>
      <c r="DA428" s="335">
        <f t="shared" si="219"/>
        <v>0</v>
      </c>
      <c r="DB428" s="339">
        <f t="shared" si="220"/>
        <v>0</v>
      </c>
      <c r="DC428" s="335">
        <f t="shared" si="221"/>
        <v>0</v>
      </c>
      <c r="DD428" s="339">
        <f t="shared" si="222"/>
        <v>0</v>
      </c>
      <c r="DE428" s="71">
        <f t="shared" si="223"/>
        <v>2</v>
      </c>
      <c r="DF428" s="71" t="str">
        <f t="shared" si="224"/>
        <v>Đạt mục tiêu</v>
      </c>
      <c r="DG428" s="2"/>
      <c r="DH428" s="2"/>
      <c r="DI428" s="2"/>
      <c r="DJ428" s="2"/>
      <c r="DK428" s="2"/>
      <c r="DL428" s="2"/>
      <c r="DM428" s="2"/>
      <c r="DN428" s="2"/>
      <c r="DO428" s="2"/>
      <c r="DP428" s="2"/>
      <c r="DQ428" s="2"/>
      <c r="DR428" s="2"/>
      <c r="DS428" s="2"/>
      <c r="DT428" s="2"/>
      <c r="DU428" s="2"/>
      <c r="DV428" s="2"/>
      <c r="DW428" s="2"/>
      <c r="DX428" s="2"/>
      <c r="DY428" s="2"/>
      <c r="DZ428" s="2"/>
    </row>
    <row r="429" spans="1:130" ht="49.5" hidden="1" customHeight="1" x14ac:dyDescent="0.25">
      <c r="A429" s="49">
        <v>389</v>
      </c>
      <c r="B429" s="62">
        <v>528</v>
      </c>
      <c r="C429" s="56">
        <v>528</v>
      </c>
      <c r="D429" s="8" t="s">
        <v>498</v>
      </c>
      <c r="E429" s="15" t="s">
        <v>19</v>
      </c>
      <c r="F429" s="15" t="s">
        <v>499</v>
      </c>
      <c r="G429" s="64" t="s">
        <v>19</v>
      </c>
      <c r="H429" s="8" t="s">
        <v>893</v>
      </c>
      <c r="I429" s="64" t="s">
        <v>628</v>
      </c>
      <c r="J429" s="8" t="s">
        <v>489</v>
      </c>
      <c r="K429" s="13"/>
      <c r="L429" s="13"/>
      <c r="M429" s="11"/>
      <c r="N429" s="11" t="s">
        <v>1268</v>
      </c>
      <c r="O429" s="66"/>
      <c r="P429" s="66"/>
      <c r="Q429" s="66"/>
      <c r="R429" s="66"/>
      <c r="S429" s="66"/>
      <c r="T429" s="66"/>
      <c r="U429" s="66"/>
      <c r="V429" s="66" t="s">
        <v>15</v>
      </c>
      <c r="W429" s="66"/>
      <c r="X429" s="66"/>
      <c r="Y429" s="67">
        <f t="shared" si="214"/>
        <v>1</v>
      </c>
      <c r="Z429" s="16"/>
      <c r="AA429" s="16"/>
      <c r="AB429" s="16"/>
      <c r="AC429" s="16"/>
      <c r="AD429" s="16"/>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t="s">
        <v>710</v>
      </c>
      <c r="BE429" s="12" t="s">
        <v>645</v>
      </c>
      <c r="BF429" s="12"/>
      <c r="BG429" s="12"/>
      <c r="BH429" s="12"/>
      <c r="BI429" s="12"/>
      <c r="BJ429" s="16">
        <v>2</v>
      </c>
      <c r="BK429" s="16">
        <v>2</v>
      </c>
      <c r="BL429" s="16">
        <v>2</v>
      </c>
      <c r="BM429" s="16">
        <v>2</v>
      </c>
      <c r="BN429" s="16">
        <v>2</v>
      </c>
      <c r="BO429" s="16">
        <v>2</v>
      </c>
      <c r="BP429" s="16">
        <v>2</v>
      </c>
      <c r="BQ429" s="16">
        <v>2</v>
      </c>
      <c r="BR429" s="16">
        <v>2</v>
      </c>
      <c r="BS429" s="16">
        <v>2</v>
      </c>
      <c r="BT429" s="16">
        <v>2</v>
      </c>
      <c r="BU429" s="16">
        <v>2</v>
      </c>
      <c r="BV429" s="16">
        <v>2</v>
      </c>
      <c r="BW429" s="16">
        <v>2</v>
      </c>
      <c r="BX429" s="16">
        <v>2</v>
      </c>
      <c r="BY429" s="16">
        <v>2</v>
      </c>
      <c r="BZ429" s="16">
        <v>2</v>
      </c>
      <c r="CA429" s="16">
        <v>2</v>
      </c>
      <c r="CB429" s="16">
        <v>2</v>
      </c>
      <c r="CC429" s="16">
        <v>2</v>
      </c>
      <c r="CD429" s="16">
        <v>2</v>
      </c>
      <c r="CE429" s="16">
        <v>2</v>
      </c>
      <c r="CF429" s="16">
        <v>2</v>
      </c>
      <c r="CG429" s="16">
        <v>2</v>
      </c>
      <c r="CH429" s="16">
        <v>2</v>
      </c>
      <c r="CI429" s="16">
        <v>2</v>
      </c>
      <c r="CJ429" s="16">
        <v>2</v>
      </c>
      <c r="CK429" s="16">
        <v>2</v>
      </c>
      <c r="CL429" s="16">
        <v>2</v>
      </c>
      <c r="CM429" s="16">
        <v>2</v>
      </c>
      <c r="CN429" s="16">
        <v>2</v>
      </c>
      <c r="CO429" s="16">
        <v>2</v>
      </c>
      <c r="CP429" s="16">
        <v>2</v>
      </c>
      <c r="CQ429" s="16">
        <v>2</v>
      </c>
      <c r="CR429" s="16">
        <v>2</v>
      </c>
      <c r="CS429" s="16"/>
      <c r="CT429" s="16">
        <v>2</v>
      </c>
      <c r="CU429" s="16">
        <v>2</v>
      </c>
      <c r="CV429" s="16">
        <v>2</v>
      </c>
      <c r="CW429" s="69">
        <f t="shared" si="215"/>
        <v>38</v>
      </c>
      <c r="CX429" s="352">
        <f t="shared" si="216"/>
        <v>1</v>
      </c>
      <c r="CY429" s="69">
        <f t="shared" si="217"/>
        <v>0</v>
      </c>
      <c r="CZ429" s="70">
        <f t="shared" si="218"/>
        <v>0</v>
      </c>
      <c r="DA429" s="69">
        <f t="shared" si="219"/>
        <v>0</v>
      </c>
      <c r="DB429" s="70">
        <f t="shared" si="220"/>
        <v>0</v>
      </c>
      <c r="DC429" s="69">
        <f t="shared" si="221"/>
        <v>0</v>
      </c>
      <c r="DD429" s="70">
        <f t="shared" si="222"/>
        <v>0</v>
      </c>
      <c r="DE429" s="71">
        <f t="shared" si="223"/>
        <v>2</v>
      </c>
      <c r="DF429" s="71" t="str">
        <f t="shared" si="224"/>
        <v>Đạt mục tiêu</v>
      </c>
      <c r="DG429" s="2"/>
      <c r="DH429" s="2"/>
      <c r="DI429" s="2"/>
      <c r="DJ429" s="2"/>
      <c r="DK429" s="2"/>
      <c r="DL429" s="2"/>
      <c r="DM429" s="2"/>
      <c r="DN429" s="2"/>
      <c r="DO429" s="2"/>
      <c r="DP429" s="2"/>
      <c r="DQ429" s="2"/>
      <c r="DR429" s="2"/>
      <c r="DS429" s="2"/>
      <c r="DT429" s="2"/>
      <c r="DU429" s="2"/>
      <c r="DV429" s="2"/>
      <c r="DW429" s="2"/>
      <c r="DX429" s="2"/>
      <c r="DY429" s="2"/>
      <c r="DZ429" s="2"/>
    </row>
    <row r="430" spans="1:130" ht="43.5" hidden="1" customHeight="1" x14ac:dyDescent="0.25">
      <c r="A430" s="49">
        <v>390</v>
      </c>
      <c r="B430" s="62">
        <v>528</v>
      </c>
      <c r="C430" s="56"/>
      <c r="D430" s="8" t="s">
        <v>498</v>
      </c>
      <c r="E430" s="15" t="s">
        <v>19</v>
      </c>
      <c r="F430" s="15" t="s">
        <v>499</v>
      </c>
      <c r="G430" s="64" t="s">
        <v>19</v>
      </c>
      <c r="H430" s="8" t="s">
        <v>893</v>
      </c>
      <c r="I430" s="64" t="s">
        <v>628</v>
      </c>
      <c r="J430" s="8" t="s">
        <v>489</v>
      </c>
      <c r="K430" s="13"/>
      <c r="L430" s="13"/>
      <c r="M430" s="11"/>
      <c r="N430" s="11" t="s">
        <v>547</v>
      </c>
      <c r="O430" s="66"/>
      <c r="P430" s="66"/>
      <c r="Q430" s="66"/>
      <c r="R430" s="66"/>
      <c r="S430" s="66"/>
      <c r="T430" s="66"/>
      <c r="U430" s="66"/>
      <c r="V430" s="66"/>
      <c r="W430" s="66" t="s">
        <v>15</v>
      </c>
      <c r="X430" s="66"/>
      <c r="Y430" s="67">
        <f t="shared" si="214"/>
        <v>1</v>
      </c>
      <c r="Z430" s="16"/>
      <c r="AA430" s="16"/>
      <c r="AB430" s="16"/>
      <c r="AC430" s="16"/>
      <c r="AD430" s="16"/>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t="s">
        <v>645</v>
      </c>
      <c r="BG430" s="12"/>
      <c r="BH430" s="12"/>
      <c r="BI430" s="12"/>
      <c r="BJ430" s="16">
        <v>2</v>
      </c>
      <c r="BK430" s="16">
        <v>2</v>
      </c>
      <c r="BL430" s="16">
        <v>2</v>
      </c>
      <c r="BM430" s="16">
        <v>2</v>
      </c>
      <c r="BN430" s="16">
        <v>2</v>
      </c>
      <c r="BO430" s="16">
        <v>2</v>
      </c>
      <c r="BP430" s="16">
        <v>2</v>
      </c>
      <c r="BQ430" s="16">
        <v>2</v>
      </c>
      <c r="BR430" s="16">
        <v>2</v>
      </c>
      <c r="BS430" s="16">
        <v>2</v>
      </c>
      <c r="BT430" s="16">
        <v>2</v>
      </c>
      <c r="BU430" s="16">
        <v>2</v>
      </c>
      <c r="BV430" s="16">
        <v>2</v>
      </c>
      <c r="BW430" s="16">
        <v>2</v>
      </c>
      <c r="BX430" s="16">
        <v>2</v>
      </c>
      <c r="BY430" s="16">
        <v>2</v>
      </c>
      <c r="BZ430" s="16">
        <v>2</v>
      </c>
      <c r="CA430" s="16">
        <v>2</v>
      </c>
      <c r="CB430" s="16">
        <v>2</v>
      </c>
      <c r="CC430" s="16">
        <v>2</v>
      </c>
      <c r="CD430" s="16">
        <v>2</v>
      </c>
      <c r="CE430" s="16">
        <v>2</v>
      </c>
      <c r="CF430" s="16">
        <v>2</v>
      </c>
      <c r="CG430" s="16">
        <v>2</v>
      </c>
      <c r="CH430" s="16">
        <v>2</v>
      </c>
      <c r="CI430" s="16">
        <v>2</v>
      </c>
      <c r="CJ430" s="16">
        <v>2</v>
      </c>
      <c r="CK430" s="16">
        <v>2</v>
      </c>
      <c r="CL430" s="16">
        <v>2</v>
      </c>
      <c r="CM430" s="16">
        <v>2</v>
      </c>
      <c r="CN430" s="16">
        <v>2</v>
      </c>
      <c r="CO430" s="16">
        <v>2</v>
      </c>
      <c r="CP430" s="16">
        <v>2</v>
      </c>
      <c r="CQ430" s="16">
        <v>2</v>
      </c>
      <c r="CR430" s="16">
        <v>2</v>
      </c>
      <c r="CS430" s="16"/>
      <c r="CT430" s="16">
        <v>2</v>
      </c>
      <c r="CU430" s="16">
        <v>2</v>
      </c>
      <c r="CV430" s="16">
        <v>2</v>
      </c>
      <c r="CW430" s="69"/>
      <c r="CX430" s="352"/>
      <c r="CY430" s="69"/>
      <c r="CZ430" s="70"/>
      <c r="DA430" s="69"/>
      <c r="DB430" s="70"/>
      <c r="DC430" s="69"/>
      <c r="DD430" s="70"/>
      <c r="DE430" s="71"/>
      <c r="DF430" s="71"/>
      <c r="DG430" s="2"/>
      <c r="DH430" s="2"/>
      <c r="DI430" s="2"/>
      <c r="DJ430" s="2"/>
      <c r="DK430" s="2"/>
      <c r="DL430" s="2"/>
      <c r="DM430" s="2"/>
      <c r="DN430" s="2"/>
      <c r="DO430" s="2"/>
      <c r="DP430" s="2"/>
      <c r="DQ430" s="2"/>
      <c r="DR430" s="2"/>
      <c r="DS430" s="2"/>
      <c r="DT430" s="2"/>
      <c r="DU430" s="2"/>
      <c r="DV430" s="2"/>
      <c r="DW430" s="2"/>
      <c r="DX430" s="2"/>
      <c r="DY430" s="2"/>
      <c r="DZ430" s="2"/>
    </row>
    <row r="431" spans="1:130" ht="54.75" hidden="1" customHeight="1" x14ac:dyDescent="0.25">
      <c r="A431" s="49">
        <v>391</v>
      </c>
      <c r="B431" s="62"/>
      <c r="C431" s="56">
        <v>528</v>
      </c>
      <c r="D431" s="8" t="s">
        <v>498</v>
      </c>
      <c r="E431" s="15" t="s">
        <v>19</v>
      </c>
      <c r="F431" s="15" t="s">
        <v>499</v>
      </c>
      <c r="G431" s="64" t="s">
        <v>19</v>
      </c>
      <c r="H431" s="8" t="s">
        <v>894</v>
      </c>
      <c r="I431" s="64" t="s">
        <v>628</v>
      </c>
      <c r="J431" s="8" t="s">
        <v>489</v>
      </c>
      <c r="K431" s="14"/>
      <c r="L431" s="14"/>
      <c r="M431" s="11"/>
      <c r="N431" s="11" t="s">
        <v>548</v>
      </c>
      <c r="O431" s="66"/>
      <c r="P431" s="66"/>
      <c r="Q431" s="66"/>
      <c r="R431" s="66"/>
      <c r="S431" s="66"/>
      <c r="T431" s="66"/>
      <c r="U431" s="66"/>
      <c r="V431" s="66"/>
      <c r="W431" s="66"/>
      <c r="X431" s="66" t="s">
        <v>15</v>
      </c>
      <c r="Y431" s="67">
        <f t="shared" si="214"/>
        <v>1</v>
      </c>
      <c r="Z431" s="16"/>
      <c r="AA431" s="16"/>
      <c r="AB431" s="16"/>
      <c r="AC431" s="16"/>
      <c r="AD431" s="16"/>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t="s">
        <v>710</v>
      </c>
      <c r="BJ431" s="16">
        <v>2</v>
      </c>
      <c r="BK431" s="16">
        <v>2</v>
      </c>
      <c r="BL431" s="16">
        <v>2</v>
      </c>
      <c r="BM431" s="16">
        <v>2</v>
      </c>
      <c r="BN431" s="16">
        <v>2</v>
      </c>
      <c r="BO431" s="16">
        <v>2</v>
      </c>
      <c r="BP431" s="16">
        <v>2</v>
      </c>
      <c r="BQ431" s="16">
        <v>2</v>
      </c>
      <c r="BR431" s="16">
        <v>2</v>
      </c>
      <c r="BS431" s="16">
        <v>2</v>
      </c>
      <c r="BT431" s="16">
        <v>2</v>
      </c>
      <c r="BU431" s="16">
        <v>2</v>
      </c>
      <c r="BV431" s="16">
        <v>2</v>
      </c>
      <c r="BW431" s="16">
        <v>2</v>
      </c>
      <c r="BX431" s="16">
        <v>2</v>
      </c>
      <c r="BY431" s="16">
        <v>2</v>
      </c>
      <c r="BZ431" s="16">
        <v>2</v>
      </c>
      <c r="CA431" s="16">
        <v>2</v>
      </c>
      <c r="CB431" s="16">
        <v>2</v>
      </c>
      <c r="CC431" s="16">
        <v>2</v>
      </c>
      <c r="CD431" s="16">
        <v>2</v>
      </c>
      <c r="CE431" s="16">
        <v>2</v>
      </c>
      <c r="CF431" s="16">
        <v>2</v>
      </c>
      <c r="CG431" s="16">
        <v>2</v>
      </c>
      <c r="CH431" s="16">
        <v>2</v>
      </c>
      <c r="CI431" s="16">
        <v>2</v>
      </c>
      <c r="CJ431" s="16">
        <v>2</v>
      </c>
      <c r="CK431" s="16">
        <v>2</v>
      </c>
      <c r="CL431" s="16">
        <v>2</v>
      </c>
      <c r="CM431" s="16">
        <v>2</v>
      </c>
      <c r="CN431" s="16">
        <v>2</v>
      </c>
      <c r="CO431" s="16">
        <v>2</v>
      </c>
      <c r="CP431" s="16">
        <v>2</v>
      </c>
      <c r="CQ431" s="16">
        <v>2</v>
      </c>
      <c r="CR431" s="16">
        <v>2</v>
      </c>
      <c r="CS431" s="16"/>
      <c r="CT431" s="16">
        <v>2</v>
      </c>
      <c r="CU431" s="16">
        <v>2</v>
      </c>
      <c r="CV431" s="16">
        <v>2</v>
      </c>
      <c r="CW431" s="69">
        <f t="shared" ref="CW431:CW437" si="225">COUNTIF(BJ431:CV431,"2")</f>
        <v>38</v>
      </c>
      <c r="CX431" s="352">
        <f t="shared" ref="CX431:CX437" si="226">CW431/(CW431+CY431+DA431+DC431)</f>
        <v>1</v>
      </c>
      <c r="CY431" s="69">
        <f t="shared" ref="CY431:CY437" si="227">COUNTIF(BJ431:CV431,"1")</f>
        <v>0</v>
      </c>
      <c r="CZ431" s="70">
        <f t="shared" ref="CZ431:CZ437" si="228">CY431/(CW431+CY431+DA431+DC431)</f>
        <v>0</v>
      </c>
      <c r="DA431" s="69">
        <f t="shared" ref="DA431:DA437" si="229">COUNTIF(BJ431:CV431,"0")</f>
        <v>0</v>
      </c>
      <c r="DB431" s="70">
        <f t="shared" ref="DB431:DB437" si="230">DA431/(CW431+CY431+DA431+DC431)</f>
        <v>0</v>
      </c>
      <c r="DC431" s="69">
        <f t="shared" ref="DC431:DC437" si="231">COUNTIF(BJ431:CV431,"KĐG")</f>
        <v>0</v>
      </c>
      <c r="DD431" s="70">
        <f t="shared" ref="DD431:DD437" si="232">DC431/(CW431+CY431+DA431+DC431)</f>
        <v>0</v>
      </c>
      <c r="DE431" s="71">
        <f t="shared" ref="DE431:DE437" si="233">(((CW431*2)+(CY431*1)+(DA431*0)))/(CW431+CY431+DA431)</f>
        <v>2</v>
      </c>
      <c r="DF431" s="71" t="str">
        <f t="shared" ref="DF431:DF437" si="234">IF(DD431&gt;=50%,"KĐG",IF(DE431&gt;=1.6,"Đạt mục tiêu",IF(DE431&gt;=1,"Cần cố gắng","Chưa đạt")))</f>
        <v>Đạt mục tiêu</v>
      </c>
      <c r="DG431" s="2"/>
      <c r="DH431" s="2"/>
      <c r="DI431" s="2"/>
      <c r="DJ431" s="2"/>
      <c r="DK431" s="2"/>
      <c r="DL431" s="2"/>
      <c r="DM431" s="2"/>
      <c r="DN431" s="2"/>
      <c r="DO431" s="2"/>
      <c r="DP431" s="2"/>
      <c r="DQ431" s="2"/>
      <c r="DR431" s="2"/>
      <c r="DS431" s="2"/>
      <c r="DT431" s="2"/>
      <c r="DU431" s="2"/>
      <c r="DV431" s="2"/>
      <c r="DW431" s="2"/>
      <c r="DX431" s="2"/>
      <c r="DY431" s="2"/>
      <c r="DZ431" s="2"/>
    </row>
    <row r="432" spans="1:130" ht="98.25" hidden="1" customHeight="1" x14ac:dyDescent="0.25">
      <c r="A432" s="49">
        <v>392</v>
      </c>
      <c r="B432" s="62">
        <v>528</v>
      </c>
      <c r="C432" s="56">
        <v>531</v>
      </c>
      <c r="D432" s="9" t="s">
        <v>500</v>
      </c>
      <c r="E432" s="15" t="s">
        <v>11</v>
      </c>
      <c r="F432" s="15" t="s">
        <v>501</v>
      </c>
      <c r="G432" s="64" t="s">
        <v>19</v>
      </c>
      <c r="H432" s="15" t="s">
        <v>1347</v>
      </c>
      <c r="I432" s="64" t="s">
        <v>628</v>
      </c>
      <c r="J432" s="8" t="s">
        <v>489</v>
      </c>
      <c r="K432" s="12" t="s">
        <v>6</v>
      </c>
      <c r="L432" s="12" t="s">
        <v>15</v>
      </c>
      <c r="M432" s="11">
        <v>9</v>
      </c>
      <c r="N432" s="297" t="s">
        <v>1200</v>
      </c>
      <c r="O432" s="80" t="s">
        <v>15</v>
      </c>
      <c r="P432" s="80"/>
      <c r="Q432" s="80"/>
      <c r="R432" s="80"/>
      <c r="S432" s="80"/>
      <c r="T432" s="80"/>
      <c r="U432" s="80"/>
      <c r="V432" s="80"/>
      <c r="W432" s="80"/>
      <c r="X432" s="80"/>
      <c r="Y432" s="67">
        <f t="shared" si="214"/>
        <v>1</v>
      </c>
      <c r="Z432" s="16"/>
      <c r="AA432" s="16"/>
      <c r="AB432" s="16"/>
      <c r="AC432" s="16"/>
      <c r="AD432" s="16" t="s">
        <v>626</v>
      </c>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6">
        <v>2</v>
      </c>
      <c r="BK432" s="16">
        <v>2</v>
      </c>
      <c r="BL432" s="16">
        <v>2</v>
      </c>
      <c r="BM432" s="16">
        <v>2</v>
      </c>
      <c r="BN432" s="16">
        <v>2</v>
      </c>
      <c r="BO432" s="16">
        <v>2</v>
      </c>
      <c r="BP432" s="16">
        <v>2</v>
      </c>
      <c r="BQ432" s="16">
        <v>2</v>
      </c>
      <c r="BR432" s="16">
        <v>2</v>
      </c>
      <c r="BS432" s="16">
        <v>2</v>
      </c>
      <c r="BT432" s="16">
        <v>2</v>
      </c>
      <c r="BU432" s="16">
        <v>2</v>
      </c>
      <c r="BV432" s="16">
        <v>2</v>
      </c>
      <c r="BW432" s="16">
        <v>2</v>
      </c>
      <c r="BX432" s="16">
        <v>2</v>
      </c>
      <c r="BY432" s="16">
        <v>2</v>
      </c>
      <c r="BZ432" s="16">
        <v>2</v>
      </c>
      <c r="CA432" s="16">
        <v>2</v>
      </c>
      <c r="CB432" s="16">
        <v>2</v>
      </c>
      <c r="CC432" s="16">
        <v>2</v>
      </c>
      <c r="CD432" s="16">
        <v>2</v>
      </c>
      <c r="CE432" s="16">
        <v>2</v>
      </c>
      <c r="CF432" s="16">
        <v>2</v>
      </c>
      <c r="CG432" s="16">
        <v>2</v>
      </c>
      <c r="CH432" s="16">
        <v>2</v>
      </c>
      <c r="CI432" s="16">
        <v>2</v>
      </c>
      <c r="CJ432" s="16">
        <v>2</v>
      </c>
      <c r="CK432" s="16">
        <v>2</v>
      </c>
      <c r="CL432" s="16">
        <v>2</v>
      </c>
      <c r="CM432" s="16">
        <v>2</v>
      </c>
      <c r="CN432" s="16">
        <v>2</v>
      </c>
      <c r="CO432" s="16">
        <v>2</v>
      </c>
      <c r="CP432" s="16">
        <v>2</v>
      </c>
      <c r="CQ432" s="16">
        <v>2</v>
      </c>
      <c r="CR432" s="16">
        <v>2</v>
      </c>
      <c r="CS432" s="16">
        <v>2</v>
      </c>
      <c r="CT432" s="16">
        <v>2</v>
      </c>
      <c r="CU432" s="16">
        <v>2</v>
      </c>
      <c r="CV432" s="16">
        <v>2</v>
      </c>
      <c r="CW432" s="69">
        <f t="shared" si="225"/>
        <v>39</v>
      </c>
      <c r="CX432" s="352">
        <f t="shared" si="226"/>
        <v>1</v>
      </c>
      <c r="CY432" s="69">
        <f t="shared" si="227"/>
        <v>0</v>
      </c>
      <c r="CZ432" s="70">
        <f t="shared" si="228"/>
        <v>0</v>
      </c>
      <c r="DA432" s="69">
        <f t="shared" si="229"/>
        <v>0</v>
      </c>
      <c r="DB432" s="70">
        <f t="shared" si="230"/>
        <v>0</v>
      </c>
      <c r="DC432" s="69">
        <f t="shared" si="231"/>
        <v>0</v>
      </c>
      <c r="DD432" s="70">
        <f t="shared" si="232"/>
        <v>0</v>
      </c>
      <c r="DE432" s="71">
        <f t="shared" si="233"/>
        <v>2</v>
      </c>
      <c r="DF432" s="71" t="str">
        <f t="shared" si="234"/>
        <v>Đạt mục tiêu</v>
      </c>
      <c r="DG432" s="2"/>
      <c r="DH432" s="2"/>
      <c r="DI432" s="2"/>
      <c r="DJ432" s="2"/>
      <c r="DK432" s="2"/>
      <c r="DL432" s="2"/>
      <c r="DM432" s="2"/>
      <c r="DN432" s="2"/>
      <c r="DO432" s="2"/>
      <c r="DP432" s="2"/>
      <c r="DQ432" s="2"/>
      <c r="DR432" s="2"/>
      <c r="DS432" s="2"/>
      <c r="DT432" s="2"/>
      <c r="DU432" s="2"/>
      <c r="DV432" s="2"/>
      <c r="DW432" s="2"/>
      <c r="DX432" s="2"/>
      <c r="DY432" s="2"/>
      <c r="DZ432" s="2"/>
    </row>
    <row r="433" spans="1:130" ht="84.75" customHeight="1" x14ac:dyDescent="0.25">
      <c r="A433" s="49">
        <v>393</v>
      </c>
      <c r="B433" s="55">
        <v>531</v>
      </c>
      <c r="C433" s="56">
        <v>531</v>
      </c>
      <c r="D433" s="9" t="s">
        <v>500</v>
      </c>
      <c r="E433" s="15" t="s">
        <v>11</v>
      </c>
      <c r="F433" s="15" t="s">
        <v>501</v>
      </c>
      <c r="G433" s="64" t="s">
        <v>19</v>
      </c>
      <c r="H433" s="141" t="s">
        <v>1392</v>
      </c>
      <c r="I433" s="64" t="s">
        <v>628</v>
      </c>
      <c r="J433" s="8" t="s">
        <v>489</v>
      </c>
      <c r="K433" s="13"/>
      <c r="L433" s="13"/>
      <c r="M433" s="11"/>
      <c r="N433" s="305" t="s">
        <v>541</v>
      </c>
      <c r="O433" s="80"/>
      <c r="P433" s="80" t="s">
        <v>15</v>
      </c>
      <c r="Q433" s="80"/>
      <c r="R433" s="80"/>
      <c r="S433" s="80"/>
      <c r="T433" s="80"/>
      <c r="U433" s="80"/>
      <c r="V433" s="80"/>
      <c r="W433" s="80"/>
      <c r="X433" s="80"/>
      <c r="Y433" s="67">
        <f t="shared" si="214"/>
        <v>1</v>
      </c>
      <c r="Z433" s="16"/>
      <c r="AA433" s="16"/>
      <c r="AB433" s="16"/>
      <c r="AC433" s="16"/>
      <c r="AD433" s="16"/>
      <c r="AE433" s="16"/>
      <c r="AF433" s="16" t="s">
        <v>654</v>
      </c>
      <c r="AG433" s="16" t="s">
        <v>626</v>
      </c>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6">
        <v>2</v>
      </c>
      <c r="BK433" s="16">
        <v>1</v>
      </c>
      <c r="BL433" s="16">
        <v>2</v>
      </c>
      <c r="BM433" s="16">
        <v>2</v>
      </c>
      <c r="BN433" s="16">
        <v>2</v>
      </c>
      <c r="BO433" s="16">
        <v>2</v>
      </c>
      <c r="BP433" s="16">
        <v>1</v>
      </c>
      <c r="BQ433" s="16">
        <v>1</v>
      </c>
      <c r="BR433" s="16">
        <v>2</v>
      </c>
      <c r="BS433" s="16">
        <v>2</v>
      </c>
      <c r="BT433" s="16">
        <v>2</v>
      </c>
      <c r="BU433" s="16">
        <v>2</v>
      </c>
      <c r="BV433" s="16">
        <v>2</v>
      </c>
      <c r="BW433" s="16">
        <v>2</v>
      </c>
      <c r="BX433" s="16">
        <v>2</v>
      </c>
      <c r="BY433" s="16">
        <v>2</v>
      </c>
      <c r="BZ433" s="16">
        <v>2</v>
      </c>
      <c r="CA433" s="16">
        <v>2</v>
      </c>
      <c r="CB433" s="16">
        <v>2</v>
      </c>
      <c r="CC433" s="16">
        <v>2</v>
      </c>
      <c r="CD433" s="16">
        <v>2</v>
      </c>
      <c r="CE433" s="16">
        <v>2</v>
      </c>
      <c r="CF433" s="16">
        <v>2</v>
      </c>
      <c r="CG433" s="16">
        <v>2</v>
      </c>
      <c r="CH433" s="16">
        <v>2</v>
      </c>
      <c r="CI433" s="16">
        <v>2</v>
      </c>
      <c r="CJ433" s="16">
        <v>1</v>
      </c>
      <c r="CK433" s="16">
        <v>2</v>
      </c>
      <c r="CL433" s="16">
        <v>1</v>
      </c>
      <c r="CM433" s="16">
        <v>2</v>
      </c>
      <c r="CN433" s="16">
        <v>2</v>
      </c>
      <c r="CO433" s="16">
        <v>2</v>
      </c>
      <c r="CP433" s="16">
        <v>2</v>
      </c>
      <c r="CQ433" s="16">
        <v>2</v>
      </c>
      <c r="CR433" s="16">
        <v>1</v>
      </c>
      <c r="CS433" s="16">
        <v>1</v>
      </c>
      <c r="CT433" s="16">
        <v>2</v>
      </c>
      <c r="CU433" s="16">
        <v>1</v>
      </c>
      <c r="CV433" s="16">
        <v>1</v>
      </c>
      <c r="CW433" s="69">
        <f t="shared" si="225"/>
        <v>30</v>
      </c>
      <c r="CX433" s="352">
        <f t="shared" si="226"/>
        <v>0.76923076923076927</v>
      </c>
      <c r="CY433" s="69">
        <f t="shared" si="227"/>
        <v>9</v>
      </c>
      <c r="CZ433" s="70">
        <f t="shared" si="228"/>
        <v>0.23076923076923078</v>
      </c>
      <c r="DA433" s="69">
        <f t="shared" si="229"/>
        <v>0</v>
      </c>
      <c r="DB433" s="70">
        <f t="shared" si="230"/>
        <v>0</v>
      </c>
      <c r="DC433" s="69">
        <f t="shared" si="231"/>
        <v>0</v>
      </c>
      <c r="DD433" s="70">
        <f t="shared" si="232"/>
        <v>0</v>
      </c>
      <c r="DE433" s="71">
        <f t="shared" si="233"/>
        <v>1.7692307692307692</v>
      </c>
      <c r="DF433" s="71" t="str">
        <f t="shared" si="234"/>
        <v>Đạt mục tiêu</v>
      </c>
      <c r="DG433" s="2"/>
      <c r="DH433" s="2"/>
      <c r="DI433" s="2"/>
      <c r="DJ433" s="2"/>
      <c r="DK433" s="2"/>
      <c r="DL433" s="2"/>
      <c r="DM433" s="2"/>
      <c r="DN433" s="2"/>
      <c r="DO433" s="2"/>
      <c r="DP433" s="2"/>
      <c r="DQ433" s="2"/>
      <c r="DR433" s="2"/>
      <c r="DS433" s="2"/>
      <c r="DT433" s="2"/>
      <c r="DU433" s="2"/>
      <c r="DV433" s="2"/>
      <c r="DW433" s="2"/>
      <c r="DX433" s="2"/>
      <c r="DY433" s="2"/>
      <c r="DZ433" s="2"/>
    </row>
    <row r="434" spans="1:130" ht="75.75" hidden="1" customHeight="1" x14ac:dyDescent="0.25">
      <c r="A434" s="49">
        <v>394</v>
      </c>
      <c r="B434" s="62">
        <v>531</v>
      </c>
      <c r="C434" s="56">
        <v>531</v>
      </c>
      <c r="D434" s="9" t="s">
        <v>500</v>
      </c>
      <c r="E434" s="281" t="s">
        <v>11</v>
      </c>
      <c r="F434" s="15" t="s">
        <v>501</v>
      </c>
      <c r="G434" s="282" t="s">
        <v>19</v>
      </c>
      <c r="H434" s="8" t="s">
        <v>895</v>
      </c>
      <c r="I434" s="64" t="s">
        <v>628</v>
      </c>
      <c r="J434" s="8" t="s">
        <v>489</v>
      </c>
      <c r="K434" s="13"/>
      <c r="L434" s="13"/>
      <c r="M434" s="11"/>
      <c r="N434" s="305" t="s">
        <v>542</v>
      </c>
      <c r="O434" s="80"/>
      <c r="P434" s="80"/>
      <c r="Q434" s="80" t="s">
        <v>15</v>
      </c>
      <c r="R434" s="80"/>
      <c r="S434" s="80"/>
      <c r="T434" s="80"/>
      <c r="U434" s="80"/>
      <c r="V434" s="80"/>
      <c r="W434" s="80"/>
      <c r="X434" s="80"/>
      <c r="Y434" s="67">
        <f t="shared" si="214"/>
        <v>1</v>
      </c>
      <c r="Z434" s="16"/>
      <c r="AA434" s="16"/>
      <c r="AB434" s="16"/>
      <c r="AC434" s="16"/>
      <c r="AD434" s="16"/>
      <c r="AE434" s="12"/>
      <c r="AF434" s="12"/>
      <c r="AG434" s="12"/>
      <c r="AH434" s="12"/>
      <c r="AI434" s="12"/>
      <c r="AJ434" s="12" t="s">
        <v>626</v>
      </c>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6">
        <v>2</v>
      </c>
      <c r="BK434" s="16">
        <v>2</v>
      </c>
      <c r="BL434" s="16">
        <v>2</v>
      </c>
      <c r="BM434" s="16">
        <v>2</v>
      </c>
      <c r="BN434" s="16">
        <v>2</v>
      </c>
      <c r="BO434" s="16">
        <v>2</v>
      </c>
      <c r="BP434" s="16">
        <v>2</v>
      </c>
      <c r="BQ434" s="16">
        <v>2</v>
      </c>
      <c r="BR434" s="16">
        <v>2</v>
      </c>
      <c r="BS434" s="16">
        <v>2</v>
      </c>
      <c r="BT434" s="16">
        <v>2</v>
      </c>
      <c r="BU434" s="16">
        <v>2</v>
      </c>
      <c r="BV434" s="16">
        <v>2</v>
      </c>
      <c r="BW434" s="16">
        <v>2</v>
      </c>
      <c r="BX434" s="16">
        <v>2</v>
      </c>
      <c r="BY434" s="16">
        <v>2</v>
      </c>
      <c r="BZ434" s="16">
        <v>2</v>
      </c>
      <c r="CA434" s="16">
        <v>2</v>
      </c>
      <c r="CB434" s="16">
        <v>2</v>
      </c>
      <c r="CC434" s="16">
        <v>2</v>
      </c>
      <c r="CD434" s="16">
        <v>2</v>
      </c>
      <c r="CE434" s="16">
        <v>2</v>
      </c>
      <c r="CF434" s="16">
        <v>1</v>
      </c>
      <c r="CG434" s="16">
        <v>2</v>
      </c>
      <c r="CH434" s="16">
        <v>1</v>
      </c>
      <c r="CI434" s="16">
        <v>1</v>
      </c>
      <c r="CJ434" s="16">
        <v>1</v>
      </c>
      <c r="CK434" s="16">
        <v>1</v>
      </c>
      <c r="CL434" s="16">
        <v>1</v>
      </c>
      <c r="CM434" s="16">
        <v>2</v>
      </c>
      <c r="CN434" s="16">
        <v>2</v>
      </c>
      <c r="CO434" s="16">
        <v>1</v>
      </c>
      <c r="CP434" s="16">
        <v>2</v>
      </c>
      <c r="CQ434" s="16">
        <v>2</v>
      </c>
      <c r="CR434" s="16">
        <v>2</v>
      </c>
      <c r="CS434" s="16">
        <v>2</v>
      </c>
      <c r="CT434" s="16">
        <v>2</v>
      </c>
      <c r="CU434" s="16">
        <v>2</v>
      </c>
      <c r="CV434" s="16">
        <v>2</v>
      </c>
      <c r="CW434" s="69">
        <f t="shared" si="225"/>
        <v>32</v>
      </c>
      <c r="CX434" s="352">
        <f t="shared" si="226"/>
        <v>0.82051282051282048</v>
      </c>
      <c r="CY434" s="69">
        <f t="shared" si="227"/>
        <v>7</v>
      </c>
      <c r="CZ434" s="70">
        <f t="shared" si="228"/>
        <v>0.17948717948717949</v>
      </c>
      <c r="DA434" s="69">
        <f t="shared" si="229"/>
        <v>0</v>
      </c>
      <c r="DB434" s="70">
        <f t="shared" si="230"/>
        <v>0</v>
      </c>
      <c r="DC434" s="69">
        <f t="shared" si="231"/>
        <v>0</v>
      </c>
      <c r="DD434" s="70">
        <f t="shared" si="232"/>
        <v>0</v>
      </c>
      <c r="DE434" s="71">
        <f t="shared" si="233"/>
        <v>1.8205128205128205</v>
      </c>
      <c r="DF434" s="71" t="str">
        <f t="shared" si="234"/>
        <v>Đạt mục tiêu</v>
      </c>
      <c r="DG434" s="2"/>
      <c r="DH434" s="2"/>
      <c r="DI434" s="2"/>
      <c r="DJ434" s="2"/>
      <c r="DK434" s="2"/>
      <c r="DL434" s="2"/>
      <c r="DM434" s="2"/>
      <c r="DN434" s="2"/>
      <c r="DO434" s="2"/>
      <c r="DP434" s="2"/>
      <c r="DQ434" s="2"/>
      <c r="DR434" s="2"/>
      <c r="DS434" s="2"/>
      <c r="DT434" s="2"/>
      <c r="DU434" s="2"/>
      <c r="DV434" s="2"/>
      <c r="DW434" s="2"/>
      <c r="DX434" s="2"/>
      <c r="DY434" s="2"/>
      <c r="DZ434" s="2"/>
    </row>
    <row r="435" spans="1:130" ht="81" hidden="1" customHeight="1" x14ac:dyDescent="0.25">
      <c r="A435" s="49">
        <v>395</v>
      </c>
      <c r="B435" s="62">
        <v>531</v>
      </c>
      <c r="C435" s="56">
        <v>531</v>
      </c>
      <c r="D435" s="9" t="s">
        <v>500</v>
      </c>
      <c r="E435" s="15" t="s">
        <v>11</v>
      </c>
      <c r="F435" s="102" t="s">
        <v>501</v>
      </c>
      <c r="G435" s="149" t="s">
        <v>19</v>
      </c>
      <c r="H435" s="150" t="s">
        <v>1131</v>
      </c>
      <c r="I435" s="64" t="s">
        <v>628</v>
      </c>
      <c r="J435" s="8" t="s">
        <v>489</v>
      </c>
      <c r="K435" s="13"/>
      <c r="L435" s="13"/>
      <c r="M435" s="11"/>
      <c r="N435" s="305" t="s">
        <v>543</v>
      </c>
      <c r="O435" s="80"/>
      <c r="P435" s="80"/>
      <c r="Q435" s="80"/>
      <c r="R435" s="80" t="s">
        <v>15</v>
      </c>
      <c r="S435" s="80"/>
      <c r="T435" s="80"/>
      <c r="U435" s="80"/>
      <c r="V435" s="80"/>
      <c r="W435" s="80"/>
      <c r="X435" s="80"/>
      <c r="Y435" s="67">
        <f t="shared" si="214"/>
        <v>1</v>
      </c>
      <c r="Z435" s="16"/>
      <c r="AA435" s="16"/>
      <c r="AB435" s="16"/>
      <c r="AC435" s="16"/>
      <c r="AD435" s="16"/>
      <c r="AE435" s="12"/>
      <c r="AF435" s="12"/>
      <c r="AG435" s="12"/>
      <c r="AH435" s="12"/>
      <c r="AI435" s="12"/>
      <c r="AJ435" s="12"/>
      <c r="AK435" s="12"/>
      <c r="AL435" s="12" t="s">
        <v>626</v>
      </c>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6">
        <v>2</v>
      </c>
      <c r="BK435" s="16">
        <v>1</v>
      </c>
      <c r="BL435" s="16">
        <v>2</v>
      </c>
      <c r="BM435" s="16">
        <v>2</v>
      </c>
      <c r="BN435" s="16">
        <v>2</v>
      </c>
      <c r="BO435" s="16">
        <v>2</v>
      </c>
      <c r="BP435" s="16">
        <v>2</v>
      </c>
      <c r="BQ435" s="16">
        <v>2</v>
      </c>
      <c r="BR435" s="16">
        <v>2</v>
      </c>
      <c r="BS435" s="16">
        <v>2</v>
      </c>
      <c r="BT435" s="16">
        <v>2</v>
      </c>
      <c r="BU435" s="16">
        <v>2</v>
      </c>
      <c r="BV435" s="16">
        <v>2</v>
      </c>
      <c r="BW435" s="16">
        <v>2</v>
      </c>
      <c r="BX435" s="16">
        <v>2</v>
      </c>
      <c r="BY435" s="16">
        <v>2</v>
      </c>
      <c r="BZ435" s="16">
        <v>2</v>
      </c>
      <c r="CA435" s="16">
        <v>2</v>
      </c>
      <c r="CB435" s="16">
        <v>2</v>
      </c>
      <c r="CC435" s="16">
        <v>2</v>
      </c>
      <c r="CD435" s="16">
        <v>2</v>
      </c>
      <c r="CE435" s="16">
        <v>2</v>
      </c>
      <c r="CF435" s="16">
        <v>2</v>
      </c>
      <c r="CG435" s="16">
        <v>2</v>
      </c>
      <c r="CH435" s="16">
        <v>2</v>
      </c>
      <c r="CI435" s="16">
        <v>2</v>
      </c>
      <c r="CJ435" s="16">
        <v>2</v>
      </c>
      <c r="CK435" s="16">
        <v>2</v>
      </c>
      <c r="CL435" s="16">
        <v>2</v>
      </c>
      <c r="CM435" s="16">
        <v>2</v>
      </c>
      <c r="CN435" s="16">
        <v>2</v>
      </c>
      <c r="CO435" s="16">
        <v>2</v>
      </c>
      <c r="CP435" s="16">
        <v>2</v>
      </c>
      <c r="CQ435" s="16">
        <v>2</v>
      </c>
      <c r="CR435" s="16">
        <v>2</v>
      </c>
      <c r="CS435" s="16">
        <v>2</v>
      </c>
      <c r="CT435" s="16">
        <v>2</v>
      </c>
      <c r="CU435" s="16">
        <v>2</v>
      </c>
      <c r="CV435" s="16">
        <v>2</v>
      </c>
      <c r="CW435" s="69">
        <f t="shared" si="225"/>
        <v>38</v>
      </c>
      <c r="CX435" s="352">
        <f t="shared" si="226"/>
        <v>0.97435897435897434</v>
      </c>
      <c r="CY435" s="69">
        <f t="shared" si="227"/>
        <v>1</v>
      </c>
      <c r="CZ435" s="70">
        <f t="shared" si="228"/>
        <v>2.564102564102564E-2</v>
      </c>
      <c r="DA435" s="69">
        <f t="shared" si="229"/>
        <v>0</v>
      </c>
      <c r="DB435" s="70">
        <f t="shared" si="230"/>
        <v>0</v>
      </c>
      <c r="DC435" s="69">
        <f t="shared" si="231"/>
        <v>0</v>
      </c>
      <c r="DD435" s="70">
        <f t="shared" si="232"/>
        <v>0</v>
      </c>
      <c r="DE435" s="71">
        <f t="shared" si="233"/>
        <v>1.9743589743589745</v>
      </c>
      <c r="DF435" s="71" t="str">
        <f t="shared" si="234"/>
        <v>Đạt mục tiêu</v>
      </c>
      <c r="DG435" s="2"/>
      <c r="DH435" s="2"/>
      <c r="DI435" s="2"/>
      <c r="DJ435" s="2"/>
      <c r="DK435" s="2"/>
      <c r="DL435" s="2"/>
      <c r="DM435" s="2"/>
      <c r="DN435" s="2"/>
      <c r="DO435" s="2"/>
      <c r="DP435" s="2"/>
      <c r="DQ435" s="2"/>
      <c r="DR435" s="2"/>
      <c r="DS435" s="2"/>
      <c r="DT435" s="2"/>
      <c r="DU435" s="2"/>
      <c r="DV435" s="2"/>
      <c r="DW435" s="2"/>
      <c r="DX435" s="2"/>
      <c r="DY435" s="2"/>
      <c r="DZ435" s="2"/>
    </row>
    <row r="436" spans="1:130" ht="79.5" hidden="1" customHeight="1" x14ac:dyDescent="0.25">
      <c r="A436" s="49">
        <v>396</v>
      </c>
      <c r="B436" s="62">
        <v>531</v>
      </c>
      <c r="C436" s="56">
        <v>531</v>
      </c>
      <c r="D436" s="9" t="s">
        <v>500</v>
      </c>
      <c r="E436" s="15" t="s">
        <v>11</v>
      </c>
      <c r="F436" s="15" t="s">
        <v>501</v>
      </c>
      <c r="G436" s="64" t="s">
        <v>19</v>
      </c>
      <c r="H436" s="131" t="s">
        <v>896</v>
      </c>
      <c r="I436" s="64" t="s">
        <v>628</v>
      </c>
      <c r="J436" s="8" t="s">
        <v>489</v>
      </c>
      <c r="K436" s="13"/>
      <c r="L436" s="13"/>
      <c r="M436" s="11"/>
      <c r="N436" s="11" t="s">
        <v>545</v>
      </c>
      <c r="O436" s="80"/>
      <c r="P436" s="80"/>
      <c r="Q436" s="80"/>
      <c r="R436" s="80"/>
      <c r="S436" s="80"/>
      <c r="T436" s="80" t="s">
        <v>15</v>
      </c>
      <c r="U436" s="80"/>
      <c r="V436" s="80"/>
      <c r="W436" s="80"/>
      <c r="X436" s="80"/>
      <c r="Y436" s="67">
        <f t="shared" ref="Y436:Y437" si="235">COUNTIF(O436:X436,"x")</f>
        <v>1</v>
      </c>
      <c r="Z436" s="16"/>
      <c r="AA436" s="16"/>
      <c r="AB436" s="16"/>
      <c r="AC436" s="16"/>
      <c r="AD436" s="16"/>
      <c r="AE436" s="12"/>
      <c r="AF436" s="12"/>
      <c r="AG436" s="12"/>
      <c r="AH436" s="12"/>
      <c r="AI436" s="12"/>
      <c r="AJ436" s="12"/>
      <c r="AK436" s="12"/>
      <c r="AL436" s="12"/>
      <c r="AM436" s="12"/>
      <c r="AN436" s="12"/>
      <c r="AO436" s="12"/>
      <c r="AP436" s="12"/>
      <c r="AQ436" s="12"/>
      <c r="AR436" s="12"/>
      <c r="AS436" s="12"/>
      <c r="AT436" s="12"/>
      <c r="AU436" s="12"/>
      <c r="AV436" s="12" t="s">
        <v>626</v>
      </c>
      <c r="AW436" s="12" t="s">
        <v>645</v>
      </c>
      <c r="AX436" s="12"/>
      <c r="AY436" s="12"/>
      <c r="AZ436" s="12"/>
      <c r="BA436" s="12"/>
      <c r="BB436" s="12"/>
      <c r="BC436" s="12"/>
      <c r="BD436" s="12"/>
      <c r="BE436" s="12"/>
      <c r="BF436" s="12"/>
      <c r="BG436" s="12"/>
      <c r="BH436" s="12"/>
      <c r="BI436" s="12"/>
      <c r="BJ436" s="345">
        <v>2</v>
      </c>
      <c r="BK436" s="345">
        <v>2</v>
      </c>
      <c r="BL436" s="345">
        <v>2</v>
      </c>
      <c r="BM436" s="345">
        <v>2</v>
      </c>
      <c r="BN436" s="345">
        <v>2</v>
      </c>
      <c r="BO436" s="345">
        <v>2</v>
      </c>
      <c r="BP436" s="345">
        <v>2</v>
      </c>
      <c r="BQ436" s="345">
        <v>2</v>
      </c>
      <c r="BR436" s="345">
        <v>2</v>
      </c>
      <c r="BS436" s="345">
        <v>2</v>
      </c>
      <c r="BT436" s="345">
        <v>2</v>
      </c>
      <c r="BU436" s="345">
        <v>2</v>
      </c>
      <c r="BV436" s="345">
        <v>2</v>
      </c>
      <c r="BW436" s="345">
        <v>2</v>
      </c>
      <c r="BX436" s="345">
        <v>2</v>
      </c>
      <c r="BY436" s="345">
        <v>2</v>
      </c>
      <c r="BZ436" s="345">
        <v>2</v>
      </c>
      <c r="CA436" s="345">
        <v>2</v>
      </c>
      <c r="CB436" s="345">
        <v>2</v>
      </c>
      <c r="CC436" s="345">
        <v>2</v>
      </c>
      <c r="CD436" s="345">
        <v>2</v>
      </c>
      <c r="CE436" s="345">
        <v>2</v>
      </c>
      <c r="CF436" s="345">
        <v>2</v>
      </c>
      <c r="CG436" s="345">
        <v>2</v>
      </c>
      <c r="CH436" s="345">
        <v>2</v>
      </c>
      <c r="CI436" s="345">
        <v>2</v>
      </c>
      <c r="CJ436" s="345">
        <v>2</v>
      </c>
      <c r="CK436" s="345">
        <v>2</v>
      </c>
      <c r="CL436" s="345">
        <v>2</v>
      </c>
      <c r="CM436" s="345">
        <v>2</v>
      </c>
      <c r="CN436" s="345">
        <v>2</v>
      </c>
      <c r="CO436" s="345">
        <v>2</v>
      </c>
      <c r="CP436" s="345">
        <v>2</v>
      </c>
      <c r="CQ436" s="345">
        <v>2</v>
      </c>
      <c r="CR436" s="345">
        <v>2</v>
      </c>
      <c r="CS436" s="345">
        <v>2</v>
      </c>
      <c r="CT436" s="345">
        <v>2</v>
      </c>
      <c r="CU436" s="345">
        <v>2</v>
      </c>
      <c r="CV436" s="345">
        <v>2</v>
      </c>
      <c r="CW436" s="335">
        <f t="shared" si="225"/>
        <v>39</v>
      </c>
      <c r="CX436" s="330">
        <f t="shared" si="226"/>
        <v>1</v>
      </c>
      <c r="CY436" s="335">
        <f t="shared" si="227"/>
        <v>0</v>
      </c>
      <c r="CZ436" s="339">
        <f t="shared" si="228"/>
        <v>0</v>
      </c>
      <c r="DA436" s="335">
        <f t="shared" si="229"/>
        <v>0</v>
      </c>
      <c r="DB436" s="339">
        <f t="shared" si="230"/>
        <v>0</v>
      </c>
      <c r="DC436" s="335">
        <f t="shared" si="231"/>
        <v>0</v>
      </c>
      <c r="DD436" s="339">
        <f t="shared" si="232"/>
        <v>0</v>
      </c>
      <c r="DE436" s="71">
        <f t="shared" si="233"/>
        <v>2</v>
      </c>
      <c r="DF436" s="71" t="str">
        <f t="shared" si="234"/>
        <v>Đạt mục tiêu</v>
      </c>
      <c r="DG436" s="2"/>
      <c r="DH436" s="2"/>
      <c r="DI436" s="2"/>
      <c r="DJ436" s="2"/>
      <c r="DK436" s="2"/>
      <c r="DL436" s="2"/>
      <c r="DM436" s="2"/>
      <c r="DN436" s="2"/>
      <c r="DO436" s="2"/>
      <c r="DP436" s="2"/>
      <c r="DQ436" s="2"/>
      <c r="DR436" s="2"/>
      <c r="DS436" s="2"/>
      <c r="DT436" s="2"/>
      <c r="DU436" s="2"/>
      <c r="DV436" s="2"/>
      <c r="DW436" s="2"/>
      <c r="DX436" s="2"/>
      <c r="DY436" s="2"/>
      <c r="DZ436" s="2"/>
    </row>
    <row r="437" spans="1:130" ht="75.75" hidden="1" customHeight="1" x14ac:dyDescent="0.25">
      <c r="A437" s="49">
        <v>397</v>
      </c>
      <c r="B437" s="62">
        <v>531</v>
      </c>
      <c r="C437" s="56">
        <v>531</v>
      </c>
      <c r="D437" s="9" t="s">
        <v>500</v>
      </c>
      <c r="E437" s="15" t="s">
        <v>11</v>
      </c>
      <c r="F437" s="15" t="s">
        <v>501</v>
      </c>
      <c r="G437" s="64" t="s">
        <v>19</v>
      </c>
      <c r="H437" s="131" t="s">
        <v>1138</v>
      </c>
      <c r="I437" s="64" t="s">
        <v>628</v>
      </c>
      <c r="J437" s="8" t="s">
        <v>489</v>
      </c>
      <c r="K437" s="13"/>
      <c r="L437" s="13"/>
      <c r="M437" s="11"/>
      <c r="N437" s="305" t="s">
        <v>544</v>
      </c>
      <c r="O437" s="80"/>
      <c r="P437" s="80"/>
      <c r="Q437" s="80"/>
      <c r="R437" s="80"/>
      <c r="S437" s="80" t="s">
        <v>15</v>
      </c>
      <c r="T437" s="80"/>
      <c r="U437" s="80"/>
      <c r="V437" s="80"/>
      <c r="W437" s="80"/>
      <c r="X437" s="80"/>
      <c r="Y437" s="67">
        <f t="shared" si="235"/>
        <v>1</v>
      </c>
      <c r="Z437" s="16"/>
      <c r="AA437" s="16"/>
      <c r="AB437" s="16"/>
      <c r="AC437" s="16"/>
      <c r="AD437" s="16"/>
      <c r="AE437" s="12"/>
      <c r="AF437" s="12"/>
      <c r="AG437" s="12"/>
      <c r="AH437" s="12"/>
      <c r="AI437" s="12"/>
      <c r="AJ437" s="12"/>
      <c r="AK437" s="12"/>
      <c r="AL437" s="12"/>
      <c r="AM437" s="12"/>
      <c r="AN437" s="12"/>
      <c r="AO437" s="12"/>
      <c r="AP437" s="12"/>
      <c r="AQ437" s="12" t="s">
        <v>626</v>
      </c>
      <c r="AR437" s="12"/>
      <c r="AS437" s="12"/>
      <c r="AT437" s="12"/>
      <c r="AU437" s="12"/>
      <c r="AV437" s="12"/>
      <c r="AW437" s="12"/>
      <c r="AX437" s="12"/>
      <c r="AY437" s="12"/>
      <c r="AZ437" s="12"/>
      <c r="BA437" s="12"/>
      <c r="BB437" s="12"/>
      <c r="BC437" s="12"/>
      <c r="BD437" s="12"/>
      <c r="BE437" s="12"/>
      <c r="BF437" s="12"/>
      <c r="BG437" s="12"/>
      <c r="BH437" s="12"/>
      <c r="BI437" s="12"/>
      <c r="BJ437" s="16">
        <v>2</v>
      </c>
      <c r="BK437" s="16">
        <v>2</v>
      </c>
      <c r="BL437" s="16">
        <v>2</v>
      </c>
      <c r="BM437" s="16">
        <v>2</v>
      </c>
      <c r="BN437" s="16">
        <v>2</v>
      </c>
      <c r="BO437" s="16">
        <v>2</v>
      </c>
      <c r="BP437" s="16">
        <v>2</v>
      </c>
      <c r="BQ437" s="16">
        <v>2</v>
      </c>
      <c r="BR437" s="16">
        <v>2</v>
      </c>
      <c r="BS437" s="16">
        <v>2</v>
      </c>
      <c r="BT437" s="16">
        <v>2</v>
      </c>
      <c r="BU437" s="16">
        <v>2</v>
      </c>
      <c r="BV437" s="16">
        <v>2</v>
      </c>
      <c r="BW437" s="16">
        <v>2</v>
      </c>
      <c r="BX437" s="16">
        <v>2</v>
      </c>
      <c r="BY437" s="16">
        <v>2</v>
      </c>
      <c r="BZ437" s="16">
        <v>2</v>
      </c>
      <c r="CA437" s="16">
        <v>2</v>
      </c>
      <c r="CB437" s="16">
        <v>2</v>
      </c>
      <c r="CC437" s="16">
        <v>2</v>
      </c>
      <c r="CD437" s="16">
        <v>2</v>
      </c>
      <c r="CE437" s="16">
        <v>2</v>
      </c>
      <c r="CF437" s="16">
        <v>2</v>
      </c>
      <c r="CG437" s="16">
        <v>2</v>
      </c>
      <c r="CH437" s="16">
        <v>2</v>
      </c>
      <c r="CI437" s="16">
        <v>2</v>
      </c>
      <c r="CJ437" s="16">
        <v>2</v>
      </c>
      <c r="CK437" s="16">
        <v>2</v>
      </c>
      <c r="CL437" s="16">
        <v>2</v>
      </c>
      <c r="CM437" s="16">
        <v>2</v>
      </c>
      <c r="CN437" s="16">
        <v>2</v>
      </c>
      <c r="CO437" s="16">
        <v>2</v>
      </c>
      <c r="CP437" s="16">
        <v>2</v>
      </c>
      <c r="CQ437" s="16">
        <v>2</v>
      </c>
      <c r="CR437" s="16">
        <v>2</v>
      </c>
      <c r="CS437" s="16"/>
      <c r="CT437" s="16">
        <v>2</v>
      </c>
      <c r="CU437" s="16">
        <v>2</v>
      </c>
      <c r="CV437" s="16">
        <v>2</v>
      </c>
      <c r="CW437" s="69">
        <f t="shared" si="225"/>
        <v>38</v>
      </c>
      <c r="CX437" s="352">
        <f t="shared" si="226"/>
        <v>1</v>
      </c>
      <c r="CY437" s="69">
        <f t="shared" si="227"/>
        <v>0</v>
      </c>
      <c r="CZ437" s="70">
        <f t="shared" si="228"/>
        <v>0</v>
      </c>
      <c r="DA437" s="69">
        <f t="shared" si="229"/>
        <v>0</v>
      </c>
      <c r="DB437" s="70">
        <f t="shared" si="230"/>
        <v>0</v>
      </c>
      <c r="DC437" s="69">
        <f t="shared" si="231"/>
        <v>0</v>
      </c>
      <c r="DD437" s="70">
        <f t="shared" si="232"/>
        <v>0</v>
      </c>
      <c r="DE437" s="71">
        <f t="shared" si="233"/>
        <v>2</v>
      </c>
      <c r="DF437" s="71" t="str">
        <f t="shared" si="234"/>
        <v>Đạt mục tiêu</v>
      </c>
      <c r="DG437" s="2"/>
      <c r="DH437" s="2"/>
      <c r="DI437" s="2"/>
      <c r="DJ437" s="2"/>
      <c r="DK437" s="2"/>
      <c r="DL437" s="2"/>
      <c r="DM437" s="2"/>
      <c r="DN437" s="2"/>
      <c r="DO437" s="2"/>
      <c r="DP437" s="2"/>
      <c r="DQ437" s="2"/>
      <c r="DR437" s="2"/>
      <c r="DS437" s="2"/>
      <c r="DT437" s="2"/>
      <c r="DU437" s="2"/>
      <c r="DV437" s="2"/>
      <c r="DW437" s="2"/>
      <c r="DX437" s="2"/>
      <c r="DY437" s="2"/>
      <c r="DZ437" s="2"/>
    </row>
    <row r="438" spans="1:130" ht="87.75" hidden="1" customHeight="1" x14ac:dyDescent="0.25">
      <c r="A438" s="49">
        <v>398</v>
      </c>
      <c r="B438" s="62">
        <v>531</v>
      </c>
      <c r="C438" s="56">
        <v>531</v>
      </c>
      <c r="D438" s="9" t="s">
        <v>500</v>
      </c>
      <c r="E438" s="15" t="s">
        <v>11</v>
      </c>
      <c r="F438" s="15" t="s">
        <v>501</v>
      </c>
      <c r="G438" s="64" t="s">
        <v>19</v>
      </c>
      <c r="H438" s="131" t="s">
        <v>1144</v>
      </c>
      <c r="I438" s="64" t="s">
        <v>628</v>
      </c>
      <c r="J438" s="8" t="s">
        <v>489</v>
      </c>
      <c r="K438" s="13"/>
      <c r="L438" s="13"/>
      <c r="M438" s="11"/>
      <c r="N438" s="11" t="s">
        <v>546</v>
      </c>
      <c r="O438" s="80"/>
      <c r="P438" s="80"/>
      <c r="Q438" s="80"/>
      <c r="R438" s="80"/>
      <c r="S438" s="80"/>
      <c r="T438" s="80"/>
      <c r="U438" s="80" t="s">
        <v>15</v>
      </c>
      <c r="V438" s="80"/>
      <c r="W438" s="80"/>
      <c r="X438" s="80"/>
      <c r="Y438" s="67">
        <v>1</v>
      </c>
      <c r="Z438" s="16"/>
      <c r="AA438" s="16"/>
      <c r="AB438" s="16"/>
      <c r="AC438" s="16"/>
      <c r="AD438" s="16"/>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6"/>
      <c r="BK438" s="16"/>
      <c r="BL438" s="16"/>
      <c r="BM438" s="16"/>
      <c r="BN438" s="16"/>
      <c r="BO438" s="16"/>
      <c r="BP438" s="16"/>
      <c r="BQ438" s="16"/>
      <c r="BR438" s="16">
        <v>2</v>
      </c>
      <c r="BS438" s="16">
        <v>2</v>
      </c>
      <c r="BT438" s="16">
        <v>2</v>
      </c>
      <c r="BU438" s="16">
        <v>2</v>
      </c>
      <c r="BV438" s="16">
        <v>2</v>
      </c>
      <c r="BW438" s="16">
        <v>2</v>
      </c>
      <c r="BX438" s="16">
        <v>2</v>
      </c>
      <c r="BY438" s="16">
        <v>2</v>
      </c>
      <c r="BZ438" s="16">
        <v>2</v>
      </c>
      <c r="CA438" s="16">
        <v>2</v>
      </c>
      <c r="CB438" s="16">
        <v>2</v>
      </c>
      <c r="CC438" s="16">
        <v>2</v>
      </c>
      <c r="CD438" s="16">
        <v>2</v>
      </c>
      <c r="CE438" s="16"/>
      <c r="CF438" s="16"/>
      <c r="CG438" s="16"/>
      <c r="CH438" s="16"/>
      <c r="CI438" s="16"/>
      <c r="CJ438" s="16"/>
      <c r="CK438" s="16"/>
      <c r="CL438" s="16"/>
      <c r="CM438" s="16"/>
      <c r="CN438" s="16"/>
      <c r="CO438" s="16"/>
      <c r="CP438" s="16"/>
      <c r="CQ438" s="16"/>
      <c r="CR438" s="16"/>
      <c r="CS438" s="16"/>
      <c r="CT438" s="16"/>
      <c r="CU438" s="16"/>
      <c r="CV438" s="16"/>
      <c r="CW438" s="69"/>
      <c r="CX438" s="352"/>
      <c r="CY438" s="69"/>
      <c r="CZ438" s="70"/>
      <c r="DA438" s="69"/>
      <c r="DB438" s="70"/>
      <c r="DC438" s="69"/>
      <c r="DD438" s="70"/>
      <c r="DE438" s="71"/>
      <c r="DF438" s="71"/>
      <c r="DG438" s="2"/>
      <c r="DH438" s="2"/>
      <c r="DI438" s="2"/>
      <c r="DJ438" s="2"/>
      <c r="DK438" s="2"/>
      <c r="DL438" s="2"/>
      <c r="DM438" s="2"/>
      <c r="DN438" s="2"/>
      <c r="DO438" s="2"/>
      <c r="DP438" s="2"/>
      <c r="DQ438" s="2"/>
      <c r="DR438" s="2"/>
      <c r="DS438" s="2"/>
      <c r="DT438" s="2"/>
      <c r="DU438" s="2"/>
      <c r="DV438" s="2"/>
      <c r="DW438" s="2"/>
      <c r="DX438" s="2"/>
      <c r="DY438" s="2"/>
      <c r="DZ438" s="2"/>
    </row>
    <row r="439" spans="1:130" ht="90.75" hidden="1" customHeight="1" x14ac:dyDescent="0.25">
      <c r="A439" s="49">
        <v>399</v>
      </c>
      <c r="B439" s="62">
        <v>531</v>
      </c>
      <c r="C439" s="56">
        <v>531</v>
      </c>
      <c r="D439" s="9" t="s">
        <v>500</v>
      </c>
      <c r="E439" s="15" t="s">
        <v>11</v>
      </c>
      <c r="F439" s="15" t="s">
        <v>501</v>
      </c>
      <c r="G439" s="64" t="s">
        <v>19</v>
      </c>
      <c r="H439" s="8" t="s">
        <v>897</v>
      </c>
      <c r="I439" s="64" t="s">
        <v>628</v>
      </c>
      <c r="J439" s="8" t="s">
        <v>489</v>
      </c>
      <c r="K439" s="13"/>
      <c r="L439" s="13"/>
      <c r="M439" s="11"/>
      <c r="N439" s="11" t="s">
        <v>1268</v>
      </c>
      <c r="O439" s="80"/>
      <c r="P439" s="80"/>
      <c r="Q439" s="80"/>
      <c r="R439" s="80"/>
      <c r="S439" s="80"/>
      <c r="T439" s="80"/>
      <c r="U439" s="80"/>
      <c r="V439" s="80" t="s">
        <v>15</v>
      </c>
      <c r="W439" s="80"/>
      <c r="X439" s="80"/>
      <c r="Y439" s="67">
        <f t="shared" ref="Y439:Y447" si="236">COUNTIF(O439:X439,"x")</f>
        <v>1</v>
      </c>
      <c r="Z439" s="16"/>
      <c r="AA439" s="16"/>
      <c r="AB439" s="16"/>
      <c r="AC439" s="16"/>
      <c r="AD439" s="16"/>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t="s">
        <v>626</v>
      </c>
      <c r="BD439" s="12"/>
      <c r="BE439" s="12" t="s">
        <v>645</v>
      </c>
      <c r="BF439" s="12"/>
      <c r="BG439" s="12"/>
      <c r="BH439" s="12"/>
      <c r="BI439" s="12"/>
      <c r="BJ439" s="16">
        <v>2</v>
      </c>
      <c r="BK439" s="16">
        <v>2</v>
      </c>
      <c r="BL439" s="16">
        <v>2</v>
      </c>
      <c r="BM439" s="16">
        <v>2</v>
      </c>
      <c r="BN439" s="16">
        <v>2</v>
      </c>
      <c r="BO439" s="16">
        <v>2</v>
      </c>
      <c r="BP439" s="16">
        <v>2</v>
      </c>
      <c r="BQ439" s="16">
        <v>2</v>
      </c>
      <c r="BR439" s="16">
        <v>2</v>
      </c>
      <c r="BS439" s="16">
        <v>2</v>
      </c>
      <c r="BT439" s="16">
        <v>2</v>
      </c>
      <c r="BU439" s="16">
        <v>2</v>
      </c>
      <c r="BV439" s="16">
        <v>2</v>
      </c>
      <c r="BW439" s="16">
        <v>2</v>
      </c>
      <c r="BX439" s="16">
        <v>2</v>
      </c>
      <c r="BY439" s="16">
        <v>2</v>
      </c>
      <c r="BZ439" s="16">
        <v>2</v>
      </c>
      <c r="CA439" s="16">
        <v>2</v>
      </c>
      <c r="CB439" s="16">
        <v>2</v>
      </c>
      <c r="CC439" s="16">
        <v>2</v>
      </c>
      <c r="CD439" s="16">
        <v>2</v>
      </c>
      <c r="CE439" s="16">
        <v>2</v>
      </c>
      <c r="CF439" s="16">
        <v>2</v>
      </c>
      <c r="CG439" s="16">
        <v>2</v>
      </c>
      <c r="CH439" s="16">
        <v>2</v>
      </c>
      <c r="CI439" s="16">
        <v>2</v>
      </c>
      <c r="CJ439" s="16">
        <v>2</v>
      </c>
      <c r="CK439" s="16">
        <v>2</v>
      </c>
      <c r="CL439" s="16">
        <v>2</v>
      </c>
      <c r="CM439" s="16">
        <v>2</v>
      </c>
      <c r="CN439" s="16">
        <v>2</v>
      </c>
      <c r="CO439" s="16">
        <v>2</v>
      </c>
      <c r="CP439" s="16">
        <v>2</v>
      </c>
      <c r="CQ439" s="16">
        <v>2</v>
      </c>
      <c r="CR439" s="16">
        <v>2</v>
      </c>
      <c r="CS439" s="16"/>
      <c r="CT439" s="16">
        <v>2</v>
      </c>
      <c r="CU439" s="16">
        <v>2</v>
      </c>
      <c r="CV439" s="16">
        <v>2</v>
      </c>
      <c r="CW439" s="69">
        <f>COUNTIF(BJ439:CV439,"2")</f>
        <v>38</v>
      </c>
      <c r="CX439" s="352">
        <f t="shared" ref="CX439:CX449" si="237">CW439/(CW439+CY439+DA439+DC439)</f>
        <v>1</v>
      </c>
      <c r="CY439" s="69">
        <f t="shared" ref="CY439:CY449" si="238">COUNTIF(BJ439:CV439,"1")</f>
        <v>0</v>
      </c>
      <c r="CZ439" s="70">
        <f t="shared" ref="CZ439:CZ449" si="239">CY439/(CW439+CY439+DA439+DC439)</f>
        <v>0</v>
      </c>
      <c r="DA439" s="69">
        <f t="shared" ref="DA439:DA449" si="240">COUNTIF(BJ439:CV439,"0")</f>
        <v>0</v>
      </c>
      <c r="DB439" s="70">
        <f t="shared" ref="DB439:DB449" si="241">DA439/(CW439+CY439+DA439+DC439)</f>
        <v>0</v>
      </c>
      <c r="DC439" s="69">
        <f t="shared" ref="DC439:DC449" si="242">COUNTIF(BJ439:CV439,"KĐG")</f>
        <v>0</v>
      </c>
      <c r="DD439" s="70">
        <f t="shared" ref="DD439:DD449" si="243">DC439/(CW439+CY439+DA439+DC439)</f>
        <v>0</v>
      </c>
      <c r="DE439" s="71">
        <f t="shared" ref="DE439:DE449" si="244">(((CW439*2)+(CY439*1)+(DA439*0)))/(CW439+CY439+DA439)</f>
        <v>2</v>
      </c>
      <c r="DF439" s="71" t="str">
        <f t="shared" ref="DF439:DF449" si="245">IF(DD439&gt;=50%,"KĐG",IF(DE439&gt;=1.6,"Đạt mục tiêu",IF(DE439&gt;=1,"Cần cố gắng","Chưa đạt")))</f>
        <v>Đạt mục tiêu</v>
      </c>
      <c r="DG439" s="2"/>
      <c r="DH439" s="2"/>
      <c r="DI439" s="2"/>
      <c r="DJ439" s="2"/>
      <c r="DK439" s="2"/>
      <c r="DL439" s="2"/>
      <c r="DM439" s="2"/>
      <c r="DN439" s="2"/>
      <c r="DO439" s="2"/>
      <c r="DP439" s="2"/>
      <c r="DQ439" s="2"/>
      <c r="DR439" s="2"/>
      <c r="DS439" s="2"/>
      <c r="DT439" s="2"/>
      <c r="DU439" s="2"/>
      <c r="DV439" s="2"/>
      <c r="DW439" s="2"/>
      <c r="DX439" s="2"/>
      <c r="DY439" s="2"/>
      <c r="DZ439" s="2"/>
    </row>
    <row r="440" spans="1:130" ht="70.5" hidden="1" customHeight="1" x14ac:dyDescent="0.25">
      <c r="A440" s="49">
        <v>400</v>
      </c>
      <c r="B440" s="62">
        <v>531</v>
      </c>
      <c r="C440" s="56">
        <v>531</v>
      </c>
      <c r="D440" s="9" t="s">
        <v>500</v>
      </c>
      <c r="E440" s="15" t="s">
        <v>11</v>
      </c>
      <c r="F440" s="15" t="s">
        <v>898</v>
      </c>
      <c r="G440" s="64" t="s">
        <v>19</v>
      </c>
      <c r="H440" s="8" t="s">
        <v>899</v>
      </c>
      <c r="I440" s="64" t="s">
        <v>628</v>
      </c>
      <c r="J440" s="8" t="s">
        <v>489</v>
      </c>
      <c r="K440" s="14"/>
      <c r="L440" s="14"/>
      <c r="M440" s="11"/>
      <c r="N440" s="11" t="s">
        <v>547</v>
      </c>
      <c r="O440" s="80"/>
      <c r="P440" s="80"/>
      <c r="Q440" s="80"/>
      <c r="R440" s="80"/>
      <c r="S440" s="80"/>
      <c r="T440" s="80"/>
      <c r="U440" s="80"/>
      <c r="V440" s="80"/>
      <c r="W440" s="80" t="s">
        <v>15</v>
      </c>
      <c r="X440" s="80"/>
      <c r="Y440" s="67">
        <f t="shared" si="236"/>
        <v>1</v>
      </c>
      <c r="Z440" s="16"/>
      <c r="AA440" s="16"/>
      <c r="AB440" s="16"/>
      <c r="AC440" s="16"/>
      <c r="AD440" s="16"/>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t="s">
        <v>626</v>
      </c>
      <c r="BH440" s="12"/>
      <c r="BI440" s="12"/>
      <c r="BJ440" s="16">
        <v>2</v>
      </c>
      <c r="BK440" s="16">
        <v>2</v>
      </c>
      <c r="BL440" s="16">
        <v>2</v>
      </c>
      <c r="BM440" s="16">
        <v>2</v>
      </c>
      <c r="BN440" s="16">
        <v>2</v>
      </c>
      <c r="BO440" s="16">
        <v>2</v>
      </c>
      <c r="BP440" s="16">
        <v>2</v>
      </c>
      <c r="BQ440" s="16">
        <v>2</v>
      </c>
      <c r="BR440" s="16">
        <v>2</v>
      </c>
      <c r="BS440" s="16">
        <v>2</v>
      </c>
      <c r="BT440" s="16">
        <v>2</v>
      </c>
      <c r="BU440" s="16">
        <v>2</v>
      </c>
      <c r="BV440" s="16">
        <v>2</v>
      </c>
      <c r="BW440" s="16">
        <v>2</v>
      </c>
      <c r="BX440" s="16">
        <v>2</v>
      </c>
      <c r="BY440" s="16">
        <v>2</v>
      </c>
      <c r="BZ440" s="16">
        <v>2</v>
      </c>
      <c r="CA440" s="16">
        <v>2</v>
      </c>
      <c r="CB440" s="16">
        <v>2</v>
      </c>
      <c r="CC440" s="16">
        <v>2</v>
      </c>
      <c r="CD440" s="16">
        <v>2</v>
      </c>
      <c r="CE440" s="16">
        <v>2</v>
      </c>
      <c r="CF440" s="16">
        <v>2</v>
      </c>
      <c r="CG440" s="16">
        <v>2</v>
      </c>
      <c r="CH440" s="16">
        <v>2</v>
      </c>
      <c r="CI440" s="16">
        <v>2</v>
      </c>
      <c r="CJ440" s="16">
        <v>2</v>
      </c>
      <c r="CK440" s="16">
        <v>2</v>
      </c>
      <c r="CL440" s="16">
        <v>2</v>
      </c>
      <c r="CM440" s="16">
        <v>2</v>
      </c>
      <c r="CN440" s="16">
        <v>2</v>
      </c>
      <c r="CO440" s="16">
        <v>2</v>
      </c>
      <c r="CP440" s="16">
        <v>2</v>
      </c>
      <c r="CQ440" s="16">
        <v>2</v>
      </c>
      <c r="CR440" s="16">
        <v>2</v>
      </c>
      <c r="CS440" s="16"/>
      <c r="CT440" s="16">
        <v>2</v>
      </c>
      <c r="CU440" s="16">
        <v>2</v>
      </c>
      <c r="CV440" s="16">
        <v>2</v>
      </c>
      <c r="CW440" s="69">
        <f>COUNTIF(BJ440:CV440,"2")</f>
        <v>38</v>
      </c>
      <c r="CX440" s="352">
        <f t="shared" si="237"/>
        <v>1</v>
      </c>
      <c r="CY440" s="69">
        <f t="shared" si="238"/>
        <v>0</v>
      </c>
      <c r="CZ440" s="70">
        <f t="shared" si="239"/>
        <v>0</v>
      </c>
      <c r="DA440" s="69">
        <f t="shared" si="240"/>
        <v>0</v>
      </c>
      <c r="DB440" s="70">
        <f t="shared" si="241"/>
        <v>0</v>
      </c>
      <c r="DC440" s="69">
        <f t="shared" si="242"/>
        <v>0</v>
      </c>
      <c r="DD440" s="70">
        <f t="shared" si="243"/>
        <v>0</v>
      </c>
      <c r="DE440" s="71">
        <f t="shared" si="244"/>
        <v>2</v>
      </c>
      <c r="DF440" s="71" t="str">
        <f t="shared" si="245"/>
        <v>Đạt mục tiêu</v>
      </c>
      <c r="DG440" s="2"/>
      <c r="DH440" s="2"/>
      <c r="DI440" s="2"/>
      <c r="DJ440" s="2"/>
      <c r="DK440" s="2"/>
      <c r="DL440" s="2"/>
      <c r="DM440" s="2"/>
      <c r="DN440" s="2"/>
      <c r="DO440" s="2"/>
      <c r="DP440" s="2"/>
      <c r="DQ440" s="2"/>
      <c r="DR440" s="2"/>
      <c r="DS440" s="2"/>
      <c r="DT440" s="2"/>
      <c r="DU440" s="2"/>
      <c r="DV440" s="2"/>
      <c r="DW440" s="2"/>
      <c r="DX440" s="2"/>
      <c r="DY440" s="2"/>
      <c r="DZ440" s="2"/>
    </row>
    <row r="441" spans="1:130" ht="80.25" hidden="1" customHeight="1" x14ac:dyDescent="0.25">
      <c r="A441" s="49">
        <v>401</v>
      </c>
      <c r="B441" s="62">
        <v>531</v>
      </c>
      <c r="C441" s="56">
        <v>534</v>
      </c>
      <c r="D441" s="9" t="s">
        <v>502</v>
      </c>
      <c r="E441" s="28" t="s">
        <v>11</v>
      </c>
      <c r="F441" s="15" t="s">
        <v>503</v>
      </c>
      <c r="G441" s="64" t="s">
        <v>19</v>
      </c>
      <c r="H441" s="15" t="s">
        <v>1348</v>
      </c>
      <c r="I441" s="64" t="s">
        <v>628</v>
      </c>
      <c r="J441" s="8" t="s">
        <v>489</v>
      </c>
      <c r="K441" s="12" t="s">
        <v>6</v>
      </c>
      <c r="L441" s="12" t="s">
        <v>15</v>
      </c>
      <c r="M441" s="11">
        <v>4</v>
      </c>
      <c r="N441" s="297" t="s">
        <v>1200</v>
      </c>
      <c r="O441" s="80" t="s">
        <v>15</v>
      </c>
      <c r="P441" s="80"/>
      <c r="Q441" s="80"/>
      <c r="R441" s="80"/>
      <c r="S441" s="80"/>
      <c r="T441" s="80"/>
      <c r="U441" s="80"/>
      <c r="V441" s="80"/>
      <c r="W441" s="80"/>
      <c r="X441" s="80"/>
      <c r="Y441" s="67">
        <f t="shared" si="236"/>
        <v>1</v>
      </c>
      <c r="Z441" s="16"/>
      <c r="AA441" s="16" t="s">
        <v>645</v>
      </c>
      <c r="AB441" s="16"/>
      <c r="AC441" s="16" t="s">
        <v>626</v>
      </c>
      <c r="AD441" s="16"/>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6">
        <v>2</v>
      </c>
      <c r="BK441" s="16">
        <v>2</v>
      </c>
      <c r="BL441" s="16">
        <v>2</v>
      </c>
      <c r="BM441" s="16">
        <v>2</v>
      </c>
      <c r="BN441" s="16">
        <v>2</v>
      </c>
      <c r="BO441" s="16">
        <v>2</v>
      </c>
      <c r="BP441" s="16">
        <v>2</v>
      </c>
      <c r="BQ441" s="16">
        <v>2</v>
      </c>
      <c r="BR441" s="16">
        <v>2</v>
      </c>
      <c r="BS441" s="16">
        <v>2</v>
      </c>
      <c r="BT441" s="16">
        <v>2</v>
      </c>
      <c r="BU441" s="16">
        <v>2</v>
      </c>
      <c r="BV441" s="16">
        <v>2</v>
      </c>
      <c r="BW441" s="16">
        <v>2</v>
      </c>
      <c r="BX441" s="16">
        <v>2</v>
      </c>
      <c r="BY441" s="16">
        <v>2</v>
      </c>
      <c r="BZ441" s="16">
        <v>2</v>
      </c>
      <c r="CA441" s="16">
        <v>2</v>
      </c>
      <c r="CB441" s="16">
        <v>2</v>
      </c>
      <c r="CC441" s="16">
        <v>2</v>
      </c>
      <c r="CD441" s="16">
        <v>2</v>
      </c>
      <c r="CE441" s="16">
        <v>1</v>
      </c>
      <c r="CF441" s="16">
        <v>1</v>
      </c>
      <c r="CG441" s="16">
        <v>1</v>
      </c>
      <c r="CH441" s="16">
        <v>1</v>
      </c>
      <c r="CI441" s="16">
        <v>1</v>
      </c>
      <c r="CJ441" s="16">
        <v>1</v>
      </c>
      <c r="CK441" s="16">
        <v>1</v>
      </c>
      <c r="CL441" s="16">
        <v>1</v>
      </c>
      <c r="CM441" s="16">
        <v>1</v>
      </c>
      <c r="CN441" s="16">
        <v>2</v>
      </c>
      <c r="CO441" s="16">
        <v>2</v>
      </c>
      <c r="CP441" s="16">
        <v>2</v>
      </c>
      <c r="CQ441" s="16">
        <v>2</v>
      </c>
      <c r="CR441" s="16">
        <v>2</v>
      </c>
      <c r="CS441" s="16">
        <v>2</v>
      </c>
      <c r="CT441" s="16">
        <v>2</v>
      </c>
      <c r="CU441" s="16">
        <v>2</v>
      </c>
      <c r="CV441" s="16">
        <v>2</v>
      </c>
      <c r="CW441" s="69">
        <f>COUNTIF(BJ441:CV441,"2")</f>
        <v>30</v>
      </c>
      <c r="CX441" s="352">
        <f t="shared" si="237"/>
        <v>0.76923076923076927</v>
      </c>
      <c r="CY441" s="69">
        <f t="shared" si="238"/>
        <v>9</v>
      </c>
      <c r="CZ441" s="70">
        <f t="shared" si="239"/>
        <v>0.23076923076923078</v>
      </c>
      <c r="DA441" s="69">
        <f t="shared" si="240"/>
        <v>0</v>
      </c>
      <c r="DB441" s="70">
        <f t="shared" si="241"/>
        <v>0</v>
      </c>
      <c r="DC441" s="69">
        <f t="shared" si="242"/>
        <v>0</v>
      </c>
      <c r="DD441" s="70">
        <f t="shared" si="243"/>
        <v>0</v>
      </c>
      <c r="DE441" s="71">
        <f t="shared" si="244"/>
        <v>1.7692307692307692</v>
      </c>
      <c r="DF441" s="71" t="str">
        <f t="shared" si="245"/>
        <v>Đạt mục tiêu</v>
      </c>
      <c r="DG441" s="2"/>
      <c r="DH441" s="2"/>
      <c r="DI441" s="2"/>
      <c r="DJ441" s="2"/>
      <c r="DK441" s="2"/>
      <c r="DL441" s="2"/>
      <c r="DM441" s="2"/>
      <c r="DN441" s="2"/>
      <c r="DO441" s="2"/>
      <c r="DP441" s="2"/>
      <c r="DQ441" s="2"/>
      <c r="DR441" s="2"/>
      <c r="DS441" s="2"/>
      <c r="DT441" s="2"/>
      <c r="DU441" s="2"/>
      <c r="DV441" s="2"/>
      <c r="DW441" s="2"/>
      <c r="DX441" s="2"/>
      <c r="DY441" s="2"/>
      <c r="DZ441" s="2"/>
    </row>
    <row r="442" spans="1:130" ht="67.5" customHeight="1" x14ac:dyDescent="0.25">
      <c r="A442" s="49">
        <v>402</v>
      </c>
      <c r="B442" s="55">
        <v>534</v>
      </c>
      <c r="C442" s="56">
        <v>534</v>
      </c>
      <c r="D442" s="9" t="s">
        <v>502</v>
      </c>
      <c r="E442" s="28" t="s">
        <v>11</v>
      </c>
      <c r="F442" s="15" t="s">
        <v>503</v>
      </c>
      <c r="G442" s="64" t="s">
        <v>19</v>
      </c>
      <c r="H442" s="141" t="s">
        <v>1390</v>
      </c>
      <c r="I442" s="64" t="s">
        <v>628</v>
      </c>
      <c r="J442" s="8" t="s">
        <v>489</v>
      </c>
      <c r="K442" s="13"/>
      <c r="L442" s="13"/>
      <c r="M442" s="11"/>
      <c r="N442" s="305" t="s">
        <v>541</v>
      </c>
      <c r="O442" s="80"/>
      <c r="P442" s="80" t="s">
        <v>15</v>
      </c>
      <c r="Q442" s="80"/>
      <c r="R442" s="80"/>
      <c r="S442" s="80"/>
      <c r="T442" s="80"/>
      <c r="U442" s="80"/>
      <c r="V442" s="80"/>
      <c r="W442" s="80"/>
      <c r="X442" s="80"/>
      <c r="Y442" s="67">
        <f t="shared" si="236"/>
        <v>1</v>
      </c>
      <c r="Z442" s="16"/>
      <c r="AA442" s="12"/>
      <c r="AB442" s="12"/>
      <c r="AC442" s="12"/>
      <c r="AD442" s="12"/>
      <c r="AE442" s="12" t="s">
        <v>626</v>
      </c>
      <c r="AF442" s="12" t="s">
        <v>626</v>
      </c>
      <c r="AG442" s="12" t="s">
        <v>645</v>
      </c>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6">
        <v>2</v>
      </c>
      <c r="BK442" s="16">
        <v>2</v>
      </c>
      <c r="BL442" s="16">
        <v>2</v>
      </c>
      <c r="BM442" s="16">
        <v>2</v>
      </c>
      <c r="BN442" s="16">
        <v>2</v>
      </c>
      <c r="BO442" s="16">
        <v>2</v>
      </c>
      <c r="BP442" s="16">
        <v>2</v>
      </c>
      <c r="BQ442" s="16">
        <v>2</v>
      </c>
      <c r="BR442" s="16">
        <v>2</v>
      </c>
      <c r="BS442" s="16">
        <v>2</v>
      </c>
      <c r="BT442" s="16">
        <v>2</v>
      </c>
      <c r="BU442" s="16">
        <v>2</v>
      </c>
      <c r="BV442" s="16">
        <v>2</v>
      </c>
      <c r="BW442" s="16">
        <v>2</v>
      </c>
      <c r="BX442" s="16">
        <v>2</v>
      </c>
      <c r="BY442" s="16">
        <v>2</v>
      </c>
      <c r="BZ442" s="16">
        <v>2</v>
      </c>
      <c r="CA442" s="16">
        <v>2</v>
      </c>
      <c r="CB442" s="16">
        <v>2</v>
      </c>
      <c r="CC442" s="16">
        <v>2</v>
      </c>
      <c r="CD442" s="16">
        <v>2</v>
      </c>
      <c r="CE442" s="16">
        <v>2</v>
      </c>
      <c r="CF442" s="16">
        <v>2</v>
      </c>
      <c r="CG442" s="16">
        <v>2</v>
      </c>
      <c r="CH442" s="16">
        <v>2</v>
      </c>
      <c r="CI442" s="16">
        <v>2</v>
      </c>
      <c r="CJ442" s="16">
        <v>2</v>
      </c>
      <c r="CK442" s="16">
        <v>2</v>
      </c>
      <c r="CL442" s="16">
        <v>2</v>
      </c>
      <c r="CM442" s="16">
        <v>2</v>
      </c>
      <c r="CN442" s="16">
        <v>2</v>
      </c>
      <c r="CO442" s="16">
        <v>2</v>
      </c>
      <c r="CP442" s="16">
        <v>2</v>
      </c>
      <c r="CQ442" s="16">
        <v>2</v>
      </c>
      <c r="CR442" s="16">
        <v>2</v>
      </c>
      <c r="CS442" s="16">
        <v>2</v>
      </c>
      <c r="CT442" s="16">
        <v>2</v>
      </c>
      <c r="CU442" s="16">
        <v>2</v>
      </c>
      <c r="CV442" s="16">
        <v>2</v>
      </c>
      <c r="CW442" s="69">
        <f>COUNTIF(BJ442:CV442,"2")</f>
        <v>39</v>
      </c>
      <c r="CX442" s="352">
        <f t="shared" si="237"/>
        <v>1</v>
      </c>
      <c r="CY442" s="69">
        <f t="shared" si="238"/>
        <v>0</v>
      </c>
      <c r="CZ442" s="70">
        <f t="shared" si="239"/>
        <v>0</v>
      </c>
      <c r="DA442" s="69">
        <f t="shared" si="240"/>
        <v>0</v>
      </c>
      <c r="DB442" s="70">
        <f t="shared" si="241"/>
        <v>0</v>
      </c>
      <c r="DC442" s="69">
        <f t="shared" si="242"/>
        <v>0</v>
      </c>
      <c r="DD442" s="70">
        <f t="shared" si="243"/>
        <v>0</v>
      </c>
      <c r="DE442" s="71">
        <f t="shared" si="244"/>
        <v>2</v>
      </c>
      <c r="DF442" s="71" t="str">
        <f t="shared" si="245"/>
        <v>Đạt mục tiêu</v>
      </c>
      <c r="DG442" s="2"/>
      <c r="DH442" s="2"/>
      <c r="DI442" s="2"/>
      <c r="DJ442" s="2"/>
      <c r="DK442" s="2"/>
      <c r="DL442" s="2"/>
      <c r="DM442" s="2"/>
      <c r="DN442" s="2"/>
      <c r="DO442" s="2"/>
      <c r="DP442" s="2"/>
      <c r="DQ442" s="2"/>
      <c r="DR442" s="2"/>
      <c r="DS442" s="2"/>
      <c r="DT442" s="2"/>
      <c r="DU442" s="2"/>
      <c r="DV442" s="2"/>
      <c r="DW442" s="2"/>
      <c r="DX442" s="2"/>
      <c r="DY442" s="2"/>
      <c r="DZ442" s="2"/>
    </row>
    <row r="443" spans="1:130" ht="66.75" hidden="1" customHeight="1" x14ac:dyDescent="0.25">
      <c r="A443" s="49">
        <v>403</v>
      </c>
      <c r="B443" s="62">
        <v>534</v>
      </c>
      <c r="C443" s="56">
        <v>534</v>
      </c>
      <c r="D443" s="9" t="s">
        <v>502</v>
      </c>
      <c r="E443" s="283" t="s">
        <v>11</v>
      </c>
      <c r="F443" s="15" t="s">
        <v>503</v>
      </c>
      <c r="G443" s="282" t="s">
        <v>19</v>
      </c>
      <c r="H443" s="8" t="s">
        <v>900</v>
      </c>
      <c r="I443" s="64" t="s">
        <v>628</v>
      </c>
      <c r="J443" s="8" t="s">
        <v>489</v>
      </c>
      <c r="K443" s="13"/>
      <c r="L443" s="13"/>
      <c r="M443" s="11"/>
      <c r="N443" s="305" t="s">
        <v>542</v>
      </c>
      <c r="O443" s="80"/>
      <c r="P443" s="80"/>
      <c r="Q443" s="80" t="s">
        <v>15</v>
      </c>
      <c r="R443" s="80"/>
      <c r="S443" s="80"/>
      <c r="T443" s="80"/>
      <c r="U443" s="80"/>
      <c r="V443" s="80"/>
      <c r="W443" s="80"/>
      <c r="X443" s="80"/>
      <c r="Y443" s="67">
        <f t="shared" si="236"/>
        <v>1</v>
      </c>
      <c r="Z443" s="16"/>
      <c r="AA443" s="16"/>
      <c r="AB443" s="16"/>
      <c r="AC443" s="16"/>
      <c r="AD443" s="16"/>
      <c r="AE443" s="12"/>
      <c r="AF443" s="12"/>
      <c r="AG443" s="12"/>
      <c r="AH443" s="12"/>
      <c r="AI443" s="12"/>
      <c r="AJ443" s="12"/>
      <c r="AK443" s="12" t="s">
        <v>626</v>
      </c>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6">
        <v>1</v>
      </c>
      <c r="BK443" s="16">
        <v>2</v>
      </c>
      <c r="BL443" s="16">
        <v>2</v>
      </c>
      <c r="BM443" s="16">
        <v>2</v>
      </c>
      <c r="BN443" s="16">
        <v>1</v>
      </c>
      <c r="BO443" s="16">
        <v>2</v>
      </c>
      <c r="BP443" s="16">
        <v>2</v>
      </c>
      <c r="BQ443" s="16">
        <v>2</v>
      </c>
      <c r="BR443" s="16">
        <v>2</v>
      </c>
      <c r="BS443" s="16">
        <v>2</v>
      </c>
      <c r="BT443" s="16">
        <v>2</v>
      </c>
      <c r="BU443" s="16">
        <v>2</v>
      </c>
      <c r="BV443" s="16">
        <v>2</v>
      </c>
      <c r="BW443" s="16">
        <v>2</v>
      </c>
      <c r="BX443" s="16">
        <v>2</v>
      </c>
      <c r="BY443" s="16">
        <v>2</v>
      </c>
      <c r="BZ443" s="16">
        <v>2</v>
      </c>
      <c r="CA443" s="16">
        <v>2</v>
      </c>
      <c r="CB443" s="16">
        <v>2</v>
      </c>
      <c r="CC443" s="16">
        <v>2</v>
      </c>
      <c r="CD443" s="16">
        <v>2</v>
      </c>
      <c r="CE443" s="16">
        <v>1</v>
      </c>
      <c r="CF443" s="16">
        <v>1</v>
      </c>
      <c r="CG443" s="16">
        <v>1</v>
      </c>
      <c r="CH443" s="16">
        <v>1</v>
      </c>
      <c r="CI443" s="16">
        <v>2</v>
      </c>
      <c r="CJ443" s="16">
        <v>2</v>
      </c>
      <c r="CK443" s="16">
        <v>2</v>
      </c>
      <c r="CL443" s="16">
        <v>1</v>
      </c>
      <c r="CM443" s="16">
        <v>2</v>
      </c>
      <c r="CN443" s="16">
        <v>2</v>
      </c>
      <c r="CO443" s="16">
        <v>1</v>
      </c>
      <c r="CP443" s="16">
        <v>2</v>
      </c>
      <c r="CQ443" s="16">
        <v>2</v>
      </c>
      <c r="CR443" s="16">
        <v>2</v>
      </c>
      <c r="CS443" s="16">
        <v>2</v>
      </c>
      <c r="CT443" s="16">
        <v>1</v>
      </c>
      <c r="CU443" s="16">
        <v>2</v>
      </c>
      <c r="CV443" s="16">
        <v>2</v>
      </c>
      <c r="CW443" s="69">
        <f>COUNTIF(BJ443:CV443,"2")</f>
        <v>30</v>
      </c>
      <c r="CX443" s="352">
        <f t="shared" si="237"/>
        <v>0.76923076923076927</v>
      </c>
      <c r="CY443" s="69">
        <f t="shared" si="238"/>
        <v>9</v>
      </c>
      <c r="CZ443" s="70">
        <f t="shared" si="239"/>
        <v>0.23076923076923078</v>
      </c>
      <c r="DA443" s="69">
        <f t="shared" si="240"/>
        <v>0</v>
      </c>
      <c r="DB443" s="70">
        <f t="shared" si="241"/>
        <v>0</v>
      </c>
      <c r="DC443" s="69">
        <f t="shared" si="242"/>
        <v>0</v>
      </c>
      <c r="DD443" s="70">
        <f t="shared" si="243"/>
        <v>0</v>
      </c>
      <c r="DE443" s="71">
        <f t="shared" si="244"/>
        <v>1.7692307692307692</v>
      </c>
      <c r="DF443" s="71" t="str">
        <f t="shared" si="245"/>
        <v>Đạt mục tiêu</v>
      </c>
      <c r="DG443" s="2"/>
      <c r="DH443" s="2"/>
      <c r="DI443" s="2"/>
      <c r="DJ443" s="2"/>
      <c r="DK443" s="2"/>
      <c r="DL443" s="2"/>
      <c r="DM443" s="2"/>
      <c r="DN443" s="2"/>
      <c r="DO443" s="2"/>
      <c r="DP443" s="2"/>
      <c r="DQ443" s="2"/>
      <c r="DR443" s="2"/>
      <c r="DS443" s="2"/>
      <c r="DT443" s="2"/>
      <c r="DU443" s="2"/>
      <c r="DV443" s="2"/>
      <c r="DW443" s="2"/>
      <c r="DX443" s="2"/>
      <c r="DY443" s="2"/>
      <c r="DZ443" s="2"/>
    </row>
    <row r="444" spans="1:130" ht="84.75" hidden="1" customHeight="1" x14ac:dyDescent="0.25">
      <c r="A444" s="49">
        <v>404</v>
      </c>
      <c r="B444" s="62">
        <v>534</v>
      </c>
      <c r="C444" s="56">
        <v>534</v>
      </c>
      <c r="D444" s="9" t="s">
        <v>502</v>
      </c>
      <c r="E444" s="28" t="s">
        <v>11</v>
      </c>
      <c r="F444" s="102" t="s">
        <v>503</v>
      </c>
      <c r="G444" s="149" t="s">
        <v>19</v>
      </c>
      <c r="H444" s="139" t="s">
        <v>1133</v>
      </c>
      <c r="I444" s="64" t="s">
        <v>628</v>
      </c>
      <c r="J444" s="8" t="s">
        <v>489</v>
      </c>
      <c r="K444" s="13"/>
      <c r="L444" s="13"/>
      <c r="M444" s="11"/>
      <c r="N444" s="305" t="s">
        <v>543</v>
      </c>
      <c r="O444" s="80"/>
      <c r="P444" s="80"/>
      <c r="Q444" s="80"/>
      <c r="R444" s="80" t="s">
        <v>15</v>
      </c>
      <c r="S444" s="80"/>
      <c r="T444" s="80"/>
      <c r="U444" s="80"/>
      <c r="V444" s="80"/>
      <c r="W444" s="80"/>
      <c r="X444" s="80"/>
      <c r="Y444" s="67">
        <f t="shared" si="236"/>
        <v>1</v>
      </c>
      <c r="Z444" s="16"/>
      <c r="AA444" s="16"/>
      <c r="AB444" s="16"/>
      <c r="AC444" s="16"/>
      <c r="AD444" s="16"/>
      <c r="AE444" s="12"/>
      <c r="AF444" s="12"/>
      <c r="AG444" s="12"/>
      <c r="AH444" s="12"/>
      <c r="AI444" s="12"/>
      <c r="AJ444" s="12"/>
      <c r="AK444" s="12"/>
      <c r="AL444" s="12"/>
      <c r="AM444" s="12"/>
      <c r="AN444" s="12" t="s">
        <v>626</v>
      </c>
      <c r="AO444" s="12"/>
      <c r="AP444" s="12" t="s">
        <v>626</v>
      </c>
      <c r="AQ444" s="12"/>
      <c r="AR444" s="12"/>
      <c r="AS444" s="12"/>
      <c r="AT444" s="12"/>
      <c r="AU444" s="12"/>
      <c r="AV444" s="12"/>
      <c r="AW444" s="12"/>
      <c r="AX444" s="12"/>
      <c r="AY444" s="12"/>
      <c r="AZ444" s="12"/>
      <c r="BA444" s="12"/>
      <c r="BB444" s="12"/>
      <c r="BC444" s="12"/>
      <c r="BD444" s="12"/>
      <c r="BE444" s="12"/>
      <c r="BF444" s="12"/>
      <c r="BG444" s="12"/>
      <c r="BH444" s="12"/>
      <c r="BI444" s="12"/>
      <c r="BJ444" s="16">
        <v>2</v>
      </c>
      <c r="BK444" s="16">
        <v>2</v>
      </c>
      <c r="BL444" s="16">
        <v>2</v>
      </c>
      <c r="BM444" s="16">
        <v>2</v>
      </c>
      <c r="BN444" s="16">
        <v>2</v>
      </c>
      <c r="BO444" s="16">
        <v>2</v>
      </c>
      <c r="BP444" s="16">
        <v>2</v>
      </c>
      <c r="BQ444" s="16">
        <v>2</v>
      </c>
      <c r="BR444" s="16">
        <v>2</v>
      </c>
      <c r="BS444" s="16">
        <v>2</v>
      </c>
      <c r="BT444" s="16">
        <v>2</v>
      </c>
      <c r="BU444" s="16">
        <v>2</v>
      </c>
      <c r="BV444" s="16">
        <v>2</v>
      </c>
      <c r="BW444" s="16">
        <v>2</v>
      </c>
      <c r="BX444" s="16">
        <v>2</v>
      </c>
      <c r="BY444" s="16">
        <v>2</v>
      </c>
      <c r="BZ444" s="16">
        <v>2</v>
      </c>
      <c r="CA444" s="16">
        <v>2</v>
      </c>
      <c r="CB444" s="16">
        <v>2</v>
      </c>
      <c r="CC444" s="16">
        <v>2</v>
      </c>
      <c r="CD444" s="16">
        <v>2</v>
      </c>
      <c r="CE444" s="16">
        <v>2</v>
      </c>
      <c r="CF444" s="16">
        <v>2</v>
      </c>
      <c r="CG444" s="16">
        <v>2</v>
      </c>
      <c r="CH444" s="16">
        <v>2</v>
      </c>
      <c r="CI444" s="16">
        <v>2</v>
      </c>
      <c r="CJ444" s="16">
        <v>2</v>
      </c>
      <c r="CK444" s="16">
        <v>2</v>
      </c>
      <c r="CL444" s="16">
        <v>2</v>
      </c>
      <c r="CM444" s="16">
        <v>2</v>
      </c>
      <c r="CN444" s="16">
        <v>2</v>
      </c>
      <c r="CO444" s="16">
        <v>2</v>
      </c>
      <c r="CP444" s="16">
        <v>2</v>
      </c>
      <c r="CQ444" s="16">
        <v>2</v>
      </c>
      <c r="CR444" s="16">
        <v>2</v>
      </c>
      <c r="CS444" s="16">
        <v>2</v>
      </c>
      <c r="CT444" s="16">
        <v>2</v>
      </c>
      <c r="CU444" s="16">
        <v>2</v>
      </c>
      <c r="CV444" s="16">
        <v>2</v>
      </c>
      <c r="CW444" s="16">
        <v>2</v>
      </c>
      <c r="CX444" s="352">
        <f t="shared" si="237"/>
        <v>1</v>
      </c>
      <c r="CY444" s="69">
        <f t="shared" si="238"/>
        <v>0</v>
      </c>
      <c r="CZ444" s="70">
        <f t="shared" si="239"/>
        <v>0</v>
      </c>
      <c r="DA444" s="69">
        <f t="shared" si="240"/>
        <v>0</v>
      </c>
      <c r="DB444" s="70">
        <f t="shared" si="241"/>
        <v>0</v>
      </c>
      <c r="DC444" s="69">
        <f t="shared" si="242"/>
        <v>0</v>
      </c>
      <c r="DD444" s="70">
        <f t="shared" si="243"/>
        <v>0</v>
      </c>
      <c r="DE444" s="71">
        <f t="shared" si="244"/>
        <v>2</v>
      </c>
      <c r="DF444" s="71" t="str">
        <f t="shared" si="245"/>
        <v>Đạt mục tiêu</v>
      </c>
      <c r="DG444" s="2"/>
      <c r="DH444" s="2"/>
      <c r="DI444" s="2"/>
      <c r="DJ444" s="2"/>
      <c r="DK444" s="2"/>
      <c r="DL444" s="2"/>
      <c r="DM444" s="2"/>
      <c r="DN444" s="2"/>
      <c r="DO444" s="2"/>
      <c r="DP444" s="2"/>
      <c r="DQ444" s="2"/>
      <c r="DR444" s="2"/>
      <c r="DS444" s="2"/>
      <c r="DT444" s="2"/>
      <c r="DU444" s="2"/>
      <c r="DV444" s="2"/>
      <c r="DW444" s="2"/>
      <c r="DX444" s="2"/>
      <c r="DY444" s="2"/>
      <c r="DZ444" s="2"/>
    </row>
    <row r="445" spans="1:130" ht="67.5" hidden="1" customHeight="1" x14ac:dyDescent="0.25">
      <c r="A445" s="49">
        <v>405</v>
      </c>
      <c r="B445" s="62">
        <v>534</v>
      </c>
      <c r="C445" s="56">
        <v>534</v>
      </c>
      <c r="D445" s="9" t="s">
        <v>502</v>
      </c>
      <c r="E445" s="28" t="s">
        <v>11</v>
      </c>
      <c r="F445" s="15" t="s">
        <v>503</v>
      </c>
      <c r="G445" s="64" t="s">
        <v>19</v>
      </c>
      <c r="H445" s="8" t="s">
        <v>901</v>
      </c>
      <c r="I445" s="64" t="s">
        <v>628</v>
      </c>
      <c r="J445" s="8" t="s">
        <v>489</v>
      </c>
      <c r="K445" s="13"/>
      <c r="L445" s="13"/>
      <c r="M445" s="11"/>
      <c r="N445" s="11" t="s">
        <v>545</v>
      </c>
      <c r="O445" s="80"/>
      <c r="P445" s="80"/>
      <c r="Q445" s="80"/>
      <c r="R445" s="80"/>
      <c r="S445" s="80"/>
      <c r="T445" s="80" t="s">
        <v>15</v>
      </c>
      <c r="U445" s="80"/>
      <c r="V445" s="80"/>
      <c r="W445" s="80"/>
      <c r="X445" s="80"/>
      <c r="Y445" s="67">
        <f t="shared" si="236"/>
        <v>1</v>
      </c>
      <c r="Z445" s="16"/>
      <c r="AA445" s="16"/>
      <c r="AB445" s="16"/>
      <c r="AC445" s="16"/>
      <c r="AD445" s="16"/>
      <c r="AE445" s="12"/>
      <c r="AF445" s="12"/>
      <c r="AG445" s="12"/>
      <c r="AH445" s="12"/>
      <c r="AI445" s="12"/>
      <c r="AJ445" s="12"/>
      <c r="AK445" s="12"/>
      <c r="AL445" s="12"/>
      <c r="AM445" s="12"/>
      <c r="AN445" s="12"/>
      <c r="AO445" s="12"/>
      <c r="AP445" s="12"/>
      <c r="AQ445" s="12"/>
      <c r="AR445" s="12"/>
      <c r="AS445" s="12"/>
      <c r="AT445" s="12"/>
      <c r="AU445" s="12" t="s">
        <v>645</v>
      </c>
      <c r="AV445" s="12"/>
      <c r="AW445" s="12"/>
      <c r="AX445" s="12" t="s">
        <v>626</v>
      </c>
      <c r="AY445" s="12"/>
      <c r="AZ445" s="12"/>
      <c r="BA445" s="12"/>
      <c r="BB445" s="12"/>
      <c r="BC445" s="12"/>
      <c r="BD445" s="12"/>
      <c r="BE445" s="12"/>
      <c r="BF445" s="12"/>
      <c r="BG445" s="12"/>
      <c r="BH445" s="12"/>
      <c r="BI445" s="12"/>
      <c r="BJ445" s="345">
        <v>2</v>
      </c>
      <c r="BK445" s="345">
        <v>2</v>
      </c>
      <c r="BL445" s="345">
        <v>2</v>
      </c>
      <c r="BM445" s="345">
        <v>2</v>
      </c>
      <c r="BN445" s="345">
        <v>2</v>
      </c>
      <c r="BO445" s="345">
        <v>2</v>
      </c>
      <c r="BP445" s="345">
        <v>2</v>
      </c>
      <c r="BQ445" s="345">
        <v>2</v>
      </c>
      <c r="BR445" s="345">
        <v>2</v>
      </c>
      <c r="BS445" s="345">
        <v>2</v>
      </c>
      <c r="BT445" s="345">
        <v>2</v>
      </c>
      <c r="BU445" s="345">
        <v>2</v>
      </c>
      <c r="BV445" s="345">
        <v>2</v>
      </c>
      <c r="BW445" s="345">
        <v>2</v>
      </c>
      <c r="BX445" s="345">
        <v>2</v>
      </c>
      <c r="BY445" s="345">
        <v>2</v>
      </c>
      <c r="BZ445" s="345">
        <v>2</v>
      </c>
      <c r="CA445" s="345">
        <v>2</v>
      </c>
      <c r="CB445" s="345">
        <v>2</v>
      </c>
      <c r="CC445" s="345">
        <v>2</v>
      </c>
      <c r="CD445" s="345">
        <v>2</v>
      </c>
      <c r="CE445" s="345">
        <v>2</v>
      </c>
      <c r="CF445" s="345">
        <v>2</v>
      </c>
      <c r="CG445" s="345">
        <v>2</v>
      </c>
      <c r="CH445" s="345">
        <v>2</v>
      </c>
      <c r="CI445" s="345">
        <v>2</v>
      </c>
      <c r="CJ445" s="345">
        <v>2</v>
      </c>
      <c r="CK445" s="345">
        <v>2</v>
      </c>
      <c r="CL445" s="345">
        <v>2</v>
      </c>
      <c r="CM445" s="345">
        <v>2</v>
      </c>
      <c r="CN445" s="345">
        <v>2</v>
      </c>
      <c r="CO445" s="345">
        <v>2</v>
      </c>
      <c r="CP445" s="345">
        <v>2</v>
      </c>
      <c r="CQ445" s="345">
        <v>2</v>
      </c>
      <c r="CR445" s="345">
        <v>2</v>
      </c>
      <c r="CS445" s="345">
        <v>2</v>
      </c>
      <c r="CT445" s="345">
        <v>2</v>
      </c>
      <c r="CU445" s="345">
        <v>2</v>
      </c>
      <c r="CV445" s="345">
        <v>2</v>
      </c>
      <c r="CW445" s="335">
        <f>COUNTIF(BJ445:CV445,"2")</f>
        <v>39</v>
      </c>
      <c r="CX445" s="330">
        <f t="shared" si="237"/>
        <v>1</v>
      </c>
      <c r="CY445" s="335">
        <f t="shared" si="238"/>
        <v>0</v>
      </c>
      <c r="CZ445" s="339">
        <f t="shared" si="239"/>
        <v>0</v>
      </c>
      <c r="DA445" s="335">
        <f t="shared" si="240"/>
        <v>0</v>
      </c>
      <c r="DB445" s="339">
        <f t="shared" si="241"/>
        <v>0</v>
      </c>
      <c r="DC445" s="335">
        <f t="shared" si="242"/>
        <v>0</v>
      </c>
      <c r="DD445" s="339">
        <f t="shared" si="243"/>
        <v>0</v>
      </c>
      <c r="DE445" s="71">
        <f t="shared" si="244"/>
        <v>2</v>
      </c>
      <c r="DF445" s="71" t="str">
        <f t="shared" si="245"/>
        <v>Đạt mục tiêu</v>
      </c>
      <c r="DG445" s="2"/>
      <c r="DH445" s="2"/>
      <c r="DI445" s="2"/>
      <c r="DJ445" s="2"/>
      <c r="DK445" s="2"/>
      <c r="DL445" s="2"/>
      <c r="DM445" s="2"/>
      <c r="DN445" s="2"/>
      <c r="DO445" s="2"/>
      <c r="DP445" s="2"/>
      <c r="DQ445" s="2"/>
      <c r="DR445" s="2"/>
      <c r="DS445" s="2"/>
      <c r="DT445" s="2"/>
      <c r="DU445" s="2"/>
      <c r="DV445" s="2"/>
      <c r="DW445" s="2"/>
      <c r="DX445" s="2"/>
      <c r="DY445" s="2"/>
      <c r="DZ445" s="2"/>
    </row>
    <row r="446" spans="1:130" ht="67.5" hidden="1" customHeight="1" x14ac:dyDescent="0.25">
      <c r="A446" s="49">
        <v>406</v>
      </c>
      <c r="B446" s="62">
        <v>534</v>
      </c>
      <c r="C446" s="56">
        <v>534</v>
      </c>
      <c r="D446" s="9" t="s">
        <v>502</v>
      </c>
      <c r="E446" s="28" t="s">
        <v>11</v>
      </c>
      <c r="F446" s="15" t="s">
        <v>503</v>
      </c>
      <c r="G446" s="64" t="s">
        <v>19</v>
      </c>
      <c r="H446" s="8" t="s">
        <v>902</v>
      </c>
      <c r="I446" s="64" t="s">
        <v>628</v>
      </c>
      <c r="J446" s="8" t="s">
        <v>489</v>
      </c>
      <c r="K446" s="13"/>
      <c r="L446" s="13"/>
      <c r="M446" s="11"/>
      <c r="N446" s="305" t="s">
        <v>544</v>
      </c>
      <c r="O446" s="80"/>
      <c r="P446" s="80"/>
      <c r="Q446" s="80"/>
      <c r="R446" s="80"/>
      <c r="S446" s="80" t="s">
        <v>15</v>
      </c>
      <c r="T446" s="80"/>
      <c r="U446" s="80"/>
      <c r="V446" s="80"/>
      <c r="W446" s="80"/>
      <c r="X446" s="80"/>
      <c r="Y446" s="67">
        <f t="shared" si="236"/>
        <v>1</v>
      </c>
      <c r="Z446" s="16"/>
      <c r="AA446" s="16"/>
      <c r="AB446" s="16"/>
      <c r="AC446" s="16"/>
      <c r="AD446" s="16"/>
      <c r="AE446" s="12"/>
      <c r="AF446" s="12"/>
      <c r="AG446" s="12"/>
      <c r="AH446" s="12"/>
      <c r="AI446" s="12"/>
      <c r="AJ446" s="12"/>
      <c r="AK446" s="12"/>
      <c r="AL446" s="12"/>
      <c r="AM446" s="12"/>
      <c r="AN446" s="12"/>
      <c r="AO446" s="12"/>
      <c r="AP446" s="12"/>
      <c r="AQ446" s="12"/>
      <c r="AR446" s="12" t="s">
        <v>626</v>
      </c>
      <c r="AS446" s="12"/>
      <c r="AT446" s="12"/>
      <c r="AU446" s="12"/>
      <c r="AV446" s="12"/>
      <c r="AW446" s="12"/>
      <c r="AX446" s="12"/>
      <c r="AY446" s="12"/>
      <c r="AZ446" s="12"/>
      <c r="BA446" s="12"/>
      <c r="BB446" s="12"/>
      <c r="BC446" s="12"/>
      <c r="BD446" s="12"/>
      <c r="BE446" s="12"/>
      <c r="BF446" s="12"/>
      <c r="BG446" s="12"/>
      <c r="BH446" s="12"/>
      <c r="BI446" s="12"/>
      <c r="BJ446" s="16">
        <v>2</v>
      </c>
      <c r="BK446" s="16">
        <v>2</v>
      </c>
      <c r="BL446" s="16">
        <v>2</v>
      </c>
      <c r="BM446" s="16">
        <v>2</v>
      </c>
      <c r="BN446" s="16">
        <v>2</v>
      </c>
      <c r="BO446" s="16">
        <v>2</v>
      </c>
      <c r="BP446" s="16">
        <v>2</v>
      </c>
      <c r="BQ446" s="16">
        <v>2</v>
      </c>
      <c r="BR446" s="16">
        <v>2</v>
      </c>
      <c r="BS446" s="16">
        <v>2</v>
      </c>
      <c r="BT446" s="16">
        <v>2</v>
      </c>
      <c r="BU446" s="16">
        <v>2</v>
      </c>
      <c r="BV446" s="16">
        <v>2</v>
      </c>
      <c r="BW446" s="16">
        <v>2</v>
      </c>
      <c r="BX446" s="16">
        <v>2</v>
      </c>
      <c r="BY446" s="16">
        <v>2</v>
      </c>
      <c r="BZ446" s="16">
        <v>2</v>
      </c>
      <c r="CA446" s="16">
        <v>2</v>
      </c>
      <c r="CB446" s="16">
        <v>2</v>
      </c>
      <c r="CC446" s="16">
        <v>2</v>
      </c>
      <c r="CD446" s="16">
        <v>2</v>
      </c>
      <c r="CE446" s="16">
        <v>2</v>
      </c>
      <c r="CF446" s="16">
        <v>2</v>
      </c>
      <c r="CG446" s="16">
        <v>2</v>
      </c>
      <c r="CH446" s="16">
        <v>2</v>
      </c>
      <c r="CI446" s="16">
        <v>2</v>
      </c>
      <c r="CJ446" s="16">
        <v>2</v>
      </c>
      <c r="CK446" s="16">
        <v>2</v>
      </c>
      <c r="CL446" s="16">
        <v>2</v>
      </c>
      <c r="CM446" s="16">
        <v>2</v>
      </c>
      <c r="CN446" s="16">
        <v>2</v>
      </c>
      <c r="CO446" s="16">
        <v>2</v>
      </c>
      <c r="CP446" s="16">
        <v>2</v>
      </c>
      <c r="CQ446" s="16">
        <v>2</v>
      </c>
      <c r="CR446" s="16">
        <v>2</v>
      </c>
      <c r="CS446" s="16"/>
      <c r="CT446" s="16">
        <v>2</v>
      </c>
      <c r="CU446" s="16">
        <v>2</v>
      </c>
      <c r="CV446" s="16">
        <v>2</v>
      </c>
      <c r="CW446" s="69">
        <f>COUNTIF(BJ446:CV446,"2")</f>
        <v>38</v>
      </c>
      <c r="CX446" s="352">
        <f t="shared" si="237"/>
        <v>1</v>
      </c>
      <c r="CY446" s="69">
        <f t="shared" si="238"/>
        <v>0</v>
      </c>
      <c r="CZ446" s="70">
        <f t="shared" si="239"/>
        <v>0</v>
      </c>
      <c r="DA446" s="69">
        <f t="shared" si="240"/>
        <v>0</v>
      </c>
      <c r="DB446" s="70">
        <f t="shared" si="241"/>
        <v>0</v>
      </c>
      <c r="DC446" s="69">
        <f t="shared" si="242"/>
        <v>0</v>
      </c>
      <c r="DD446" s="70">
        <f t="shared" si="243"/>
        <v>0</v>
      </c>
      <c r="DE446" s="71">
        <f t="shared" si="244"/>
        <v>2</v>
      </c>
      <c r="DF446" s="71" t="str">
        <f t="shared" si="245"/>
        <v>Đạt mục tiêu</v>
      </c>
      <c r="DG446" s="2"/>
      <c r="DH446" s="2"/>
      <c r="DI446" s="2"/>
      <c r="DJ446" s="2"/>
      <c r="DK446" s="2"/>
      <c r="DL446" s="2"/>
      <c r="DM446" s="2"/>
      <c r="DN446" s="2"/>
      <c r="DO446" s="2"/>
      <c r="DP446" s="2"/>
      <c r="DQ446" s="2"/>
      <c r="DR446" s="2"/>
      <c r="DS446" s="2"/>
      <c r="DT446" s="2"/>
      <c r="DU446" s="2"/>
      <c r="DV446" s="2"/>
      <c r="DW446" s="2"/>
      <c r="DX446" s="2"/>
      <c r="DY446" s="2"/>
      <c r="DZ446" s="2"/>
    </row>
    <row r="447" spans="1:130" ht="72" hidden="1" customHeight="1" x14ac:dyDescent="0.25">
      <c r="A447" s="49">
        <v>407</v>
      </c>
      <c r="B447" s="62">
        <v>534</v>
      </c>
      <c r="C447" s="56">
        <v>534</v>
      </c>
      <c r="D447" s="9" t="s">
        <v>502</v>
      </c>
      <c r="E447" s="28" t="s">
        <v>11</v>
      </c>
      <c r="F447" s="15" t="s">
        <v>503</v>
      </c>
      <c r="G447" s="64" t="s">
        <v>19</v>
      </c>
      <c r="H447" s="64" t="s">
        <v>903</v>
      </c>
      <c r="I447" s="64" t="s">
        <v>628</v>
      </c>
      <c r="J447" s="8" t="s">
        <v>489</v>
      </c>
      <c r="K447" s="13"/>
      <c r="L447" s="13"/>
      <c r="M447" s="11"/>
      <c r="N447" s="11" t="s">
        <v>546</v>
      </c>
      <c r="O447" s="80"/>
      <c r="P447" s="80"/>
      <c r="Q447" s="80"/>
      <c r="R447" s="80"/>
      <c r="S447" s="80"/>
      <c r="T447" s="80"/>
      <c r="U447" s="80" t="s">
        <v>15</v>
      </c>
      <c r="V447" s="80"/>
      <c r="W447" s="80"/>
      <c r="X447" s="80"/>
      <c r="Y447" s="67">
        <f t="shared" si="236"/>
        <v>1</v>
      </c>
      <c r="Z447" s="16"/>
      <c r="AA447" s="16"/>
      <c r="AB447" s="16"/>
      <c r="AC447" s="16"/>
      <c r="AD447" s="16"/>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t="s">
        <v>626</v>
      </c>
      <c r="BB447" s="12"/>
      <c r="BC447" s="12"/>
      <c r="BD447" s="12"/>
      <c r="BE447" s="12"/>
      <c r="BF447" s="12"/>
      <c r="BG447" s="12"/>
      <c r="BH447" s="12"/>
      <c r="BI447" s="12"/>
      <c r="BJ447" s="16">
        <v>2</v>
      </c>
      <c r="BK447" s="16">
        <v>2</v>
      </c>
      <c r="BL447" s="16">
        <v>2</v>
      </c>
      <c r="BM447" s="16">
        <v>2</v>
      </c>
      <c r="BN447" s="16">
        <v>2</v>
      </c>
      <c r="BO447" s="16">
        <v>2</v>
      </c>
      <c r="BP447" s="16">
        <v>2</v>
      </c>
      <c r="BQ447" s="16">
        <v>2</v>
      </c>
      <c r="BR447" s="16">
        <v>2</v>
      </c>
      <c r="BS447" s="16">
        <v>2</v>
      </c>
      <c r="BT447" s="16">
        <v>2</v>
      </c>
      <c r="BU447" s="16">
        <v>2</v>
      </c>
      <c r="BV447" s="16">
        <v>2</v>
      </c>
      <c r="BW447" s="16">
        <v>2</v>
      </c>
      <c r="BX447" s="16">
        <v>2</v>
      </c>
      <c r="BY447" s="16">
        <v>2</v>
      </c>
      <c r="BZ447" s="16">
        <v>2</v>
      </c>
      <c r="CA447" s="16">
        <v>2</v>
      </c>
      <c r="CB447" s="16">
        <v>2</v>
      </c>
      <c r="CC447" s="16">
        <v>2</v>
      </c>
      <c r="CD447" s="16">
        <v>2</v>
      </c>
      <c r="CE447" s="16">
        <v>2</v>
      </c>
      <c r="CF447" s="16">
        <v>2</v>
      </c>
      <c r="CG447" s="16">
        <v>2</v>
      </c>
      <c r="CH447" s="16">
        <v>2</v>
      </c>
      <c r="CI447" s="16">
        <v>2</v>
      </c>
      <c r="CJ447" s="16">
        <v>2</v>
      </c>
      <c r="CK447" s="16">
        <v>2</v>
      </c>
      <c r="CL447" s="16">
        <v>2</v>
      </c>
      <c r="CM447" s="16">
        <v>2</v>
      </c>
      <c r="CN447" s="16">
        <v>2</v>
      </c>
      <c r="CO447" s="16">
        <v>2</v>
      </c>
      <c r="CP447" s="16">
        <v>2</v>
      </c>
      <c r="CQ447" s="16">
        <v>2</v>
      </c>
      <c r="CR447" s="16">
        <v>2</v>
      </c>
      <c r="CS447" s="16"/>
      <c r="CT447" s="16">
        <v>2</v>
      </c>
      <c r="CU447" s="16">
        <v>2</v>
      </c>
      <c r="CV447" s="16">
        <v>2</v>
      </c>
      <c r="CW447" s="69">
        <f>COUNTIF(BJ447:CV447,"2")</f>
        <v>38</v>
      </c>
      <c r="CX447" s="352">
        <f t="shared" si="237"/>
        <v>1</v>
      </c>
      <c r="CY447" s="69">
        <f t="shared" si="238"/>
        <v>0</v>
      </c>
      <c r="CZ447" s="70">
        <f t="shared" si="239"/>
        <v>0</v>
      </c>
      <c r="DA447" s="69">
        <f t="shared" si="240"/>
        <v>0</v>
      </c>
      <c r="DB447" s="70">
        <f t="shared" si="241"/>
        <v>0</v>
      </c>
      <c r="DC447" s="69">
        <f t="shared" si="242"/>
        <v>0</v>
      </c>
      <c r="DD447" s="70">
        <f t="shared" si="243"/>
        <v>0</v>
      </c>
      <c r="DE447" s="71">
        <f t="shared" si="244"/>
        <v>2</v>
      </c>
      <c r="DF447" s="71" t="str">
        <f t="shared" si="245"/>
        <v>Đạt mục tiêu</v>
      </c>
      <c r="DG447" s="2"/>
      <c r="DH447" s="2"/>
      <c r="DI447" s="2"/>
      <c r="DJ447" s="2"/>
      <c r="DK447" s="2"/>
      <c r="DL447" s="2"/>
      <c r="DM447" s="2"/>
      <c r="DN447" s="2"/>
      <c r="DO447" s="2"/>
      <c r="DP447" s="2"/>
      <c r="DQ447" s="2"/>
      <c r="DR447" s="2"/>
      <c r="DS447" s="2"/>
      <c r="DT447" s="2"/>
      <c r="DU447" s="2"/>
      <c r="DV447" s="2"/>
      <c r="DW447" s="2"/>
      <c r="DX447" s="2"/>
      <c r="DY447" s="2"/>
      <c r="DZ447" s="2"/>
    </row>
    <row r="448" spans="1:130" ht="72" hidden="1" customHeight="1" x14ac:dyDescent="0.25">
      <c r="A448" s="49">
        <v>408</v>
      </c>
      <c r="B448" s="62">
        <v>534</v>
      </c>
      <c r="C448" s="56">
        <v>534</v>
      </c>
      <c r="D448" s="9" t="s">
        <v>502</v>
      </c>
      <c r="E448" s="28" t="s">
        <v>11</v>
      </c>
      <c r="F448" s="15" t="s">
        <v>503</v>
      </c>
      <c r="G448" s="64" t="s">
        <v>19</v>
      </c>
      <c r="H448" s="8" t="s">
        <v>904</v>
      </c>
      <c r="I448" s="64" t="s">
        <v>628</v>
      </c>
      <c r="J448" s="8"/>
      <c r="K448" s="13"/>
      <c r="L448" s="13"/>
      <c r="M448" s="11"/>
      <c r="N448" s="11" t="s">
        <v>1268</v>
      </c>
      <c r="O448" s="80"/>
      <c r="P448" s="80"/>
      <c r="Q448" s="80"/>
      <c r="R448" s="80"/>
      <c r="S448" s="80"/>
      <c r="T448" s="80"/>
      <c r="U448" s="80"/>
      <c r="V448" s="80" t="s">
        <v>15</v>
      </c>
      <c r="W448" s="80"/>
      <c r="X448" s="80"/>
      <c r="Y448" s="67"/>
      <c r="Z448" s="16"/>
      <c r="AA448" s="16"/>
      <c r="AB448" s="16"/>
      <c r="AC448" s="16"/>
      <c r="AD448" s="16"/>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t="s">
        <v>626</v>
      </c>
      <c r="BE448" s="12" t="s">
        <v>654</v>
      </c>
      <c r="BF448" s="12"/>
      <c r="BG448" s="12"/>
      <c r="BH448" s="12"/>
      <c r="BI448" s="12"/>
      <c r="BJ448" s="16">
        <v>2</v>
      </c>
      <c r="BK448" s="16">
        <v>2</v>
      </c>
      <c r="BL448" s="16">
        <v>2</v>
      </c>
      <c r="BM448" s="16">
        <v>2</v>
      </c>
      <c r="BN448" s="16">
        <v>2</v>
      </c>
      <c r="BO448" s="16">
        <v>2</v>
      </c>
      <c r="BP448" s="16">
        <v>2</v>
      </c>
      <c r="BQ448" s="16">
        <v>2</v>
      </c>
      <c r="BR448" s="16">
        <v>2</v>
      </c>
      <c r="BS448" s="16">
        <v>2</v>
      </c>
      <c r="BT448" s="16">
        <v>2</v>
      </c>
      <c r="BU448" s="16">
        <v>2</v>
      </c>
      <c r="BV448" s="16">
        <v>2</v>
      </c>
      <c r="BW448" s="16">
        <v>2</v>
      </c>
      <c r="BX448" s="16">
        <v>2</v>
      </c>
      <c r="BY448" s="16">
        <v>2</v>
      </c>
      <c r="BZ448" s="16">
        <v>2</v>
      </c>
      <c r="CA448" s="16">
        <v>2</v>
      </c>
      <c r="CB448" s="16">
        <v>2</v>
      </c>
      <c r="CC448" s="16">
        <v>2</v>
      </c>
      <c r="CD448" s="16">
        <v>2</v>
      </c>
      <c r="CE448" s="16">
        <v>2</v>
      </c>
      <c r="CF448" s="16">
        <v>2</v>
      </c>
      <c r="CG448" s="16">
        <v>2</v>
      </c>
      <c r="CH448" s="16">
        <v>2</v>
      </c>
      <c r="CI448" s="16">
        <v>2</v>
      </c>
      <c r="CJ448" s="16">
        <v>2</v>
      </c>
      <c r="CK448" s="16">
        <v>2</v>
      </c>
      <c r="CL448" s="16">
        <v>2</v>
      </c>
      <c r="CM448" s="16">
        <v>2</v>
      </c>
      <c r="CN448" s="16">
        <v>2</v>
      </c>
      <c r="CO448" s="16">
        <v>2</v>
      </c>
      <c r="CP448" s="16">
        <v>2</v>
      </c>
      <c r="CQ448" s="16">
        <v>2</v>
      </c>
      <c r="CR448" s="16">
        <v>2</v>
      </c>
      <c r="CS448" s="16"/>
      <c r="CT448" s="16">
        <v>2</v>
      </c>
      <c r="CU448" s="16">
        <v>2</v>
      </c>
      <c r="CV448" s="16">
        <v>2</v>
      </c>
      <c r="CW448" s="69">
        <f>COUNTIF(BJ448:CV448,"2")</f>
        <v>38</v>
      </c>
      <c r="CX448" s="352">
        <f t="shared" si="237"/>
        <v>1</v>
      </c>
      <c r="CY448" s="69">
        <f t="shared" si="238"/>
        <v>0</v>
      </c>
      <c r="CZ448" s="70">
        <f t="shared" si="239"/>
        <v>0</v>
      </c>
      <c r="DA448" s="69">
        <f t="shared" si="240"/>
        <v>0</v>
      </c>
      <c r="DB448" s="70">
        <f t="shared" si="241"/>
        <v>0</v>
      </c>
      <c r="DC448" s="69">
        <f t="shared" si="242"/>
        <v>0</v>
      </c>
      <c r="DD448" s="70">
        <f t="shared" si="243"/>
        <v>0</v>
      </c>
      <c r="DE448" s="71">
        <f t="shared" si="244"/>
        <v>2</v>
      </c>
      <c r="DF448" s="71" t="str">
        <f t="shared" si="245"/>
        <v>Đạt mục tiêu</v>
      </c>
      <c r="DG448" s="2"/>
      <c r="DH448" s="2"/>
      <c r="DI448" s="2"/>
      <c r="DJ448" s="2"/>
      <c r="DK448" s="2"/>
      <c r="DL448" s="2"/>
      <c r="DM448" s="2"/>
      <c r="DN448" s="2"/>
      <c r="DO448" s="2"/>
      <c r="DP448" s="2"/>
      <c r="DQ448" s="2"/>
      <c r="DR448" s="2"/>
      <c r="DS448" s="2"/>
      <c r="DT448" s="2"/>
      <c r="DU448" s="2"/>
      <c r="DV448" s="2"/>
      <c r="DW448" s="2"/>
      <c r="DX448" s="2"/>
      <c r="DY448" s="2"/>
      <c r="DZ448" s="2"/>
    </row>
    <row r="449" spans="1:130" ht="81" hidden="1" customHeight="1" x14ac:dyDescent="0.25">
      <c r="A449" s="49">
        <v>409</v>
      </c>
      <c r="B449" s="62">
        <v>534</v>
      </c>
      <c r="C449" s="56">
        <v>534</v>
      </c>
      <c r="D449" s="9" t="s">
        <v>502</v>
      </c>
      <c r="E449" s="28" t="s">
        <v>11</v>
      </c>
      <c r="F449" s="15" t="s">
        <v>503</v>
      </c>
      <c r="G449" s="64" t="s">
        <v>19</v>
      </c>
      <c r="H449" s="8" t="s">
        <v>905</v>
      </c>
      <c r="I449" s="64" t="s">
        <v>628</v>
      </c>
      <c r="J449" s="8"/>
      <c r="K449" s="14"/>
      <c r="L449" s="14"/>
      <c r="M449" s="11"/>
      <c r="N449" s="11" t="s">
        <v>547</v>
      </c>
      <c r="O449" s="80"/>
      <c r="P449" s="80"/>
      <c r="Q449" s="80"/>
      <c r="R449" s="80"/>
      <c r="S449" s="80"/>
      <c r="T449" s="80"/>
      <c r="U449" s="80"/>
      <c r="V449" s="80"/>
      <c r="W449" s="80" t="s">
        <v>15</v>
      </c>
      <c r="X449" s="80"/>
      <c r="Y449" s="67">
        <f t="shared" ref="Y449:Y479" si="246">COUNTIF(O449:X449,"x")</f>
        <v>1</v>
      </c>
      <c r="Z449" s="16"/>
      <c r="AA449" s="16"/>
      <c r="AB449" s="16"/>
      <c r="AC449" s="16"/>
      <c r="AD449" s="16"/>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t="s">
        <v>626</v>
      </c>
      <c r="BG449" s="12"/>
      <c r="BH449" s="12"/>
      <c r="BI449" s="12"/>
      <c r="BJ449" s="16">
        <v>2</v>
      </c>
      <c r="BK449" s="16">
        <v>2</v>
      </c>
      <c r="BL449" s="16">
        <v>2</v>
      </c>
      <c r="BM449" s="16">
        <v>2</v>
      </c>
      <c r="BN449" s="16">
        <v>2</v>
      </c>
      <c r="BO449" s="16">
        <v>2</v>
      </c>
      <c r="BP449" s="16">
        <v>2</v>
      </c>
      <c r="BQ449" s="16">
        <v>2</v>
      </c>
      <c r="BR449" s="16">
        <v>2</v>
      </c>
      <c r="BS449" s="16">
        <v>2</v>
      </c>
      <c r="BT449" s="16">
        <v>2</v>
      </c>
      <c r="BU449" s="16">
        <v>2</v>
      </c>
      <c r="BV449" s="16">
        <v>2</v>
      </c>
      <c r="BW449" s="16">
        <v>2</v>
      </c>
      <c r="BX449" s="16">
        <v>2</v>
      </c>
      <c r="BY449" s="16">
        <v>2</v>
      </c>
      <c r="BZ449" s="16">
        <v>2</v>
      </c>
      <c r="CA449" s="16">
        <v>2</v>
      </c>
      <c r="CB449" s="16">
        <v>2</v>
      </c>
      <c r="CC449" s="16">
        <v>2</v>
      </c>
      <c r="CD449" s="16">
        <v>2</v>
      </c>
      <c r="CE449" s="16">
        <v>2</v>
      </c>
      <c r="CF449" s="16">
        <v>2</v>
      </c>
      <c r="CG449" s="16">
        <v>2</v>
      </c>
      <c r="CH449" s="16">
        <v>2</v>
      </c>
      <c r="CI449" s="16">
        <v>2</v>
      </c>
      <c r="CJ449" s="16">
        <v>2</v>
      </c>
      <c r="CK449" s="16">
        <v>2</v>
      </c>
      <c r="CL449" s="16">
        <v>2</v>
      </c>
      <c r="CM449" s="16">
        <v>2</v>
      </c>
      <c r="CN449" s="16">
        <v>2</v>
      </c>
      <c r="CO449" s="16">
        <v>2</v>
      </c>
      <c r="CP449" s="16">
        <v>2</v>
      </c>
      <c r="CQ449" s="16">
        <v>2</v>
      </c>
      <c r="CR449" s="16">
        <v>2</v>
      </c>
      <c r="CS449" s="16"/>
      <c r="CT449" s="16">
        <v>2</v>
      </c>
      <c r="CU449" s="16">
        <v>2</v>
      </c>
      <c r="CV449" s="16">
        <v>2</v>
      </c>
      <c r="CW449" s="69">
        <f>COUNTIF(BJ449:CV449,"2")</f>
        <v>38</v>
      </c>
      <c r="CX449" s="352">
        <f t="shared" si="237"/>
        <v>1</v>
      </c>
      <c r="CY449" s="69">
        <f t="shared" si="238"/>
        <v>0</v>
      </c>
      <c r="CZ449" s="70">
        <f t="shared" si="239"/>
        <v>0</v>
      </c>
      <c r="DA449" s="69">
        <f t="shared" si="240"/>
        <v>0</v>
      </c>
      <c r="DB449" s="70">
        <f t="shared" si="241"/>
        <v>0</v>
      </c>
      <c r="DC449" s="69">
        <f t="shared" si="242"/>
        <v>0</v>
      </c>
      <c r="DD449" s="70">
        <f t="shared" si="243"/>
        <v>0</v>
      </c>
      <c r="DE449" s="71">
        <f t="shared" si="244"/>
        <v>2</v>
      </c>
      <c r="DF449" s="71" t="str">
        <f t="shared" si="245"/>
        <v>Đạt mục tiêu</v>
      </c>
      <c r="DG449" s="2"/>
      <c r="DH449" s="2"/>
      <c r="DI449" s="2"/>
      <c r="DJ449" s="2"/>
      <c r="DK449" s="2"/>
      <c r="DL449" s="2"/>
      <c r="DM449" s="2"/>
      <c r="DN449" s="2"/>
      <c r="DO449" s="2"/>
      <c r="DP449" s="2"/>
      <c r="DQ449" s="2"/>
      <c r="DR449" s="2"/>
      <c r="DS449" s="2"/>
      <c r="DT449" s="2"/>
      <c r="DU449" s="2"/>
      <c r="DV449" s="2"/>
      <c r="DW449" s="2"/>
      <c r="DX449" s="2"/>
      <c r="DY449" s="2"/>
      <c r="DZ449" s="2"/>
    </row>
    <row r="450" spans="1:130" ht="78" hidden="1" customHeight="1" x14ac:dyDescent="0.25">
      <c r="A450" s="49">
        <v>410</v>
      </c>
      <c r="B450" s="62">
        <v>534</v>
      </c>
      <c r="C450" s="56"/>
      <c r="D450" s="9" t="s">
        <v>502</v>
      </c>
      <c r="E450" s="28" t="s">
        <v>11</v>
      </c>
      <c r="F450" s="15" t="s">
        <v>503</v>
      </c>
      <c r="G450" s="64" t="s">
        <v>19</v>
      </c>
      <c r="H450" s="8" t="s">
        <v>906</v>
      </c>
      <c r="I450" s="64" t="s">
        <v>628</v>
      </c>
      <c r="J450" s="64"/>
      <c r="K450" s="13"/>
      <c r="L450" s="13"/>
      <c r="M450" s="11"/>
      <c r="N450" s="11" t="s">
        <v>548</v>
      </c>
      <c r="O450" s="80"/>
      <c r="P450" s="80"/>
      <c r="Q450" s="80"/>
      <c r="R450" s="80"/>
      <c r="S450" s="80"/>
      <c r="T450" s="80"/>
      <c r="U450" s="80"/>
      <c r="V450" s="80"/>
      <c r="W450" s="80"/>
      <c r="X450" s="80" t="s">
        <v>15</v>
      </c>
      <c r="Y450" s="67">
        <f t="shared" si="246"/>
        <v>1</v>
      </c>
      <c r="Z450" s="16"/>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t="s">
        <v>626</v>
      </c>
      <c r="BJ450" s="16">
        <v>2</v>
      </c>
      <c r="BK450" s="16">
        <v>2</v>
      </c>
      <c r="BL450" s="16">
        <v>2</v>
      </c>
      <c r="BM450" s="16">
        <v>2</v>
      </c>
      <c r="BN450" s="16">
        <v>2</v>
      </c>
      <c r="BO450" s="16">
        <v>2</v>
      </c>
      <c r="BP450" s="16">
        <v>2</v>
      </c>
      <c r="BQ450" s="16">
        <v>2</v>
      </c>
      <c r="BR450" s="16">
        <v>2</v>
      </c>
      <c r="BS450" s="16">
        <v>2</v>
      </c>
      <c r="BT450" s="16">
        <v>2</v>
      </c>
      <c r="BU450" s="16">
        <v>2</v>
      </c>
      <c r="BV450" s="16">
        <v>2</v>
      </c>
      <c r="BW450" s="16">
        <v>2</v>
      </c>
      <c r="BX450" s="16">
        <v>2</v>
      </c>
      <c r="BY450" s="16">
        <v>2</v>
      </c>
      <c r="BZ450" s="16">
        <v>2</v>
      </c>
      <c r="CA450" s="16">
        <v>2</v>
      </c>
      <c r="CB450" s="16">
        <v>2</v>
      </c>
      <c r="CC450" s="16">
        <v>2</v>
      </c>
      <c r="CD450" s="16">
        <v>2</v>
      </c>
      <c r="CE450" s="16">
        <v>2</v>
      </c>
      <c r="CF450" s="16">
        <v>2</v>
      </c>
      <c r="CG450" s="16">
        <v>2</v>
      </c>
      <c r="CH450" s="16">
        <v>2</v>
      </c>
      <c r="CI450" s="16">
        <v>2</v>
      </c>
      <c r="CJ450" s="16">
        <v>2</v>
      </c>
      <c r="CK450" s="16">
        <v>2</v>
      </c>
      <c r="CL450" s="16">
        <v>2</v>
      </c>
      <c r="CM450" s="16">
        <v>2</v>
      </c>
      <c r="CN450" s="16">
        <v>2</v>
      </c>
      <c r="CO450" s="16">
        <v>2</v>
      </c>
      <c r="CP450" s="16">
        <v>2</v>
      </c>
      <c r="CQ450" s="16">
        <v>2</v>
      </c>
      <c r="CR450" s="16">
        <v>2</v>
      </c>
      <c r="CS450" s="16"/>
      <c r="CT450" s="16">
        <v>2</v>
      </c>
      <c r="CU450" s="16">
        <v>2</v>
      </c>
      <c r="CV450" s="16">
        <v>2</v>
      </c>
      <c r="CW450" s="69"/>
      <c r="CX450" s="352"/>
      <c r="CY450" s="69"/>
      <c r="CZ450" s="70"/>
      <c r="DA450" s="69"/>
      <c r="DB450" s="70"/>
      <c r="DC450" s="69"/>
      <c r="DD450" s="70"/>
      <c r="DE450" s="71"/>
      <c r="DF450" s="71"/>
      <c r="DG450" s="2"/>
      <c r="DH450" s="2"/>
      <c r="DI450" s="2"/>
      <c r="DJ450" s="2"/>
      <c r="DK450" s="2"/>
      <c r="DL450" s="2"/>
      <c r="DM450" s="2"/>
      <c r="DN450" s="2"/>
      <c r="DO450" s="2"/>
      <c r="DP450" s="2"/>
      <c r="DQ450" s="2"/>
      <c r="DR450" s="2"/>
      <c r="DS450" s="2"/>
      <c r="DT450" s="2"/>
      <c r="DU450" s="2"/>
      <c r="DV450" s="2"/>
      <c r="DW450" s="2"/>
      <c r="DX450" s="2"/>
      <c r="DY450" s="2"/>
      <c r="DZ450" s="2"/>
    </row>
    <row r="451" spans="1:130" ht="78" hidden="1" customHeight="1" x14ac:dyDescent="0.25">
      <c r="A451" s="49">
        <v>411</v>
      </c>
      <c r="B451" s="62">
        <v>534</v>
      </c>
      <c r="C451" s="56"/>
      <c r="D451" s="8" t="s">
        <v>504</v>
      </c>
      <c r="E451" s="15" t="s">
        <v>11</v>
      </c>
      <c r="F451" s="15" t="s">
        <v>505</v>
      </c>
      <c r="G451" s="64" t="s">
        <v>19</v>
      </c>
      <c r="H451" s="8" t="s">
        <v>907</v>
      </c>
      <c r="I451" s="64" t="s">
        <v>628</v>
      </c>
      <c r="J451" s="105"/>
      <c r="K451" s="13"/>
      <c r="L451" s="13"/>
      <c r="M451" s="11"/>
      <c r="N451" s="297" t="s">
        <v>1200</v>
      </c>
      <c r="O451" s="80" t="s">
        <v>15</v>
      </c>
      <c r="P451" s="80"/>
      <c r="Q451" s="80"/>
      <c r="R451" s="80"/>
      <c r="S451" s="80"/>
      <c r="T451" s="80"/>
      <c r="U451" s="80"/>
      <c r="V451" s="80"/>
      <c r="W451" s="80"/>
      <c r="X451" s="80"/>
      <c r="Y451" s="67">
        <f t="shared" si="246"/>
        <v>1</v>
      </c>
      <c r="Z451" s="16"/>
      <c r="AA451" s="12"/>
      <c r="AB451" s="12"/>
      <c r="AC451" s="12"/>
      <c r="AD451" s="16" t="s">
        <v>1189</v>
      </c>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6">
        <v>2</v>
      </c>
      <c r="BK451" s="16">
        <v>2</v>
      </c>
      <c r="BL451" s="16">
        <v>2</v>
      </c>
      <c r="BM451" s="16">
        <v>2</v>
      </c>
      <c r="BN451" s="16">
        <v>2</v>
      </c>
      <c r="BO451" s="16">
        <v>2</v>
      </c>
      <c r="BP451" s="16">
        <v>2</v>
      </c>
      <c r="BQ451" s="16">
        <v>2</v>
      </c>
      <c r="BR451" s="16">
        <v>2</v>
      </c>
      <c r="BS451" s="16">
        <v>2</v>
      </c>
      <c r="BT451" s="16">
        <v>2</v>
      </c>
      <c r="BU451" s="16">
        <v>2</v>
      </c>
      <c r="BV451" s="16">
        <v>2</v>
      </c>
      <c r="BW451" s="16">
        <v>2</v>
      </c>
      <c r="BX451" s="16">
        <v>2</v>
      </c>
      <c r="BY451" s="16">
        <v>2</v>
      </c>
      <c r="BZ451" s="16">
        <v>2</v>
      </c>
      <c r="CA451" s="16">
        <v>2</v>
      </c>
      <c r="CB451" s="16">
        <v>2</v>
      </c>
      <c r="CC451" s="16">
        <v>2</v>
      </c>
      <c r="CD451" s="16">
        <v>2</v>
      </c>
      <c r="CE451" s="16">
        <v>2</v>
      </c>
      <c r="CF451" s="16">
        <v>2</v>
      </c>
      <c r="CG451" s="16">
        <v>2</v>
      </c>
      <c r="CH451" s="16">
        <v>2</v>
      </c>
      <c r="CI451" s="16">
        <v>2</v>
      </c>
      <c r="CJ451" s="16">
        <v>2</v>
      </c>
      <c r="CK451" s="16">
        <v>2</v>
      </c>
      <c r="CL451" s="16">
        <v>2</v>
      </c>
      <c r="CM451" s="16">
        <v>2</v>
      </c>
      <c r="CN451" s="16">
        <v>2</v>
      </c>
      <c r="CO451" s="16">
        <v>2</v>
      </c>
      <c r="CP451" s="16">
        <v>2</v>
      </c>
      <c r="CQ451" s="16">
        <v>2</v>
      </c>
      <c r="CR451" s="16">
        <v>2</v>
      </c>
      <c r="CS451" s="16">
        <v>2</v>
      </c>
      <c r="CT451" s="16">
        <v>2</v>
      </c>
      <c r="CU451" s="16">
        <v>2</v>
      </c>
      <c r="CV451" s="16">
        <v>2</v>
      </c>
      <c r="CW451" s="69"/>
      <c r="CX451" s="352"/>
      <c r="CY451" s="69"/>
      <c r="CZ451" s="70"/>
      <c r="DA451" s="69"/>
      <c r="DB451" s="70"/>
      <c r="DC451" s="69"/>
      <c r="DD451" s="70"/>
      <c r="DE451" s="71"/>
      <c r="DF451" s="71"/>
      <c r="DG451" s="2"/>
      <c r="DH451" s="2"/>
      <c r="DI451" s="2"/>
      <c r="DJ451" s="2"/>
      <c r="DK451" s="2"/>
      <c r="DL451" s="2"/>
      <c r="DM451" s="2"/>
      <c r="DN451" s="2"/>
      <c r="DO451" s="2"/>
      <c r="DP451" s="2"/>
      <c r="DQ451" s="2"/>
      <c r="DR451" s="2"/>
      <c r="DS451" s="2"/>
      <c r="DT451" s="2"/>
      <c r="DU451" s="2"/>
      <c r="DV451" s="2"/>
      <c r="DW451" s="2"/>
      <c r="DX451" s="2"/>
      <c r="DY451" s="2"/>
      <c r="DZ451" s="2"/>
    </row>
    <row r="452" spans="1:130" ht="66" hidden="1" customHeight="1" x14ac:dyDescent="0.25">
      <c r="A452" s="49">
        <v>412</v>
      </c>
      <c r="B452" s="62">
        <v>534</v>
      </c>
      <c r="C452" s="56">
        <v>537</v>
      </c>
      <c r="D452" s="8" t="s">
        <v>504</v>
      </c>
      <c r="E452" s="15" t="s">
        <v>11</v>
      </c>
      <c r="F452" s="15" t="s">
        <v>505</v>
      </c>
      <c r="G452" s="64" t="s">
        <v>19</v>
      </c>
      <c r="H452" s="15" t="s">
        <v>1349</v>
      </c>
      <c r="I452" s="64" t="s">
        <v>628</v>
      </c>
      <c r="J452" s="8" t="s">
        <v>489</v>
      </c>
      <c r="K452" s="12" t="s">
        <v>6</v>
      </c>
      <c r="L452" s="12" t="s">
        <v>15</v>
      </c>
      <c r="M452" s="11"/>
      <c r="N452" s="297" t="s">
        <v>1200</v>
      </c>
      <c r="O452" s="80" t="s">
        <v>15</v>
      </c>
      <c r="P452" s="80"/>
      <c r="Q452" s="80"/>
      <c r="R452" s="80"/>
      <c r="S452" s="80"/>
      <c r="T452" s="80"/>
      <c r="U452" s="80"/>
      <c r="V452" s="80"/>
      <c r="W452" s="80"/>
      <c r="X452" s="80"/>
      <c r="Y452" s="67">
        <f t="shared" si="246"/>
        <v>1</v>
      </c>
      <c r="Z452" s="16"/>
      <c r="AA452" s="16" t="s">
        <v>626</v>
      </c>
      <c r="AB452" s="16"/>
      <c r="AC452" s="16" t="s">
        <v>654</v>
      </c>
      <c r="AD452" s="16" t="s">
        <v>645</v>
      </c>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6">
        <v>1</v>
      </c>
      <c r="BK452" s="16">
        <v>1</v>
      </c>
      <c r="BL452" s="16">
        <v>2</v>
      </c>
      <c r="BM452" s="16">
        <v>2</v>
      </c>
      <c r="BN452" s="16">
        <v>1</v>
      </c>
      <c r="BO452" s="16">
        <v>1</v>
      </c>
      <c r="BP452" s="16">
        <v>1</v>
      </c>
      <c r="BQ452" s="16">
        <v>1</v>
      </c>
      <c r="BR452" s="16">
        <v>2</v>
      </c>
      <c r="BS452" s="16">
        <v>2</v>
      </c>
      <c r="BT452" s="16">
        <v>2</v>
      </c>
      <c r="BU452" s="16">
        <v>2</v>
      </c>
      <c r="BV452" s="16">
        <v>2</v>
      </c>
      <c r="BW452" s="16">
        <v>2</v>
      </c>
      <c r="BX452" s="16">
        <v>2</v>
      </c>
      <c r="BY452" s="16">
        <v>2</v>
      </c>
      <c r="BZ452" s="16">
        <v>2</v>
      </c>
      <c r="CA452" s="16">
        <v>2</v>
      </c>
      <c r="CB452" s="16">
        <v>2</v>
      </c>
      <c r="CC452" s="16">
        <v>2</v>
      </c>
      <c r="CD452" s="16">
        <v>2</v>
      </c>
      <c r="CE452" s="16">
        <v>2</v>
      </c>
      <c r="CF452" s="16">
        <v>2</v>
      </c>
      <c r="CG452" s="16">
        <v>2</v>
      </c>
      <c r="CH452" s="16">
        <v>2</v>
      </c>
      <c r="CI452" s="16">
        <v>2</v>
      </c>
      <c r="CJ452" s="16">
        <v>2</v>
      </c>
      <c r="CK452" s="16">
        <v>2</v>
      </c>
      <c r="CL452" s="16">
        <v>2</v>
      </c>
      <c r="CM452" s="16">
        <v>2</v>
      </c>
      <c r="CN452" s="16">
        <v>2</v>
      </c>
      <c r="CO452" s="16">
        <v>2</v>
      </c>
      <c r="CP452" s="16">
        <v>2</v>
      </c>
      <c r="CQ452" s="16">
        <v>1</v>
      </c>
      <c r="CR452" s="16">
        <v>1</v>
      </c>
      <c r="CS452" s="16">
        <v>1</v>
      </c>
      <c r="CT452" s="16">
        <v>1</v>
      </c>
      <c r="CU452" s="16">
        <v>2</v>
      </c>
      <c r="CV452" s="16">
        <v>2</v>
      </c>
      <c r="CW452" s="69">
        <f>COUNTIF(BJ452:CV452,"2")</f>
        <v>29</v>
      </c>
      <c r="CX452" s="352">
        <f>CW452/(CW452+CY452+DA452+DC452)</f>
        <v>0.74358974358974361</v>
      </c>
      <c r="CY452" s="69">
        <f>COUNTIF(BJ452:CV452,"1")</f>
        <v>10</v>
      </c>
      <c r="CZ452" s="70">
        <f>CY452/(CW452+CY452+DA452+DC452)</f>
        <v>0.25641025641025639</v>
      </c>
      <c r="DA452" s="69">
        <f>COUNTIF(BJ452:CV452,"0")</f>
        <v>0</v>
      </c>
      <c r="DB452" s="70">
        <f>DA452/(CW452+CY452+DA452+DC452)</f>
        <v>0</v>
      </c>
      <c r="DC452" s="69">
        <f>COUNTIF(BJ452:CV452,"KĐG")</f>
        <v>0</v>
      </c>
      <c r="DD452" s="70">
        <f>DC452/(CW452+CY452+DA452+DC452)</f>
        <v>0</v>
      </c>
      <c r="DE452" s="71">
        <f>(((CW452*2)+(CY452*1)+(DA452*0)))/(CW452+CY452+DA452)</f>
        <v>1.7435897435897436</v>
      </c>
      <c r="DF452" s="71" t="str">
        <f>IF(DD452&gt;=50%,"KĐG",IF(DE452&gt;=1.6,"Đạt mục tiêu",IF(DE452&gt;=1,"Cần cố gắng","Chưa đạt")))</f>
        <v>Đạt mục tiêu</v>
      </c>
      <c r="DG452" s="2"/>
      <c r="DH452" s="2"/>
      <c r="DI452" s="2"/>
      <c r="DJ452" s="2"/>
      <c r="DK452" s="2"/>
      <c r="DL452" s="2"/>
      <c r="DM452" s="2"/>
      <c r="DN452" s="2"/>
      <c r="DO452" s="2"/>
      <c r="DP452" s="2"/>
      <c r="DQ452" s="2"/>
      <c r="DR452" s="2"/>
      <c r="DS452" s="2"/>
      <c r="DT452" s="2"/>
      <c r="DU452" s="2"/>
      <c r="DV452" s="2"/>
      <c r="DW452" s="2"/>
      <c r="DX452" s="2"/>
      <c r="DY452" s="2"/>
      <c r="DZ452" s="2"/>
    </row>
    <row r="453" spans="1:130" ht="66" hidden="1" customHeight="1" x14ac:dyDescent="0.25">
      <c r="A453" s="49">
        <v>413</v>
      </c>
      <c r="B453" s="62">
        <v>537</v>
      </c>
      <c r="C453" s="56">
        <v>537</v>
      </c>
      <c r="D453" s="8" t="s">
        <v>504</v>
      </c>
      <c r="E453" s="15" t="s">
        <v>11</v>
      </c>
      <c r="F453" s="15" t="s">
        <v>505</v>
      </c>
      <c r="G453" s="64" t="s">
        <v>19</v>
      </c>
      <c r="H453" s="20" t="s">
        <v>908</v>
      </c>
      <c r="I453" s="64" t="s">
        <v>628</v>
      </c>
      <c r="J453" s="8" t="s">
        <v>489</v>
      </c>
      <c r="K453" s="13"/>
      <c r="L453" s="13"/>
      <c r="M453" s="11"/>
      <c r="N453" s="305" t="s">
        <v>543</v>
      </c>
      <c r="O453" s="80"/>
      <c r="P453" s="80"/>
      <c r="Q453" s="80"/>
      <c r="R453" s="80" t="s">
        <v>15</v>
      </c>
      <c r="S453" s="80"/>
      <c r="T453" s="80"/>
      <c r="U453" s="80"/>
      <c r="V453" s="80"/>
      <c r="W453" s="80"/>
      <c r="X453" s="80"/>
      <c r="Y453" s="67">
        <f t="shared" si="246"/>
        <v>1</v>
      </c>
      <c r="Z453" s="16"/>
      <c r="AA453" s="12"/>
      <c r="AB453" s="12"/>
      <c r="AC453" s="12"/>
      <c r="AD453" s="12"/>
      <c r="AE453" s="12"/>
      <c r="AF453" s="12"/>
      <c r="AG453" s="12"/>
      <c r="AH453" s="12"/>
      <c r="AI453" s="12"/>
      <c r="AJ453" s="12"/>
      <c r="AK453" s="12"/>
      <c r="AL453" s="12" t="s">
        <v>645</v>
      </c>
      <c r="AM453" s="12"/>
      <c r="AN453" s="12" t="s">
        <v>626</v>
      </c>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6">
        <v>2</v>
      </c>
      <c r="BK453" s="16">
        <v>2</v>
      </c>
      <c r="BL453" s="16">
        <v>2</v>
      </c>
      <c r="BM453" s="16">
        <v>2</v>
      </c>
      <c r="BN453" s="16">
        <v>2</v>
      </c>
      <c r="BO453" s="16">
        <v>2</v>
      </c>
      <c r="BP453" s="16">
        <v>2</v>
      </c>
      <c r="BQ453" s="16">
        <v>2</v>
      </c>
      <c r="BR453" s="16">
        <v>2</v>
      </c>
      <c r="BS453" s="16">
        <v>2</v>
      </c>
      <c r="BT453" s="16">
        <v>2</v>
      </c>
      <c r="BU453" s="16">
        <v>2</v>
      </c>
      <c r="BV453" s="16">
        <v>2</v>
      </c>
      <c r="BW453" s="16">
        <v>2</v>
      </c>
      <c r="BX453" s="16">
        <v>2</v>
      </c>
      <c r="BY453" s="16">
        <v>2</v>
      </c>
      <c r="BZ453" s="16">
        <v>2</v>
      </c>
      <c r="CA453" s="16">
        <v>2</v>
      </c>
      <c r="CB453" s="16">
        <v>2</v>
      </c>
      <c r="CC453" s="16">
        <v>2</v>
      </c>
      <c r="CD453" s="16">
        <v>2</v>
      </c>
      <c r="CE453" s="16">
        <v>2</v>
      </c>
      <c r="CF453" s="16">
        <v>2</v>
      </c>
      <c r="CG453" s="16">
        <v>2</v>
      </c>
      <c r="CH453" s="16">
        <v>2</v>
      </c>
      <c r="CI453" s="16">
        <v>2</v>
      </c>
      <c r="CJ453" s="16">
        <v>2</v>
      </c>
      <c r="CK453" s="16">
        <v>2</v>
      </c>
      <c r="CL453" s="16">
        <v>2</v>
      </c>
      <c r="CM453" s="16">
        <v>2</v>
      </c>
      <c r="CN453" s="16">
        <v>2</v>
      </c>
      <c r="CO453" s="16">
        <v>2</v>
      </c>
      <c r="CP453" s="16">
        <v>2</v>
      </c>
      <c r="CQ453" s="16">
        <v>2</v>
      </c>
      <c r="CR453" s="16">
        <v>2</v>
      </c>
      <c r="CS453" s="16">
        <v>2</v>
      </c>
      <c r="CT453" s="16">
        <v>2</v>
      </c>
      <c r="CU453" s="16">
        <v>2</v>
      </c>
      <c r="CV453" s="16">
        <v>2</v>
      </c>
      <c r="CW453" s="69">
        <f>COUNTIF(BJ453:CV453,"2")</f>
        <v>39</v>
      </c>
      <c r="CX453" s="352">
        <f>CW453/(CW453+CY453+DA453+DC453)</f>
        <v>1</v>
      </c>
      <c r="CY453" s="69">
        <f>COUNTIF(BJ453:CV453,"1")</f>
        <v>0</v>
      </c>
      <c r="CZ453" s="70">
        <f>CY453/(CW453+CY453+DA453+DC453)</f>
        <v>0</v>
      </c>
      <c r="DA453" s="69">
        <f>COUNTIF(BJ453:CV453,"0")</f>
        <v>0</v>
      </c>
      <c r="DB453" s="70">
        <f>DA453/(CW453+CY453+DA453+DC453)</f>
        <v>0</v>
      </c>
      <c r="DC453" s="69">
        <f>COUNTIF(BJ453:CV453,"KĐG")</f>
        <v>0</v>
      </c>
      <c r="DD453" s="70">
        <f>DC453/(CW453+CY453+DA453+DC453)</f>
        <v>0</v>
      </c>
      <c r="DE453" s="71">
        <f>(((CW453*2)+(CY453*1)+(DA453*0)))/(CW453+CY453+DA453)</f>
        <v>2</v>
      </c>
      <c r="DF453" s="71" t="str">
        <f>IF(DD453&gt;=50%,"KĐG",IF(DE453&gt;=1.6,"Đạt mục tiêu",IF(DE453&gt;=1,"Cần cố gắng","Chưa đạt")))</f>
        <v>Đạt mục tiêu</v>
      </c>
      <c r="DG453" s="2"/>
      <c r="DH453" s="2"/>
      <c r="DI453" s="2"/>
      <c r="DJ453" s="2"/>
      <c r="DK453" s="2"/>
      <c r="DL453" s="2"/>
      <c r="DM453" s="2"/>
      <c r="DN453" s="2"/>
      <c r="DO453" s="2"/>
      <c r="DP453" s="2"/>
      <c r="DQ453" s="2"/>
      <c r="DR453" s="2"/>
      <c r="DS453" s="2"/>
      <c r="DT453" s="2"/>
      <c r="DU453" s="2"/>
      <c r="DV453" s="2"/>
      <c r="DW453" s="2"/>
      <c r="DX453" s="2"/>
      <c r="DY453" s="2"/>
      <c r="DZ453" s="2"/>
    </row>
    <row r="454" spans="1:130" ht="66" hidden="1" customHeight="1" x14ac:dyDescent="0.25">
      <c r="A454" s="49">
        <v>414</v>
      </c>
      <c r="B454" s="62">
        <v>537</v>
      </c>
      <c r="C454" s="56">
        <v>537</v>
      </c>
      <c r="D454" s="8" t="s">
        <v>504</v>
      </c>
      <c r="E454" s="15" t="s">
        <v>11</v>
      </c>
      <c r="F454" s="15" t="s">
        <v>505</v>
      </c>
      <c r="G454" s="64" t="s">
        <v>19</v>
      </c>
      <c r="H454" s="8" t="s">
        <v>1145</v>
      </c>
      <c r="I454" s="64" t="s">
        <v>628</v>
      </c>
      <c r="J454" s="8"/>
      <c r="K454" s="13"/>
      <c r="L454" s="13"/>
      <c r="M454" s="11"/>
      <c r="N454" s="11" t="s">
        <v>546</v>
      </c>
      <c r="O454" s="80"/>
      <c r="P454" s="80"/>
      <c r="Q454" s="80"/>
      <c r="R454" s="80"/>
      <c r="S454" s="80"/>
      <c r="T454" s="80"/>
      <c r="U454" s="80" t="s">
        <v>15</v>
      </c>
      <c r="V454" s="80"/>
      <c r="W454" s="80"/>
      <c r="X454" s="80"/>
      <c r="Y454" s="67">
        <f t="shared" si="246"/>
        <v>1</v>
      </c>
      <c r="Z454" s="16"/>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t="s">
        <v>626</v>
      </c>
      <c r="AZ454" s="12"/>
      <c r="BA454" s="12"/>
      <c r="BB454" s="12"/>
      <c r="BC454" s="12"/>
      <c r="BD454" s="12"/>
      <c r="BE454" s="12"/>
      <c r="BF454" s="12"/>
      <c r="BG454" s="12"/>
      <c r="BH454" s="12"/>
      <c r="BI454" s="12"/>
      <c r="BJ454" s="16"/>
      <c r="BK454" s="16"/>
      <c r="BL454" s="16"/>
      <c r="BM454" s="16"/>
      <c r="BN454" s="16"/>
      <c r="BO454" s="16"/>
      <c r="BP454" s="16"/>
      <c r="BQ454" s="16"/>
      <c r="BR454" s="16">
        <v>2</v>
      </c>
      <c r="BS454" s="16">
        <v>2</v>
      </c>
      <c r="BT454" s="16">
        <v>2</v>
      </c>
      <c r="BU454" s="16">
        <v>2</v>
      </c>
      <c r="BV454" s="16">
        <v>2</v>
      </c>
      <c r="BW454" s="16">
        <v>2</v>
      </c>
      <c r="BX454" s="16">
        <v>2</v>
      </c>
      <c r="BY454" s="16">
        <v>2</v>
      </c>
      <c r="BZ454" s="16">
        <v>2</v>
      </c>
      <c r="CA454" s="16">
        <v>2</v>
      </c>
      <c r="CB454" s="16">
        <v>2</v>
      </c>
      <c r="CC454" s="16">
        <v>2</v>
      </c>
      <c r="CD454" s="16">
        <v>2</v>
      </c>
      <c r="CE454" s="16"/>
      <c r="CF454" s="16"/>
      <c r="CG454" s="16"/>
      <c r="CH454" s="16"/>
      <c r="CI454" s="16"/>
      <c r="CJ454" s="16"/>
      <c r="CK454" s="16"/>
      <c r="CL454" s="16"/>
      <c r="CM454" s="16"/>
      <c r="CN454" s="16"/>
      <c r="CO454" s="16"/>
      <c r="CP454" s="16"/>
      <c r="CQ454" s="16"/>
      <c r="CR454" s="16"/>
      <c r="CS454" s="16"/>
      <c r="CT454" s="16"/>
      <c r="CU454" s="16"/>
      <c r="CV454" s="16"/>
      <c r="CW454" s="69"/>
      <c r="CX454" s="352"/>
      <c r="CY454" s="69"/>
      <c r="CZ454" s="70"/>
      <c r="DA454" s="69"/>
      <c r="DB454" s="70"/>
      <c r="DC454" s="69"/>
      <c r="DD454" s="70"/>
      <c r="DE454" s="71"/>
      <c r="DF454" s="71"/>
      <c r="DG454" s="2"/>
      <c r="DH454" s="2"/>
      <c r="DI454" s="2"/>
      <c r="DJ454" s="2"/>
      <c r="DK454" s="2"/>
      <c r="DL454" s="2"/>
      <c r="DM454" s="2"/>
      <c r="DN454" s="2"/>
      <c r="DO454" s="2"/>
      <c r="DP454" s="2"/>
      <c r="DQ454" s="2"/>
      <c r="DR454" s="2"/>
      <c r="DS454" s="2"/>
      <c r="DT454" s="2"/>
      <c r="DU454" s="2"/>
      <c r="DV454" s="2"/>
      <c r="DW454" s="2"/>
      <c r="DX454" s="2"/>
      <c r="DY454" s="2"/>
      <c r="DZ454" s="2"/>
    </row>
    <row r="455" spans="1:130" ht="66" hidden="1" customHeight="1" x14ac:dyDescent="0.25">
      <c r="A455" s="49">
        <v>415</v>
      </c>
      <c r="B455" s="62">
        <v>537</v>
      </c>
      <c r="C455" s="56">
        <v>537</v>
      </c>
      <c r="D455" s="8" t="s">
        <v>504</v>
      </c>
      <c r="E455" s="15" t="s">
        <v>11</v>
      </c>
      <c r="F455" s="15" t="s">
        <v>505</v>
      </c>
      <c r="G455" s="64" t="s">
        <v>19</v>
      </c>
      <c r="H455" s="8" t="s">
        <v>909</v>
      </c>
      <c r="I455" s="64" t="s">
        <v>628</v>
      </c>
      <c r="J455" s="8" t="s">
        <v>489</v>
      </c>
      <c r="K455" s="13"/>
      <c r="L455" s="13"/>
      <c r="M455" s="11"/>
      <c r="N455" s="11" t="s">
        <v>545</v>
      </c>
      <c r="O455" s="80"/>
      <c r="P455" s="80"/>
      <c r="Q455" s="80"/>
      <c r="R455" s="80"/>
      <c r="S455" s="80"/>
      <c r="T455" s="80" t="s">
        <v>15</v>
      </c>
      <c r="U455" s="80"/>
      <c r="V455" s="80"/>
      <c r="W455" s="80"/>
      <c r="X455" s="80"/>
      <c r="Y455" s="67">
        <f t="shared" si="246"/>
        <v>1</v>
      </c>
      <c r="Z455" s="16"/>
      <c r="AA455" s="16"/>
      <c r="AB455" s="16"/>
      <c r="AC455" s="16"/>
      <c r="AD455" s="16"/>
      <c r="AE455" s="12"/>
      <c r="AF455" s="12"/>
      <c r="AG455" s="12"/>
      <c r="AH455" s="12"/>
      <c r="AI455" s="12"/>
      <c r="AJ455" s="12"/>
      <c r="AK455" s="12"/>
      <c r="AL455" s="12"/>
      <c r="AM455" s="12"/>
      <c r="AN455" s="12"/>
      <c r="AO455" s="12"/>
      <c r="AP455" s="12"/>
      <c r="AQ455" s="12"/>
      <c r="AR455" s="12"/>
      <c r="AS455" s="12"/>
      <c r="AT455" s="12"/>
      <c r="AU455" s="12"/>
      <c r="AV455" s="12"/>
      <c r="AW455" s="12" t="s">
        <v>626</v>
      </c>
      <c r="AX455" s="12" t="s">
        <v>645</v>
      </c>
      <c r="AY455" s="12"/>
      <c r="AZ455" s="12"/>
      <c r="BA455" s="12"/>
      <c r="BB455" s="12"/>
      <c r="BC455" s="12"/>
      <c r="BD455" s="12"/>
      <c r="BE455" s="12"/>
      <c r="BF455" s="12"/>
      <c r="BG455" s="12"/>
      <c r="BH455" s="12"/>
      <c r="BI455" s="12"/>
      <c r="BJ455" s="345">
        <v>2</v>
      </c>
      <c r="BK455" s="345">
        <v>2</v>
      </c>
      <c r="BL455" s="345">
        <v>2</v>
      </c>
      <c r="BM455" s="345">
        <v>2</v>
      </c>
      <c r="BN455" s="345">
        <v>2</v>
      </c>
      <c r="BO455" s="345">
        <v>2</v>
      </c>
      <c r="BP455" s="345">
        <v>2</v>
      </c>
      <c r="BQ455" s="345">
        <v>2</v>
      </c>
      <c r="BR455" s="345">
        <v>2</v>
      </c>
      <c r="BS455" s="345">
        <v>2</v>
      </c>
      <c r="BT455" s="345">
        <v>2</v>
      </c>
      <c r="BU455" s="345">
        <v>2</v>
      </c>
      <c r="BV455" s="345">
        <v>2</v>
      </c>
      <c r="BW455" s="345">
        <v>2</v>
      </c>
      <c r="BX455" s="345">
        <v>2</v>
      </c>
      <c r="BY455" s="345">
        <v>2</v>
      </c>
      <c r="BZ455" s="345">
        <v>2</v>
      </c>
      <c r="CA455" s="345">
        <v>2</v>
      </c>
      <c r="CB455" s="345">
        <v>2</v>
      </c>
      <c r="CC455" s="345">
        <v>2</v>
      </c>
      <c r="CD455" s="345">
        <v>2</v>
      </c>
      <c r="CE455" s="345">
        <v>2</v>
      </c>
      <c r="CF455" s="345">
        <v>2</v>
      </c>
      <c r="CG455" s="345">
        <v>2</v>
      </c>
      <c r="CH455" s="345">
        <v>2</v>
      </c>
      <c r="CI455" s="345">
        <v>2</v>
      </c>
      <c r="CJ455" s="345">
        <v>2</v>
      </c>
      <c r="CK455" s="345">
        <v>2</v>
      </c>
      <c r="CL455" s="345">
        <v>2</v>
      </c>
      <c r="CM455" s="345">
        <v>2</v>
      </c>
      <c r="CN455" s="345">
        <v>2</v>
      </c>
      <c r="CO455" s="345">
        <v>2</v>
      </c>
      <c r="CP455" s="345">
        <v>2</v>
      </c>
      <c r="CQ455" s="345">
        <v>2</v>
      </c>
      <c r="CR455" s="345">
        <v>2</v>
      </c>
      <c r="CS455" s="345">
        <v>2</v>
      </c>
      <c r="CT455" s="345">
        <v>2</v>
      </c>
      <c r="CU455" s="345">
        <v>2</v>
      </c>
      <c r="CV455" s="345">
        <v>2</v>
      </c>
      <c r="CW455" s="335">
        <f t="shared" ref="CW455:CW463" si="247">COUNTIF(BJ455:CV455,"2")</f>
        <v>39</v>
      </c>
      <c r="CX455" s="330">
        <f t="shared" ref="CX455:CX463" si="248">CW455/(CW455+CY455+DA455+DC455)</f>
        <v>1</v>
      </c>
      <c r="CY455" s="335">
        <f t="shared" ref="CY455:CY463" si="249">COUNTIF(BJ455:CV455,"1")</f>
        <v>0</v>
      </c>
      <c r="CZ455" s="339">
        <f t="shared" ref="CZ455:CZ463" si="250">CY455/(CW455+CY455+DA455+DC455)</f>
        <v>0</v>
      </c>
      <c r="DA455" s="335">
        <f t="shared" ref="DA455:DA463" si="251">COUNTIF(BJ455:CV455,"0")</f>
        <v>0</v>
      </c>
      <c r="DB455" s="339">
        <f t="shared" ref="DB455:DB463" si="252">DA455/(CW455+CY455+DA455+DC455)</f>
        <v>0</v>
      </c>
      <c r="DC455" s="335">
        <f t="shared" ref="DC455:DC463" si="253">COUNTIF(BJ455:CV455,"KĐG")</f>
        <v>0</v>
      </c>
      <c r="DD455" s="339">
        <f t="shared" ref="DD455:DD463" si="254">DC455/(CW455+CY455+DA455+DC455)</f>
        <v>0</v>
      </c>
      <c r="DE455" s="71">
        <f t="shared" ref="DE455:DE463" si="255">(((CW455*2)+(CY455*1)+(DA455*0)))/(CW455+CY455+DA455)</f>
        <v>2</v>
      </c>
      <c r="DF455" s="71" t="str">
        <f t="shared" ref="DF455:DF463" si="256">IF(DD455&gt;=50%,"KĐG",IF(DE455&gt;=1.6,"Đạt mục tiêu",IF(DE455&gt;=1,"Cần cố gắng","Chưa đạt")))</f>
        <v>Đạt mục tiêu</v>
      </c>
      <c r="DG455" s="2"/>
      <c r="DH455" s="2"/>
      <c r="DI455" s="2"/>
      <c r="DJ455" s="2"/>
      <c r="DK455" s="2"/>
      <c r="DL455" s="2"/>
      <c r="DM455" s="2"/>
      <c r="DN455" s="2"/>
      <c r="DO455" s="2"/>
      <c r="DP455" s="2"/>
      <c r="DQ455" s="2"/>
      <c r="DR455" s="2"/>
      <c r="DS455" s="2"/>
      <c r="DT455" s="2"/>
      <c r="DU455" s="2"/>
      <c r="DV455" s="2"/>
      <c r="DW455" s="2"/>
      <c r="DX455" s="2"/>
      <c r="DY455" s="2"/>
      <c r="DZ455" s="2"/>
    </row>
    <row r="456" spans="1:130" ht="66" hidden="1" customHeight="1" x14ac:dyDescent="0.25">
      <c r="A456" s="49">
        <v>416</v>
      </c>
      <c r="B456" s="62">
        <v>537</v>
      </c>
      <c r="C456" s="56">
        <v>537</v>
      </c>
      <c r="D456" s="8" t="s">
        <v>504</v>
      </c>
      <c r="E456" s="15" t="s">
        <v>11</v>
      </c>
      <c r="F456" s="15" t="s">
        <v>505</v>
      </c>
      <c r="G456" s="64" t="s">
        <v>19</v>
      </c>
      <c r="H456" s="8" t="s">
        <v>910</v>
      </c>
      <c r="I456" s="64" t="s">
        <v>628</v>
      </c>
      <c r="J456" s="8" t="s">
        <v>489</v>
      </c>
      <c r="K456" s="13"/>
      <c r="L456" s="13"/>
      <c r="M456" s="11"/>
      <c r="N456" s="305" t="s">
        <v>543</v>
      </c>
      <c r="O456" s="80"/>
      <c r="P456" s="80"/>
      <c r="Q456" s="80"/>
      <c r="R456" s="80" t="s">
        <v>15</v>
      </c>
      <c r="S456" s="80"/>
      <c r="T456" s="80"/>
      <c r="U456" s="80"/>
      <c r="V456" s="80"/>
      <c r="W456" s="80"/>
      <c r="X456" s="80"/>
      <c r="Y456" s="67">
        <f t="shared" si="246"/>
        <v>1</v>
      </c>
      <c r="Z456" s="16"/>
      <c r="AA456" s="16"/>
      <c r="AB456" s="16"/>
      <c r="AC456" s="16"/>
      <c r="AD456" s="16"/>
      <c r="AE456" s="12"/>
      <c r="AF456" s="12"/>
      <c r="AG456" s="12"/>
      <c r="AH456" s="12"/>
      <c r="AI456" s="12"/>
      <c r="AJ456" s="12"/>
      <c r="AK456" s="12"/>
      <c r="AL456" s="12" t="s">
        <v>654</v>
      </c>
      <c r="AM456" s="12" t="s">
        <v>654</v>
      </c>
      <c r="AN456" s="12" t="s">
        <v>654</v>
      </c>
      <c r="AO456" s="12" t="s">
        <v>654</v>
      </c>
      <c r="AP456" s="12" t="s">
        <v>654</v>
      </c>
      <c r="AQ456" s="12"/>
      <c r="AR456" s="12"/>
      <c r="AS456" s="12"/>
      <c r="AT456" s="12"/>
      <c r="AU456" s="12"/>
      <c r="AV456" s="12"/>
      <c r="AW456" s="12"/>
      <c r="AX456" s="12"/>
      <c r="AY456" s="12"/>
      <c r="AZ456" s="12"/>
      <c r="BA456" s="12"/>
      <c r="BB456" s="12"/>
      <c r="BC456" s="12"/>
      <c r="BD456" s="12"/>
      <c r="BE456" s="12"/>
      <c r="BF456" s="12"/>
      <c r="BG456" s="12"/>
      <c r="BH456" s="12"/>
      <c r="BI456" s="12"/>
      <c r="BJ456" s="16">
        <v>2</v>
      </c>
      <c r="BK456" s="16">
        <v>2</v>
      </c>
      <c r="BL456" s="16">
        <v>2</v>
      </c>
      <c r="BM456" s="16">
        <v>2</v>
      </c>
      <c r="BN456" s="16">
        <v>2</v>
      </c>
      <c r="BO456" s="16">
        <v>2</v>
      </c>
      <c r="BP456" s="16">
        <v>2</v>
      </c>
      <c r="BQ456" s="16">
        <v>2</v>
      </c>
      <c r="BR456" s="16">
        <v>2</v>
      </c>
      <c r="BS456" s="16">
        <v>2</v>
      </c>
      <c r="BT456" s="16">
        <v>2</v>
      </c>
      <c r="BU456" s="16">
        <v>2</v>
      </c>
      <c r="BV456" s="16">
        <v>2</v>
      </c>
      <c r="BW456" s="16">
        <v>2</v>
      </c>
      <c r="BX456" s="16">
        <v>2</v>
      </c>
      <c r="BY456" s="16">
        <v>2</v>
      </c>
      <c r="BZ456" s="16">
        <v>2</v>
      </c>
      <c r="CA456" s="16">
        <v>2</v>
      </c>
      <c r="CB456" s="16">
        <v>2</v>
      </c>
      <c r="CC456" s="16">
        <v>2</v>
      </c>
      <c r="CD456" s="16">
        <v>2</v>
      </c>
      <c r="CE456" s="16">
        <v>2</v>
      </c>
      <c r="CF456" s="16">
        <v>2</v>
      </c>
      <c r="CG456" s="16">
        <v>2</v>
      </c>
      <c r="CH456" s="16">
        <v>2</v>
      </c>
      <c r="CI456" s="16">
        <v>2</v>
      </c>
      <c r="CJ456" s="16">
        <v>2</v>
      </c>
      <c r="CK456" s="16">
        <v>2</v>
      </c>
      <c r="CL456" s="16">
        <v>2</v>
      </c>
      <c r="CM456" s="16">
        <v>2</v>
      </c>
      <c r="CN456" s="16">
        <v>2</v>
      </c>
      <c r="CO456" s="16">
        <v>2</v>
      </c>
      <c r="CP456" s="16">
        <v>2</v>
      </c>
      <c r="CQ456" s="16">
        <v>2</v>
      </c>
      <c r="CR456" s="16">
        <v>2</v>
      </c>
      <c r="CS456" s="16">
        <v>2</v>
      </c>
      <c r="CT456" s="16">
        <v>2</v>
      </c>
      <c r="CU456" s="16">
        <v>2</v>
      </c>
      <c r="CV456" s="16">
        <v>2</v>
      </c>
      <c r="CW456" s="69">
        <f t="shared" si="247"/>
        <v>39</v>
      </c>
      <c r="CX456" s="352">
        <f t="shared" si="248"/>
        <v>1</v>
      </c>
      <c r="CY456" s="69">
        <f t="shared" si="249"/>
        <v>0</v>
      </c>
      <c r="CZ456" s="70">
        <f t="shared" si="250"/>
        <v>0</v>
      </c>
      <c r="DA456" s="69">
        <f t="shared" si="251"/>
        <v>0</v>
      </c>
      <c r="DB456" s="70">
        <f t="shared" si="252"/>
        <v>0</v>
      </c>
      <c r="DC456" s="69">
        <f t="shared" si="253"/>
        <v>0</v>
      </c>
      <c r="DD456" s="70">
        <f t="shared" si="254"/>
        <v>0</v>
      </c>
      <c r="DE456" s="71">
        <f t="shared" si="255"/>
        <v>2</v>
      </c>
      <c r="DF456" s="71" t="str">
        <f t="shared" si="256"/>
        <v>Đạt mục tiêu</v>
      </c>
      <c r="DG456" s="2"/>
      <c r="DH456" s="2"/>
      <c r="DI456" s="2"/>
      <c r="DJ456" s="2"/>
      <c r="DK456" s="2"/>
      <c r="DL456" s="2"/>
      <c r="DM456" s="2"/>
      <c r="DN456" s="2"/>
      <c r="DO456" s="2"/>
      <c r="DP456" s="2"/>
      <c r="DQ456" s="2"/>
      <c r="DR456" s="2"/>
      <c r="DS456" s="2"/>
      <c r="DT456" s="2"/>
      <c r="DU456" s="2"/>
      <c r="DV456" s="2"/>
      <c r="DW456" s="2"/>
      <c r="DX456" s="2"/>
      <c r="DY456" s="2"/>
      <c r="DZ456" s="2"/>
    </row>
    <row r="457" spans="1:130" ht="66" hidden="1" customHeight="1" x14ac:dyDescent="0.25">
      <c r="A457" s="49">
        <v>417</v>
      </c>
      <c r="B457" s="62">
        <v>537</v>
      </c>
      <c r="C457" s="56">
        <v>537</v>
      </c>
      <c r="D457" s="8" t="s">
        <v>504</v>
      </c>
      <c r="E457" s="15" t="s">
        <v>11</v>
      </c>
      <c r="F457" s="15" t="s">
        <v>505</v>
      </c>
      <c r="G457" s="64" t="s">
        <v>19</v>
      </c>
      <c r="H457" s="8" t="s">
        <v>1203</v>
      </c>
      <c r="I457" s="64" t="s">
        <v>628</v>
      </c>
      <c r="J457" s="8" t="s">
        <v>489</v>
      </c>
      <c r="K457" s="13"/>
      <c r="L457" s="13"/>
      <c r="M457" s="11"/>
      <c r="N457" s="11" t="s">
        <v>545</v>
      </c>
      <c r="O457" s="80"/>
      <c r="P457" s="80"/>
      <c r="Q457" s="80"/>
      <c r="R457" s="80"/>
      <c r="S457" s="80"/>
      <c r="T457" s="80" t="s">
        <v>15</v>
      </c>
      <c r="U457" s="80"/>
      <c r="V457" s="80"/>
      <c r="W457" s="80"/>
      <c r="X457" s="80"/>
      <c r="Y457" s="67">
        <f t="shared" si="246"/>
        <v>1</v>
      </c>
      <c r="Z457" s="16"/>
      <c r="AA457" s="16"/>
      <c r="AB457" s="16"/>
      <c r="AC457" s="16"/>
      <c r="AD457" s="16"/>
      <c r="AE457" s="12"/>
      <c r="AF457" s="12"/>
      <c r="AG457" s="12"/>
      <c r="AH457" s="12"/>
      <c r="AI457" s="12"/>
      <c r="AJ457" s="12"/>
      <c r="AK457" s="12"/>
      <c r="AL457" s="12"/>
      <c r="AM457" s="12"/>
      <c r="AN457" s="12"/>
      <c r="AO457" s="12"/>
      <c r="AP457" s="12"/>
      <c r="AQ457" s="12"/>
      <c r="AR457" s="12"/>
      <c r="AS457" s="12"/>
      <c r="AT457" s="12"/>
      <c r="AU457" s="12"/>
      <c r="AV457" s="12" t="s">
        <v>626</v>
      </c>
      <c r="AW457" s="12"/>
      <c r="AX457" s="12" t="s">
        <v>654</v>
      </c>
      <c r="AY457" s="12" t="s">
        <v>654</v>
      </c>
      <c r="AZ457" s="12" t="s">
        <v>654</v>
      </c>
      <c r="BA457" s="12" t="s">
        <v>654</v>
      </c>
      <c r="BB457" s="12" t="s">
        <v>654</v>
      </c>
      <c r="BC457" s="12" t="s">
        <v>654</v>
      </c>
      <c r="BD457" s="12" t="s">
        <v>654</v>
      </c>
      <c r="BE457" s="12" t="s">
        <v>654</v>
      </c>
      <c r="BF457" s="12" t="s">
        <v>654</v>
      </c>
      <c r="BG457" s="12" t="s">
        <v>654</v>
      </c>
      <c r="BH457" s="12" t="s">
        <v>654</v>
      </c>
      <c r="BI457" s="12" t="s">
        <v>654</v>
      </c>
      <c r="BJ457" s="345">
        <v>2</v>
      </c>
      <c r="BK457" s="345">
        <v>2</v>
      </c>
      <c r="BL457" s="345">
        <v>2</v>
      </c>
      <c r="BM457" s="345">
        <v>2</v>
      </c>
      <c r="BN457" s="345">
        <v>2</v>
      </c>
      <c r="BO457" s="345">
        <v>2</v>
      </c>
      <c r="BP457" s="345">
        <v>2</v>
      </c>
      <c r="BQ457" s="345">
        <v>2</v>
      </c>
      <c r="BR457" s="345">
        <v>2</v>
      </c>
      <c r="BS457" s="345">
        <v>2</v>
      </c>
      <c r="BT457" s="345">
        <v>2</v>
      </c>
      <c r="BU457" s="345">
        <v>2</v>
      </c>
      <c r="BV457" s="345">
        <v>2</v>
      </c>
      <c r="BW457" s="345">
        <v>2</v>
      </c>
      <c r="BX457" s="345">
        <v>2</v>
      </c>
      <c r="BY457" s="345">
        <v>2</v>
      </c>
      <c r="BZ457" s="345">
        <v>2</v>
      </c>
      <c r="CA457" s="345">
        <v>2</v>
      </c>
      <c r="CB457" s="345">
        <v>2</v>
      </c>
      <c r="CC457" s="345">
        <v>2</v>
      </c>
      <c r="CD457" s="345">
        <v>2</v>
      </c>
      <c r="CE457" s="345">
        <v>2</v>
      </c>
      <c r="CF457" s="345">
        <v>2</v>
      </c>
      <c r="CG457" s="345">
        <v>2</v>
      </c>
      <c r="CH457" s="345">
        <v>2</v>
      </c>
      <c r="CI457" s="345">
        <v>2</v>
      </c>
      <c r="CJ457" s="345">
        <v>2</v>
      </c>
      <c r="CK457" s="345">
        <v>2</v>
      </c>
      <c r="CL457" s="345">
        <v>2</v>
      </c>
      <c r="CM457" s="345">
        <v>2</v>
      </c>
      <c r="CN457" s="345">
        <v>2</v>
      </c>
      <c r="CO457" s="345">
        <v>2</v>
      </c>
      <c r="CP457" s="345">
        <v>2</v>
      </c>
      <c r="CQ457" s="345">
        <v>2</v>
      </c>
      <c r="CR457" s="345">
        <v>2</v>
      </c>
      <c r="CS457" s="345">
        <v>2</v>
      </c>
      <c r="CT457" s="345">
        <v>2</v>
      </c>
      <c r="CU457" s="345">
        <v>2</v>
      </c>
      <c r="CV457" s="345">
        <v>2</v>
      </c>
      <c r="CW457" s="335">
        <f t="shared" si="247"/>
        <v>39</v>
      </c>
      <c r="CX457" s="330">
        <f t="shared" si="248"/>
        <v>1</v>
      </c>
      <c r="CY457" s="335">
        <f t="shared" si="249"/>
        <v>0</v>
      </c>
      <c r="CZ457" s="339">
        <f t="shared" si="250"/>
        <v>0</v>
      </c>
      <c r="DA457" s="335">
        <f t="shared" si="251"/>
        <v>0</v>
      </c>
      <c r="DB457" s="339">
        <f t="shared" si="252"/>
        <v>0</v>
      </c>
      <c r="DC457" s="335">
        <f t="shared" si="253"/>
        <v>0</v>
      </c>
      <c r="DD457" s="339">
        <f t="shared" si="254"/>
        <v>0</v>
      </c>
      <c r="DE457" s="71">
        <f t="shared" si="255"/>
        <v>2</v>
      </c>
      <c r="DF457" s="71" t="str">
        <f t="shared" si="256"/>
        <v>Đạt mục tiêu</v>
      </c>
      <c r="DG457" s="2"/>
      <c r="DH457" s="2"/>
      <c r="DI457" s="2"/>
      <c r="DJ457" s="2"/>
      <c r="DK457" s="2"/>
      <c r="DL457" s="2"/>
      <c r="DM457" s="2"/>
      <c r="DN457" s="2"/>
      <c r="DO457" s="2"/>
      <c r="DP457" s="2"/>
      <c r="DQ457" s="2"/>
      <c r="DR457" s="2"/>
      <c r="DS457" s="2"/>
      <c r="DT457" s="2"/>
      <c r="DU457" s="2"/>
      <c r="DV457" s="2"/>
      <c r="DW457" s="2"/>
      <c r="DX457" s="2"/>
      <c r="DY457" s="2"/>
      <c r="DZ457" s="2"/>
    </row>
    <row r="458" spans="1:130" ht="69" hidden="1" customHeight="1" x14ac:dyDescent="0.25">
      <c r="A458" s="49">
        <v>418</v>
      </c>
      <c r="B458" s="62">
        <v>537</v>
      </c>
      <c r="C458" s="56">
        <v>537</v>
      </c>
      <c r="D458" s="8" t="s">
        <v>504</v>
      </c>
      <c r="E458" s="15" t="s">
        <v>11</v>
      </c>
      <c r="F458" s="15" t="s">
        <v>505</v>
      </c>
      <c r="G458" s="64" t="s">
        <v>19</v>
      </c>
      <c r="H458" s="8" t="s">
        <v>911</v>
      </c>
      <c r="I458" s="64" t="s">
        <v>628</v>
      </c>
      <c r="J458" s="8" t="s">
        <v>489</v>
      </c>
      <c r="K458" s="13"/>
      <c r="L458" s="13"/>
      <c r="M458" s="11"/>
      <c r="N458" s="305" t="s">
        <v>544</v>
      </c>
      <c r="O458" s="80"/>
      <c r="P458" s="80"/>
      <c r="Q458" s="80"/>
      <c r="R458" s="80"/>
      <c r="S458" s="80" t="s">
        <v>15</v>
      </c>
      <c r="T458" s="80"/>
      <c r="U458" s="80"/>
      <c r="V458" s="80"/>
      <c r="W458" s="80"/>
      <c r="X458" s="80"/>
      <c r="Y458" s="67">
        <f t="shared" si="246"/>
        <v>1</v>
      </c>
      <c r="Z458" s="16"/>
      <c r="AA458" s="16"/>
      <c r="AB458" s="16"/>
      <c r="AC458" s="16"/>
      <c r="AD458" s="16"/>
      <c r="AE458" s="12"/>
      <c r="AF458" s="12"/>
      <c r="AG458" s="12"/>
      <c r="AH458" s="12"/>
      <c r="AI458" s="12"/>
      <c r="AJ458" s="12"/>
      <c r="AK458" s="12"/>
      <c r="AL458" s="12"/>
      <c r="AM458" s="12"/>
      <c r="AN458" s="12"/>
      <c r="AO458" s="12"/>
      <c r="AP458" s="12"/>
      <c r="AQ458" s="12" t="s">
        <v>654</v>
      </c>
      <c r="AR458" s="12"/>
      <c r="AS458" s="12"/>
      <c r="AT458" s="12"/>
      <c r="AU458" s="12"/>
      <c r="AV458" s="12"/>
      <c r="AW458" s="12"/>
      <c r="AX458" s="12"/>
      <c r="AY458" s="12"/>
      <c r="AZ458" s="12"/>
      <c r="BA458" s="12"/>
      <c r="BB458" s="12"/>
      <c r="BC458" s="12"/>
      <c r="BD458" s="12"/>
      <c r="BE458" s="12"/>
      <c r="BF458" s="12"/>
      <c r="BG458" s="12"/>
      <c r="BH458" s="12"/>
      <c r="BI458" s="12"/>
      <c r="BJ458" s="16">
        <v>2</v>
      </c>
      <c r="BK458" s="16">
        <v>2</v>
      </c>
      <c r="BL458" s="16">
        <v>2</v>
      </c>
      <c r="BM458" s="16">
        <v>2</v>
      </c>
      <c r="BN458" s="16">
        <v>2</v>
      </c>
      <c r="BO458" s="16">
        <v>2</v>
      </c>
      <c r="BP458" s="16">
        <v>2</v>
      </c>
      <c r="BQ458" s="16">
        <v>2</v>
      </c>
      <c r="BR458" s="16">
        <v>2</v>
      </c>
      <c r="BS458" s="16">
        <v>2</v>
      </c>
      <c r="BT458" s="16">
        <v>2</v>
      </c>
      <c r="BU458" s="16">
        <v>2</v>
      </c>
      <c r="BV458" s="16">
        <v>2</v>
      </c>
      <c r="BW458" s="16">
        <v>2</v>
      </c>
      <c r="BX458" s="16">
        <v>2</v>
      </c>
      <c r="BY458" s="16">
        <v>2</v>
      </c>
      <c r="BZ458" s="16">
        <v>2</v>
      </c>
      <c r="CA458" s="16">
        <v>2</v>
      </c>
      <c r="CB458" s="16">
        <v>2</v>
      </c>
      <c r="CC458" s="16">
        <v>2</v>
      </c>
      <c r="CD458" s="16">
        <v>2</v>
      </c>
      <c r="CE458" s="16">
        <v>2</v>
      </c>
      <c r="CF458" s="16">
        <v>2</v>
      </c>
      <c r="CG458" s="16">
        <v>2</v>
      </c>
      <c r="CH458" s="16">
        <v>2</v>
      </c>
      <c r="CI458" s="16">
        <v>2</v>
      </c>
      <c r="CJ458" s="16">
        <v>2</v>
      </c>
      <c r="CK458" s="16">
        <v>2</v>
      </c>
      <c r="CL458" s="16">
        <v>2</v>
      </c>
      <c r="CM458" s="16">
        <v>2</v>
      </c>
      <c r="CN458" s="16">
        <v>2</v>
      </c>
      <c r="CO458" s="16">
        <v>2</v>
      </c>
      <c r="CP458" s="16">
        <v>2</v>
      </c>
      <c r="CQ458" s="16">
        <v>2</v>
      </c>
      <c r="CR458" s="16">
        <v>2</v>
      </c>
      <c r="CS458" s="16"/>
      <c r="CT458" s="16">
        <v>2</v>
      </c>
      <c r="CU458" s="16">
        <v>2</v>
      </c>
      <c r="CV458" s="16">
        <v>2</v>
      </c>
      <c r="CW458" s="69">
        <f t="shared" si="247"/>
        <v>38</v>
      </c>
      <c r="CX458" s="352">
        <f t="shared" si="248"/>
        <v>1</v>
      </c>
      <c r="CY458" s="69">
        <f t="shared" si="249"/>
        <v>0</v>
      </c>
      <c r="CZ458" s="70">
        <f t="shared" si="250"/>
        <v>0</v>
      </c>
      <c r="DA458" s="69">
        <f t="shared" si="251"/>
        <v>0</v>
      </c>
      <c r="DB458" s="70">
        <f t="shared" si="252"/>
        <v>0</v>
      </c>
      <c r="DC458" s="69">
        <f t="shared" si="253"/>
        <v>0</v>
      </c>
      <c r="DD458" s="70">
        <f t="shared" si="254"/>
        <v>0</v>
      </c>
      <c r="DE458" s="71">
        <f t="shared" si="255"/>
        <v>2</v>
      </c>
      <c r="DF458" s="71" t="str">
        <f t="shared" si="256"/>
        <v>Đạt mục tiêu</v>
      </c>
      <c r="DG458" s="2"/>
      <c r="DH458" s="2"/>
      <c r="DI458" s="2"/>
      <c r="DJ458" s="2"/>
      <c r="DK458" s="2"/>
      <c r="DL458" s="2"/>
      <c r="DM458" s="2"/>
      <c r="DN458" s="2"/>
      <c r="DO458" s="2"/>
      <c r="DP458" s="2"/>
      <c r="DQ458" s="2"/>
      <c r="DR458" s="2"/>
      <c r="DS458" s="2"/>
      <c r="DT458" s="2"/>
      <c r="DU458" s="2"/>
      <c r="DV458" s="2"/>
      <c r="DW458" s="2"/>
      <c r="DX458" s="2"/>
      <c r="DY458" s="2"/>
      <c r="DZ458" s="2"/>
    </row>
    <row r="459" spans="1:130" ht="69" hidden="1" customHeight="1" x14ac:dyDescent="0.25">
      <c r="A459" s="49">
        <v>419</v>
      </c>
      <c r="B459" s="62">
        <v>537</v>
      </c>
      <c r="C459" s="56">
        <v>537</v>
      </c>
      <c r="D459" s="8" t="s">
        <v>504</v>
      </c>
      <c r="E459" s="15" t="s">
        <v>11</v>
      </c>
      <c r="F459" s="15" t="s">
        <v>505</v>
      </c>
      <c r="G459" s="64" t="s">
        <v>19</v>
      </c>
      <c r="H459" s="8" t="s">
        <v>912</v>
      </c>
      <c r="I459" s="64" t="s">
        <v>628</v>
      </c>
      <c r="J459" s="8" t="s">
        <v>489</v>
      </c>
      <c r="K459" s="13"/>
      <c r="L459" s="13"/>
      <c r="M459" s="11"/>
      <c r="N459" s="11" t="s">
        <v>545</v>
      </c>
      <c r="O459" s="80"/>
      <c r="P459" s="80"/>
      <c r="Q459" s="80"/>
      <c r="R459" s="80"/>
      <c r="S459" s="80"/>
      <c r="T459" s="80" t="s">
        <v>15</v>
      </c>
      <c r="U459" s="80"/>
      <c r="V459" s="80"/>
      <c r="W459" s="80"/>
      <c r="X459" s="80"/>
      <c r="Y459" s="67">
        <f t="shared" si="246"/>
        <v>1</v>
      </c>
      <c r="Z459" s="16"/>
      <c r="AA459" s="16"/>
      <c r="AB459" s="16"/>
      <c r="AC459" s="16"/>
      <c r="AD459" s="16"/>
      <c r="AE459" s="12"/>
      <c r="AF459" s="12"/>
      <c r="AG459" s="12"/>
      <c r="AH459" s="12"/>
      <c r="AI459" s="12"/>
      <c r="AJ459" s="12"/>
      <c r="AK459" s="12"/>
      <c r="AL459" s="12"/>
      <c r="AM459" s="12"/>
      <c r="AN459" s="12"/>
      <c r="AO459" s="12"/>
      <c r="AP459" s="12"/>
      <c r="AQ459" s="12"/>
      <c r="AR459" s="12"/>
      <c r="AS459" s="12"/>
      <c r="AT459" s="12"/>
      <c r="AU459" s="12" t="s">
        <v>654</v>
      </c>
      <c r="AV459" s="12" t="s">
        <v>654</v>
      </c>
      <c r="AW459" s="12"/>
      <c r="AX459" s="12" t="s">
        <v>654</v>
      </c>
      <c r="AY459" s="12"/>
      <c r="AZ459" s="12"/>
      <c r="BA459" s="12"/>
      <c r="BB459" s="12"/>
      <c r="BC459" s="12"/>
      <c r="BD459" s="12"/>
      <c r="BE459" s="12"/>
      <c r="BF459" s="12"/>
      <c r="BG459" s="12"/>
      <c r="BH459" s="12"/>
      <c r="BI459" s="12"/>
      <c r="BJ459" s="345">
        <v>2</v>
      </c>
      <c r="BK459" s="345">
        <v>2</v>
      </c>
      <c r="BL459" s="345">
        <v>2</v>
      </c>
      <c r="BM459" s="345">
        <v>2</v>
      </c>
      <c r="BN459" s="345">
        <v>2</v>
      </c>
      <c r="BO459" s="345">
        <v>2</v>
      </c>
      <c r="BP459" s="345">
        <v>2</v>
      </c>
      <c r="BQ459" s="345">
        <v>2</v>
      </c>
      <c r="BR459" s="345">
        <v>2</v>
      </c>
      <c r="BS459" s="345">
        <v>2</v>
      </c>
      <c r="BT459" s="345">
        <v>2</v>
      </c>
      <c r="BU459" s="345">
        <v>2</v>
      </c>
      <c r="BV459" s="345">
        <v>2</v>
      </c>
      <c r="BW459" s="345">
        <v>2</v>
      </c>
      <c r="BX459" s="345">
        <v>2</v>
      </c>
      <c r="BY459" s="345">
        <v>2</v>
      </c>
      <c r="BZ459" s="345">
        <v>2</v>
      </c>
      <c r="CA459" s="345">
        <v>2</v>
      </c>
      <c r="CB459" s="345">
        <v>2</v>
      </c>
      <c r="CC459" s="345">
        <v>2</v>
      </c>
      <c r="CD459" s="345">
        <v>2</v>
      </c>
      <c r="CE459" s="345">
        <v>2</v>
      </c>
      <c r="CF459" s="345">
        <v>2</v>
      </c>
      <c r="CG459" s="345">
        <v>2</v>
      </c>
      <c r="CH459" s="345">
        <v>2</v>
      </c>
      <c r="CI459" s="345">
        <v>2</v>
      </c>
      <c r="CJ459" s="345">
        <v>2</v>
      </c>
      <c r="CK459" s="345">
        <v>2</v>
      </c>
      <c r="CL459" s="345">
        <v>2</v>
      </c>
      <c r="CM459" s="345">
        <v>2</v>
      </c>
      <c r="CN459" s="345">
        <v>2</v>
      </c>
      <c r="CO459" s="345">
        <v>2</v>
      </c>
      <c r="CP459" s="345">
        <v>2</v>
      </c>
      <c r="CQ459" s="345">
        <v>2</v>
      </c>
      <c r="CR459" s="345">
        <v>2</v>
      </c>
      <c r="CS459" s="345">
        <v>2</v>
      </c>
      <c r="CT459" s="345">
        <v>2</v>
      </c>
      <c r="CU459" s="345">
        <v>2</v>
      </c>
      <c r="CV459" s="345">
        <v>2</v>
      </c>
      <c r="CW459" s="335">
        <f t="shared" si="247"/>
        <v>39</v>
      </c>
      <c r="CX459" s="330">
        <f t="shared" si="248"/>
        <v>1</v>
      </c>
      <c r="CY459" s="335">
        <f t="shared" si="249"/>
        <v>0</v>
      </c>
      <c r="CZ459" s="339">
        <f t="shared" si="250"/>
        <v>0</v>
      </c>
      <c r="DA459" s="335">
        <f t="shared" si="251"/>
        <v>0</v>
      </c>
      <c r="DB459" s="339">
        <f t="shared" si="252"/>
        <v>0</v>
      </c>
      <c r="DC459" s="335">
        <f t="shared" si="253"/>
        <v>0</v>
      </c>
      <c r="DD459" s="339">
        <f t="shared" si="254"/>
        <v>0</v>
      </c>
      <c r="DE459" s="71">
        <f t="shared" si="255"/>
        <v>2</v>
      </c>
      <c r="DF459" s="71" t="str">
        <f t="shared" si="256"/>
        <v>Đạt mục tiêu</v>
      </c>
      <c r="DG459" s="2"/>
      <c r="DH459" s="2"/>
      <c r="DI459" s="2"/>
      <c r="DJ459" s="2"/>
      <c r="DK459" s="2"/>
      <c r="DL459" s="2"/>
      <c r="DM459" s="2"/>
      <c r="DN459" s="2"/>
      <c r="DO459" s="2"/>
      <c r="DP459" s="2"/>
      <c r="DQ459" s="2"/>
      <c r="DR459" s="2"/>
      <c r="DS459" s="2"/>
      <c r="DT459" s="2"/>
      <c r="DU459" s="2"/>
      <c r="DV459" s="2"/>
      <c r="DW459" s="2"/>
      <c r="DX459" s="2"/>
      <c r="DY459" s="2"/>
      <c r="DZ459" s="2"/>
    </row>
    <row r="460" spans="1:130" ht="57.75" hidden="1" customHeight="1" x14ac:dyDescent="0.25">
      <c r="A460" s="49">
        <v>420</v>
      </c>
      <c r="B460" s="62">
        <v>537</v>
      </c>
      <c r="C460" s="56">
        <v>537</v>
      </c>
      <c r="D460" s="8" t="s">
        <v>504</v>
      </c>
      <c r="E460" s="15" t="s">
        <v>11</v>
      </c>
      <c r="F460" s="15" t="s">
        <v>505</v>
      </c>
      <c r="G460" s="64" t="s">
        <v>19</v>
      </c>
      <c r="H460" s="8" t="s">
        <v>913</v>
      </c>
      <c r="I460" s="64" t="s">
        <v>628</v>
      </c>
      <c r="J460" s="8"/>
      <c r="K460" s="13"/>
      <c r="L460" s="13"/>
      <c r="M460" s="11"/>
      <c r="N460" s="11" t="s">
        <v>1268</v>
      </c>
      <c r="O460" s="80"/>
      <c r="P460" s="80"/>
      <c r="Q460" s="80"/>
      <c r="R460" s="80"/>
      <c r="S460" s="80"/>
      <c r="T460" s="80"/>
      <c r="U460" s="80"/>
      <c r="V460" s="80" t="s">
        <v>15</v>
      </c>
      <c r="W460" s="80"/>
      <c r="X460" s="80"/>
      <c r="Y460" s="67">
        <f t="shared" si="246"/>
        <v>1</v>
      </c>
      <c r="Z460" s="16"/>
      <c r="AA460" s="16"/>
      <c r="AB460" s="16"/>
      <c r="AC460" s="16"/>
      <c r="AD460" s="16"/>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t="s">
        <v>654</v>
      </c>
      <c r="BD460" s="12" t="s">
        <v>654</v>
      </c>
      <c r="BE460" s="12" t="s">
        <v>654</v>
      </c>
      <c r="BF460" s="12"/>
      <c r="BG460" s="12"/>
      <c r="BH460" s="12"/>
      <c r="BI460" s="12"/>
      <c r="BJ460" s="16">
        <v>2</v>
      </c>
      <c r="BK460" s="16">
        <v>2</v>
      </c>
      <c r="BL460" s="16">
        <v>2</v>
      </c>
      <c r="BM460" s="16">
        <v>2</v>
      </c>
      <c r="BN460" s="16">
        <v>2</v>
      </c>
      <c r="BO460" s="16">
        <v>2</v>
      </c>
      <c r="BP460" s="16">
        <v>2</v>
      </c>
      <c r="BQ460" s="16">
        <v>2</v>
      </c>
      <c r="BR460" s="16">
        <v>2</v>
      </c>
      <c r="BS460" s="16">
        <v>2</v>
      </c>
      <c r="BT460" s="16">
        <v>2</v>
      </c>
      <c r="BU460" s="16">
        <v>2</v>
      </c>
      <c r="BV460" s="16">
        <v>2</v>
      </c>
      <c r="BW460" s="16">
        <v>2</v>
      </c>
      <c r="BX460" s="16">
        <v>2</v>
      </c>
      <c r="BY460" s="16">
        <v>2</v>
      </c>
      <c r="BZ460" s="16">
        <v>2</v>
      </c>
      <c r="CA460" s="16">
        <v>2</v>
      </c>
      <c r="CB460" s="16">
        <v>2</v>
      </c>
      <c r="CC460" s="16">
        <v>2</v>
      </c>
      <c r="CD460" s="16">
        <v>2</v>
      </c>
      <c r="CE460" s="16">
        <v>2</v>
      </c>
      <c r="CF460" s="16">
        <v>2</v>
      </c>
      <c r="CG460" s="16">
        <v>2</v>
      </c>
      <c r="CH460" s="16">
        <v>2</v>
      </c>
      <c r="CI460" s="16">
        <v>2</v>
      </c>
      <c r="CJ460" s="16">
        <v>2</v>
      </c>
      <c r="CK460" s="16">
        <v>2</v>
      </c>
      <c r="CL460" s="16">
        <v>2</v>
      </c>
      <c r="CM460" s="16">
        <v>2</v>
      </c>
      <c r="CN460" s="16">
        <v>2</v>
      </c>
      <c r="CO460" s="16">
        <v>2</v>
      </c>
      <c r="CP460" s="16">
        <v>2</v>
      </c>
      <c r="CQ460" s="16">
        <v>2</v>
      </c>
      <c r="CR460" s="16">
        <v>2</v>
      </c>
      <c r="CS460" s="16"/>
      <c r="CT460" s="16">
        <v>2</v>
      </c>
      <c r="CU460" s="16">
        <v>2</v>
      </c>
      <c r="CV460" s="16">
        <v>2</v>
      </c>
      <c r="CW460" s="69">
        <f t="shared" si="247"/>
        <v>38</v>
      </c>
      <c r="CX460" s="352">
        <f t="shared" si="248"/>
        <v>1</v>
      </c>
      <c r="CY460" s="69">
        <f t="shared" si="249"/>
        <v>0</v>
      </c>
      <c r="CZ460" s="70">
        <f t="shared" si="250"/>
        <v>0</v>
      </c>
      <c r="DA460" s="69">
        <f t="shared" si="251"/>
        <v>0</v>
      </c>
      <c r="DB460" s="70">
        <f t="shared" si="252"/>
        <v>0</v>
      </c>
      <c r="DC460" s="69">
        <f t="shared" si="253"/>
        <v>0</v>
      </c>
      <c r="DD460" s="70">
        <f t="shared" si="254"/>
        <v>0</v>
      </c>
      <c r="DE460" s="71">
        <f t="shared" si="255"/>
        <v>2</v>
      </c>
      <c r="DF460" s="71" t="str">
        <f t="shared" si="256"/>
        <v>Đạt mục tiêu</v>
      </c>
      <c r="DG460" s="2"/>
      <c r="DH460" s="2"/>
      <c r="DI460" s="2"/>
      <c r="DJ460" s="2"/>
      <c r="DK460" s="2"/>
      <c r="DL460" s="2"/>
      <c r="DM460" s="2"/>
      <c r="DN460" s="2"/>
      <c r="DO460" s="2"/>
      <c r="DP460" s="2"/>
      <c r="DQ460" s="2"/>
      <c r="DR460" s="2"/>
      <c r="DS460" s="2"/>
      <c r="DT460" s="2"/>
      <c r="DU460" s="2"/>
      <c r="DV460" s="2"/>
      <c r="DW460" s="2"/>
      <c r="DX460" s="2"/>
      <c r="DY460" s="2"/>
      <c r="DZ460" s="2"/>
    </row>
    <row r="461" spans="1:130" ht="57.75" hidden="1" customHeight="1" x14ac:dyDescent="0.25">
      <c r="A461" s="49">
        <v>421</v>
      </c>
      <c r="B461" s="62">
        <v>537</v>
      </c>
      <c r="C461" s="56">
        <v>537</v>
      </c>
      <c r="D461" s="8" t="s">
        <v>504</v>
      </c>
      <c r="E461" s="15" t="s">
        <v>11</v>
      </c>
      <c r="F461" s="15" t="s">
        <v>505</v>
      </c>
      <c r="G461" s="64" t="s">
        <v>19</v>
      </c>
      <c r="H461" s="8" t="s">
        <v>914</v>
      </c>
      <c r="I461" s="64" t="s">
        <v>628</v>
      </c>
      <c r="J461" s="8"/>
      <c r="K461" s="14"/>
      <c r="L461" s="14"/>
      <c r="M461" s="11"/>
      <c r="N461" s="11" t="s">
        <v>547</v>
      </c>
      <c r="O461" s="80"/>
      <c r="P461" s="80"/>
      <c r="Q461" s="80"/>
      <c r="R461" s="80"/>
      <c r="S461" s="80"/>
      <c r="T461" s="80"/>
      <c r="U461" s="80"/>
      <c r="V461" s="80"/>
      <c r="W461" s="80" t="s">
        <v>15</v>
      </c>
      <c r="X461" s="80"/>
      <c r="Y461" s="67">
        <f t="shared" si="246"/>
        <v>1</v>
      </c>
      <c r="Z461" s="16"/>
      <c r="AA461" s="16"/>
      <c r="AB461" s="16"/>
      <c r="AC461" s="16"/>
      <c r="AD461" s="16"/>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6">
        <v>2</v>
      </c>
      <c r="BK461" s="16">
        <v>2</v>
      </c>
      <c r="BL461" s="16">
        <v>2</v>
      </c>
      <c r="BM461" s="16">
        <v>2</v>
      </c>
      <c r="BN461" s="16">
        <v>2</v>
      </c>
      <c r="BO461" s="16">
        <v>2</v>
      </c>
      <c r="BP461" s="16">
        <v>2</v>
      </c>
      <c r="BQ461" s="16">
        <v>2</v>
      </c>
      <c r="BR461" s="16">
        <v>2</v>
      </c>
      <c r="BS461" s="16">
        <v>2</v>
      </c>
      <c r="BT461" s="16">
        <v>2</v>
      </c>
      <c r="BU461" s="16">
        <v>2</v>
      </c>
      <c r="BV461" s="16">
        <v>2</v>
      </c>
      <c r="BW461" s="16">
        <v>2</v>
      </c>
      <c r="BX461" s="16">
        <v>2</v>
      </c>
      <c r="BY461" s="16">
        <v>2</v>
      </c>
      <c r="BZ461" s="16">
        <v>2</v>
      </c>
      <c r="CA461" s="16">
        <v>2</v>
      </c>
      <c r="CB461" s="16">
        <v>2</v>
      </c>
      <c r="CC461" s="16">
        <v>2</v>
      </c>
      <c r="CD461" s="16">
        <v>2</v>
      </c>
      <c r="CE461" s="16">
        <v>2</v>
      </c>
      <c r="CF461" s="16">
        <v>2</v>
      </c>
      <c r="CG461" s="16">
        <v>2</v>
      </c>
      <c r="CH461" s="16">
        <v>2</v>
      </c>
      <c r="CI461" s="16">
        <v>2</v>
      </c>
      <c r="CJ461" s="16">
        <v>2</v>
      </c>
      <c r="CK461" s="16">
        <v>2</v>
      </c>
      <c r="CL461" s="16">
        <v>2</v>
      </c>
      <c r="CM461" s="16">
        <v>2</v>
      </c>
      <c r="CN461" s="16">
        <v>2</v>
      </c>
      <c r="CO461" s="16">
        <v>2</v>
      </c>
      <c r="CP461" s="16">
        <v>2</v>
      </c>
      <c r="CQ461" s="16">
        <v>2</v>
      </c>
      <c r="CR461" s="16">
        <v>2</v>
      </c>
      <c r="CS461" s="16"/>
      <c r="CT461" s="16">
        <v>2</v>
      </c>
      <c r="CU461" s="16">
        <v>2</v>
      </c>
      <c r="CV461" s="16">
        <v>2</v>
      </c>
      <c r="CW461" s="69">
        <f t="shared" si="247"/>
        <v>38</v>
      </c>
      <c r="CX461" s="352">
        <f t="shared" si="248"/>
        <v>1</v>
      </c>
      <c r="CY461" s="69">
        <f t="shared" si="249"/>
        <v>0</v>
      </c>
      <c r="CZ461" s="70">
        <f t="shared" si="250"/>
        <v>0</v>
      </c>
      <c r="DA461" s="69">
        <f t="shared" si="251"/>
        <v>0</v>
      </c>
      <c r="DB461" s="70">
        <f t="shared" si="252"/>
        <v>0</v>
      </c>
      <c r="DC461" s="69">
        <f t="shared" si="253"/>
        <v>0</v>
      </c>
      <c r="DD461" s="70">
        <f t="shared" si="254"/>
        <v>0</v>
      </c>
      <c r="DE461" s="71">
        <f t="shared" si="255"/>
        <v>2</v>
      </c>
      <c r="DF461" s="71" t="str">
        <f t="shared" si="256"/>
        <v>Đạt mục tiêu</v>
      </c>
      <c r="DG461" s="2"/>
      <c r="DH461" s="2"/>
      <c r="DI461" s="2"/>
      <c r="DJ461" s="2"/>
      <c r="DK461" s="2"/>
      <c r="DL461" s="2"/>
      <c r="DM461" s="2"/>
      <c r="DN461" s="2"/>
      <c r="DO461" s="2"/>
      <c r="DP461" s="2"/>
      <c r="DQ461" s="2"/>
      <c r="DR461" s="2"/>
      <c r="DS461" s="2"/>
      <c r="DT461" s="2"/>
      <c r="DU461" s="2"/>
      <c r="DV461" s="2"/>
      <c r="DW461" s="2"/>
      <c r="DX461" s="2"/>
      <c r="DY461" s="2"/>
      <c r="DZ461" s="2"/>
    </row>
    <row r="462" spans="1:130" ht="57.75" hidden="1" customHeight="1" x14ac:dyDescent="0.25">
      <c r="A462" s="49">
        <v>422</v>
      </c>
      <c r="B462" s="62">
        <v>537</v>
      </c>
      <c r="C462" s="56">
        <v>541</v>
      </c>
      <c r="D462" s="9" t="s">
        <v>506</v>
      </c>
      <c r="E462" s="15" t="s">
        <v>11</v>
      </c>
      <c r="F462" s="15" t="s">
        <v>915</v>
      </c>
      <c r="G462" s="64" t="s">
        <v>19</v>
      </c>
      <c r="H462" s="8" t="s">
        <v>1350</v>
      </c>
      <c r="I462" s="64" t="s">
        <v>628</v>
      </c>
      <c r="J462" s="8" t="s">
        <v>489</v>
      </c>
      <c r="K462" s="12" t="s">
        <v>6</v>
      </c>
      <c r="L462" s="12" t="s">
        <v>15</v>
      </c>
      <c r="M462" s="11">
        <v>2</v>
      </c>
      <c r="N462" s="297" t="s">
        <v>1200</v>
      </c>
      <c r="O462" s="66" t="s">
        <v>15</v>
      </c>
      <c r="P462" s="66"/>
      <c r="Q462" s="80"/>
      <c r="R462" s="80"/>
      <c r="S462" s="80"/>
      <c r="T462" s="80"/>
      <c r="U462" s="80"/>
      <c r="V462" s="66"/>
      <c r="W462" s="66"/>
      <c r="X462" s="66"/>
      <c r="Y462" s="67">
        <f t="shared" si="246"/>
        <v>1</v>
      </c>
      <c r="Z462" s="16"/>
      <c r="AA462" s="16" t="s">
        <v>626</v>
      </c>
      <c r="AB462" s="16" t="s">
        <v>626</v>
      </c>
      <c r="AC462" s="16" t="s">
        <v>654</v>
      </c>
      <c r="AD462" s="16" t="s">
        <v>645</v>
      </c>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6">
        <v>1</v>
      </c>
      <c r="BK462" s="16">
        <v>2</v>
      </c>
      <c r="BL462" s="16">
        <v>2</v>
      </c>
      <c r="BM462" s="16">
        <v>2</v>
      </c>
      <c r="BN462" s="16">
        <v>2</v>
      </c>
      <c r="BO462" s="16">
        <v>2</v>
      </c>
      <c r="BP462" s="16">
        <v>1</v>
      </c>
      <c r="BQ462" s="16">
        <v>1</v>
      </c>
      <c r="BR462" s="16">
        <v>2</v>
      </c>
      <c r="BS462" s="16">
        <v>2</v>
      </c>
      <c r="BT462" s="16">
        <v>2</v>
      </c>
      <c r="BU462" s="16">
        <v>2</v>
      </c>
      <c r="BV462" s="16">
        <v>2</v>
      </c>
      <c r="BW462" s="16">
        <v>2</v>
      </c>
      <c r="BX462" s="16">
        <v>2</v>
      </c>
      <c r="BY462" s="16">
        <v>2</v>
      </c>
      <c r="BZ462" s="16">
        <v>2</v>
      </c>
      <c r="CA462" s="16">
        <v>2</v>
      </c>
      <c r="CB462" s="16">
        <v>2</v>
      </c>
      <c r="CC462" s="16">
        <v>2</v>
      </c>
      <c r="CD462" s="16">
        <v>2</v>
      </c>
      <c r="CE462" s="16">
        <v>2</v>
      </c>
      <c r="CF462" s="16">
        <v>2</v>
      </c>
      <c r="CG462" s="16">
        <v>2</v>
      </c>
      <c r="CH462" s="16">
        <v>2</v>
      </c>
      <c r="CI462" s="16">
        <v>2</v>
      </c>
      <c r="CJ462" s="16">
        <v>2</v>
      </c>
      <c r="CK462" s="16">
        <v>2</v>
      </c>
      <c r="CL462" s="16">
        <v>2</v>
      </c>
      <c r="CM462" s="16">
        <v>2</v>
      </c>
      <c r="CN462" s="16">
        <v>2</v>
      </c>
      <c r="CO462" s="16">
        <v>2</v>
      </c>
      <c r="CP462" s="16">
        <v>2</v>
      </c>
      <c r="CQ462" s="16">
        <v>2</v>
      </c>
      <c r="CR462" s="16">
        <v>2</v>
      </c>
      <c r="CS462" s="16">
        <v>2</v>
      </c>
      <c r="CT462" s="16">
        <v>2</v>
      </c>
      <c r="CU462" s="16">
        <v>2</v>
      </c>
      <c r="CV462" s="16">
        <v>2</v>
      </c>
      <c r="CW462" s="69">
        <f t="shared" si="247"/>
        <v>36</v>
      </c>
      <c r="CX462" s="352">
        <f t="shared" si="248"/>
        <v>0.92307692307692313</v>
      </c>
      <c r="CY462" s="69">
        <f t="shared" si="249"/>
        <v>3</v>
      </c>
      <c r="CZ462" s="70">
        <f t="shared" si="250"/>
        <v>7.6923076923076927E-2</v>
      </c>
      <c r="DA462" s="69">
        <f t="shared" si="251"/>
        <v>0</v>
      </c>
      <c r="DB462" s="70">
        <f t="shared" si="252"/>
        <v>0</v>
      </c>
      <c r="DC462" s="69">
        <f t="shared" si="253"/>
        <v>0</v>
      </c>
      <c r="DD462" s="70">
        <f t="shared" si="254"/>
        <v>0</v>
      </c>
      <c r="DE462" s="71">
        <f t="shared" si="255"/>
        <v>1.9230769230769231</v>
      </c>
      <c r="DF462" s="71" t="str">
        <f t="shared" si="256"/>
        <v>Đạt mục tiêu</v>
      </c>
      <c r="DG462" s="2"/>
      <c r="DH462" s="2"/>
      <c r="DI462" s="2"/>
      <c r="DJ462" s="2"/>
      <c r="DK462" s="2"/>
      <c r="DL462" s="2"/>
      <c r="DM462" s="2"/>
      <c r="DN462" s="2"/>
      <c r="DO462" s="2"/>
      <c r="DP462" s="2"/>
      <c r="DQ462" s="2"/>
      <c r="DR462" s="2"/>
      <c r="DS462" s="2"/>
      <c r="DT462" s="2"/>
      <c r="DU462" s="2"/>
      <c r="DV462" s="2"/>
      <c r="DW462" s="2"/>
      <c r="DX462" s="2"/>
      <c r="DY462" s="2"/>
      <c r="DZ462" s="2"/>
    </row>
    <row r="463" spans="1:130" ht="57.75" customHeight="1" x14ac:dyDescent="0.25">
      <c r="A463" s="49">
        <v>423</v>
      </c>
      <c r="B463" s="55">
        <v>541</v>
      </c>
      <c r="C463" s="56">
        <v>541</v>
      </c>
      <c r="D463" s="9" t="s">
        <v>506</v>
      </c>
      <c r="E463" s="15" t="s">
        <v>11</v>
      </c>
      <c r="F463" s="15" t="s">
        <v>915</v>
      </c>
      <c r="G463" s="64" t="s">
        <v>19</v>
      </c>
      <c r="H463" s="15" t="s">
        <v>1388</v>
      </c>
      <c r="I463" s="64" t="s">
        <v>628</v>
      </c>
      <c r="J463" s="8" t="s">
        <v>489</v>
      </c>
      <c r="K463" s="13"/>
      <c r="L463" s="13"/>
      <c r="M463" s="11"/>
      <c r="N463" s="305" t="s">
        <v>541</v>
      </c>
      <c r="O463" s="66"/>
      <c r="P463" s="66" t="s">
        <v>15</v>
      </c>
      <c r="Q463" s="80"/>
      <c r="R463" s="80"/>
      <c r="S463" s="80"/>
      <c r="T463" s="80"/>
      <c r="U463" s="80"/>
      <c r="V463" s="66"/>
      <c r="W463" s="66"/>
      <c r="X463" s="66"/>
      <c r="Y463" s="67">
        <f t="shared" si="246"/>
        <v>1</v>
      </c>
      <c r="Z463" s="16"/>
      <c r="AA463" s="16"/>
      <c r="AB463" s="16"/>
      <c r="AC463" s="16"/>
      <c r="AD463" s="566"/>
      <c r="AE463" s="273"/>
      <c r="AF463" s="68" t="s">
        <v>626</v>
      </c>
      <c r="AG463" s="12" t="s">
        <v>654</v>
      </c>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6">
        <v>2</v>
      </c>
      <c r="BK463" s="16">
        <v>2</v>
      </c>
      <c r="BL463" s="16">
        <v>2</v>
      </c>
      <c r="BM463" s="16">
        <v>2</v>
      </c>
      <c r="BN463" s="16">
        <v>2</v>
      </c>
      <c r="BO463" s="16">
        <v>2</v>
      </c>
      <c r="BP463" s="16">
        <v>2</v>
      </c>
      <c r="BQ463" s="16">
        <v>2</v>
      </c>
      <c r="BR463" s="16">
        <v>2</v>
      </c>
      <c r="BS463" s="16">
        <v>2</v>
      </c>
      <c r="BT463" s="16">
        <v>2</v>
      </c>
      <c r="BU463" s="16">
        <v>2</v>
      </c>
      <c r="BV463" s="16">
        <v>2</v>
      </c>
      <c r="BW463" s="16">
        <v>2</v>
      </c>
      <c r="BX463" s="16">
        <v>2</v>
      </c>
      <c r="BY463" s="16">
        <v>2</v>
      </c>
      <c r="BZ463" s="16">
        <v>2</v>
      </c>
      <c r="CA463" s="16">
        <v>2</v>
      </c>
      <c r="CB463" s="16">
        <v>2</v>
      </c>
      <c r="CC463" s="16">
        <v>2</v>
      </c>
      <c r="CD463" s="16">
        <v>2</v>
      </c>
      <c r="CE463" s="16">
        <v>2</v>
      </c>
      <c r="CF463" s="16">
        <v>2</v>
      </c>
      <c r="CG463" s="16">
        <v>2</v>
      </c>
      <c r="CH463" s="16">
        <v>2</v>
      </c>
      <c r="CI463" s="16">
        <v>2</v>
      </c>
      <c r="CJ463" s="16">
        <v>2</v>
      </c>
      <c r="CK463" s="16">
        <v>2</v>
      </c>
      <c r="CL463" s="16">
        <v>2</v>
      </c>
      <c r="CM463" s="16">
        <v>2</v>
      </c>
      <c r="CN463" s="16">
        <v>2</v>
      </c>
      <c r="CO463" s="16">
        <v>2</v>
      </c>
      <c r="CP463" s="16">
        <v>2</v>
      </c>
      <c r="CQ463" s="16">
        <v>2</v>
      </c>
      <c r="CR463" s="16">
        <v>2</v>
      </c>
      <c r="CS463" s="16">
        <v>2</v>
      </c>
      <c r="CT463" s="16">
        <v>2</v>
      </c>
      <c r="CU463" s="16">
        <v>2</v>
      </c>
      <c r="CV463" s="16">
        <v>2</v>
      </c>
      <c r="CW463" s="69">
        <f t="shared" si="247"/>
        <v>39</v>
      </c>
      <c r="CX463" s="352">
        <f t="shared" si="248"/>
        <v>1</v>
      </c>
      <c r="CY463" s="69">
        <f t="shared" si="249"/>
        <v>0</v>
      </c>
      <c r="CZ463" s="70">
        <f t="shared" si="250"/>
        <v>0</v>
      </c>
      <c r="DA463" s="69">
        <f t="shared" si="251"/>
        <v>0</v>
      </c>
      <c r="DB463" s="70">
        <f t="shared" si="252"/>
        <v>0</v>
      </c>
      <c r="DC463" s="69">
        <f t="shared" si="253"/>
        <v>0</v>
      </c>
      <c r="DD463" s="70">
        <f t="shared" si="254"/>
        <v>0</v>
      </c>
      <c r="DE463" s="71">
        <f t="shared" si="255"/>
        <v>2</v>
      </c>
      <c r="DF463" s="71" t="str">
        <f t="shared" si="256"/>
        <v>Đạt mục tiêu</v>
      </c>
      <c r="DG463" s="2"/>
      <c r="DH463" s="2"/>
      <c r="DI463" s="2"/>
      <c r="DJ463" s="2"/>
      <c r="DK463" s="2"/>
      <c r="DL463" s="2"/>
      <c r="DM463" s="2"/>
      <c r="DN463" s="2"/>
      <c r="DO463" s="2"/>
      <c r="DP463" s="2"/>
      <c r="DQ463" s="2"/>
      <c r="DR463" s="2"/>
      <c r="DS463" s="2"/>
      <c r="DT463" s="2"/>
      <c r="DU463" s="2"/>
      <c r="DV463" s="2"/>
      <c r="DW463" s="2"/>
      <c r="DX463" s="2"/>
      <c r="DY463" s="2"/>
      <c r="DZ463" s="2"/>
    </row>
    <row r="464" spans="1:130" ht="51" hidden="1" customHeight="1" x14ac:dyDescent="0.25">
      <c r="A464" s="49">
        <v>424</v>
      </c>
      <c r="B464" s="55">
        <v>541</v>
      </c>
      <c r="C464" s="56">
        <v>541</v>
      </c>
      <c r="D464" s="9" t="s">
        <v>506</v>
      </c>
      <c r="E464" s="15" t="s">
        <v>11</v>
      </c>
      <c r="F464" s="15" t="s">
        <v>916</v>
      </c>
      <c r="G464" s="64" t="s">
        <v>19</v>
      </c>
      <c r="H464" s="15" t="s">
        <v>1208</v>
      </c>
      <c r="I464" s="64" t="s">
        <v>628</v>
      </c>
      <c r="J464" s="8" t="s">
        <v>489</v>
      </c>
      <c r="K464" s="13"/>
      <c r="L464" s="13"/>
      <c r="M464" s="11"/>
      <c r="N464" s="305" t="s">
        <v>543</v>
      </c>
      <c r="O464" s="66"/>
      <c r="P464" s="66"/>
      <c r="Q464" s="80"/>
      <c r="R464" s="80" t="s">
        <v>15</v>
      </c>
      <c r="S464" s="80"/>
      <c r="T464" s="80"/>
      <c r="U464" s="80"/>
      <c r="V464" s="66"/>
      <c r="W464" s="66"/>
      <c r="X464" s="66"/>
      <c r="Y464" s="67">
        <f t="shared" si="246"/>
        <v>1</v>
      </c>
      <c r="Z464" s="16"/>
      <c r="AA464" s="16"/>
      <c r="AB464" s="16"/>
      <c r="AC464" s="16"/>
      <c r="AD464" s="16"/>
      <c r="AE464" s="272"/>
      <c r="AF464" s="12"/>
      <c r="AG464" s="12"/>
      <c r="AH464" s="12"/>
      <c r="AI464" s="12"/>
      <c r="AJ464" s="12"/>
      <c r="AK464" s="12"/>
      <c r="AL464" s="12"/>
      <c r="AM464" s="12" t="s">
        <v>626</v>
      </c>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6">
        <v>2</v>
      </c>
      <c r="BK464" s="16">
        <v>2</v>
      </c>
      <c r="BL464" s="16">
        <v>2</v>
      </c>
      <c r="BM464" s="16">
        <v>2</v>
      </c>
      <c r="BN464" s="16">
        <v>2</v>
      </c>
      <c r="BO464" s="16">
        <v>2</v>
      </c>
      <c r="BP464" s="16">
        <v>2</v>
      </c>
      <c r="BQ464" s="16">
        <v>2</v>
      </c>
      <c r="BR464" s="16">
        <v>2</v>
      </c>
      <c r="BS464" s="16">
        <v>2</v>
      </c>
      <c r="BT464" s="16">
        <v>2</v>
      </c>
      <c r="BU464" s="16">
        <v>2</v>
      </c>
      <c r="BV464" s="16">
        <v>2</v>
      </c>
      <c r="BW464" s="16">
        <v>2</v>
      </c>
      <c r="BX464" s="16">
        <v>2</v>
      </c>
      <c r="BY464" s="16">
        <v>2</v>
      </c>
      <c r="BZ464" s="16">
        <v>2</v>
      </c>
      <c r="CA464" s="16">
        <v>2</v>
      </c>
      <c r="CB464" s="16">
        <v>2</v>
      </c>
      <c r="CC464" s="16">
        <v>2</v>
      </c>
      <c r="CD464" s="16">
        <v>2</v>
      </c>
      <c r="CE464" s="16">
        <v>2</v>
      </c>
      <c r="CF464" s="16">
        <v>2</v>
      </c>
      <c r="CG464" s="16">
        <v>2</v>
      </c>
      <c r="CH464" s="16">
        <v>2</v>
      </c>
      <c r="CI464" s="16">
        <v>2</v>
      </c>
      <c r="CJ464" s="16">
        <v>2</v>
      </c>
      <c r="CK464" s="16">
        <v>2</v>
      </c>
      <c r="CL464" s="16">
        <v>2</v>
      </c>
      <c r="CM464" s="16">
        <v>2</v>
      </c>
      <c r="CN464" s="16">
        <v>2</v>
      </c>
      <c r="CO464" s="16">
        <v>2</v>
      </c>
      <c r="CP464" s="16">
        <v>2</v>
      </c>
      <c r="CQ464" s="16">
        <v>2</v>
      </c>
      <c r="CR464" s="16">
        <v>2</v>
      </c>
      <c r="CS464" s="16">
        <v>2</v>
      </c>
      <c r="CT464" s="16">
        <v>2</v>
      </c>
      <c r="CU464" s="16">
        <v>2</v>
      </c>
      <c r="CV464" s="16">
        <v>2</v>
      </c>
      <c r="CW464" s="69"/>
      <c r="CX464" s="352"/>
      <c r="CY464" s="69"/>
      <c r="CZ464" s="70"/>
      <c r="DA464" s="69"/>
      <c r="DB464" s="70"/>
      <c r="DC464" s="69"/>
      <c r="DD464" s="70"/>
      <c r="DE464" s="71"/>
      <c r="DF464" s="71"/>
      <c r="DG464" s="2"/>
      <c r="DH464" s="2"/>
      <c r="DI464" s="2"/>
      <c r="DJ464" s="2"/>
      <c r="DK464" s="2"/>
      <c r="DL464" s="2"/>
      <c r="DM464" s="2"/>
      <c r="DN464" s="2"/>
      <c r="DO464" s="2"/>
      <c r="DP464" s="2"/>
      <c r="DQ464" s="2"/>
      <c r="DR464" s="2"/>
      <c r="DS464" s="2"/>
      <c r="DT464" s="2"/>
      <c r="DU464" s="2"/>
      <c r="DV464" s="2"/>
      <c r="DW464" s="2"/>
      <c r="DX464" s="2"/>
      <c r="DY464" s="2"/>
      <c r="DZ464" s="2"/>
    </row>
    <row r="465" spans="1:130" ht="51" hidden="1" customHeight="1" x14ac:dyDescent="0.25">
      <c r="A465" s="49">
        <v>425</v>
      </c>
      <c r="B465" s="55"/>
      <c r="C465" s="56"/>
      <c r="D465" s="9" t="s">
        <v>506</v>
      </c>
      <c r="E465" s="281" t="s">
        <v>11</v>
      </c>
      <c r="F465" s="15" t="s">
        <v>917</v>
      </c>
      <c r="G465" s="282" t="s">
        <v>19</v>
      </c>
      <c r="H465" s="15" t="s">
        <v>1125</v>
      </c>
      <c r="I465" s="64" t="s">
        <v>628</v>
      </c>
      <c r="J465" s="8" t="s">
        <v>489</v>
      </c>
      <c r="K465" s="13"/>
      <c r="L465" s="13"/>
      <c r="M465" s="11"/>
      <c r="N465" s="305" t="s">
        <v>542</v>
      </c>
      <c r="O465" s="66"/>
      <c r="P465" s="66"/>
      <c r="Q465" s="80" t="s">
        <v>15</v>
      </c>
      <c r="R465" s="80"/>
      <c r="S465" s="80"/>
      <c r="T465" s="80"/>
      <c r="U465" s="80"/>
      <c r="V465" s="66"/>
      <c r="W465" s="66"/>
      <c r="X465" s="66"/>
      <c r="Y465" s="67">
        <f t="shared" si="246"/>
        <v>1</v>
      </c>
      <c r="Z465" s="16"/>
      <c r="AA465" s="16"/>
      <c r="AB465" s="16"/>
      <c r="AC465" s="16"/>
      <c r="AD465" s="16"/>
      <c r="AE465" s="12"/>
      <c r="AF465" s="12"/>
      <c r="AG465" s="12"/>
      <c r="AH465" s="12" t="s">
        <v>626</v>
      </c>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6">
        <v>2</v>
      </c>
      <c r="BK465" s="16">
        <v>2</v>
      </c>
      <c r="BL465" s="16">
        <v>2</v>
      </c>
      <c r="BM465" s="16">
        <v>2</v>
      </c>
      <c r="BN465" s="16">
        <v>2</v>
      </c>
      <c r="BO465" s="16">
        <v>2</v>
      </c>
      <c r="BP465" s="16">
        <v>1</v>
      </c>
      <c r="BQ465" s="16">
        <v>1</v>
      </c>
      <c r="BR465" s="16">
        <v>2</v>
      </c>
      <c r="BS465" s="16">
        <v>2</v>
      </c>
      <c r="BT465" s="16">
        <v>2</v>
      </c>
      <c r="BU465" s="16">
        <v>2</v>
      </c>
      <c r="BV465" s="16">
        <v>2</v>
      </c>
      <c r="BW465" s="16">
        <v>2</v>
      </c>
      <c r="BX465" s="16">
        <v>2</v>
      </c>
      <c r="BY465" s="16">
        <v>2</v>
      </c>
      <c r="BZ465" s="16">
        <v>2</v>
      </c>
      <c r="CA465" s="16">
        <v>2</v>
      </c>
      <c r="CB465" s="16">
        <v>2</v>
      </c>
      <c r="CC465" s="16">
        <v>2</v>
      </c>
      <c r="CD465" s="16">
        <v>2</v>
      </c>
      <c r="CE465" s="16">
        <v>2</v>
      </c>
      <c r="CF465" s="16">
        <v>2</v>
      </c>
      <c r="CG465" s="16">
        <v>2</v>
      </c>
      <c r="CH465" s="16">
        <v>2</v>
      </c>
      <c r="CI465" s="16">
        <v>2</v>
      </c>
      <c r="CJ465" s="16">
        <v>2</v>
      </c>
      <c r="CK465" s="16">
        <v>2</v>
      </c>
      <c r="CL465" s="16">
        <v>2</v>
      </c>
      <c r="CM465" s="16">
        <v>2</v>
      </c>
      <c r="CN465" s="16">
        <v>2</v>
      </c>
      <c r="CO465" s="16">
        <v>2</v>
      </c>
      <c r="CP465" s="16">
        <v>2</v>
      </c>
      <c r="CQ465" s="16">
        <v>2</v>
      </c>
      <c r="CR465" s="16">
        <v>2</v>
      </c>
      <c r="CS465" s="16">
        <v>2</v>
      </c>
      <c r="CT465" s="16">
        <v>2</v>
      </c>
      <c r="CU465" s="16">
        <v>2</v>
      </c>
      <c r="CV465" s="16">
        <v>2</v>
      </c>
      <c r="CW465" s="69"/>
      <c r="CX465" s="352"/>
      <c r="CY465" s="69"/>
      <c r="CZ465" s="70"/>
      <c r="DA465" s="69"/>
      <c r="DB465" s="70"/>
      <c r="DC465" s="69"/>
      <c r="DD465" s="70"/>
      <c r="DE465" s="71"/>
      <c r="DF465" s="71"/>
      <c r="DG465" s="2"/>
      <c r="DH465" s="2"/>
      <c r="DI465" s="2"/>
      <c r="DJ465" s="2"/>
      <c r="DK465" s="2"/>
      <c r="DL465" s="2"/>
      <c r="DM465" s="2"/>
      <c r="DN465" s="2"/>
      <c r="DO465" s="2"/>
      <c r="DP465" s="2"/>
      <c r="DQ465" s="2"/>
      <c r="DR465" s="2"/>
      <c r="DS465" s="2"/>
      <c r="DT465" s="2"/>
      <c r="DU465" s="2"/>
      <c r="DV465" s="2"/>
      <c r="DW465" s="2"/>
      <c r="DX465" s="2"/>
      <c r="DY465" s="2"/>
      <c r="DZ465" s="2"/>
    </row>
    <row r="466" spans="1:130" ht="51" hidden="1" customHeight="1" x14ac:dyDescent="0.25">
      <c r="A466" s="49">
        <v>426</v>
      </c>
      <c r="B466" s="62">
        <v>541</v>
      </c>
      <c r="C466" s="56">
        <v>541</v>
      </c>
      <c r="D466" s="9" t="s">
        <v>506</v>
      </c>
      <c r="E466" s="15" t="s">
        <v>11</v>
      </c>
      <c r="F466" s="15" t="s">
        <v>918</v>
      </c>
      <c r="G466" s="64" t="s">
        <v>19</v>
      </c>
      <c r="H466" s="8" t="s">
        <v>919</v>
      </c>
      <c r="I466" s="64" t="s">
        <v>628</v>
      </c>
      <c r="J466" s="8" t="s">
        <v>489</v>
      </c>
      <c r="K466" s="13"/>
      <c r="L466" s="13"/>
      <c r="M466" s="11"/>
      <c r="N466" s="305" t="s">
        <v>544</v>
      </c>
      <c r="O466" s="66"/>
      <c r="P466" s="66"/>
      <c r="Q466" s="80"/>
      <c r="R466" s="80"/>
      <c r="S466" s="80" t="s">
        <v>15</v>
      </c>
      <c r="T466" s="80"/>
      <c r="U466" s="80"/>
      <c r="V466" s="66"/>
      <c r="W466" s="66"/>
      <c r="X466" s="66"/>
      <c r="Y466" s="67">
        <f t="shared" si="246"/>
        <v>1</v>
      </c>
      <c r="Z466" s="16"/>
      <c r="AA466" s="16"/>
      <c r="AB466" s="16"/>
      <c r="AC466" s="16"/>
      <c r="AD466" s="16"/>
      <c r="AE466" s="12"/>
      <c r="AF466" s="12"/>
      <c r="AG466" s="12"/>
      <c r="AH466" s="12"/>
      <c r="AI466" s="12"/>
      <c r="AJ466" s="12"/>
      <c r="AK466" s="12"/>
      <c r="AL466" s="12"/>
      <c r="AM466" s="12"/>
      <c r="AN466" s="12"/>
      <c r="AO466" s="12"/>
      <c r="AP466" s="12"/>
      <c r="AQ466" s="12"/>
      <c r="AR466" s="12" t="s">
        <v>645</v>
      </c>
      <c r="AS466" s="12"/>
      <c r="AT466" s="12"/>
      <c r="AU466" s="12"/>
      <c r="AV466" s="12"/>
      <c r="AW466" s="12"/>
      <c r="AX466" s="12"/>
      <c r="AY466" s="12"/>
      <c r="AZ466" s="12"/>
      <c r="BA466" s="12"/>
      <c r="BB466" s="12"/>
      <c r="BC466" s="12"/>
      <c r="BD466" s="12"/>
      <c r="BE466" s="12"/>
      <c r="BF466" s="12"/>
      <c r="BG466" s="12"/>
      <c r="BH466" s="12"/>
      <c r="BI466" s="12"/>
      <c r="BJ466" s="16">
        <v>2</v>
      </c>
      <c r="BK466" s="16">
        <v>2</v>
      </c>
      <c r="BL466" s="16">
        <v>2</v>
      </c>
      <c r="BM466" s="16">
        <v>2</v>
      </c>
      <c r="BN466" s="16">
        <v>2</v>
      </c>
      <c r="BO466" s="16">
        <v>2</v>
      </c>
      <c r="BP466" s="16">
        <v>2</v>
      </c>
      <c r="BQ466" s="16">
        <v>2</v>
      </c>
      <c r="BR466" s="16">
        <v>2</v>
      </c>
      <c r="BS466" s="16">
        <v>2</v>
      </c>
      <c r="BT466" s="16">
        <v>2</v>
      </c>
      <c r="BU466" s="16">
        <v>2</v>
      </c>
      <c r="BV466" s="16">
        <v>2</v>
      </c>
      <c r="BW466" s="16">
        <v>2</v>
      </c>
      <c r="BX466" s="16">
        <v>2</v>
      </c>
      <c r="BY466" s="16">
        <v>2</v>
      </c>
      <c r="BZ466" s="16">
        <v>2</v>
      </c>
      <c r="CA466" s="16">
        <v>2</v>
      </c>
      <c r="CB466" s="16">
        <v>2</v>
      </c>
      <c r="CC466" s="16">
        <v>2</v>
      </c>
      <c r="CD466" s="16">
        <v>2</v>
      </c>
      <c r="CE466" s="16">
        <v>2</v>
      </c>
      <c r="CF466" s="16">
        <v>2</v>
      </c>
      <c r="CG466" s="16">
        <v>2</v>
      </c>
      <c r="CH466" s="16">
        <v>2</v>
      </c>
      <c r="CI466" s="16">
        <v>2</v>
      </c>
      <c r="CJ466" s="16">
        <v>2</v>
      </c>
      <c r="CK466" s="16">
        <v>2</v>
      </c>
      <c r="CL466" s="16">
        <v>2</v>
      </c>
      <c r="CM466" s="16">
        <v>2</v>
      </c>
      <c r="CN466" s="16">
        <v>2</v>
      </c>
      <c r="CO466" s="16">
        <v>2</v>
      </c>
      <c r="CP466" s="16">
        <v>2</v>
      </c>
      <c r="CQ466" s="16">
        <v>2</v>
      </c>
      <c r="CR466" s="16">
        <v>2</v>
      </c>
      <c r="CS466" s="16"/>
      <c r="CT466" s="16">
        <v>2</v>
      </c>
      <c r="CU466" s="16">
        <v>2</v>
      </c>
      <c r="CV466" s="16">
        <v>2</v>
      </c>
      <c r="CW466" s="69">
        <f>COUNTIF(BJ466:CV466,"2")</f>
        <v>38</v>
      </c>
      <c r="CX466" s="352">
        <f>CW466/(CW466+CY466+DA466+DC466)</f>
        <v>1</v>
      </c>
      <c r="CY466" s="69">
        <f>COUNTIF(BJ466:CV466,"1")</f>
        <v>0</v>
      </c>
      <c r="CZ466" s="70">
        <f>CY466/(CW466+CY466+DA466+DC466)</f>
        <v>0</v>
      </c>
      <c r="DA466" s="69">
        <f>COUNTIF(BJ466:CV466,"0")</f>
        <v>0</v>
      </c>
      <c r="DB466" s="70">
        <f>DA466/(CW466+CY466+DA466+DC466)</f>
        <v>0</v>
      </c>
      <c r="DC466" s="69">
        <f>COUNTIF(BJ466:CV466,"KĐG")</f>
        <v>0</v>
      </c>
      <c r="DD466" s="70">
        <f>DC466/(CW466+CY466+DA466+DC466)</f>
        <v>0</v>
      </c>
      <c r="DE466" s="71">
        <f>(((CW466*2)+(CY466*1)+(DA466*0)))/(CW466+CY466+DA466)</f>
        <v>2</v>
      </c>
      <c r="DF466" s="71" t="str">
        <f>IF(DD466&gt;=50%,"KĐG",IF(DE466&gt;=1.6,"Đạt mục tiêu",IF(DE466&gt;=1,"Cần cố gắng","Chưa đạt")))</f>
        <v>Đạt mục tiêu</v>
      </c>
      <c r="DG466" s="2"/>
      <c r="DH466" s="2"/>
      <c r="DI466" s="2"/>
      <c r="DJ466" s="2"/>
      <c r="DK466" s="2"/>
      <c r="DL466" s="2"/>
      <c r="DM466" s="2"/>
      <c r="DN466" s="2"/>
      <c r="DO466" s="2"/>
      <c r="DP466" s="2"/>
      <c r="DQ466" s="2"/>
      <c r="DR466" s="2"/>
      <c r="DS466" s="2"/>
      <c r="DT466" s="2"/>
      <c r="DU466" s="2"/>
      <c r="DV466" s="2"/>
      <c r="DW466" s="2"/>
      <c r="DX466" s="2"/>
      <c r="DY466" s="2"/>
      <c r="DZ466" s="2"/>
    </row>
    <row r="467" spans="1:130" ht="51" hidden="1" customHeight="1" x14ac:dyDescent="0.25">
      <c r="A467" s="49">
        <v>427</v>
      </c>
      <c r="B467" s="62">
        <v>541</v>
      </c>
      <c r="C467" s="56">
        <v>541</v>
      </c>
      <c r="D467" s="9" t="s">
        <v>506</v>
      </c>
      <c r="E467" s="15" t="s">
        <v>11</v>
      </c>
      <c r="F467" s="15" t="s">
        <v>920</v>
      </c>
      <c r="G467" s="64" t="s">
        <v>19</v>
      </c>
      <c r="H467" s="8" t="s">
        <v>1146</v>
      </c>
      <c r="I467" s="64" t="s">
        <v>628</v>
      </c>
      <c r="J467" s="8" t="s">
        <v>489</v>
      </c>
      <c r="K467" s="13"/>
      <c r="L467" s="13"/>
      <c r="M467" s="11"/>
      <c r="N467" s="11" t="s">
        <v>546</v>
      </c>
      <c r="O467" s="66"/>
      <c r="P467" s="66"/>
      <c r="Q467" s="80"/>
      <c r="R467" s="80"/>
      <c r="S467" s="80"/>
      <c r="T467" s="80"/>
      <c r="U467" s="80" t="s">
        <v>15</v>
      </c>
      <c r="V467" s="66"/>
      <c r="W467" s="66"/>
      <c r="X467" s="66"/>
      <c r="Y467" s="67">
        <f t="shared" si="246"/>
        <v>1</v>
      </c>
      <c r="Z467" s="16"/>
      <c r="AA467" s="16"/>
      <c r="AB467" s="16"/>
      <c r="AC467" s="16"/>
      <c r="AD467" s="16"/>
      <c r="AE467" s="12"/>
      <c r="AF467" s="12"/>
      <c r="AG467" s="12"/>
      <c r="AH467" s="12"/>
      <c r="AI467" s="12"/>
      <c r="AJ467" s="12"/>
      <c r="AK467" s="12"/>
      <c r="AL467" s="12"/>
      <c r="AM467" s="12"/>
      <c r="AN467" s="12"/>
      <c r="AO467" s="12"/>
      <c r="AP467" s="12"/>
      <c r="AQ467" s="12"/>
      <c r="AR467" s="12"/>
      <c r="AS467" s="12"/>
      <c r="AT467" s="12"/>
      <c r="AU467" s="12"/>
      <c r="AV467" s="12"/>
      <c r="AW467" s="12"/>
      <c r="AX467" s="12"/>
      <c r="AY467" s="12" t="s">
        <v>645</v>
      </c>
      <c r="AZ467" s="12"/>
      <c r="BA467" s="12" t="s">
        <v>654</v>
      </c>
      <c r="BB467" s="12" t="s">
        <v>645</v>
      </c>
      <c r="BC467" s="12"/>
      <c r="BD467" s="12"/>
      <c r="BE467" s="12"/>
      <c r="BF467" s="12"/>
      <c r="BG467" s="12"/>
      <c r="BH467" s="12"/>
      <c r="BI467" s="12"/>
      <c r="BJ467" s="16">
        <v>2</v>
      </c>
      <c r="BK467" s="16">
        <v>2</v>
      </c>
      <c r="BL467" s="16">
        <v>2</v>
      </c>
      <c r="BM467" s="16">
        <v>2</v>
      </c>
      <c r="BN467" s="16">
        <v>2</v>
      </c>
      <c r="BO467" s="16">
        <v>2</v>
      </c>
      <c r="BP467" s="16">
        <v>2</v>
      </c>
      <c r="BQ467" s="16">
        <v>2</v>
      </c>
      <c r="BR467" s="16">
        <v>2</v>
      </c>
      <c r="BS467" s="16">
        <v>2</v>
      </c>
      <c r="BT467" s="16">
        <v>2</v>
      </c>
      <c r="BU467" s="16">
        <v>2</v>
      </c>
      <c r="BV467" s="16">
        <v>2</v>
      </c>
      <c r="BW467" s="16">
        <v>2</v>
      </c>
      <c r="BX467" s="16">
        <v>2</v>
      </c>
      <c r="BY467" s="16">
        <v>2</v>
      </c>
      <c r="BZ467" s="16">
        <v>2</v>
      </c>
      <c r="CA467" s="16">
        <v>2</v>
      </c>
      <c r="CB467" s="16">
        <v>2</v>
      </c>
      <c r="CC467" s="16">
        <v>2</v>
      </c>
      <c r="CD467" s="16">
        <v>2</v>
      </c>
      <c r="CE467" s="16">
        <v>2</v>
      </c>
      <c r="CF467" s="16">
        <v>2</v>
      </c>
      <c r="CG467" s="16">
        <v>2</v>
      </c>
      <c r="CH467" s="16">
        <v>2</v>
      </c>
      <c r="CI467" s="16">
        <v>2</v>
      </c>
      <c r="CJ467" s="16">
        <v>2</v>
      </c>
      <c r="CK467" s="16">
        <v>2</v>
      </c>
      <c r="CL467" s="16">
        <v>2</v>
      </c>
      <c r="CM467" s="16">
        <v>2</v>
      </c>
      <c r="CN467" s="16">
        <v>2</v>
      </c>
      <c r="CO467" s="16">
        <v>2</v>
      </c>
      <c r="CP467" s="16">
        <v>2</v>
      </c>
      <c r="CQ467" s="16">
        <v>2</v>
      </c>
      <c r="CR467" s="16">
        <v>2</v>
      </c>
      <c r="CS467" s="16"/>
      <c r="CT467" s="16">
        <v>2</v>
      </c>
      <c r="CU467" s="16">
        <v>2</v>
      </c>
      <c r="CV467" s="16">
        <v>2</v>
      </c>
      <c r="CW467" s="69">
        <f>COUNTIF(BJ467:CV467,"2")</f>
        <v>38</v>
      </c>
      <c r="CX467" s="352">
        <f>CW467/(CW467+CY467+DA467+DC467)</f>
        <v>1</v>
      </c>
      <c r="CY467" s="69">
        <f>COUNTIF(BJ467:CV467,"1")</f>
        <v>0</v>
      </c>
      <c r="CZ467" s="70">
        <f>CY467/(CW467+CY467+DA467+DC467)</f>
        <v>0</v>
      </c>
      <c r="DA467" s="69">
        <f>COUNTIF(BJ467:CV467,"0")</f>
        <v>0</v>
      </c>
      <c r="DB467" s="70">
        <f>DA467/(CW467+CY467+DA467+DC467)</f>
        <v>0</v>
      </c>
      <c r="DC467" s="69">
        <f>COUNTIF(BJ467:CV467,"KĐG")</f>
        <v>0</v>
      </c>
      <c r="DD467" s="70">
        <f>DC467/(CW467+CY467+DA467+DC467)</f>
        <v>0</v>
      </c>
      <c r="DE467" s="71">
        <f>(((CW467*2)+(CY467*1)+(DA467*0)))/(CW467+CY467+DA467)</f>
        <v>2</v>
      </c>
      <c r="DF467" s="71" t="str">
        <f>IF(DD467&gt;=50%,"KĐG",IF(DE467&gt;=1.6,"Đạt mục tiêu",IF(DE467&gt;=1,"Cần cố gắng","Chưa đạt")))</f>
        <v>Đạt mục tiêu</v>
      </c>
      <c r="DG467" s="2"/>
      <c r="DH467" s="2"/>
      <c r="DI467" s="2"/>
      <c r="DJ467" s="2"/>
      <c r="DK467" s="2"/>
      <c r="DL467" s="2"/>
      <c r="DM467" s="2"/>
      <c r="DN467" s="2"/>
      <c r="DO467" s="2"/>
      <c r="DP467" s="2"/>
      <c r="DQ467" s="2"/>
      <c r="DR467" s="2"/>
      <c r="DS467" s="2"/>
      <c r="DT467" s="2"/>
      <c r="DU467" s="2"/>
      <c r="DV467" s="2"/>
      <c r="DW467" s="2"/>
      <c r="DX467" s="2"/>
      <c r="DY467" s="2"/>
      <c r="DZ467" s="2"/>
    </row>
    <row r="468" spans="1:130" ht="51" hidden="1" customHeight="1" x14ac:dyDescent="0.25">
      <c r="A468" s="49">
        <v>428</v>
      </c>
      <c r="B468" s="62">
        <v>541</v>
      </c>
      <c r="C468" s="56">
        <v>541</v>
      </c>
      <c r="D468" s="9" t="s">
        <v>506</v>
      </c>
      <c r="E468" s="15" t="s">
        <v>11</v>
      </c>
      <c r="F468" s="15" t="s">
        <v>915</v>
      </c>
      <c r="G468" s="64" t="s">
        <v>19</v>
      </c>
      <c r="H468" s="8" t="s">
        <v>1147</v>
      </c>
      <c r="I468" s="64" t="s">
        <v>628</v>
      </c>
      <c r="J468" s="8" t="s">
        <v>489</v>
      </c>
      <c r="K468" s="14"/>
      <c r="L468" s="14"/>
      <c r="M468" s="11"/>
      <c r="N468" s="11" t="s">
        <v>1268</v>
      </c>
      <c r="O468" s="66"/>
      <c r="P468" s="66"/>
      <c r="Q468" s="80"/>
      <c r="R468" s="80"/>
      <c r="S468" s="80"/>
      <c r="T468" s="80"/>
      <c r="U468" s="80"/>
      <c r="V468" s="66" t="s">
        <v>15</v>
      </c>
      <c r="W468" s="66"/>
      <c r="X468" s="66"/>
      <c r="Y468" s="67">
        <f t="shared" si="246"/>
        <v>1</v>
      </c>
      <c r="Z468" s="16"/>
      <c r="AA468" s="16"/>
      <c r="AB468" s="16"/>
      <c r="AC468" s="16"/>
      <c r="AD468" s="16"/>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t="s">
        <v>626</v>
      </c>
      <c r="BF468" s="12"/>
      <c r="BG468" s="12"/>
      <c r="BH468" s="12"/>
      <c r="BI468" s="12"/>
      <c r="BJ468" s="16">
        <v>2</v>
      </c>
      <c r="BK468" s="16">
        <v>2</v>
      </c>
      <c r="BL468" s="16">
        <v>2</v>
      </c>
      <c r="BM468" s="16">
        <v>2</v>
      </c>
      <c r="BN468" s="16">
        <v>2</v>
      </c>
      <c r="BO468" s="16">
        <v>2</v>
      </c>
      <c r="BP468" s="16">
        <v>2</v>
      </c>
      <c r="BQ468" s="16">
        <v>2</v>
      </c>
      <c r="BR468" s="16">
        <v>2</v>
      </c>
      <c r="BS468" s="16">
        <v>2</v>
      </c>
      <c r="BT468" s="16">
        <v>2</v>
      </c>
      <c r="BU468" s="16">
        <v>2</v>
      </c>
      <c r="BV468" s="16">
        <v>2</v>
      </c>
      <c r="BW468" s="16">
        <v>2</v>
      </c>
      <c r="BX468" s="16">
        <v>2</v>
      </c>
      <c r="BY468" s="16">
        <v>2</v>
      </c>
      <c r="BZ468" s="16">
        <v>2</v>
      </c>
      <c r="CA468" s="16">
        <v>2</v>
      </c>
      <c r="CB468" s="16">
        <v>2</v>
      </c>
      <c r="CC468" s="16">
        <v>2</v>
      </c>
      <c r="CD468" s="16">
        <v>2</v>
      </c>
      <c r="CE468" s="16">
        <v>2</v>
      </c>
      <c r="CF468" s="16">
        <v>2</v>
      </c>
      <c r="CG468" s="16">
        <v>2</v>
      </c>
      <c r="CH468" s="16">
        <v>2</v>
      </c>
      <c r="CI468" s="16">
        <v>2</v>
      </c>
      <c r="CJ468" s="16">
        <v>2</v>
      </c>
      <c r="CK468" s="16">
        <v>2</v>
      </c>
      <c r="CL468" s="16">
        <v>2</v>
      </c>
      <c r="CM468" s="16">
        <v>2</v>
      </c>
      <c r="CN468" s="16">
        <v>2</v>
      </c>
      <c r="CO468" s="16">
        <v>2</v>
      </c>
      <c r="CP468" s="16">
        <v>2</v>
      </c>
      <c r="CQ468" s="16">
        <v>2</v>
      </c>
      <c r="CR468" s="16">
        <v>2</v>
      </c>
      <c r="CS468" s="16"/>
      <c r="CT468" s="16">
        <v>2</v>
      </c>
      <c r="CU468" s="16">
        <v>2</v>
      </c>
      <c r="CV468" s="16">
        <v>2</v>
      </c>
      <c r="CW468" s="69">
        <f>COUNTIF(BJ468:CV468,"2")</f>
        <v>38</v>
      </c>
      <c r="CX468" s="352">
        <f>CW468/(CW468+CY468+DA468+DC468)</f>
        <v>1</v>
      </c>
      <c r="CY468" s="69">
        <f>COUNTIF(BJ468:CV468,"1")</f>
        <v>0</v>
      </c>
      <c r="CZ468" s="70">
        <f>CY468/(CW468+CY468+DA468+DC468)</f>
        <v>0</v>
      </c>
      <c r="DA468" s="69">
        <f>COUNTIF(BJ468:CV468,"0")</f>
        <v>0</v>
      </c>
      <c r="DB468" s="70">
        <f>DA468/(CW468+CY468+DA468+DC468)</f>
        <v>0</v>
      </c>
      <c r="DC468" s="69">
        <f>COUNTIF(BJ468:CV468,"KĐG")</f>
        <v>0</v>
      </c>
      <c r="DD468" s="70">
        <f>DC468/(CW468+CY468+DA468+DC468)</f>
        <v>0</v>
      </c>
      <c r="DE468" s="71">
        <f>(((CW468*2)+(CY468*1)+(DA468*0)))/(CW468+CY468+DA468)</f>
        <v>2</v>
      </c>
      <c r="DF468" s="71" t="str">
        <f>IF(DD468&gt;=50%,"KĐG",IF(DE468&gt;=1.6,"Đạt mục tiêu",IF(DE468&gt;=1,"Cần cố gắng","Chưa đạt")))</f>
        <v>Đạt mục tiêu</v>
      </c>
      <c r="DG468" s="2"/>
      <c r="DH468" s="2"/>
      <c r="DI468" s="2"/>
      <c r="DJ468" s="2"/>
      <c r="DK468" s="2"/>
      <c r="DL468" s="2"/>
      <c r="DM468" s="2"/>
      <c r="DN468" s="2"/>
      <c r="DO468" s="2"/>
      <c r="DP468" s="2"/>
      <c r="DQ468" s="2"/>
      <c r="DR468" s="2"/>
      <c r="DS468" s="2"/>
      <c r="DT468" s="2"/>
      <c r="DU468" s="2"/>
      <c r="DV468" s="2"/>
      <c r="DW468" s="2"/>
      <c r="DX468" s="2"/>
      <c r="DY468" s="2"/>
      <c r="DZ468" s="2"/>
    </row>
    <row r="469" spans="1:130" ht="51" hidden="1" customHeight="1" x14ac:dyDescent="0.25">
      <c r="A469" s="49">
        <v>429</v>
      </c>
      <c r="B469" s="62">
        <v>541</v>
      </c>
      <c r="C469" s="56"/>
      <c r="D469" s="9" t="s">
        <v>506</v>
      </c>
      <c r="E469" s="15" t="s">
        <v>11</v>
      </c>
      <c r="F469" s="15" t="s">
        <v>918</v>
      </c>
      <c r="G469" s="64"/>
      <c r="H469" s="8" t="s">
        <v>921</v>
      </c>
      <c r="I469" s="64" t="s">
        <v>628</v>
      </c>
      <c r="J469" s="8" t="s">
        <v>489</v>
      </c>
      <c r="K469" s="13"/>
      <c r="L469" s="13"/>
      <c r="M469" s="11"/>
      <c r="N469" s="11" t="s">
        <v>548</v>
      </c>
      <c r="O469" s="66"/>
      <c r="P469" s="66"/>
      <c r="Q469" s="80"/>
      <c r="R469" s="80"/>
      <c r="S469" s="80"/>
      <c r="T469" s="80"/>
      <c r="U469" s="80"/>
      <c r="V469" s="66"/>
      <c r="W469" s="66"/>
      <c r="X469" s="66" t="s">
        <v>15</v>
      </c>
      <c r="Y469" s="67">
        <f t="shared" si="246"/>
        <v>1</v>
      </c>
      <c r="Z469" s="16"/>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t="s">
        <v>626</v>
      </c>
      <c r="BJ469" s="16">
        <v>2</v>
      </c>
      <c r="BK469" s="16">
        <v>2</v>
      </c>
      <c r="BL469" s="16">
        <v>2</v>
      </c>
      <c r="BM469" s="16">
        <v>2</v>
      </c>
      <c r="BN469" s="16">
        <v>2</v>
      </c>
      <c r="BO469" s="16">
        <v>2</v>
      </c>
      <c r="BP469" s="16">
        <v>2</v>
      </c>
      <c r="BQ469" s="16">
        <v>2</v>
      </c>
      <c r="BR469" s="16">
        <v>2</v>
      </c>
      <c r="BS469" s="16">
        <v>2</v>
      </c>
      <c r="BT469" s="16">
        <v>2</v>
      </c>
      <c r="BU469" s="16">
        <v>2</v>
      </c>
      <c r="BV469" s="16">
        <v>2</v>
      </c>
      <c r="BW469" s="16">
        <v>2</v>
      </c>
      <c r="BX469" s="16">
        <v>2</v>
      </c>
      <c r="BY469" s="16">
        <v>2</v>
      </c>
      <c r="BZ469" s="16">
        <v>2</v>
      </c>
      <c r="CA469" s="16">
        <v>2</v>
      </c>
      <c r="CB469" s="16">
        <v>2</v>
      </c>
      <c r="CC469" s="16">
        <v>2</v>
      </c>
      <c r="CD469" s="16">
        <v>2</v>
      </c>
      <c r="CE469" s="16">
        <v>2</v>
      </c>
      <c r="CF469" s="16">
        <v>2</v>
      </c>
      <c r="CG469" s="16">
        <v>2</v>
      </c>
      <c r="CH469" s="16">
        <v>2</v>
      </c>
      <c r="CI469" s="16">
        <v>2</v>
      </c>
      <c r="CJ469" s="16">
        <v>2</v>
      </c>
      <c r="CK469" s="16">
        <v>2</v>
      </c>
      <c r="CL469" s="16">
        <v>2</v>
      </c>
      <c r="CM469" s="16">
        <v>2</v>
      </c>
      <c r="CN469" s="16">
        <v>2</v>
      </c>
      <c r="CO469" s="16">
        <v>2</v>
      </c>
      <c r="CP469" s="16">
        <v>2</v>
      </c>
      <c r="CQ469" s="16">
        <v>2</v>
      </c>
      <c r="CR469" s="16">
        <v>2</v>
      </c>
      <c r="CS469" s="16"/>
      <c r="CT469" s="16">
        <v>2</v>
      </c>
      <c r="CU469" s="16">
        <v>2</v>
      </c>
      <c r="CV469" s="16">
        <v>2</v>
      </c>
      <c r="CW469" s="69"/>
      <c r="CX469" s="352"/>
      <c r="CY469" s="69"/>
      <c r="CZ469" s="70"/>
      <c r="DA469" s="69"/>
      <c r="DB469" s="70"/>
      <c r="DC469" s="69"/>
      <c r="DD469" s="70"/>
      <c r="DE469" s="71"/>
      <c r="DF469" s="71"/>
      <c r="DG469" s="2"/>
      <c r="DH469" s="2"/>
      <c r="DI469" s="2"/>
      <c r="DJ469" s="2"/>
      <c r="DK469" s="2"/>
      <c r="DL469" s="2"/>
      <c r="DM469" s="2"/>
      <c r="DN469" s="2"/>
      <c r="DO469" s="2"/>
      <c r="DP469" s="2"/>
      <c r="DQ469" s="2"/>
      <c r="DR469" s="2"/>
      <c r="DS469" s="2"/>
      <c r="DT469" s="2"/>
      <c r="DU469" s="2"/>
      <c r="DV469" s="2"/>
      <c r="DW469" s="2"/>
      <c r="DX469" s="2"/>
      <c r="DY469" s="2"/>
      <c r="DZ469" s="2"/>
    </row>
    <row r="470" spans="1:130" ht="51" hidden="1" customHeight="1" x14ac:dyDescent="0.25">
      <c r="A470" s="49">
        <v>430</v>
      </c>
      <c r="B470" s="62">
        <v>541</v>
      </c>
      <c r="C470" s="56">
        <v>544</v>
      </c>
      <c r="D470" s="9" t="s">
        <v>507</v>
      </c>
      <c r="E470" s="281" t="s">
        <v>11</v>
      </c>
      <c r="F470" s="15" t="s">
        <v>508</v>
      </c>
      <c r="G470" s="282" t="s">
        <v>19</v>
      </c>
      <c r="H470" s="15" t="s">
        <v>1126</v>
      </c>
      <c r="I470" s="64" t="s">
        <v>628</v>
      </c>
      <c r="J470" s="8" t="s">
        <v>489</v>
      </c>
      <c r="K470" s="12" t="s">
        <v>6</v>
      </c>
      <c r="L470" s="12" t="s">
        <v>15</v>
      </c>
      <c r="M470" s="11">
        <v>2</v>
      </c>
      <c r="N470" s="305" t="s">
        <v>542</v>
      </c>
      <c r="O470" s="80"/>
      <c r="P470" s="80"/>
      <c r="Q470" s="80" t="s">
        <v>15</v>
      </c>
      <c r="R470" s="80"/>
      <c r="S470" s="66"/>
      <c r="T470" s="80"/>
      <c r="U470" s="80"/>
      <c r="V470" s="80"/>
      <c r="W470" s="80"/>
      <c r="X470" s="80"/>
      <c r="Y470" s="67">
        <f t="shared" si="246"/>
        <v>1</v>
      </c>
      <c r="Z470" s="16"/>
      <c r="AA470" s="12"/>
      <c r="AB470" s="12"/>
      <c r="AC470" s="12"/>
      <c r="AD470" s="12"/>
      <c r="AE470" s="12"/>
      <c r="AF470" s="12"/>
      <c r="AG470" s="12"/>
      <c r="AH470" s="12"/>
      <c r="AI470" s="12" t="s">
        <v>626</v>
      </c>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6">
        <v>2</v>
      </c>
      <c r="BK470" s="16">
        <v>2</v>
      </c>
      <c r="BL470" s="16">
        <v>2</v>
      </c>
      <c r="BM470" s="16">
        <v>1</v>
      </c>
      <c r="BN470" s="16">
        <v>1</v>
      </c>
      <c r="BO470" s="16">
        <v>1</v>
      </c>
      <c r="BP470" s="16">
        <v>2</v>
      </c>
      <c r="BQ470" s="16">
        <v>2</v>
      </c>
      <c r="BR470" s="16">
        <v>2</v>
      </c>
      <c r="BS470" s="16">
        <v>2</v>
      </c>
      <c r="BT470" s="16">
        <v>2</v>
      </c>
      <c r="BU470" s="16">
        <v>2</v>
      </c>
      <c r="BV470" s="16">
        <v>2</v>
      </c>
      <c r="BW470" s="16">
        <v>2</v>
      </c>
      <c r="BX470" s="16">
        <v>2</v>
      </c>
      <c r="BY470" s="16">
        <v>2</v>
      </c>
      <c r="BZ470" s="16">
        <v>2</v>
      </c>
      <c r="CA470" s="16">
        <v>2</v>
      </c>
      <c r="CB470" s="16">
        <v>2</v>
      </c>
      <c r="CC470" s="16">
        <v>2</v>
      </c>
      <c r="CD470" s="16">
        <v>2</v>
      </c>
      <c r="CE470" s="16">
        <v>2</v>
      </c>
      <c r="CF470" s="16">
        <v>2</v>
      </c>
      <c r="CG470" s="16">
        <v>2</v>
      </c>
      <c r="CH470" s="16">
        <v>2</v>
      </c>
      <c r="CI470" s="16">
        <v>2</v>
      </c>
      <c r="CJ470" s="16">
        <v>2</v>
      </c>
      <c r="CK470" s="16">
        <v>2</v>
      </c>
      <c r="CL470" s="16">
        <v>2</v>
      </c>
      <c r="CM470" s="16">
        <v>2</v>
      </c>
      <c r="CN470" s="16">
        <v>2</v>
      </c>
      <c r="CO470" s="16">
        <v>2</v>
      </c>
      <c r="CP470" s="16">
        <v>2</v>
      </c>
      <c r="CQ470" s="16">
        <v>2</v>
      </c>
      <c r="CR470" s="16">
        <v>2</v>
      </c>
      <c r="CS470" s="16">
        <v>2</v>
      </c>
      <c r="CT470" s="16">
        <v>2</v>
      </c>
      <c r="CU470" s="16">
        <v>2</v>
      </c>
      <c r="CV470" s="16">
        <v>2</v>
      </c>
      <c r="CW470" s="69">
        <f>COUNTIF(BJ470:CV470,"2")</f>
        <v>36</v>
      </c>
      <c r="CX470" s="352">
        <f>CW470/(CW470+CY470+DA470+DC470)</f>
        <v>0.92307692307692313</v>
      </c>
      <c r="CY470" s="69">
        <f>COUNTIF(BJ470:CV470,"1")</f>
        <v>3</v>
      </c>
      <c r="CZ470" s="70">
        <f>CY470/(CW470+CY470+DA470+DC470)</f>
        <v>7.6923076923076927E-2</v>
      </c>
      <c r="DA470" s="69">
        <f>COUNTIF(BJ470:CV470,"0")</f>
        <v>0</v>
      </c>
      <c r="DB470" s="70">
        <f>DA470/(CW470+CY470+DA470+DC470)</f>
        <v>0</v>
      </c>
      <c r="DC470" s="69">
        <f>COUNTIF(BJ470:CV470,"KĐG")</f>
        <v>0</v>
      </c>
      <c r="DD470" s="70">
        <f>DC470/(CW470+CY470+DA470+DC470)</f>
        <v>0</v>
      </c>
      <c r="DE470" s="71">
        <f>(((CW470*2)+(CY470*1)+(DA470*0)))/(CW470+CY470+DA470)</f>
        <v>1.9230769230769231</v>
      </c>
      <c r="DF470" s="71" t="str">
        <f>IF(DD470&gt;=50%,"KĐG",IF(DE470&gt;=1.6,"Đạt mục tiêu",IF(DE470&gt;=1,"Cần cố gắng","Chưa đạt")))</f>
        <v>Đạt mục tiêu</v>
      </c>
      <c r="DG470" s="2"/>
      <c r="DH470" s="2"/>
      <c r="DI470" s="2"/>
      <c r="DJ470" s="2"/>
      <c r="DK470" s="2"/>
      <c r="DL470" s="2"/>
      <c r="DM470" s="2"/>
      <c r="DN470" s="2"/>
      <c r="DO470" s="2"/>
      <c r="DP470" s="2"/>
      <c r="DQ470" s="2"/>
      <c r="DR470" s="2"/>
      <c r="DS470" s="2"/>
      <c r="DT470" s="2"/>
      <c r="DU470" s="2"/>
      <c r="DV470" s="2"/>
      <c r="DW470" s="2"/>
      <c r="DX470" s="2"/>
      <c r="DY470" s="2"/>
      <c r="DZ470" s="2"/>
    </row>
    <row r="471" spans="1:130" ht="50.25" hidden="1" customHeight="1" x14ac:dyDescent="0.25">
      <c r="A471" s="49">
        <v>431</v>
      </c>
      <c r="B471" s="62">
        <v>544</v>
      </c>
      <c r="C471" s="56">
        <v>544</v>
      </c>
      <c r="D471" s="9" t="s">
        <v>507</v>
      </c>
      <c r="E471" s="15" t="s">
        <v>11</v>
      </c>
      <c r="F471" s="15" t="s">
        <v>508</v>
      </c>
      <c r="G471" s="64" t="s">
        <v>19</v>
      </c>
      <c r="H471" s="20" t="s">
        <v>1132</v>
      </c>
      <c r="I471" s="64" t="s">
        <v>628</v>
      </c>
      <c r="J471" s="8" t="s">
        <v>489</v>
      </c>
      <c r="K471" s="13"/>
      <c r="L471" s="13"/>
      <c r="M471" s="11"/>
      <c r="N471" s="305" t="s">
        <v>543</v>
      </c>
      <c r="O471" s="80"/>
      <c r="P471" s="80"/>
      <c r="Q471" s="80"/>
      <c r="R471" s="80" t="s">
        <v>15</v>
      </c>
      <c r="S471" s="66"/>
      <c r="T471" s="80"/>
      <c r="U471" s="80"/>
      <c r="V471" s="80"/>
      <c r="W471" s="80"/>
      <c r="X471" s="80"/>
      <c r="Y471" s="67">
        <f t="shared" si="246"/>
        <v>1</v>
      </c>
      <c r="Z471" s="16"/>
      <c r="AA471" s="12"/>
      <c r="AB471" s="12"/>
      <c r="AC471" s="12"/>
      <c r="AD471" s="12"/>
      <c r="AE471" s="12"/>
      <c r="AF471" s="12"/>
      <c r="AG471" s="12"/>
      <c r="AH471" s="12"/>
      <c r="AI471" s="12"/>
      <c r="AJ471" s="12"/>
      <c r="AK471" s="12"/>
      <c r="AL471" s="12"/>
      <c r="AM471" s="12" t="s">
        <v>645</v>
      </c>
      <c r="AN471" s="12"/>
      <c r="AO471" s="12" t="s">
        <v>626</v>
      </c>
      <c r="AP471" s="12"/>
      <c r="AQ471" s="12"/>
      <c r="AR471" s="12"/>
      <c r="AS471" s="12"/>
      <c r="AT471" s="12"/>
      <c r="AU471" s="12"/>
      <c r="AV471" s="12"/>
      <c r="AW471" s="12"/>
      <c r="AX471" s="12"/>
      <c r="AY471" s="12"/>
      <c r="AZ471" s="12"/>
      <c r="BA471" s="12"/>
      <c r="BB471" s="12"/>
      <c r="BC471" s="12"/>
      <c r="BD471" s="12"/>
      <c r="BE471" s="12"/>
      <c r="BF471" s="12"/>
      <c r="BG471" s="12"/>
      <c r="BH471" s="12"/>
      <c r="BI471" s="12"/>
      <c r="BJ471" s="16">
        <v>2</v>
      </c>
      <c r="BK471" s="16">
        <v>2</v>
      </c>
      <c r="BL471" s="16">
        <v>2</v>
      </c>
      <c r="BM471" s="16">
        <v>2</v>
      </c>
      <c r="BN471" s="16">
        <v>2</v>
      </c>
      <c r="BO471" s="16">
        <v>2</v>
      </c>
      <c r="BP471" s="16">
        <v>2</v>
      </c>
      <c r="BQ471" s="16">
        <v>2</v>
      </c>
      <c r="BR471" s="16">
        <v>2</v>
      </c>
      <c r="BS471" s="16">
        <v>2</v>
      </c>
      <c r="BT471" s="16">
        <v>2</v>
      </c>
      <c r="BU471" s="16">
        <v>2</v>
      </c>
      <c r="BV471" s="16">
        <v>2</v>
      </c>
      <c r="BW471" s="16">
        <v>2</v>
      </c>
      <c r="BX471" s="16">
        <v>2</v>
      </c>
      <c r="BY471" s="16">
        <v>2</v>
      </c>
      <c r="BZ471" s="16">
        <v>2</v>
      </c>
      <c r="CA471" s="16">
        <v>2</v>
      </c>
      <c r="CB471" s="16">
        <v>2</v>
      </c>
      <c r="CC471" s="16">
        <v>2</v>
      </c>
      <c r="CD471" s="16">
        <v>2</v>
      </c>
      <c r="CE471" s="16">
        <v>2</v>
      </c>
      <c r="CF471" s="16">
        <v>2</v>
      </c>
      <c r="CG471" s="16">
        <v>2</v>
      </c>
      <c r="CH471" s="16">
        <v>2</v>
      </c>
      <c r="CI471" s="16">
        <v>2</v>
      </c>
      <c r="CJ471" s="16">
        <v>2</v>
      </c>
      <c r="CK471" s="16">
        <v>2</v>
      </c>
      <c r="CL471" s="16">
        <v>2</v>
      </c>
      <c r="CM471" s="16">
        <v>2</v>
      </c>
      <c r="CN471" s="16">
        <v>2</v>
      </c>
      <c r="CO471" s="16">
        <v>2</v>
      </c>
      <c r="CP471" s="16">
        <v>2</v>
      </c>
      <c r="CQ471" s="16">
        <v>2</v>
      </c>
      <c r="CR471" s="16">
        <v>2</v>
      </c>
      <c r="CS471" s="16">
        <v>2</v>
      </c>
      <c r="CT471" s="16">
        <v>2</v>
      </c>
      <c r="CU471" s="16">
        <v>2</v>
      </c>
      <c r="CV471" s="16">
        <v>2</v>
      </c>
      <c r="CW471" s="69">
        <f>COUNTIF(BJ471:CV471,"2")</f>
        <v>39</v>
      </c>
      <c r="CX471" s="352">
        <f>CW471/(CW471+CY471+DA471+DC471)</f>
        <v>1</v>
      </c>
      <c r="CY471" s="69">
        <f>COUNTIF(BJ471:CV471,"1")</f>
        <v>0</v>
      </c>
      <c r="CZ471" s="70">
        <f>CY471/(CW471+CY471+DA471+DC471)</f>
        <v>0</v>
      </c>
      <c r="DA471" s="69">
        <f>COUNTIF(BJ471:CV471,"0")</f>
        <v>0</v>
      </c>
      <c r="DB471" s="70">
        <f>DA471/(CW471+CY471+DA471+DC471)</f>
        <v>0</v>
      </c>
      <c r="DC471" s="69">
        <f>COUNTIF(BJ471:CV471,"KĐG")</f>
        <v>0</v>
      </c>
      <c r="DD471" s="70">
        <f>DC471/(CW471+CY471+DA471+DC471)</f>
        <v>0</v>
      </c>
      <c r="DE471" s="71">
        <f>(((CW471*2)+(CY471*1)+(DA471*0)))/(CW471+CY471+DA471)</f>
        <v>2</v>
      </c>
      <c r="DF471" s="71" t="str">
        <f>IF(DD471&gt;=50%,"KĐG",IF(DE471&gt;=1.6,"Đạt mục tiêu",IF(DE471&gt;=1,"Cần cố gắng","Chưa đạt")))</f>
        <v>Đạt mục tiêu</v>
      </c>
      <c r="DG471" s="2"/>
      <c r="DH471" s="2"/>
      <c r="DI471" s="2"/>
      <c r="DJ471" s="2"/>
      <c r="DK471" s="2"/>
      <c r="DL471" s="2"/>
      <c r="DM471" s="2"/>
      <c r="DN471" s="2"/>
      <c r="DO471" s="2"/>
      <c r="DP471" s="2"/>
      <c r="DQ471" s="2"/>
      <c r="DR471" s="2"/>
      <c r="DS471" s="2"/>
      <c r="DT471" s="2"/>
      <c r="DU471" s="2"/>
      <c r="DV471" s="2"/>
      <c r="DW471" s="2"/>
      <c r="DX471" s="2"/>
      <c r="DY471" s="2"/>
      <c r="DZ471" s="2"/>
    </row>
    <row r="472" spans="1:130" ht="50.25" hidden="1" customHeight="1" x14ac:dyDescent="0.25">
      <c r="A472" s="49">
        <v>432</v>
      </c>
      <c r="B472" s="62">
        <v>544</v>
      </c>
      <c r="C472" s="56">
        <v>544</v>
      </c>
      <c r="D472" s="9" t="s">
        <v>507</v>
      </c>
      <c r="E472" s="15" t="s">
        <v>11</v>
      </c>
      <c r="F472" s="15" t="s">
        <v>508</v>
      </c>
      <c r="G472" s="64" t="s">
        <v>19</v>
      </c>
      <c r="H472" s="8" t="s">
        <v>922</v>
      </c>
      <c r="I472" s="64" t="s">
        <v>628</v>
      </c>
      <c r="J472" s="8"/>
      <c r="K472" s="13"/>
      <c r="L472" s="13"/>
      <c r="M472" s="11"/>
      <c r="N472" s="11" t="s">
        <v>546</v>
      </c>
      <c r="O472" s="80"/>
      <c r="P472" s="80"/>
      <c r="Q472" s="80"/>
      <c r="R472" s="80"/>
      <c r="S472" s="66"/>
      <c r="T472" s="80"/>
      <c r="U472" s="80" t="s">
        <v>15</v>
      </c>
      <c r="V472" s="80"/>
      <c r="W472" s="80"/>
      <c r="X472" s="80"/>
      <c r="Y472" s="67">
        <f t="shared" si="246"/>
        <v>1</v>
      </c>
      <c r="Z472" s="16"/>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t="s">
        <v>626</v>
      </c>
      <c r="BC472" s="12"/>
      <c r="BD472" s="12"/>
      <c r="BE472" s="12"/>
      <c r="BF472" s="12"/>
      <c r="BG472" s="12"/>
      <c r="BH472" s="12"/>
      <c r="BI472" s="12"/>
      <c r="BJ472" s="16"/>
      <c r="BK472" s="16"/>
      <c r="BL472" s="16"/>
      <c r="BM472" s="16"/>
      <c r="BN472" s="16"/>
      <c r="BO472" s="16"/>
      <c r="BP472" s="16"/>
      <c r="BQ472" s="16"/>
      <c r="BR472" s="16">
        <v>2</v>
      </c>
      <c r="BS472" s="16">
        <v>2</v>
      </c>
      <c r="BT472" s="16">
        <v>2</v>
      </c>
      <c r="BU472" s="16">
        <v>2</v>
      </c>
      <c r="BV472" s="16">
        <v>2</v>
      </c>
      <c r="BW472" s="16">
        <v>2</v>
      </c>
      <c r="BX472" s="16">
        <v>2</v>
      </c>
      <c r="BY472" s="16">
        <v>2</v>
      </c>
      <c r="BZ472" s="16">
        <v>2</v>
      </c>
      <c r="CA472" s="16">
        <v>2</v>
      </c>
      <c r="CB472" s="16">
        <v>2</v>
      </c>
      <c r="CC472" s="16">
        <v>2</v>
      </c>
      <c r="CD472" s="16">
        <v>2</v>
      </c>
      <c r="CE472" s="16"/>
      <c r="CF472" s="16"/>
      <c r="CG472" s="16"/>
      <c r="CH472" s="16"/>
      <c r="CI472" s="16"/>
      <c r="CJ472" s="16"/>
      <c r="CK472" s="16"/>
      <c r="CL472" s="16"/>
      <c r="CM472" s="16"/>
      <c r="CN472" s="16"/>
      <c r="CO472" s="16"/>
      <c r="CP472" s="16"/>
      <c r="CQ472" s="16"/>
      <c r="CR472" s="16"/>
      <c r="CS472" s="16"/>
      <c r="CT472" s="16"/>
      <c r="CU472" s="16"/>
      <c r="CV472" s="16"/>
      <c r="CW472" s="69"/>
      <c r="CX472" s="352"/>
      <c r="CY472" s="69"/>
      <c r="CZ472" s="70"/>
      <c r="DA472" s="69"/>
      <c r="DB472" s="70"/>
      <c r="DC472" s="69"/>
      <c r="DD472" s="70"/>
      <c r="DE472" s="71"/>
      <c r="DF472" s="71"/>
      <c r="DG472" s="2"/>
      <c r="DH472" s="2"/>
      <c r="DI472" s="2"/>
      <c r="DJ472" s="2"/>
      <c r="DK472" s="2"/>
      <c r="DL472" s="2"/>
      <c r="DM472" s="2"/>
      <c r="DN472" s="2"/>
      <c r="DO472" s="2"/>
      <c r="DP472" s="2"/>
      <c r="DQ472" s="2"/>
      <c r="DR472" s="2"/>
      <c r="DS472" s="2"/>
      <c r="DT472" s="2"/>
      <c r="DU472" s="2"/>
      <c r="DV472" s="2"/>
      <c r="DW472" s="2"/>
      <c r="DX472" s="2"/>
      <c r="DY472" s="2"/>
      <c r="DZ472" s="2"/>
    </row>
    <row r="473" spans="1:130" ht="50.25" hidden="1" customHeight="1" x14ac:dyDescent="0.25">
      <c r="A473" s="49">
        <v>433</v>
      </c>
      <c r="B473" s="62">
        <v>544</v>
      </c>
      <c r="C473" s="56">
        <v>544</v>
      </c>
      <c r="D473" s="9" t="s">
        <v>507</v>
      </c>
      <c r="E473" s="15" t="s">
        <v>11</v>
      </c>
      <c r="F473" s="15" t="s">
        <v>508</v>
      </c>
      <c r="G473" s="64" t="s">
        <v>19</v>
      </c>
      <c r="H473" s="8" t="s">
        <v>923</v>
      </c>
      <c r="I473" s="64" t="s">
        <v>628</v>
      </c>
      <c r="J473" s="8" t="s">
        <v>489</v>
      </c>
      <c r="K473" s="13"/>
      <c r="L473" s="13"/>
      <c r="M473" s="11"/>
      <c r="N473" s="305" t="s">
        <v>544</v>
      </c>
      <c r="O473" s="80"/>
      <c r="P473" s="80"/>
      <c r="Q473" s="80"/>
      <c r="R473" s="80"/>
      <c r="S473" s="66" t="s">
        <v>15</v>
      </c>
      <c r="T473" s="80"/>
      <c r="U473" s="80"/>
      <c r="V473" s="80"/>
      <c r="W473" s="80"/>
      <c r="X473" s="80"/>
      <c r="Y473" s="67">
        <f t="shared" si="246"/>
        <v>1</v>
      </c>
      <c r="Z473" s="16"/>
      <c r="AA473" s="16"/>
      <c r="AB473" s="16"/>
      <c r="AC473" s="16"/>
      <c r="AD473" s="16"/>
      <c r="AE473" s="12"/>
      <c r="AF473" s="12"/>
      <c r="AG473" s="12"/>
      <c r="AH473" s="12"/>
      <c r="AI473" s="12"/>
      <c r="AJ473" s="12"/>
      <c r="AK473" s="12"/>
      <c r="AL473" s="12"/>
      <c r="AM473" s="12"/>
      <c r="AN473" s="12"/>
      <c r="AO473" s="12"/>
      <c r="AP473" s="12"/>
      <c r="AQ473" s="12"/>
      <c r="AR473" s="12"/>
      <c r="AS473" s="12" t="s">
        <v>626</v>
      </c>
      <c r="AT473" s="12"/>
      <c r="AU473" s="12"/>
      <c r="AV473" s="12"/>
      <c r="AW473" s="12"/>
      <c r="AX473" s="12"/>
      <c r="AY473" s="12"/>
      <c r="AZ473" s="12"/>
      <c r="BA473" s="12"/>
      <c r="BB473" s="12"/>
      <c r="BC473" s="12"/>
      <c r="BD473" s="12"/>
      <c r="BE473" s="12"/>
      <c r="BF473" s="12"/>
      <c r="BG473" s="12"/>
      <c r="BH473" s="12"/>
      <c r="BI473" s="12"/>
      <c r="BJ473" s="16">
        <v>2</v>
      </c>
      <c r="BK473" s="16">
        <v>2</v>
      </c>
      <c r="BL473" s="16">
        <v>2</v>
      </c>
      <c r="BM473" s="16">
        <v>2</v>
      </c>
      <c r="BN473" s="16">
        <v>2</v>
      </c>
      <c r="BO473" s="16">
        <v>2</v>
      </c>
      <c r="BP473" s="16">
        <v>2</v>
      </c>
      <c r="BQ473" s="16">
        <v>2</v>
      </c>
      <c r="BR473" s="16">
        <v>2</v>
      </c>
      <c r="BS473" s="16">
        <v>2</v>
      </c>
      <c r="BT473" s="16">
        <v>2</v>
      </c>
      <c r="BU473" s="16">
        <v>2</v>
      </c>
      <c r="BV473" s="16">
        <v>2</v>
      </c>
      <c r="BW473" s="16">
        <v>2</v>
      </c>
      <c r="BX473" s="16">
        <v>2</v>
      </c>
      <c r="BY473" s="16">
        <v>2</v>
      </c>
      <c r="BZ473" s="16">
        <v>2</v>
      </c>
      <c r="CA473" s="16">
        <v>2</v>
      </c>
      <c r="CB473" s="16">
        <v>2</v>
      </c>
      <c r="CC473" s="16">
        <v>2</v>
      </c>
      <c r="CD473" s="16">
        <v>2</v>
      </c>
      <c r="CE473" s="16">
        <v>2</v>
      </c>
      <c r="CF473" s="16">
        <v>2</v>
      </c>
      <c r="CG473" s="16">
        <v>2</v>
      </c>
      <c r="CH473" s="16">
        <v>2</v>
      </c>
      <c r="CI473" s="16">
        <v>2</v>
      </c>
      <c r="CJ473" s="16">
        <v>2</v>
      </c>
      <c r="CK473" s="16">
        <v>2</v>
      </c>
      <c r="CL473" s="16">
        <v>2</v>
      </c>
      <c r="CM473" s="16">
        <v>2</v>
      </c>
      <c r="CN473" s="16">
        <v>2</v>
      </c>
      <c r="CO473" s="16">
        <v>2</v>
      </c>
      <c r="CP473" s="16">
        <v>2</v>
      </c>
      <c r="CQ473" s="16">
        <v>2</v>
      </c>
      <c r="CR473" s="16">
        <v>2</v>
      </c>
      <c r="CS473" s="16"/>
      <c r="CT473" s="16">
        <v>2</v>
      </c>
      <c r="CU473" s="16">
        <v>2</v>
      </c>
      <c r="CV473" s="16">
        <v>2</v>
      </c>
      <c r="CW473" s="69">
        <f t="shared" ref="CW473:CW479" si="257">COUNTIF(BJ473:CV473,"2")</f>
        <v>38</v>
      </c>
      <c r="CX473" s="352">
        <f t="shared" ref="CX473:CX479" si="258">CW473/(CW473+CY473+DA473+DC473)</f>
        <v>1</v>
      </c>
      <c r="CY473" s="69">
        <f t="shared" ref="CY473:CY479" si="259">COUNTIF(BJ473:CV473,"1")</f>
        <v>0</v>
      </c>
      <c r="CZ473" s="70">
        <f t="shared" ref="CZ473:CZ479" si="260">CY473/(CW473+CY473+DA473+DC473)</f>
        <v>0</v>
      </c>
      <c r="DA473" s="69">
        <f t="shared" ref="DA473:DA479" si="261">COUNTIF(BJ473:CV473,"0")</f>
        <v>0</v>
      </c>
      <c r="DB473" s="70">
        <f t="shared" ref="DB473:DB479" si="262">DA473/(CW473+CY473+DA473+DC473)</f>
        <v>0</v>
      </c>
      <c r="DC473" s="69">
        <f t="shared" ref="DC473:DC479" si="263">COUNTIF(BJ473:CV473,"KĐG")</f>
        <v>0</v>
      </c>
      <c r="DD473" s="70">
        <f t="shared" ref="DD473:DD479" si="264">DC473/(CW473+CY473+DA473+DC473)</f>
        <v>0</v>
      </c>
      <c r="DE473" s="71">
        <f t="shared" ref="DE473:DE479" si="265">(((CW473*2)+(CY473*1)+(DA473*0)))/(CW473+CY473+DA473)</f>
        <v>2</v>
      </c>
      <c r="DF473" s="71" t="str">
        <f t="shared" ref="DF473:DF479" si="266">IF(DD473&gt;=50%,"KĐG",IF(DE473&gt;=1.6,"Đạt mục tiêu",IF(DE473&gt;=1,"Cần cố gắng","Chưa đạt")))</f>
        <v>Đạt mục tiêu</v>
      </c>
      <c r="DG473" s="2"/>
      <c r="DH473" s="2"/>
      <c r="DI473" s="2"/>
      <c r="DJ473" s="2"/>
      <c r="DK473" s="2"/>
      <c r="DL473" s="2"/>
      <c r="DM473" s="2"/>
      <c r="DN473" s="2"/>
      <c r="DO473" s="2"/>
      <c r="DP473" s="2"/>
      <c r="DQ473" s="2"/>
      <c r="DR473" s="2"/>
      <c r="DS473" s="2"/>
      <c r="DT473" s="2"/>
      <c r="DU473" s="2"/>
      <c r="DV473" s="2"/>
      <c r="DW473" s="2"/>
      <c r="DX473" s="2"/>
      <c r="DY473" s="2"/>
      <c r="DZ473" s="2"/>
    </row>
    <row r="474" spans="1:130" ht="50.25" hidden="1" customHeight="1" x14ac:dyDescent="0.25">
      <c r="A474" s="49">
        <v>434</v>
      </c>
      <c r="B474" s="62">
        <v>544</v>
      </c>
      <c r="C474" s="56">
        <v>544</v>
      </c>
      <c r="D474" s="9" t="s">
        <v>507</v>
      </c>
      <c r="E474" s="15" t="s">
        <v>11</v>
      </c>
      <c r="F474" s="15" t="s">
        <v>508</v>
      </c>
      <c r="G474" s="64" t="s">
        <v>19</v>
      </c>
      <c r="H474" s="8" t="s">
        <v>924</v>
      </c>
      <c r="I474" s="64" t="s">
        <v>628</v>
      </c>
      <c r="J474" s="8" t="s">
        <v>489</v>
      </c>
      <c r="K474" s="13"/>
      <c r="L474" s="13"/>
      <c r="M474" s="11"/>
      <c r="N474" s="11" t="s">
        <v>545</v>
      </c>
      <c r="O474" s="80"/>
      <c r="P474" s="80"/>
      <c r="Q474" s="80"/>
      <c r="R474" s="80"/>
      <c r="S474" s="66"/>
      <c r="T474" s="80" t="s">
        <v>15</v>
      </c>
      <c r="U474" s="80"/>
      <c r="V474" s="80"/>
      <c r="W474" s="80"/>
      <c r="X474" s="80"/>
      <c r="Y474" s="67">
        <f t="shared" si="246"/>
        <v>1</v>
      </c>
      <c r="Z474" s="16"/>
      <c r="AA474" s="16"/>
      <c r="AB474" s="16"/>
      <c r="AC474" s="16"/>
      <c r="AD474" s="16"/>
      <c r="AE474" s="12"/>
      <c r="AF474" s="12"/>
      <c r="AG474" s="12"/>
      <c r="AH474" s="12"/>
      <c r="AI474" s="12"/>
      <c r="AJ474" s="12"/>
      <c r="AK474" s="12"/>
      <c r="AL474" s="12"/>
      <c r="AM474" s="12"/>
      <c r="AN474" s="12"/>
      <c r="AO474" s="12"/>
      <c r="AP474" s="12"/>
      <c r="AQ474" s="12"/>
      <c r="AR474" s="12"/>
      <c r="AS474" s="12"/>
      <c r="AT474" s="12"/>
      <c r="AU474" s="12"/>
      <c r="AV474" s="12"/>
      <c r="AW474" s="12" t="s">
        <v>654</v>
      </c>
      <c r="AX474" s="12"/>
      <c r="AY474" s="12"/>
      <c r="AZ474" s="12"/>
      <c r="BA474" s="12"/>
      <c r="BB474" s="12"/>
      <c r="BC474" s="12"/>
      <c r="BD474" s="12"/>
      <c r="BE474" s="12"/>
      <c r="BF474" s="12"/>
      <c r="BG474" s="12"/>
      <c r="BH474" s="12"/>
      <c r="BI474" s="12"/>
      <c r="BJ474" s="345">
        <v>2</v>
      </c>
      <c r="BK474" s="345">
        <v>2</v>
      </c>
      <c r="BL474" s="345">
        <v>2</v>
      </c>
      <c r="BM474" s="345">
        <v>2</v>
      </c>
      <c r="BN474" s="345">
        <v>2</v>
      </c>
      <c r="BO474" s="345">
        <v>2</v>
      </c>
      <c r="BP474" s="345">
        <v>2</v>
      </c>
      <c r="BQ474" s="345">
        <v>2</v>
      </c>
      <c r="BR474" s="345">
        <v>2</v>
      </c>
      <c r="BS474" s="345">
        <v>2</v>
      </c>
      <c r="BT474" s="345">
        <v>2</v>
      </c>
      <c r="BU474" s="345">
        <v>2</v>
      </c>
      <c r="BV474" s="345">
        <v>2</v>
      </c>
      <c r="BW474" s="345">
        <v>2</v>
      </c>
      <c r="BX474" s="345">
        <v>2</v>
      </c>
      <c r="BY474" s="345">
        <v>2</v>
      </c>
      <c r="BZ474" s="345">
        <v>2</v>
      </c>
      <c r="CA474" s="345">
        <v>2</v>
      </c>
      <c r="CB474" s="345">
        <v>2</v>
      </c>
      <c r="CC474" s="345">
        <v>2</v>
      </c>
      <c r="CD474" s="345">
        <v>2</v>
      </c>
      <c r="CE474" s="345">
        <v>2</v>
      </c>
      <c r="CF474" s="345">
        <v>2</v>
      </c>
      <c r="CG474" s="345">
        <v>2</v>
      </c>
      <c r="CH474" s="345">
        <v>2</v>
      </c>
      <c r="CI474" s="345">
        <v>2</v>
      </c>
      <c r="CJ474" s="345">
        <v>2</v>
      </c>
      <c r="CK474" s="345">
        <v>2</v>
      </c>
      <c r="CL474" s="345">
        <v>2</v>
      </c>
      <c r="CM474" s="345">
        <v>2</v>
      </c>
      <c r="CN474" s="345">
        <v>2</v>
      </c>
      <c r="CO474" s="345">
        <v>2</v>
      </c>
      <c r="CP474" s="345">
        <v>2</v>
      </c>
      <c r="CQ474" s="345">
        <v>2</v>
      </c>
      <c r="CR474" s="345">
        <v>2</v>
      </c>
      <c r="CS474" s="345">
        <v>2</v>
      </c>
      <c r="CT474" s="345">
        <v>2</v>
      </c>
      <c r="CU474" s="345">
        <v>2</v>
      </c>
      <c r="CV474" s="345">
        <v>2</v>
      </c>
      <c r="CW474" s="335">
        <f t="shared" si="257"/>
        <v>39</v>
      </c>
      <c r="CX474" s="330">
        <f t="shared" si="258"/>
        <v>1</v>
      </c>
      <c r="CY474" s="335">
        <f t="shared" si="259"/>
        <v>0</v>
      </c>
      <c r="CZ474" s="339">
        <f t="shared" si="260"/>
        <v>0</v>
      </c>
      <c r="DA474" s="335">
        <f t="shared" si="261"/>
        <v>0</v>
      </c>
      <c r="DB474" s="339">
        <f t="shared" si="262"/>
        <v>0</v>
      </c>
      <c r="DC474" s="335">
        <f t="shared" si="263"/>
        <v>0</v>
      </c>
      <c r="DD474" s="339">
        <f t="shared" si="264"/>
        <v>0</v>
      </c>
      <c r="DE474" s="71">
        <f t="shared" si="265"/>
        <v>2</v>
      </c>
      <c r="DF474" s="71" t="str">
        <f t="shared" si="266"/>
        <v>Đạt mục tiêu</v>
      </c>
      <c r="DG474" s="2"/>
      <c r="DH474" s="2"/>
      <c r="DI474" s="2"/>
      <c r="DJ474" s="2"/>
      <c r="DK474" s="2"/>
      <c r="DL474" s="2"/>
      <c r="DM474" s="2"/>
      <c r="DN474" s="2"/>
      <c r="DO474" s="2"/>
      <c r="DP474" s="2"/>
      <c r="DQ474" s="2"/>
      <c r="DR474" s="2"/>
      <c r="DS474" s="2"/>
      <c r="DT474" s="2"/>
      <c r="DU474" s="2"/>
      <c r="DV474" s="2"/>
      <c r="DW474" s="2"/>
      <c r="DX474" s="2"/>
      <c r="DY474" s="2"/>
      <c r="DZ474" s="2"/>
    </row>
    <row r="475" spans="1:130" ht="57" hidden="1" customHeight="1" x14ac:dyDescent="0.25">
      <c r="A475" s="49">
        <v>435</v>
      </c>
      <c r="B475" s="62">
        <v>544</v>
      </c>
      <c r="C475" s="56">
        <v>547</v>
      </c>
      <c r="D475" s="9" t="s">
        <v>509</v>
      </c>
      <c r="E475" s="281" t="s">
        <v>11</v>
      </c>
      <c r="F475" s="15" t="s">
        <v>510</v>
      </c>
      <c r="G475" s="282" t="s">
        <v>19</v>
      </c>
      <c r="H475" s="15" t="s">
        <v>925</v>
      </c>
      <c r="I475" s="64" t="s">
        <v>628</v>
      </c>
      <c r="J475" s="8" t="s">
        <v>489</v>
      </c>
      <c r="K475" s="12" t="s">
        <v>6</v>
      </c>
      <c r="L475" s="12" t="s">
        <v>15</v>
      </c>
      <c r="M475" s="11">
        <v>2</v>
      </c>
      <c r="N475" s="305" t="s">
        <v>542</v>
      </c>
      <c r="O475" s="80"/>
      <c r="P475" s="80"/>
      <c r="Q475" s="80" t="s">
        <v>15</v>
      </c>
      <c r="R475" s="66"/>
      <c r="S475" s="80"/>
      <c r="T475" s="66"/>
      <c r="U475" s="80"/>
      <c r="V475" s="66"/>
      <c r="W475" s="66"/>
      <c r="X475" s="66"/>
      <c r="Y475" s="67">
        <f t="shared" si="246"/>
        <v>1</v>
      </c>
      <c r="Z475" s="16"/>
      <c r="AA475" s="16"/>
      <c r="AB475" s="16"/>
      <c r="AC475" s="16"/>
      <c r="AD475" s="16"/>
      <c r="AE475" s="12"/>
      <c r="AF475" s="12"/>
      <c r="AG475" s="12"/>
      <c r="AH475" s="16" t="s">
        <v>654</v>
      </c>
      <c r="AI475" s="16" t="s">
        <v>654</v>
      </c>
      <c r="AJ475" s="16" t="s">
        <v>626</v>
      </c>
      <c r="AK475" s="16"/>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6">
        <v>1</v>
      </c>
      <c r="BK475" s="16">
        <v>1</v>
      </c>
      <c r="BL475" s="16">
        <v>1</v>
      </c>
      <c r="BM475" s="16">
        <v>2</v>
      </c>
      <c r="BN475" s="16">
        <v>2</v>
      </c>
      <c r="BO475" s="16">
        <v>2</v>
      </c>
      <c r="BP475" s="16">
        <v>2</v>
      </c>
      <c r="BQ475" s="16">
        <v>2</v>
      </c>
      <c r="BR475" s="16">
        <v>2</v>
      </c>
      <c r="BS475" s="16">
        <v>2</v>
      </c>
      <c r="BT475" s="16">
        <v>2</v>
      </c>
      <c r="BU475" s="16">
        <v>2</v>
      </c>
      <c r="BV475" s="16">
        <v>2</v>
      </c>
      <c r="BW475" s="16">
        <v>2</v>
      </c>
      <c r="BX475" s="16">
        <v>2</v>
      </c>
      <c r="BY475" s="16">
        <v>2</v>
      </c>
      <c r="BZ475" s="16">
        <v>2</v>
      </c>
      <c r="CA475" s="16">
        <v>2</v>
      </c>
      <c r="CB475" s="16">
        <v>2</v>
      </c>
      <c r="CC475" s="16">
        <v>2</v>
      </c>
      <c r="CD475" s="16">
        <v>2</v>
      </c>
      <c r="CE475" s="16">
        <v>2</v>
      </c>
      <c r="CF475" s="16">
        <v>2</v>
      </c>
      <c r="CG475" s="16">
        <v>2</v>
      </c>
      <c r="CH475" s="16">
        <v>2</v>
      </c>
      <c r="CI475" s="16">
        <v>2</v>
      </c>
      <c r="CJ475" s="16">
        <v>2</v>
      </c>
      <c r="CK475" s="16">
        <v>2</v>
      </c>
      <c r="CL475" s="16">
        <v>2</v>
      </c>
      <c r="CM475" s="16">
        <v>2</v>
      </c>
      <c r="CN475" s="16">
        <v>2</v>
      </c>
      <c r="CO475" s="16">
        <v>2</v>
      </c>
      <c r="CP475" s="16">
        <v>2</v>
      </c>
      <c r="CQ475" s="16">
        <v>2</v>
      </c>
      <c r="CR475" s="16">
        <v>2</v>
      </c>
      <c r="CS475" s="16">
        <v>2</v>
      </c>
      <c r="CT475" s="16">
        <v>2</v>
      </c>
      <c r="CU475" s="16">
        <v>2</v>
      </c>
      <c r="CV475" s="16">
        <v>2</v>
      </c>
      <c r="CW475" s="69">
        <f t="shared" si="257"/>
        <v>36</v>
      </c>
      <c r="CX475" s="352">
        <f t="shared" si="258"/>
        <v>0.92307692307692313</v>
      </c>
      <c r="CY475" s="69">
        <f t="shared" si="259"/>
        <v>3</v>
      </c>
      <c r="CZ475" s="70">
        <f t="shared" si="260"/>
        <v>7.6923076923076927E-2</v>
      </c>
      <c r="DA475" s="69">
        <f t="shared" si="261"/>
        <v>0</v>
      </c>
      <c r="DB475" s="70">
        <f t="shared" si="262"/>
        <v>0</v>
      </c>
      <c r="DC475" s="69">
        <f t="shared" si="263"/>
        <v>0</v>
      </c>
      <c r="DD475" s="70">
        <f t="shared" si="264"/>
        <v>0</v>
      </c>
      <c r="DE475" s="71">
        <f t="shared" si="265"/>
        <v>1.9230769230769231</v>
      </c>
      <c r="DF475" s="71" t="str">
        <f t="shared" si="266"/>
        <v>Đạt mục tiêu</v>
      </c>
      <c r="DG475" s="2"/>
      <c r="DH475" s="2"/>
      <c r="DI475" s="2"/>
      <c r="DJ475" s="2"/>
      <c r="DK475" s="2"/>
      <c r="DL475" s="2"/>
      <c r="DM475" s="2"/>
      <c r="DN475" s="2"/>
      <c r="DO475" s="2"/>
      <c r="DP475" s="2"/>
      <c r="DQ475" s="2"/>
      <c r="DR475" s="2"/>
      <c r="DS475" s="2"/>
      <c r="DT475" s="2"/>
      <c r="DU475" s="2"/>
      <c r="DV475" s="2"/>
      <c r="DW475" s="2"/>
      <c r="DX475" s="2"/>
      <c r="DY475" s="2"/>
      <c r="DZ475" s="2"/>
    </row>
    <row r="476" spans="1:130" ht="57" hidden="1" customHeight="1" x14ac:dyDescent="0.25">
      <c r="A476" s="49">
        <v>436</v>
      </c>
      <c r="B476" s="62">
        <v>547</v>
      </c>
      <c r="C476" s="56">
        <v>547</v>
      </c>
      <c r="D476" s="9" t="s">
        <v>509</v>
      </c>
      <c r="E476" s="15" t="s">
        <v>11</v>
      </c>
      <c r="F476" s="15" t="s">
        <v>510</v>
      </c>
      <c r="G476" s="64" t="s">
        <v>19</v>
      </c>
      <c r="H476" s="20" t="s">
        <v>926</v>
      </c>
      <c r="I476" s="64" t="s">
        <v>628</v>
      </c>
      <c r="J476" s="8" t="s">
        <v>489</v>
      </c>
      <c r="K476" s="13"/>
      <c r="L476" s="13"/>
      <c r="M476" s="11"/>
      <c r="N476" s="11" t="s">
        <v>545</v>
      </c>
      <c r="O476" s="80"/>
      <c r="P476" s="80"/>
      <c r="Q476" s="80"/>
      <c r="R476" s="66"/>
      <c r="S476" s="80"/>
      <c r="T476" s="66" t="s">
        <v>15</v>
      </c>
      <c r="U476" s="80"/>
      <c r="V476" s="66"/>
      <c r="W476" s="66"/>
      <c r="X476" s="66"/>
      <c r="Y476" s="67">
        <f t="shared" si="246"/>
        <v>1</v>
      </c>
      <c r="Z476" s="16"/>
      <c r="AA476" s="12"/>
      <c r="AB476" s="12"/>
      <c r="AC476" s="12"/>
      <c r="AD476" s="12"/>
      <c r="AE476" s="12"/>
      <c r="AF476" s="12"/>
      <c r="AG476" s="12"/>
      <c r="AH476" s="12"/>
      <c r="AI476" s="12"/>
      <c r="AJ476" s="12"/>
      <c r="AK476" s="12"/>
      <c r="AL476" s="12"/>
      <c r="AM476" s="12"/>
      <c r="AN476" s="12"/>
      <c r="AO476" s="12"/>
      <c r="AP476" s="12"/>
      <c r="AQ476" s="12"/>
      <c r="AR476" s="12"/>
      <c r="AS476" s="12"/>
      <c r="AT476" s="12"/>
      <c r="AU476" s="12" t="s">
        <v>626</v>
      </c>
      <c r="AV476" s="12"/>
      <c r="AW476" s="12"/>
      <c r="AX476" s="12"/>
      <c r="AY476" s="12"/>
      <c r="AZ476" s="12"/>
      <c r="BA476" s="12"/>
      <c r="BB476" s="12"/>
      <c r="BC476" s="12"/>
      <c r="BD476" s="12"/>
      <c r="BE476" s="12"/>
      <c r="BF476" s="12"/>
      <c r="BG476" s="12"/>
      <c r="BH476" s="12"/>
      <c r="BI476" s="12"/>
      <c r="BJ476" s="345">
        <v>2</v>
      </c>
      <c r="BK476" s="345">
        <v>2</v>
      </c>
      <c r="BL476" s="345">
        <v>2</v>
      </c>
      <c r="BM476" s="345">
        <v>2</v>
      </c>
      <c r="BN476" s="345">
        <v>2</v>
      </c>
      <c r="BO476" s="345">
        <v>2</v>
      </c>
      <c r="BP476" s="345">
        <v>2</v>
      </c>
      <c r="BQ476" s="345">
        <v>2</v>
      </c>
      <c r="BR476" s="345">
        <v>2</v>
      </c>
      <c r="BS476" s="345">
        <v>2</v>
      </c>
      <c r="BT476" s="345">
        <v>2</v>
      </c>
      <c r="BU476" s="345">
        <v>2</v>
      </c>
      <c r="BV476" s="345">
        <v>2</v>
      </c>
      <c r="BW476" s="345">
        <v>2</v>
      </c>
      <c r="BX476" s="345">
        <v>2</v>
      </c>
      <c r="BY476" s="345">
        <v>2</v>
      </c>
      <c r="BZ476" s="345">
        <v>2</v>
      </c>
      <c r="CA476" s="345">
        <v>2</v>
      </c>
      <c r="CB476" s="345">
        <v>2</v>
      </c>
      <c r="CC476" s="345">
        <v>2</v>
      </c>
      <c r="CD476" s="345">
        <v>2</v>
      </c>
      <c r="CE476" s="345">
        <v>2</v>
      </c>
      <c r="CF476" s="345">
        <v>2</v>
      </c>
      <c r="CG476" s="345">
        <v>2</v>
      </c>
      <c r="CH476" s="345">
        <v>2</v>
      </c>
      <c r="CI476" s="345">
        <v>2</v>
      </c>
      <c r="CJ476" s="345">
        <v>2</v>
      </c>
      <c r="CK476" s="345">
        <v>2</v>
      </c>
      <c r="CL476" s="345">
        <v>2</v>
      </c>
      <c r="CM476" s="345">
        <v>2</v>
      </c>
      <c r="CN476" s="345">
        <v>2</v>
      </c>
      <c r="CO476" s="345">
        <v>2</v>
      </c>
      <c r="CP476" s="345">
        <v>2</v>
      </c>
      <c r="CQ476" s="345">
        <v>2</v>
      </c>
      <c r="CR476" s="345">
        <v>2</v>
      </c>
      <c r="CS476" s="345">
        <v>2</v>
      </c>
      <c r="CT476" s="345">
        <v>2</v>
      </c>
      <c r="CU476" s="345">
        <v>2</v>
      </c>
      <c r="CV476" s="345">
        <v>2</v>
      </c>
      <c r="CW476" s="335">
        <f t="shared" si="257"/>
        <v>39</v>
      </c>
      <c r="CX476" s="330">
        <f t="shared" si="258"/>
        <v>1</v>
      </c>
      <c r="CY476" s="335">
        <f t="shared" si="259"/>
        <v>0</v>
      </c>
      <c r="CZ476" s="339">
        <f t="shared" si="260"/>
        <v>0</v>
      </c>
      <c r="DA476" s="335">
        <f t="shared" si="261"/>
        <v>0</v>
      </c>
      <c r="DB476" s="339">
        <f t="shared" si="262"/>
        <v>0</v>
      </c>
      <c r="DC476" s="335">
        <f t="shared" si="263"/>
        <v>0</v>
      </c>
      <c r="DD476" s="339">
        <f t="shared" si="264"/>
        <v>0</v>
      </c>
      <c r="DE476" s="71">
        <f t="shared" si="265"/>
        <v>2</v>
      </c>
      <c r="DF476" s="71" t="str">
        <f t="shared" si="266"/>
        <v>Đạt mục tiêu</v>
      </c>
      <c r="DG476" s="2"/>
      <c r="DH476" s="2"/>
      <c r="DI476" s="2"/>
      <c r="DJ476" s="2"/>
      <c r="DK476" s="2"/>
      <c r="DL476" s="2"/>
      <c r="DM476" s="2"/>
      <c r="DN476" s="2"/>
      <c r="DO476" s="2"/>
      <c r="DP476" s="2"/>
      <c r="DQ476" s="2"/>
      <c r="DR476" s="2"/>
      <c r="DS476" s="2"/>
      <c r="DT476" s="2"/>
      <c r="DU476" s="2"/>
      <c r="DV476" s="2"/>
      <c r="DW476" s="2"/>
      <c r="DX476" s="2"/>
      <c r="DY476" s="2"/>
      <c r="DZ476" s="2"/>
    </row>
    <row r="477" spans="1:130" ht="63.75" hidden="1" customHeight="1" x14ac:dyDescent="0.25">
      <c r="A477" s="49">
        <v>437</v>
      </c>
      <c r="B477" s="62">
        <v>547</v>
      </c>
      <c r="C477" s="56">
        <v>547</v>
      </c>
      <c r="D477" s="9" t="s">
        <v>509</v>
      </c>
      <c r="E477" s="15" t="s">
        <v>11</v>
      </c>
      <c r="F477" s="15" t="s">
        <v>510</v>
      </c>
      <c r="G477" s="64" t="s">
        <v>19</v>
      </c>
      <c r="H477" s="8" t="s">
        <v>927</v>
      </c>
      <c r="I477" s="64" t="s">
        <v>628</v>
      </c>
      <c r="J477" s="8" t="s">
        <v>489</v>
      </c>
      <c r="K477" s="13"/>
      <c r="L477" s="13"/>
      <c r="M477" s="11"/>
      <c r="N477" s="305" t="s">
        <v>544</v>
      </c>
      <c r="O477" s="80"/>
      <c r="P477" s="80"/>
      <c r="Q477" s="80"/>
      <c r="R477" s="66"/>
      <c r="S477" s="80" t="s">
        <v>15</v>
      </c>
      <c r="T477" s="66"/>
      <c r="U477" s="80"/>
      <c r="V477" s="66"/>
      <c r="W477" s="66"/>
      <c r="X477" s="66"/>
      <c r="Y477" s="67">
        <f t="shared" si="246"/>
        <v>1</v>
      </c>
      <c r="Z477" s="16"/>
      <c r="AA477" s="16"/>
      <c r="AB477" s="16"/>
      <c r="AC477" s="16"/>
      <c r="AD477" s="16"/>
      <c r="AE477" s="12"/>
      <c r="AF477" s="12"/>
      <c r="AG477" s="12"/>
      <c r="AH477" s="12"/>
      <c r="AI477" s="12"/>
      <c r="AJ477" s="12"/>
      <c r="AK477" s="12"/>
      <c r="AL477" s="12"/>
      <c r="AM477" s="12"/>
      <c r="AN477" s="12"/>
      <c r="AO477" s="12"/>
      <c r="AP477" s="12"/>
      <c r="AQ477" s="12"/>
      <c r="AR477" s="12"/>
      <c r="AS477" s="12"/>
      <c r="AT477" s="12" t="s">
        <v>626</v>
      </c>
      <c r="AU477" s="16"/>
      <c r="AV477" s="16"/>
      <c r="AW477" s="16"/>
      <c r="AX477" s="16"/>
      <c r="AY477" s="12"/>
      <c r="AZ477" s="12"/>
      <c r="BA477" s="12"/>
      <c r="BB477" s="12"/>
      <c r="BC477" s="12"/>
      <c r="BD477" s="12"/>
      <c r="BE477" s="12"/>
      <c r="BF477" s="12"/>
      <c r="BG477" s="12"/>
      <c r="BH477" s="12"/>
      <c r="BI477" s="12"/>
      <c r="BJ477" s="16">
        <v>2</v>
      </c>
      <c r="BK477" s="16">
        <v>2</v>
      </c>
      <c r="BL477" s="16">
        <v>2</v>
      </c>
      <c r="BM477" s="16">
        <v>2</v>
      </c>
      <c r="BN477" s="16">
        <v>2</v>
      </c>
      <c r="BO477" s="16">
        <v>2</v>
      </c>
      <c r="BP477" s="16">
        <v>2</v>
      </c>
      <c r="BQ477" s="16">
        <v>2</v>
      </c>
      <c r="BR477" s="16">
        <v>2</v>
      </c>
      <c r="BS477" s="16">
        <v>2</v>
      </c>
      <c r="BT477" s="16">
        <v>2</v>
      </c>
      <c r="BU477" s="16">
        <v>2</v>
      </c>
      <c r="BV477" s="16">
        <v>2</v>
      </c>
      <c r="BW477" s="16">
        <v>2</v>
      </c>
      <c r="BX477" s="16">
        <v>2</v>
      </c>
      <c r="BY477" s="16">
        <v>2</v>
      </c>
      <c r="BZ477" s="16">
        <v>2</v>
      </c>
      <c r="CA477" s="16">
        <v>2</v>
      </c>
      <c r="CB477" s="16">
        <v>2</v>
      </c>
      <c r="CC477" s="16">
        <v>2</v>
      </c>
      <c r="CD477" s="16">
        <v>2</v>
      </c>
      <c r="CE477" s="16">
        <v>2</v>
      </c>
      <c r="CF477" s="16">
        <v>2</v>
      </c>
      <c r="CG477" s="16">
        <v>2</v>
      </c>
      <c r="CH477" s="16">
        <v>2</v>
      </c>
      <c r="CI477" s="16">
        <v>2</v>
      </c>
      <c r="CJ477" s="16">
        <v>2</v>
      </c>
      <c r="CK477" s="16">
        <v>2</v>
      </c>
      <c r="CL477" s="16">
        <v>2</v>
      </c>
      <c r="CM477" s="16">
        <v>2</v>
      </c>
      <c r="CN477" s="16">
        <v>2</v>
      </c>
      <c r="CO477" s="16">
        <v>2</v>
      </c>
      <c r="CP477" s="16">
        <v>2</v>
      </c>
      <c r="CQ477" s="16">
        <v>2</v>
      </c>
      <c r="CR477" s="16">
        <v>2</v>
      </c>
      <c r="CS477" s="16"/>
      <c r="CT477" s="16">
        <v>2</v>
      </c>
      <c r="CU477" s="16">
        <v>2</v>
      </c>
      <c r="CV477" s="16">
        <v>2</v>
      </c>
      <c r="CW477" s="69">
        <f t="shared" si="257"/>
        <v>38</v>
      </c>
      <c r="CX477" s="352">
        <f t="shared" si="258"/>
        <v>1</v>
      </c>
      <c r="CY477" s="69">
        <f t="shared" si="259"/>
        <v>0</v>
      </c>
      <c r="CZ477" s="70">
        <f t="shared" si="260"/>
        <v>0</v>
      </c>
      <c r="DA477" s="69">
        <f t="shared" si="261"/>
        <v>0</v>
      </c>
      <c r="DB477" s="70">
        <f t="shared" si="262"/>
        <v>0</v>
      </c>
      <c r="DC477" s="69">
        <f t="shared" si="263"/>
        <v>0</v>
      </c>
      <c r="DD477" s="70">
        <f t="shared" si="264"/>
        <v>0</v>
      </c>
      <c r="DE477" s="71">
        <f t="shared" si="265"/>
        <v>2</v>
      </c>
      <c r="DF477" s="71" t="str">
        <f t="shared" si="266"/>
        <v>Đạt mục tiêu</v>
      </c>
      <c r="DG477" s="2"/>
      <c r="DH477" s="2"/>
      <c r="DI477" s="2"/>
      <c r="DJ477" s="2"/>
      <c r="DK477" s="2"/>
      <c r="DL477" s="2"/>
      <c r="DM477" s="2"/>
      <c r="DN477" s="2"/>
      <c r="DO477" s="2"/>
      <c r="DP477" s="2"/>
      <c r="DQ477" s="2"/>
      <c r="DR477" s="2"/>
      <c r="DS477" s="2"/>
      <c r="DT477" s="2"/>
      <c r="DU477" s="2"/>
      <c r="DV477" s="2"/>
      <c r="DW477" s="2"/>
      <c r="DX477" s="2"/>
      <c r="DY477" s="2"/>
      <c r="DZ477" s="2"/>
    </row>
    <row r="478" spans="1:130" ht="78" customHeight="1" x14ac:dyDescent="0.25">
      <c r="A478" s="614">
        <v>438</v>
      </c>
      <c r="B478" s="629">
        <v>547</v>
      </c>
      <c r="C478" s="56"/>
      <c r="D478" s="612" t="s">
        <v>928</v>
      </c>
      <c r="E478" s="15"/>
      <c r="F478" s="612" t="s">
        <v>511</v>
      </c>
      <c r="G478" s="64"/>
      <c r="H478" s="8" t="s">
        <v>1423</v>
      </c>
      <c r="I478" s="64" t="s">
        <v>628</v>
      </c>
      <c r="J478" s="9"/>
      <c r="K478" s="272"/>
      <c r="L478" s="272"/>
      <c r="M478" s="11"/>
      <c r="N478" s="305" t="s">
        <v>541</v>
      </c>
      <c r="O478" s="80"/>
      <c r="P478" s="80"/>
      <c r="Q478" s="80"/>
      <c r="R478" s="66"/>
      <c r="S478" s="80"/>
      <c r="T478" s="66"/>
      <c r="U478" s="80"/>
      <c r="V478" s="66"/>
      <c r="W478" s="66"/>
      <c r="X478" s="66"/>
      <c r="Y478" s="67"/>
      <c r="Z478" s="16"/>
      <c r="AA478" s="16"/>
      <c r="AB478" s="16"/>
      <c r="AC478" s="16"/>
      <c r="AD478" s="566"/>
      <c r="AE478" s="273" t="s">
        <v>654</v>
      </c>
      <c r="AF478" s="273" t="s">
        <v>654</v>
      </c>
      <c r="AG478" s="273" t="s">
        <v>654</v>
      </c>
      <c r="AH478" s="68"/>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69"/>
      <c r="CX478" s="352"/>
      <c r="CY478" s="69"/>
      <c r="CZ478" s="70"/>
      <c r="DA478" s="69"/>
      <c r="DB478" s="70"/>
      <c r="DC478" s="69"/>
      <c r="DD478" s="70"/>
      <c r="DE478" s="71"/>
      <c r="DF478" s="71"/>
      <c r="DG478" s="387"/>
      <c r="DH478" s="387"/>
      <c r="DI478" s="387"/>
      <c r="DJ478" s="387"/>
      <c r="DK478" s="387"/>
      <c r="DL478" s="387"/>
      <c r="DM478" s="387"/>
      <c r="DN478" s="387"/>
      <c r="DO478" s="387"/>
      <c r="DP478" s="387"/>
      <c r="DQ478" s="387"/>
      <c r="DR478" s="387"/>
      <c r="DS478" s="387"/>
      <c r="DT478" s="387"/>
      <c r="DU478" s="387"/>
      <c r="DV478" s="387"/>
      <c r="DW478" s="387"/>
      <c r="DX478" s="387"/>
      <c r="DY478" s="387"/>
      <c r="DZ478" s="387"/>
    </row>
    <row r="479" spans="1:130" ht="63.75" customHeight="1" x14ac:dyDescent="0.25">
      <c r="A479" s="616"/>
      <c r="B479" s="630"/>
      <c r="C479" s="56">
        <v>550</v>
      </c>
      <c r="D479" s="613"/>
      <c r="E479" s="15" t="s">
        <v>11</v>
      </c>
      <c r="F479" s="613"/>
      <c r="G479" s="64" t="s">
        <v>19</v>
      </c>
      <c r="H479" s="8" t="s">
        <v>1387</v>
      </c>
      <c r="I479" s="64" t="s">
        <v>628</v>
      </c>
      <c r="J479" s="388" t="s">
        <v>489</v>
      </c>
      <c r="K479" s="12" t="s">
        <v>6</v>
      </c>
      <c r="L479" s="12" t="s">
        <v>15</v>
      </c>
      <c r="M479" s="11"/>
      <c r="N479" s="305" t="s">
        <v>541</v>
      </c>
      <c r="O479" s="66"/>
      <c r="P479" s="66" t="s">
        <v>15</v>
      </c>
      <c r="Q479" s="66"/>
      <c r="R479" s="66"/>
      <c r="S479" s="66"/>
      <c r="T479" s="66"/>
      <c r="U479" s="66"/>
      <c r="V479" s="80"/>
      <c r="W479" s="80"/>
      <c r="X479" s="80"/>
      <c r="Y479" s="67">
        <f t="shared" si="246"/>
        <v>1</v>
      </c>
      <c r="Z479" s="16"/>
      <c r="AA479" s="16"/>
      <c r="AB479" s="16"/>
      <c r="AC479" s="16"/>
      <c r="AD479" s="566"/>
      <c r="AE479" s="273" t="s">
        <v>626</v>
      </c>
      <c r="AF479" s="273" t="s">
        <v>654</v>
      </c>
      <c r="AG479" s="273"/>
      <c r="AH479" s="68"/>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6">
        <v>2</v>
      </c>
      <c r="BK479" s="16">
        <v>2</v>
      </c>
      <c r="BL479" s="16">
        <v>2</v>
      </c>
      <c r="BM479" s="16">
        <v>2</v>
      </c>
      <c r="BN479" s="16">
        <v>2</v>
      </c>
      <c r="BO479" s="16">
        <v>2</v>
      </c>
      <c r="BP479" s="16">
        <v>2</v>
      </c>
      <c r="BQ479" s="16">
        <v>2</v>
      </c>
      <c r="BR479" s="16">
        <v>2</v>
      </c>
      <c r="BS479" s="16">
        <v>2</v>
      </c>
      <c r="BT479" s="16">
        <v>2</v>
      </c>
      <c r="BU479" s="16">
        <v>2</v>
      </c>
      <c r="BV479" s="16">
        <v>2</v>
      </c>
      <c r="BW479" s="16">
        <v>2</v>
      </c>
      <c r="BX479" s="16">
        <v>2</v>
      </c>
      <c r="BY479" s="16">
        <v>2</v>
      </c>
      <c r="BZ479" s="16">
        <v>2</v>
      </c>
      <c r="CA479" s="16">
        <v>2</v>
      </c>
      <c r="CB479" s="16">
        <v>2</v>
      </c>
      <c r="CC479" s="16">
        <v>2</v>
      </c>
      <c r="CD479" s="16">
        <v>2</v>
      </c>
      <c r="CE479" s="16">
        <v>2</v>
      </c>
      <c r="CF479" s="16">
        <v>2</v>
      </c>
      <c r="CG479" s="16">
        <v>2</v>
      </c>
      <c r="CH479" s="16">
        <v>2</v>
      </c>
      <c r="CI479" s="16">
        <v>2</v>
      </c>
      <c r="CJ479" s="16">
        <v>2</v>
      </c>
      <c r="CK479" s="16">
        <v>2</v>
      </c>
      <c r="CL479" s="16">
        <v>2</v>
      </c>
      <c r="CM479" s="16">
        <v>2</v>
      </c>
      <c r="CN479" s="16">
        <v>2</v>
      </c>
      <c r="CO479" s="16">
        <v>2</v>
      </c>
      <c r="CP479" s="16">
        <v>2</v>
      </c>
      <c r="CQ479" s="16">
        <v>2</v>
      </c>
      <c r="CR479" s="16">
        <v>2</v>
      </c>
      <c r="CS479" s="16">
        <v>2</v>
      </c>
      <c r="CT479" s="16">
        <v>2</v>
      </c>
      <c r="CU479" s="16">
        <v>2</v>
      </c>
      <c r="CV479" s="16">
        <v>2</v>
      </c>
      <c r="CW479" s="69">
        <f t="shared" si="257"/>
        <v>39</v>
      </c>
      <c r="CX479" s="352">
        <f t="shared" si="258"/>
        <v>1</v>
      </c>
      <c r="CY479" s="69">
        <f t="shared" si="259"/>
        <v>0</v>
      </c>
      <c r="CZ479" s="70">
        <f t="shared" si="260"/>
        <v>0</v>
      </c>
      <c r="DA479" s="69">
        <f t="shared" si="261"/>
        <v>0</v>
      </c>
      <c r="DB479" s="70">
        <f t="shared" si="262"/>
        <v>0</v>
      </c>
      <c r="DC479" s="69">
        <f t="shared" si="263"/>
        <v>0</v>
      </c>
      <c r="DD479" s="70">
        <f t="shared" si="264"/>
        <v>0</v>
      </c>
      <c r="DE479" s="71">
        <f t="shared" si="265"/>
        <v>2</v>
      </c>
      <c r="DF479" s="71" t="str">
        <f t="shared" si="266"/>
        <v>Đạt mục tiêu</v>
      </c>
      <c r="DG479" s="2"/>
      <c r="DH479" s="2"/>
      <c r="DI479" s="2"/>
      <c r="DJ479" s="2"/>
      <c r="DK479" s="2"/>
      <c r="DL479" s="2"/>
      <c r="DM479" s="2"/>
      <c r="DN479" s="2"/>
      <c r="DO479" s="2"/>
      <c r="DP479" s="2"/>
      <c r="DQ479" s="2"/>
      <c r="DR479" s="2"/>
      <c r="DS479" s="2"/>
      <c r="DT479" s="2"/>
      <c r="DU479" s="2"/>
      <c r="DV479" s="2"/>
      <c r="DW479" s="2"/>
      <c r="DX479" s="2"/>
      <c r="DY479" s="2"/>
      <c r="DZ479" s="2"/>
    </row>
    <row r="480" spans="1:130" ht="63.75" hidden="1" customHeight="1" x14ac:dyDescent="0.25">
      <c r="A480" s="49">
        <v>439</v>
      </c>
      <c r="B480" s="55">
        <v>547</v>
      </c>
      <c r="C480" s="56">
        <v>550</v>
      </c>
      <c r="D480" s="8" t="s">
        <v>928</v>
      </c>
      <c r="E480" s="15" t="s">
        <v>11</v>
      </c>
      <c r="F480" s="15" t="s">
        <v>511</v>
      </c>
      <c r="G480" s="64" t="s">
        <v>19</v>
      </c>
      <c r="H480" s="8" t="s">
        <v>929</v>
      </c>
      <c r="I480" s="64" t="s">
        <v>628</v>
      </c>
      <c r="J480" s="388" t="s">
        <v>489</v>
      </c>
      <c r="K480" s="12" t="s">
        <v>6</v>
      </c>
      <c r="L480" s="12" t="s">
        <v>15</v>
      </c>
      <c r="M480" s="11"/>
      <c r="N480" s="305" t="s">
        <v>543</v>
      </c>
      <c r="O480" s="66"/>
      <c r="P480" s="66"/>
      <c r="Q480" s="66"/>
      <c r="R480" s="66" t="s">
        <v>15</v>
      </c>
      <c r="S480" s="66"/>
      <c r="T480" s="66"/>
      <c r="U480" s="66"/>
      <c r="V480" s="80"/>
      <c r="W480" s="80"/>
      <c r="X480" s="80"/>
      <c r="Y480" s="67">
        <v>1</v>
      </c>
      <c r="Z480" s="16"/>
      <c r="AA480" s="16"/>
      <c r="AB480" s="16"/>
      <c r="AC480" s="16"/>
      <c r="AD480" s="16"/>
      <c r="AE480" s="272"/>
      <c r="AF480" s="272"/>
      <c r="AG480" s="272"/>
      <c r="AH480" s="12"/>
      <c r="AI480" s="12"/>
      <c r="AJ480" s="12"/>
      <c r="AK480" s="12"/>
      <c r="AL480" s="12"/>
      <c r="AM480" s="12" t="s">
        <v>645</v>
      </c>
      <c r="AN480" s="12"/>
      <c r="AO480" s="12"/>
      <c r="AP480" s="12" t="s">
        <v>626</v>
      </c>
      <c r="AQ480" s="12"/>
      <c r="AR480" s="12"/>
      <c r="AS480" s="12"/>
      <c r="AT480" s="12"/>
      <c r="AU480" s="12"/>
      <c r="AV480" s="12"/>
      <c r="AW480" s="12"/>
      <c r="AX480" s="12"/>
      <c r="AY480" s="12"/>
      <c r="AZ480" s="12"/>
      <c r="BA480" s="12"/>
      <c r="BB480" s="12"/>
      <c r="BC480" s="12"/>
      <c r="BD480" s="12"/>
      <c r="BE480" s="12"/>
      <c r="BF480" s="12"/>
      <c r="BG480" s="12"/>
      <c r="BH480" s="12"/>
      <c r="BI480" s="12"/>
      <c r="BJ480" s="16">
        <v>2</v>
      </c>
      <c r="BK480" s="16">
        <v>2</v>
      </c>
      <c r="BL480" s="16">
        <v>2</v>
      </c>
      <c r="BM480" s="16">
        <v>2</v>
      </c>
      <c r="BN480" s="16">
        <v>2</v>
      </c>
      <c r="BO480" s="16">
        <v>2</v>
      </c>
      <c r="BP480" s="16">
        <v>2</v>
      </c>
      <c r="BQ480" s="16">
        <v>2</v>
      </c>
      <c r="BR480" s="16">
        <v>2</v>
      </c>
      <c r="BS480" s="16">
        <v>2</v>
      </c>
      <c r="BT480" s="16">
        <v>2</v>
      </c>
      <c r="BU480" s="16">
        <v>2</v>
      </c>
      <c r="BV480" s="16">
        <v>2</v>
      </c>
      <c r="BW480" s="16">
        <v>2</v>
      </c>
      <c r="BX480" s="16">
        <v>2</v>
      </c>
      <c r="BY480" s="16">
        <v>2</v>
      </c>
      <c r="BZ480" s="16">
        <v>2</v>
      </c>
      <c r="CA480" s="16">
        <v>2</v>
      </c>
      <c r="CB480" s="16">
        <v>2</v>
      </c>
      <c r="CC480" s="16">
        <v>2</v>
      </c>
      <c r="CD480" s="16">
        <v>2</v>
      </c>
      <c r="CE480" s="16">
        <v>2</v>
      </c>
      <c r="CF480" s="16">
        <v>2</v>
      </c>
      <c r="CG480" s="16">
        <v>2</v>
      </c>
      <c r="CH480" s="16">
        <v>2</v>
      </c>
      <c r="CI480" s="16">
        <v>2</v>
      </c>
      <c r="CJ480" s="16">
        <v>2</v>
      </c>
      <c r="CK480" s="16">
        <v>2</v>
      </c>
      <c r="CL480" s="16">
        <v>2</v>
      </c>
      <c r="CM480" s="16">
        <v>2</v>
      </c>
      <c r="CN480" s="16">
        <v>2</v>
      </c>
      <c r="CO480" s="16">
        <v>2</v>
      </c>
      <c r="CP480" s="16">
        <v>2</v>
      </c>
      <c r="CQ480" s="16">
        <v>2</v>
      </c>
      <c r="CR480" s="16">
        <v>2</v>
      </c>
      <c r="CS480" s="16">
        <v>2</v>
      </c>
      <c r="CT480" s="16">
        <v>2</v>
      </c>
      <c r="CU480" s="16">
        <v>2</v>
      </c>
      <c r="CV480" s="16">
        <v>2</v>
      </c>
      <c r="CW480" s="69"/>
      <c r="CX480" s="352"/>
      <c r="CY480" s="69"/>
      <c r="CZ480" s="70"/>
      <c r="DA480" s="69"/>
      <c r="DB480" s="70"/>
      <c r="DC480" s="69"/>
      <c r="DD480" s="70"/>
      <c r="DE480" s="71"/>
      <c r="DF480" s="71"/>
      <c r="DG480" s="2"/>
      <c r="DH480" s="2"/>
      <c r="DI480" s="2"/>
      <c r="DJ480" s="2"/>
      <c r="DK480" s="2"/>
      <c r="DL480" s="2"/>
      <c r="DM480" s="2"/>
      <c r="DN480" s="2"/>
      <c r="DO480" s="2"/>
      <c r="DP480" s="2"/>
      <c r="DQ480" s="2"/>
      <c r="DR480" s="2"/>
      <c r="DS480" s="2"/>
      <c r="DT480" s="2"/>
      <c r="DU480" s="2"/>
      <c r="DV480" s="2"/>
      <c r="DW480" s="2"/>
      <c r="DX480" s="2"/>
      <c r="DY480" s="2"/>
      <c r="DZ480" s="2"/>
    </row>
    <row r="481" spans="1:130" ht="63.75" hidden="1" customHeight="1" x14ac:dyDescent="0.25">
      <c r="A481" s="49">
        <v>440</v>
      </c>
      <c r="B481" s="55">
        <v>547</v>
      </c>
      <c r="C481" s="56"/>
      <c r="D481" s="8" t="s">
        <v>928</v>
      </c>
      <c r="E481" s="15" t="s">
        <v>11</v>
      </c>
      <c r="F481" s="15" t="s">
        <v>511</v>
      </c>
      <c r="G481" s="64" t="s">
        <v>19</v>
      </c>
      <c r="H481" s="8" t="s">
        <v>930</v>
      </c>
      <c r="I481" s="64"/>
      <c r="J481" s="388"/>
      <c r="K481" s="12"/>
      <c r="L481" s="12"/>
      <c r="M481" s="11"/>
      <c r="N481" s="11" t="s">
        <v>546</v>
      </c>
      <c r="O481" s="66"/>
      <c r="P481" s="66"/>
      <c r="Q481" s="66"/>
      <c r="R481" s="66"/>
      <c r="S481" s="66"/>
      <c r="T481" s="66"/>
      <c r="U481" s="66" t="s">
        <v>15</v>
      </c>
      <c r="V481" s="80"/>
      <c r="W481" s="80"/>
      <c r="X481" s="80"/>
      <c r="Y481" s="67">
        <v>1</v>
      </c>
      <c r="Z481" s="16"/>
      <c r="AA481" s="16"/>
      <c r="AB481" s="16"/>
      <c r="AC481" s="16"/>
      <c r="AD481" s="16"/>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6"/>
      <c r="BK481" s="16"/>
      <c r="BL481" s="16"/>
      <c r="BM481" s="16"/>
      <c r="BN481" s="16"/>
      <c r="BO481" s="16"/>
      <c r="BP481" s="16"/>
      <c r="BQ481" s="16"/>
      <c r="BR481" s="16">
        <v>2</v>
      </c>
      <c r="BS481" s="16">
        <v>2</v>
      </c>
      <c r="BT481" s="16">
        <v>2</v>
      </c>
      <c r="BU481" s="16">
        <v>2</v>
      </c>
      <c r="BV481" s="16">
        <v>2</v>
      </c>
      <c r="BW481" s="16">
        <v>2</v>
      </c>
      <c r="BX481" s="16">
        <v>2</v>
      </c>
      <c r="BY481" s="16">
        <v>2</v>
      </c>
      <c r="BZ481" s="16">
        <v>2</v>
      </c>
      <c r="CA481" s="16">
        <v>2</v>
      </c>
      <c r="CB481" s="16">
        <v>2</v>
      </c>
      <c r="CC481" s="16">
        <v>2</v>
      </c>
      <c r="CD481" s="16">
        <v>2</v>
      </c>
      <c r="CE481" s="16"/>
      <c r="CF481" s="16"/>
      <c r="CG481" s="16"/>
      <c r="CH481" s="16"/>
      <c r="CI481" s="16"/>
      <c r="CJ481" s="16"/>
      <c r="CK481" s="16"/>
      <c r="CL481" s="16"/>
      <c r="CM481" s="16"/>
      <c r="CN481" s="16"/>
      <c r="CO481" s="16"/>
      <c r="CP481" s="16"/>
      <c r="CQ481" s="16"/>
      <c r="CR481" s="16"/>
      <c r="CS481" s="16"/>
      <c r="CT481" s="16"/>
      <c r="CU481" s="16"/>
      <c r="CV481" s="16"/>
      <c r="CW481" s="69"/>
      <c r="CX481" s="352"/>
      <c r="CY481" s="69"/>
      <c r="CZ481" s="70"/>
      <c r="DA481" s="69"/>
      <c r="DB481" s="70"/>
      <c r="DC481" s="69"/>
      <c r="DD481" s="70"/>
      <c r="DE481" s="71"/>
      <c r="DF481" s="71"/>
      <c r="DG481" s="2"/>
      <c r="DH481" s="2"/>
      <c r="DI481" s="2"/>
      <c r="DJ481" s="2"/>
      <c r="DK481" s="2"/>
      <c r="DL481" s="2"/>
      <c r="DM481" s="2"/>
      <c r="DN481" s="2"/>
      <c r="DO481" s="2"/>
      <c r="DP481" s="2"/>
      <c r="DQ481" s="2"/>
      <c r="DR481" s="2"/>
      <c r="DS481" s="2"/>
      <c r="DT481" s="2"/>
      <c r="DU481" s="2"/>
      <c r="DV481" s="2"/>
      <c r="DW481" s="2"/>
      <c r="DX481" s="2"/>
      <c r="DY481" s="2"/>
      <c r="DZ481" s="2"/>
    </row>
    <row r="482" spans="1:130" ht="27.75" customHeight="1" x14ac:dyDescent="0.25">
      <c r="A482" s="49">
        <v>441</v>
      </c>
      <c r="B482" s="62">
        <v>550</v>
      </c>
      <c r="C482" s="56">
        <v>552</v>
      </c>
      <c r="D482" s="8" t="s">
        <v>512</v>
      </c>
      <c r="E482" s="15" t="s">
        <v>38</v>
      </c>
      <c r="F482" s="15" t="s">
        <v>513</v>
      </c>
      <c r="G482" s="64" t="s">
        <v>38</v>
      </c>
      <c r="H482" s="20" t="s">
        <v>931</v>
      </c>
      <c r="I482" s="64" t="s">
        <v>628</v>
      </c>
      <c r="J482" s="64" t="s">
        <v>489</v>
      </c>
      <c r="K482" s="16" t="s">
        <v>145</v>
      </c>
      <c r="L482" s="16" t="s">
        <v>15</v>
      </c>
      <c r="M482" s="11"/>
      <c r="N482" s="11"/>
      <c r="O482" s="66"/>
      <c r="P482" s="80"/>
      <c r="Q482" s="66"/>
      <c r="R482" s="66"/>
      <c r="S482" s="66"/>
      <c r="T482" s="66"/>
      <c r="U482" s="66"/>
      <c r="V482" s="66" t="s">
        <v>15</v>
      </c>
      <c r="W482" s="66"/>
      <c r="X482" s="66"/>
      <c r="Y482" s="67">
        <f t="shared" ref="Y482:Y491" si="267">COUNTIF(O482:X482,"x")</f>
        <v>1</v>
      </c>
      <c r="Z482" s="16"/>
      <c r="AA482" s="16"/>
      <c r="AB482" s="16"/>
      <c r="AC482" s="16"/>
      <c r="AD482" s="16"/>
      <c r="AE482" s="16"/>
      <c r="AF482" s="16"/>
      <c r="AG482" s="16"/>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t="s">
        <v>654</v>
      </c>
      <c r="BI482" s="12"/>
      <c r="BJ482" s="16">
        <v>2</v>
      </c>
      <c r="BK482" s="16">
        <v>2</v>
      </c>
      <c r="BL482" s="16">
        <v>2</v>
      </c>
      <c r="BM482" s="16">
        <v>2</v>
      </c>
      <c r="BN482" s="16">
        <v>2</v>
      </c>
      <c r="BO482" s="16">
        <v>2</v>
      </c>
      <c r="BP482" s="16">
        <v>2</v>
      </c>
      <c r="BQ482" s="16">
        <v>2</v>
      </c>
      <c r="BR482" s="16">
        <v>2</v>
      </c>
      <c r="BS482" s="16">
        <v>2</v>
      </c>
      <c r="BT482" s="16">
        <v>2</v>
      </c>
      <c r="BU482" s="16">
        <v>2</v>
      </c>
      <c r="BV482" s="16">
        <v>2</v>
      </c>
      <c r="BW482" s="16">
        <v>2</v>
      </c>
      <c r="BX482" s="16">
        <v>2</v>
      </c>
      <c r="BY482" s="16">
        <v>2</v>
      </c>
      <c r="BZ482" s="16">
        <v>2</v>
      </c>
      <c r="CA482" s="16">
        <v>2</v>
      </c>
      <c r="CB482" s="16">
        <v>2</v>
      </c>
      <c r="CC482" s="16">
        <v>2</v>
      </c>
      <c r="CD482" s="16">
        <v>2</v>
      </c>
      <c r="CE482" s="16">
        <v>2</v>
      </c>
      <c r="CF482" s="16">
        <v>2</v>
      </c>
      <c r="CG482" s="16">
        <v>2</v>
      </c>
      <c r="CH482" s="16">
        <v>2</v>
      </c>
      <c r="CI482" s="16">
        <v>2</v>
      </c>
      <c r="CJ482" s="16">
        <v>2</v>
      </c>
      <c r="CK482" s="16">
        <v>2</v>
      </c>
      <c r="CL482" s="16">
        <v>2</v>
      </c>
      <c r="CM482" s="16">
        <v>2</v>
      </c>
      <c r="CN482" s="16">
        <v>2</v>
      </c>
      <c r="CO482" s="16">
        <v>2</v>
      </c>
      <c r="CP482" s="16">
        <v>2</v>
      </c>
      <c r="CQ482" s="16">
        <v>2</v>
      </c>
      <c r="CR482" s="16">
        <v>2</v>
      </c>
      <c r="CS482" s="16"/>
      <c r="CT482" s="16">
        <v>2</v>
      </c>
      <c r="CU482" s="16">
        <v>2</v>
      </c>
      <c r="CV482" s="16">
        <v>2</v>
      </c>
      <c r="CW482" s="69">
        <f>COUNTIF(BJ482:CV482,"2")</f>
        <v>38</v>
      </c>
      <c r="CX482" s="352">
        <f>CW482/(CW482+CY482+DA482+DC482)</f>
        <v>1</v>
      </c>
      <c r="CY482" s="69">
        <f>COUNTIF(BJ482:CV482,"1")</f>
        <v>0</v>
      </c>
      <c r="CZ482" s="70">
        <f>CY482/(CW482+CY482+DA482+DC482)</f>
        <v>0</v>
      </c>
      <c r="DA482" s="69">
        <f>COUNTIF(BJ482:CV482,"0")</f>
        <v>0</v>
      </c>
      <c r="DB482" s="70">
        <f>DA482/(CW482+CY482+DA482+DC482)</f>
        <v>0</v>
      </c>
      <c r="DC482" s="69">
        <f>COUNTIF(BJ482:CV482,"KĐG")</f>
        <v>0</v>
      </c>
      <c r="DD482" s="70">
        <f>DC482/(CW482+CY482+DA482+DC482)</f>
        <v>0</v>
      </c>
      <c r="DE482" s="71">
        <f>(((CW482*2)+(CY482*1)+(DA482*0)))/(CW482+CY482+DA482)</f>
        <v>2</v>
      </c>
      <c r="DF482" s="71" t="str">
        <f>IF(DD482&gt;=50%,"KĐG",IF(DE482&gt;=1.6,"Đạt mục tiêu",IF(DE482&gt;=1,"Cần cố gắng","Chưa đạt")))</f>
        <v>Đạt mục tiêu</v>
      </c>
      <c r="DG482" s="2"/>
      <c r="DH482" s="2"/>
      <c r="DI482" s="2"/>
      <c r="DJ482" s="2"/>
      <c r="DK482" s="2"/>
      <c r="DL482" s="2"/>
      <c r="DM482" s="2"/>
      <c r="DN482" s="2"/>
      <c r="DO482" s="2"/>
      <c r="DP482" s="2"/>
      <c r="DQ482" s="2"/>
      <c r="DR482" s="2"/>
      <c r="DS482" s="2"/>
      <c r="DT482" s="2"/>
      <c r="DU482" s="2"/>
      <c r="DV482" s="2"/>
      <c r="DW482" s="2"/>
      <c r="DX482" s="2"/>
      <c r="DY482" s="2"/>
      <c r="DZ482" s="2"/>
    </row>
    <row r="483" spans="1:130" ht="74.25" hidden="1" customHeight="1" x14ac:dyDescent="0.25">
      <c r="A483" s="49">
        <v>442</v>
      </c>
      <c r="B483" s="62">
        <v>552</v>
      </c>
      <c r="C483" s="56">
        <v>555</v>
      </c>
      <c r="D483" s="8" t="s">
        <v>514</v>
      </c>
      <c r="E483" s="15" t="s">
        <v>11</v>
      </c>
      <c r="F483" s="15" t="s">
        <v>515</v>
      </c>
      <c r="G483" s="64" t="s">
        <v>19</v>
      </c>
      <c r="H483" s="8" t="s">
        <v>932</v>
      </c>
      <c r="I483" s="64" t="s">
        <v>628</v>
      </c>
      <c r="J483" s="64" t="s">
        <v>489</v>
      </c>
      <c r="K483" s="16" t="s">
        <v>6</v>
      </c>
      <c r="L483" s="16" t="s">
        <v>15</v>
      </c>
      <c r="M483" s="11"/>
      <c r="N483" s="305" t="s">
        <v>543</v>
      </c>
      <c r="O483" s="66"/>
      <c r="P483" s="66"/>
      <c r="Q483" s="66"/>
      <c r="R483" s="66" t="s">
        <v>15</v>
      </c>
      <c r="S483" s="66"/>
      <c r="T483" s="66"/>
      <c r="U483" s="66"/>
      <c r="V483" s="66"/>
      <c r="W483" s="66"/>
      <c r="X483" s="66"/>
      <c r="Y483" s="67">
        <f t="shared" si="267"/>
        <v>1</v>
      </c>
      <c r="Z483" s="16"/>
      <c r="AA483" s="16"/>
      <c r="AB483" s="16"/>
      <c r="AC483" s="16"/>
      <c r="AD483" s="16"/>
      <c r="AE483" s="16"/>
      <c r="AF483" s="16"/>
      <c r="AG483" s="16"/>
      <c r="AH483" s="16"/>
      <c r="AI483" s="16"/>
      <c r="AJ483" s="16"/>
      <c r="AK483" s="16"/>
      <c r="AL483" s="16"/>
      <c r="AM483" s="16" t="s">
        <v>654</v>
      </c>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v>2</v>
      </c>
      <c r="BK483" s="16">
        <v>2</v>
      </c>
      <c r="BL483" s="16">
        <v>2</v>
      </c>
      <c r="BM483" s="16">
        <v>2</v>
      </c>
      <c r="BN483" s="16">
        <v>2</v>
      </c>
      <c r="BO483" s="16">
        <v>2</v>
      </c>
      <c r="BP483" s="16">
        <v>2</v>
      </c>
      <c r="BQ483" s="16">
        <v>2</v>
      </c>
      <c r="BR483" s="16">
        <v>2</v>
      </c>
      <c r="BS483" s="16">
        <v>2</v>
      </c>
      <c r="BT483" s="16">
        <v>2</v>
      </c>
      <c r="BU483" s="16">
        <v>2</v>
      </c>
      <c r="BV483" s="16">
        <v>2</v>
      </c>
      <c r="BW483" s="16">
        <v>2</v>
      </c>
      <c r="BX483" s="16">
        <v>2</v>
      </c>
      <c r="BY483" s="16">
        <v>2</v>
      </c>
      <c r="BZ483" s="16">
        <v>2</v>
      </c>
      <c r="CA483" s="16">
        <v>2</v>
      </c>
      <c r="CB483" s="16">
        <v>2</v>
      </c>
      <c r="CC483" s="16">
        <v>2</v>
      </c>
      <c r="CD483" s="16">
        <v>2</v>
      </c>
      <c r="CE483" s="16">
        <v>2</v>
      </c>
      <c r="CF483" s="16">
        <v>2</v>
      </c>
      <c r="CG483" s="16">
        <v>2</v>
      </c>
      <c r="CH483" s="16">
        <v>2</v>
      </c>
      <c r="CI483" s="16">
        <v>2</v>
      </c>
      <c r="CJ483" s="16">
        <v>2</v>
      </c>
      <c r="CK483" s="16">
        <v>2</v>
      </c>
      <c r="CL483" s="16">
        <v>2</v>
      </c>
      <c r="CM483" s="16">
        <v>2</v>
      </c>
      <c r="CN483" s="16">
        <v>2</v>
      </c>
      <c r="CO483" s="16">
        <v>2</v>
      </c>
      <c r="CP483" s="16">
        <v>2</v>
      </c>
      <c r="CQ483" s="16">
        <v>2</v>
      </c>
      <c r="CR483" s="16">
        <v>2</v>
      </c>
      <c r="CS483" s="16">
        <v>2</v>
      </c>
      <c r="CT483" s="16">
        <v>2</v>
      </c>
      <c r="CU483" s="16">
        <v>2</v>
      </c>
      <c r="CV483" s="16">
        <v>2</v>
      </c>
      <c r="CW483" s="69">
        <f>COUNTIF(BJ483:CV483,"2")</f>
        <v>39</v>
      </c>
      <c r="CX483" s="352">
        <f>CW483/(CW483+CY483+DA483+DC483)</f>
        <v>1</v>
      </c>
      <c r="CY483" s="69">
        <f>COUNTIF(BJ483:CV483,"1")</f>
        <v>0</v>
      </c>
      <c r="CZ483" s="70">
        <f>CY483/(CW483+CY483+DA483+DC483)</f>
        <v>0</v>
      </c>
      <c r="DA483" s="69">
        <f>COUNTIF(BJ483:CV483,"0")</f>
        <v>0</v>
      </c>
      <c r="DB483" s="70">
        <f>DA483/(CW483+CY483+DA483+DC483)</f>
        <v>0</v>
      </c>
      <c r="DC483" s="69">
        <f>COUNTIF(BJ483:CV483,"KĐG")</f>
        <v>0</v>
      </c>
      <c r="DD483" s="70">
        <f>DC483/(CW483+CY483+DA483+DC483)</f>
        <v>0</v>
      </c>
      <c r="DE483" s="71">
        <f>(((CW483*2)+(CY483*1)+(DA483*0)))/(CW483+CY483+DA483)</f>
        <v>2</v>
      </c>
      <c r="DF483" s="71" t="str">
        <f>IF(DD483&gt;=50%,"KĐG",IF(DE483&gt;=1.6,"Đạt mục tiêu",IF(DE483&gt;=1,"Cần cố gắng","Chưa đạt")))</f>
        <v>Đạt mục tiêu</v>
      </c>
      <c r="DG483" s="2"/>
      <c r="DH483" s="2"/>
      <c r="DI483" s="2"/>
      <c r="DJ483" s="2"/>
      <c r="DK483" s="2"/>
      <c r="DL483" s="2"/>
      <c r="DM483" s="2"/>
      <c r="DN483" s="2"/>
      <c r="DO483" s="2"/>
      <c r="DP483" s="2"/>
      <c r="DQ483" s="2"/>
      <c r="DR483" s="2"/>
      <c r="DS483" s="2"/>
      <c r="DT483" s="2"/>
      <c r="DU483" s="2"/>
      <c r="DV483" s="2"/>
      <c r="DW483" s="2"/>
      <c r="DX483" s="2"/>
      <c r="DY483" s="2"/>
      <c r="DZ483" s="2"/>
    </row>
    <row r="484" spans="1:130" ht="24" customHeight="1" x14ac:dyDescent="0.25">
      <c r="A484" s="49">
        <v>443</v>
      </c>
      <c r="B484" s="55">
        <v>555</v>
      </c>
      <c r="C484" s="56">
        <v>556</v>
      </c>
      <c r="D484" s="623" t="s">
        <v>516</v>
      </c>
      <c r="E484" s="624"/>
      <c r="F484" s="624"/>
      <c r="G484" s="624"/>
      <c r="H484" s="625"/>
      <c r="I484" s="64"/>
      <c r="J484" s="57"/>
      <c r="K484" s="57" t="s">
        <v>8</v>
      </c>
      <c r="L484" s="57" t="s">
        <v>8</v>
      </c>
      <c r="M484" s="57" t="s">
        <v>8</v>
      </c>
      <c r="N484" s="296"/>
      <c r="O484" s="58" t="s">
        <v>609</v>
      </c>
      <c r="P484" s="58" t="s">
        <v>609</v>
      </c>
      <c r="Q484" s="58" t="s">
        <v>609</v>
      </c>
      <c r="R484" s="58" t="s">
        <v>609</v>
      </c>
      <c r="S484" s="58" t="s">
        <v>609</v>
      </c>
      <c r="T484" s="58" t="s">
        <v>609</v>
      </c>
      <c r="U484" s="58" t="s">
        <v>609</v>
      </c>
      <c r="V484" s="58" t="s">
        <v>609</v>
      </c>
      <c r="W484" s="58" t="s">
        <v>609</v>
      </c>
      <c r="X484" s="58" t="s">
        <v>609</v>
      </c>
      <c r="Y484" s="67">
        <f t="shared" si="267"/>
        <v>0</v>
      </c>
      <c r="Z484" s="57"/>
      <c r="AA484" s="57"/>
      <c r="AB484" s="57"/>
      <c r="AC484" s="57"/>
      <c r="AD484" s="57"/>
      <c r="AE484" s="57"/>
      <c r="AF484" s="57"/>
      <c r="AG484" s="57"/>
      <c r="AH484" s="78"/>
      <c r="AI484" s="78"/>
      <c r="AJ484" s="78"/>
      <c r="AK484" s="78"/>
      <c r="AL484" s="78"/>
      <c r="AM484" s="78"/>
      <c r="AN484" s="78"/>
      <c r="AO484" s="78"/>
      <c r="AP484" s="78"/>
      <c r="AQ484" s="78"/>
      <c r="AR484" s="78"/>
      <c r="AS484" s="78"/>
      <c r="AT484" s="78"/>
      <c r="AU484" s="78"/>
      <c r="AV484" s="78"/>
      <c r="AW484" s="78"/>
      <c r="AX484" s="78"/>
      <c r="AY484" s="57"/>
      <c r="AZ484" s="57"/>
      <c r="BA484" s="57"/>
      <c r="BB484" s="57"/>
      <c r="BC484" s="78"/>
      <c r="BD484" s="78"/>
      <c r="BE484" s="78"/>
      <c r="BF484" s="78"/>
      <c r="BG484" s="78"/>
      <c r="BH484" s="78"/>
      <c r="BI484" s="78"/>
      <c r="BJ484" s="336" t="s">
        <v>8</v>
      </c>
      <c r="BK484" s="336" t="s">
        <v>8</v>
      </c>
      <c r="BL484" s="336" t="s">
        <v>8</v>
      </c>
      <c r="BM484" s="336" t="s">
        <v>8</v>
      </c>
      <c r="BN484" s="336" t="s">
        <v>8</v>
      </c>
      <c r="BO484" s="336" t="s">
        <v>8</v>
      </c>
      <c r="BP484" s="336" t="s">
        <v>8</v>
      </c>
      <c r="BQ484" s="336" t="s">
        <v>8</v>
      </c>
      <c r="BR484" s="336" t="s">
        <v>8</v>
      </c>
      <c r="BS484" s="336" t="s">
        <v>8</v>
      </c>
      <c r="BT484" s="336" t="s">
        <v>8</v>
      </c>
      <c r="BU484" s="336" t="s">
        <v>8</v>
      </c>
      <c r="BV484" s="336" t="s">
        <v>8</v>
      </c>
      <c r="BW484" s="336" t="s">
        <v>8</v>
      </c>
      <c r="BX484" s="336" t="s">
        <v>8</v>
      </c>
      <c r="BY484" s="336" t="s">
        <v>8</v>
      </c>
      <c r="BZ484" s="336" t="s">
        <v>8</v>
      </c>
      <c r="CA484" s="336" t="s">
        <v>8</v>
      </c>
      <c r="CB484" s="336" t="s">
        <v>8</v>
      </c>
      <c r="CC484" s="336" t="s">
        <v>8</v>
      </c>
      <c r="CD484" s="336" t="s">
        <v>8</v>
      </c>
      <c r="CE484" s="336" t="s">
        <v>8</v>
      </c>
      <c r="CF484" s="336" t="s">
        <v>8</v>
      </c>
      <c r="CG484" s="336" t="s">
        <v>8</v>
      </c>
      <c r="CH484" s="336" t="s">
        <v>8</v>
      </c>
      <c r="CI484" s="336" t="s">
        <v>8</v>
      </c>
      <c r="CJ484" s="336" t="s">
        <v>8</v>
      </c>
      <c r="CK484" s="336" t="s">
        <v>8</v>
      </c>
      <c r="CL484" s="336" t="s">
        <v>8</v>
      </c>
      <c r="CM484" s="336" t="s">
        <v>8</v>
      </c>
      <c r="CN484" s="336" t="s">
        <v>8</v>
      </c>
      <c r="CO484" s="336" t="s">
        <v>8</v>
      </c>
      <c r="CP484" s="336" t="s">
        <v>8</v>
      </c>
      <c r="CQ484" s="336" t="s">
        <v>8</v>
      </c>
      <c r="CR484" s="336" t="s">
        <v>8</v>
      </c>
      <c r="CS484" s="336"/>
      <c r="CT484" s="336" t="s">
        <v>8</v>
      </c>
      <c r="CU484" s="336" t="s">
        <v>8</v>
      </c>
      <c r="CV484" s="336" t="s">
        <v>8</v>
      </c>
      <c r="CW484" s="336" t="s">
        <v>8</v>
      </c>
      <c r="CX484" s="331" t="s">
        <v>8</v>
      </c>
      <c r="CY484" s="336" t="s">
        <v>8</v>
      </c>
      <c r="CZ484" s="336" t="s">
        <v>8</v>
      </c>
      <c r="DA484" s="336" t="s">
        <v>8</v>
      </c>
      <c r="DB484" s="336" t="s">
        <v>8</v>
      </c>
      <c r="DC484" s="336" t="s">
        <v>8</v>
      </c>
      <c r="DD484" s="336" t="s">
        <v>8</v>
      </c>
      <c r="DE484" s="57" t="s">
        <v>8</v>
      </c>
      <c r="DF484" s="57" t="s">
        <v>8</v>
      </c>
      <c r="DG484" s="2"/>
      <c r="DH484" s="2"/>
      <c r="DI484" s="2"/>
      <c r="DJ484" s="2"/>
      <c r="DK484" s="2"/>
      <c r="DL484" s="2"/>
      <c r="DM484" s="2"/>
      <c r="DN484" s="2"/>
      <c r="DO484" s="2"/>
      <c r="DP484" s="2"/>
      <c r="DQ484" s="2"/>
      <c r="DR484" s="2"/>
      <c r="DS484" s="2"/>
      <c r="DT484" s="2"/>
      <c r="DU484" s="2"/>
      <c r="DV484" s="2"/>
      <c r="DW484" s="2"/>
      <c r="DX484" s="2"/>
      <c r="DY484" s="2"/>
      <c r="DZ484" s="2"/>
    </row>
    <row r="485" spans="1:130" ht="70.5" hidden="1" customHeight="1" x14ac:dyDescent="0.25">
      <c r="A485" s="49">
        <v>444</v>
      </c>
      <c r="B485" s="62">
        <v>556</v>
      </c>
      <c r="C485" s="56">
        <v>559</v>
      </c>
      <c r="D485" s="8" t="s">
        <v>517</v>
      </c>
      <c r="E485" s="15" t="s">
        <v>11</v>
      </c>
      <c r="F485" s="15" t="s">
        <v>518</v>
      </c>
      <c r="G485" s="64" t="s">
        <v>19</v>
      </c>
      <c r="H485" s="8" t="s">
        <v>933</v>
      </c>
      <c r="I485" s="64" t="s">
        <v>628</v>
      </c>
      <c r="J485" s="64" t="s">
        <v>489</v>
      </c>
      <c r="K485" s="16" t="s">
        <v>6</v>
      </c>
      <c r="L485" s="16" t="s">
        <v>15</v>
      </c>
      <c r="M485" s="11"/>
      <c r="N485" s="11" t="s">
        <v>547</v>
      </c>
      <c r="O485" s="66"/>
      <c r="P485" s="66"/>
      <c r="Q485" s="66"/>
      <c r="R485" s="66"/>
      <c r="S485" s="66"/>
      <c r="T485" s="66"/>
      <c r="U485" s="66"/>
      <c r="V485" s="66"/>
      <c r="W485" s="66" t="s">
        <v>15</v>
      </c>
      <c r="X485" s="66"/>
      <c r="Y485" s="67">
        <f t="shared" si="267"/>
        <v>1</v>
      </c>
      <c r="Z485" s="16"/>
      <c r="AA485" s="16"/>
      <c r="AB485" s="16"/>
      <c r="AC485" s="16"/>
      <c r="AD485" s="16"/>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t="s">
        <v>654</v>
      </c>
      <c r="BG485" s="12"/>
      <c r="BH485" s="12"/>
      <c r="BI485" s="12"/>
      <c r="BJ485" s="16">
        <v>2</v>
      </c>
      <c r="BK485" s="16">
        <v>2</v>
      </c>
      <c r="BL485" s="16">
        <v>2</v>
      </c>
      <c r="BM485" s="16">
        <v>2</v>
      </c>
      <c r="BN485" s="16">
        <v>2</v>
      </c>
      <c r="BO485" s="16">
        <v>2</v>
      </c>
      <c r="BP485" s="16">
        <v>2</v>
      </c>
      <c r="BQ485" s="16">
        <v>2</v>
      </c>
      <c r="BR485" s="16">
        <v>2</v>
      </c>
      <c r="BS485" s="16">
        <v>2</v>
      </c>
      <c r="BT485" s="16">
        <v>2</v>
      </c>
      <c r="BU485" s="16">
        <v>2</v>
      </c>
      <c r="BV485" s="16">
        <v>2</v>
      </c>
      <c r="BW485" s="16">
        <v>2</v>
      </c>
      <c r="BX485" s="16">
        <v>2</v>
      </c>
      <c r="BY485" s="16">
        <v>2</v>
      </c>
      <c r="BZ485" s="16">
        <v>2</v>
      </c>
      <c r="CA485" s="16">
        <v>2</v>
      </c>
      <c r="CB485" s="16">
        <v>2</v>
      </c>
      <c r="CC485" s="16">
        <v>2</v>
      </c>
      <c r="CD485" s="16">
        <v>2</v>
      </c>
      <c r="CE485" s="16">
        <v>2</v>
      </c>
      <c r="CF485" s="16">
        <v>2</v>
      </c>
      <c r="CG485" s="16">
        <v>2</v>
      </c>
      <c r="CH485" s="16">
        <v>2</v>
      </c>
      <c r="CI485" s="16">
        <v>2</v>
      </c>
      <c r="CJ485" s="16">
        <v>2</v>
      </c>
      <c r="CK485" s="16">
        <v>2</v>
      </c>
      <c r="CL485" s="16">
        <v>2</v>
      </c>
      <c r="CM485" s="16">
        <v>2</v>
      </c>
      <c r="CN485" s="16">
        <v>2</v>
      </c>
      <c r="CO485" s="16">
        <v>2</v>
      </c>
      <c r="CP485" s="16">
        <v>2</v>
      </c>
      <c r="CQ485" s="16">
        <v>2</v>
      </c>
      <c r="CR485" s="16">
        <v>2</v>
      </c>
      <c r="CS485" s="16"/>
      <c r="CT485" s="16">
        <v>2</v>
      </c>
      <c r="CU485" s="16">
        <v>2</v>
      </c>
      <c r="CV485" s="16">
        <v>2</v>
      </c>
      <c r="CW485" s="69">
        <f t="shared" ref="CW485:CW490" si="268">COUNTIF(BJ485:CV485,"2")</f>
        <v>38</v>
      </c>
      <c r="CX485" s="352">
        <f t="shared" ref="CX485:CX490" si="269">CW485/(CW485+CY485+DA485+DC485)</f>
        <v>1</v>
      </c>
      <c r="CY485" s="69">
        <f t="shared" ref="CY485:CY490" si="270">COUNTIF(BJ485:CV485,"1")</f>
        <v>0</v>
      </c>
      <c r="CZ485" s="70">
        <f t="shared" ref="CZ485:CZ490" si="271">CY485/(CW485+CY485+DA485+DC485)</f>
        <v>0</v>
      </c>
      <c r="DA485" s="69">
        <f t="shared" ref="DA485:DA490" si="272">COUNTIF(BJ485:CV485,"0")</f>
        <v>0</v>
      </c>
      <c r="DB485" s="70">
        <f t="shared" ref="DB485:DB490" si="273">DA485/(CW485+CY485+DA485+DC485)</f>
        <v>0</v>
      </c>
      <c r="DC485" s="69">
        <f t="shared" ref="DC485:DC490" si="274">COUNTIF(BJ485:CV485,"KĐG")</f>
        <v>0</v>
      </c>
      <c r="DD485" s="70">
        <f t="shared" ref="DD485:DD490" si="275">DC485/(CW485+CY485+DA485+DC485)</f>
        <v>0</v>
      </c>
      <c r="DE485" s="71">
        <f t="shared" ref="DE485:DE490" si="276">(((CW485*2)+(CY485*1)+(DA485*0)))/(CW485+CY485+DA485)</f>
        <v>2</v>
      </c>
      <c r="DF485" s="71" t="str">
        <f t="shared" ref="DF485:DF490" si="277">IF(DD485&gt;=50%,"KĐG",IF(DE485&gt;=1.6,"Đạt mục tiêu",IF(DE485&gt;=1,"Cần cố gắng","Chưa đạt")))</f>
        <v>Đạt mục tiêu</v>
      </c>
      <c r="DG485" s="2"/>
      <c r="DH485" s="2"/>
      <c r="DI485" s="2"/>
      <c r="DJ485" s="2"/>
      <c r="DK485" s="2"/>
      <c r="DL485" s="2"/>
      <c r="DM485" s="2"/>
      <c r="DN485" s="2"/>
      <c r="DO485" s="2"/>
      <c r="DP485" s="2"/>
      <c r="DQ485" s="2"/>
      <c r="DR485" s="2"/>
      <c r="DS485" s="2"/>
      <c r="DT485" s="2"/>
      <c r="DU485" s="2"/>
      <c r="DV485" s="2"/>
      <c r="DW485" s="2"/>
      <c r="DX485" s="2"/>
      <c r="DY485" s="2"/>
      <c r="DZ485" s="2"/>
    </row>
    <row r="486" spans="1:130" ht="45.75" hidden="1" customHeight="1" x14ac:dyDescent="0.25">
      <c r="A486" s="49">
        <v>445</v>
      </c>
      <c r="B486" s="62">
        <v>559</v>
      </c>
      <c r="C486" s="56">
        <v>561</v>
      </c>
      <c r="D486" s="8" t="s">
        <v>519</v>
      </c>
      <c r="E486" s="15" t="s">
        <v>11</v>
      </c>
      <c r="F486" s="15" t="s">
        <v>520</v>
      </c>
      <c r="G486" s="64" t="s">
        <v>13</v>
      </c>
      <c r="H486" s="8" t="s">
        <v>520</v>
      </c>
      <c r="I486" s="64" t="s">
        <v>628</v>
      </c>
      <c r="J486" s="64" t="s">
        <v>489</v>
      </c>
      <c r="K486" s="16" t="s">
        <v>6</v>
      </c>
      <c r="L486" s="16" t="s">
        <v>15</v>
      </c>
      <c r="M486" s="11"/>
      <c r="N486" s="11" t="s">
        <v>545</v>
      </c>
      <c r="O486" s="66"/>
      <c r="P486" s="66"/>
      <c r="Q486" s="66"/>
      <c r="R486" s="66"/>
      <c r="S486" s="66"/>
      <c r="T486" s="66" t="s">
        <v>15</v>
      </c>
      <c r="U486" s="66"/>
      <c r="V486" s="66"/>
      <c r="W486" s="66"/>
      <c r="X486" s="66"/>
      <c r="Y486" s="67">
        <f t="shared" si="267"/>
        <v>1</v>
      </c>
      <c r="Z486" s="16"/>
      <c r="AA486" s="16"/>
      <c r="AB486" s="16"/>
      <c r="AC486" s="16"/>
      <c r="AD486" s="16"/>
      <c r="AE486" s="12"/>
      <c r="AF486" s="12"/>
      <c r="AG486" s="12"/>
      <c r="AH486" s="12"/>
      <c r="AI486" s="12"/>
      <c r="AJ486" s="12"/>
      <c r="AK486" s="12"/>
      <c r="AL486" s="12"/>
      <c r="AM486" s="12"/>
      <c r="AN486" s="12"/>
      <c r="AO486" s="12"/>
      <c r="AP486" s="12"/>
      <c r="AQ486" s="12"/>
      <c r="AR486" s="12"/>
      <c r="AS486" s="12"/>
      <c r="AT486" s="12"/>
      <c r="AU486" s="12" t="s">
        <v>710</v>
      </c>
      <c r="AV486" s="12" t="s">
        <v>654</v>
      </c>
      <c r="AW486" s="12" t="s">
        <v>645</v>
      </c>
      <c r="AX486" s="12"/>
      <c r="AY486" s="12"/>
      <c r="AZ486" s="12"/>
      <c r="BA486" s="12"/>
      <c r="BB486" s="12"/>
      <c r="BC486" s="12"/>
      <c r="BD486" s="12"/>
      <c r="BE486" s="12"/>
      <c r="BF486" s="12"/>
      <c r="BG486" s="12"/>
      <c r="BH486" s="12"/>
      <c r="BI486" s="12"/>
      <c r="BJ486" s="345">
        <v>2</v>
      </c>
      <c r="BK486" s="345">
        <v>2</v>
      </c>
      <c r="BL486" s="345">
        <v>2</v>
      </c>
      <c r="BM486" s="345">
        <v>2</v>
      </c>
      <c r="BN486" s="345">
        <v>2</v>
      </c>
      <c r="BO486" s="345">
        <v>2</v>
      </c>
      <c r="BP486" s="345">
        <v>2</v>
      </c>
      <c r="BQ486" s="345">
        <v>2</v>
      </c>
      <c r="BR486" s="345">
        <v>2</v>
      </c>
      <c r="BS486" s="345">
        <v>2</v>
      </c>
      <c r="BT486" s="345">
        <v>2</v>
      </c>
      <c r="BU486" s="345">
        <v>2</v>
      </c>
      <c r="BV486" s="345">
        <v>2</v>
      </c>
      <c r="BW486" s="345">
        <v>2</v>
      </c>
      <c r="BX486" s="345">
        <v>2</v>
      </c>
      <c r="BY486" s="345">
        <v>2</v>
      </c>
      <c r="BZ486" s="345">
        <v>2</v>
      </c>
      <c r="CA486" s="345">
        <v>2</v>
      </c>
      <c r="CB486" s="345">
        <v>2</v>
      </c>
      <c r="CC486" s="345">
        <v>2</v>
      </c>
      <c r="CD486" s="345">
        <v>2</v>
      </c>
      <c r="CE486" s="345">
        <v>2</v>
      </c>
      <c r="CF486" s="345">
        <v>2</v>
      </c>
      <c r="CG486" s="345">
        <v>2</v>
      </c>
      <c r="CH486" s="345">
        <v>2</v>
      </c>
      <c r="CI486" s="345">
        <v>2</v>
      </c>
      <c r="CJ486" s="345">
        <v>2</v>
      </c>
      <c r="CK486" s="345">
        <v>2</v>
      </c>
      <c r="CL486" s="345">
        <v>2</v>
      </c>
      <c r="CM486" s="345">
        <v>2</v>
      </c>
      <c r="CN486" s="345">
        <v>2</v>
      </c>
      <c r="CO486" s="345">
        <v>2</v>
      </c>
      <c r="CP486" s="345">
        <v>2</v>
      </c>
      <c r="CQ486" s="345">
        <v>2</v>
      </c>
      <c r="CR486" s="345">
        <v>2</v>
      </c>
      <c r="CS486" s="345">
        <v>2</v>
      </c>
      <c r="CT486" s="345">
        <v>2</v>
      </c>
      <c r="CU486" s="345">
        <v>2</v>
      </c>
      <c r="CV486" s="345">
        <v>2</v>
      </c>
      <c r="CW486" s="335">
        <f t="shared" si="268"/>
        <v>39</v>
      </c>
      <c r="CX486" s="330">
        <f t="shared" si="269"/>
        <v>1</v>
      </c>
      <c r="CY486" s="335">
        <f t="shared" si="270"/>
        <v>0</v>
      </c>
      <c r="CZ486" s="339">
        <f t="shared" si="271"/>
        <v>0</v>
      </c>
      <c r="DA486" s="335">
        <f t="shared" si="272"/>
        <v>0</v>
      </c>
      <c r="DB486" s="339">
        <f t="shared" si="273"/>
        <v>0</v>
      </c>
      <c r="DC486" s="335">
        <f t="shared" si="274"/>
        <v>0</v>
      </c>
      <c r="DD486" s="339">
        <f t="shared" si="275"/>
        <v>0</v>
      </c>
      <c r="DE486" s="71">
        <f t="shared" si="276"/>
        <v>2</v>
      </c>
      <c r="DF486" s="71" t="str">
        <f t="shared" si="277"/>
        <v>Đạt mục tiêu</v>
      </c>
      <c r="DG486" s="2"/>
      <c r="DH486" s="2"/>
      <c r="DI486" s="2"/>
      <c r="DJ486" s="2"/>
      <c r="DK486" s="2"/>
      <c r="DL486" s="2"/>
      <c r="DM486" s="2"/>
      <c r="DN486" s="2"/>
      <c r="DO486" s="2"/>
      <c r="DP486" s="2"/>
      <c r="DQ486" s="2"/>
      <c r="DR486" s="2"/>
      <c r="DS486" s="2"/>
      <c r="DT486" s="2"/>
      <c r="DU486" s="2"/>
      <c r="DV486" s="2"/>
      <c r="DW486" s="2"/>
      <c r="DX486" s="2"/>
      <c r="DY486" s="2"/>
      <c r="DZ486" s="2"/>
    </row>
    <row r="487" spans="1:130" ht="53.25" hidden="1" customHeight="1" x14ac:dyDescent="0.25">
      <c r="A487" s="49">
        <v>446</v>
      </c>
      <c r="B487" s="62">
        <v>561</v>
      </c>
      <c r="C487" s="56">
        <v>562</v>
      </c>
      <c r="D487" s="8" t="s">
        <v>521</v>
      </c>
      <c r="E487" s="15" t="s">
        <v>19</v>
      </c>
      <c r="F487" s="15" t="s">
        <v>522</v>
      </c>
      <c r="G487" s="64" t="s">
        <v>19</v>
      </c>
      <c r="H487" s="8" t="s">
        <v>934</v>
      </c>
      <c r="I487" s="64" t="s">
        <v>628</v>
      </c>
      <c r="J487" s="64" t="s">
        <v>489</v>
      </c>
      <c r="K487" s="16" t="s">
        <v>6</v>
      </c>
      <c r="L487" s="16" t="s">
        <v>15</v>
      </c>
      <c r="M487" s="11"/>
      <c r="N487" s="11" t="s">
        <v>546</v>
      </c>
      <c r="O487" s="66"/>
      <c r="P487" s="66"/>
      <c r="Q487" s="66"/>
      <c r="R487" s="66"/>
      <c r="S487" s="66"/>
      <c r="T487" s="66"/>
      <c r="U487" s="66" t="s">
        <v>15</v>
      </c>
      <c r="V487" s="66"/>
      <c r="W487" s="66"/>
      <c r="X487" s="66"/>
      <c r="Y487" s="67">
        <f t="shared" si="267"/>
        <v>1</v>
      </c>
      <c r="Z487" s="16"/>
      <c r="AA487" s="16"/>
      <c r="AB487" s="16"/>
      <c r="AC487" s="16"/>
      <c r="AD487" s="16"/>
      <c r="AE487" s="12"/>
      <c r="AF487" s="12"/>
      <c r="AG487" s="12"/>
      <c r="AH487" s="12"/>
      <c r="AI487" s="12"/>
      <c r="AJ487" s="12"/>
      <c r="AK487" s="12"/>
      <c r="AL487" s="12"/>
      <c r="AM487" s="12"/>
      <c r="AN487" s="12"/>
      <c r="AO487" s="12"/>
      <c r="AP487" s="12"/>
      <c r="AQ487" s="12"/>
      <c r="AR487" s="12"/>
      <c r="AS487" s="12"/>
      <c r="AT487" s="12"/>
      <c r="AU487" s="12"/>
      <c r="AV487" s="12"/>
      <c r="AW487" s="12"/>
      <c r="AX487" s="12"/>
      <c r="AY487" s="12" t="s">
        <v>654</v>
      </c>
      <c r="AZ487" s="12"/>
      <c r="BA487" s="12" t="s">
        <v>654</v>
      </c>
      <c r="BB487" s="12"/>
      <c r="BC487" s="12"/>
      <c r="BD487" s="12"/>
      <c r="BE487" s="12"/>
      <c r="BF487" s="12"/>
      <c r="BG487" s="12"/>
      <c r="BH487" s="12"/>
      <c r="BI487" s="12"/>
      <c r="BJ487" s="16">
        <v>2</v>
      </c>
      <c r="BK487" s="16">
        <v>2</v>
      </c>
      <c r="BL487" s="16">
        <v>2</v>
      </c>
      <c r="BM487" s="16">
        <v>2</v>
      </c>
      <c r="BN487" s="16">
        <v>2</v>
      </c>
      <c r="BO487" s="16">
        <v>2</v>
      </c>
      <c r="BP487" s="16">
        <v>2</v>
      </c>
      <c r="BQ487" s="16">
        <v>2</v>
      </c>
      <c r="BR487" s="16">
        <v>2</v>
      </c>
      <c r="BS487" s="16">
        <v>1</v>
      </c>
      <c r="BT487" s="16">
        <v>1</v>
      </c>
      <c r="BU487" s="16">
        <v>1</v>
      </c>
      <c r="BV487" s="16">
        <v>1</v>
      </c>
      <c r="BW487" s="16">
        <v>1</v>
      </c>
      <c r="BX487" s="16">
        <v>1</v>
      </c>
      <c r="BY487" s="16">
        <v>1</v>
      </c>
      <c r="BZ487" s="16">
        <v>1</v>
      </c>
      <c r="CA487" s="16">
        <v>1</v>
      </c>
      <c r="CB487" s="16">
        <v>1</v>
      </c>
      <c r="CC487" s="16">
        <v>1</v>
      </c>
      <c r="CD487" s="16">
        <v>1</v>
      </c>
      <c r="CE487" s="16">
        <v>2</v>
      </c>
      <c r="CF487" s="16">
        <v>2</v>
      </c>
      <c r="CG487" s="16">
        <v>2</v>
      </c>
      <c r="CH487" s="16">
        <v>2</v>
      </c>
      <c r="CI487" s="16">
        <v>2</v>
      </c>
      <c r="CJ487" s="16">
        <v>2</v>
      </c>
      <c r="CK487" s="16">
        <v>2</v>
      </c>
      <c r="CL487" s="16">
        <v>2</v>
      </c>
      <c r="CM487" s="16">
        <v>2</v>
      </c>
      <c r="CN487" s="16">
        <v>2</v>
      </c>
      <c r="CO487" s="16">
        <v>2</v>
      </c>
      <c r="CP487" s="16">
        <v>2</v>
      </c>
      <c r="CQ487" s="16">
        <v>2</v>
      </c>
      <c r="CR487" s="16">
        <v>2</v>
      </c>
      <c r="CS487" s="16"/>
      <c r="CT487" s="16">
        <v>2</v>
      </c>
      <c r="CU487" s="16">
        <v>2</v>
      </c>
      <c r="CV487" s="16">
        <v>2</v>
      </c>
      <c r="CW487" s="69">
        <f t="shared" si="268"/>
        <v>26</v>
      </c>
      <c r="CX487" s="352">
        <f t="shared" si="269"/>
        <v>0.68421052631578949</v>
      </c>
      <c r="CY487" s="69">
        <f t="shared" si="270"/>
        <v>12</v>
      </c>
      <c r="CZ487" s="70">
        <f t="shared" si="271"/>
        <v>0.31578947368421051</v>
      </c>
      <c r="DA487" s="69">
        <f t="shared" si="272"/>
        <v>0</v>
      </c>
      <c r="DB487" s="70">
        <f t="shared" si="273"/>
        <v>0</v>
      </c>
      <c r="DC487" s="69">
        <f t="shared" si="274"/>
        <v>0</v>
      </c>
      <c r="DD487" s="70">
        <f t="shared" si="275"/>
        <v>0</v>
      </c>
      <c r="DE487" s="71">
        <f t="shared" si="276"/>
        <v>1.6842105263157894</v>
      </c>
      <c r="DF487" s="71" t="str">
        <f t="shared" si="277"/>
        <v>Đạt mục tiêu</v>
      </c>
      <c r="DG487" s="2"/>
      <c r="DH487" s="2"/>
      <c r="DI487" s="2"/>
      <c r="DJ487" s="2"/>
      <c r="DK487" s="2"/>
      <c r="DL487" s="2"/>
      <c r="DM487" s="2"/>
      <c r="DN487" s="2"/>
      <c r="DO487" s="2"/>
      <c r="DP487" s="2"/>
      <c r="DQ487" s="2"/>
      <c r="DR487" s="2"/>
      <c r="DS487" s="2"/>
      <c r="DT487" s="2"/>
      <c r="DU487" s="2"/>
      <c r="DV487" s="2"/>
      <c r="DW487" s="2"/>
      <c r="DX487" s="2"/>
      <c r="DY487" s="2"/>
      <c r="DZ487" s="2"/>
    </row>
    <row r="488" spans="1:130" ht="61.5" hidden="1" customHeight="1" x14ac:dyDescent="0.25">
      <c r="A488" s="49">
        <v>447</v>
      </c>
      <c r="B488" s="62">
        <v>562</v>
      </c>
      <c r="C488" s="56">
        <v>565</v>
      </c>
      <c r="D488" s="9" t="s">
        <v>524</v>
      </c>
      <c r="E488" s="15" t="s">
        <v>19</v>
      </c>
      <c r="F488" s="15" t="s">
        <v>523</v>
      </c>
      <c r="G488" s="64" t="s">
        <v>19</v>
      </c>
      <c r="H488" s="15" t="s">
        <v>1272</v>
      </c>
      <c r="I488" s="64" t="s">
        <v>628</v>
      </c>
      <c r="J488" s="388" t="s">
        <v>489</v>
      </c>
      <c r="K488" s="12" t="s">
        <v>6</v>
      </c>
      <c r="L488" s="12" t="s">
        <v>15</v>
      </c>
      <c r="M488" s="11">
        <v>9</v>
      </c>
      <c r="N488" s="305" t="s">
        <v>544</v>
      </c>
      <c r="O488" s="66"/>
      <c r="P488" s="66"/>
      <c r="Q488" s="66"/>
      <c r="R488" s="66"/>
      <c r="S488" s="66" t="s">
        <v>15</v>
      </c>
      <c r="T488" s="66"/>
      <c r="U488" s="66"/>
      <c r="V488" s="66"/>
      <c r="W488" s="66"/>
      <c r="X488" s="66"/>
      <c r="Y488" s="67">
        <f t="shared" si="267"/>
        <v>1</v>
      </c>
      <c r="Z488" s="16"/>
      <c r="AA488" s="16"/>
      <c r="AB488" s="16"/>
      <c r="AC488" s="16"/>
      <c r="AD488" s="16"/>
      <c r="AE488" s="16"/>
      <c r="AF488" s="16"/>
      <c r="AG488" s="16"/>
      <c r="AH488" s="16"/>
      <c r="AI488" s="16"/>
      <c r="AJ488" s="16"/>
      <c r="AK488" s="16"/>
      <c r="AL488" s="16"/>
      <c r="AM488" s="16"/>
      <c r="AN488" s="16"/>
      <c r="AO488" s="16"/>
      <c r="AP488" s="16"/>
      <c r="AQ488" s="16"/>
      <c r="AR488" s="16" t="s">
        <v>626</v>
      </c>
      <c r="AS488" s="16" t="s">
        <v>857</v>
      </c>
      <c r="AT488" s="16"/>
      <c r="AU488" s="16"/>
      <c r="AV488" s="16"/>
      <c r="AW488" s="16"/>
      <c r="AX488" s="16"/>
      <c r="AY488" s="16"/>
      <c r="AZ488" s="16"/>
      <c r="BA488" s="16"/>
      <c r="BB488" s="16"/>
      <c r="BC488" s="16"/>
      <c r="BD488" s="16"/>
      <c r="BE488" s="16"/>
      <c r="BF488" s="16"/>
      <c r="BG488" s="16"/>
      <c r="BH488" s="16"/>
      <c r="BI488" s="16"/>
      <c r="BJ488" s="16">
        <v>2</v>
      </c>
      <c r="BK488" s="16">
        <v>2</v>
      </c>
      <c r="BL488" s="16">
        <v>2</v>
      </c>
      <c r="BM488" s="16">
        <v>2</v>
      </c>
      <c r="BN488" s="16">
        <v>2</v>
      </c>
      <c r="BO488" s="16">
        <v>2</v>
      </c>
      <c r="BP488" s="16">
        <v>2</v>
      </c>
      <c r="BQ488" s="16">
        <v>2</v>
      </c>
      <c r="BR488" s="16">
        <v>2</v>
      </c>
      <c r="BS488" s="16">
        <v>1</v>
      </c>
      <c r="BT488" s="16">
        <v>1</v>
      </c>
      <c r="BU488" s="16">
        <v>1</v>
      </c>
      <c r="BV488" s="16">
        <v>1</v>
      </c>
      <c r="BW488" s="16">
        <v>1</v>
      </c>
      <c r="BX488" s="16">
        <v>1</v>
      </c>
      <c r="BY488" s="16">
        <v>1</v>
      </c>
      <c r="BZ488" s="16">
        <v>1</v>
      </c>
      <c r="CA488" s="16">
        <v>1</v>
      </c>
      <c r="CB488" s="16">
        <v>1</v>
      </c>
      <c r="CC488" s="16">
        <v>1</v>
      </c>
      <c r="CD488" s="16">
        <v>1</v>
      </c>
      <c r="CE488" s="16">
        <v>2</v>
      </c>
      <c r="CF488" s="16">
        <v>2</v>
      </c>
      <c r="CG488" s="16">
        <v>2</v>
      </c>
      <c r="CH488" s="16">
        <v>2</v>
      </c>
      <c r="CI488" s="16">
        <v>2</v>
      </c>
      <c r="CJ488" s="16">
        <v>2</v>
      </c>
      <c r="CK488" s="16">
        <v>2</v>
      </c>
      <c r="CL488" s="16">
        <v>2</v>
      </c>
      <c r="CM488" s="16">
        <v>2</v>
      </c>
      <c r="CN488" s="16">
        <v>2</v>
      </c>
      <c r="CO488" s="16">
        <v>2</v>
      </c>
      <c r="CP488" s="16">
        <v>2</v>
      </c>
      <c r="CQ488" s="16">
        <v>2</v>
      </c>
      <c r="CR488" s="16">
        <v>2</v>
      </c>
      <c r="CS488" s="16"/>
      <c r="CT488" s="16">
        <v>2</v>
      </c>
      <c r="CU488" s="16">
        <v>2</v>
      </c>
      <c r="CV488" s="16">
        <v>2</v>
      </c>
      <c r="CW488" s="69">
        <f t="shared" si="268"/>
        <v>26</v>
      </c>
      <c r="CX488" s="352">
        <f t="shared" si="269"/>
        <v>0.68421052631578949</v>
      </c>
      <c r="CY488" s="69">
        <f t="shared" si="270"/>
        <v>12</v>
      </c>
      <c r="CZ488" s="70">
        <f t="shared" si="271"/>
        <v>0.31578947368421051</v>
      </c>
      <c r="DA488" s="69">
        <f t="shared" si="272"/>
        <v>0</v>
      </c>
      <c r="DB488" s="70">
        <f t="shared" si="273"/>
        <v>0</v>
      </c>
      <c r="DC488" s="69">
        <f t="shared" si="274"/>
        <v>0</v>
      </c>
      <c r="DD488" s="70">
        <f t="shared" si="275"/>
        <v>0</v>
      </c>
      <c r="DE488" s="71">
        <f t="shared" si="276"/>
        <v>1.6842105263157894</v>
      </c>
      <c r="DF488" s="71" t="str">
        <f t="shared" si="277"/>
        <v>Đạt mục tiêu</v>
      </c>
      <c r="DG488" s="2"/>
      <c r="DH488" s="2"/>
      <c r="DI488" s="2"/>
      <c r="DJ488" s="2"/>
      <c r="DK488" s="2"/>
      <c r="DL488" s="2"/>
      <c r="DM488" s="2"/>
      <c r="DN488" s="2"/>
      <c r="DO488" s="2"/>
      <c r="DP488" s="2"/>
      <c r="DQ488" s="2"/>
      <c r="DR488" s="2"/>
      <c r="DS488" s="2"/>
      <c r="DT488" s="2"/>
      <c r="DU488" s="2"/>
      <c r="DV488" s="2"/>
      <c r="DW488" s="2"/>
      <c r="DX488" s="2"/>
      <c r="DY488" s="2"/>
      <c r="DZ488" s="2"/>
    </row>
    <row r="489" spans="1:130" ht="87.75" hidden="1" customHeight="1" x14ac:dyDescent="0.25">
      <c r="A489" s="49">
        <v>448</v>
      </c>
      <c r="B489" s="62">
        <v>566</v>
      </c>
      <c r="C489" s="56">
        <v>566</v>
      </c>
      <c r="D489" s="8" t="s">
        <v>525</v>
      </c>
      <c r="E489" s="15" t="s">
        <v>11</v>
      </c>
      <c r="F489" s="15" t="s">
        <v>526</v>
      </c>
      <c r="G489" s="64" t="s">
        <v>19</v>
      </c>
      <c r="H489" s="8" t="s">
        <v>526</v>
      </c>
      <c r="I489" s="64" t="s">
        <v>628</v>
      </c>
      <c r="J489" s="64" t="s">
        <v>489</v>
      </c>
      <c r="K489" s="16" t="s">
        <v>145</v>
      </c>
      <c r="L489" s="16" t="s">
        <v>15</v>
      </c>
      <c r="M489" s="11"/>
      <c r="N489" s="305" t="s">
        <v>543</v>
      </c>
      <c r="O489" s="66"/>
      <c r="P489" s="66"/>
      <c r="Q489" s="66"/>
      <c r="R489" s="66" t="s">
        <v>15</v>
      </c>
      <c r="S489" s="66"/>
      <c r="T489" s="66"/>
      <c r="U489" s="66"/>
      <c r="V489" s="66"/>
      <c r="W489" s="66"/>
      <c r="X489" s="66"/>
      <c r="Y489" s="67">
        <f t="shared" si="267"/>
        <v>1</v>
      </c>
      <c r="Z489" s="16"/>
      <c r="AA489" s="16"/>
      <c r="AB489" s="16"/>
      <c r="AC489" s="16"/>
      <c r="AD489" s="16"/>
      <c r="AE489" s="12"/>
      <c r="AF489" s="12"/>
      <c r="AG489" s="12"/>
      <c r="AH489" s="12"/>
      <c r="AI489" s="12"/>
      <c r="AJ489" s="12"/>
      <c r="AK489" s="12"/>
      <c r="AL489" s="12"/>
      <c r="AM489" s="12"/>
      <c r="AN489" s="12"/>
      <c r="AO489" s="12" t="s">
        <v>654</v>
      </c>
      <c r="AP489" s="12"/>
      <c r="AQ489" s="12"/>
      <c r="AR489" s="12"/>
      <c r="AS489" s="12"/>
      <c r="AT489" s="12"/>
      <c r="AU489" s="12"/>
      <c r="AV489" s="12"/>
      <c r="AW489" s="12"/>
      <c r="AX489" s="12"/>
      <c r="AY489" s="12"/>
      <c r="AZ489" s="12"/>
      <c r="BA489" s="12"/>
      <c r="BB489" s="12"/>
      <c r="BC489" s="12"/>
      <c r="BD489" s="12"/>
      <c r="BE489" s="12"/>
      <c r="BF489" s="12"/>
      <c r="BG489" s="12"/>
      <c r="BH489" s="12"/>
      <c r="BI489" s="12"/>
      <c r="BJ489" s="16">
        <v>2</v>
      </c>
      <c r="BK489" s="16">
        <v>2</v>
      </c>
      <c r="BL489" s="16">
        <v>2</v>
      </c>
      <c r="BM489" s="16">
        <v>2</v>
      </c>
      <c r="BN489" s="16">
        <v>2</v>
      </c>
      <c r="BO489" s="16">
        <v>2</v>
      </c>
      <c r="BP489" s="16">
        <v>2</v>
      </c>
      <c r="BQ489" s="16">
        <v>2</v>
      </c>
      <c r="BR489" s="16">
        <v>2</v>
      </c>
      <c r="BS489" s="16">
        <v>1</v>
      </c>
      <c r="BT489" s="16">
        <v>1</v>
      </c>
      <c r="BU489" s="16">
        <v>1</v>
      </c>
      <c r="BV489" s="16">
        <v>1</v>
      </c>
      <c r="BW489" s="16">
        <v>1</v>
      </c>
      <c r="BX489" s="16">
        <v>1</v>
      </c>
      <c r="BY489" s="16">
        <v>1</v>
      </c>
      <c r="BZ489" s="16">
        <v>1</v>
      </c>
      <c r="CA489" s="16">
        <v>1</v>
      </c>
      <c r="CB489" s="16">
        <v>1</v>
      </c>
      <c r="CC489" s="16">
        <v>1</v>
      </c>
      <c r="CD489" s="16">
        <v>1</v>
      </c>
      <c r="CE489" s="16">
        <v>2</v>
      </c>
      <c r="CF489" s="16">
        <v>2</v>
      </c>
      <c r="CG489" s="16">
        <v>2</v>
      </c>
      <c r="CH489" s="16">
        <v>2</v>
      </c>
      <c r="CI489" s="16">
        <v>2</v>
      </c>
      <c r="CJ489" s="16">
        <v>2</v>
      </c>
      <c r="CK489" s="16">
        <v>2</v>
      </c>
      <c r="CL489" s="16">
        <v>2</v>
      </c>
      <c r="CM489" s="16">
        <v>2</v>
      </c>
      <c r="CN489" s="16">
        <v>2</v>
      </c>
      <c r="CO489" s="16">
        <v>2</v>
      </c>
      <c r="CP489" s="16">
        <v>2</v>
      </c>
      <c r="CQ489" s="16">
        <v>2</v>
      </c>
      <c r="CR489" s="16">
        <v>2</v>
      </c>
      <c r="CS489" s="16">
        <v>2</v>
      </c>
      <c r="CT489" s="16">
        <v>2</v>
      </c>
      <c r="CU489" s="16">
        <v>2</v>
      </c>
      <c r="CV489" s="16">
        <v>2</v>
      </c>
      <c r="CW489" s="69">
        <f t="shared" si="268"/>
        <v>27</v>
      </c>
      <c r="CX489" s="352">
        <f t="shared" si="269"/>
        <v>0.69230769230769229</v>
      </c>
      <c r="CY489" s="69">
        <f t="shared" si="270"/>
        <v>12</v>
      </c>
      <c r="CZ489" s="70">
        <f t="shared" si="271"/>
        <v>0.30769230769230771</v>
      </c>
      <c r="DA489" s="69">
        <f t="shared" si="272"/>
        <v>0</v>
      </c>
      <c r="DB489" s="70">
        <f t="shared" si="273"/>
        <v>0</v>
      </c>
      <c r="DC489" s="69">
        <f t="shared" si="274"/>
        <v>0</v>
      </c>
      <c r="DD489" s="70">
        <f t="shared" si="275"/>
        <v>0</v>
      </c>
      <c r="DE489" s="71">
        <f t="shared" si="276"/>
        <v>1.6923076923076923</v>
      </c>
      <c r="DF489" s="71" t="str">
        <f t="shared" si="277"/>
        <v>Đạt mục tiêu</v>
      </c>
      <c r="DG489" s="2"/>
      <c r="DH489" s="2"/>
      <c r="DI489" s="2"/>
      <c r="DJ489" s="2"/>
      <c r="DK489" s="2"/>
      <c r="DL489" s="2"/>
      <c r="DM489" s="2"/>
      <c r="DN489" s="2"/>
      <c r="DO489" s="2"/>
      <c r="DP489" s="2"/>
      <c r="DQ489" s="2"/>
      <c r="DR489" s="2"/>
      <c r="DS489" s="2"/>
      <c r="DT489" s="2"/>
      <c r="DU489" s="2"/>
      <c r="DV489" s="2"/>
      <c r="DW489" s="2"/>
      <c r="DX489" s="2"/>
      <c r="DY489" s="2"/>
      <c r="DZ489" s="2"/>
    </row>
    <row r="490" spans="1:130" ht="78" hidden="1" customHeight="1" x14ac:dyDescent="0.25">
      <c r="A490" s="49">
        <v>449</v>
      </c>
      <c r="B490" s="62">
        <v>568</v>
      </c>
      <c r="C490" s="56">
        <v>568</v>
      </c>
      <c r="D490" s="8" t="s">
        <v>527</v>
      </c>
      <c r="E490" s="15" t="s">
        <v>11</v>
      </c>
      <c r="F490" s="8" t="s">
        <v>935</v>
      </c>
      <c r="G490" s="9" t="s">
        <v>19</v>
      </c>
      <c r="H490" s="8" t="s">
        <v>1271</v>
      </c>
      <c r="I490" s="64" t="s">
        <v>628</v>
      </c>
      <c r="J490" s="64" t="s">
        <v>489</v>
      </c>
      <c r="K490" s="16" t="s">
        <v>145</v>
      </c>
      <c r="L490" s="16" t="s">
        <v>15</v>
      </c>
      <c r="M490" s="11"/>
      <c r="N490" s="305" t="s">
        <v>543</v>
      </c>
      <c r="O490" s="66"/>
      <c r="P490" s="66"/>
      <c r="Q490" s="66"/>
      <c r="R490" s="66" t="s">
        <v>15</v>
      </c>
      <c r="S490" s="66"/>
      <c r="T490" s="66"/>
      <c r="U490" s="66"/>
      <c r="V490" s="66"/>
      <c r="W490" s="66"/>
      <c r="X490" s="66"/>
      <c r="Y490" s="67">
        <f t="shared" si="267"/>
        <v>1</v>
      </c>
      <c r="Z490" s="16"/>
      <c r="AA490" s="16"/>
      <c r="AB490" s="16"/>
      <c r="AC490" s="16"/>
      <c r="AD490" s="16"/>
      <c r="AE490" s="16"/>
      <c r="AF490" s="16"/>
      <c r="AG490" s="16"/>
      <c r="AH490" s="16"/>
      <c r="AI490" s="16"/>
      <c r="AJ490" s="16"/>
      <c r="AK490" s="16"/>
      <c r="AL490" s="16"/>
      <c r="AM490" s="16"/>
      <c r="AN490" s="16"/>
      <c r="AO490" s="16"/>
      <c r="AP490" s="16" t="s">
        <v>623</v>
      </c>
      <c r="AQ490" s="16"/>
      <c r="AR490" s="16"/>
      <c r="AS490" s="16"/>
      <c r="AT490" s="16"/>
      <c r="AU490" s="16"/>
      <c r="AV490" s="16"/>
      <c r="AW490" s="16"/>
      <c r="AX490" s="16"/>
      <c r="AY490" s="16"/>
      <c r="AZ490" s="16"/>
      <c r="BA490" s="16"/>
      <c r="BB490" s="16"/>
      <c r="BC490" s="16"/>
      <c r="BD490" s="16"/>
      <c r="BE490" s="16"/>
      <c r="BF490" s="16"/>
      <c r="BG490" s="16"/>
      <c r="BH490" s="16"/>
      <c r="BI490" s="16"/>
      <c r="BJ490" s="16">
        <v>2</v>
      </c>
      <c r="BK490" s="16">
        <v>2</v>
      </c>
      <c r="BL490" s="16">
        <v>2</v>
      </c>
      <c r="BM490" s="16">
        <v>2</v>
      </c>
      <c r="BN490" s="16">
        <v>2</v>
      </c>
      <c r="BO490" s="16">
        <v>2</v>
      </c>
      <c r="BP490" s="16">
        <v>2</v>
      </c>
      <c r="BQ490" s="16">
        <v>2</v>
      </c>
      <c r="BR490" s="16">
        <v>2</v>
      </c>
      <c r="BS490" s="16">
        <v>1</v>
      </c>
      <c r="BT490" s="16">
        <v>1</v>
      </c>
      <c r="BU490" s="16">
        <v>1</v>
      </c>
      <c r="BV490" s="16">
        <v>1</v>
      </c>
      <c r="BW490" s="16">
        <v>1</v>
      </c>
      <c r="BX490" s="16">
        <v>1</v>
      </c>
      <c r="BY490" s="16">
        <v>1</v>
      </c>
      <c r="BZ490" s="16">
        <v>1</v>
      </c>
      <c r="CA490" s="16">
        <v>1</v>
      </c>
      <c r="CB490" s="16">
        <v>1</v>
      </c>
      <c r="CC490" s="16">
        <v>1</v>
      </c>
      <c r="CD490" s="16">
        <v>1</v>
      </c>
      <c r="CE490" s="16">
        <v>2</v>
      </c>
      <c r="CF490" s="16">
        <v>2</v>
      </c>
      <c r="CG490" s="16">
        <v>2</v>
      </c>
      <c r="CH490" s="16">
        <v>2</v>
      </c>
      <c r="CI490" s="16">
        <v>2</v>
      </c>
      <c r="CJ490" s="16">
        <v>2</v>
      </c>
      <c r="CK490" s="16">
        <v>2</v>
      </c>
      <c r="CL490" s="16">
        <v>2</v>
      </c>
      <c r="CM490" s="16">
        <v>2</v>
      </c>
      <c r="CN490" s="16">
        <v>2</v>
      </c>
      <c r="CO490" s="16">
        <v>2</v>
      </c>
      <c r="CP490" s="16">
        <v>2</v>
      </c>
      <c r="CQ490" s="16">
        <v>2</v>
      </c>
      <c r="CR490" s="16">
        <v>2</v>
      </c>
      <c r="CS490" s="16">
        <v>2</v>
      </c>
      <c r="CT490" s="16">
        <v>2</v>
      </c>
      <c r="CU490" s="16">
        <v>2</v>
      </c>
      <c r="CV490" s="16">
        <v>2</v>
      </c>
      <c r="CW490" s="69">
        <f t="shared" si="268"/>
        <v>27</v>
      </c>
      <c r="CX490" s="352">
        <f t="shared" si="269"/>
        <v>0.69230769230769229</v>
      </c>
      <c r="CY490" s="69">
        <f t="shared" si="270"/>
        <v>12</v>
      </c>
      <c r="CZ490" s="70">
        <f t="shared" si="271"/>
        <v>0.30769230769230771</v>
      </c>
      <c r="DA490" s="69">
        <f t="shared" si="272"/>
        <v>0</v>
      </c>
      <c r="DB490" s="70">
        <f t="shared" si="273"/>
        <v>0</v>
      </c>
      <c r="DC490" s="69">
        <f t="shared" si="274"/>
        <v>0</v>
      </c>
      <c r="DD490" s="70">
        <f t="shared" si="275"/>
        <v>0</v>
      </c>
      <c r="DE490" s="71">
        <f t="shared" si="276"/>
        <v>1.6923076923076923</v>
      </c>
      <c r="DF490" s="71" t="str">
        <f t="shared" si="277"/>
        <v>Đạt mục tiêu</v>
      </c>
      <c r="DG490" s="2"/>
      <c r="DH490" s="2"/>
      <c r="DI490" s="2"/>
      <c r="DJ490" s="2"/>
      <c r="DK490" s="2"/>
      <c r="DL490" s="2"/>
      <c r="DM490" s="2"/>
      <c r="DN490" s="2"/>
      <c r="DO490" s="2"/>
      <c r="DP490" s="2"/>
      <c r="DQ490" s="2"/>
      <c r="DR490" s="2"/>
      <c r="DS490" s="2"/>
      <c r="DT490" s="2"/>
      <c r="DU490" s="2"/>
      <c r="DV490" s="2"/>
      <c r="DW490" s="2"/>
      <c r="DX490" s="2"/>
      <c r="DY490" s="2"/>
      <c r="DZ490" s="2"/>
    </row>
    <row r="491" spans="1:130" ht="15.75" x14ac:dyDescent="0.25">
      <c r="A491" s="151">
        <f>COUNTIF(A$7:A$490,"CĐ1.1")</f>
        <v>0</v>
      </c>
      <c r="B491" s="62"/>
      <c r="C491" s="76"/>
      <c r="D491" s="8"/>
      <c r="E491" s="15"/>
      <c r="F491" s="15"/>
      <c r="G491" s="64"/>
      <c r="H491" s="64"/>
      <c r="I491" s="64"/>
      <c r="J491" s="16"/>
      <c r="K491" s="16"/>
      <c r="L491" s="16"/>
      <c r="M491" s="11"/>
      <c r="N491" s="11"/>
      <c r="O491" s="66"/>
      <c r="P491" s="66"/>
      <c r="Q491" s="66"/>
      <c r="R491" s="66"/>
      <c r="S491" s="66"/>
      <c r="T491" s="66"/>
      <c r="U491" s="66"/>
      <c r="V491" s="66"/>
      <c r="W491" s="66"/>
      <c r="X491" s="66"/>
      <c r="Y491" s="67">
        <f t="shared" si="267"/>
        <v>0</v>
      </c>
      <c r="Z491" s="16"/>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3"/>
      <c r="BK491" s="3"/>
      <c r="BL491" s="3"/>
      <c r="BM491" s="3"/>
      <c r="BN491" s="3"/>
      <c r="BO491" s="3"/>
      <c r="BP491" s="3"/>
      <c r="BQ491" s="3"/>
      <c r="BR491" s="3"/>
      <c r="BS491" s="293"/>
      <c r="BT491" s="293"/>
      <c r="BU491" s="293"/>
      <c r="BV491" s="293"/>
      <c r="BW491" s="293"/>
      <c r="BX491" s="293"/>
      <c r="BY491" s="293"/>
      <c r="BZ491" s="293"/>
      <c r="CA491" s="293"/>
      <c r="CB491" s="293"/>
      <c r="CC491" s="3"/>
      <c r="CD491" s="3"/>
      <c r="CE491" s="3"/>
      <c r="CF491" s="3"/>
      <c r="CG491" s="3"/>
      <c r="CH491" s="3"/>
      <c r="CI491" s="3"/>
      <c r="CJ491" s="3"/>
      <c r="CK491" s="3"/>
      <c r="CL491" s="3"/>
      <c r="CM491" s="3"/>
      <c r="CN491" s="3"/>
      <c r="CO491" s="3"/>
      <c r="CP491" s="3"/>
      <c r="CQ491" s="3"/>
      <c r="CR491" s="3"/>
      <c r="CS491" s="293"/>
      <c r="CT491" s="3"/>
      <c r="CU491" s="3"/>
      <c r="CV491" s="3"/>
      <c r="CW491" s="3"/>
      <c r="CX491" s="30"/>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row>
    <row r="492" spans="1:130" ht="15.75" hidden="1" x14ac:dyDescent="0.25">
      <c r="A492" s="31"/>
      <c r="B492" s="62"/>
      <c r="C492" s="76"/>
      <c r="D492" s="8"/>
      <c r="E492" s="15"/>
      <c r="F492" s="15"/>
      <c r="G492" s="64"/>
      <c r="H492" s="64"/>
      <c r="I492" s="7"/>
      <c r="J492" s="16"/>
      <c r="K492" s="16"/>
      <c r="L492" s="16"/>
      <c r="M492" s="11"/>
      <c r="N492" s="11"/>
      <c r="O492" s="66"/>
      <c r="P492" s="66"/>
      <c r="Q492" s="66"/>
      <c r="R492" s="66"/>
      <c r="S492" s="66"/>
      <c r="T492" s="66"/>
      <c r="U492" s="66"/>
      <c r="V492" s="66"/>
      <c r="W492" s="66"/>
      <c r="X492" s="66"/>
      <c r="Y492" s="66"/>
      <c r="Z492" s="16"/>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3"/>
      <c r="BK492" s="3"/>
      <c r="BL492" s="3"/>
      <c r="BM492" s="3"/>
      <c r="BN492" s="3"/>
      <c r="BO492" s="3"/>
      <c r="BP492" s="3"/>
      <c r="BQ492" s="3"/>
      <c r="BR492" s="3"/>
      <c r="BS492" s="293"/>
      <c r="BT492" s="293"/>
      <c r="BU492" s="293"/>
      <c r="BV492" s="293"/>
      <c r="BW492" s="293"/>
      <c r="BX492" s="293"/>
      <c r="BY492" s="293"/>
      <c r="BZ492" s="293"/>
      <c r="CA492" s="293"/>
      <c r="CB492" s="293"/>
      <c r="CC492" s="3"/>
      <c r="CD492" s="3"/>
      <c r="CE492" s="3"/>
      <c r="CF492" s="3"/>
      <c r="CG492" s="3"/>
      <c r="CH492" s="3"/>
      <c r="CI492" s="3"/>
      <c r="CJ492" s="3"/>
      <c r="CK492" s="3"/>
      <c r="CL492" s="3"/>
      <c r="CM492" s="3"/>
      <c r="CN492" s="3"/>
      <c r="CO492" s="3"/>
      <c r="CP492" s="3"/>
      <c r="CQ492" s="3"/>
      <c r="CR492" s="3"/>
      <c r="CS492" s="293"/>
      <c r="CT492" s="3"/>
      <c r="CU492" s="3"/>
      <c r="CV492" s="3"/>
      <c r="CW492" s="3"/>
      <c r="CX492" s="30"/>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row>
    <row r="493" spans="1:130" ht="31.5" hidden="1" customHeight="1" x14ac:dyDescent="0.25">
      <c r="A493" s="31"/>
      <c r="B493" s="152"/>
      <c r="C493" s="56"/>
      <c r="D493" s="704" t="s">
        <v>528</v>
      </c>
      <c r="E493" s="705"/>
      <c r="F493" s="153"/>
      <c r="G493" s="153"/>
      <c r="H493" s="153"/>
      <c r="I493" s="154"/>
      <c r="J493" s="155">
        <f>SUM(J494:J499)</f>
        <v>342</v>
      </c>
      <c r="K493" s="16"/>
      <c r="L493" s="155">
        <f t="shared" ref="L493:X493" si="278">SUM(L494:L499)</f>
        <v>255</v>
      </c>
      <c r="M493" s="155" t="e">
        <f t="shared" si="278"/>
        <v>#VALUE!</v>
      </c>
      <c r="N493" s="155"/>
      <c r="O493" s="156">
        <f t="shared" si="278"/>
        <v>48</v>
      </c>
      <c r="P493" s="156">
        <f t="shared" si="278"/>
        <v>40</v>
      </c>
      <c r="Q493" s="156">
        <f t="shared" si="278"/>
        <v>42</v>
      </c>
      <c r="R493" s="156">
        <f t="shared" si="278"/>
        <v>51</v>
      </c>
      <c r="S493" s="156">
        <f t="shared" ref="S493" si="279">SUM(S494:S499)</f>
        <v>43</v>
      </c>
      <c r="T493" s="156">
        <f t="shared" si="278"/>
        <v>42</v>
      </c>
      <c r="U493" s="156">
        <f t="shared" si="278"/>
        <v>44</v>
      </c>
      <c r="V493" s="156">
        <f t="shared" si="278"/>
        <v>38</v>
      </c>
      <c r="W493" s="156">
        <f t="shared" si="278"/>
        <v>39</v>
      </c>
      <c r="X493" s="156">
        <f t="shared" si="278"/>
        <v>21</v>
      </c>
      <c r="Y493" s="156"/>
      <c r="Z493" s="153"/>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3"/>
      <c r="BK493" s="3"/>
      <c r="BL493" s="3"/>
      <c r="BM493" s="3"/>
      <c r="BN493" s="3"/>
      <c r="BO493" s="3"/>
      <c r="BP493" s="3"/>
      <c r="BQ493" s="3"/>
      <c r="BR493" s="3"/>
      <c r="BS493" s="293"/>
      <c r="BT493" s="293"/>
      <c r="BU493" s="293"/>
      <c r="BV493" s="293"/>
      <c r="BW493" s="293"/>
      <c r="BX493" s="293"/>
      <c r="BY493" s="293"/>
      <c r="BZ493" s="293"/>
      <c r="CA493" s="293"/>
      <c r="CB493" s="293"/>
      <c r="CC493" s="3"/>
      <c r="CD493" s="3"/>
      <c r="CE493" s="3"/>
      <c r="CF493" s="3"/>
      <c r="CG493" s="3"/>
      <c r="CH493" s="3"/>
      <c r="CI493" s="3"/>
      <c r="CJ493" s="3"/>
      <c r="CK493" s="3"/>
      <c r="CL493" s="3"/>
      <c r="CM493" s="3"/>
      <c r="CN493" s="3"/>
      <c r="CO493" s="3"/>
      <c r="CP493" s="3"/>
      <c r="CQ493" s="3"/>
      <c r="CR493" s="3"/>
      <c r="CS493" s="293"/>
      <c r="CT493" s="3"/>
      <c r="CU493" s="3"/>
      <c r="CV493" s="3"/>
      <c r="CW493" s="3"/>
      <c r="CX493" s="30"/>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row>
    <row r="494" spans="1:130" ht="15.75" hidden="1" x14ac:dyDescent="0.25">
      <c r="A494" s="31"/>
      <c r="B494" s="152"/>
      <c r="C494" s="157"/>
      <c r="D494" s="683" t="s">
        <v>529</v>
      </c>
      <c r="E494" s="705"/>
      <c r="F494" s="158"/>
      <c r="G494" s="158"/>
      <c r="H494" s="158"/>
      <c r="I494" s="154"/>
      <c r="J494" s="155">
        <f>COUNTIF(J$11:J$85,"Thể chất")</f>
        <v>56</v>
      </c>
      <c r="K494" s="16"/>
      <c r="L494" s="155">
        <f>COUNTIF(L$11:L$85,"x")</f>
        <v>46</v>
      </c>
      <c r="M494" s="159" t="str">
        <f>M9</f>
        <v>.</v>
      </c>
      <c r="N494" s="159"/>
      <c r="O494" s="156">
        <f t="shared" ref="O494:X494" si="280">COUNTIF(O$10:O$85,"x")</f>
        <v>6</v>
      </c>
      <c r="P494" s="156">
        <f t="shared" si="280"/>
        <v>5</v>
      </c>
      <c r="Q494" s="156">
        <f t="shared" si="280"/>
        <v>6</v>
      </c>
      <c r="R494" s="156">
        <f t="shared" si="280"/>
        <v>8</v>
      </c>
      <c r="S494" s="156">
        <f t="shared" si="280"/>
        <v>9</v>
      </c>
      <c r="T494" s="156">
        <f t="shared" si="280"/>
        <v>7</v>
      </c>
      <c r="U494" s="156">
        <f t="shared" si="280"/>
        <v>7</v>
      </c>
      <c r="V494" s="156">
        <f t="shared" si="280"/>
        <v>6</v>
      </c>
      <c r="W494" s="156">
        <f t="shared" si="280"/>
        <v>8</v>
      </c>
      <c r="X494" s="156">
        <f t="shared" si="280"/>
        <v>6</v>
      </c>
      <c r="Y494" s="156"/>
      <c r="Z494" s="160"/>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3"/>
      <c r="BK494" s="3"/>
      <c r="BL494" s="3"/>
      <c r="BM494" s="3"/>
      <c r="BN494" s="3"/>
      <c r="BO494" s="3"/>
      <c r="BP494" s="3"/>
      <c r="BQ494" s="3"/>
      <c r="BR494" s="3"/>
      <c r="BS494" s="293"/>
      <c r="BT494" s="293"/>
      <c r="BU494" s="293"/>
      <c r="BV494" s="293"/>
      <c r="BW494" s="293"/>
      <c r="BX494" s="293"/>
      <c r="BY494" s="293"/>
      <c r="BZ494" s="293"/>
      <c r="CA494" s="293"/>
      <c r="CB494" s="293"/>
      <c r="CC494" s="3"/>
      <c r="CD494" s="3"/>
      <c r="CE494" s="3"/>
      <c r="CF494" s="3"/>
      <c r="CG494" s="3"/>
      <c r="CH494" s="3"/>
      <c r="CI494" s="3"/>
      <c r="CJ494" s="3"/>
      <c r="CK494" s="3"/>
      <c r="CL494" s="3"/>
      <c r="CM494" s="3"/>
      <c r="CN494" s="3"/>
      <c r="CO494" s="3"/>
      <c r="CP494" s="3"/>
      <c r="CQ494" s="3"/>
      <c r="CR494" s="3"/>
      <c r="CS494" s="293"/>
      <c r="CT494" s="3"/>
      <c r="CU494" s="3"/>
      <c r="CV494" s="3"/>
      <c r="CW494" s="3"/>
      <c r="CX494" s="30"/>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row>
    <row r="495" spans="1:130" ht="15.75" hidden="1" x14ac:dyDescent="0.25">
      <c r="A495" s="31"/>
      <c r="B495" s="152"/>
      <c r="C495" s="157"/>
      <c r="D495" s="683" t="s">
        <v>530</v>
      </c>
      <c r="E495" s="705"/>
      <c r="F495" s="158"/>
      <c r="G495" s="158"/>
      <c r="H495" s="158"/>
      <c r="I495" s="154"/>
      <c r="J495" s="155">
        <f>COUNTIF(J$88:J$142,"Thể chất")</f>
        <v>42</v>
      </c>
      <c r="K495" s="16"/>
      <c r="L495" s="155">
        <f>COUNTIF(L$88:L$142,"x")</f>
        <v>36</v>
      </c>
      <c r="M495" s="159" t="str">
        <f>M87</f>
        <v>#</v>
      </c>
      <c r="N495" s="159"/>
      <c r="O495" s="156">
        <f t="shared" ref="O495:X495" si="281">COUNTIF(O$86:O$142,"x")</f>
        <v>6</v>
      </c>
      <c r="P495" s="156">
        <f t="shared" si="281"/>
        <v>6</v>
      </c>
      <c r="Q495" s="156">
        <f t="shared" si="281"/>
        <v>5</v>
      </c>
      <c r="R495" s="156">
        <f t="shared" si="281"/>
        <v>6</v>
      </c>
      <c r="S495" s="156">
        <f t="shared" si="281"/>
        <v>6</v>
      </c>
      <c r="T495" s="156">
        <f t="shared" si="281"/>
        <v>2</v>
      </c>
      <c r="U495" s="156">
        <f t="shared" si="281"/>
        <v>6</v>
      </c>
      <c r="V495" s="156">
        <f t="shared" si="281"/>
        <v>2</v>
      </c>
      <c r="W495" s="156">
        <f t="shared" si="281"/>
        <v>3</v>
      </c>
      <c r="X495" s="156">
        <f t="shared" si="281"/>
        <v>0</v>
      </c>
      <c r="Y495" s="156"/>
      <c r="Z495" s="160"/>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3"/>
      <c r="BK495" s="3"/>
      <c r="BL495" s="3"/>
      <c r="BM495" s="3"/>
      <c r="BN495" s="3"/>
      <c r="BO495" s="3"/>
      <c r="BP495" s="3"/>
      <c r="BQ495" s="3"/>
      <c r="BR495" s="3"/>
      <c r="BS495" s="293"/>
      <c r="BT495" s="293"/>
      <c r="BU495" s="293"/>
      <c r="BV495" s="293"/>
      <c r="BW495" s="293"/>
      <c r="BX495" s="293"/>
      <c r="BY495" s="293"/>
      <c r="BZ495" s="293"/>
      <c r="CA495" s="293"/>
      <c r="CB495" s="293"/>
      <c r="CC495" s="3"/>
      <c r="CD495" s="3"/>
      <c r="CE495" s="3"/>
      <c r="CF495" s="3"/>
      <c r="CG495" s="3"/>
      <c r="CH495" s="3"/>
      <c r="CI495" s="3"/>
      <c r="CJ495" s="3"/>
      <c r="CK495" s="3"/>
      <c r="CL495" s="3"/>
      <c r="CM495" s="3"/>
      <c r="CN495" s="3"/>
      <c r="CO495" s="3"/>
      <c r="CP495" s="3"/>
      <c r="CQ495" s="3"/>
      <c r="CR495" s="3"/>
      <c r="CS495" s="293"/>
      <c r="CT495" s="3"/>
      <c r="CU495" s="3"/>
      <c r="CV495" s="3"/>
      <c r="CW495" s="3"/>
      <c r="CX495" s="30"/>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row>
    <row r="496" spans="1:130" ht="15.75" hidden="1" x14ac:dyDescent="0.25">
      <c r="A496" s="31"/>
      <c r="B496" s="152"/>
      <c r="C496" s="157"/>
      <c r="D496" s="683" t="s">
        <v>531</v>
      </c>
      <c r="E496" s="705"/>
      <c r="F496" s="158"/>
      <c r="G496" s="158"/>
      <c r="H496" s="158"/>
      <c r="I496" s="154"/>
      <c r="J496" s="155">
        <f>COUNTIF(J$146:J$272,"NHận thức")</f>
        <v>74</v>
      </c>
      <c r="K496" s="16"/>
      <c r="L496" s="155">
        <f>COUNTIF(L$146:L$272,"x")</f>
        <v>72</v>
      </c>
      <c r="M496" s="159" t="str">
        <f>M143</f>
        <v>#</v>
      </c>
      <c r="N496" s="159"/>
      <c r="O496" s="156">
        <f t="shared" ref="O496:X496" si="282">COUNTIF(O$143:O$272,"x")</f>
        <v>16</v>
      </c>
      <c r="P496" s="156">
        <f t="shared" si="282"/>
        <v>10</v>
      </c>
      <c r="Q496" s="156">
        <f t="shared" si="282"/>
        <v>10</v>
      </c>
      <c r="R496" s="156">
        <f t="shared" si="282"/>
        <v>5</v>
      </c>
      <c r="S496" s="156">
        <f t="shared" si="282"/>
        <v>10</v>
      </c>
      <c r="T496" s="156">
        <f t="shared" si="282"/>
        <v>10</v>
      </c>
      <c r="U496" s="156">
        <f t="shared" si="282"/>
        <v>10</v>
      </c>
      <c r="V496" s="156">
        <f t="shared" si="282"/>
        <v>14</v>
      </c>
      <c r="W496" s="156">
        <f t="shared" si="282"/>
        <v>10</v>
      </c>
      <c r="X496" s="156">
        <f t="shared" si="282"/>
        <v>5</v>
      </c>
      <c r="Y496" s="156"/>
      <c r="Z496" s="160"/>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3"/>
      <c r="BK496" s="3"/>
      <c r="BL496" s="3"/>
      <c r="BM496" s="3"/>
      <c r="BN496" s="3"/>
      <c r="BO496" s="3"/>
      <c r="BP496" s="3"/>
      <c r="BQ496" s="3"/>
      <c r="BR496" s="3"/>
      <c r="BS496" s="293"/>
      <c r="BT496" s="293"/>
      <c r="BU496" s="293"/>
      <c r="BV496" s="293"/>
      <c r="BW496" s="293"/>
      <c r="BX496" s="293"/>
      <c r="BY496" s="293"/>
      <c r="BZ496" s="293"/>
      <c r="CA496" s="293"/>
      <c r="CB496" s="293"/>
      <c r="CC496" s="3"/>
      <c r="CD496" s="3"/>
      <c r="CE496" s="3"/>
      <c r="CF496" s="3"/>
      <c r="CG496" s="3"/>
      <c r="CH496" s="3"/>
      <c r="CI496" s="3"/>
      <c r="CJ496" s="3"/>
      <c r="CK496" s="3"/>
      <c r="CL496" s="3"/>
      <c r="CM496" s="3"/>
      <c r="CN496" s="3"/>
      <c r="CO496" s="3"/>
      <c r="CP496" s="3"/>
      <c r="CQ496" s="3"/>
      <c r="CR496" s="3"/>
      <c r="CS496" s="293"/>
      <c r="CT496" s="3"/>
      <c r="CU496" s="3"/>
      <c r="CV496" s="3"/>
      <c r="CW496" s="3"/>
      <c r="CX496" s="30"/>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row>
    <row r="497" spans="1:130" ht="15.75" hidden="1" x14ac:dyDescent="0.25">
      <c r="A497" s="31"/>
      <c r="B497" s="152"/>
      <c r="C497" s="157"/>
      <c r="D497" s="683" t="s">
        <v>532</v>
      </c>
      <c r="E497" s="705"/>
      <c r="F497" s="158"/>
      <c r="G497" s="158"/>
      <c r="H497" s="158"/>
      <c r="I497" s="154"/>
      <c r="J497" s="155">
        <f>COUNTIF(J$275:J$347,"NGôn ngữ")</f>
        <v>50</v>
      </c>
      <c r="K497" s="16"/>
      <c r="L497" s="155">
        <f>COUNTIF(L$275:L$347,"x")</f>
        <v>41</v>
      </c>
      <c r="M497" s="159" t="str">
        <f>M273</f>
        <v>#</v>
      </c>
      <c r="N497" s="159"/>
      <c r="O497" s="156">
        <f t="shared" ref="O497:X497" si="283">COUNTIF(O$273:O$347,"x")</f>
        <v>6</v>
      </c>
      <c r="P497" s="156">
        <f t="shared" si="283"/>
        <v>6</v>
      </c>
      <c r="Q497" s="156">
        <f t="shared" si="283"/>
        <v>5</v>
      </c>
      <c r="R497" s="156">
        <f t="shared" si="283"/>
        <v>11</v>
      </c>
      <c r="S497" s="156">
        <f t="shared" si="283"/>
        <v>8</v>
      </c>
      <c r="T497" s="156">
        <f t="shared" si="283"/>
        <v>7</v>
      </c>
      <c r="U497" s="156">
        <f t="shared" si="283"/>
        <v>7</v>
      </c>
      <c r="V497" s="156">
        <f t="shared" si="283"/>
        <v>7</v>
      </c>
      <c r="W497" s="156">
        <f t="shared" si="283"/>
        <v>6</v>
      </c>
      <c r="X497" s="156">
        <f t="shared" si="283"/>
        <v>5</v>
      </c>
      <c r="Y497" s="156"/>
      <c r="Z497" s="160"/>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3"/>
      <c r="BK497" s="3"/>
      <c r="BL497" s="3"/>
      <c r="BM497" s="3"/>
      <c r="BN497" s="3"/>
      <c r="BO497" s="3"/>
      <c r="BP497" s="3"/>
      <c r="BQ497" s="3"/>
      <c r="BR497" s="3"/>
      <c r="BS497" s="293"/>
      <c r="BT497" s="293"/>
      <c r="BU497" s="293"/>
      <c r="BV497" s="293"/>
      <c r="BW497" s="293"/>
      <c r="BX497" s="293"/>
      <c r="BY497" s="293"/>
      <c r="BZ497" s="293"/>
      <c r="CA497" s="293"/>
      <c r="CB497" s="293"/>
      <c r="CC497" s="3"/>
      <c r="CD497" s="3"/>
      <c r="CE497" s="3"/>
      <c r="CF497" s="3"/>
      <c r="CG497" s="3"/>
      <c r="CH497" s="3"/>
      <c r="CI497" s="3"/>
      <c r="CJ497" s="3"/>
      <c r="CK497" s="3"/>
      <c r="CL497" s="3"/>
      <c r="CM497" s="3"/>
      <c r="CN497" s="3"/>
      <c r="CO497" s="3"/>
      <c r="CP497" s="3"/>
      <c r="CQ497" s="3"/>
      <c r="CR497" s="3"/>
      <c r="CS497" s="293"/>
      <c r="CT497" s="3"/>
      <c r="CU497" s="3"/>
      <c r="CV497" s="3"/>
      <c r="CW497" s="3"/>
      <c r="CX497" s="30"/>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row>
    <row r="498" spans="1:130" ht="15.75" hidden="1" x14ac:dyDescent="0.25">
      <c r="A498" s="31"/>
      <c r="B498" s="152"/>
      <c r="C498" s="157"/>
      <c r="D498" s="683" t="s">
        <v>533</v>
      </c>
      <c r="E498" s="705"/>
      <c r="F498" s="235"/>
      <c r="G498" s="158"/>
      <c r="H498" s="158"/>
      <c r="I498" s="154"/>
      <c r="J498" s="155">
        <f>COUNTIF(J$351:J$406,"TCKNXH")</f>
        <v>50</v>
      </c>
      <c r="K498" s="16"/>
      <c r="L498" s="155">
        <f>COUNTIF(L$351:L$406,"x")</f>
        <v>39</v>
      </c>
      <c r="M498" s="159" t="e">
        <f>M348+M101+M109+M132</f>
        <v>#VALUE!</v>
      </c>
      <c r="N498" s="159"/>
      <c r="O498" s="156">
        <f t="shared" ref="O498:X498" si="284">COUNTIF(O$348:O$406,"x")</f>
        <v>6</v>
      </c>
      <c r="P498" s="156">
        <f t="shared" si="284"/>
        <v>7</v>
      </c>
      <c r="Q498" s="156">
        <f t="shared" si="284"/>
        <v>9</v>
      </c>
      <c r="R498" s="156">
        <f t="shared" si="284"/>
        <v>9</v>
      </c>
      <c r="S498" s="156">
        <f t="shared" si="284"/>
        <v>2</v>
      </c>
      <c r="T498" s="156">
        <f t="shared" si="284"/>
        <v>5</v>
      </c>
      <c r="U498" s="156">
        <f t="shared" si="284"/>
        <v>5</v>
      </c>
      <c r="V498" s="156">
        <f t="shared" si="284"/>
        <v>2</v>
      </c>
      <c r="W498" s="156">
        <f t="shared" si="284"/>
        <v>5</v>
      </c>
      <c r="X498" s="156">
        <f t="shared" si="284"/>
        <v>1</v>
      </c>
      <c r="Y498" s="156"/>
      <c r="Z498" s="160"/>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3"/>
      <c r="BK498" s="3"/>
      <c r="BL498" s="3"/>
      <c r="BM498" s="3"/>
      <c r="BN498" s="3"/>
      <c r="BO498" s="3"/>
      <c r="BP498" s="3"/>
      <c r="BQ498" s="3"/>
      <c r="BR498" s="3"/>
      <c r="BS498" s="293"/>
      <c r="BT498" s="293"/>
      <c r="BU498" s="293"/>
      <c r="BV498" s="293"/>
      <c r="BW498" s="293"/>
      <c r="BX498" s="293"/>
      <c r="BY498" s="293"/>
      <c r="BZ498" s="293"/>
      <c r="CA498" s="293"/>
      <c r="CB498" s="293"/>
      <c r="CC498" s="3"/>
      <c r="CD498" s="3"/>
      <c r="CE498" s="3"/>
      <c r="CF498" s="3"/>
      <c r="CG498" s="3"/>
      <c r="CH498" s="3"/>
      <c r="CI498" s="3"/>
      <c r="CJ498" s="3"/>
      <c r="CK498" s="3"/>
      <c r="CL498" s="3"/>
      <c r="CM498" s="3"/>
      <c r="CN498" s="3"/>
      <c r="CO498" s="3"/>
      <c r="CP498" s="3"/>
      <c r="CQ498" s="3"/>
      <c r="CR498" s="3"/>
      <c r="CS498" s="293"/>
      <c r="CT498" s="3"/>
      <c r="CU498" s="3"/>
      <c r="CV498" s="3"/>
      <c r="CW498" s="2"/>
      <c r="CX498" s="30"/>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row>
    <row r="499" spans="1:130" ht="15.75" hidden="1" x14ac:dyDescent="0.25">
      <c r="A499" s="233"/>
      <c r="B499" s="509"/>
      <c r="C499" s="510"/>
      <c r="D499" s="683" t="s">
        <v>534</v>
      </c>
      <c r="E499" s="684"/>
      <c r="F499" s="523"/>
      <c r="G499" s="510"/>
      <c r="H499" s="235"/>
      <c r="I499" s="235"/>
      <c r="J499" s="519">
        <f>COUNTIF(J$409:J$490,"THẩm Mỹ")</f>
        <v>70</v>
      </c>
      <c r="K499" s="12"/>
      <c r="L499" s="519">
        <f>COUNTIF(L$409:L$490,"x")</f>
        <v>21</v>
      </c>
      <c r="M499" s="520" t="str">
        <f>M407</f>
        <v>#</v>
      </c>
      <c r="N499" s="520"/>
      <c r="O499" s="521">
        <f t="shared" ref="O499:X499" si="285">COUNTIF(O$407:O$491,"x")</f>
        <v>8</v>
      </c>
      <c r="P499" s="521">
        <f t="shared" si="285"/>
        <v>6</v>
      </c>
      <c r="Q499" s="521">
        <f t="shared" si="285"/>
        <v>7</v>
      </c>
      <c r="R499" s="521">
        <f t="shared" si="285"/>
        <v>12</v>
      </c>
      <c r="S499" s="521">
        <f t="shared" si="285"/>
        <v>8</v>
      </c>
      <c r="T499" s="521">
        <f t="shared" si="285"/>
        <v>11</v>
      </c>
      <c r="U499" s="521">
        <f t="shared" si="285"/>
        <v>9</v>
      </c>
      <c r="V499" s="521">
        <f t="shared" si="285"/>
        <v>7</v>
      </c>
      <c r="W499" s="521">
        <f t="shared" si="285"/>
        <v>7</v>
      </c>
      <c r="X499" s="521">
        <f t="shared" si="285"/>
        <v>4</v>
      </c>
      <c r="Y499" s="521"/>
      <c r="Z499" s="522"/>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2"/>
      <c r="BK499" s="1"/>
      <c r="BL499" s="2"/>
      <c r="BM499" s="2"/>
      <c r="BN499" s="2"/>
      <c r="BO499" s="2"/>
      <c r="BP499" s="2"/>
      <c r="BQ499" s="2"/>
      <c r="BR499" s="2"/>
      <c r="BS499" s="387"/>
      <c r="BT499" s="387"/>
      <c r="BU499" s="387"/>
      <c r="BV499" s="387"/>
      <c r="BW499" s="387"/>
      <c r="BX499" s="387"/>
      <c r="BY499" s="387"/>
      <c r="BZ499" s="387"/>
      <c r="CA499" s="387"/>
      <c r="CB499" s="387"/>
      <c r="CC499" s="2"/>
      <c r="CD499" s="2"/>
      <c r="CE499" s="2"/>
      <c r="CF499" s="2"/>
      <c r="CG499" s="2"/>
      <c r="CH499" s="2"/>
      <c r="CI499" s="2"/>
      <c r="CJ499" s="2"/>
      <c r="CK499" s="2"/>
      <c r="CL499" s="2"/>
      <c r="CM499" s="2"/>
      <c r="CN499" s="2"/>
      <c r="CO499" s="2"/>
      <c r="CP499" s="2"/>
      <c r="CQ499" s="2"/>
      <c r="CR499" s="2"/>
      <c r="CS499" s="387"/>
      <c r="CT499" s="2"/>
      <c r="CU499" s="2"/>
      <c r="CV499" s="2"/>
      <c r="CW499" s="2"/>
      <c r="CX499" s="30"/>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row>
    <row r="500" spans="1:130" ht="15.75" hidden="1" x14ac:dyDescent="0.25">
      <c r="A500" s="511"/>
      <c r="B500" s="517"/>
      <c r="C500" s="512"/>
      <c r="D500" s="234"/>
      <c r="E500" s="518"/>
      <c r="F500" s="294"/>
      <c r="G500" s="524"/>
      <c r="H500" s="524"/>
      <c r="I500" s="524"/>
      <c r="J500" s="525"/>
      <c r="K500" s="526"/>
      <c r="L500" s="525"/>
      <c r="M500" s="527"/>
      <c r="N500" s="527"/>
      <c r="O500" s="528"/>
      <c r="P500" s="528"/>
      <c r="Q500" s="528"/>
      <c r="R500" s="529"/>
      <c r="S500" s="530"/>
      <c r="T500" s="530"/>
      <c r="U500" s="530"/>
      <c r="V500" s="530"/>
      <c r="W500" s="530"/>
      <c r="X500" s="530"/>
      <c r="Y500" s="530"/>
      <c r="Z500" s="531"/>
      <c r="AA500" s="236"/>
      <c r="AB500" s="236"/>
      <c r="AC500" s="236"/>
      <c r="AD500" s="236"/>
      <c r="AE500" s="236"/>
      <c r="AF500" s="236"/>
      <c r="AG500" s="236"/>
      <c r="AH500" s="236"/>
      <c r="AI500" s="236"/>
      <c r="AJ500" s="236"/>
      <c r="AK500" s="236"/>
      <c r="AL500" s="236"/>
      <c r="AM500" s="236"/>
      <c r="AN500" s="236"/>
      <c r="AO500" s="236"/>
      <c r="AP500" s="236"/>
      <c r="AQ500" s="236"/>
      <c r="AR500" s="236"/>
      <c r="AS500" s="236"/>
      <c r="AT500" s="236"/>
      <c r="AU500" s="236"/>
      <c r="AV500" s="236"/>
      <c r="AW500" s="236"/>
      <c r="AX500" s="236"/>
      <c r="AY500" s="236"/>
      <c r="AZ500" s="236"/>
      <c r="BA500" s="236"/>
      <c r="BB500" s="236"/>
      <c r="BC500" s="236"/>
      <c r="BD500" s="236"/>
      <c r="BE500" s="236"/>
      <c r="BF500" s="236"/>
      <c r="BG500" s="236"/>
      <c r="BH500" s="236"/>
      <c r="BI500" s="236"/>
      <c r="BJ500" s="387"/>
      <c r="BK500" s="237"/>
      <c r="BL500" s="387"/>
      <c r="BM500" s="387"/>
      <c r="BN500" s="387"/>
      <c r="BO500" s="387"/>
      <c r="BP500" s="387"/>
      <c r="BQ500" s="387"/>
      <c r="BR500" s="387"/>
      <c r="BS500" s="387"/>
      <c r="BT500" s="387"/>
      <c r="BU500" s="387"/>
      <c r="BV500" s="387"/>
      <c r="BW500" s="387"/>
      <c r="BX500" s="387"/>
      <c r="BY500" s="387"/>
      <c r="BZ500" s="387"/>
      <c r="CA500" s="387"/>
      <c r="CB500" s="387"/>
      <c r="CC500" s="387"/>
      <c r="CD500" s="387"/>
      <c r="CE500" s="387"/>
      <c r="CF500" s="387"/>
      <c r="CG500" s="387"/>
      <c r="CH500" s="387"/>
      <c r="CI500" s="387"/>
      <c r="CJ500" s="387"/>
      <c r="CK500" s="387"/>
      <c r="CL500" s="387"/>
      <c r="CM500" s="387"/>
      <c r="CN500" s="387"/>
      <c r="CO500" s="387"/>
      <c r="CP500" s="387"/>
      <c r="CQ500" s="387"/>
      <c r="CR500" s="387"/>
      <c r="CS500" s="387"/>
      <c r="CT500" s="387"/>
      <c r="CU500" s="387"/>
      <c r="CV500" s="387"/>
      <c r="CW500" s="387"/>
      <c r="CX500" s="386"/>
      <c r="CY500" s="387"/>
      <c r="CZ500" s="387"/>
      <c r="DA500" s="387"/>
      <c r="DB500" s="387"/>
      <c r="DC500" s="387"/>
      <c r="DD500" s="387"/>
      <c r="DE500" s="387"/>
      <c r="DF500" s="387"/>
      <c r="DG500" s="387"/>
      <c r="DH500" s="387"/>
      <c r="DI500" s="387"/>
      <c r="DJ500" s="387"/>
      <c r="DK500" s="387"/>
      <c r="DL500" s="387"/>
      <c r="DM500" s="387"/>
      <c r="DN500" s="387"/>
      <c r="DO500" s="387"/>
      <c r="DP500" s="387"/>
      <c r="DQ500" s="387"/>
      <c r="DR500" s="387"/>
      <c r="DS500" s="387"/>
      <c r="DT500" s="387"/>
      <c r="DU500" s="387"/>
      <c r="DV500" s="387"/>
      <c r="DW500" s="387"/>
      <c r="DX500" s="387"/>
      <c r="DY500" s="387"/>
      <c r="DZ500" s="387"/>
    </row>
    <row r="501" spans="1:130" ht="15.75" customHeight="1" x14ac:dyDescent="0.25">
      <c r="A501" s="233"/>
      <c r="B501" s="347"/>
      <c r="C501" s="234"/>
      <c r="D501" s="685" t="s">
        <v>936</v>
      </c>
      <c r="E501" s="686"/>
      <c r="F501" s="691" t="s">
        <v>937</v>
      </c>
      <c r="G501" s="694" t="s">
        <v>938</v>
      </c>
      <c r="H501" s="695"/>
      <c r="I501" s="695"/>
      <c r="J501" s="695"/>
      <c r="K501" s="695"/>
      <c r="L501" s="165"/>
      <c r="M501" s="166"/>
      <c r="N501" s="301"/>
      <c r="O501" s="167"/>
      <c r="P501" s="167"/>
      <c r="Q501" s="168"/>
      <c r="R501" s="169"/>
      <c r="S501" s="170"/>
      <c r="T501" s="170"/>
      <c r="U501" s="170"/>
      <c r="V501" s="170"/>
      <c r="W501" s="170"/>
      <c r="X501" s="170"/>
      <c r="Y501" s="170"/>
      <c r="Z501" s="171"/>
      <c r="AA501" s="172">
        <f t="shared" ref="AA501:AN501" si="286">SUM(AA502:AA510)</f>
        <v>30</v>
      </c>
      <c r="AB501" s="172">
        <f t="shared" si="286"/>
        <v>29</v>
      </c>
      <c r="AC501" s="172">
        <f t="shared" si="286"/>
        <v>31</v>
      </c>
      <c r="AD501" s="172">
        <f t="shared" si="286"/>
        <v>29</v>
      </c>
      <c r="AE501" s="172">
        <f t="shared" si="286"/>
        <v>37</v>
      </c>
      <c r="AF501" s="172">
        <f t="shared" si="286"/>
        <v>40</v>
      </c>
      <c r="AG501" s="172">
        <f t="shared" si="286"/>
        <v>39</v>
      </c>
      <c r="AH501" s="71">
        <f t="shared" si="286"/>
        <v>33</v>
      </c>
      <c r="AI501" s="71">
        <f t="shared" si="286"/>
        <v>37</v>
      </c>
      <c r="AJ501" s="71">
        <f t="shared" si="286"/>
        <v>35</v>
      </c>
      <c r="AK501" s="71">
        <f t="shared" si="286"/>
        <v>39</v>
      </c>
      <c r="AL501" s="172">
        <f t="shared" si="286"/>
        <v>27</v>
      </c>
      <c r="AM501" s="172">
        <f t="shared" si="286"/>
        <v>29</v>
      </c>
      <c r="AN501" s="172">
        <f t="shared" si="286"/>
        <v>25</v>
      </c>
      <c r="AO501" s="172">
        <f t="shared" ref="AO501:AY501" si="287">SUM(AO502:AO510)</f>
        <v>28</v>
      </c>
      <c r="AP501" s="172">
        <f t="shared" si="287"/>
        <v>27</v>
      </c>
      <c r="AQ501" s="172">
        <f t="shared" si="287"/>
        <v>29</v>
      </c>
      <c r="AR501" s="172">
        <f t="shared" si="287"/>
        <v>31</v>
      </c>
      <c r="AS501" s="172">
        <f t="shared" si="287"/>
        <v>31</v>
      </c>
      <c r="AT501" s="172">
        <f t="shared" si="287"/>
        <v>30</v>
      </c>
      <c r="AU501" s="172">
        <f t="shared" si="287"/>
        <v>26</v>
      </c>
      <c r="AV501" s="172">
        <f t="shared" si="287"/>
        <v>28</v>
      </c>
      <c r="AW501" s="172">
        <f t="shared" si="287"/>
        <v>27</v>
      </c>
      <c r="AX501" s="172">
        <f t="shared" si="287"/>
        <v>29</v>
      </c>
      <c r="AY501" s="172">
        <f t="shared" si="287"/>
        <v>30</v>
      </c>
      <c r="AZ501" s="172"/>
      <c r="BA501" s="172">
        <f t="shared" ref="BA501:BI501" si="288">SUM(BA502:BA510)</f>
        <v>28</v>
      </c>
      <c r="BB501" s="172">
        <f t="shared" si="288"/>
        <v>28</v>
      </c>
      <c r="BC501" s="172">
        <f t="shared" si="288"/>
        <v>23</v>
      </c>
      <c r="BD501" s="172">
        <f t="shared" si="288"/>
        <v>30</v>
      </c>
      <c r="BE501" s="172">
        <f t="shared" si="288"/>
        <v>25</v>
      </c>
      <c r="BF501" s="172">
        <f t="shared" si="288"/>
        <v>26</v>
      </c>
      <c r="BG501" s="172">
        <f t="shared" si="288"/>
        <v>24</v>
      </c>
      <c r="BH501" s="172">
        <f t="shared" si="288"/>
        <v>22</v>
      </c>
      <c r="BI501" s="172">
        <f t="shared" si="288"/>
        <v>21</v>
      </c>
      <c r="BJ501" s="2"/>
      <c r="BK501" s="1"/>
      <c r="BL501" s="2"/>
      <c r="BM501" s="2"/>
      <c r="BN501" s="2"/>
      <c r="BO501" s="2"/>
      <c r="BP501" s="2"/>
      <c r="BQ501" s="2"/>
      <c r="BR501" s="2"/>
      <c r="BS501" s="387"/>
      <c r="BT501" s="387"/>
      <c r="BU501" s="387"/>
      <c r="BV501" s="387"/>
      <c r="BW501" s="387"/>
      <c r="BX501" s="387"/>
      <c r="BY501" s="387"/>
      <c r="BZ501" s="387"/>
      <c r="CA501" s="387"/>
      <c r="CB501" s="387"/>
      <c r="CC501" s="2"/>
      <c r="CD501" s="2"/>
      <c r="CE501" s="2"/>
      <c r="CF501" s="2"/>
      <c r="CG501" s="2"/>
      <c r="CH501" s="2"/>
      <c r="CI501" s="2"/>
      <c r="CJ501" s="2"/>
      <c r="CK501" s="2"/>
      <c r="CL501" s="2"/>
      <c r="CM501" s="2"/>
      <c r="CN501" s="2"/>
      <c r="CO501" s="2"/>
      <c r="CP501" s="2"/>
      <c r="CQ501" s="2"/>
      <c r="CR501" s="2"/>
      <c r="CS501" s="387"/>
      <c r="CT501" s="2"/>
      <c r="CU501" s="2"/>
      <c r="CV501" s="2"/>
      <c r="CW501" s="2"/>
      <c r="CX501" s="30"/>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row>
    <row r="502" spans="1:130" ht="15.75" x14ac:dyDescent="0.25">
      <c r="A502" s="233"/>
      <c r="B502" s="347"/>
      <c r="C502" s="294"/>
      <c r="D502" s="687"/>
      <c r="E502" s="688"/>
      <c r="F502" s="692"/>
      <c r="G502" s="286" t="s">
        <v>939</v>
      </c>
      <c r="H502" s="162"/>
      <c r="I502" s="173"/>
      <c r="J502" s="162"/>
      <c r="K502" s="162"/>
      <c r="L502" s="166"/>
      <c r="M502" s="166"/>
      <c r="N502" s="301"/>
      <c r="O502" s="167"/>
      <c r="P502" s="167"/>
      <c r="Q502" s="167"/>
      <c r="R502" s="169"/>
      <c r="S502" s="170"/>
      <c r="T502" s="170"/>
      <c r="U502" s="170"/>
      <c r="V502" s="170"/>
      <c r="W502" s="170"/>
      <c r="X502" s="170"/>
      <c r="Y502" s="170"/>
      <c r="Z502" s="171"/>
      <c r="AA502" s="172">
        <f>COUNTIF(AA$7:AA$492,"ĐTT")</f>
        <v>3</v>
      </c>
      <c r="AB502" s="172">
        <f t="shared" ref="AB502:AY502" si="289">COUNTIF(AB$7:AB$491,"ĐTT")</f>
        <v>3</v>
      </c>
      <c r="AC502" s="172">
        <f t="shared" si="289"/>
        <v>3</v>
      </c>
      <c r="AD502" s="172">
        <f t="shared" si="289"/>
        <v>2</v>
      </c>
      <c r="AE502" s="172">
        <f t="shared" si="289"/>
        <v>5</v>
      </c>
      <c r="AF502" s="172">
        <f t="shared" si="289"/>
        <v>4</v>
      </c>
      <c r="AG502" s="172">
        <f t="shared" si="289"/>
        <v>4</v>
      </c>
      <c r="AH502" s="71">
        <f t="shared" si="289"/>
        <v>7</v>
      </c>
      <c r="AI502" s="71">
        <f t="shared" si="289"/>
        <v>7</v>
      </c>
      <c r="AJ502" s="71">
        <f t="shared" si="289"/>
        <v>5</v>
      </c>
      <c r="AK502" s="71">
        <f t="shared" si="289"/>
        <v>5</v>
      </c>
      <c r="AL502" s="172">
        <f t="shared" si="289"/>
        <v>4</v>
      </c>
      <c r="AM502" s="172">
        <f t="shared" si="289"/>
        <v>4</v>
      </c>
      <c r="AN502" s="172">
        <f t="shared" si="289"/>
        <v>4</v>
      </c>
      <c r="AO502" s="172">
        <f t="shared" si="289"/>
        <v>4</v>
      </c>
      <c r="AP502" s="172">
        <f t="shared" si="289"/>
        <v>3</v>
      </c>
      <c r="AQ502" s="172">
        <f t="shared" si="289"/>
        <v>1</v>
      </c>
      <c r="AR502" s="172">
        <f t="shared" si="289"/>
        <v>2</v>
      </c>
      <c r="AS502" s="172">
        <f t="shared" si="289"/>
        <v>2</v>
      </c>
      <c r="AT502" s="172">
        <f t="shared" si="289"/>
        <v>2</v>
      </c>
      <c r="AU502" s="172">
        <f t="shared" si="289"/>
        <v>3</v>
      </c>
      <c r="AV502" s="172">
        <f t="shared" si="289"/>
        <v>2</v>
      </c>
      <c r="AW502" s="172">
        <f t="shared" si="289"/>
        <v>3</v>
      </c>
      <c r="AX502" s="172">
        <f t="shared" si="289"/>
        <v>3</v>
      </c>
      <c r="AY502" s="172">
        <f t="shared" si="289"/>
        <v>5</v>
      </c>
      <c r="AZ502" s="172"/>
      <c r="BA502" s="172">
        <f t="shared" ref="BA502:BR502" si="290">COUNTIF(BA$7:BA$491,"ĐTT")</f>
        <v>0</v>
      </c>
      <c r="BB502" s="172">
        <f t="shared" si="290"/>
        <v>1</v>
      </c>
      <c r="BC502" s="172">
        <f t="shared" si="290"/>
        <v>1</v>
      </c>
      <c r="BD502" s="172">
        <f t="shared" si="290"/>
        <v>3</v>
      </c>
      <c r="BE502" s="172">
        <f t="shared" si="290"/>
        <v>3</v>
      </c>
      <c r="BF502" s="172">
        <f t="shared" si="290"/>
        <v>3</v>
      </c>
      <c r="BG502" s="172">
        <f t="shared" si="290"/>
        <v>3</v>
      </c>
      <c r="BH502" s="172">
        <f t="shared" si="290"/>
        <v>3</v>
      </c>
      <c r="BI502" s="172">
        <f t="shared" si="290"/>
        <v>3</v>
      </c>
      <c r="BJ502" s="172">
        <f t="shared" si="290"/>
        <v>0</v>
      </c>
      <c r="BK502" s="172">
        <f t="shared" si="290"/>
        <v>0</v>
      </c>
      <c r="BL502" s="172">
        <f t="shared" si="290"/>
        <v>0</v>
      </c>
      <c r="BM502" s="172">
        <f t="shared" si="290"/>
        <v>0</v>
      </c>
      <c r="BN502" s="172">
        <f t="shared" si="290"/>
        <v>0</v>
      </c>
      <c r="BO502" s="172">
        <f t="shared" si="290"/>
        <v>0</v>
      </c>
      <c r="BP502" s="172">
        <f t="shared" si="290"/>
        <v>0</v>
      </c>
      <c r="BQ502" s="172">
        <f t="shared" si="290"/>
        <v>0</v>
      </c>
      <c r="BR502" s="172">
        <f t="shared" si="290"/>
        <v>0</v>
      </c>
      <c r="BS502" s="172"/>
      <c r="BT502" s="172"/>
      <c r="BU502" s="172"/>
      <c r="BV502" s="172"/>
      <c r="BW502" s="172"/>
      <c r="BX502" s="172"/>
      <c r="BY502" s="172"/>
      <c r="BZ502" s="172"/>
      <c r="CA502" s="172"/>
      <c r="CB502" s="172"/>
      <c r="CC502" s="172">
        <f>COUNTIF(CC$7:CC$491,"ĐTT")</f>
        <v>0</v>
      </c>
      <c r="CD502" s="172"/>
      <c r="CE502" s="172">
        <f t="shared" ref="CE502:CR502" si="291">COUNTIF(CE$7:CE$491,"ĐTT")</f>
        <v>0</v>
      </c>
      <c r="CF502" s="172">
        <f t="shared" si="291"/>
        <v>0</v>
      </c>
      <c r="CG502" s="172">
        <f t="shared" si="291"/>
        <v>0</v>
      </c>
      <c r="CH502" s="172">
        <f t="shared" si="291"/>
        <v>0</v>
      </c>
      <c r="CI502" s="172">
        <f t="shared" si="291"/>
        <v>0</v>
      </c>
      <c r="CJ502" s="172">
        <f t="shared" si="291"/>
        <v>0</v>
      </c>
      <c r="CK502" s="172">
        <f t="shared" si="291"/>
        <v>0</v>
      </c>
      <c r="CL502" s="172">
        <f t="shared" si="291"/>
        <v>0</v>
      </c>
      <c r="CM502" s="172">
        <f t="shared" si="291"/>
        <v>0</v>
      </c>
      <c r="CN502" s="172">
        <f t="shared" si="291"/>
        <v>0</v>
      </c>
      <c r="CO502" s="172">
        <f t="shared" si="291"/>
        <v>0</v>
      </c>
      <c r="CP502" s="172">
        <f t="shared" si="291"/>
        <v>0</v>
      </c>
      <c r="CQ502" s="172">
        <f t="shared" si="291"/>
        <v>0</v>
      </c>
      <c r="CR502" s="172">
        <f t="shared" si="291"/>
        <v>0</v>
      </c>
      <c r="CS502" s="172"/>
      <c r="CT502" s="172">
        <f t="shared" ref="CT502:DF502" si="292">COUNTIF(CT$7:CT$491,"ĐTT")</f>
        <v>0</v>
      </c>
      <c r="CU502" s="172">
        <f t="shared" si="292"/>
        <v>0</v>
      </c>
      <c r="CV502" s="172">
        <f t="shared" si="292"/>
        <v>0</v>
      </c>
      <c r="CW502" s="172">
        <f t="shared" si="292"/>
        <v>0</v>
      </c>
      <c r="CX502" s="355">
        <f t="shared" si="292"/>
        <v>0</v>
      </c>
      <c r="CY502" s="172">
        <f t="shared" si="292"/>
        <v>0</v>
      </c>
      <c r="CZ502" s="172">
        <f t="shared" si="292"/>
        <v>0</v>
      </c>
      <c r="DA502" s="172">
        <f t="shared" si="292"/>
        <v>0</v>
      </c>
      <c r="DB502" s="172">
        <f t="shared" si="292"/>
        <v>0</v>
      </c>
      <c r="DC502" s="172">
        <f t="shared" si="292"/>
        <v>0</v>
      </c>
      <c r="DD502" s="172">
        <f t="shared" si="292"/>
        <v>0</v>
      </c>
      <c r="DE502" s="172">
        <f t="shared" si="292"/>
        <v>0</v>
      </c>
      <c r="DF502" s="172">
        <f t="shared" si="292"/>
        <v>0</v>
      </c>
      <c r="DG502" s="2"/>
      <c r="DH502" s="2"/>
      <c r="DI502" s="2"/>
      <c r="DJ502" s="2"/>
      <c r="DK502" s="2"/>
      <c r="DL502" s="2"/>
      <c r="DM502" s="2"/>
      <c r="DN502" s="2"/>
      <c r="DO502" s="2"/>
      <c r="DP502" s="2"/>
      <c r="DQ502" s="2"/>
      <c r="DR502" s="2"/>
      <c r="DS502" s="2"/>
      <c r="DT502" s="2"/>
      <c r="DU502" s="2"/>
      <c r="DV502" s="2"/>
      <c r="DW502" s="2"/>
      <c r="DX502" s="2"/>
      <c r="DY502" s="2"/>
      <c r="DZ502" s="2"/>
    </row>
    <row r="503" spans="1:130" ht="15.75" x14ac:dyDescent="0.25">
      <c r="A503" s="233"/>
      <c r="B503" s="347"/>
      <c r="C503" s="294"/>
      <c r="D503" s="687"/>
      <c r="E503" s="688"/>
      <c r="F503" s="692"/>
      <c r="G503" s="286" t="s">
        <v>940</v>
      </c>
      <c r="H503" s="162"/>
      <c r="I503" s="173"/>
      <c r="J503" s="162"/>
      <c r="K503" s="162"/>
      <c r="L503" s="166"/>
      <c r="M503" s="166"/>
      <c r="N503" s="301"/>
      <c r="O503" s="167"/>
      <c r="P503" s="167"/>
      <c r="Q503" s="167"/>
      <c r="R503" s="169"/>
      <c r="S503" s="170"/>
      <c r="T503" s="170"/>
      <c r="U503" s="170"/>
      <c r="V503" s="170"/>
      <c r="W503" s="170"/>
      <c r="X503" s="170"/>
      <c r="Y503" s="170"/>
      <c r="Z503" s="171"/>
      <c r="AA503" s="172">
        <f t="shared" ref="AA503:AY503" si="293">COUNTIF(AA$7:AA$491,"TDS")</f>
        <v>1</v>
      </c>
      <c r="AB503" s="172">
        <f t="shared" si="293"/>
        <v>1</v>
      </c>
      <c r="AC503" s="172">
        <f t="shared" si="293"/>
        <v>1</v>
      </c>
      <c r="AD503" s="172">
        <f t="shared" si="293"/>
        <v>1</v>
      </c>
      <c r="AE503" s="172">
        <f t="shared" si="293"/>
        <v>2</v>
      </c>
      <c r="AF503" s="172">
        <f t="shared" si="293"/>
        <v>2</v>
      </c>
      <c r="AG503" s="172">
        <f t="shared" si="293"/>
        <v>2</v>
      </c>
      <c r="AH503" s="71">
        <f t="shared" si="293"/>
        <v>1</v>
      </c>
      <c r="AI503" s="71">
        <f t="shared" si="293"/>
        <v>1</v>
      </c>
      <c r="AJ503" s="71">
        <f t="shared" si="293"/>
        <v>1</v>
      </c>
      <c r="AK503" s="71">
        <f t="shared" si="293"/>
        <v>1</v>
      </c>
      <c r="AL503" s="172">
        <f t="shared" si="293"/>
        <v>1</v>
      </c>
      <c r="AM503" s="172">
        <f t="shared" si="293"/>
        <v>1</v>
      </c>
      <c r="AN503" s="172">
        <f t="shared" si="293"/>
        <v>1</v>
      </c>
      <c r="AO503" s="172">
        <f t="shared" si="293"/>
        <v>1</v>
      </c>
      <c r="AP503" s="172">
        <f t="shared" si="293"/>
        <v>1</v>
      </c>
      <c r="AQ503" s="172">
        <f t="shared" si="293"/>
        <v>2</v>
      </c>
      <c r="AR503" s="172">
        <f t="shared" si="293"/>
        <v>2</v>
      </c>
      <c r="AS503" s="172">
        <f t="shared" si="293"/>
        <v>2</v>
      </c>
      <c r="AT503" s="172">
        <f t="shared" si="293"/>
        <v>2</v>
      </c>
      <c r="AU503" s="172">
        <f t="shared" si="293"/>
        <v>1</v>
      </c>
      <c r="AV503" s="172">
        <f t="shared" si="293"/>
        <v>2</v>
      </c>
      <c r="AW503" s="172">
        <f t="shared" si="293"/>
        <v>1</v>
      </c>
      <c r="AX503" s="172">
        <f t="shared" si="293"/>
        <v>1</v>
      </c>
      <c r="AY503" s="172">
        <f t="shared" si="293"/>
        <v>2</v>
      </c>
      <c r="AZ503" s="172"/>
      <c r="BA503" s="172">
        <f t="shared" ref="BA503:BI503" si="294">COUNTIF(BA$7:BA$491,"TDS")</f>
        <v>2</v>
      </c>
      <c r="BB503" s="172">
        <f t="shared" si="294"/>
        <v>2</v>
      </c>
      <c r="BC503" s="172">
        <f t="shared" si="294"/>
        <v>2</v>
      </c>
      <c r="BD503" s="172">
        <f t="shared" si="294"/>
        <v>2</v>
      </c>
      <c r="BE503" s="172">
        <f t="shared" si="294"/>
        <v>2</v>
      </c>
      <c r="BF503" s="172">
        <f t="shared" si="294"/>
        <v>2</v>
      </c>
      <c r="BG503" s="172">
        <f t="shared" si="294"/>
        <v>2</v>
      </c>
      <c r="BH503" s="172">
        <f t="shared" si="294"/>
        <v>2</v>
      </c>
      <c r="BI503" s="172">
        <f t="shared" si="294"/>
        <v>2</v>
      </c>
      <c r="BJ503" s="2"/>
      <c r="BK503" s="1"/>
      <c r="BL503" s="2"/>
      <c r="BM503" s="2"/>
      <c r="BN503" s="2"/>
      <c r="BO503" s="2"/>
      <c r="BP503" s="2"/>
      <c r="BQ503" s="2"/>
      <c r="BR503" s="2"/>
      <c r="BS503" s="387"/>
      <c r="BT503" s="387"/>
      <c r="BU503" s="387"/>
      <c r="BV503" s="387"/>
      <c r="BW503" s="387"/>
      <c r="BX503" s="387"/>
      <c r="BY503" s="387"/>
      <c r="BZ503" s="387"/>
      <c r="CA503" s="387"/>
      <c r="CB503" s="387"/>
      <c r="CC503" s="2"/>
      <c r="CD503" s="2"/>
      <c r="CE503" s="2"/>
      <c r="CF503" s="2"/>
      <c r="CG503" s="2"/>
      <c r="CH503" s="2"/>
      <c r="CI503" s="2"/>
      <c r="CJ503" s="2"/>
      <c r="CK503" s="2"/>
      <c r="CL503" s="2"/>
      <c r="CM503" s="2"/>
      <c r="CN503" s="2"/>
      <c r="CO503" s="2"/>
      <c r="CP503" s="2"/>
      <c r="CQ503" s="2"/>
      <c r="CR503" s="2"/>
      <c r="CS503" s="387"/>
      <c r="CT503" s="2"/>
      <c r="CU503" s="2"/>
      <c r="CV503" s="2"/>
      <c r="CW503" s="2"/>
      <c r="CX503" s="30"/>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row>
    <row r="504" spans="1:130" ht="15.75" x14ac:dyDescent="0.25">
      <c r="A504" s="233"/>
      <c r="B504" s="347"/>
      <c r="C504" s="294"/>
      <c r="D504" s="687"/>
      <c r="E504" s="688"/>
      <c r="F504" s="692"/>
      <c r="G504" s="286" t="s">
        <v>941</v>
      </c>
      <c r="H504" s="162"/>
      <c r="I504" s="173"/>
      <c r="J504" s="162"/>
      <c r="K504" s="162"/>
      <c r="L504" s="166"/>
      <c r="M504" s="166"/>
      <c r="N504" s="301"/>
      <c r="O504" s="167"/>
      <c r="P504" s="167"/>
      <c r="Q504" s="167"/>
      <c r="R504" s="169"/>
      <c r="S504" s="170"/>
      <c r="T504" s="170"/>
      <c r="U504" s="170"/>
      <c r="V504" s="170"/>
      <c r="W504" s="170"/>
      <c r="X504" s="170"/>
      <c r="Y504" s="170"/>
      <c r="Z504" s="171"/>
      <c r="AA504" s="172">
        <f t="shared" ref="AA504:AY504" si="295">SUM(COUNTIF(AA$7:AA$491,"HĐG"),COUNTIF(AA$7:AA$491,"HĐH+HĐG"))</f>
        <v>7</v>
      </c>
      <c r="AB504" s="172">
        <f t="shared" si="295"/>
        <v>6</v>
      </c>
      <c r="AC504" s="172">
        <f t="shared" si="295"/>
        <v>10</v>
      </c>
      <c r="AD504" s="172">
        <f t="shared" si="295"/>
        <v>7</v>
      </c>
      <c r="AE504" s="172">
        <f t="shared" si="295"/>
        <v>10</v>
      </c>
      <c r="AF504" s="172">
        <f t="shared" si="295"/>
        <v>16</v>
      </c>
      <c r="AG504" s="172">
        <f t="shared" si="295"/>
        <v>14</v>
      </c>
      <c r="AH504" s="71">
        <f t="shared" si="295"/>
        <v>9</v>
      </c>
      <c r="AI504" s="71">
        <f t="shared" si="295"/>
        <v>11</v>
      </c>
      <c r="AJ504" s="71">
        <f t="shared" si="295"/>
        <v>12</v>
      </c>
      <c r="AK504" s="71">
        <f t="shared" si="295"/>
        <v>13</v>
      </c>
      <c r="AL504" s="172">
        <f t="shared" si="295"/>
        <v>5</v>
      </c>
      <c r="AM504" s="172">
        <f t="shared" si="295"/>
        <v>6</v>
      </c>
      <c r="AN504" s="172">
        <f t="shared" si="295"/>
        <v>4</v>
      </c>
      <c r="AO504" s="172">
        <f t="shared" si="295"/>
        <v>5</v>
      </c>
      <c r="AP504" s="172">
        <f t="shared" si="295"/>
        <v>5</v>
      </c>
      <c r="AQ504" s="172">
        <f t="shared" si="295"/>
        <v>7</v>
      </c>
      <c r="AR504" s="172">
        <f t="shared" si="295"/>
        <v>7</v>
      </c>
      <c r="AS504" s="172">
        <f t="shared" si="295"/>
        <v>7</v>
      </c>
      <c r="AT504" s="172">
        <f t="shared" si="295"/>
        <v>7</v>
      </c>
      <c r="AU504" s="172">
        <f t="shared" si="295"/>
        <v>5</v>
      </c>
      <c r="AV504" s="172">
        <f t="shared" si="295"/>
        <v>5</v>
      </c>
      <c r="AW504" s="172">
        <f t="shared" si="295"/>
        <v>5</v>
      </c>
      <c r="AX504" s="172">
        <f t="shared" si="295"/>
        <v>5</v>
      </c>
      <c r="AY504" s="172">
        <f t="shared" si="295"/>
        <v>5</v>
      </c>
      <c r="AZ504" s="172"/>
      <c r="BA504" s="172">
        <f t="shared" ref="BA504:BI504" si="296">SUM(COUNTIF(BA$7:BA$491,"HĐG"),COUNTIF(BA$7:BA$491,"HĐH+HĐG"))</f>
        <v>7</v>
      </c>
      <c r="BB504" s="172">
        <f t="shared" si="296"/>
        <v>6</v>
      </c>
      <c r="BC504" s="172">
        <f t="shared" si="296"/>
        <v>6</v>
      </c>
      <c r="BD504" s="172">
        <f t="shared" si="296"/>
        <v>8</v>
      </c>
      <c r="BE504" s="172">
        <f t="shared" si="296"/>
        <v>6</v>
      </c>
      <c r="BF504" s="172">
        <f t="shared" si="296"/>
        <v>5</v>
      </c>
      <c r="BG504" s="172">
        <f t="shared" si="296"/>
        <v>6</v>
      </c>
      <c r="BH504" s="172">
        <f t="shared" si="296"/>
        <v>5</v>
      </c>
      <c r="BI504" s="172">
        <f t="shared" si="296"/>
        <v>3</v>
      </c>
      <c r="BJ504" s="2"/>
      <c r="BK504" s="1"/>
      <c r="BL504" s="2"/>
      <c r="BM504" s="2"/>
      <c r="BN504" s="2"/>
      <c r="BO504" s="2"/>
      <c r="BP504" s="2"/>
      <c r="BQ504" s="2"/>
      <c r="BR504" s="2"/>
      <c r="BS504" s="387"/>
      <c r="BT504" s="387"/>
      <c r="BU504" s="387"/>
      <c r="BV504" s="387"/>
      <c r="BW504" s="387"/>
      <c r="BX504" s="387"/>
      <c r="BY504" s="387"/>
      <c r="BZ504" s="387"/>
      <c r="CA504" s="387"/>
      <c r="CB504" s="387"/>
      <c r="CC504" s="2"/>
      <c r="CD504" s="2"/>
      <c r="CE504" s="2"/>
      <c r="CF504" s="2"/>
      <c r="CG504" s="2"/>
      <c r="CH504" s="2"/>
      <c r="CI504" s="2"/>
      <c r="CJ504" s="2"/>
      <c r="CK504" s="2"/>
      <c r="CL504" s="2"/>
      <c r="CM504" s="2"/>
      <c r="CN504" s="2"/>
      <c r="CO504" s="2"/>
      <c r="CP504" s="2"/>
      <c r="CQ504" s="2"/>
      <c r="CR504" s="2"/>
      <c r="CS504" s="387"/>
      <c r="CT504" s="2"/>
      <c r="CU504" s="2"/>
      <c r="CV504" s="2"/>
      <c r="CW504" s="2"/>
      <c r="CX504" s="30"/>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row>
    <row r="505" spans="1:130" ht="15.75" x14ac:dyDescent="0.25">
      <c r="A505" s="233"/>
      <c r="B505" s="347"/>
      <c r="C505" s="294"/>
      <c r="D505" s="687"/>
      <c r="E505" s="688"/>
      <c r="F505" s="692"/>
      <c r="G505" s="286" t="s">
        <v>942</v>
      </c>
      <c r="H505" s="162"/>
      <c r="I505" s="173"/>
      <c r="J505" s="162"/>
      <c r="K505" s="162"/>
      <c r="L505" s="166"/>
      <c r="M505" s="166"/>
      <c r="N505" s="301"/>
      <c r="O505" s="167"/>
      <c r="P505" s="167"/>
      <c r="Q505" s="167"/>
      <c r="R505" s="169"/>
      <c r="S505" s="170"/>
      <c r="T505" s="170"/>
      <c r="U505" s="170"/>
      <c r="V505" s="170"/>
      <c r="W505" s="170"/>
      <c r="X505" s="170"/>
      <c r="Y505" s="170"/>
      <c r="Z505" s="171"/>
      <c r="AA505" s="172">
        <f t="shared" ref="AA505:AY505" si="297">SUM(COUNTIF(AA$7:AA$491,"HĐNT"),COUNTIF(AA$7:AA$491,"HĐH+HĐNT"))</f>
        <v>4</v>
      </c>
      <c r="AB505" s="172">
        <f t="shared" si="297"/>
        <v>2</v>
      </c>
      <c r="AC505" s="172">
        <f t="shared" si="297"/>
        <v>2</v>
      </c>
      <c r="AD505" s="172">
        <f t="shared" si="297"/>
        <v>2</v>
      </c>
      <c r="AE505" s="172">
        <f t="shared" si="297"/>
        <v>5</v>
      </c>
      <c r="AF505" s="172">
        <f t="shared" si="297"/>
        <v>4</v>
      </c>
      <c r="AG505" s="172">
        <f t="shared" si="297"/>
        <v>5</v>
      </c>
      <c r="AH505" s="71">
        <f t="shared" si="297"/>
        <v>4</v>
      </c>
      <c r="AI505" s="71">
        <f t="shared" si="297"/>
        <v>4</v>
      </c>
      <c r="AJ505" s="71">
        <f t="shared" si="297"/>
        <v>3</v>
      </c>
      <c r="AK505" s="71">
        <f t="shared" si="297"/>
        <v>3</v>
      </c>
      <c r="AL505" s="172">
        <f t="shared" si="297"/>
        <v>5</v>
      </c>
      <c r="AM505" s="172">
        <f t="shared" si="297"/>
        <v>4</v>
      </c>
      <c r="AN505" s="172">
        <f t="shared" si="297"/>
        <v>4</v>
      </c>
      <c r="AO505" s="172">
        <f t="shared" si="297"/>
        <v>5</v>
      </c>
      <c r="AP505" s="172">
        <f t="shared" si="297"/>
        <v>5</v>
      </c>
      <c r="AQ505" s="172">
        <f t="shared" si="297"/>
        <v>4</v>
      </c>
      <c r="AR505" s="172">
        <f t="shared" si="297"/>
        <v>4</v>
      </c>
      <c r="AS505" s="172">
        <f t="shared" si="297"/>
        <v>4</v>
      </c>
      <c r="AT505" s="172">
        <f t="shared" si="297"/>
        <v>4</v>
      </c>
      <c r="AU505" s="172">
        <f t="shared" si="297"/>
        <v>5</v>
      </c>
      <c r="AV505" s="172">
        <f t="shared" si="297"/>
        <v>6</v>
      </c>
      <c r="AW505" s="172">
        <f t="shared" si="297"/>
        <v>5</v>
      </c>
      <c r="AX505" s="172">
        <f t="shared" si="297"/>
        <v>6</v>
      </c>
      <c r="AY505" s="172">
        <f t="shared" si="297"/>
        <v>4</v>
      </c>
      <c r="AZ505" s="172"/>
      <c r="BA505" s="172">
        <f t="shared" ref="BA505:BI505" si="298">SUM(COUNTIF(BA$7:BA$491,"HĐNT"),COUNTIF(BA$7:BA$491,"HĐH+HĐNT"))</f>
        <v>4</v>
      </c>
      <c r="BB505" s="172">
        <f t="shared" si="298"/>
        <v>4</v>
      </c>
      <c r="BC505" s="172">
        <f t="shared" si="298"/>
        <v>4</v>
      </c>
      <c r="BD505" s="172">
        <f t="shared" si="298"/>
        <v>6</v>
      </c>
      <c r="BE505" s="172">
        <f t="shared" si="298"/>
        <v>4</v>
      </c>
      <c r="BF505" s="172">
        <f t="shared" si="298"/>
        <v>4</v>
      </c>
      <c r="BG505" s="172">
        <f t="shared" si="298"/>
        <v>2</v>
      </c>
      <c r="BH505" s="172">
        <f t="shared" si="298"/>
        <v>3</v>
      </c>
      <c r="BI505" s="172">
        <f t="shared" si="298"/>
        <v>5</v>
      </c>
      <c r="BJ505" s="2"/>
      <c r="BK505" s="1"/>
      <c r="BL505" s="2"/>
      <c r="BM505" s="2"/>
      <c r="BN505" s="2"/>
      <c r="BO505" s="2"/>
      <c r="BP505" s="2"/>
      <c r="BQ505" s="2"/>
      <c r="BR505" s="2"/>
      <c r="BS505" s="387"/>
      <c r="BT505" s="387"/>
      <c r="BU505" s="387"/>
      <c r="BV505" s="387"/>
      <c r="BW505" s="387"/>
      <c r="BX505" s="387"/>
      <c r="BY505" s="387"/>
      <c r="BZ505" s="387"/>
      <c r="CA505" s="387"/>
      <c r="CB505" s="387"/>
      <c r="CC505" s="2"/>
      <c r="CD505" s="2"/>
      <c r="CE505" s="2"/>
      <c r="CF505" s="2"/>
      <c r="CG505" s="2"/>
      <c r="CH505" s="2"/>
      <c r="CI505" s="2"/>
      <c r="CJ505" s="2"/>
      <c r="CK505" s="2"/>
      <c r="CL505" s="2"/>
      <c r="CM505" s="2"/>
      <c r="CN505" s="2"/>
      <c r="CO505" s="2"/>
      <c r="CP505" s="2"/>
      <c r="CQ505" s="2"/>
      <c r="CR505" s="2"/>
      <c r="CS505" s="387"/>
      <c r="CT505" s="2"/>
      <c r="CU505" s="2"/>
      <c r="CV505" s="2"/>
      <c r="CW505" s="2"/>
      <c r="CX505" s="30"/>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row>
    <row r="506" spans="1:130" ht="15.75" x14ac:dyDescent="0.25">
      <c r="A506" s="233"/>
      <c r="B506" s="347"/>
      <c r="C506" s="294"/>
      <c r="D506" s="687"/>
      <c r="E506" s="688"/>
      <c r="F506" s="692"/>
      <c r="G506" s="286" t="s">
        <v>943</v>
      </c>
      <c r="H506" s="162"/>
      <c r="I506" s="173"/>
      <c r="J506" s="162"/>
      <c r="K506" s="162"/>
      <c r="L506" s="166"/>
      <c r="M506" s="166"/>
      <c r="N506" s="301"/>
      <c r="O506" s="167"/>
      <c r="P506" s="167"/>
      <c r="Q506" s="167"/>
      <c r="R506" s="169"/>
      <c r="S506" s="170"/>
      <c r="T506" s="170"/>
      <c r="U506" s="170"/>
      <c r="V506" s="170"/>
      <c r="W506" s="170"/>
      <c r="X506" s="170"/>
      <c r="Y506" s="170"/>
      <c r="Z506" s="171"/>
      <c r="AA506" s="172">
        <f t="shared" ref="AA506:AY506" si="299">COUNTIF(AA$7:AA$491,"VS-AN")</f>
        <v>5</v>
      </c>
      <c r="AB506" s="172">
        <f t="shared" si="299"/>
        <v>5</v>
      </c>
      <c r="AC506" s="172">
        <f t="shared" si="299"/>
        <v>6</v>
      </c>
      <c r="AD506" s="172">
        <f t="shared" si="299"/>
        <v>6</v>
      </c>
      <c r="AE506" s="172">
        <f t="shared" si="299"/>
        <v>4</v>
      </c>
      <c r="AF506" s="172">
        <f t="shared" si="299"/>
        <v>4</v>
      </c>
      <c r="AG506" s="172">
        <f t="shared" si="299"/>
        <v>4</v>
      </c>
      <c r="AH506" s="71">
        <f t="shared" si="299"/>
        <v>3</v>
      </c>
      <c r="AI506" s="71">
        <f t="shared" si="299"/>
        <v>3</v>
      </c>
      <c r="AJ506" s="71">
        <f t="shared" si="299"/>
        <v>3</v>
      </c>
      <c r="AK506" s="71">
        <f t="shared" si="299"/>
        <v>3</v>
      </c>
      <c r="AL506" s="172">
        <f t="shared" si="299"/>
        <v>3</v>
      </c>
      <c r="AM506" s="172">
        <f t="shared" si="299"/>
        <v>4</v>
      </c>
      <c r="AN506" s="172">
        <f t="shared" si="299"/>
        <v>3</v>
      </c>
      <c r="AO506" s="172">
        <f t="shared" si="299"/>
        <v>3</v>
      </c>
      <c r="AP506" s="172">
        <f t="shared" si="299"/>
        <v>4</v>
      </c>
      <c r="AQ506" s="172">
        <f t="shared" si="299"/>
        <v>7</v>
      </c>
      <c r="AR506" s="172">
        <f t="shared" si="299"/>
        <v>7</v>
      </c>
      <c r="AS506" s="172">
        <f t="shared" si="299"/>
        <v>7</v>
      </c>
      <c r="AT506" s="172">
        <f t="shared" si="299"/>
        <v>7</v>
      </c>
      <c r="AU506" s="172">
        <f t="shared" si="299"/>
        <v>2</v>
      </c>
      <c r="AV506" s="172">
        <f t="shared" si="299"/>
        <v>3</v>
      </c>
      <c r="AW506" s="172">
        <f t="shared" si="299"/>
        <v>3</v>
      </c>
      <c r="AX506" s="172">
        <f t="shared" si="299"/>
        <v>3</v>
      </c>
      <c r="AY506" s="172">
        <f t="shared" si="299"/>
        <v>4</v>
      </c>
      <c r="AZ506" s="172"/>
      <c r="BA506" s="172">
        <f t="shared" ref="BA506:BI506" si="300">COUNTIF(BA$7:BA$491,"VS-AN")</f>
        <v>4</v>
      </c>
      <c r="BB506" s="172">
        <f t="shared" si="300"/>
        <v>4</v>
      </c>
      <c r="BC506" s="172">
        <f t="shared" si="300"/>
        <v>1</v>
      </c>
      <c r="BD506" s="172">
        <f t="shared" si="300"/>
        <v>2</v>
      </c>
      <c r="BE506" s="172">
        <f t="shared" si="300"/>
        <v>1</v>
      </c>
      <c r="BF506" s="172">
        <f t="shared" si="300"/>
        <v>3</v>
      </c>
      <c r="BG506" s="172">
        <f t="shared" si="300"/>
        <v>3</v>
      </c>
      <c r="BH506" s="172">
        <f t="shared" si="300"/>
        <v>3</v>
      </c>
      <c r="BI506" s="172">
        <f t="shared" si="300"/>
        <v>0</v>
      </c>
      <c r="BJ506" s="2"/>
      <c r="BK506" s="1"/>
      <c r="BL506" s="2"/>
      <c r="BM506" s="2"/>
      <c r="BN506" s="2"/>
      <c r="BO506" s="2"/>
      <c r="BP506" s="2"/>
      <c r="BQ506" s="2"/>
      <c r="BR506" s="2"/>
      <c r="BS506" s="387"/>
      <c r="BT506" s="387"/>
      <c r="BU506" s="387"/>
      <c r="BV506" s="387"/>
      <c r="BW506" s="387"/>
      <c r="BX506" s="387"/>
      <c r="BY506" s="387"/>
      <c r="BZ506" s="387"/>
      <c r="CA506" s="387"/>
      <c r="CB506" s="387"/>
      <c r="CC506" s="2"/>
      <c r="CD506" s="2"/>
      <c r="CE506" s="2"/>
      <c r="CF506" s="2"/>
      <c r="CG506" s="2"/>
      <c r="CH506" s="2"/>
      <c r="CI506" s="2"/>
      <c r="CJ506" s="2"/>
      <c r="CK506" s="2"/>
      <c r="CL506" s="2"/>
      <c r="CM506" s="2"/>
      <c r="CN506" s="2"/>
      <c r="CO506" s="2"/>
      <c r="CP506" s="2"/>
      <c r="CQ506" s="2"/>
      <c r="CR506" s="2"/>
      <c r="CS506" s="387"/>
      <c r="CT506" s="2"/>
      <c r="CU506" s="2"/>
      <c r="CV506" s="2"/>
      <c r="CW506" s="2"/>
      <c r="CX506" s="30"/>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row>
    <row r="507" spans="1:130" ht="15.75" x14ac:dyDescent="0.25">
      <c r="A507" s="233"/>
      <c r="B507" s="347"/>
      <c r="C507" s="294"/>
      <c r="D507" s="687"/>
      <c r="E507" s="688"/>
      <c r="F507" s="692"/>
      <c r="G507" s="286" t="s">
        <v>944</v>
      </c>
      <c r="H507" s="162"/>
      <c r="I507" s="173"/>
      <c r="J507" s="162"/>
      <c r="K507" s="162"/>
      <c r="L507" s="166"/>
      <c r="M507" s="166"/>
      <c r="N507" s="301"/>
      <c r="O507" s="167"/>
      <c r="P507" s="167"/>
      <c r="Q507" s="167"/>
      <c r="R507" s="169"/>
      <c r="S507" s="170"/>
      <c r="T507" s="170"/>
      <c r="U507" s="170"/>
      <c r="V507" s="170"/>
      <c r="W507" s="170"/>
      <c r="X507" s="170"/>
      <c r="Y507" s="170"/>
      <c r="Z507" s="171"/>
      <c r="AA507" s="172">
        <f t="shared" ref="AA507:AY507" si="301">SUM(COUNTIF(AA$7:AA$491,"HĐC"),COUNTIF(AA$7:AA$491,"HĐH+HĐC"))</f>
        <v>5</v>
      </c>
      <c r="AB507" s="172">
        <f t="shared" si="301"/>
        <v>7</v>
      </c>
      <c r="AC507" s="172">
        <f t="shared" si="301"/>
        <v>4</v>
      </c>
      <c r="AD507" s="172">
        <f t="shared" si="301"/>
        <v>6</v>
      </c>
      <c r="AE507" s="172">
        <f t="shared" si="301"/>
        <v>6</v>
      </c>
      <c r="AF507" s="172">
        <f t="shared" si="301"/>
        <v>4</v>
      </c>
      <c r="AG507" s="172">
        <f t="shared" si="301"/>
        <v>5</v>
      </c>
      <c r="AH507" s="71">
        <f t="shared" si="301"/>
        <v>4</v>
      </c>
      <c r="AI507" s="71">
        <f t="shared" si="301"/>
        <v>6</v>
      </c>
      <c r="AJ507" s="71">
        <f t="shared" si="301"/>
        <v>6</v>
      </c>
      <c r="AK507" s="71">
        <f t="shared" si="301"/>
        <v>9</v>
      </c>
      <c r="AL507" s="172">
        <f t="shared" si="301"/>
        <v>4</v>
      </c>
      <c r="AM507" s="172">
        <f t="shared" si="301"/>
        <v>5</v>
      </c>
      <c r="AN507" s="172">
        <f t="shared" si="301"/>
        <v>4</v>
      </c>
      <c r="AO507" s="172">
        <f t="shared" si="301"/>
        <v>4</v>
      </c>
      <c r="AP507" s="172">
        <f t="shared" si="301"/>
        <v>4</v>
      </c>
      <c r="AQ507" s="172">
        <f t="shared" si="301"/>
        <v>3</v>
      </c>
      <c r="AR507" s="172">
        <f t="shared" si="301"/>
        <v>4</v>
      </c>
      <c r="AS507" s="172">
        <f t="shared" si="301"/>
        <v>3</v>
      </c>
      <c r="AT507" s="172">
        <f t="shared" si="301"/>
        <v>3</v>
      </c>
      <c r="AU507" s="172">
        <f t="shared" si="301"/>
        <v>5</v>
      </c>
      <c r="AV507" s="172">
        <f t="shared" si="301"/>
        <v>5</v>
      </c>
      <c r="AW507" s="172">
        <f t="shared" si="301"/>
        <v>5</v>
      </c>
      <c r="AX507" s="172">
        <f t="shared" si="301"/>
        <v>6</v>
      </c>
      <c r="AY507" s="172">
        <f t="shared" si="301"/>
        <v>5</v>
      </c>
      <c r="AZ507" s="172"/>
      <c r="BA507" s="172">
        <f t="shared" ref="BA507:BI507" si="302">SUM(COUNTIF(BA$7:BA$491,"HĐC"),COUNTIF(BA$7:BA$491,"HĐH+HĐC"))</f>
        <v>6</v>
      </c>
      <c r="BB507" s="172">
        <f t="shared" si="302"/>
        <v>6</v>
      </c>
      <c r="BC507" s="172">
        <f t="shared" si="302"/>
        <v>4</v>
      </c>
      <c r="BD507" s="172">
        <f t="shared" si="302"/>
        <v>4</v>
      </c>
      <c r="BE507" s="172">
        <f t="shared" si="302"/>
        <v>4</v>
      </c>
      <c r="BF507" s="172">
        <f t="shared" si="302"/>
        <v>3</v>
      </c>
      <c r="BG507" s="172">
        <f t="shared" si="302"/>
        <v>3</v>
      </c>
      <c r="BH507" s="172">
        <f t="shared" si="302"/>
        <v>3</v>
      </c>
      <c r="BI507" s="172">
        <f t="shared" si="302"/>
        <v>3</v>
      </c>
      <c r="BJ507" s="2"/>
      <c r="BK507" s="1"/>
      <c r="BL507" s="2"/>
      <c r="BM507" s="2"/>
      <c r="BN507" s="2"/>
      <c r="BO507" s="2"/>
      <c r="BP507" s="2"/>
      <c r="BQ507" s="2"/>
      <c r="BR507" s="2"/>
      <c r="BS507" s="387"/>
      <c r="BT507" s="387"/>
      <c r="BU507" s="387"/>
      <c r="BV507" s="387"/>
      <c r="BW507" s="387"/>
      <c r="BX507" s="387"/>
      <c r="BY507" s="387"/>
      <c r="BZ507" s="387"/>
      <c r="CA507" s="387"/>
      <c r="CB507" s="387"/>
      <c r="CC507" s="2"/>
      <c r="CD507" s="2"/>
      <c r="CE507" s="2"/>
      <c r="CF507" s="2"/>
      <c r="CG507" s="2"/>
      <c r="CH507" s="2"/>
      <c r="CI507" s="2"/>
      <c r="CJ507" s="2"/>
      <c r="CK507" s="2"/>
      <c r="CL507" s="2"/>
      <c r="CM507" s="2"/>
      <c r="CN507" s="2"/>
      <c r="CO507" s="2"/>
      <c r="CP507" s="2"/>
      <c r="CQ507" s="2"/>
      <c r="CR507" s="2"/>
      <c r="CS507" s="387"/>
      <c r="CT507" s="2"/>
      <c r="CU507" s="2"/>
      <c r="CV507" s="2"/>
      <c r="CW507" s="2"/>
      <c r="CX507" s="30"/>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row>
    <row r="508" spans="1:130" ht="15.75" x14ac:dyDescent="0.25">
      <c r="A508" s="233"/>
      <c r="B508" s="347"/>
      <c r="C508" s="294"/>
      <c r="D508" s="687"/>
      <c r="E508" s="688"/>
      <c r="F508" s="692"/>
      <c r="G508" s="286" t="s">
        <v>945</v>
      </c>
      <c r="H508" s="162"/>
      <c r="I508" s="173"/>
      <c r="J508" s="162"/>
      <c r="K508" s="162"/>
      <c r="L508" s="166"/>
      <c r="M508" s="166"/>
      <c r="N508" s="301"/>
      <c r="O508" s="167"/>
      <c r="P508" s="167"/>
      <c r="Q508" s="167"/>
      <c r="R508" s="169"/>
      <c r="S508" s="170"/>
      <c r="T508" s="170"/>
      <c r="U508" s="170"/>
      <c r="V508" s="170"/>
      <c r="W508" s="170"/>
      <c r="X508" s="170"/>
      <c r="Y508" s="170"/>
      <c r="Z508" s="171"/>
      <c r="AA508" s="172">
        <f t="shared" ref="AA508:AY508" si="303">COUNTIF(AA$7:AA$491,"TQDN")</f>
        <v>0</v>
      </c>
      <c r="AB508" s="172">
        <f t="shared" si="303"/>
        <v>0</v>
      </c>
      <c r="AC508" s="172">
        <f t="shared" si="303"/>
        <v>0</v>
      </c>
      <c r="AD508" s="172">
        <f t="shared" si="303"/>
        <v>0</v>
      </c>
      <c r="AE508" s="172">
        <f t="shared" si="303"/>
        <v>0</v>
      </c>
      <c r="AF508" s="172">
        <f t="shared" si="303"/>
        <v>0</v>
      </c>
      <c r="AG508" s="172">
        <f t="shared" si="303"/>
        <v>0</v>
      </c>
      <c r="AH508" s="71">
        <f t="shared" si="303"/>
        <v>0</v>
      </c>
      <c r="AI508" s="71">
        <f t="shared" si="303"/>
        <v>0</v>
      </c>
      <c r="AJ508" s="71">
        <f t="shared" si="303"/>
        <v>0</v>
      </c>
      <c r="AK508" s="71">
        <f t="shared" si="303"/>
        <v>0</v>
      </c>
      <c r="AL508" s="172">
        <f t="shared" si="303"/>
        <v>0</v>
      </c>
      <c r="AM508" s="172">
        <f t="shared" si="303"/>
        <v>0</v>
      </c>
      <c r="AN508" s="172">
        <f t="shared" si="303"/>
        <v>0</v>
      </c>
      <c r="AO508" s="172">
        <f t="shared" si="303"/>
        <v>1</v>
      </c>
      <c r="AP508" s="172">
        <f t="shared" si="303"/>
        <v>0</v>
      </c>
      <c r="AQ508" s="172">
        <f t="shared" si="303"/>
        <v>0</v>
      </c>
      <c r="AR508" s="172">
        <f t="shared" si="303"/>
        <v>0</v>
      </c>
      <c r="AS508" s="172">
        <f t="shared" si="303"/>
        <v>1</v>
      </c>
      <c r="AT508" s="172">
        <f t="shared" si="303"/>
        <v>0</v>
      </c>
      <c r="AU508" s="172">
        <f t="shared" si="303"/>
        <v>0</v>
      </c>
      <c r="AV508" s="172">
        <f t="shared" si="303"/>
        <v>0</v>
      </c>
      <c r="AW508" s="172">
        <f t="shared" si="303"/>
        <v>0</v>
      </c>
      <c r="AX508" s="172">
        <f t="shared" si="303"/>
        <v>0</v>
      </c>
      <c r="AY508" s="172">
        <f t="shared" si="303"/>
        <v>0</v>
      </c>
      <c r="AZ508" s="172"/>
      <c r="BA508" s="172">
        <f t="shared" ref="BA508:BI508" si="304">COUNTIF(BA$7:BA$491,"TQDN")</f>
        <v>0</v>
      </c>
      <c r="BB508" s="172">
        <f t="shared" si="304"/>
        <v>0</v>
      </c>
      <c r="BC508" s="172">
        <f t="shared" si="304"/>
        <v>0</v>
      </c>
      <c r="BD508" s="172">
        <f t="shared" si="304"/>
        <v>0</v>
      </c>
      <c r="BE508" s="172">
        <f t="shared" si="304"/>
        <v>0</v>
      </c>
      <c r="BF508" s="172">
        <f t="shared" si="304"/>
        <v>1</v>
      </c>
      <c r="BG508" s="172">
        <f t="shared" si="304"/>
        <v>0</v>
      </c>
      <c r="BH508" s="172">
        <f t="shared" si="304"/>
        <v>0</v>
      </c>
      <c r="BI508" s="172">
        <f t="shared" si="304"/>
        <v>0</v>
      </c>
      <c r="BJ508" s="2"/>
      <c r="BK508" s="1"/>
      <c r="BL508" s="2"/>
      <c r="BM508" s="2"/>
      <c r="BN508" s="2"/>
      <c r="BO508" s="2"/>
      <c r="BP508" s="2"/>
      <c r="BQ508" s="2"/>
      <c r="BR508" s="2"/>
      <c r="BS508" s="387"/>
      <c r="BT508" s="387"/>
      <c r="BU508" s="387"/>
      <c r="BV508" s="387"/>
      <c r="BW508" s="387"/>
      <c r="BX508" s="387"/>
      <c r="BY508" s="387"/>
      <c r="BZ508" s="387"/>
      <c r="CA508" s="387"/>
      <c r="CB508" s="387"/>
      <c r="CC508" s="2"/>
      <c r="CD508" s="2"/>
      <c r="CE508" s="2"/>
      <c r="CF508" s="2"/>
      <c r="CG508" s="2"/>
      <c r="CH508" s="2"/>
      <c r="CI508" s="2"/>
      <c r="CJ508" s="2"/>
      <c r="CK508" s="2"/>
      <c r="CL508" s="2"/>
      <c r="CM508" s="2"/>
      <c r="CN508" s="2"/>
      <c r="CO508" s="2"/>
      <c r="CP508" s="2"/>
      <c r="CQ508" s="2"/>
      <c r="CR508" s="2"/>
      <c r="CS508" s="387"/>
      <c r="CT508" s="2"/>
      <c r="CU508" s="2"/>
      <c r="CV508" s="2"/>
      <c r="CW508" s="2"/>
      <c r="CX508" s="30"/>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row>
    <row r="509" spans="1:130" ht="15.75" x14ac:dyDescent="0.25">
      <c r="A509" s="233"/>
      <c r="B509" s="347"/>
      <c r="C509" s="294"/>
      <c r="D509" s="687"/>
      <c r="E509" s="688"/>
      <c r="F509" s="693"/>
      <c r="G509" s="286" t="s">
        <v>946</v>
      </c>
      <c r="H509" s="162"/>
      <c r="I509" s="173"/>
      <c r="J509" s="162"/>
      <c r="K509" s="162"/>
      <c r="L509" s="166"/>
      <c r="M509" s="166"/>
      <c r="N509" s="301"/>
      <c r="O509" s="167"/>
      <c r="P509" s="167"/>
      <c r="Q509" s="167"/>
      <c r="R509" s="169"/>
      <c r="S509" s="170"/>
      <c r="T509" s="170"/>
      <c r="U509" s="170"/>
      <c r="V509" s="170"/>
      <c r="W509" s="170"/>
      <c r="X509" s="170"/>
      <c r="Y509" s="170"/>
      <c r="Z509" s="171"/>
      <c r="AA509" s="172">
        <f t="shared" ref="AA509:AY509" si="305">COUNTIF(AA$7:AA$491,"LH")</f>
        <v>0</v>
      </c>
      <c r="AB509" s="172">
        <f t="shared" si="305"/>
        <v>0</v>
      </c>
      <c r="AC509" s="172">
        <f t="shared" si="305"/>
        <v>0</v>
      </c>
      <c r="AD509" s="172">
        <f t="shared" si="305"/>
        <v>0</v>
      </c>
      <c r="AE509" s="172">
        <f t="shared" si="305"/>
        <v>0</v>
      </c>
      <c r="AF509" s="172">
        <f t="shared" si="305"/>
        <v>1</v>
      </c>
      <c r="AG509" s="172">
        <f t="shared" si="305"/>
        <v>0</v>
      </c>
      <c r="AH509" s="71">
        <f t="shared" si="305"/>
        <v>0</v>
      </c>
      <c r="AI509" s="71">
        <f t="shared" si="305"/>
        <v>0</v>
      </c>
      <c r="AJ509" s="71">
        <f t="shared" si="305"/>
        <v>0</v>
      </c>
      <c r="AK509" s="71">
        <f t="shared" si="305"/>
        <v>0</v>
      </c>
      <c r="AL509" s="172">
        <f t="shared" si="305"/>
        <v>0</v>
      </c>
      <c r="AM509" s="172">
        <f t="shared" si="305"/>
        <v>0</v>
      </c>
      <c r="AN509" s="172">
        <f t="shared" si="305"/>
        <v>0</v>
      </c>
      <c r="AO509" s="172">
        <f t="shared" si="305"/>
        <v>0</v>
      </c>
      <c r="AP509" s="172">
        <f t="shared" si="305"/>
        <v>0</v>
      </c>
      <c r="AQ509" s="172">
        <f t="shared" si="305"/>
        <v>0</v>
      </c>
      <c r="AR509" s="172">
        <f t="shared" si="305"/>
        <v>0</v>
      </c>
      <c r="AS509" s="172">
        <f t="shared" si="305"/>
        <v>0</v>
      </c>
      <c r="AT509" s="172">
        <f t="shared" si="305"/>
        <v>0</v>
      </c>
      <c r="AU509" s="172">
        <f t="shared" si="305"/>
        <v>0</v>
      </c>
      <c r="AV509" s="172">
        <f t="shared" si="305"/>
        <v>0</v>
      </c>
      <c r="AW509" s="172">
        <f t="shared" si="305"/>
        <v>0</v>
      </c>
      <c r="AX509" s="172">
        <f t="shared" si="305"/>
        <v>0</v>
      </c>
      <c r="AY509" s="172">
        <f t="shared" si="305"/>
        <v>0</v>
      </c>
      <c r="AZ509" s="172"/>
      <c r="BA509" s="172">
        <f t="shared" ref="BA509:BI509" si="306">COUNTIF(BA$7:BA$491,"LH")</f>
        <v>0</v>
      </c>
      <c r="BB509" s="172">
        <f t="shared" si="306"/>
        <v>0</v>
      </c>
      <c r="BC509" s="172">
        <f t="shared" si="306"/>
        <v>0</v>
      </c>
      <c r="BD509" s="172">
        <f t="shared" si="306"/>
        <v>0</v>
      </c>
      <c r="BE509" s="172">
        <f t="shared" si="306"/>
        <v>0</v>
      </c>
      <c r="BF509" s="172">
        <f t="shared" si="306"/>
        <v>0</v>
      </c>
      <c r="BG509" s="172">
        <f t="shared" si="306"/>
        <v>0</v>
      </c>
      <c r="BH509" s="172">
        <f t="shared" si="306"/>
        <v>0</v>
      </c>
      <c r="BI509" s="172">
        <f t="shared" si="306"/>
        <v>0</v>
      </c>
      <c r="BJ509" s="2"/>
      <c r="BK509" s="1"/>
      <c r="BL509" s="2"/>
      <c r="BM509" s="2"/>
      <c r="BN509" s="2"/>
      <c r="BO509" s="2"/>
      <c r="BP509" s="2"/>
      <c r="BQ509" s="2"/>
      <c r="BR509" s="2"/>
      <c r="BS509" s="387"/>
      <c r="BT509" s="387"/>
      <c r="BU509" s="387"/>
      <c r="BV509" s="387"/>
      <c r="BW509" s="387"/>
      <c r="BX509" s="387"/>
      <c r="BY509" s="387"/>
      <c r="BZ509" s="387"/>
      <c r="CA509" s="387"/>
      <c r="CB509" s="387"/>
      <c r="CC509" s="2"/>
      <c r="CD509" s="2"/>
      <c r="CE509" s="2"/>
      <c r="CF509" s="2"/>
      <c r="CG509" s="2"/>
      <c r="CH509" s="2"/>
      <c r="CI509" s="2"/>
      <c r="CJ509" s="2"/>
      <c r="CK509" s="2"/>
      <c r="CL509" s="2"/>
      <c r="CM509" s="2"/>
      <c r="CN509" s="2"/>
      <c r="CO509" s="2"/>
      <c r="CP509" s="2"/>
      <c r="CQ509" s="2"/>
      <c r="CR509" s="2"/>
      <c r="CS509" s="387"/>
      <c r="CT509" s="2"/>
      <c r="CU509" s="2"/>
      <c r="CV509" s="2"/>
      <c r="CW509" s="2"/>
      <c r="CX509" s="30"/>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row>
    <row r="510" spans="1:130" ht="15.75" x14ac:dyDescent="0.25">
      <c r="A510" s="233"/>
      <c r="B510" s="347"/>
      <c r="C510" s="294"/>
      <c r="D510" s="687"/>
      <c r="E510" s="688"/>
      <c r="F510" s="691"/>
      <c r="G510" s="287" t="s">
        <v>947</v>
      </c>
      <c r="H510" s="163"/>
      <c r="I510" s="173"/>
      <c r="J510" s="163"/>
      <c r="K510" s="163"/>
      <c r="L510" s="166"/>
      <c r="M510" s="166"/>
      <c r="N510" s="301"/>
      <c r="O510" s="167"/>
      <c r="P510" s="167"/>
      <c r="Q510" s="167"/>
      <c r="R510" s="169"/>
      <c r="S510" s="170"/>
      <c r="T510" s="170"/>
      <c r="U510" s="170"/>
      <c r="V510" s="170"/>
      <c r="W510" s="170"/>
      <c r="X510" s="170"/>
      <c r="Y510" s="170"/>
      <c r="Z510" s="171"/>
      <c r="AA510" s="174">
        <v>5</v>
      </c>
      <c r="AB510" s="174">
        <f t="shared" ref="AB510:AY510" si="307">SUM(COUNTIF(AB$7:AB$491,"HĐH"),COUNTIF(AB$7:AB$491,"HĐH+HĐC"),COUNTIF(AB$7:AB$491,"HĐH+HĐNT"),COUNTIF(AB$7:AB$491,"HĐH+HĐG"))</f>
        <v>5</v>
      </c>
      <c r="AC510" s="174">
        <f t="shared" si="307"/>
        <v>5</v>
      </c>
      <c r="AD510" s="174">
        <f t="shared" si="307"/>
        <v>5</v>
      </c>
      <c r="AE510" s="174">
        <f t="shared" si="307"/>
        <v>5</v>
      </c>
      <c r="AF510" s="174">
        <f t="shared" si="307"/>
        <v>5</v>
      </c>
      <c r="AG510" s="174">
        <f t="shared" si="307"/>
        <v>5</v>
      </c>
      <c r="AH510" s="153">
        <f t="shared" si="307"/>
        <v>5</v>
      </c>
      <c r="AI510" s="153">
        <f t="shared" si="307"/>
        <v>5</v>
      </c>
      <c r="AJ510" s="153">
        <f t="shared" si="307"/>
        <v>5</v>
      </c>
      <c r="AK510" s="153">
        <f t="shared" si="307"/>
        <v>5</v>
      </c>
      <c r="AL510" s="174">
        <f t="shared" si="307"/>
        <v>5</v>
      </c>
      <c r="AM510" s="174">
        <f t="shared" si="307"/>
        <v>5</v>
      </c>
      <c r="AN510" s="174">
        <f t="shared" si="307"/>
        <v>5</v>
      </c>
      <c r="AO510" s="174">
        <f t="shared" si="307"/>
        <v>5</v>
      </c>
      <c r="AP510" s="174">
        <f t="shared" si="307"/>
        <v>5</v>
      </c>
      <c r="AQ510" s="174">
        <f t="shared" si="307"/>
        <v>5</v>
      </c>
      <c r="AR510" s="174">
        <f t="shared" si="307"/>
        <v>5</v>
      </c>
      <c r="AS510" s="174">
        <f t="shared" si="307"/>
        <v>5</v>
      </c>
      <c r="AT510" s="174">
        <f t="shared" si="307"/>
        <v>5</v>
      </c>
      <c r="AU510" s="174">
        <f t="shared" si="307"/>
        <v>5</v>
      </c>
      <c r="AV510" s="174">
        <f t="shared" si="307"/>
        <v>5</v>
      </c>
      <c r="AW510" s="174">
        <f t="shared" si="307"/>
        <v>5</v>
      </c>
      <c r="AX510" s="174">
        <f t="shared" si="307"/>
        <v>5</v>
      </c>
      <c r="AY510" s="174">
        <f t="shared" si="307"/>
        <v>5</v>
      </c>
      <c r="AZ510" s="174"/>
      <c r="BA510" s="174">
        <f t="shared" ref="BA510:BI510" si="308">SUM(COUNTIF(BA$7:BA$491,"HĐH"),COUNTIF(BA$7:BA$491,"HĐH+HĐC"),COUNTIF(BA$7:BA$491,"HĐH+HĐNT"),COUNTIF(BA$7:BA$491,"HĐH+HĐG"))</f>
        <v>5</v>
      </c>
      <c r="BB510" s="174">
        <f t="shared" si="308"/>
        <v>5</v>
      </c>
      <c r="BC510" s="174">
        <f t="shared" si="308"/>
        <v>5</v>
      </c>
      <c r="BD510" s="174">
        <f t="shared" si="308"/>
        <v>5</v>
      </c>
      <c r="BE510" s="174">
        <f t="shared" si="308"/>
        <v>5</v>
      </c>
      <c r="BF510" s="174">
        <f t="shared" si="308"/>
        <v>5</v>
      </c>
      <c r="BG510" s="174">
        <f t="shared" si="308"/>
        <v>5</v>
      </c>
      <c r="BH510" s="174">
        <f t="shared" si="308"/>
        <v>3</v>
      </c>
      <c r="BI510" s="174">
        <f t="shared" si="308"/>
        <v>5</v>
      </c>
      <c r="BJ510" s="2"/>
      <c r="BK510" s="1"/>
      <c r="BL510" s="2"/>
      <c r="BM510" s="2"/>
      <c r="BN510" s="2"/>
      <c r="BO510" s="2"/>
      <c r="BP510" s="2"/>
      <c r="BQ510" s="2"/>
      <c r="BR510" s="2"/>
      <c r="BS510" s="387"/>
      <c r="BT510" s="387"/>
      <c r="BU510" s="387"/>
      <c r="BV510" s="387"/>
      <c r="BW510" s="387"/>
      <c r="BX510" s="387"/>
      <c r="BY510" s="387"/>
      <c r="BZ510" s="387"/>
      <c r="CA510" s="387"/>
      <c r="CB510" s="387"/>
      <c r="CC510" s="2"/>
      <c r="CD510" s="2"/>
      <c r="CE510" s="2"/>
      <c r="CF510" s="2"/>
      <c r="CG510" s="2"/>
      <c r="CH510" s="2"/>
      <c r="CI510" s="2"/>
      <c r="CJ510" s="2"/>
      <c r="CK510" s="2"/>
      <c r="CL510" s="2"/>
      <c r="CM510" s="2"/>
      <c r="CN510" s="2"/>
      <c r="CO510" s="2"/>
      <c r="CP510" s="2"/>
      <c r="CQ510" s="2"/>
      <c r="CR510" s="2"/>
      <c r="CS510" s="387"/>
      <c r="CT510" s="2"/>
      <c r="CU510" s="2"/>
      <c r="CV510" s="2"/>
      <c r="CW510" s="2"/>
      <c r="CX510" s="30"/>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row>
    <row r="511" spans="1:130" ht="15.75" x14ac:dyDescent="0.25">
      <c r="A511" s="233"/>
      <c r="B511" s="347"/>
      <c r="C511" s="294"/>
      <c r="D511" s="687"/>
      <c r="E511" s="688"/>
      <c r="F511" s="692"/>
      <c r="G511" s="696" t="s">
        <v>948</v>
      </c>
      <c r="H511" s="697"/>
      <c r="I511" s="697"/>
      <c r="J511" s="697"/>
      <c r="K511" s="697"/>
      <c r="L511" s="697"/>
      <c r="M511" s="697"/>
      <c r="N511" s="697"/>
      <c r="O511" s="697"/>
      <c r="P511" s="697"/>
      <c r="Q511" s="697"/>
      <c r="R511" s="169"/>
      <c r="S511" s="170"/>
      <c r="T511" s="170"/>
      <c r="U511" s="170"/>
      <c r="V511" s="170"/>
      <c r="W511" s="170"/>
      <c r="X511" s="170"/>
      <c r="Y511" s="170"/>
      <c r="Z511" s="171"/>
      <c r="AA511" s="175">
        <f t="shared" ref="AA511:AY511" si="309">COUNTIF(AA$7:AA$143,"HĐH")</f>
        <v>1</v>
      </c>
      <c r="AB511" s="175">
        <f t="shared" si="309"/>
        <v>1</v>
      </c>
      <c r="AC511" s="175">
        <f t="shared" si="309"/>
        <v>1</v>
      </c>
      <c r="AD511" s="175">
        <f t="shared" si="309"/>
        <v>1</v>
      </c>
      <c r="AE511" s="175">
        <f t="shared" si="309"/>
        <v>1</v>
      </c>
      <c r="AF511" s="175">
        <f t="shared" si="309"/>
        <v>1</v>
      </c>
      <c r="AG511" s="175">
        <f t="shared" si="309"/>
        <v>1</v>
      </c>
      <c r="AH511" s="100">
        <f t="shared" si="309"/>
        <v>1</v>
      </c>
      <c r="AI511" s="100">
        <f t="shared" si="309"/>
        <v>1</v>
      </c>
      <c r="AJ511" s="100">
        <f t="shared" si="309"/>
        <v>1</v>
      </c>
      <c r="AK511" s="100">
        <f t="shared" si="309"/>
        <v>1</v>
      </c>
      <c r="AL511" s="175">
        <f t="shared" si="309"/>
        <v>1</v>
      </c>
      <c r="AM511" s="175">
        <f t="shared" si="309"/>
        <v>1</v>
      </c>
      <c r="AN511" s="175">
        <f t="shared" si="309"/>
        <v>1</v>
      </c>
      <c r="AO511" s="175">
        <f t="shared" si="309"/>
        <v>1</v>
      </c>
      <c r="AP511" s="175">
        <f t="shared" si="309"/>
        <v>1</v>
      </c>
      <c r="AQ511" s="175">
        <f t="shared" si="309"/>
        <v>1</v>
      </c>
      <c r="AR511" s="175">
        <f t="shared" si="309"/>
        <v>1</v>
      </c>
      <c r="AS511" s="175">
        <f t="shared" si="309"/>
        <v>1</v>
      </c>
      <c r="AT511" s="175">
        <f t="shared" si="309"/>
        <v>1</v>
      </c>
      <c r="AU511" s="175">
        <f t="shared" si="309"/>
        <v>1</v>
      </c>
      <c r="AV511" s="175">
        <f t="shared" si="309"/>
        <v>1</v>
      </c>
      <c r="AW511" s="175">
        <f t="shared" si="309"/>
        <v>1</v>
      </c>
      <c r="AX511" s="175">
        <f t="shared" si="309"/>
        <v>1</v>
      </c>
      <c r="AY511" s="175">
        <f t="shared" si="309"/>
        <v>1</v>
      </c>
      <c r="AZ511" s="175"/>
      <c r="BA511" s="175">
        <f t="shared" ref="BA511:BR511" si="310">COUNTIF(BA$7:BA$143,"HĐH")</f>
        <v>1</v>
      </c>
      <c r="BB511" s="175">
        <f t="shared" si="310"/>
        <v>2</v>
      </c>
      <c r="BC511" s="175">
        <f t="shared" si="310"/>
        <v>1</v>
      </c>
      <c r="BD511" s="175">
        <f t="shared" si="310"/>
        <v>1</v>
      </c>
      <c r="BE511" s="175">
        <f t="shared" si="310"/>
        <v>1</v>
      </c>
      <c r="BF511" s="175">
        <f t="shared" si="310"/>
        <v>1</v>
      </c>
      <c r="BG511" s="175">
        <f t="shared" si="310"/>
        <v>1</v>
      </c>
      <c r="BH511" s="175">
        <f t="shared" si="310"/>
        <v>0</v>
      </c>
      <c r="BI511" s="175">
        <f t="shared" si="310"/>
        <v>1</v>
      </c>
      <c r="BJ511" s="175">
        <f t="shared" si="310"/>
        <v>0</v>
      </c>
      <c r="BK511" s="175">
        <f t="shared" si="310"/>
        <v>0</v>
      </c>
      <c r="BL511" s="175">
        <f t="shared" si="310"/>
        <v>0</v>
      </c>
      <c r="BM511" s="175">
        <f t="shared" si="310"/>
        <v>0</v>
      </c>
      <c r="BN511" s="175">
        <f t="shared" si="310"/>
        <v>0</v>
      </c>
      <c r="BO511" s="175">
        <f t="shared" si="310"/>
        <v>0</v>
      </c>
      <c r="BP511" s="175">
        <f t="shared" si="310"/>
        <v>0</v>
      </c>
      <c r="BQ511" s="175">
        <f t="shared" si="310"/>
        <v>0</v>
      </c>
      <c r="BR511" s="175">
        <f t="shared" si="310"/>
        <v>0</v>
      </c>
      <c r="BS511" s="175"/>
      <c r="BT511" s="175"/>
      <c r="BU511" s="175"/>
      <c r="BV511" s="175"/>
      <c r="BW511" s="175"/>
      <c r="BX511" s="175"/>
      <c r="BY511" s="175"/>
      <c r="BZ511" s="175"/>
      <c r="CA511" s="175"/>
      <c r="CB511" s="175"/>
      <c r="CC511" s="175">
        <f>COUNTIF(CC$7:CC$143,"HĐH")</f>
        <v>0</v>
      </c>
      <c r="CD511" s="175"/>
      <c r="CE511" s="175">
        <f t="shared" ref="CE511:CR511" si="311">COUNTIF(CE$7:CE$143,"HĐH")</f>
        <v>0</v>
      </c>
      <c r="CF511" s="175">
        <f t="shared" si="311"/>
        <v>0</v>
      </c>
      <c r="CG511" s="175">
        <f t="shared" si="311"/>
        <v>0</v>
      </c>
      <c r="CH511" s="175">
        <f t="shared" si="311"/>
        <v>0</v>
      </c>
      <c r="CI511" s="175">
        <f t="shared" si="311"/>
        <v>0</v>
      </c>
      <c r="CJ511" s="175">
        <f t="shared" si="311"/>
        <v>0</v>
      </c>
      <c r="CK511" s="175">
        <f t="shared" si="311"/>
        <v>0</v>
      </c>
      <c r="CL511" s="175">
        <f t="shared" si="311"/>
        <v>0</v>
      </c>
      <c r="CM511" s="175">
        <f t="shared" si="311"/>
        <v>0</v>
      </c>
      <c r="CN511" s="175">
        <f t="shared" si="311"/>
        <v>0</v>
      </c>
      <c r="CO511" s="175">
        <f t="shared" si="311"/>
        <v>0</v>
      </c>
      <c r="CP511" s="175">
        <f t="shared" si="311"/>
        <v>0</v>
      </c>
      <c r="CQ511" s="175">
        <f t="shared" si="311"/>
        <v>0</v>
      </c>
      <c r="CR511" s="175">
        <f t="shared" si="311"/>
        <v>0</v>
      </c>
      <c r="CS511" s="175"/>
      <c r="CT511" s="175">
        <f t="shared" ref="CT511:DF511" si="312">COUNTIF(CT$7:CT$143,"HĐH")</f>
        <v>0</v>
      </c>
      <c r="CU511" s="175">
        <f t="shared" si="312"/>
        <v>0</v>
      </c>
      <c r="CV511" s="175">
        <f t="shared" si="312"/>
        <v>0</v>
      </c>
      <c r="CW511" s="175">
        <f t="shared" si="312"/>
        <v>0</v>
      </c>
      <c r="CX511" s="356">
        <f t="shared" si="312"/>
        <v>0</v>
      </c>
      <c r="CY511" s="175">
        <f t="shared" si="312"/>
        <v>0</v>
      </c>
      <c r="CZ511" s="175">
        <f t="shared" si="312"/>
        <v>0</v>
      </c>
      <c r="DA511" s="175">
        <f t="shared" si="312"/>
        <v>0</v>
      </c>
      <c r="DB511" s="175">
        <f t="shared" si="312"/>
        <v>0</v>
      </c>
      <c r="DC511" s="175">
        <f t="shared" si="312"/>
        <v>0</v>
      </c>
      <c r="DD511" s="175">
        <f t="shared" si="312"/>
        <v>0</v>
      </c>
      <c r="DE511" s="175">
        <f t="shared" si="312"/>
        <v>0</v>
      </c>
      <c r="DF511" s="175">
        <f t="shared" si="312"/>
        <v>0</v>
      </c>
      <c r="DG511" s="2"/>
      <c r="DH511" s="2"/>
      <c r="DI511" s="2"/>
      <c r="DJ511" s="2"/>
      <c r="DK511" s="2"/>
      <c r="DL511" s="2"/>
      <c r="DM511" s="2"/>
      <c r="DN511" s="2"/>
      <c r="DO511" s="2"/>
      <c r="DP511" s="2"/>
      <c r="DQ511" s="2"/>
      <c r="DR511" s="2"/>
      <c r="DS511" s="2"/>
      <c r="DT511" s="2"/>
      <c r="DU511" s="2"/>
      <c r="DV511" s="2"/>
      <c r="DW511" s="2"/>
      <c r="DX511" s="2"/>
      <c r="DY511" s="2"/>
      <c r="DZ511" s="2"/>
    </row>
    <row r="512" spans="1:130" ht="15.75" x14ac:dyDescent="0.25">
      <c r="A512" s="233"/>
      <c r="B512" s="347"/>
      <c r="C512" s="294"/>
      <c r="D512" s="687"/>
      <c r="E512" s="688"/>
      <c r="F512" s="692"/>
      <c r="G512" s="699" t="s">
        <v>949</v>
      </c>
      <c r="H512" s="700"/>
      <c r="I512" s="700"/>
      <c r="J512" s="700"/>
      <c r="K512" s="700"/>
      <c r="L512" s="700"/>
      <c r="M512" s="700"/>
      <c r="N512" s="700"/>
      <c r="O512" s="700"/>
      <c r="P512" s="700"/>
      <c r="Q512" s="700"/>
      <c r="R512" s="702"/>
      <c r="S512" s="170"/>
      <c r="T512" s="170"/>
      <c r="U512" s="170"/>
      <c r="V512" s="170"/>
      <c r="W512" s="170"/>
      <c r="X512" s="170"/>
      <c r="Y512" s="170"/>
      <c r="Z512" s="171"/>
      <c r="AA512" s="175">
        <f>COUNTIF(AA$143:AA$273,"HĐH")</f>
        <v>1</v>
      </c>
      <c r="AB512" s="175">
        <f>COUNTIF(AB$143:AB$273,"HĐH")</f>
        <v>1</v>
      </c>
      <c r="AC512" s="175">
        <f>COUNTIF(AC$143:AC$273,"HĐH")</f>
        <v>1</v>
      </c>
      <c r="AD512" s="175">
        <f>COUNTIF(AD$143:AD$273,"HĐH")</f>
        <v>1</v>
      </c>
      <c r="AE512" s="175">
        <f>COUNTIF(AE$7:AE$143,"HĐH")</f>
        <v>1</v>
      </c>
      <c r="AF512" s="175">
        <f t="shared" ref="AF512:AY512" si="313">COUNTIF(AF$143:AF$273,"HĐH")</f>
        <v>1</v>
      </c>
      <c r="AG512" s="175">
        <f t="shared" si="313"/>
        <v>1</v>
      </c>
      <c r="AH512" s="100">
        <f t="shared" si="313"/>
        <v>1</v>
      </c>
      <c r="AI512" s="100">
        <f t="shared" si="313"/>
        <v>1</v>
      </c>
      <c r="AJ512" s="100">
        <f t="shared" si="313"/>
        <v>1</v>
      </c>
      <c r="AK512" s="100">
        <f t="shared" si="313"/>
        <v>1</v>
      </c>
      <c r="AL512" s="175">
        <f t="shared" si="313"/>
        <v>1</v>
      </c>
      <c r="AM512" s="175">
        <f t="shared" si="313"/>
        <v>1</v>
      </c>
      <c r="AN512" s="175">
        <f t="shared" si="313"/>
        <v>1</v>
      </c>
      <c r="AO512" s="175">
        <f t="shared" si="313"/>
        <v>1</v>
      </c>
      <c r="AP512" s="175">
        <f t="shared" si="313"/>
        <v>0</v>
      </c>
      <c r="AQ512" s="175">
        <f t="shared" si="313"/>
        <v>2</v>
      </c>
      <c r="AR512" s="175">
        <f t="shared" si="313"/>
        <v>1</v>
      </c>
      <c r="AS512" s="175">
        <f t="shared" si="313"/>
        <v>1</v>
      </c>
      <c r="AT512" s="175">
        <f t="shared" si="313"/>
        <v>1</v>
      </c>
      <c r="AU512" s="175">
        <f t="shared" si="313"/>
        <v>1</v>
      </c>
      <c r="AV512" s="175">
        <f t="shared" si="313"/>
        <v>1</v>
      </c>
      <c r="AW512" s="175">
        <f t="shared" si="313"/>
        <v>1</v>
      </c>
      <c r="AX512" s="175">
        <f t="shared" si="313"/>
        <v>1</v>
      </c>
      <c r="AY512" s="175">
        <f t="shared" si="313"/>
        <v>1</v>
      </c>
      <c r="AZ512" s="175"/>
      <c r="BA512" s="175">
        <f t="shared" ref="BA512:BI512" si="314">COUNTIF(BA$143:BA$273,"HĐH")</f>
        <v>1</v>
      </c>
      <c r="BB512" s="175">
        <f t="shared" si="314"/>
        <v>1</v>
      </c>
      <c r="BC512" s="175">
        <f t="shared" si="314"/>
        <v>1</v>
      </c>
      <c r="BD512" s="175">
        <f t="shared" si="314"/>
        <v>1</v>
      </c>
      <c r="BE512" s="175">
        <f t="shared" si="314"/>
        <v>1</v>
      </c>
      <c r="BF512" s="175">
        <f t="shared" si="314"/>
        <v>1</v>
      </c>
      <c r="BG512" s="175">
        <f t="shared" si="314"/>
        <v>1</v>
      </c>
      <c r="BH512" s="175">
        <f t="shared" si="314"/>
        <v>1</v>
      </c>
      <c r="BI512" s="175">
        <f t="shared" si="314"/>
        <v>1</v>
      </c>
      <c r="BJ512" s="2"/>
      <c r="BK512" s="1"/>
      <c r="BL512" s="2"/>
      <c r="BM512" s="2"/>
      <c r="BN512" s="2"/>
      <c r="BO512" s="2"/>
      <c r="BP512" s="2"/>
      <c r="BQ512" s="2"/>
      <c r="BR512" s="2"/>
      <c r="BS512" s="387"/>
      <c r="BT512" s="387"/>
      <c r="BU512" s="387"/>
      <c r="BV512" s="387"/>
      <c r="BW512" s="387"/>
      <c r="BX512" s="387"/>
      <c r="BY512" s="387"/>
      <c r="BZ512" s="387"/>
      <c r="CA512" s="387"/>
      <c r="CB512" s="387"/>
      <c r="CC512" s="2"/>
      <c r="CD512" s="2"/>
      <c r="CE512" s="2"/>
      <c r="CF512" s="2"/>
      <c r="CG512" s="2"/>
      <c r="CH512" s="2"/>
      <c r="CI512" s="2"/>
      <c r="CJ512" s="2"/>
      <c r="CK512" s="2"/>
      <c r="CL512" s="2"/>
      <c r="CM512" s="2"/>
      <c r="CN512" s="2"/>
      <c r="CO512" s="2"/>
      <c r="CP512" s="2"/>
      <c r="CQ512" s="2"/>
      <c r="CR512" s="2"/>
      <c r="CS512" s="387"/>
      <c r="CT512" s="2"/>
      <c r="CU512" s="2"/>
      <c r="CV512" s="2"/>
      <c r="CW512" s="2"/>
      <c r="CX512" s="30"/>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row>
    <row r="513" spans="1:130" ht="15.75" x14ac:dyDescent="0.25">
      <c r="A513" s="233"/>
      <c r="B513" s="347"/>
      <c r="C513" s="294"/>
      <c r="D513" s="687"/>
      <c r="E513" s="688"/>
      <c r="F513" s="692"/>
      <c r="G513" s="696" t="s">
        <v>950</v>
      </c>
      <c r="H513" s="697"/>
      <c r="I513" s="697"/>
      <c r="J513" s="697"/>
      <c r="K513" s="697"/>
      <c r="L513" s="697"/>
      <c r="M513" s="697"/>
      <c r="N513" s="697"/>
      <c r="O513" s="697"/>
      <c r="P513" s="697"/>
      <c r="Q513" s="697"/>
      <c r="R513" s="703"/>
      <c r="S513" s="170"/>
      <c r="T513" s="170"/>
      <c r="U513" s="170"/>
      <c r="V513" s="170"/>
      <c r="W513" s="170"/>
      <c r="X513" s="170"/>
      <c r="Y513" s="170"/>
      <c r="Z513" s="171"/>
      <c r="AA513" s="175">
        <v>1</v>
      </c>
      <c r="AB513" s="175">
        <v>2</v>
      </c>
      <c r="AC513" s="175">
        <f t="shared" ref="AC513:AY513" si="315">COUNTIF(AC$274:AC$348,"HĐH")</f>
        <v>1</v>
      </c>
      <c r="AD513" s="175">
        <f t="shared" si="315"/>
        <v>1</v>
      </c>
      <c r="AE513" s="175">
        <f t="shared" si="315"/>
        <v>1</v>
      </c>
      <c r="AF513" s="175">
        <f t="shared" si="315"/>
        <v>1</v>
      </c>
      <c r="AG513" s="175">
        <f t="shared" si="315"/>
        <v>1</v>
      </c>
      <c r="AH513" s="100">
        <f t="shared" si="315"/>
        <v>2</v>
      </c>
      <c r="AI513" s="100">
        <f t="shared" si="315"/>
        <v>1</v>
      </c>
      <c r="AJ513" s="100">
        <f t="shared" si="315"/>
        <v>1</v>
      </c>
      <c r="AK513" s="100">
        <f t="shared" si="315"/>
        <v>1</v>
      </c>
      <c r="AL513" s="175">
        <f t="shared" si="315"/>
        <v>2</v>
      </c>
      <c r="AM513" s="175">
        <f t="shared" si="315"/>
        <v>1</v>
      </c>
      <c r="AN513" s="175">
        <f t="shared" si="315"/>
        <v>1</v>
      </c>
      <c r="AO513" s="175">
        <f t="shared" si="315"/>
        <v>2</v>
      </c>
      <c r="AP513" s="175">
        <f t="shared" si="315"/>
        <v>1</v>
      </c>
      <c r="AQ513" s="175">
        <f t="shared" si="315"/>
        <v>1</v>
      </c>
      <c r="AR513" s="175">
        <f t="shared" si="315"/>
        <v>0</v>
      </c>
      <c r="AS513" s="175">
        <f t="shared" si="315"/>
        <v>2</v>
      </c>
      <c r="AT513" s="175">
        <f t="shared" si="315"/>
        <v>2</v>
      </c>
      <c r="AU513" s="175">
        <f t="shared" si="315"/>
        <v>2</v>
      </c>
      <c r="AV513" s="175">
        <f t="shared" si="315"/>
        <v>1</v>
      </c>
      <c r="AW513" s="175">
        <f t="shared" si="315"/>
        <v>1</v>
      </c>
      <c r="AX513" s="175">
        <f t="shared" si="315"/>
        <v>1</v>
      </c>
      <c r="AY513" s="175">
        <f t="shared" si="315"/>
        <v>2</v>
      </c>
      <c r="AZ513" s="175"/>
      <c r="BA513" s="175">
        <f t="shared" ref="BA513:BI513" si="316">COUNTIF(BA$274:BA$348,"HĐH")</f>
        <v>1</v>
      </c>
      <c r="BB513" s="175">
        <f t="shared" si="316"/>
        <v>0</v>
      </c>
      <c r="BC513" s="175">
        <f t="shared" si="316"/>
        <v>2</v>
      </c>
      <c r="BD513" s="175">
        <f t="shared" si="316"/>
        <v>2</v>
      </c>
      <c r="BE513" s="175">
        <f t="shared" si="316"/>
        <v>1</v>
      </c>
      <c r="BF513" s="175">
        <f t="shared" si="316"/>
        <v>2</v>
      </c>
      <c r="BG513" s="175">
        <f t="shared" si="316"/>
        <v>2</v>
      </c>
      <c r="BH513" s="175">
        <f t="shared" si="316"/>
        <v>1</v>
      </c>
      <c r="BI513" s="175">
        <f t="shared" si="316"/>
        <v>1</v>
      </c>
      <c r="BJ513" s="2"/>
      <c r="BK513" s="1"/>
      <c r="BL513" s="2"/>
      <c r="BM513" s="2"/>
      <c r="BN513" s="2"/>
      <c r="BO513" s="2"/>
      <c r="BP513" s="2"/>
      <c r="BQ513" s="2"/>
      <c r="BR513" s="2"/>
      <c r="BS513" s="387"/>
      <c r="BT513" s="387"/>
      <c r="BU513" s="387"/>
      <c r="BV513" s="387"/>
      <c r="BW513" s="387"/>
      <c r="BX513" s="387"/>
      <c r="BY513" s="387"/>
      <c r="BZ513" s="387"/>
      <c r="CA513" s="387"/>
      <c r="CB513" s="387"/>
      <c r="CC513" s="2"/>
      <c r="CD513" s="2"/>
      <c r="CE513" s="2"/>
      <c r="CF513" s="2"/>
      <c r="CG513" s="2"/>
      <c r="CH513" s="2"/>
      <c r="CI513" s="2"/>
      <c r="CJ513" s="2"/>
      <c r="CK513" s="2"/>
      <c r="CL513" s="2"/>
      <c r="CM513" s="2"/>
      <c r="CN513" s="2"/>
      <c r="CO513" s="2"/>
      <c r="CP513" s="2"/>
      <c r="CQ513" s="2"/>
      <c r="CR513" s="2"/>
      <c r="CS513" s="387"/>
      <c r="CT513" s="2"/>
      <c r="CU513" s="2"/>
      <c r="CV513" s="2"/>
      <c r="CW513" s="2"/>
      <c r="CX513" s="30"/>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row>
    <row r="514" spans="1:130" ht="15.75" x14ac:dyDescent="0.25">
      <c r="A514" s="233"/>
      <c r="B514" s="347"/>
      <c r="C514" s="294"/>
      <c r="D514" s="687"/>
      <c r="E514" s="688"/>
      <c r="F514" s="692"/>
      <c r="G514" s="699" t="s">
        <v>951</v>
      </c>
      <c r="H514" s="700"/>
      <c r="I514" s="700"/>
      <c r="J514" s="700"/>
      <c r="K514" s="700"/>
      <c r="L514" s="700"/>
      <c r="M514" s="700"/>
      <c r="N514" s="700"/>
      <c r="O514" s="700"/>
      <c r="P514" s="700"/>
      <c r="Q514" s="700"/>
      <c r="R514" s="702"/>
      <c r="S514" s="170"/>
      <c r="T514" s="170"/>
      <c r="U514" s="170"/>
      <c r="V514" s="170"/>
      <c r="W514" s="170"/>
      <c r="X514" s="170"/>
      <c r="Y514" s="170"/>
      <c r="Z514" s="171"/>
      <c r="AA514" s="175">
        <f t="shared" ref="AA514:AY514" si="317">COUNTIF(AA$349:AA$407,"HĐH")</f>
        <v>0</v>
      </c>
      <c r="AB514" s="175">
        <f t="shared" si="317"/>
        <v>0</v>
      </c>
      <c r="AC514" s="175">
        <f t="shared" si="317"/>
        <v>1</v>
      </c>
      <c r="AD514" s="175">
        <f t="shared" si="317"/>
        <v>0</v>
      </c>
      <c r="AE514" s="175">
        <f t="shared" si="317"/>
        <v>0</v>
      </c>
      <c r="AF514" s="175">
        <f t="shared" si="317"/>
        <v>0</v>
      </c>
      <c r="AG514" s="175">
        <f t="shared" si="317"/>
        <v>1</v>
      </c>
      <c r="AH514" s="100">
        <f t="shared" si="317"/>
        <v>0</v>
      </c>
      <c r="AI514" s="100">
        <f t="shared" si="317"/>
        <v>1</v>
      </c>
      <c r="AJ514" s="100">
        <f t="shared" si="317"/>
        <v>0</v>
      </c>
      <c r="AK514" s="100">
        <f t="shared" si="317"/>
        <v>1</v>
      </c>
      <c r="AL514" s="175">
        <f t="shared" si="317"/>
        <v>0</v>
      </c>
      <c r="AM514" s="175">
        <f t="shared" si="317"/>
        <v>1</v>
      </c>
      <c r="AN514" s="175">
        <f t="shared" si="317"/>
        <v>0</v>
      </c>
      <c r="AO514" s="175">
        <f t="shared" si="317"/>
        <v>0</v>
      </c>
      <c r="AP514" s="175">
        <f t="shared" si="317"/>
        <v>1</v>
      </c>
      <c r="AQ514" s="175">
        <f t="shared" si="317"/>
        <v>0</v>
      </c>
      <c r="AR514" s="175">
        <f t="shared" si="317"/>
        <v>1</v>
      </c>
      <c r="AS514" s="175">
        <f t="shared" si="317"/>
        <v>0</v>
      </c>
      <c r="AT514" s="175">
        <f t="shared" si="317"/>
        <v>0</v>
      </c>
      <c r="AU514" s="175">
        <f t="shared" si="317"/>
        <v>0</v>
      </c>
      <c r="AV514" s="175">
        <f t="shared" si="317"/>
        <v>0</v>
      </c>
      <c r="AW514" s="175">
        <f t="shared" si="317"/>
        <v>1</v>
      </c>
      <c r="AX514" s="175">
        <f t="shared" si="317"/>
        <v>1</v>
      </c>
      <c r="AY514" s="175">
        <f t="shared" si="317"/>
        <v>0</v>
      </c>
      <c r="AZ514" s="175"/>
      <c r="BA514" s="175">
        <f t="shared" ref="BA514:BI514" si="318">COUNTIF(BA$349:BA$407,"HĐH")</f>
        <v>1</v>
      </c>
      <c r="BB514" s="175">
        <f t="shared" si="318"/>
        <v>1</v>
      </c>
      <c r="BC514" s="175">
        <f t="shared" si="318"/>
        <v>0</v>
      </c>
      <c r="BD514" s="175">
        <f t="shared" si="318"/>
        <v>0</v>
      </c>
      <c r="BE514" s="175">
        <f t="shared" si="318"/>
        <v>1</v>
      </c>
      <c r="BF514" s="175">
        <f t="shared" si="318"/>
        <v>0</v>
      </c>
      <c r="BG514" s="175">
        <f t="shared" si="318"/>
        <v>0</v>
      </c>
      <c r="BH514" s="175">
        <f t="shared" si="318"/>
        <v>1</v>
      </c>
      <c r="BI514" s="175">
        <f t="shared" si="318"/>
        <v>0</v>
      </c>
      <c r="BJ514" s="2"/>
      <c r="BK514" s="1"/>
      <c r="BL514" s="2"/>
      <c r="BM514" s="2"/>
      <c r="BN514" s="2"/>
      <c r="BO514" s="2"/>
      <c r="BP514" s="2"/>
      <c r="BQ514" s="2"/>
      <c r="BR514" s="2"/>
      <c r="BS514" s="387"/>
      <c r="BT514" s="387"/>
      <c r="BU514" s="387"/>
      <c r="BV514" s="387"/>
      <c r="BW514" s="387"/>
      <c r="BX514" s="387"/>
      <c r="BY514" s="387"/>
      <c r="BZ514" s="387"/>
      <c r="CA514" s="387"/>
      <c r="CB514" s="387"/>
      <c r="CC514" s="2"/>
      <c r="CD514" s="2"/>
      <c r="CE514" s="2"/>
      <c r="CF514" s="2"/>
      <c r="CG514" s="2"/>
      <c r="CH514" s="2"/>
      <c r="CI514" s="2"/>
      <c r="CJ514" s="2"/>
      <c r="CK514" s="2"/>
      <c r="CL514" s="2"/>
      <c r="CM514" s="2"/>
      <c r="CN514" s="2"/>
      <c r="CO514" s="2"/>
      <c r="CP514" s="2"/>
      <c r="CQ514" s="2"/>
      <c r="CR514" s="2"/>
      <c r="CS514" s="387"/>
      <c r="CT514" s="2"/>
      <c r="CU514" s="2"/>
      <c r="CV514" s="2"/>
      <c r="CW514" s="2"/>
      <c r="CX514" s="30"/>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row>
    <row r="515" spans="1:130" ht="15.75" x14ac:dyDescent="0.25">
      <c r="A515" s="233"/>
      <c r="B515" s="347"/>
      <c r="C515" s="164"/>
      <c r="D515" s="689"/>
      <c r="E515" s="690"/>
      <c r="F515" s="634"/>
      <c r="G515" s="696" t="s">
        <v>952</v>
      </c>
      <c r="H515" s="697"/>
      <c r="I515" s="697"/>
      <c r="J515" s="697"/>
      <c r="K515" s="697"/>
      <c r="L515" s="697"/>
      <c r="M515" s="697"/>
      <c r="N515" s="697"/>
      <c r="O515" s="697"/>
      <c r="P515" s="697"/>
      <c r="Q515" s="697"/>
      <c r="R515" s="703"/>
      <c r="S515" s="170"/>
      <c r="T515" s="170"/>
      <c r="U515" s="170"/>
      <c r="V515" s="170"/>
      <c r="W515" s="170"/>
      <c r="X515" s="170"/>
      <c r="Y515" s="170"/>
      <c r="Z515" s="171"/>
      <c r="AA515" s="175">
        <f>COUNTIF(AA$408:AA$491,"HĐH")</f>
        <v>2</v>
      </c>
      <c r="AB515" s="175">
        <f>COUNTIF(AB$408:AB$491,"HĐH")</f>
        <v>1</v>
      </c>
      <c r="AC515" s="175">
        <f>COUNTIF(AC$408:AC$491,"HĐH")</f>
        <v>1</v>
      </c>
      <c r="AD515" s="175">
        <v>2</v>
      </c>
      <c r="AE515" s="175">
        <f t="shared" ref="AE515:AY515" si="319">COUNTIF(AE$408:AE$491,"HĐH")</f>
        <v>2</v>
      </c>
      <c r="AF515" s="175">
        <f t="shared" si="319"/>
        <v>2</v>
      </c>
      <c r="AG515" s="175">
        <f t="shared" si="319"/>
        <v>1</v>
      </c>
      <c r="AH515" s="100">
        <f t="shared" si="319"/>
        <v>1</v>
      </c>
      <c r="AI515" s="100">
        <f t="shared" si="319"/>
        <v>1</v>
      </c>
      <c r="AJ515" s="100">
        <f t="shared" si="319"/>
        <v>2</v>
      </c>
      <c r="AK515" s="100">
        <f t="shared" si="319"/>
        <v>1</v>
      </c>
      <c r="AL515" s="175">
        <f t="shared" si="319"/>
        <v>1</v>
      </c>
      <c r="AM515" s="175">
        <f t="shared" si="319"/>
        <v>1</v>
      </c>
      <c r="AN515" s="175">
        <f t="shared" si="319"/>
        <v>2</v>
      </c>
      <c r="AO515" s="175">
        <f t="shared" si="319"/>
        <v>1</v>
      </c>
      <c r="AP515" s="175">
        <f t="shared" si="319"/>
        <v>2</v>
      </c>
      <c r="AQ515" s="175">
        <f t="shared" si="319"/>
        <v>1</v>
      </c>
      <c r="AR515" s="175">
        <f t="shared" si="319"/>
        <v>2</v>
      </c>
      <c r="AS515" s="175">
        <f t="shared" si="319"/>
        <v>1</v>
      </c>
      <c r="AT515" s="175">
        <f t="shared" si="319"/>
        <v>1</v>
      </c>
      <c r="AU515" s="175">
        <f t="shared" si="319"/>
        <v>1</v>
      </c>
      <c r="AV515" s="175">
        <f t="shared" si="319"/>
        <v>2</v>
      </c>
      <c r="AW515" s="175">
        <f t="shared" si="319"/>
        <v>1</v>
      </c>
      <c r="AX515" s="175">
        <f t="shared" si="319"/>
        <v>1</v>
      </c>
      <c r="AY515" s="175">
        <f t="shared" si="319"/>
        <v>1</v>
      </c>
      <c r="AZ515" s="175"/>
      <c r="BA515" s="175">
        <f t="shared" ref="BA515:BI515" si="320">COUNTIF(BA$408:BA$491,"HĐH")</f>
        <v>1</v>
      </c>
      <c r="BB515" s="175">
        <f t="shared" si="320"/>
        <v>1</v>
      </c>
      <c r="BC515" s="175">
        <f t="shared" si="320"/>
        <v>1</v>
      </c>
      <c r="BD515" s="175">
        <f t="shared" si="320"/>
        <v>1</v>
      </c>
      <c r="BE515" s="175">
        <f t="shared" si="320"/>
        <v>1</v>
      </c>
      <c r="BF515" s="175">
        <f t="shared" si="320"/>
        <v>1</v>
      </c>
      <c r="BG515" s="175">
        <f t="shared" si="320"/>
        <v>1</v>
      </c>
      <c r="BH515" s="175">
        <f t="shared" si="320"/>
        <v>0</v>
      </c>
      <c r="BI515" s="175">
        <f t="shared" si="320"/>
        <v>2</v>
      </c>
      <c r="BJ515" s="2"/>
      <c r="BK515" s="1"/>
      <c r="BL515" s="2"/>
      <c r="BM515" s="2"/>
      <c r="BN515" s="2"/>
      <c r="BO515" s="2"/>
      <c r="BP515" s="2"/>
      <c r="BQ515" s="2"/>
      <c r="BR515" s="2"/>
      <c r="BS515" s="387"/>
      <c r="BT515" s="387"/>
      <c r="BU515" s="387"/>
      <c r="BV515" s="387"/>
      <c r="BW515" s="387"/>
      <c r="BX515" s="387"/>
      <c r="BY515" s="387"/>
      <c r="BZ515" s="387"/>
      <c r="CA515" s="387"/>
      <c r="CB515" s="387"/>
      <c r="CC515" s="2"/>
      <c r="CD515" s="2"/>
      <c r="CE515" s="2"/>
      <c r="CF515" s="2"/>
      <c r="CG515" s="2"/>
      <c r="CH515" s="2"/>
      <c r="CI515" s="2"/>
      <c r="CJ515" s="2"/>
      <c r="CK515" s="2"/>
      <c r="CL515" s="2"/>
      <c r="CM515" s="2"/>
      <c r="CN515" s="2"/>
      <c r="CO515" s="2"/>
      <c r="CP515" s="2"/>
      <c r="CQ515" s="2"/>
      <c r="CR515" s="2"/>
      <c r="CS515" s="387"/>
      <c r="CT515" s="2"/>
      <c r="CU515" s="2"/>
      <c r="CV515" s="2"/>
      <c r="CW515" s="2"/>
      <c r="CX515" s="30"/>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row>
    <row r="516" spans="1:130" ht="15.75" x14ac:dyDescent="0.25">
      <c r="A516" s="233"/>
      <c r="B516" s="347"/>
      <c r="C516" s="294"/>
      <c r="D516" s="316"/>
      <c r="E516" s="317"/>
      <c r="F516" s="381"/>
      <c r="G516" s="318"/>
      <c r="H516" s="381"/>
      <c r="I516" s="381"/>
      <c r="J516" s="381"/>
      <c r="K516" s="381"/>
      <c r="L516" s="381"/>
      <c r="M516" s="381"/>
      <c r="N516" s="380"/>
      <c r="O516" s="381"/>
      <c r="P516" s="381"/>
      <c r="Q516" s="381"/>
      <c r="R516" s="381"/>
      <c r="S516" s="319"/>
      <c r="T516" s="319"/>
      <c r="U516" s="319"/>
      <c r="V516" s="319"/>
      <c r="W516" s="319"/>
      <c r="X516" s="319"/>
      <c r="Y516" s="319"/>
      <c r="Z516" s="320"/>
      <c r="AA516" s="321"/>
      <c r="AB516" s="321"/>
      <c r="AC516" s="321"/>
      <c r="AD516" s="321"/>
      <c r="AE516" s="321"/>
      <c r="AF516" s="321"/>
      <c r="AG516" s="321"/>
      <c r="AH516" s="322"/>
      <c r="AI516" s="322"/>
      <c r="AJ516" s="322"/>
      <c r="AK516" s="322"/>
      <c r="AL516" s="321"/>
      <c r="AM516" s="321"/>
      <c r="AN516" s="321"/>
      <c r="AO516" s="321"/>
      <c r="AP516" s="321"/>
      <c r="AQ516" s="321"/>
      <c r="AR516" s="321"/>
      <c r="AS516" s="321"/>
      <c r="AT516" s="321"/>
      <c r="AU516" s="321"/>
      <c r="AV516" s="321"/>
      <c r="AW516" s="321"/>
      <c r="AX516" s="321"/>
      <c r="AY516" s="321"/>
      <c r="AZ516" s="321"/>
      <c r="BA516" s="321"/>
      <c r="BB516" s="321"/>
      <c r="BC516" s="321"/>
      <c r="BD516" s="321"/>
      <c r="BE516" s="321"/>
      <c r="BF516" s="321"/>
      <c r="BG516" s="321"/>
      <c r="BH516" s="321"/>
      <c r="BI516" s="321"/>
      <c r="BJ516" s="387"/>
      <c r="BK516" s="237"/>
      <c r="BL516" s="387"/>
      <c r="BM516" s="387"/>
      <c r="BN516" s="387"/>
      <c r="BO516" s="387"/>
      <c r="BP516" s="387"/>
      <c r="BQ516" s="387"/>
      <c r="BR516" s="387"/>
      <c r="BS516" s="387"/>
      <c r="BT516" s="387"/>
      <c r="BU516" s="387"/>
      <c r="BV516" s="387"/>
      <c r="BW516" s="387"/>
      <c r="BX516" s="387"/>
      <c r="BY516" s="387"/>
      <c r="BZ516" s="387"/>
      <c r="CA516" s="387"/>
      <c r="CB516" s="387"/>
      <c r="CC516" s="387"/>
      <c r="CD516" s="387"/>
      <c r="CE516" s="387"/>
      <c r="CF516" s="387"/>
      <c r="CG516" s="387"/>
      <c r="CH516" s="387"/>
      <c r="CI516" s="387"/>
      <c r="CJ516" s="387"/>
      <c r="CK516" s="387"/>
      <c r="CL516" s="387"/>
      <c r="CM516" s="387"/>
      <c r="CN516" s="387"/>
      <c r="CO516" s="387"/>
      <c r="CP516" s="387"/>
      <c r="CQ516" s="387"/>
      <c r="CR516" s="387"/>
      <c r="CS516" s="387"/>
      <c r="CT516" s="387"/>
      <c r="CU516" s="387"/>
      <c r="CV516" s="387"/>
      <c r="CW516" s="387"/>
      <c r="CX516" s="386"/>
      <c r="CY516" s="387"/>
      <c r="CZ516" s="387"/>
      <c r="DA516" s="387"/>
      <c r="DB516" s="387"/>
      <c r="DC516" s="387"/>
      <c r="DD516" s="387"/>
      <c r="DE516" s="387"/>
      <c r="DF516" s="387"/>
      <c r="DG516" s="387"/>
      <c r="DH516" s="387"/>
      <c r="DI516" s="387"/>
      <c r="DJ516" s="387"/>
      <c r="DK516" s="387"/>
      <c r="DL516" s="387"/>
      <c r="DM516" s="387"/>
      <c r="DN516" s="387"/>
      <c r="DO516" s="387"/>
      <c r="DP516" s="387"/>
      <c r="DQ516" s="387"/>
      <c r="DR516" s="387"/>
      <c r="DS516" s="387"/>
      <c r="DT516" s="387"/>
      <c r="DU516" s="387"/>
      <c r="DV516" s="387"/>
      <c r="DW516" s="387"/>
      <c r="DX516" s="387"/>
      <c r="DY516" s="387"/>
      <c r="DZ516" s="387"/>
    </row>
    <row r="517" spans="1:130" ht="15.75" x14ac:dyDescent="0.25">
      <c r="A517" s="678" t="s">
        <v>1198</v>
      </c>
      <c r="B517" s="679"/>
      <c r="C517" s="639"/>
      <c r="D517" s="176" t="s">
        <v>954</v>
      </c>
      <c r="E517" s="1"/>
      <c r="F517" s="1"/>
      <c r="G517" s="2"/>
      <c r="H517" s="2"/>
      <c r="I517" s="2"/>
      <c r="J517" s="2"/>
      <c r="K517" s="2"/>
      <c r="L517" s="2"/>
      <c r="M517" s="4"/>
      <c r="N517" s="302"/>
      <c r="O517" s="116"/>
      <c r="P517" s="116"/>
      <c r="Q517" s="116"/>
      <c r="R517" s="116"/>
      <c r="S517" s="116"/>
      <c r="T517" s="116"/>
      <c r="U517" s="116"/>
      <c r="V517" s="116"/>
      <c r="W517" s="116"/>
      <c r="X517" s="116"/>
      <c r="Y517" s="116"/>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69">
        <f t="shared" ref="BJ517:CV517" si="321">COUNTIFS($N$8:$N$490,"MN",BJ8:BJ490,2)</f>
        <v>33</v>
      </c>
      <c r="BK517" s="69">
        <f t="shared" si="321"/>
        <v>38</v>
      </c>
      <c r="BL517" s="69">
        <f t="shared" si="321"/>
        <v>39</v>
      </c>
      <c r="BM517" s="69">
        <f t="shared" si="321"/>
        <v>38</v>
      </c>
      <c r="BN517" s="69">
        <f t="shared" si="321"/>
        <v>36</v>
      </c>
      <c r="BO517" s="69">
        <f t="shared" si="321"/>
        <v>37</v>
      </c>
      <c r="BP517" s="69">
        <f t="shared" si="321"/>
        <v>33</v>
      </c>
      <c r="BQ517" s="69">
        <f t="shared" si="321"/>
        <v>33</v>
      </c>
      <c r="BR517" s="69">
        <f t="shared" si="321"/>
        <v>36</v>
      </c>
      <c r="BS517" s="69">
        <f t="shared" si="321"/>
        <v>33</v>
      </c>
      <c r="BT517" s="69">
        <f t="shared" si="321"/>
        <v>33</v>
      </c>
      <c r="BU517" s="69">
        <f t="shared" si="321"/>
        <v>33</v>
      </c>
      <c r="BV517" s="69">
        <f t="shared" si="321"/>
        <v>33</v>
      </c>
      <c r="BW517" s="69">
        <f t="shared" si="321"/>
        <v>33</v>
      </c>
      <c r="BX517" s="69">
        <f t="shared" si="321"/>
        <v>33</v>
      </c>
      <c r="BY517" s="69">
        <f t="shared" si="321"/>
        <v>33</v>
      </c>
      <c r="BZ517" s="69">
        <f t="shared" si="321"/>
        <v>33</v>
      </c>
      <c r="CA517" s="69">
        <f t="shared" si="321"/>
        <v>33</v>
      </c>
      <c r="CB517" s="69">
        <f t="shared" si="321"/>
        <v>33</v>
      </c>
      <c r="CC517" s="69">
        <f t="shared" si="321"/>
        <v>35</v>
      </c>
      <c r="CD517" s="69">
        <f t="shared" si="321"/>
        <v>33</v>
      </c>
      <c r="CE517" s="69">
        <f t="shared" si="321"/>
        <v>35</v>
      </c>
      <c r="CF517" s="69">
        <f t="shared" si="321"/>
        <v>35</v>
      </c>
      <c r="CG517" s="69">
        <f t="shared" si="321"/>
        <v>35</v>
      </c>
      <c r="CH517" s="69">
        <f t="shared" si="321"/>
        <v>36</v>
      </c>
      <c r="CI517" s="69">
        <f t="shared" si="321"/>
        <v>36</v>
      </c>
      <c r="CJ517" s="69">
        <f t="shared" si="321"/>
        <v>36</v>
      </c>
      <c r="CK517" s="69">
        <f t="shared" si="321"/>
        <v>33</v>
      </c>
      <c r="CL517" s="69">
        <f t="shared" si="321"/>
        <v>35</v>
      </c>
      <c r="CM517" s="69">
        <f t="shared" si="321"/>
        <v>35</v>
      </c>
      <c r="CN517" s="69">
        <f t="shared" si="321"/>
        <v>35</v>
      </c>
      <c r="CO517" s="69">
        <f t="shared" si="321"/>
        <v>37</v>
      </c>
      <c r="CP517" s="69">
        <f t="shared" si="321"/>
        <v>40</v>
      </c>
      <c r="CQ517" s="69">
        <f t="shared" si="321"/>
        <v>39</v>
      </c>
      <c r="CR517" s="69">
        <f t="shared" si="321"/>
        <v>39</v>
      </c>
      <c r="CS517" s="69">
        <f t="shared" si="321"/>
        <v>39</v>
      </c>
      <c r="CT517" s="69">
        <f t="shared" si="321"/>
        <v>40</v>
      </c>
      <c r="CU517" s="69">
        <f t="shared" si="321"/>
        <v>41</v>
      </c>
      <c r="CV517" s="69">
        <f t="shared" si="321"/>
        <v>41</v>
      </c>
      <c r="CW517" s="177"/>
      <c r="CX517" s="357"/>
      <c r="CY517" s="178"/>
      <c r="CZ517" s="178"/>
      <c r="DA517" s="178"/>
      <c r="DB517" s="178"/>
      <c r="DC517" s="178"/>
      <c r="DD517" s="178"/>
      <c r="DE517" s="178"/>
      <c r="DF517" s="179"/>
      <c r="DG517" s="2"/>
      <c r="DH517" s="2"/>
      <c r="DI517" s="2"/>
      <c r="DJ517" s="2"/>
      <c r="DK517" s="2"/>
      <c r="DL517" s="2"/>
      <c r="DM517" s="2"/>
      <c r="DN517" s="2"/>
      <c r="DO517" s="2"/>
      <c r="DP517" s="2"/>
      <c r="DQ517" s="2"/>
      <c r="DR517" s="2"/>
      <c r="DS517" s="2"/>
      <c r="DT517" s="2"/>
      <c r="DU517" s="2"/>
      <c r="DV517" s="2"/>
      <c r="DW517" s="2"/>
      <c r="DX517" s="2"/>
      <c r="DY517" s="2"/>
      <c r="DZ517" s="2"/>
    </row>
    <row r="518" spans="1:130" ht="15.75" x14ac:dyDescent="0.25">
      <c r="A518" s="657"/>
      <c r="B518" s="658"/>
      <c r="C518" s="639"/>
      <c r="D518" s="180" t="s">
        <v>955</v>
      </c>
      <c r="E518" s="1"/>
      <c r="F518" s="1"/>
      <c r="G518" s="2"/>
      <c r="H518" s="2"/>
      <c r="I518" s="2"/>
      <c r="J518" s="2"/>
      <c r="K518" s="2"/>
      <c r="L518" s="2"/>
      <c r="M518" s="4"/>
      <c r="N518" s="302"/>
      <c r="O518" s="116"/>
      <c r="P518" s="116"/>
      <c r="Q518" s="116"/>
      <c r="R518" s="116"/>
      <c r="S518" s="116"/>
      <c r="T518" s="116"/>
      <c r="U518" s="116"/>
      <c r="V518" s="116"/>
      <c r="W518" s="116"/>
      <c r="X518" s="116"/>
      <c r="Y518" s="116"/>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69">
        <f t="shared" ref="BJ518:CV518" si="322">COUNTIFS($N$8:$N$490,"MN",BJ8:BJ490,1)</f>
        <v>8</v>
      </c>
      <c r="BK518" s="69">
        <f t="shared" si="322"/>
        <v>3</v>
      </c>
      <c r="BL518" s="69">
        <f t="shared" si="322"/>
        <v>2</v>
      </c>
      <c r="BM518" s="69">
        <f t="shared" si="322"/>
        <v>3</v>
      </c>
      <c r="BN518" s="69">
        <f t="shared" si="322"/>
        <v>5</v>
      </c>
      <c r="BO518" s="69">
        <f t="shared" si="322"/>
        <v>4</v>
      </c>
      <c r="BP518" s="69">
        <f t="shared" si="322"/>
        <v>8</v>
      </c>
      <c r="BQ518" s="69">
        <f t="shared" si="322"/>
        <v>8</v>
      </c>
      <c r="BR518" s="69">
        <f t="shared" si="322"/>
        <v>5</v>
      </c>
      <c r="BS518" s="69">
        <f t="shared" si="322"/>
        <v>6</v>
      </c>
      <c r="BT518" s="69">
        <f t="shared" si="322"/>
        <v>6</v>
      </c>
      <c r="BU518" s="69">
        <f t="shared" si="322"/>
        <v>6</v>
      </c>
      <c r="BV518" s="69">
        <f t="shared" si="322"/>
        <v>6</v>
      </c>
      <c r="BW518" s="69">
        <f t="shared" si="322"/>
        <v>6</v>
      </c>
      <c r="BX518" s="69">
        <f t="shared" si="322"/>
        <v>6</v>
      </c>
      <c r="BY518" s="69">
        <f t="shared" si="322"/>
        <v>6</v>
      </c>
      <c r="BZ518" s="69">
        <f t="shared" si="322"/>
        <v>6</v>
      </c>
      <c r="CA518" s="69">
        <f t="shared" si="322"/>
        <v>6</v>
      </c>
      <c r="CB518" s="69">
        <f t="shared" si="322"/>
        <v>6</v>
      </c>
      <c r="CC518" s="69">
        <f t="shared" si="322"/>
        <v>6</v>
      </c>
      <c r="CD518" s="69">
        <f t="shared" si="322"/>
        <v>8</v>
      </c>
      <c r="CE518" s="69">
        <f t="shared" si="322"/>
        <v>6</v>
      </c>
      <c r="CF518" s="69">
        <f t="shared" si="322"/>
        <v>6</v>
      </c>
      <c r="CG518" s="69">
        <f t="shared" si="322"/>
        <v>6</v>
      </c>
      <c r="CH518" s="69">
        <f t="shared" si="322"/>
        <v>5</v>
      </c>
      <c r="CI518" s="69">
        <f t="shared" si="322"/>
        <v>5</v>
      </c>
      <c r="CJ518" s="69">
        <f t="shared" si="322"/>
        <v>5</v>
      </c>
      <c r="CK518" s="69">
        <f t="shared" si="322"/>
        <v>8</v>
      </c>
      <c r="CL518" s="69">
        <f t="shared" si="322"/>
        <v>6</v>
      </c>
      <c r="CM518" s="69">
        <f t="shared" si="322"/>
        <v>6</v>
      </c>
      <c r="CN518" s="69">
        <f t="shared" si="322"/>
        <v>6</v>
      </c>
      <c r="CO518" s="69">
        <f t="shared" si="322"/>
        <v>4</v>
      </c>
      <c r="CP518" s="69">
        <f t="shared" si="322"/>
        <v>1</v>
      </c>
      <c r="CQ518" s="69">
        <f t="shared" si="322"/>
        <v>2</v>
      </c>
      <c r="CR518" s="69">
        <f t="shared" si="322"/>
        <v>2</v>
      </c>
      <c r="CS518" s="69">
        <f t="shared" si="322"/>
        <v>1</v>
      </c>
      <c r="CT518" s="69">
        <f t="shared" si="322"/>
        <v>1</v>
      </c>
      <c r="CU518" s="69">
        <f t="shared" si="322"/>
        <v>0</v>
      </c>
      <c r="CV518" s="69">
        <f t="shared" si="322"/>
        <v>0</v>
      </c>
      <c r="CW518" s="181"/>
      <c r="CX518" s="358"/>
      <c r="CY518" s="182"/>
      <c r="CZ518" s="182"/>
      <c r="DA518" s="182"/>
      <c r="DB518" s="182"/>
      <c r="DC518" s="182"/>
      <c r="DD518" s="182"/>
      <c r="DE518" s="182"/>
      <c r="DF518" s="183"/>
      <c r="DG518" s="2"/>
      <c r="DH518" s="2"/>
      <c r="DI518" s="2"/>
      <c r="DJ518" s="2"/>
      <c r="DK518" s="2"/>
      <c r="DL518" s="2"/>
      <c r="DM518" s="2"/>
      <c r="DN518" s="2"/>
      <c r="DO518" s="2"/>
      <c r="DP518" s="2"/>
      <c r="DQ518" s="2"/>
      <c r="DR518" s="2"/>
      <c r="DS518" s="2"/>
      <c r="DT518" s="2"/>
      <c r="DU518" s="2"/>
      <c r="DV518" s="2"/>
      <c r="DW518" s="2"/>
      <c r="DX518" s="2"/>
      <c r="DY518" s="2"/>
      <c r="DZ518" s="2"/>
    </row>
    <row r="519" spans="1:130" ht="15.75" x14ac:dyDescent="0.25">
      <c r="A519" s="657"/>
      <c r="B519" s="658"/>
      <c r="C519" s="639"/>
      <c r="D519" s="180" t="s">
        <v>956</v>
      </c>
      <c r="E519" s="1"/>
      <c r="F519" s="1"/>
      <c r="G519" s="2"/>
      <c r="H519" s="2"/>
      <c r="I519" s="2"/>
      <c r="J519" s="2"/>
      <c r="K519" s="2"/>
      <c r="L519" s="2"/>
      <c r="M519" s="4"/>
      <c r="N519" s="302"/>
      <c r="O519" s="116"/>
      <c r="P519" s="116"/>
      <c r="Q519" s="116"/>
      <c r="R519" s="116"/>
      <c r="S519" s="116"/>
      <c r="T519" s="116"/>
      <c r="U519" s="116"/>
      <c r="V519" s="116"/>
      <c r="W519" s="116"/>
      <c r="X519" s="116"/>
      <c r="Y519" s="116"/>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69">
        <f t="shared" ref="BJ519:CV519" si="323">COUNTIFS($N$8:$N$490,"MN",BJ8:BJ490,0)</f>
        <v>0</v>
      </c>
      <c r="BK519" s="69">
        <f t="shared" si="323"/>
        <v>0</v>
      </c>
      <c r="BL519" s="69">
        <f t="shared" si="323"/>
        <v>0</v>
      </c>
      <c r="BM519" s="69">
        <f t="shared" si="323"/>
        <v>0</v>
      </c>
      <c r="BN519" s="69">
        <f t="shared" si="323"/>
        <v>0</v>
      </c>
      <c r="BO519" s="69">
        <f t="shared" si="323"/>
        <v>0</v>
      </c>
      <c r="BP519" s="69">
        <f t="shared" si="323"/>
        <v>0</v>
      </c>
      <c r="BQ519" s="69">
        <f t="shared" si="323"/>
        <v>0</v>
      </c>
      <c r="BR519" s="69">
        <f t="shared" si="323"/>
        <v>0</v>
      </c>
      <c r="BS519" s="69">
        <f t="shared" si="323"/>
        <v>0</v>
      </c>
      <c r="BT519" s="69">
        <f t="shared" si="323"/>
        <v>0</v>
      </c>
      <c r="BU519" s="69">
        <f t="shared" si="323"/>
        <v>0</v>
      </c>
      <c r="BV519" s="69">
        <f t="shared" si="323"/>
        <v>0</v>
      </c>
      <c r="BW519" s="69">
        <f t="shared" si="323"/>
        <v>0</v>
      </c>
      <c r="BX519" s="69">
        <f t="shared" si="323"/>
        <v>0</v>
      </c>
      <c r="BY519" s="69">
        <f t="shared" si="323"/>
        <v>0</v>
      </c>
      <c r="BZ519" s="69">
        <f t="shared" si="323"/>
        <v>0</v>
      </c>
      <c r="CA519" s="69">
        <f t="shared" si="323"/>
        <v>0</v>
      </c>
      <c r="CB519" s="69">
        <f t="shared" si="323"/>
        <v>0</v>
      </c>
      <c r="CC519" s="69">
        <f t="shared" si="323"/>
        <v>0</v>
      </c>
      <c r="CD519" s="69">
        <f t="shared" si="323"/>
        <v>0</v>
      </c>
      <c r="CE519" s="69">
        <f t="shared" si="323"/>
        <v>0</v>
      </c>
      <c r="CF519" s="69">
        <f t="shared" si="323"/>
        <v>0</v>
      </c>
      <c r="CG519" s="69">
        <f t="shared" si="323"/>
        <v>0</v>
      </c>
      <c r="CH519" s="69">
        <f t="shared" si="323"/>
        <v>0</v>
      </c>
      <c r="CI519" s="69">
        <f t="shared" si="323"/>
        <v>0</v>
      </c>
      <c r="CJ519" s="69">
        <f t="shared" si="323"/>
        <v>0</v>
      </c>
      <c r="CK519" s="69">
        <f t="shared" si="323"/>
        <v>0</v>
      </c>
      <c r="CL519" s="69">
        <f t="shared" si="323"/>
        <v>0</v>
      </c>
      <c r="CM519" s="69">
        <f t="shared" si="323"/>
        <v>0</v>
      </c>
      <c r="CN519" s="69">
        <f t="shared" si="323"/>
        <v>0</v>
      </c>
      <c r="CO519" s="69">
        <f t="shared" si="323"/>
        <v>0</v>
      </c>
      <c r="CP519" s="69">
        <f t="shared" si="323"/>
        <v>0</v>
      </c>
      <c r="CQ519" s="69">
        <f t="shared" si="323"/>
        <v>0</v>
      </c>
      <c r="CR519" s="69">
        <f t="shared" si="323"/>
        <v>0</v>
      </c>
      <c r="CS519" s="69">
        <f t="shared" si="323"/>
        <v>0</v>
      </c>
      <c r="CT519" s="69">
        <f t="shared" si="323"/>
        <v>0</v>
      </c>
      <c r="CU519" s="69">
        <f t="shared" si="323"/>
        <v>0</v>
      </c>
      <c r="CV519" s="69">
        <f t="shared" si="323"/>
        <v>0</v>
      </c>
      <c r="CW519" s="181"/>
      <c r="CX519" s="358"/>
      <c r="CY519" s="182"/>
      <c r="CZ519" s="182"/>
      <c r="DA519" s="182"/>
      <c r="DB519" s="182"/>
      <c r="DC519" s="182"/>
      <c r="DD519" s="182"/>
      <c r="DE519" s="182"/>
      <c r="DF519" s="183"/>
      <c r="DG519" s="2"/>
      <c r="DH519" s="2"/>
      <c r="DI519" s="2"/>
      <c r="DJ519" s="2"/>
      <c r="DK519" s="2"/>
      <c r="DL519" s="2"/>
      <c r="DM519" s="2"/>
      <c r="DN519" s="2"/>
      <c r="DO519" s="2"/>
      <c r="DP519" s="2"/>
      <c r="DQ519" s="2"/>
      <c r="DR519" s="2"/>
      <c r="DS519" s="2"/>
      <c r="DT519" s="2"/>
      <c r="DU519" s="2"/>
      <c r="DV519" s="2"/>
      <c r="DW519" s="2"/>
      <c r="DX519" s="2"/>
      <c r="DY519" s="2"/>
      <c r="DZ519" s="2"/>
    </row>
    <row r="520" spans="1:130" ht="15.75" x14ac:dyDescent="0.25">
      <c r="A520" s="657"/>
      <c r="B520" s="658"/>
      <c r="C520" s="639"/>
      <c r="D520" s="180" t="s">
        <v>957</v>
      </c>
      <c r="E520" s="1"/>
      <c r="F520" s="1"/>
      <c r="G520" s="2"/>
      <c r="H520" s="2"/>
      <c r="I520" s="2"/>
      <c r="J520" s="2"/>
      <c r="K520" s="2"/>
      <c r="L520" s="2"/>
      <c r="M520" s="4"/>
      <c r="N520" s="302"/>
      <c r="O520" s="116"/>
      <c r="P520" s="116"/>
      <c r="Q520" s="116"/>
      <c r="R520" s="116"/>
      <c r="S520" s="116"/>
      <c r="T520" s="116"/>
      <c r="U520" s="116"/>
      <c r="V520" s="116"/>
      <c r="W520" s="116"/>
      <c r="X520" s="116"/>
      <c r="Y520" s="116"/>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69">
        <f t="shared" ref="BJ520:CV520" si="324">COUNTIFS($N$8:$N$490,"MN",BJ8:BJ490,KĐG)</f>
        <v>0</v>
      </c>
      <c r="BK520" s="69">
        <f t="shared" si="324"/>
        <v>0</v>
      </c>
      <c r="BL520" s="69">
        <f t="shared" si="324"/>
        <v>0</v>
      </c>
      <c r="BM520" s="69">
        <f t="shared" si="324"/>
        <v>0</v>
      </c>
      <c r="BN520" s="69">
        <f t="shared" si="324"/>
        <v>0</v>
      </c>
      <c r="BO520" s="69">
        <f t="shared" si="324"/>
        <v>0</v>
      </c>
      <c r="BP520" s="69">
        <f t="shared" si="324"/>
        <v>0</v>
      </c>
      <c r="BQ520" s="69">
        <f t="shared" si="324"/>
        <v>0</v>
      </c>
      <c r="BR520" s="69">
        <f t="shared" si="324"/>
        <v>0</v>
      </c>
      <c r="BS520" s="69">
        <f t="shared" si="324"/>
        <v>0</v>
      </c>
      <c r="BT520" s="69">
        <f t="shared" si="324"/>
        <v>0</v>
      </c>
      <c r="BU520" s="69">
        <f t="shared" si="324"/>
        <v>0</v>
      </c>
      <c r="BV520" s="69">
        <f t="shared" si="324"/>
        <v>0</v>
      </c>
      <c r="BW520" s="69">
        <f t="shared" si="324"/>
        <v>0</v>
      </c>
      <c r="BX520" s="69">
        <f t="shared" si="324"/>
        <v>0</v>
      </c>
      <c r="BY520" s="69">
        <f t="shared" si="324"/>
        <v>0</v>
      </c>
      <c r="BZ520" s="69">
        <f t="shared" si="324"/>
        <v>0</v>
      </c>
      <c r="CA520" s="69">
        <f t="shared" si="324"/>
        <v>0</v>
      </c>
      <c r="CB520" s="69">
        <f t="shared" si="324"/>
        <v>0</v>
      </c>
      <c r="CC520" s="69">
        <f t="shared" si="324"/>
        <v>0</v>
      </c>
      <c r="CD520" s="69">
        <f t="shared" si="324"/>
        <v>0</v>
      </c>
      <c r="CE520" s="69">
        <f t="shared" si="324"/>
        <v>0</v>
      </c>
      <c r="CF520" s="69">
        <f t="shared" si="324"/>
        <v>0</v>
      </c>
      <c r="CG520" s="69">
        <f t="shared" si="324"/>
        <v>0</v>
      </c>
      <c r="CH520" s="69">
        <f t="shared" si="324"/>
        <v>0</v>
      </c>
      <c r="CI520" s="69">
        <f t="shared" si="324"/>
        <v>0</v>
      </c>
      <c r="CJ520" s="69">
        <f t="shared" si="324"/>
        <v>0</v>
      </c>
      <c r="CK520" s="69">
        <f t="shared" si="324"/>
        <v>0</v>
      </c>
      <c r="CL520" s="69">
        <f t="shared" si="324"/>
        <v>0</v>
      </c>
      <c r="CM520" s="69">
        <f t="shared" si="324"/>
        <v>0</v>
      </c>
      <c r="CN520" s="69">
        <f t="shared" si="324"/>
        <v>0</v>
      </c>
      <c r="CO520" s="69">
        <f t="shared" si="324"/>
        <v>0</v>
      </c>
      <c r="CP520" s="69">
        <f t="shared" si="324"/>
        <v>0</v>
      </c>
      <c r="CQ520" s="69">
        <f t="shared" si="324"/>
        <v>0</v>
      </c>
      <c r="CR520" s="69">
        <f t="shared" si="324"/>
        <v>0</v>
      </c>
      <c r="CS520" s="69">
        <f t="shared" si="324"/>
        <v>0</v>
      </c>
      <c r="CT520" s="69">
        <f t="shared" si="324"/>
        <v>0</v>
      </c>
      <c r="CU520" s="69">
        <f t="shared" si="324"/>
        <v>0</v>
      </c>
      <c r="CV520" s="69">
        <f t="shared" si="324"/>
        <v>0</v>
      </c>
      <c r="CW520" s="181"/>
      <c r="CX520" s="358"/>
      <c r="CY520" s="182"/>
      <c r="CZ520" s="182"/>
      <c r="DA520" s="182"/>
      <c r="DB520" s="182"/>
      <c r="DC520" s="182"/>
      <c r="DD520" s="182"/>
      <c r="DE520" s="182"/>
      <c r="DF520" s="183"/>
      <c r="DG520" s="2"/>
      <c r="DH520" s="2"/>
      <c r="DI520" s="2"/>
      <c r="DJ520" s="2"/>
      <c r="DK520" s="2"/>
      <c r="DL520" s="2"/>
      <c r="DM520" s="2"/>
      <c r="DN520" s="2"/>
      <c r="DO520" s="2"/>
      <c r="DP520" s="2"/>
      <c r="DQ520" s="2"/>
      <c r="DR520" s="2"/>
      <c r="DS520" s="2"/>
      <c r="DT520" s="2"/>
      <c r="DU520" s="2"/>
      <c r="DV520" s="2"/>
      <c r="DW520" s="2"/>
      <c r="DX520" s="2"/>
      <c r="DY520" s="2"/>
      <c r="DZ520" s="2"/>
    </row>
    <row r="521" spans="1:130" s="382" customFormat="1" ht="12.75" x14ac:dyDescent="0.2">
      <c r="A521" s="657"/>
      <c r="B521" s="658"/>
      <c r="C521" s="639"/>
      <c r="D521" s="363" t="s">
        <v>958</v>
      </c>
      <c r="E521" s="364"/>
      <c r="F521" s="364"/>
      <c r="G521" s="30"/>
      <c r="H521" s="30"/>
      <c r="I521" s="30"/>
      <c r="J521" s="30"/>
      <c r="K521" s="30"/>
      <c r="L521" s="30"/>
      <c r="M521" s="116"/>
      <c r="N521" s="365"/>
      <c r="O521" s="116"/>
      <c r="P521" s="116"/>
      <c r="Q521" s="116"/>
      <c r="R521" s="116"/>
      <c r="S521" s="116"/>
      <c r="T521" s="116"/>
      <c r="U521" s="116"/>
      <c r="V521" s="116"/>
      <c r="W521" s="116"/>
      <c r="X521" s="116"/>
      <c r="Y521" s="116"/>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66">
        <f t="shared" ref="BJ521:CS521" si="325">BJ520/(BJ517+BJ518+BJ519+BJ520)</f>
        <v>0</v>
      </c>
      <c r="BK521" s="366">
        <f t="shared" si="325"/>
        <v>0</v>
      </c>
      <c r="BL521" s="366">
        <f t="shared" si="325"/>
        <v>0</v>
      </c>
      <c r="BM521" s="366">
        <f t="shared" si="325"/>
        <v>0</v>
      </c>
      <c r="BN521" s="366">
        <f t="shared" si="325"/>
        <v>0</v>
      </c>
      <c r="BO521" s="366">
        <f t="shared" si="325"/>
        <v>0</v>
      </c>
      <c r="BP521" s="366">
        <f t="shared" si="325"/>
        <v>0</v>
      </c>
      <c r="BQ521" s="366">
        <f t="shared" si="325"/>
        <v>0</v>
      </c>
      <c r="BR521" s="366">
        <f t="shared" si="325"/>
        <v>0</v>
      </c>
      <c r="BS521" s="366">
        <f t="shared" si="325"/>
        <v>0</v>
      </c>
      <c r="BT521" s="366">
        <f t="shared" si="325"/>
        <v>0</v>
      </c>
      <c r="BU521" s="366">
        <f t="shared" si="325"/>
        <v>0</v>
      </c>
      <c r="BV521" s="366">
        <f t="shared" si="325"/>
        <v>0</v>
      </c>
      <c r="BW521" s="366">
        <f t="shared" si="325"/>
        <v>0</v>
      </c>
      <c r="BX521" s="366">
        <f t="shared" si="325"/>
        <v>0</v>
      </c>
      <c r="BY521" s="366">
        <f t="shared" si="325"/>
        <v>0</v>
      </c>
      <c r="BZ521" s="366">
        <f t="shared" si="325"/>
        <v>0</v>
      </c>
      <c r="CA521" s="366">
        <f t="shared" si="325"/>
        <v>0</v>
      </c>
      <c r="CB521" s="366">
        <f t="shared" si="325"/>
        <v>0</v>
      </c>
      <c r="CC521" s="366">
        <f t="shared" si="325"/>
        <v>0</v>
      </c>
      <c r="CD521" s="366">
        <f t="shared" si="325"/>
        <v>0</v>
      </c>
      <c r="CE521" s="366">
        <f t="shared" si="325"/>
        <v>0</v>
      </c>
      <c r="CF521" s="366">
        <f t="shared" si="325"/>
        <v>0</v>
      </c>
      <c r="CG521" s="366">
        <f t="shared" si="325"/>
        <v>0</v>
      </c>
      <c r="CH521" s="366">
        <f t="shared" si="325"/>
        <v>0</v>
      </c>
      <c r="CI521" s="366">
        <f t="shared" si="325"/>
        <v>0</v>
      </c>
      <c r="CJ521" s="366">
        <f t="shared" si="325"/>
        <v>0</v>
      </c>
      <c r="CK521" s="366">
        <f t="shared" si="325"/>
        <v>0</v>
      </c>
      <c r="CL521" s="366">
        <f t="shared" si="325"/>
        <v>0</v>
      </c>
      <c r="CM521" s="366">
        <f t="shared" si="325"/>
        <v>0</v>
      </c>
      <c r="CN521" s="366">
        <f t="shared" si="325"/>
        <v>0</v>
      </c>
      <c r="CO521" s="366">
        <f t="shared" si="325"/>
        <v>0</v>
      </c>
      <c r="CP521" s="366">
        <f t="shared" si="325"/>
        <v>0</v>
      </c>
      <c r="CQ521" s="366">
        <f t="shared" si="325"/>
        <v>0</v>
      </c>
      <c r="CR521" s="366">
        <f t="shared" si="325"/>
        <v>0</v>
      </c>
      <c r="CS521" s="366">
        <f t="shared" si="325"/>
        <v>0</v>
      </c>
      <c r="CT521" s="366">
        <f>CT520/(CT517+CT518+CT519+CT520)</f>
        <v>0</v>
      </c>
      <c r="CU521" s="366">
        <f>CU520/(CU517+CU518+CU519+CU520)</f>
        <v>0</v>
      </c>
      <c r="CV521" s="366">
        <f>CV520/(CV517+CV518+CV519+CV520)</f>
        <v>0</v>
      </c>
      <c r="CW521" s="367"/>
      <c r="CX521" s="359"/>
      <c r="CY521" s="359"/>
      <c r="CZ521" s="359"/>
      <c r="DA521" s="359"/>
      <c r="DB521" s="359"/>
      <c r="DC521" s="359"/>
      <c r="DD521" s="359"/>
      <c r="DE521" s="359"/>
      <c r="DF521" s="368"/>
      <c r="DG521" s="30"/>
      <c r="DH521" s="30"/>
      <c r="DI521" s="30"/>
      <c r="DJ521" s="30"/>
      <c r="DK521" s="30"/>
      <c r="DL521" s="30"/>
      <c r="DM521" s="30"/>
      <c r="DN521" s="30"/>
      <c r="DO521" s="30"/>
      <c r="DP521" s="30"/>
      <c r="DQ521" s="30"/>
      <c r="DR521" s="30"/>
      <c r="DS521" s="30"/>
      <c r="DT521" s="30"/>
      <c r="DU521" s="30"/>
      <c r="DV521" s="30"/>
      <c r="DW521" s="30"/>
      <c r="DX521" s="30"/>
      <c r="DY521" s="30"/>
      <c r="DZ521" s="30"/>
    </row>
    <row r="522" spans="1:130" ht="15.75" x14ac:dyDescent="0.25">
      <c r="A522" s="657"/>
      <c r="B522" s="658"/>
      <c r="C522" s="639"/>
      <c r="D522" s="680" t="s">
        <v>959</v>
      </c>
      <c r="E522" s="1"/>
      <c r="F522" s="1"/>
      <c r="G522" s="2"/>
      <c r="H522" s="2"/>
      <c r="I522" s="2"/>
      <c r="J522" s="2"/>
      <c r="K522" s="2"/>
      <c r="L522" s="2"/>
      <c r="M522" s="4"/>
      <c r="N522" s="302"/>
      <c r="O522" s="116"/>
      <c r="P522" s="116"/>
      <c r="Q522" s="116"/>
      <c r="R522" s="116"/>
      <c r="S522" s="116"/>
      <c r="T522" s="116"/>
      <c r="U522" s="116"/>
      <c r="V522" s="116"/>
      <c r="W522" s="116"/>
      <c r="X522" s="116"/>
      <c r="Y522" s="116"/>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188">
        <f t="shared" ref="BJ522:CS522" si="326">(((BJ517*2)+(BJ518*1)+(BJ519*0)+(BJ519*0)))/(BJ517+BJ518+BJ519+BJ520)</f>
        <v>1.8048780487804879</v>
      </c>
      <c r="BK522" s="188">
        <f t="shared" si="326"/>
        <v>1.9268292682926829</v>
      </c>
      <c r="BL522" s="188">
        <f t="shared" si="326"/>
        <v>1.9512195121951219</v>
      </c>
      <c r="BM522" s="188">
        <f t="shared" si="326"/>
        <v>1.9268292682926829</v>
      </c>
      <c r="BN522" s="188">
        <f t="shared" si="326"/>
        <v>1.8780487804878048</v>
      </c>
      <c r="BO522" s="188">
        <f t="shared" si="326"/>
        <v>1.9024390243902438</v>
      </c>
      <c r="BP522" s="188">
        <f t="shared" si="326"/>
        <v>1.8048780487804879</v>
      </c>
      <c r="BQ522" s="188">
        <f t="shared" si="326"/>
        <v>1.8048780487804879</v>
      </c>
      <c r="BR522" s="188">
        <f t="shared" si="326"/>
        <v>1.8780487804878048</v>
      </c>
      <c r="BS522" s="188">
        <f t="shared" si="326"/>
        <v>1.8461538461538463</v>
      </c>
      <c r="BT522" s="188">
        <f t="shared" si="326"/>
        <v>1.8461538461538463</v>
      </c>
      <c r="BU522" s="188">
        <f t="shared" si="326"/>
        <v>1.8461538461538463</v>
      </c>
      <c r="BV522" s="188">
        <f t="shared" si="326"/>
        <v>1.8461538461538463</v>
      </c>
      <c r="BW522" s="188">
        <f t="shared" si="326"/>
        <v>1.8461538461538463</v>
      </c>
      <c r="BX522" s="188">
        <f t="shared" si="326"/>
        <v>1.8461538461538463</v>
      </c>
      <c r="BY522" s="188">
        <f t="shared" si="326"/>
        <v>1.8461538461538463</v>
      </c>
      <c r="BZ522" s="188">
        <f t="shared" si="326"/>
        <v>1.8461538461538463</v>
      </c>
      <c r="CA522" s="188">
        <f t="shared" si="326"/>
        <v>1.8461538461538463</v>
      </c>
      <c r="CB522" s="188">
        <f t="shared" si="326"/>
        <v>1.8461538461538463</v>
      </c>
      <c r="CC522" s="188">
        <f t="shared" si="326"/>
        <v>1.8536585365853659</v>
      </c>
      <c r="CD522" s="188">
        <f t="shared" si="326"/>
        <v>1.8048780487804879</v>
      </c>
      <c r="CE522" s="188">
        <f t="shared" si="326"/>
        <v>1.8536585365853659</v>
      </c>
      <c r="CF522" s="188">
        <f t="shared" si="326"/>
        <v>1.8536585365853659</v>
      </c>
      <c r="CG522" s="188">
        <f t="shared" si="326"/>
        <v>1.8536585365853659</v>
      </c>
      <c r="CH522" s="188">
        <f t="shared" si="326"/>
        <v>1.8780487804878048</v>
      </c>
      <c r="CI522" s="188">
        <f t="shared" si="326"/>
        <v>1.8780487804878048</v>
      </c>
      <c r="CJ522" s="188">
        <f t="shared" si="326"/>
        <v>1.8780487804878048</v>
      </c>
      <c r="CK522" s="188">
        <f t="shared" si="326"/>
        <v>1.8048780487804879</v>
      </c>
      <c r="CL522" s="188">
        <f t="shared" si="326"/>
        <v>1.8536585365853659</v>
      </c>
      <c r="CM522" s="188">
        <f t="shared" si="326"/>
        <v>1.8536585365853659</v>
      </c>
      <c r="CN522" s="188">
        <f t="shared" si="326"/>
        <v>1.8536585365853659</v>
      </c>
      <c r="CO522" s="188">
        <f t="shared" si="326"/>
        <v>1.9024390243902438</v>
      </c>
      <c r="CP522" s="188">
        <f t="shared" si="326"/>
        <v>1.975609756097561</v>
      </c>
      <c r="CQ522" s="188">
        <f t="shared" si="326"/>
        <v>1.9512195121951219</v>
      </c>
      <c r="CR522" s="188">
        <f t="shared" si="326"/>
        <v>1.9512195121951219</v>
      </c>
      <c r="CS522" s="188">
        <f t="shared" si="326"/>
        <v>1.9750000000000001</v>
      </c>
      <c r="CT522" s="188">
        <f>(((CT517*2)+(CT518*1)+(CT519*0)+(CT519*0)))/(CT517+CT518+CT519+CT520)</f>
        <v>1.975609756097561</v>
      </c>
      <c r="CU522" s="188">
        <f>(((CU517*2)+(CU518*1)+(CU519*0)+(CU519*0)))/(CU517+CU518+CU519+CU520)</f>
        <v>2</v>
      </c>
      <c r="CV522" s="188">
        <f>(((CV517*2)+(CV518*1)+(CV519*0)+(CV519*0)))/(CV517+CV518+CV519+CV520)</f>
        <v>2</v>
      </c>
      <c r="CW522" s="189">
        <f>COUNTIF($BJ523:$CV523,"Đ")</f>
        <v>39</v>
      </c>
      <c r="CX522" s="360">
        <f>CW522/(CY522+DA522+DC522+CW522)</f>
        <v>1</v>
      </c>
      <c r="CY522" s="189">
        <f>COUNTIF($BJ523:$DL523,"CCG")</f>
        <v>0</v>
      </c>
      <c r="CZ522" s="190">
        <f>CY522/(CW522+DA522+DC522+CY522)</f>
        <v>0</v>
      </c>
      <c r="DA522" s="189">
        <f>COUNTIF($BJ523:$DL523,"CĐ")</f>
        <v>0</v>
      </c>
      <c r="DB522" s="190">
        <f>DA522/(CW522+CY522+DC522+DA522)</f>
        <v>0</v>
      </c>
      <c r="DC522" s="189">
        <f>COUNTIF($BJ523:$DL523,"KĐG")</f>
        <v>0</v>
      </c>
      <c r="DD522" s="190">
        <f>DC522/(CW522+CY522+DA522+DC522)</f>
        <v>0</v>
      </c>
      <c r="DE522" s="191">
        <f>(((CW522*2)+(CY522*1)+(DA522*0)))/(CW522+CY522+DA522)</f>
        <v>2</v>
      </c>
      <c r="DF522" s="191" t="str">
        <f>IF(DE522&gt;=1.6,"Đạt mục tiêu",IF(DE522&gt;=1,"Cần cố gắng","Chưa đạt"))</f>
        <v>Đạt mục tiêu</v>
      </c>
      <c r="DG522" s="2"/>
      <c r="DH522" s="2"/>
      <c r="DI522" s="2"/>
      <c r="DJ522" s="2"/>
      <c r="DK522" s="2"/>
      <c r="DL522" s="2"/>
      <c r="DM522" s="2"/>
      <c r="DN522" s="2"/>
      <c r="DO522" s="2"/>
      <c r="DP522" s="2"/>
      <c r="DQ522" s="2"/>
      <c r="DR522" s="2"/>
      <c r="DS522" s="2"/>
      <c r="DT522" s="2"/>
      <c r="DU522" s="2"/>
      <c r="DV522" s="2"/>
      <c r="DW522" s="2"/>
      <c r="DX522" s="2"/>
      <c r="DY522" s="2"/>
      <c r="DZ522" s="2"/>
    </row>
    <row r="523" spans="1:130" ht="15.75" x14ac:dyDescent="0.25">
      <c r="A523" s="659"/>
      <c r="B523" s="660"/>
      <c r="C523" s="640"/>
      <c r="D523" s="634"/>
      <c r="E523" s="1"/>
      <c r="F523" s="1"/>
      <c r="G523" s="2"/>
      <c r="H523" s="2"/>
      <c r="I523" s="2"/>
      <c r="J523" s="2"/>
      <c r="K523" s="2"/>
      <c r="L523" s="2"/>
      <c r="M523" s="4"/>
      <c r="N523" s="302"/>
      <c r="O523" s="116"/>
      <c r="P523" s="116"/>
      <c r="Q523" s="116"/>
      <c r="R523" s="116"/>
      <c r="S523" s="116"/>
      <c r="T523" s="116"/>
      <c r="U523" s="116"/>
      <c r="V523" s="116"/>
      <c r="W523" s="116"/>
      <c r="X523" s="116"/>
      <c r="Y523" s="116"/>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188" t="str">
        <f t="shared" ref="BJ523:CS523" si="327">IF(BJ521&gt;=50%,"KĐG",IF(BJ522&gt;=1.6,"Đ",IF(BJ522&gt;=1,"CCG","CĐ")))</f>
        <v>Đ</v>
      </c>
      <c r="BK523" s="188" t="str">
        <f t="shared" si="327"/>
        <v>Đ</v>
      </c>
      <c r="BL523" s="188" t="str">
        <f t="shared" si="327"/>
        <v>Đ</v>
      </c>
      <c r="BM523" s="188" t="str">
        <f t="shared" si="327"/>
        <v>Đ</v>
      </c>
      <c r="BN523" s="188" t="str">
        <f t="shared" si="327"/>
        <v>Đ</v>
      </c>
      <c r="BO523" s="188" t="str">
        <f t="shared" si="327"/>
        <v>Đ</v>
      </c>
      <c r="BP523" s="188" t="str">
        <f t="shared" si="327"/>
        <v>Đ</v>
      </c>
      <c r="BQ523" s="188" t="str">
        <f t="shared" si="327"/>
        <v>Đ</v>
      </c>
      <c r="BR523" s="188" t="str">
        <f t="shared" si="327"/>
        <v>Đ</v>
      </c>
      <c r="BS523" s="188" t="str">
        <f t="shared" si="327"/>
        <v>Đ</v>
      </c>
      <c r="BT523" s="188" t="str">
        <f t="shared" si="327"/>
        <v>Đ</v>
      </c>
      <c r="BU523" s="188" t="str">
        <f t="shared" si="327"/>
        <v>Đ</v>
      </c>
      <c r="BV523" s="188" t="str">
        <f t="shared" si="327"/>
        <v>Đ</v>
      </c>
      <c r="BW523" s="188" t="str">
        <f t="shared" si="327"/>
        <v>Đ</v>
      </c>
      <c r="BX523" s="188" t="str">
        <f t="shared" si="327"/>
        <v>Đ</v>
      </c>
      <c r="BY523" s="188" t="str">
        <f t="shared" si="327"/>
        <v>Đ</v>
      </c>
      <c r="BZ523" s="188" t="str">
        <f t="shared" si="327"/>
        <v>Đ</v>
      </c>
      <c r="CA523" s="188" t="str">
        <f t="shared" si="327"/>
        <v>Đ</v>
      </c>
      <c r="CB523" s="188" t="str">
        <f t="shared" si="327"/>
        <v>Đ</v>
      </c>
      <c r="CC523" s="188" t="str">
        <f t="shared" si="327"/>
        <v>Đ</v>
      </c>
      <c r="CD523" s="188" t="str">
        <f t="shared" si="327"/>
        <v>Đ</v>
      </c>
      <c r="CE523" s="188" t="str">
        <f t="shared" si="327"/>
        <v>Đ</v>
      </c>
      <c r="CF523" s="188" t="str">
        <f t="shared" si="327"/>
        <v>Đ</v>
      </c>
      <c r="CG523" s="188" t="str">
        <f t="shared" si="327"/>
        <v>Đ</v>
      </c>
      <c r="CH523" s="188" t="str">
        <f t="shared" si="327"/>
        <v>Đ</v>
      </c>
      <c r="CI523" s="188" t="str">
        <f t="shared" si="327"/>
        <v>Đ</v>
      </c>
      <c r="CJ523" s="188" t="str">
        <f t="shared" si="327"/>
        <v>Đ</v>
      </c>
      <c r="CK523" s="188" t="str">
        <f t="shared" si="327"/>
        <v>Đ</v>
      </c>
      <c r="CL523" s="188" t="str">
        <f t="shared" si="327"/>
        <v>Đ</v>
      </c>
      <c r="CM523" s="188" t="str">
        <f t="shared" si="327"/>
        <v>Đ</v>
      </c>
      <c r="CN523" s="188" t="str">
        <f t="shared" si="327"/>
        <v>Đ</v>
      </c>
      <c r="CO523" s="188" t="str">
        <f t="shared" si="327"/>
        <v>Đ</v>
      </c>
      <c r="CP523" s="188" t="str">
        <f t="shared" si="327"/>
        <v>Đ</v>
      </c>
      <c r="CQ523" s="188" t="str">
        <f t="shared" si="327"/>
        <v>Đ</v>
      </c>
      <c r="CR523" s="188" t="str">
        <f t="shared" si="327"/>
        <v>Đ</v>
      </c>
      <c r="CS523" s="188" t="str">
        <f t="shared" si="327"/>
        <v>Đ</v>
      </c>
      <c r="CT523" s="188" t="str">
        <f>IF(CT521&gt;=50%,"KĐG",IF(CT522&gt;=1.6,"Đ",IF(CT522&gt;=1,"CCG","CĐ")))</f>
        <v>Đ</v>
      </c>
      <c r="CU523" s="188" t="str">
        <f>IF(CU521&gt;=50%,"KĐG",IF(CU522&gt;=1.6,"Đ",IF(CU522&gt;=1,"CCG","CĐ")))</f>
        <v>Đ</v>
      </c>
      <c r="CV523" s="188" t="str">
        <f>IF(CV521&gt;=50%,"KĐG",IF(CV522&gt;=1.6,"Đ",IF(CV522&gt;=1,"CCG","CĐ")))</f>
        <v>Đ</v>
      </c>
      <c r="CW523" s="192"/>
      <c r="CX523" s="361"/>
      <c r="CY523" s="192"/>
      <c r="CZ523" s="193"/>
      <c r="DA523" s="192"/>
      <c r="DB523" s="193"/>
      <c r="DC523" s="192"/>
      <c r="DD523" s="193"/>
      <c r="DE523" s="194"/>
      <c r="DF523" s="194"/>
      <c r="DG523" s="2"/>
      <c r="DH523" s="2"/>
      <c r="DI523" s="2"/>
      <c r="DJ523" s="2"/>
      <c r="DK523" s="2"/>
      <c r="DL523" s="2"/>
      <c r="DM523" s="2"/>
      <c r="DN523" s="2"/>
      <c r="DO523" s="2"/>
      <c r="DP523" s="2"/>
      <c r="DQ523" s="2"/>
      <c r="DR523" s="2"/>
      <c r="DS523" s="2"/>
      <c r="DT523" s="2"/>
      <c r="DU523" s="2"/>
      <c r="DV523" s="2"/>
      <c r="DW523" s="2"/>
      <c r="DX523" s="2"/>
      <c r="DY523" s="2"/>
      <c r="DZ523" s="2"/>
    </row>
    <row r="524" spans="1:130" ht="15.75" x14ac:dyDescent="0.25">
      <c r="A524" s="681" t="s">
        <v>1199</v>
      </c>
      <c r="B524" s="681"/>
      <c r="C524" s="515"/>
      <c r="D524" s="176" t="s">
        <v>954</v>
      </c>
      <c r="E524" s="1"/>
      <c r="F524" s="1"/>
      <c r="G524" s="2"/>
      <c r="H524" s="2"/>
      <c r="I524" s="2"/>
      <c r="J524" s="2"/>
      <c r="K524" s="2"/>
      <c r="L524" s="2"/>
      <c r="M524" s="4"/>
      <c r="N524" s="302"/>
      <c r="O524" s="116"/>
      <c r="P524" s="116"/>
      <c r="Q524" s="116"/>
      <c r="R524" s="116"/>
      <c r="S524" s="116"/>
      <c r="T524" s="116"/>
      <c r="U524" s="116"/>
      <c r="V524" s="116"/>
      <c r="W524" s="116"/>
      <c r="X524" s="116"/>
      <c r="Y524" s="116"/>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69">
        <f t="shared" ref="BJ524:CV524" si="328">COUNTIFS($N$8:$N$490,"BT",BJ8:BJ490,2)</f>
        <v>32</v>
      </c>
      <c r="BK524" s="69">
        <f t="shared" si="328"/>
        <v>30</v>
      </c>
      <c r="BL524" s="69">
        <f t="shared" si="328"/>
        <v>30</v>
      </c>
      <c r="BM524" s="69">
        <f t="shared" si="328"/>
        <v>29</v>
      </c>
      <c r="BN524" s="69">
        <f t="shared" si="328"/>
        <v>28</v>
      </c>
      <c r="BO524" s="69">
        <f t="shared" si="328"/>
        <v>33</v>
      </c>
      <c r="BP524" s="69">
        <f t="shared" si="328"/>
        <v>29</v>
      </c>
      <c r="BQ524" s="69">
        <f t="shared" si="328"/>
        <v>30</v>
      </c>
      <c r="BR524" s="69">
        <f t="shared" si="328"/>
        <v>31</v>
      </c>
      <c r="BS524" s="69">
        <f t="shared" si="328"/>
        <v>31</v>
      </c>
      <c r="BT524" s="69">
        <f t="shared" si="328"/>
        <v>31</v>
      </c>
      <c r="BU524" s="69">
        <f t="shared" si="328"/>
        <v>31</v>
      </c>
      <c r="BV524" s="69">
        <f t="shared" si="328"/>
        <v>31</v>
      </c>
      <c r="BW524" s="69">
        <f t="shared" si="328"/>
        <v>31</v>
      </c>
      <c r="BX524" s="69">
        <f t="shared" si="328"/>
        <v>31</v>
      </c>
      <c r="BY524" s="69">
        <f t="shared" si="328"/>
        <v>31</v>
      </c>
      <c r="BZ524" s="69">
        <f t="shared" si="328"/>
        <v>31</v>
      </c>
      <c r="CA524" s="69">
        <f t="shared" si="328"/>
        <v>31</v>
      </c>
      <c r="CB524" s="69">
        <f t="shared" si="328"/>
        <v>31</v>
      </c>
      <c r="CC524" s="69">
        <f t="shared" si="328"/>
        <v>30</v>
      </c>
      <c r="CD524" s="69">
        <f t="shared" si="328"/>
        <v>30</v>
      </c>
      <c r="CE524" s="69">
        <f t="shared" si="328"/>
        <v>33</v>
      </c>
      <c r="CF524" s="69">
        <f t="shared" si="328"/>
        <v>33</v>
      </c>
      <c r="CG524" s="69">
        <f t="shared" si="328"/>
        <v>33</v>
      </c>
      <c r="CH524" s="69">
        <f t="shared" si="328"/>
        <v>31</v>
      </c>
      <c r="CI524" s="69">
        <f t="shared" si="328"/>
        <v>31</v>
      </c>
      <c r="CJ524" s="69">
        <f t="shared" si="328"/>
        <v>30</v>
      </c>
      <c r="CK524" s="69">
        <f t="shared" si="328"/>
        <v>30</v>
      </c>
      <c r="CL524" s="69">
        <f t="shared" si="328"/>
        <v>29</v>
      </c>
      <c r="CM524" s="69">
        <f t="shared" si="328"/>
        <v>31</v>
      </c>
      <c r="CN524" s="69">
        <f t="shared" si="328"/>
        <v>25</v>
      </c>
      <c r="CO524" s="69">
        <f t="shared" si="328"/>
        <v>29</v>
      </c>
      <c r="CP524" s="69">
        <f t="shared" si="328"/>
        <v>31</v>
      </c>
      <c r="CQ524" s="69">
        <f t="shared" si="328"/>
        <v>33</v>
      </c>
      <c r="CR524" s="69">
        <f t="shared" si="328"/>
        <v>34</v>
      </c>
      <c r="CS524" s="69">
        <f t="shared" si="328"/>
        <v>18</v>
      </c>
      <c r="CT524" s="69">
        <f t="shared" si="328"/>
        <v>33</v>
      </c>
      <c r="CU524" s="69">
        <f t="shared" si="328"/>
        <v>30</v>
      </c>
      <c r="CV524" s="69">
        <f t="shared" si="328"/>
        <v>33</v>
      </c>
      <c r="CW524" s="177"/>
      <c r="CX524" s="357"/>
      <c r="CY524" s="178"/>
      <c r="CZ524" s="178"/>
      <c r="DA524" s="178"/>
      <c r="DB524" s="178"/>
      <c r="DC524" s="178"/>
      <c r="DD524" s="178"/>
      <c r="DE524" s="178"/>
      <c r="DF524" s="179"/>
      <c r="DG524" s="2"/>
      <c r="DH524" s="2"/>
      <c r="DI524" s="2"/>
      <c r="DJ524" s="2"/>
      <c r="DK524" s="2"/>
      <c r="DL524" s="2"/>
      <c r="DM524" s="2"/>
      <c r="DN524" s="2"/>
      <c r="DO524" s="2"/>
      <c r="DP524" s="2"/>
      <c r="DQ524" s="2"/>
      <c r="DR524" s="2"/>
      <c r="DS524" s="2"/>
      <c r="DT524" s="2"/>
      <c r="DU524" s="2"/>
      <c r="DV524" s="2"/>
      <c r="DW524" s="2"/>
      <c r="DX524" s="2"/>
      <c r="DY524" s="2"/>
      <c r="DZ524" s="2"/>
    </row>
    <row r="525" spans="1:130" ht="15.75" x14ac:dyDescent="0.25">
      <c r="A525" s="682"/>
      <c r="B525" s="682"/>
      <c r="C525" s="515"/>
      <c r="D525" s="180" t="s">
        <v>955</v>
      </c>
      <c r="E525" s="1"/>
      <c r="F525" s="1"/>
      <c r="G525" s="2"/>
      <c r="H525" s="2"/>
      <c r="I525" s="2"/>
      <c r="J525" s="2"/>
      <c r="K525" s="2"/>
      <c r="L525" s="2"/>
      <c r="M525" s="4"/>
      <c r="N525" s="302"/>
      <c r="O525" s="116"/>
      <c r="P525" s="116"/>
      <c r="Q525" s="116"/>
      <c r="R525" s="116"/>
      <c r="S525" s="116"/>
      <c r="T525" s="116"/>
      <c r="U525" s="116"/>
      <c r="V525" s="116"/>
      <c r="W525" s="116"/>
      <c r="X525" s="116"/>
      <c r="Y525" s="116"/>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69">
        <f t="shared" ref="BJ525:CV525" si="329">COUNTIFS($N$8:$N$490,"BT",BJ8:BJ490,1)</f>
        <v>3</v>
      </c>
      <c r="BK525" s="69">
        <f t="shared" si="329"/>
        <v>5</v>
      </c>
      <c r="BL525" s="69">
        <f t="shared" si="329"/>
        <v>5</v>
      </c>
      <c r="BM525" s="69">
        <f t="shared" si="329"/>
        <v>6</v>
      </c>
      <c r="BN525" s="69">
        <f t="shared" si="329"/>
        <v>7</v>
      </c>
      <c r="BO525" s="69">
        <f t="shared" si="329"/>
        <v>2</v>
      </c>
      <c r="BP525" s="69">
        <f t="shared" si="329"/>
        <v>6</v>
      </c>
      <c r="BQ525" s="69">
        <f t="shared" si="329"/>
        <v>5</v>
      </c>
      <c r="BR525" s="69">
        <f t="shared" si="329"/>
        <v>4</v>
      </c>
      <c r="BS525" s="69">
        <f t="shared" si="329"/>
        <v>4</v>
      </c>
      <c r="BT525" s="69">
        <f t="shared" si="329"/>
        <v>4</v>
      </c>
      <c r="BU525" s="69">
        <f t="shared" si="329"/>
        <v>4</v>
      </c>
      <c r="BV525" s="69">
        <f t="shared" si="329"/>
        <v>4</v>
      </c>
      <c r="BW525" s="69">
        <f t="shared" si="329"/>
        <v>4</v>
      </c>
      <c r="BX525" s="69">
        <f t="shared" si="329"/>
        <v>4</v>
      </c>
      <c r="BY525" s="69">
        <f t="shared" si="329"/>
        <v>4</v>
      </c>
      <c r="BZ525" s="69">
        <f t="shared" si="329"/>
        <v>4</v>
      </c>
      <c r="CA525" s="69">
        <f t="shared" si="329"/>
        <v>4</v>
      </c>
      <c r="CB525" s="69">
        <f t="shared" si="329"/>
        <v>4</v>
      </c>
      <c r="CC525" s="69">
        <f t="shared" si="329"/>
        <v>5</v>
      </c>
      <c r="CD525" s="69">
        <f t="shared" si="329"/>
        <v>5</v>
      </c>
      <c r="CE525" s="69">
        <f t="shared" si="329"/>
        <v>2</v>
      </c>
      <c r="CF525" s="69">
        <f t="shared" si="329"/>
        <v>2</v>
      </c>
      <c r="CG525" s="69">
        <f t="shared" si="329"/>
        <v>2</v>
      </c>
      <c r="CH525" s="69">
        <f t="shared" si="329"/>
        <v>4</v>
      </c>
      <c r="CI525" s="69">
        <f t="shared" si="329"/>
        <v>4</v>
      </c>
      <c r="CJ525" s="69">
        <f t="shared" si="329"/>
        <v>5</v>
      </c>
      <c r="CK525" s="69">
        <f t="shared" si="329"/>
        <v>5</v>
      </c>
      <c r="CL525" s="69">
        <f t="shared" si="329"/>
        <v>6</v>
      </c>
      <c r="CM525" s="69">
        <f t="shared" si="329"/>
        <v>4</v>
      </c>
      <c r="CN525" s="69">
        <f t="shared" si="329"/>
        <v>10</v>
      </c>
      <c r="CO525" s="69">
        <f t="shared" si="329"/>
        <v>6</v>
      </c>
      <c r="CP525" s="69">
        <f t="shared" si="329"/>
        <v>4</v>
      </c>
      <c r="CQ525" s="69">
        <f t="shared" si="329"/>
        <v>2</v>
      </c>
      <c r="CR525" s="69">
        <f t="shared" si="329"/>
        <v>1</v>
      </c>
      <c r="CS525" s="69">
        <f t="shared" si="329"/>
        <v>15</v>
      </c>
      <c r="CT525" s="69">
        <f t="shared" si="329"/>
        <v>2</v>
      </c>
      <c r="CU525" s="69">
        <f t="shared" si="329"/>
        <v>5</v>
      </c>
      <c r="CV525" s="69">
        <f t="shared" si="329"/>
        <v>2</v>
      </c>
      <c r="CW525" s="181"/>
      <c r="CX525" s="358"/>
      <c r="CY525" s="182"/>
      <c r="CZ525" s="182"/>
      <c r="DA525" s="182"/>
      <c r="DB525" s="182"/>
      <c r="DC525" s="182"/>
      <c r="DD525" s="182"/>
      <c r="DE525" s="182"/>
      <c r="DF525" s="183"/>
      <c r="DG525" s="2"/>
      <c r="DH525" s="2"/>
      <c r="DI525" s="2"/>
      <c r="DJ525" s="2"/>
      <c r="DK525" s="2"/>
      <c r="DL525" s="2"/>
      <c r="DM525" s="2"/>
      <c r="DN525" s="2"/>
      <c r="DO525" s="2"/>
      <c r="DP525" s="2"/>
      <c r="DQ525" s="2"/>
      <c r="DR525" s="2"/>
      <c r="DS525" s="2"/>
      <c r="DT525" s="2"/>
      <c r="DU525" s="2"/>
      <c r="DV525" s="2"/>
      <c r="DW525" s="2"/>
      <c r="DX525" s="2"/>
      <c r="DY525" s="2"/>
      <c r="DZ525" s="2"/>
    </row>
    <row r="526" spans="1:130" ht="15.75" x14ac:dyDescent="0.25">
      <c r="A526" s="682"/>
      <c r="B526" s="682"/>
      <c r="C526" s="515"/>
      <c r="D526" s="180" t="s">
        <v>956</v>
      </c>
      <c r="E526" s="1"/>
      <c r="F526" s="1"/>
      <c r="G526" s="2"/>
      <c r="H526" s="2"/>
      <c r="I526" s="2"/>
      <c r="J526" s="2"/>
      <c r="K526" s="2"/>
      <c r="L526" s="2"/>
      <c r="M526" s="4"/>
      <c r="N526" s="302"/>
      <c r="O526" s="116"/>
      <c r="P526" s="116"/>
      <c r="Q526" s="116"/>
      <c r="R526" s="116"/>
      <c r="S526" s="116"/>
      <c r="T526" s="116"/>
      <c r="U526" s="116"/>
      <c r="V526" s="116"/>
      <c r="W526" s="116"/>
      <c r="X526" s="116"/>
      <c r="Y526" s="116"/>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69">
        <f t="shared" ref="BJ526:CV526" si="330">COUNTIFS($N$8:$N$490,"BT",BJ8:BJ490,0)</f>
        <v>0</v>
      </c>
      <c r="BK526" s="69">
        <f t="shared" si="330"/>
        <v>0</v>
      </c>
      <c r="BL526" s="69">
        <f t="shared" si="330"/>
        <v>0</v>
      </c>
      <c r="BM526" s="69">
        <f t="shared" si="330"/>
        <v>0</v>
      </c>
      <c r="BN526" s="69">
        <f t="shared" si="330"/>
        <v>0</v>
      </c>
      <c r="BO526" s="69">
        <f t="shared" si="330"/>
        <v>0</v>
      </c>
      <c r="BP526" s="69">
        <f t="shared" si="330"/>
        <v>0</v>
      </c>
      <c r="BQ526" s="69">
        <f t="shared" si="330"/>
        <v>0</v>
      </c>
      <c r="BR526" s="69">
        <f t="shared" si="330"/>
        <v>0</v>
      </c>
      <c r="BS526" s="69">
        <f t="shared" si="330"/>
        <v>0</v>
      </c>
      <c r="BT526" s="69">
        <f t="shared" si="330"/>
        <v>0</v>
      </c>
      <c r="BU526" s="69">
        <f t="shared" si="330"/>
        <v>0</v>
      </c>
      <c r="BV526" s="69">
        <f t="shared" si="330"/>
        <v>0</v>
      </c>
      <c r="BW526" s="69">
        <f t="shared" si="330"/>
        <v>0</v>
      </c>
      <c r="BX526" s="69">
        <f t="shared" si="330"/>
        <v>0</v>
      </c>
      <c r="BY526" s="69">
        <f t="shared" si="330"/>
        <v>0</v>
      </c>
      <c r="BZ526" s="69">
        <f t="shared" si="330"/>
        <v>0</v>
      </c>
      <c r="CA526" s="69">
        <f t="shared" si="330"/>
        <v>0</v>
      </c>
      <c r="CB526" s="69">
        <f t="shared" si="330"/>
        <v>0</v>
      </c>
      <c r="CC526" s="69">
        <f t="shared" si="330"/>
        <v>0</v>
      </c>
      <c r="CD526" s="69">
        <f t="shared" si="330"/>
        <v>0</v>
      </c>
      <c r="CE526" s="69">
        <f t="shared" si="330"/>
        <v>0</v>
      </c>
      <c r="CF526" s="69">
        <f t="shared" si="330"/>
        <v>0</v>
      </c>
      <c r="CG526" s="69">
        <f t="shared" si="330"/>
        <v>0</v>
      </c>
      <c r="CH526" s="69">
        <f t="shared" si="330"/>
        <v>0</v>
      </c>
      <c r="CI526" s="69">
        <f t="shared" si="330"/>
        <v>0</v>
      </c>
      <c r="CJ526" s="69">
        <f t="shared" si="330"/>
        <v>0</v>
      </c>
      <c r="CK526" s="69">
        <f t="shared" si="330"/>
        <v>0</v>
      </c>
      <c r="CL526" s="69">
        <f t="shared" si="330"/>
        <v>0</v>
      </c>
      <c r="CM526" s="69">
        <f t="shared" si="330"/>
        <v>0</v>
      </c>
      <c r="CN526" s="69">
        <f t="shared" si="330"/>
        <v>0</v>
      </c>
      <c r="CO526" s="69">
        <f t="shared" si="330"/>
        <v>0</v>
      </c>
      <c r="CP526" s="69">
        <f t="shared" si="330"/>
        <v>0</v>
      </c>
      <c r="CQ526" s="69">
        <f t="shared" si="330"/>
        <v>0</v>
      </c>
      <c r="CR526" s="69">
        <f t="shared" si="330"/>
        <v>0</v>
      </c>
      <c r="CS526" s="69">
        <f t="shared" si="330"/>
        <v>0</v>
      </c>
      <c r="CT526" s="69">
        <f t="shared" si="330"/>
        <v>0</v>
      </c>
      <c r="CU526" s="69">
        <f t="shared" si="330"/>
        <v>0</v>
      </c>
      <c r="CV526" s="69">
        <f t="shared" si="330"/>
        <v>0</v>
      </c>
      <c r="CW526" s="181"/>
      <c r="CX526" s="358"/>
      <c r="CY526" s="182"/>
      <c r="CZ526" s="182"/>
      <c r="DA526" s="182"/>
      <c r="DB526" s="182"/>
      <c r="DC526" s="182"/>
      <c r="DD526" s="182"/>
      <c r="DE526" s="182"/>
      <c r="DF526" s="183"/>
      <c r="DG526" s="2"/>
      <c r="DH526" s="2"/>
      <c r="DI526" s="2"/>
      <c r="DJ526" s="2"/>
      <c r="DK526" s="2"/>
      <c r="DL526" s="2"/>
      <c r="DM526" s="2"/>
      <c r="DN526" s="2"/>
      <c r="DO526" s="2"/>
      <c r="DP526" s="2"/>
      <c r="DQ526" s="2"/>
      <c r="DR526" s="2"/>
      <c r="DS526" s="2"/>
      <c r="DT526" s="2"/>
      <c r="DU526" s="2"/>
      <c r="DV526" s="2"/>
      <c r="DW526" s="2"/>
      <c r="DX526" s="2"/>
      <c r="DY526" s="2"/>
      <c r="DZ526" s="2"/>
    </row>
    <row r="527" spans="1:130" ht="15.75" x14ac:dyDescent="0.25">
      <c r="A527" s="682"/>
      <c r="B527" s="682"/>
      <c r="C527" s="294"/>
      <c r="D527" s="180" t="s">
        <v>957</v>
      </c>
      <c r="E527" s="1"/>
      <c r="F527" s="1"/>
      <c r="G527" s="2"/>
      <c r="H527" s="2"/>
      <c r="I527" s="2"/>
      <c r="J527" s="2"/>
      <c r="K527" s="2"/>
      <c r="L527" s="2"/>
      <c r="M527" s="4"/>
      <c r="N527" s="302"/>
      <c r="O527" s="116"/>
      <c r="P527" s="116"/>
      <c r="Q527" s="116"/>
      <c r="R527" s="116"/>
      <c r="S527" s="116"/>
      <c r="T527" s="116"/>
      <c r="U527" s="116"/>
      <c r="V527" s="116"/>
      <c r="W527" s="116"/>
      <c r="X527" s="116"/>
      <c r="Y527" s="116"/>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69">
        <f t="shared" ref="BJ527:CB527" si="331">COUNTIFS($N$8:$N$490,"BT",BJ8:BJ490,KĐG)</f>
        <v>0</v>
      </c>
      <c r="BK527" s="69">
        <f t="shared" si="331"/>
        <v>0</v>
      </c>
      <c r="BL527" s="69">
        <f t="shared" si="331"/>
        <v>0</v>
      </c>
      <c r="BM527" s="69">
        <f t="shared" si="331"/>
        <v>0</v>
      </c>
      <c r="BN527" s="69">
        <f t="shared" si="331"/>
        <v>0</v>
      </c>
      <c r="BO527" s="69">
        <f t="shared" si="331"/>
        <v>0</v>
      </c>
      <c r="BP527" s="69">
        <f t="shared" si="331"/>
        <v>0</v>
      </c>
      <c r="BQ527" s="69">
        <f t="shared" si="331"/>
        <v>0</v>
      </c>
      <c r="BR527" s="69">
        <f t="shared" si="331"/>
        <v>0</v>
      </c>
      <c r="BS527" s="69">
        <f t="shared" si="331"/>
        <v>0</v>
      </c>
      <c r="BT527" s="69">
        <f t="shared" si="331"/>
        <v>0</v>
      </c>
      <c r="BU527" s="69">
        <f t="shared" si="331"/>
        <v>0</v>
      </c>
      <c r="BV527" s="69">
        <f t="shared" si="331"/>
        <v>0</v>
      </c>
      <c r="BW527" s="69">
        <f t="shared" si="331"/>
        <v>0</v>
      </c>
      <c r="BX527" s="69">
        <f t="shared" si="331"/>
        <v>0</v>
      </c>
      <c r="BY527" s="69">
        <f t="shared" si="331"/>
        <v>0</v>
      </c>
      <c r="BZ527" s="69">
        <f t="shared" si="331"/>
        <v>0</v>
      </c>
      <c r="CA527" s="69">
        <f t="shared" si="331"/>
        <v>0</v>
      </c>
      <c r="CB527" s="69">
        <f t="shared" si="331"/>
        <v>0</v>
      </c>
      <c r="CC527" s="69">
        <f t="shared" ref="CC527:CV527" si="332">COUNTIFS($A$11:$A$492,"CĐ3",CC$11:CC$492,"KĐG")</f>
        <v>0</v>
      </c>
      <c r="CD527" s="69">
        <f t="shared" si="332"/>
        <v>0</v>
      </c>
      <c r="CE527" s="69">
        <f t="shared" si="332"/>
        <v>0</v>
      </c>
      <c r="CF527" s="69">
        <f t="shared" si="332"/>
        <v>0</v>
      </c>
      <c r="CG527" s="69">
        <f t="shared" si="332"/>
        <v>0</v>
      </c>
      <c r="CH527" s="69">
        <f t="shared" si="332"/>
        <v>0</v>
      </c>
      <c r="CI527" s="69">
        <f t="shared" si="332"/>
        <v>0</v>
      </c>
      <c r="CJ527" s="69">
        <f t="shared" si="332"/>
        <v>0</v>
      </c>
      <c r="CK527" s="69">
        <f t="shared" si="332"/>
        <v>0</v>
      </c>
      <c r="CL527" s="69">
        <f t="shared" si="332"/>
        <v>0</v>
      </c>
      <c r="CM527" s="69">
        <f t="shared" si="332"/>
        <v>0</v>
      </c>
      <c r="CN527" s="69">
        <f t="shared" si="332"/>
        <v>0</v>
      </c>
      <c r="CO527" s="69">
        <f t="shared" si="332"/>
        <v>0</v>
      </c>
      <c r="CP527" s="69">
        <f t="shared" si="332"/>
        <v>0</v>
      </c>
      <c r="CQ527" s="69">
        <f t="shared" si="332"/>
        <v>0</v>
      </c>
      <c r="CR527" s="69">
        <f t="shared" si="332"/>
        <v>0</v>
      </c>
      <c r="CS527" s="69">
        <f t="shared" si="332"/>
        <v>0</v>
      </c>
      <c r="CT527" s="69">
        <f t="shared" si="332"/>
        <v>0</v>
      </c>
      <c r="CU527" s="69">
        <f t="shared" si="332"/>
        <v>0</v>
      </c>
      <c r="CV527" s="69">
        <f t="shared" si="332"/>
        <v>0</v>
      </c>
      <c r="CW527" s="181"/>
      <c r="CX527" s="358"/>
      <c r="CY527" s="182"/>
      <c r="CZ527" s="182"/>
      <c r="DA527" s="182"/>
      <c r="DB527" s="182"/>
      <c r="DC527" s="182"/>
      <c r="DD527" s="182"/>
      <c r="DE527" s="182"/>
      <c r="DF527" s="183"/>
      <c r="DG527" s="2"/>
      <c r="DH527" s="2"/>
      <c r="DI527" s="2"/>
      <c r="DJ527" s="2"/>
      <c r="DK527" s="2"/>
      <c r="DL527" s="2"/>
      <c r="DM527" s="2"/>
      <c r="DN527" s="2"/>
      <c r="DO527" s="2"/>
      <c r="DP527" s="2"/>
      <c r="DQ527" s="2"/>
      <c r="DR527" s="2"/>
      <c r="DS527" s="2"/>
      <c r="DT527" s="2"/>
      <c r="DU527" s="2"/>
      <c r="DV527" s="2"/>
      <c r="DW527" s="2"/>
      <c r="DX527" s="2"/>
      <c r="DY527" s="2"/>
      <c r="DZ527" s="2"/>
    </row>
    <row r="528" spans="1:130" ht="15.75" x14ac:dyDescent="0.25">
      <c r="A528" s="682"/>
      <c r="B528" s="682"/>
      <c r="C528" s="294"/>
      <c r="D528" s="180" t="s">
        <v>958</v>
      </c>
      <c r="E528" s="1"/>
      <c r="F528" s="1"/>
      <c r="G528" s="2"/>
      <c r="H528" s="2"/>
      <c r="I528" s="2"/>
      <c r="J528" s="2"/>
      <c r="K528" s="2"/>
      <c r="L528" s="2"/>
      <c r="M528" s="4"/>
      <c r="N528" s="302"/>
      <c r="O528" s="116"/>
      <c r="P528" s="116"/>
      <c r="Q528" s="116"/>
      <c r="R528" s="116"/>
      <c r="S528" s="116"/>
      <c r="T528" s="116"/>
      <c r="U528" s="116"/>
      <c r="V528" s="116"/>
      <c r="W528" s="116"/>
      <c r="X528" s="116"/>
      <c r="Y528" s="116"/>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314">
        <f t="shared" ref="BJ528:CV528" si="333">BJ527/(BJ524+BJ525+BJ526+BJ527)</f>
        <v>0</v>
      </c>
      <c r="BK528" s="314">
        <f t="shared" si="333"/>
        <v>0</v>
      </c>
      <c r="BL528" s="314">
        <f t="shared" si="333"/>
        <v>0</v>
      </c>
      <c r="BM528" s="314">
        <f t="shared" si="333"/>
        <v>0</v>
      </c>
      <c r="BN528" s="314">
        <f t="shared" si="333"/>
        <v>0</v>
      </c>
      <c r="BO528" s="314">
        <f t="shared" si="333"/>
        <v>0</v>
      </c>
      <c r="BP528" s="314">
        <f t="shared" si="333"/>
        <v>0</v>
      </c>
      <c r="BQ528" s="314">
        <f t="shared" si="333"/>
        <v>0</v>
      </c>
      <c r="BR528" s="314">
        <f t="shared" si="333"/>
        <v>0</v>
      </c>
      <c r="BS528" s="314">
        <f t="shared" si="333"/>
        <v>0</v>
      </c>
      <c r="BT528" s="314">
        <f t="shared" si="333"/>
        <v>0</v>
      </c>
      <c r="BU528" s="314">
        <f t="shared" si="333"/>
        <v>0</v>
      </c>
      <c r="BV528" s="314">
        <f t="shared" si="333"/>
        <v>0</v>
      </c>
      <c r="BW528" s="314">
        <f t="shared" si="333"/>
        <v>0</v>
      </c>
      <c r="BX528" s="314">
        <f t="shared" si="333"/>
        <v>0</v>
      </c>
      <c r="BY528" s="314">
        <f t="shared" si="333"/>
        <v>0</v>
      </c>
      <c r="BZ528" s="314">
        <f t="shared" si="333"/>
        <v>0</v>
      </c>
      <c r="CA528" s="314">
        <f t="shared" si="333"/>
        <v>0</v>
      </c>
      <c r="CB528" s="314">
        <f t="shared" si="333"/>
        <v>0</v>
      </c>
      <c r="CC528" s="314">
        <f t="shared" si="333"/>
        <v>0</v>
      </c>
      <c r="CD528" s="314">
        <f t="shared" si="333"/>
        <v>0</v>
      </c>
      <c r="CE528" s="314">
        <f t="shared" si="333"/>
        <v>0</v>
      </c>
      <c r="CF528" s="314">
        <f t="shared" si="333"/>
        <v>0</v>
      </c>
      <c r="CG528" s="314">
        <f t="shared" si="333"/>
        <v>0</v>
      </c>
      <c r="CH528" s="314">
        <f t="shared" si="333"/>
        <v>0</v>
      </c>
      <c r="CI528" s="314">
        <f t="shared" si="333"/>
        <v>0</v>
      </c>
      <c r="CJ528" s="314">
        <f t="shared" si="333"/>
        <v>0</v>
      </c>
      <c r="CK528" s="314">
        <f t="shared" si="333"/>
        <v>0</v>
      </c>
      <c r="CL528" s="314">
        <f t="shared" si="333"/>
        <v>0</v>
      </c>
      <c r="CM528" s="314">
        <f t="shared" si="333"/>
        <v>0</v>
      </c>
      <c r="CN528" s="314">
        <f t="shared" si="333"/>
        <v>0</v>
      </c>
      <c r="CO528" s="314">
        <f t="shared" si="333"/>
        <v>0</v>
      </c>
      <c r="CP528" s="314">
        <f t="shared" si="333"/>
        <v>0</v>
      </c>
      <c r="CQ528" s="314">
        <f t="shared" si="333"/>
        <v>0</v>
      </c>
      <c r="CR528" s="314">
        <f t="shared" si="333"/>
        <v>0</v>
      </c>
      <c r="CS528" s="314">
        <f t="shared" si="333"/>
        <v>0</v>
      </c>
      <c r="CT528" s="314">
        <f t="shared" si="333"/>
        <v>0</v>
      </c>
      <c r="CU528" s="314">
        <f t="shared" si="333"/>
        <v>0</v>
      </c>
      <c r="CV528" s="314">
        <f t="shared" si="333"/>
        <v>0</v>
      </c>
      <c r="CW528" s="185"/>
      <c r="CX528" s="359"/>
      <c r="CY528" s="186"/>
      <c r="CZ528" s="186"/>
      <c r="DA528" s="186"/>
      <c r="DB528" s="186"/>
      <c r="DC528" s="186"/>
      <c r="DD528" s="186"/>
      <c r="DE528" s="186"/>
      <c r="DF528" s="187"/>
      <c r="DG528" s="2"/>
      <c r="DH528" s="2"/>
      <c r="DI528" s="2"/>
      <c r="DJ528" s="2"/>
      <c r="DK528" s="2"/>
      <c r="DL528" s="2"/>
      <c r="DM528" s="2"/>
      <c r="DN528" s="2"/>
      <c r="DO528" s="2"/>
      <c r="DP528" s="2"/>
      <c r="DQ528" s="2"/>
      <c r="DR528" s="2"/>
      <c r="DS528" s="2"/>
      <c r="DT528" s="2"/>
      <c r="DU528" s="2"/>
      <c r="DV528" s="2"/>
      <c r="DW528" s="2"/>
      <c r="DX528" s="2"/>
      <c r="DY528" s="2"/>
      <c r="DZ528" s="2"/>
    </row>
    <row r="529" spans="1:130" ht="15.75" x14ac:dyDescent="0.25">
      <c r="A529" s="682"/>
      <c r="B529" s="682"/>
      <c r="C529" s="294"/>
      <c r="D529" s="680" t="s">
        <v>959</v>
      </c>
      <c r="E529" s="1"/>
      <c r="F529" s="1"/>
      <c r="G529" s="2"/>
      <c r="H529" s="2"/>
      <c r="I529" s="2"/>
      <c r="J529" s="2"/>
      <c r="K529" s="2"/>
      <c r="L529" s="2"/>
      <c r="M529" s="4"/>
      <c r="N529" s="302"/>
      <c r="O529" s="116"/>
      <c r="P529" s="116"/>
      <c r="Q529" s="116"/>
      <c r="R529" s="116"/>
      <c r="S529" s="116"/>
      <c r="T529" s="116"/>
      <c r="U529" s="116"/>
      <c r="V529" s="116"/>
      <c r="W529" s="116"/>
      <c r="X529" s="116"/>
      <c r="Y529" s="116"/>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188">
        <f t="shared" ref="BJ529:CV529" si="334">(((BJ524*2)+(BJ525*1)+(BJ526*0)+(BJ526*0)))/(BJ524+BJ525+BJ526+BJ527)</f>
        <v>1.9142857142857144</v>
      </c>
      <c r="BK529" s="188">
        <f t="shared" si="334"/>
        <v>1.8571428571428572</v>
      </c>
      <c r="BL529" s="188">
        <f t="shared" si="334"/>
        <v>1.8571428571428572</v>
      </c>
      <c r="BM529" s="188">
        <f t="shared" si="334"/>
        <v>1.8285714285714285</v>
      </c>
      <c r="BN529" s="188">
        <f t="shared" si="334"/>
        <v>1.8</v>
      </c>
      <c r="BO529" s="188">
        <f t="shared" si="334"/>
        <v>1.9428571428571428</v>
      </c>
      <c r="BP529" s="188">
        <f t="shared" si="334"/>
        <v>1.8285714285714285</v>
      </c>
      <c r="BQ529" s="188">
        <f t="shared" si="334"/>
        <v>1.8571428571428572</v>
      </c>
      <c r="BR529" s="188">
        <f t="shared" si="334"/>
        <v>1.8857142857142857</v>
      </c>
      <c r="BS529" s="188">
        <f t="shared" si="334"/>
        <v>1.8857142857142857</v>
      </c>
      <c r="BT529" s="188">
        <f t="shared" si="334"/>
        <v>1.8857142857142857</v>
      </c>
      <c r="BU529" s="188">
        <f t="shared" si="334"/>
        <v>1.8857142857142857</v>
      </c>
      <c r="BV529" s="188">
        <f t="shared" si="334"/>
        <v>1.8857142857142857</v>
      </c>
      <c r="BW529" s="188">
        <f t="shared" si="334"/>
        <v>1.8857142857142857</v>
      </c>
      <c r="BX529" s="188">
        <f t="shared" si="334"/>
        <v>1.8857142857142857</v>
      </c>
      <c r="BY529" s="188">
        <f t="shared" si="334"/>
        <v>1.8857142857142857</v>
      </c>
      <c r="BZ529" s="188">
        <f t="shared" si="334"/>
        <v>1.8857142857142857</v>
      </c>
      <c r="CA529" s="188">
        <f t="shared" si="334"/>
        <v>1.8857142857142857</v>
      </c>
      <c r="CB529" s="188">
        <f t="shared" si="334"/>
        <v>1.8857142857142857</v>
      </c>
      <c r="CC529" s="188">
        <f t="shared" si="334"/>
        <v>1.8571428571428572</v>
      </c>
      <c r="CD529" s="188">
        <f t="shared" si="334"/>
        <v>1.8571428571428572</v>
      </c>
      <c r="CE529" s="188">
        <f t="shared" si="334"/>
        <v>1.9428571428571428</v>
      </c>
      <c r="CF529" s="188">
        <f t="shared" si="334"/>
        <v>1.9428571428571428</v>
      </c>
      <c r="CG529" s="188">
        <f t="shared" si="334"/>
        <v>1.9428571428571428</v>
      </c>
      <c r="CH529" s="188">
        <f t="shared" si="334"/>
        <v>1.8857142857142857</v>
      </c>
      <c r="CI529" s="188">
        <f t="shared" si="334"/>
        <v>1.8857142857142857</v>
      </c>
      <c r="CJ529" s="188">
        <f t="shared" si="334"/>
        <v>1.8571428571428572</v>
      </c>
      <c r="CK529" s="188">
        <f t="shared" si="334"/>
        <v>1.8571428571428572</v>
      </c>
      <c r="CL529" s="188">
        <f t="shared" si="334"/>
        <v>1.8285714285714285</v>
      </c>
      <c r="CM529" s="188">
        <f t="shared" si="334"/>
        <v>1.8857142857142857</v>
      </c>
      <c r="CN529" s="188">
        <f t="shared" si="334"/>
        <v>1.7142857142857142</v>
      </c>
      <c r="CO529" s="188">
        <f t="shared" si="334"/>
        <v>1.8285714285714285</v>
      </c>
      <c r="CP529" s="188">
        <f t="shared" si="334"/>
        <v>1.8857142857142857</v>
      </c>
      <c r="CQ529" s="188">
        <f t="shared" si="334"/>
        <v>1.9428571428571428</v>
      </c>
      <c r="CR529" s="188">
        <f t="shared" si="334"/>
        <v>1.9714285714285715</v>
      </c>
      <c r="CS529" s="188">
        <f t="shared" si="334"/>
        <v>1.5454545454545454</v>
      </c>
      <c r="CT529" s="188">
        <f t="shared" si="334"/>
        <v>1.9428571428571428</v>
      </c>
      <c r="CU529" s="188">
        <f t="shared" si="334"/>
        <v>1.8571428571428572</v>
      </c>
      <c r="CV529" s="188">
        <f t="shared" si="334"/>
        <v>1.9428571428571428</v>
      </c>
      <c r="CW529" s="189">
        <f>COUNTIF($BJ530:$CV530,"Đ")</f>
        <v>38</v>
      </c>
      <c r="CX529" s="360">
        <f>CW529/(CY529+DA529+DC529+CW529)</f>
        <v>1</v>
      </c>
      <c r="CY529" s="189">
        <f>COUNTIF($BJ530:$DL530,"CCG")</f>
        <v>0</v>
      </c>
      <c r="CZ529" s="190">
        <f>CY529/(CW529+DA529+DC529+CY529)</f>
        <v>0</v>
      </c>
      <c r="DA529" s="189">
        <f>COUNTIF($BJ530:$DL530,"CĐ")</f>
        <v>0</v>
      </c>
      <c r="DB529" s="190">
        <f>DA529/(CW529+CY529+DC529+DA529)</f>
        <v>0</v>
      </c>
      <c r="DC529" s="189">
        <f>COUNTIF($BJ530:$DL530,"KĐG")</f>
        <v>0</v>
      </c>
      <c r="DD529" s="190">
        <f>DC529/(CW529+CY529+DA529+DC529)</f>
        <v>0</v>
      </c>
      <c r="DE529" s="191">
        <f>(((CW529*2)+(CY529*1)+(DA529*0)))/(CW529+CY529+DA529)</f>
        <v>2</v>
      </c>
      <c r="DF529" s="191" t="str">
        <f>IF(DE529&gt;=1.6,"Đạt mục tiêu",IF(DE529&gt;=1,"Cần cố gắng","Chưa đạt"))</f>
        <v>Đạt mục tiêu</v>
      </c>
      <c r="DG529" s="2"/>
      <c r="DH529" s="2"/>
      <c r="DI529" s="2"/>
      <c r="DJ529" s="2"/>
      <c r="DK529" s="2"/>
      <c r="DL529" s="2"/>
      <c r="DM529" s="2"/>
      <c r="DN529" s="2"/>
      <c r="DO529" s="2"/>
      <c r="DP529" s="2"/>
      <c r="DQ529" s="2"/>
      <c r="DR529" s="2"/>
      <c r="DS529" s="2"/>
      <c r="DT529" s="2"/>
      <c r="DU529" s="2"/>
      <c r="DV529" s="2"/>
      <c r="DW529" s="2"/>
      <c r="DX529" s="2"/>
      <c r="DY529" s="2"/>
      <c r="DZ529" s="2"/>
    </row>
    <row r="530" spans="1:130" ht="15.75" x14ac:dyDescent="0.25">
      <c r="A530" s="678" t="s">
        <v>953</v>
      </c>
      <c r="B530" s="679"/>
      <c r="C530" s="639"/>
      <c r="D530" s="634"/>
      <c r="E530" s="1"/>
      <c r="F530" s="1"/>
      <c r="G530" s="2"/>
      <c r="H530" s="2"/>
      <c r="I530" s="2"/>
      <c r="J530" s="2"/>
      <c r="K530" s="2"/>
      <c r="L530" s="2"/>
      <c r="M530" s="4"/>
      <c r="N530" s="302"/>
      <c r="O530" s="116"/>
      <c r="P530" s="116"/>
      <c r="Q530" s="116"/>
      <c r="R530" s="116"/>
      <c r="S530" s="116"/>
      <c r="T530" s="116"/>
      <c r="U530" s="116"/>
      <c r="V530" s="116"/>
      <c r="W530" s="116"/>
      <c r="X530" s="116"/>
      <c r="Y530" s="116"/>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188" t="str">
        <f t="shared" ref="BJ530:CR530" si="335">IF(BJ528&gt;=50%,"KĐG",IF(BJ529&gt;=1.6,"Đ",IF(BJ529&gt;=1,"CCG","CĐ")))</f>
        <v>Đ</v>
      </c>
      <c r="BK530" s="188" t="str">
        <f t="shared" si="335"/>
        <v>Đ</v>
      </c>
      <c r="BL530" s="188" t="str">
        <f t="shared" si="335"/>
        <v>Đ</v>
      </c>
      <c r="BM530" s="188" t="str">
        <f t="shared" si="335"/>
        <v>Đ</v>
      </c>
      <c r="BN530" s="188" t="str">
        <f t="shared" si="335"/>
        <v>Đ</v>
      </c>
      <c r="BO530" s="188" t="str">
        <f t="shared" si="335"/>
        <v>Đ</v>
      </c>
      <c r="BP530" s="188" t="str">
        <f t="shared" si="335"/>
        <v>Đ</v>
      </c>
      <c r="BQ530" s="188" t="str">
        <f t="shared" si="335"/>
        <v>Đ</v>
      </c>
      <c r="BR530" s="188" t="str">
        <f t="shared" si="335"/>
        <v>Đ</v>
      </c>
      <c r="BS530" s="188" t="str">
        <f t="shared" si="335"/>
        <v>Đ</v>
      </c>
      <c r="BT530" s="188" t="str">
        <f t="shared" si="335"/>
        <v>Đ</v>
      </c>
      <c r="BU530" s="188" t="str">
        <f t="shared" si="335"/>
        <v>Đ</v>
      </c>
      <c r="BV530" s="188" t="str">
        <f t="shared" si="335"/>
        <v>Đ</v>
      </c>
      <c r="BW530" s="188" t="str">
        <f t="shared" si="335"/>
        <v>Đ</v>
      </c>
      <c r="BX530" s="188" t="str">
        <f t="shared" si="335"/>
        <v>Đ</v>
      </c>
      <c r="BY530" s="188" t="str">
        <f t="shared" si="335"/>
        <v>Đ</v>
      </c>
      <c r="BZ530" s="188" t="str">
        <f t="shared" si="335"/>
        <v>Đ</v>
      </c>
      <c r="CA530" s="188" t="str">
        <f t="shared" si="335"/>
        <v>Đ</v>
      </c>
      <c r="CB530" s="188" t="str">
        <f t="shared" si="335"/>
        <v>Đ</v>
      </c>
      <c r="CC530" s="188" t="str">
        <f t="shared" si="335"/>
        <v>Đ</v>
      </c>
      <c r="CD530" s="188" t="str">
        <f t="shared" si="335"/>
        <v>Đ</v>
      </c>
      <c r="CE530" s="188" t="str">
        <f t="shared" si="335"/>
        <v>Đ</v>
      </c>
      <c r="CF530" s="188" t="str">
        <f t="shared" si="335"/>
        <v>Đ</v>
      </c>
      <c r="CG530" s="188" t="str">
        <f t="shared" si="335"/>
        <v>Đ</v>
      </c>
      <c r="CH530" s="188" t="str">
        <f t="shared" si="335"/>
        <v>Đ</v>
      </c>
      <c r="CI530" s="188" t="str">
        <f t="shared" si="335"/>
        <v>Đ</v>
      </c>
      <c r="CJ530" s="188" t="str">
        <f t="shared" si="335"/>
        <v>Đ</v>
      </c>
      <c r="CK530" s="188" t="str">
        <f t="shared" si="335"/>
        <v>Đ</v>
      </c>
      <c r="CL530" s="188" t="str">
        <f t="shared" si="335"/>
        <v>Đ</v>
      </c>
      <c r="CM530" s="188" t="str">
        <f t="shared" si="335"/>
        <v>Đ</v>
      </c>
      <c r="CN530" s="188" t="str">
        <f t="shared" si="335"/>
        <v>Đ</v>
      </c>
      <c r="CO530" s="188" t="str">
        <f t="shared" si="335"/>
        <v>Đ</v>
      </c>
      <c r="CP530" s="188" t="str">
        <f t="shared" si="335"/>
        <v>Đ</v>
      </c>
      <c r="CQ530" s="188" t="str">
        <f t="shared" si="335"/>
        <v>Đ</v>
      </c>
      <c r="CR530" s="188" t="str">
        <f t="shared" si="335"/>
        <v>Đ</v>
      </c>
      <c r="CS530" s="188"/>
      <c r="CT530" s="188" t="str">
        <f>IF(CT528&gt;=50%,"KĐG",IF(CT529&gt;=1.6,"Đ",IF(CT529&gt;=1,"CCG","CĐ")))</f>
        <v>Đ</v>
      </c>
      <c r="CU530" s="188" t="str">
        <f>IF(CU528&gt;=50%,"KĐG",IF(CU529&gt;=1.6,"Đ",IF(CU529&gt;=1,"CCG","CĐ")))</f>
        <v>Đ</v>
      </c>
      <c r="CV530" s="188" t="str">
        <f>IF(CV528&gt;=50%,"KĐG",IF(CV529&gt;=1.6,"Đ",IF(CV529&gt;=1,"CCG","CĐ")))</f>
        <v>Đ</v>
      </c>
      <c r="CW530" s="192"/>
      <c r="CX530" s="361"/>
      <c r="CY530" s="192"/>
      <c r="CZ530" s="193"/>
      <c r="DA530" s="192"/>
      <c r="DB530" s="193"/>
      <c r="DC530" s="192"/>
      <c r="DD530" s="193"/>
      <c r="DE530" s="194"/>
      <c r="DF530" s="194"/>
      <c r="DG530" s="2"/>
      <c r="DH530" s="2"/>
      <c r="DI530" s="2"/>
      <c r="DJ530" s="2"/>
      <c r="DK530" s="2"/>
      <c r="DL530" s="2"/>
      <c r="DM530" s="2"/>
      <c r="DN530" s="2"/>
      <c r="DO530" s="2"/>
      <c r="DP530" s="2"/>
      <c r="DQ530" s="2"/>
      <c r="DR530" s="2"/>
      <c r="DS530" s="2"/>
      <c r="DT530" s="2"/>
      <c r="DU530" s="2"/>
      <c r="DV530" s="2"/>
      <c r="DW530" s="2"/>
      <c r="DX530" s="2"/>
      <c r="DY530" s="2"/>
      <c r="DZ530" s="2"/>
    </row>
    <row r="531" spans="1:130" ht="15.75" x14ac:dyDescent="0.25">
      <c r="A531" s="657"/>
      <c r="B531" s="658"/>
      <c r="C531" s="639"/>
      <c r="D531" s="180" t="s">
        <v>955</v>
      </c>
      <c r="E531" s="1"/>
      <c r="F531" s="1"/>
      <c r="G531" s="2"/>
      <c r="H531" s="2"/>
      <c r="I531" s="2"/>
      <c r="J531" s="2"/>
      <c r="K531" s="2"/>
      <c r="L531" s="2"/>
      <c r="M531" s="4"/>
      <c r="N531" s="302"/>
      <c r="O531" s="116"/>
      <c r="P531" s="116"/>
      <c r="Q531" s="116"/>
      <c r="R531" s="116"/>
      <c r="S531" s="116"/>
      <c r="T531" s="116"/>
      <c r="U531" s="116"/>
      <c r="V531" s="116"/>
      <c r="W531" s="116"/>
      <c r="X531" s="116"/>
      <c r="Y531" s="116"/>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69">
        <f t="shared" ref="BJ531:CV531" si="336">COUNTIFS($N$8:$N$490,"GĐ",BJ8:BJ490,2)</f>
        <v>38</v>
      </c>
      <c r="BK531" s="69">
        <f t="shared" si="336"/>
        <v>40</v>
      </c>
      <c r="BL531" s="69">
        <f t="shared" si="336"/>
        <v>40</v>
      </c>
      <c r="BM531" s="69">
        <f t="shared" si="336"/>
        <v>39</v>
      </c>
      <c r="BN531" s="69">
        <f t="shared" si="336"/>
        <v>38</v>
      </c>
      <c r="BO531" s="69">
        <f t="shared" si="336"/>
        <v>39</v>
      </c>
      <c r="BP531" s="69">
        <f t="shared" si="336"/>
        <v>40</v>
      </c>
      <c r="BQ531" s="69">
        <f t="shared" si="336"/>
        <v>40</v>
      </c>
      <c r="BR531" s="69">
        <f t="shared" si="336"/>
        <v>39</v>
      </c>
      <c r="BS531" s="69">
        <f t="shared" si="336"/>
        <v>38</v>
      </c>
      <c r="BT531" s="69">
        <f t="shared" si="336"/>
        <v>38</v>
      </c>
      <c r="BU531" s="69">
        <f t="shared" si="336"/>
        <v>38</v>
      </c>
      <c r="BV531" s="69">
        <f t="shared" si="336"/>
        <v>38</v>
      </c>
      <c r="BW531" s="69">
        <f t="shared" si="336"/>
        <v>38</v>
      </c>
      <c r="BX531" s="69">
        <f t="shared" si="336"/>
        <v>38</v>
      </c>
      <c r="BY531" s="69">
        <f t="shared" si="336"/>
        <v>38</v>
      </c>
      <c r="BZ531" s="69">
        <f t="shared" si="336"/>
        <v>38</v>
      </c>
      <c r="CA531" s="69">
        <f t="shared" si="336"/>
        <v>38</v>
      </c>
      <c r="CB531" s="69">
        <f t="shared" si="336"/>
        <v>38</v>
      </c>
      <c r="CC531" s="69">
        <f t="shared" si="336"/>
        <v>42</v>
      </c>
      <c r="CD531" s="69">
        <f t="shared" si="336"/>
        <v>40</v>
      </c>
      <c r="CE531" s="69">
        <f t="shared" si="336"/>
        <v>35</v>
      </c>
      <c r="CF531" s="69">
        <f t="shared" si="336"/>
        <v>33</v>
      </c>
      <c r="CG531" s="69">
        <f t="shared" si="336"/>
        <v>34</v>
      </c>
      <c r="CH531" s="69">
        <f t="shared" si="336"/>
        <v>32</v>
      </c>
      <c r="CI531" s="69">
        <f t="shared" si="336"/>
        <v>34</v>
      </c>
      <c r="CJ531" s="69">
        <f t="shared" si="336"/>
        <v>34</v>
      </c>
      <c r="CK531" s="69">
        <f t="shared" si="336"/>
        <v>34</v>
      </c>
      <c r="CL531" s="69">
        <f t="shared" si="336"/>
        <v>30</v>
      </c>
      <c r="CM531" s="69">
        <f t="shared" si="336"/>
        <v>32</v>
      </c>
      <c r="CN531" s="69">
        <f t="shared" si="336"/>
        <v>32</v>
      </c>
      <c r="CO531" s="69">
        <f t="shared" si="336"/>
        <v>32</v>
      </c>
      <c r="CP531" s="69">
        <f t="shared" si="336"/>
        <v>35</v>
      </c>
      <c r="CQ531" s="69">
        <f t="shared" si="336"/>
        <v>36</v>
      </c>
      <c r="CR531" s="69">
        <f t="shared" si="336"/>
        <v>37</v>
      </c>
      <c r="CS531" s="69">
        <f t="shared" si="336"/>
        <v>39</v>
      </c>
      <c r="CT531" s="69">
        <f t="shared" si="336"/>
        <v>39</v>
      </c>
      <c r="CU531" s="69">
        <f t="shared" si="336"/>
        <v>37</v>
      </c>
      <c r="CV531" s="69">
        <f t="shared" si="336"/>
        <v>40</v>
      </c>
      <c r="CW531" s="181"/>
      <c r="CX531" s="358"/>
      <c r="CY531" s="182"/>
      <c r="CZ531" s="182"/>
      <c r="DA531" s="182"/>
      <c r="DB531" s="182"/>
      <c r="DC531" s="182"/>
      <c r="DD531" s="182"/>
      <c r="DE531" s="182"/>
      <c r="DF531" s="183"/>
      <c r="DG531" s="2"/>
      <c r="DH531" s="2"/>
      <c r="DI531" s="2"/>
      <c r="DJ531" s="2"/>
      <c r="DK531" s="2"/>
      <c r="DL531" s="2"/>
      <c r="DM531" s="2"/>
      <c r="DN531" s="2"/>
      <c r="DO531" s="2"/>
      <c r="DP531" s="2"/>
      <c r="DQ531" s="2"/>
      <c r="DR531" s="2"/>
      <c r="DS531" s="2"/>
      <c r="DT531" s="2"/>
      <c r="DU531" s="2"/>
      <c r="DV531" s="2"/>
      <c r="DW531" s="2"/>
      <c r="DX531" s="2"/>
      <c r="DY531" s="2"/>
      <c r="DZ531" s="2"/>
    </row>
    <row r="532" spans="1:130" ht="15.75" x14ac:dyDescent="0.25">
      <c r="A532" s="657"/>
      <c r="B532" s="658"/>
      <c r="C532" s="639"/>
      <c r="D532" s="180" t="s">
        <v>956</v>
      </c>
      <c r="E532" s="1"/>
      <c r="F532" s="1"/>
      <c r="G532" s="2"/>
      <c r="H532" s="2"/>
      <c r="I532" s="2"/>
      <c r="J532" s="2"/>
      <c r="K532" s="2"/>
      <c r="L532" s="2"/>
      <c r="M532" s="4"/>
      <c r="N532" s="302"/>
      <c r="O532" s="116"/>
      <c r="P532" s="116"/>
      <c r="Q532" s="116"/>
      <c r="R532" s="116"/>
      <c r="S532" s="116"/>
      <c r="T532" s="116"/>
      <c r="U532" s="116"/>
      <c r="V532" s="116"/>
      <c r="W532" s="116"/>
      <c r="X532" s="116"/>
      <c r="Y532" s="116"/>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69">
        <f t="shared" ref="BJ532:CV532" si="337">COUNTIFS($N$8:$N$490,"GĐ",BJ8:BJ490,1)</f>
        <v>4</v>
      </c>
      <c r="BK532" s="69">
        <f t="shared" si="337"/>
        <v>2</v>
      </c>
      <c r="BL532" s="69">
        <f t="shared" si="337"/>
        <v>2</v>
      </c>
      <c r="BM532" s="69">
        <f t="shared" si="337"/>
        <v>3</v>
      </c>
      <c r="BN532" s="69">
        <f t="shared" si="337"/>
        <v>4</v>
      </c>
      <c r="BO532" s="69">
        <f t="shared" si="337"/>
        <v>3</v>
      </c>
      <c r="BP532" s="69">
        <f t="shared" si="337"/>
        <v>2</v>
      </c>
      <c r="BQ532" s="69">
        <f t="shared" si="337"/>
        <v>2</v>
      </c>
      <c r="BR532" s="69">
        <f t="shared" si="337"/>
        <v>3</v>
      </c>
      <c r="BS532" s="69">
        <f t="shared" si="337"/>
        <v>3</v>
      </c>
      <c r="BT532" s="69">
        <f t="shared" si="337"/>
        <v>3</v>
      </c>
      <c r="BU532" s="69">
        <f t="shared" si="337"/>
        <v>3</v>
      </c>
      <c r="BV532" s="69">
        <f t="shared" si="337"/>
        <v>3</v>
      </c>
      <c r="BW532" s="69">
        <f t="shared" si="337"/>
        <v>3</v>
      </c>
      <c r="BX532" s="69">
        <f t="shared" si="337"/>
        <v>3</v>
      </c>
      <c r="BY532" s="69">
        <f t="shared" si="337"/>
        <v>3</v>
      </c>
      <c r="BZ532" s="69">
        <f t="shared" si="337"/>
        <v>3</v>
      </c>
      <c r="CA532" s="69">
        <f t="shared" si="337"/>
        <v>3</v>
      </c>
      <c r="CB532" s="69">
        <f t="shared" si="337"/>
        <v>3</v>
      </c>
      <c r="CC532" s="69">
        <f t="shared" si="337"/>
        <v>0</v>
      </c>
      <c r="CD532" s="69">
        <f t="shared" si="337"/>
        <v>2</v>
      </c>
      <c r="CE532" s="69">
        <f t="shared" si="337"/>
        <v>7</v>
      </c>
      <c r="CF532" s="69">
        <f t="shared" si="337"/>
        <v>9</v>
      </c>
      <c r="CG532" s="69">
        <f t="shared" si="337"/>
        <v>8</v>
      </c>
      <c r="CH532" s="69">
        <f t="shared" si="337"/>
        <v>10</v>
      </c>
      <c r="CI532" s="69">
        <f t="shared" si="337"/>
        <v>8</v>
      </c>
      <c r="CJ532" s="69">
        <f t="shared" si="337"/>
        <v>8</v>
      </c>
      <c r="CK532" s="69">
        <f t="shared" si="337"/>
        <v>8</v>
      </c>
      <c r="CL532" s="69">
        <f t="shared" si="337"/>
        <v>12</v>
      </c>
      <c r="CM532" s="69">
        <f t="shared" si="337"/>
        <v>10</v>
      </c>
      <c r="CN532" s="69">
        <f t="shared" si="337"/>
        <v>10</v>
      </c>
      <c r="CO532" s="69">
        <f t="shared" si="337"/>
        <v>10</v>
      </c>
      <c r="CP532" s="69">
        <f t="shared" si="337"/>
        <v>7</v>
      </c>
      <c r="CQ532" s="69">
        <f t="shared" si="337"/>
        <v>6</v>
      </c>
      <c r="CR532" s="69">
        <f t="shared" si="337"/>
        <v>5</v>
      </c>
      <c r="CS532" s="69">
        <f t="shared" si="337"/>
        <v>3</v>
      </c>
      <c r="CT532" s="69">
        <f t="shared" si="337"/>
        <v>3</v>
      </c>
      <c r="CU532" s="69">
        <f t="shared" si="337"/>
        <v>5</v>
      </c>
      <c r="CV532" s="69">
        <f t="shared" si="337"/>
        <v>2</v>
      </c>
      <c r="CW532" s="181"/>
      <c r="CX532" s="358"/>
      <c r="CY532" s="182"/>
      <c r="CZ532" s="182"/>
      <c r="DA532" s="182"/>
      <c r="DB532" s="182"/>
      <c r="DC532" s="182"/>
      <c r="DD532" s="182"/>
      <c r="DE532" s="182"/>
      <c r="DF532" s="183"/>
      <c r="DG532" s="2"/>
      <c r="DH532" s="2"/>
      <c r="DI532" s="2"/>
      <c r="DJ532" s="2"/>
      <c r="DK532" s="2"/>
      <c r="DL532" s="2"/>
      <c r="DM532" s="2"/>
      <c r="DN532" s="2"/>
      <c r="DO532" s="2"/>
      <c r="DP532" s="2"/>
      <c r="DQ532" s="2"/>
      <c r="DR532" s="2"/>
      <c r="DS532" s="2"/>
      <c r="DT532" s="2"/>
      <c r="DU532" s="2"/>
      <c r="DV532" s="2"/>
      <c r="DW532" s="2"/>
      <c r="DX532" s="2"/>
      <c r="DY532" s="2"/>
      <c r="DZ532" s="2"/>
    </row>
    <row r="533" spans="1:130" ht="15.75" x14ac:dyDescent="0.25">
      <c r="A533" s="657"/>
      <c r="B533" s="658"/>
      <c r="C533" s="639"/>
      <c r="D533" s="180" t="s">
        <v>957</v>
      </c>
      <c r="E533" s="1"/>
      <c r="F533" s="1"/>
      <c r="G533" s="2"/>
      <c r="H533" s="2"/>
      <c r="I533" s="2"/>
      <c r="J533" s="2"/>
      <c r="K533" s="2"/>
      <c r="L533" s="2"/>
      <c r="M533" s="4"/>
      <c r="N533" s="302"/>
      <c r="O533" s="116"/>
      <c r="P533" s="116"/>
      <c r="Q533" s="116"/>
      <c r="R533" s="116"/>
      <c r="S533" s="116"/>
      <c r="T533" s="116"/>
      <c r="U533" s="116"/>
      <c r="V533" s="116"/>
      <c r="W533" s="116"/>
      <c r="X533" s="116"/>
      <c r="Y533" s="116"/>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69">
        <f t="shared" ref="BJ533:CV533" si="338">COUNTIFS($N$8:$N$490,"GĐ",BJ8:BJ490,0)</f>
        <v>0</v>
      </c>
      <c r="BK533" s="69">
        <f t="shared" si="338"/>
        <v>0</v>
      </c>
      <c r="BL533" s="69">
        <f t="shared" si="338"/>
        <v>0</v>
      </c>
      <c r="BM533" s="69">
        <f t="shared" si="338"/>
        <v>0</v>
      </c>
      <c r="BN533" s="69">
        <f t="shared" si="338"/>
        <v>0</v>
      </c>
      <c r="BO533" s="69">
        <f t="shared" si="338"/>
        <v>0</v>
      </c>
      <c r="BP533" s="69">
        <f t="shared" si="338"/>
        <v>0</v>
      </c>
      <c r="BQ533" s="69">
        <f t="shared" si="338"/>
        <v>0</v>
      </c>
      <c r="BR533" s="69">
        <f t="shared" si="338"/>
        <v>0</v>
      </c>
      <c r="BS533" s="69">
        <f t="shared" si="338"/>
        <v>0</v>
      </c>
      <c r="BT533" s="69">
        <f t="shared" si="338"/>
        <v>0</v>
      </c>
      <c r="BU533" s="69">
        <f t="shared" si="338"/>
        <v>0</v>
      </c>
      <c r="BV533" s="69">
        <f t="shared" si="338"/>
        <v>0</v>
      </c>
      <c r="BW533" s="69">
        <f t="shared" si="338"/>
        <v>0</v>
      </c>
      <c r="BX533" s="69">
        <f t="shared" si="338"/>
        <v>0</v>
      </c>
      <c r="BY533" s="69">
        <f t="shared" si="338"/>
        <v>0</v>
      </c>
      <c r="BZ533" s="69">
        <f t="shared" si="338"/>
        <v>0</v>
      </c>
      <c r="CA533" s="69">
        <f t="shared" si="338"/>
        <v>0</v>
      </c>
      <c r="CB533" s="69">
        <f t="shared" si="338"/>
        <v>0</v>
      </c>
      <c r="CC533" s="69">
        <f t="shared" si="338"/>
        <v>0</v>
      </c>
      <c r="CD533" s="69">
        <f t="shared" si="338"/>
        <v>0</v>
      </c>
      <c r="CE533" s="69">
        <f t="shared" si="338"/>
        <v>0</v>
      </c>
      <c r="CF533" s="69">
        <f t="shared" si="338"/>
        <v>0</v>
      </c>
      <c r="CG533" s="69">
        <f t="shared" si="338"/>
        <v>0</v>
      </c>
      <c r="CH533" s="69">
        <f t="shared" si="338"/>
        <v>0</v>
      </c>
      <c r="CI533" s="69">
        <f t="shared" si="338"/>
        <v>0</v>
      </c>
      <c r="CJ533" s="69">
        <f t="shared" si="338"/>
        <v>0</v>
      </c>
      <c r="CK533" s="69">
        <f t="shared" si="338"/>
        <v>0</v>
      </c>
      <c r="CL533" s="69">
        <f t="shared" si="338"/>
        <v>0</v>
      </c>
      <c r="CM533" s="69">
        <f t="shared" si="338"/>
        <v>0</v>
      </c>
      <c r="CN533" s="69">
        <f t="shared" si="338"/>
        <v>0</v>
      </c>
      <c r="CO533" s="69">
        <f t="shared" si="338"/>
        <v>0</v>
      </c>
      <c r="CP533" s="69">
        <f t="shared" si="338"/>
        <v>0</v>
      </c>
      <c r="CQ533" s="69">
        <f t="shared" si="338"/>
        <v>0</v>
      </c>
      <c r="CR533" s="69">
        <f t="shared" si="338"/>
        <v>0</v>
      </c>
      <c r="CS533" s="69">
        <f t="shared" si="338"/>
        <v>0</v>
      </c>
      <c r="CT533" s="69">
        <f t="shared" si="338"/>
        <v>0</v>
      </c>
      <c r="CU533" s="69">
        <f t="shared" si="338"/>
        <v>0</v>
      </c>
      <c r="CV533" s="69">
        <f t="shared" si="338"/>
        <v>0</v>
      </c>
      <c r="CW533" s="181"/>
      <c r="CX533" s="358"/>
      <c r="CY533" s="182"/>
      <c r="CZ533" s="182"/>
      <c r="DA533" s="182"/>
      <c r="DB533" s="182"/>
      <c r="DC533" s="182"/>
      <c r="DD533" s="182"/>
      <c r="DE533" s="182"/>
      <c r="DF533" s="183"/>
      <c r="DG533" s="2"/>
      <c r="DH533" s="2"/>
      <c r="DI533" s="2"/>
      <c r="DJ533" s="2"/>
      <c r="DK533" s="2"/>
      <c r="DL533" s="2"/>
      <c r="DM533" s="2"/>
      <c r="DN533" s="2"/>
      <c r="DO533" s="2"/>
      <c r="DP533" s="2"/>
      <c r="DQ533" s="2"/>
      <c r="DR533" s="2"/>
      <c r="DS533" s="2"/>
      <c r="DT533" s="2"/>
      <c r="DU533" s="2"/>
      <c r="DV533" s="2"/>
      <c r="DW533" s="2"/>
      <c r="DX533" s="2"/>
      <c r="DY533" s="2"/>
      <c r="DZ533" s="2"/>
    </row>
    <row r="534" spans="1:130" ht="15.75" x14ac:dyDescent="0.25">
      <c r="A534" s="657"/>
      <c r="B534" s="658"/>
      <c r="C534" s="639"/>
      <c r="D534" s="180" t="s">
        <v>958</v>
      </c>
      <c r="E534" s="1"/>
      <c r="F534" s="1"/>
      <c r="G534" s="2"/>
      <c r="H534" s="2"/>
      <c r="I534" s="2"/>
      <c r="J534" s="2"/>
      <c r="K534" s="2"/>
      <c r="L534" s="2"/>
      <c r="M534" s="4"/>
      <c r="N534" s="302"/>
      <c r="O534" s="116"/>
      <c r="P534" s="116"/>
      <c r="Q534" s="116"/>
      <c r="R534" s="116"/>
      <c r="S534" s="116"/>
      <c r="T534" s="116"/>
      <c r="U534" s="116"/>
      <c r="V534" s="116"/>
      <c r="W534" s="116"/>
      <c r="X534" s="116"/>
      <c r="Y534" s="116"/>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184">
        <f t="shared" ref="BJ534:CV534" si="339">COUNTIFS($N$8:$N$490,"GĐ",BJ8:BJ490,KĐG)</f>
        <v>0</v>
      </c>
      <c r="BK534" s="184">
        <f t="shared" si="339"/>
        <v>0</v>
      </c>
      <c r="BL534" s="184">
        <f t="shared" si="339"/>
        <v>0</v>
      </c>
      <c r="BM534" s="184">
        <f t="shared" si="339"/>
        <v>0</v>
      </c>
      <c r="BN534" s="184">
        <f t="shared" si="339"/>
        <v>0</v>
      </c>
      <c r="BO534" s="184">
        <f t="shared" si="339"/>
        <v>0</v>
      </c>
      <c r="BP534" s="184">
        <f t="shared" si="339"/>
        <v>0</v>
      </c>
      <c r="BQ534" s="184">
        <f t="shared" si="339"/>
        <v>0</v>
      </c>
      <c r="BR534" s="184">
        <f t="shared" si="339"/>
        <v>0</v>
      </c>
      <c r="BS534" s="184">
        <f t="shared" si="339"/>
        <v>0</v>
      </c>
      <c r="BT534" s="184">
        <f t="shared" si="339"/>
        <v>0</v>
      </c>
      <c r="BU534" s="184">
        <f t="shared" si="339"/>
        <v>0</v>
      </c>
      <c r="BV534" s="184">
        <f t="shared" si="339"/>
        <v>0</v>
      </c>
      <c r="BW534" s="184">
        <f t="shared" si="339"/>
        <v>0</v>
      </c>
      <c r="BX534" s="184">
        <f t="shared" si="339"/>
        <v>0</v>
      </c>
      <c r="BY534" s="184">
        <f t="shared" si="339"/>
        <v>0</v>
      </c>
      <c r="BZ534" s="184">
        <f t="shared" si="339"/>
        <v>0</v>
      </c>
      <c r="CA534" s="184">
        <f t="shared" si="339"/>
        <v>0</v>
      </c>
      <c r="CB534" s="184">
        <f t="shared" si="339"/>
        <v>0</v>
      </c>
      <c r="CC534" s="184">
        <f t="shared" si="339"/>
        <v>0</v>
      </c>
      <c r="CD534" s="184">
        <f t="shared" si="339"/>
        <v>0</v>
      </c>
      <c r="CE534" s="184">
        <f t="shared" si="339"/>
        <v>0</v>
      </c>
      <c r="CF534" s="184">
        <f t="shared" si="339"/>
        <v>0</v>
      </c>
      <c r="CG534" s="184">
        <f t="shared" si="339"/>
        <v>0</v>
      </c>
      <c r="CH534" s="184">
        <f t="shared" si="339"/>
        <v>0</v>
      </c>
      <c r="CI534" s="184">
        <f t="shared" si="339"/>
        <v>0</v>
      </c>
      <c r="CJ534" s="184">
        <f t="shared" si="339"/>
        <v>0</v>
      </c>
      <c r="CK534" s="184">
        <f t="shared" si="339"/>
        <v>0</v>
      </c>
      <c r="CL534" s="184">
        <f t="shared" si="339"/>
        <v>0</v>
      </c>
      <c r="CM534" s="184">
        <f t="shared" si="339"/>
        <v>0</v>
      </c>
      <c r="CN534" s="184">
        <f t="shared" si="339"/>
        <v>0</v>
      </c>
      <c r="CO534" s="184">
        <f t="shared" si="339"/>
        <v>0</v>
      </c>
      <c r="CP534" s="184">
        <f t="shared" si="339"/>
        <v>0</v>
      </c>
      <c r="CQ534" s="184">
        <f t="shared" si="339"/>
        <v>0</v>
      </c>
      <c r="CR534" s="184">
        <f t="shared" si="339"/>
        <v>0</v>
      </c>
      <c r="CS534" s="184">
        <f t="shared" si="339"/>
        <v>0</v>
      </c>
      <c r="CT534" s="184">
        <f t="shared" si="339"/>
        <v>0</v>
      </c>
      <c r="CU534" s="184">
        <f t="shared" si="339"/>
        <v>0</v>
      </c>
      <c r="CV534" s="184">
        <f t="shared" si="339"/>
        <v>0</v>
      </c>
      <c r="CW534" s="185"/>
      <c r="CX534" s="359"/>
      <c r="CY534" s="186"/>
      <c r="CZ534" s="186"/>
      <c r="DA534" s="186"/>
      <c r="DB534" s="186"/>
      <c r="DC534" s="186"/>
      <c r="DD534" s="186"/>
      <c r="DE534" s="186"/>
      <c r="DF534" s="187"/>
      <c r="DG534" s="2"/>
      <c r="DH534" s="2"/>
      <c r="DI534" s="2"/>
      <c r="DJ534" s="2"/>
      <c r="DK534" s="2"/>
      <c r="DL534" s="2"/>
      <c r="DM534" s="2"/>
      <c r="DN534" s="2"/>
      <c r="DO534" s="2"/>
      <c r="DP534" s="2"/>
      <c r="DQ534" s="2"/>
      <c r="DR534" s="2"/>
      <c r="DS534" s="2"/>
      <c r="DT534" s="2"/>
      <c r="DU534" s="2"/>
      <c r="DV534" s="2"/>
      <c r="DW534" s="2"/>
      <c r="DX534" s="2"/>
      <c r="DY534" s="2"/>
      <c r="DZ534" s="2"/>
    </row>
    <row r="535" spans="1:130" ht="15.75" x14ac:dyDescent="0.25">
      <c r="A535" s="657"/>
      <c r="B535" s="658"/>
      <c r="C535" s="639"/>
      <c r="D535" s="680" t="s">
        <v>959</v>
      </c>
      <c r="E535" s="1"/>
      <c r="F535" s="1"/>
      <c r="G535" s="2"/>
      <c r="H535" s="2"/>
      <c r="I535" s="2"/>
      <c r="J535" s="2"/>
      <c r="K535" s="2"/>
      <c r="L535" s="2"/>
      <c r="M535" s="4"/>
      <c r="N535" s="302"/>
      <c r="O535" s="116"/>
      <c r="P535" s="116"/>
      <c r="Q535" s="116"/>
      <c r="R535" s="116"/>
      <c r="S535" s="116"/>
      <c r="T535" s="116"/>
      <c r="U535" s="116"/>
      <c r="V535" s="116"/>
      <c r="W535" s="116"/>
      <c r="X535" s="116"/>
      <c r="Y535" s="116"/>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188">
        <f>(((BJ531*2)+(BJ532*1)+(BJ533*0)+(BJ534*0)))/(BJ531+BJ532+BJ533+BJ534)</f>
        <v>1.9047619047619047</v>
      </c>
      <c r="BK535" s="188">
        <f t="shared" ref="BK535:CV535" si="340">(((BK531*2)+(BK532*1)+(BK533*0)+(BK534*0)))/(BK531+BK532+BK533+BK534)</f>
        <v>1.9523809523809523</v>
      </c>
      <c r="BL535" s="188">
        <f t="shared" si="340"/>
        <v>1.9523809523809523</v>
      </c>
      <c r="BM535" s="188">
        <f t="shared" si="340"/>
        <v>1.9285714285714286</v>
      </c>
      <c r="BN535" s="188">
        <f t="shared" si="340"/>
        <v>1.9047619047619047</v>
      </c>
      <c r="BO535" s="188">
        <f t="shared" si="340"/>
        <v>1.9285714285714286</v>
      </c>
      <c r="BP535" s="188">
        <f t="shared" si="340"/>
        <v>1.9523809523809523</v>
      </c>
      <c r="BQ535" s="188">
        <f t="shared" si="340"/>
        <v>1.9523809523809523</v>
      </c>
      <c r="BR535" s="188">
        <f t="shared" si="340"/>
        <v>1.9285714285714286</v>
      </c>
      <c r="BS535" s="188">
        <f t="shared" si="340"/>
        <v>1.9268292682926829</v>
      </c>
      <c r="BT535" s="188">
        <f t="shared" si="340"/>
        <v>1.9268292682926829</v>
      </c>
      <c r="BU535" s="188">
        <f t="shared" si="340"/>
        <v>1.9268292682926829</v>
      </c>
      <c r="BV535" s="188">
        <f t="shared" si="340"/>
        <v>1.9268292682926829</v>
      </c>
      <c r="BW535" s="188">
        <f t="shared" si="340"/>
        <v>1.9268292682926829</v>
      </c>
      <c r="BX535" s="188">
        <f t="shared" si="340"/>
        <v>1.9268292682926829</v>
      </c>
      <c r="BY535" s="188">
        <f t="shared" si="340"/>
        <v>1.9268292682926829</v>
      </c>
      <c r="BZ535" s="188">
        <f t="shared" si="340"/>
        <v>1.9268292682926829</v>
      </c>
      <c r="CA535" s="188">
        <f t="shared" si="340"/>
        <v>1.9268292682926829</v>
      </c>
      <c r="CB535" s="188">
        <f t="shared" si="340"/>
        <v>1.9268292682926829</v>
      </c>
      <c r="CC535" s="188">
        <f t="shared" si="340"/>
        <v>2</v>
      </c>
      <c r="CD535" s="188">
        <f t="shared" si="340"/>
        <v>1.9523809523809523</v>
      </c>
      <c r="CE535" s="188">
        <f t="shared" si="340"/>
        <v>1.8333333333333333</v>
      </c>
      <c r="CF535" s="188">
        <f t="shared" si="340"/>
        <v>1.7857142857142858</v>
      </c>
      <c r="CG535" s="188">
        <f t="shared" si="340"/>
        <v>1.8095238095238095</v>
      </c>
      <c r="CH535" s="188">
        <f t="shared" si="340"/>
        <v>1.7619047619047619</v>
      </c>
      <c r="CI535" s="188">
        <f t="shared" si="340"/>
        <v>1.8095238095238095</v>
      </c>
      <c r="CJ535" s="188">
        <f t="shared" si="340"/>
        <v>1.8095238095238095</v>
      </c>
      <c r="CK535" s="188">
        <f t="shared" si="340"/>
        <v>1.8095238095238095</v>
      </c>
      <c r="CL535" s="188">
        <f t="shared" si="340"/>
        <v>1.7142857142857142</v>
      </c>
      <c r="CM535" s="188">
        <f t="shared" si="340"/>
        <v>1.7619047619047619</v>
      </c>
      <c r="CN535" s="188">
        <f t="shared" si="340"/>
        <v>1.7619047619047619</v>
      </c>
      <c r="CO535" s="188">
        <f t="shared" si="340"/>
        <v>1.7619047619047619</v>
      </c>
      <c r="CP535" s="188">
        <f t="shared" si="340"/>
        <v>1.8333333333333333</v>
      </c>
      <c r="CQ535" s="188">
        <f t="shared" si="340"/>
        <v>1.8571428571428572</v>
      </c>
      <c r="CR535" s="188">
        <f t="shared" si="340"/>
        <v>1.8809523809523809</v>
      </c>
      <c r="CS535" s="188">
        <f t="shared" si="340"/>
        <v>1.9285714285714286</v>
      </c>
      <c r="CT535" s="188">
        <f t="shared" si="340"/>
        <v>1.9285714285714286</v>
      </c>
      <c r="CU535" s="188">
        <f t="shared" si="340"/>
        <v>1.8809523809523809</v>
      </c>
      <c r="CV535" s="188">
        <f t="shared" si="340"/>
        <v>1.9523809523809523</v>
      </c>
      <c r="CW535" s="189">
        <f>COUNTIF($BJ536:$CV536,"Đ")</f>
        <v>38</v>
      </c>
      <c r="CX535" s="360">
        <f>CW535/(CY535+DA535+DC535+CW535)</f>
        <v>1</v>
      </c>
      <c r="CY535" s="189">
        <f>COUNTIF($BJ536:$DL536,"CCG")</f>
        <v>0</v>
      </c>
      <c r="CZ535" s="190">
        <f>CY535/(CW535+DA535+DC535+CY535)</f>
        <v>0</v>
      </c>
      <c r="DA535" s="189">
        <f>COUNTIF($BJ536:$DL536,"CĐ")</f>
        <v>0</v>
      </c>
      <c r="DB535" s="190">
        <f>DA535/(CW535+CY535+DC535+DA535)</f>
        <v>0</v>
      </c>
      <c r="DC535" s="189">
        <f>COUNTIF($BJ536:$DL536,"KĐG")</f>
        <v>0</v>
      </c>
      <c r="DD535" s="190">
        <f>DC535/(CW535+CY535+DA535+DC535)</f>
        <v>0</v>
      </c>
      <c r="DE535" s="191">
        <f>(((CW535*2)+(CY535*1)+(DA535*0)))/(CW535+CY535+DA535)</f>
        <v>2</v>
      </c>
      <c r="DF535" s="191" t="str">
        <f>IF(DE535&gt;=1.6,"Đạt mục tiêu",IF(DE535&gt;=1,"Cần cố gắng","Chưa đạt"))</f>
        <v>Đạt mục tiêu</v>
      </c>
      <c r="DG535" s="2"/>
      <c r="DH535" s="2"/>
      <c r="DI535" s="2"/>
      <c r="DJ535" s="2"/>
      <c r="DK535" s="2"/>
      <c r="DL535" s="2"/>
      <c r="DM535" s="2"/>
      <c r="DN535" s="2"/>
      <c r="DO535" s="2"/>
      <c r="DP535" s="2"/>
      <c r="DQ535" s="2"/>
      <c r="DR535" s="2"/>
      <c r="DS535" s="2"/>
      <c r="DT535" s="2"/>
      <c r="DU535" s="2"/>
      <c r="DV535" s="2"/>
      <c r="DW535" s="2"/>
      <c r="DX535" s="2"/>
      <c r="DY535" s="2"/>
      <c r="DZ535" s="2"/>
    </row>
    <row r="536" spans="1:130" ht="15.75" x14ac:dyDescent="0.25">
      <c r="A536" s="659"/>
      <c r="B536" s="660"/>
      <c r="C536" s="640"/>
      <c r="D536" s="634"/>
      <c r="E536" s="1"/>
      <c r="F536" s="1"/>
      <c r="G536" s="2"/>
      <c r="H536" s="2"/>
      <c r="I536" s="2"/>
      <c r="J536" s="2"/>
      <c r="K536" s="2"/>
      <c r="L536" s="2"/>
      <c r="M536" s="4"/>
      <c r="N536" s="302"/>
      <c r="O536" s="116"/>
      <c r="P536" s="116"/>
      <c r="Q536" s="116"/>
      <c r="R536" s="116"/>
      <c r="S536" s="116"/>
      <c r="T536" s="116"/>
      <c r="U536" s="116"/>
      <c r="V536" s="116"/>
      <c r="W536" s="116"/>
      <c r="X536" s="116"/>
      <c r="Y536" s="116"/>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188" t="str">
        <f t="shared" ref="BJ536:CC536" si="341">IF(BJ534&gt;=50%,"KĐG",IF(BJ535&gt;=1.6,"Đ",IF(BJ535&gt;=1,"CCG","CĐ")))</f>
        <v>Đ</v>
      </c>
      <c r="BK536" s="188" t="str">
        <f t="shared" si="341"/>
        <v>Đ</v>
      </c>
      <c r="BL536" s="188" t="str">
        <f t="shared" si="341"/>
        <v>Đ</v>
      </c>
      <c r="BM536" s="188" t="str">
        <f t="shared" si="341"/>
        <v>Đ</v>
      </c>
      <c r="BN536" s="188" t="str">
        <f t="shared" si="341"/>
        <v>Đ</v>
      </c>
      <c r="BO536" s="188" t="str">
        <f t="shared" si="341"/>
        <v>Đ</v>
      </c>
      <c r="BP536" s="188" t="str">
        <f t="shared" si="341"/>
        <v>Đ</v>
      </c>
      <c r="BQ536" s="188" t="str">
        <f t="shared" si="341"/>
        <v>Đ</v>
      </c>
      <c r="BR536" s="188" t="str">
        <f t="shared" si="341"/>
        <v>Đ</v>
      </c>
      <c r="BS536" s="188" t="str">
        <f t="shared" si="341"/>
        <v>Đ</v>
      </c>
      <c r="BT536" s="188" t="str">
        <f t="shared" si="341"/>
        <v>Đ</v>
      </c>
      <c r="BU536" s="188" t="str">
        <f t="shared" si="341"/>
        <v>Đ</v>
      </c>
      <c r="BV536" s="188" t="str">
        <f t="shared" si="341"/>
        <v>Đ</v>
      </c>
      <c r="BW536" s="188" t="str">
        <f t="shared" si="341"/>
        <v>Đ</v>
      </c>
      <c r="BX536" s="188" t="str">
        <f t="shared" si="341"/>
        <v>Đ</v>
      </c>
      <c r="BY536" s="188" t="str">
        <f t="shared" si="341"/>
        <v>Đ</v>
      </c>
      <c r="BZ536" s="188" t="str">
        <f t="shared" si="341"/>
        <v>Đ</v>
      </c>
      <c r="CA536" s="188" t="str">
        <f t="shared" si="341"/>
        <v>Đ</v>
      </c>
      <c r="CB536" s="188" t="str">
        <f t="shared" si="341"/>
        <v>Đ</v>
      </c>
      <c r="CC536" s="188" t="str">
        <f t="shared" si="341"/>
        <v>Đ</v>
      </c>
      <c r="CD536" s="188"/>
      <c r="CE536" s="188" t="str">
        <f t="shared" ref="CE536:CV536" si="342">IF(CE534&gt;=50%,"KĐG",IF(CE535&gt;=1.6,"Đ",IF(CE535&gt;=1,"CCG","CĐ")))</f>
        <v>Đ</v>
      </c>
      <c r="CF536" s="188" t="str">
        <f t="shared" si="342"/>
        <v>Đ</v>
      </c>
      <c r="CG536" s="188" t="str">
        <f t="shared" si="342"/>
        <v>Đ</v>
      </c>
      <c r="CH536" s="188" t="str">
        <f t="shared" si="342"/>
        <v>Đ</v>
      </c>
      <c r="CI536" s="188" t="str">
        <f t="shared" si="342"/>
        <v>Đ</v>
      </c>
      <c r="CJ536" s="188" t="str">
        <f t="shared" si="342"/>
        <v>Đ</v>
      </c>
      <c r="CK536" s="188" t="str">
        <f t="shared" si="342"/>
        <v>Đ</v>
      </c>
      <c r="CL536" s="188" t="str">
        <f t="shared" si="342"/>
        <v>Đ</v>
      </c>
      <c r="CM536" s="188" t="str">
        <f t="shared" si="342"/>
        <v>Đ</v>
      </c>
      <c r="CN536" s="188" t="str">
        <f t="shared" si="342"/>
        <v>Đ</v>
      </c>
      <c r="CO536" s="188" t="str">
        <f t="shared" si="342"/>
        <v>Đ</v>
      </c>
      <c r="CP536" s="188" t="str">
        <f t="shared" si="342"/>
        <v>Đ</v>
      </c>
      <c r="CQ536" s="188" t="str">
        <f t="shared" si="342"/>
        <v>Đ</v>
      </c>
      <c r="CR536" s="188" t="str">
        <f t="shared" si="342"/>
        <v>Đ</v>
      </c>
      <c r="CS536" s="188" t="str">
        <f t="shared" si="342"/>
        <v>Đ</v>
      </c>
      <c r="CT536" s="188" t="str">
        <f t="shared" si="342"/>
        <v>Đ</v>
      </c>
      <c r="CU536" s="188" t="str">
        <f t="shared" si="342"/>
        <v>Đ</v>
      </c>
      <c r="CV536" s="188" t="str">
        <f t="shared" si="342"/>
        <v>Đ</v>
      </c>
      <c r="CW536" s="192"/>
      <c r="CX536" s="361"/>
      <c r="CY536" s="192"/>
      <c r="CZ536" s="193"/>
      <c r="DA536" s="192"/>
      <c r="DB536" s="193"/>
      <c r="DC536" s="192"/>
      <c r="DD536" s="193"/>
      <c r="DE536" s="194"/>
      <c r="DF536" s="194"/>
      <c r="DG536" s="2"/>
      <c r="DH536" s="2"/>
      <c r="DI536" s="2"/>
      <c r="DJ536" s="2"/>
      <c r="DK536" s="2"/>
      <c r="DL536" s="2"/>
      <c r="DM536" s="2"/>
      <c r="DN536" s="2"/>
      <c r="DO536" s="2"/>
      <c r="DP536" s="2"/>
      <c r="DQ536" s="2"/>
      <c r="DR536" s="2"/>
      <c r="DS536" s="2"/>
      <c r="DT536" s="2"/>
      <c r="DU536" s="2"/>
      <c r="DV536" s="2"/>
      <c r="DW536" s="2"/>
      <c r="DX536" s="2"/>
      <c r="DY536" s="2"/>
      <c r="DZ536" s="2"/>
    </row>
    <row r="537" spans="1:130" ht="15.75" x14ac:dyDescent="0.25">
      <c r="A537" s="654" t="s">
        <v>960</v>
      </c>
      <c r="B537" s="655"/>
      <c r="C537" s="656"/>
      <c r="D537" s="180" t="s">
        <v>954</v>
      </c>
      <c r="E537" s="1"/>
      <c r="F537" s="1"/>
      <c r="G537" s="2"/>
      <c r="H537" s="2"/>
      <c r="I537" s="2"/>
      <c r="J537" s="2"/>
      <c r="K537" s="2"/>
      <c r="L537" s="2"/>
      <c r="M537" s="4"/>
      <c r="N537" s="302"/>
      <c r="O537" s="116"/>
      <c r="P537" s="116"/>
      <c r="Q537" s="116"/>
      <c r="R537" s="116"/>
      <c r="S537" s="116"/>
      <c r="T537" s="116"/>
      <c r="U537" s="116"/>
      <c r="V537" s="116"/>
      <c r="W537" s="116"/>
      <c r="X537" s="116"/>
      <c r="Y537" s="116"/>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69">
        <f t="shared" ref="BJ537:CV537" si="343">COUNTIFS($N$8:$N$490,"NN",BJ8:BJ490,2)</f>
        <v>51</v>
      </c>
      <c r="BK537" s="69">
        <f t="shared" si="343"/>
        <v>50</v>
      </c>
      <c r="BL537" s="69">
        <f t="shared" si="343"/>
        <v>51</v>
      </c>
      <c r="BM537" s="69">
        <f t="shared" si="343"/>
        <v>51</v>
      </c>
      <c r="BN537" s="69">
        <f t="shared" si="343"/>
        <v>51</v>
      </c>
      <c r="BO537" s="69">
        <f t="shared" si="343"/>
        <v>50</v>
      </c>
      <c r="BP537" s="69">
        <f t="shared" si="343"/>
        <v>50</v>
      </c>
      <c r="BQ537" s="69">
        <f t="shared" si="343"/>
        <v>50</v>
      </c>
      <c r="BR537" s="69">
        <f t="shared" si="343"/>
        <v>49</v>
      </c>
      <c r="BS537" s="69">
        <f t="shared" si="343"/>
        <v>45</v>
      </c>
      <c r="BT537" s="69">
        <f t="shared" si="343"/>
        <v>45</v>
      </c>
      <c r="BU537" s="69">
        <f t="shared" si="343"/>
        <v>45</v>
      </c>
      <c r="BV537" s="69">
        <f t="shared" si="343"/>
        <v>45</v>
      </c>
      <c r="BW537" s="69">
        <f t="shared" si="343"/>
        <v>45</v>
      </c>
      <c r="BX537" s="69">
        <f t="shared" si="343"/>
        <v>45</v>
      </c>
      <c r="BY537" s="69">
        <f t="shared" si="343"/>
        <v>45</v>
      </c>
      <c r="BZ537" s="69">
        <f t="shared" si="343"/>
        <v>45</v>
      </c>
      <c r="CA537" s="69">
        <f t="shared" si="343"/>
        <v>45</v>
      </c>
      <c r="CB537" s="69">
        <f t="shared" si="343"/>
        <v>45</v>
      </c>
      <c r="CC537" s="69">
        <f t="shared" si="343"/>
        <v>47</v>
      </c>
      <c r="CD537" s="69">
        <f t="shared" si="343"/>
        <v>47</v>
      </c>
      <c r="CE537" s="69">
        <f t="shared" si="343"/>
        <v>50</v>
      </c>
      <c r="CF537" s="69">
        <f t="shared" si="343"/>
        <v>50</v>
      </c>
      <c r="CG537" s="69">
        <f t="shared" si="343"/>
        <v>51</v>
      </c>
      <c r="CH537" s="69">
        <f t="shared" si="343"/>
        <v>51</v>
      </c>
      <c r="CI537" s="69">
        <f t="shared" si="343"/>
        <v>51</v>
      </c>
      <c r="CJ537" s="69">
        <f t="shared" si="343"/>
        <v>51</v>
      </c>
      <c r="CK537" s="69">
        <f t="shared" si="343"/>
        <v>51</v>
      </c>
      <c r="CL537" s="69">
        <f t="shared" si="343"/>
        <v>51</v>
      </c>
      <c r="CM537" s="69">
        <f t="shared" si="343"/>
        <v>51</v>
      </c>
      <c r="CN537" s="69">
        <f t="shared" si="343"/>
        <v>50</v>
      </c>
      <c r="CO537" s="69">
        <f t="shared" si="343"/>
        <v>50</v>
      </c>
      <c r="CP537" s="69">
        <f t="shared" si="343"/>
        <v>50</v>
      </c>
      <c r="CQ537" s="69">
        <f t="shared" si="343"/>
        <v>50</v>
      </c>
      <c r="CR537" s="69">
        <f t="shared" si="343"/>
        <v>51</v>
      </c>
      <c r="CS537" s="69">
        <f t="shared" si="343"/>
        <v>49</v>
      </c>
      <c r="CT537" s="69">
        <f t="shared" si="343"/>
        <v>51</v>
      </c>
      <c r="CU537" s="69">
        <f t="shared" si="343"/>
        <v>51</v>
      </c>
      <c r="CV537" s="69">
        <f t="shared" si="343"/>
        <v>51</v>
      </c>
      <c r="CW537" s="641"/>
      <c r="CX537" s="642"/>
      <c r="CY537" s="642"/>
      <c r="CZ537" s="642"/>
      <c r="DA537" s="642"/>
      <c r="DB537" s="642"/>
      <c r="DC537" s="642"/>
      <c r="DD537" s="642"/>
      <c r="DE537" s="642"/>
      <c r="DF537" s="643"/>
      <c r="DG537" s="2"/>
      <c r="DH537" s="2"/>
      <c r="DI537" s="2"/>
      <c r="DJ537" s="2"/>
      <c r="DK537" s="2"/>
      <c r="DL537" s="2"/>
      <c r="DM537" s="2"/>
      <c r="DN537" s="2"/>
      <c r="DO537" s="2"/>
      <c r="DP537" s="2"/>
      <c r="DQ537" s="2"/>
      <c r="DR537" s="2"/>
      <c r="DS537" s="2"/>
      <c r="DT537" s="2"/>
      <c r="DU537" s="2"/>
      <c r="DV537" s="2"/>
      <c r="DW537" s="2"/>
      <c r="DX537" s="2"/>
      <c r="DY537" s="2"/>
      <c r="DZ537" s="2"/>
    </row>
    <row r="538" spans="1:130" ht="15.75" x14ac:dyDescent="0.25">
      <c r="A538" s="657"/>
      <c r="B538" s="658"/>
      <c r="C538" s="639"/>
      <c r="D538" s="180" t="s">
        <v>955</v>
      </c>
      <c r="E538" s="1"/>
      <c r="F538" s="1"/>
      <c r="G538" s="2"/>
      <c r="H538" s="2"/>
      <c r="I538" s="2"/>
      <c r="J538" s="2"/>
      <c r="K538" s="2"/>
      <c r="L538" s="2"/>
      <c r="M538" s="4"/>
      <c r="N538" s="302"/>
      <c r="O538" s="116"/>
      <c r="P538" s="116"/>
      <c r="Q538" s="116"/>
      <c r="R538" s="116"/>
      <c r="S538" s="116"/>
      <c r="T538" s="116"/>
      <c r="U538" s="116"/>
      <c r="V538" s="116"/>
      <c r="W538" s="116"/>
      <c r="X538" s="116"/>
      <c r="Y538" s="116"/>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69">
        <f t="shared" ref="BJ538:CV538" si="344">COUNTIFS($N$8:$N$490,"NN",BJ8:BJ490,1)</f>
        <v>0</v>
      </c>
      <c r="BK538" s="69">
        <f t="shared" si="344"/>
        <v>1</v>
      </c>
      <c r="BL538" s="69">
        <f t="shared" si="344"/>
        <v>0</v>
      </c>
      <c r="BM538" s="69">
        <f t="shared" si="344"/>
        <v>0</v>
      </c>
      <c r="BN538" s="69">
        <f t="shared" si="344"/>
        <v>0</v>
      </c>
      <c r="BO538" s="69">
        <f t="shared" si="344"/>
        <v>1</v>
      </c>
      <c r="BP538" s="69">
        <f t="shared" si="344"/>
        <v>1</v>
      </c>
      <c r="BQ538" s="69">
        <f t="shared" si="344"/>
        <v>1</v>
      </c>
      <c r="BR538" s="69">
        <f t="shared" si="344"/>
        <v>2</v>
      </c>
      <c r="BS538" s="69">
        <f t="shared" si="344"/>
        <v>6</v>
      </c>
      <c r="BT538" s="69">
        <f t="shared" si="344"/>
        <v>6</v>
      </c>
      <c r="BU538" s="69">
        <f t="shared" si="344"/>
        <v>6</v>
      </c>
      <c r="BV538" s="69">
        <f t="shared" si="344"/>
        <v>6</v>
      </c>
      <c r="BW538" s="69">
        <f t="shared" si="344"/>
        <v>6</v>
      </c>
      <c r="BX538" s="69">
        <f t="shared" si="344"/>
        <v>6</v>
      </c>
      <c r="BY538" s="69">
        <f t="shared" si="344"/>
        <v>6</v>
      </c>
      <c r="BZ538" s="69">
        <f t="shared" si="344"/>
        <v>6</v>
      </c>
      <c r="CA538" s="69">
        <f t="shared" si="344"/>
        <v>6</v>
      </c>
      <c r="CB538" s="69">
        <f t="shared" si="344"/>
        <v>6</v>
      </c>
      <c r="CC538" s="69">
        <f t="shared" si="344"/>
        <v>4</v>
      </c>
      <c r="CD538" s="69">
        <f t="shared" si="344"/>
        <v>4</v>
      </c>
      <c r="CE538" s="69">
        <f t="shared" si="344"/>
        <v>1</v>
      </c>
      <c r="CF538" s="69">
        <f t="shared" si="344"/>
        <v>1</v>
      </c>
      <c r="CG538" s="69">
        <f t="shared" si="344"/>
        <v>0</v>
      </c>
      <c r="CH538" s="69">
        <f t="shared" si="344"/>
        <v>0</v>
      </c>
      <c r="CI538" s="69">
        <f t="shared" si="344"/>
        <v>0</v>
      </c>
      <c r="CJ538" s="69">
        <f t="shared" si="344"/>
        <v>0</v>
      </c>
      <c r="CK538" s="69">
        <f t="shared" si="344"/>
        <v>0</v>
      </c>
      <c r="CL538" s="69">
        <f t="shared" si="344"/>
        <v>0</v>
      </c>
      <c r="CM538" s="69">
        <f t="shared" si="344"/>
        <v>0</v>
      </c>
      <c r="CN538" s="69">
        <f t="shared" si="344"/>
        <v>1</v>
      </c>
      <c r="CO538" s="69">
        <f t="shared" si="344"/>
        <v>1</v>
      </c>
      <c r="CP538" s="69">
        <f t="shared" si="344"/>
        <v>1</v>
      </c>
      <c r="CQ538" s="69">
        <f t="shared" si="344"/>
        <v>1</v>
      </c>
      <c r="CR538" s="69">
        <f t="shared" si="344"/>
        <v>0</v>
      </c>
      <c r="CS538" s="69">
        <f t="shared" si="344"/>
        <v>2</v>
      </c>
      <c r="CT538" s="69">
        <f t="shared" si="344"/>
        <v>0</v>
      </c>
      <c r="CU538" s="69">
        <f t="shared" si="344"/>
        <v>0</v>
      </c>
      <c r="CV538" s="69">
        <f t="shared" si="344"/>
        <v>0</v>
      </c>
      <c r="CW538" s="644"/>
      <c r="CX538" s="645"/>
      <c r="CY538" s="645"/>
      <c r="CZ538" s="645"/>
      <c r="DA538" s="645"/>
      <c r="DB538" s="645"/>
      <c r="DC538" s="645"/>
      <c r="DD538" s="645"/>
      <c r="DE538" s="645"/>
      <c r="DF538" s="646"/>
      <c r="DG538" s="2"/>
      <c r="DH538" s="2"/>
      <c r="DI538" s="2"/>
      <c r="DJ538" s="2"/>
      <c r="DK538" s="2"/>
      <c r="DL538" s="2"/>
      <c r="DM538" s="2"/>
      <c r="DN538" s="2"/>
      <c r="DO538" s="2"/>
      <c r="DP538" s="2"/>
      <c r="DQ538" s="2"/>
      <c r="DR538" s="2"/>
      <c r="DS538" s="2"/>
      <c r="DT538" s="2"/>
      <c r="DU538" s="2"/>
      <c r="DV538" s="2"/>
      <c r="DW538" s="2"/>
      <c r="DX538" s="2"/>
      <c r="DY538" s="2"/>
      <c r="DZ538" s="2"/>
    </row>
    <row r="539" spans="1:130" ht="15.75" x14ac:dyDescent="0.25">
      <c r="A539" s="657"/>
      <c r="B539" s="658"/>
      <c r="C539" s="639"/>
      <c r="D539" s="180" t="s">
        <v>956</v>
      </c>
      <c r="E539" s="1"/>
      <c r="F539" s="1"/>
      <c r="G539" s="2"/>
      <c r="H539" s="2"/>
      <c r="I539" s="2"/>
      <c r="J539" s="2"/>
      <c r="K539" s="2"/>
      <c r="L539" s="2"/>
      <c r="M539" s="4"/>
      <c r="N539" s="302"/>
      <c r="O539" s="116"/>
      <c r="P539" s="116"/>
      <c r="Q539" s="116"/>
      <c r="R539" s="116"/>
      <c r="S539" s="116"/>
      <c r="T539" s="116"/>
      <c r="U539" s="116"/>
      <c r="V539" s="116"/>
      <c r="W539" s="116"/>
      <c r="X539" s="116"/>
      <c r="Y539" s="116"/>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69">
        <f t="shared" ref="BJ539:CV539" si="345">COUNTIFS($N$8:$N$490,"NN",BJ8:BJ490,0)</f>
        <v>0</v>
      </c>
      <c r="BK539" s="69">
        <f t="shared" si="345"/>
        <v>0</v>
      </c>
      <c r="BL539" s="69">
        <f t="shared" si="345"/>
        <v>0</v>
      </c>
      <c r="BM539" s="69">
        <f t="shared" si="345"/>
        <v>0</v>
      </c>
      <c r="BN539" s="69">
        <f t="shared" si="345"/>
        <v>0</v>
      </c>
      <c r="BO539" s="69">
        <f t="shared" si="345"/>
        <v>0</v>
      </c>
      <c r="BP539" s="69">
        <f t="shared" si="345"/>
        <v>0</v>
      </c>
      <c r="BQ539" s="69">
        <f t="shared" si="345"/>
        <v>0</v>
      </c>
      <c r="BR539" s="69">
        <f t="shared" si="345"/>
        <v>0</v>
      </c>
      <c r="BS539" s="69">
        <f t="shared" si="345"/>
        <v>0</v>
      </c>
      <c r="BT539" s="69">
        <f t="shared" si="345"/>
        <v>0</v>
      </c>
      <c r="BU539" s="69">
        <f t="shared" si="345"/>
        <v>0</v>
      </c>
      <c r="BV539" s="69">
        <f t="shared" si="345"/>
        <v>0</v>
      </c>
      <c r="BW539" s="69">
        <f t="shared" si="345"/>
        <v>0</v>
      </c>
      <c r="BX539" s="69">
        <f t="shared" si="345"/>
        <v>0</v>
      </c>
      <c r="BY539" s="69">
        <f t="shared" si="345"/>
        <v>0</v>
      </c>
      <c r="BZ539" s="69">
        <f t="shared" si="345"/>
        <v>0</v>
      </c>
      <c r="CA539" s="69">
        <f t="shared" si="345"/>
        <v>0</v>
      </c>
      <c r="CB539" s="69">
        <f t="shared" si="345"/>
        <v>0</v>
      </c>
      <c r="CC539" s="69">
        <f t="shared" si="345"/>
        <v>0</v>
      </c>
      <c r="CD539" s="69">
        <f t="shared" si="345"/>
        <v>0</v>
      </c>
      <c r="CE539" s="69">
        <f t="shared" si="345"/>
        <v>0</v>
      </c>
      <c r="CF539" s="69">
        <f t="shared" si="345"/>
        <v>0</v>
      </c>
      <c r="CG539" s="69">
        <f t="shared" si="345"/>
        <v>0</v>
      </c>
      <c r="CH539" s="69">
        <f t="shared" si="345"/>
        <v>0</v>
      </c>
      <c r="CI539" s="69">
        <f t="shared" si="345"/>
        <v>0</v>
      </c>
      <c r="CJ539" s="69">
        <f t="shared" si="345"/>
        <v>0</v>
      </c>
      <c r="CK539" s="69">
        <f t="shared" si="345"/>
        <v>0</v>
      </c>
      <c r="CL539" s="69">
        <f t="shared" si="345"/>
        <v>0</v>
      </c>
      <c r="CM539" s="69">
        <f t="shared" si="345"/>
        <v>0</v>
      </c>
      <c r="CN539" s="69">
        <f t="shared" si="345"/>
        <v>0</v>
      </c>
      <c r="CO539" s="69">
        <f t="shared" si="345"/>
        <v>0</v>
      </c>
      <c r="CP539" s="69">
        <f t="shared" si="345"/>
        <v>0</v>
      </c>
      <c r="CQ539" s="69">
        <f t="shared" si="345"/>
        <v>0</v>
      </c>
      <c r="CR539" s="69">
        <f t="shared" si="345"/>
        <v>0</v>
      </c>
      <c r="CS539" s="69">
        <f t="shared" si="345"/>
        <v>0</v>
      </c>
      <c r="CT539" s="69">
        <f t="shared" si="345"/>
        <v>0</v>
      </c>
      <c r="CU539" s="69">
        <f t="shared" si="345"/>
        <v>0</v>
      </c>
      <c r="CV539" s="69">
        <f t="shared" si="345"/>
        <v>0</v>
      </c>
      <c r="CW539" s="644"/>
      <c r="CX539" s="645"/>
      <c r="CY539" s="645"/>
      <c r="CZ539" s="645"/>
      <c r="DA539" s="645"/>
      <c r="DB539" s="645"/>
      <c r="DC539" s="645"/>
      <c r="DD539" s="645"/>
      <c r="DE539" s="645"/>
      <c r="DF539" s="646"/>
      <c r="DG539" s="2"/>
      <c r="DH539" s="2"/>
      <c r="DI539" s="2"/>
      <c r="DJ539" s="2"/>
      <c r="DK539" s="2"/>
      <c r="DL539" s="2"/>
      <c r="DM539" s="2"/>
      <c r="DN539" s="2"/>
      <c r="DO539" s="2"/>
      <c r="DP539" s="2"/>
      <c r="DQ539" s="2"/>
      <c r="DR539" s="2"/>
      <c r="DS539" s="2"/>
      <c r="DT539" s="2"/>
      <c r="DU539" s="2"/>
      <c r="DV539" s="2"/>
      <c r="DW539" s="2"/>
      <c r="DX539" s="2"/>
      <c r="DY539" s="2"/>
      <c r="DZ539" s="2"/>
    </row>
    <row r="540" spans="1:130" ht="15.75" x14ac:dyDescent="0.25">
      <c r="A540" s="657"/>
      <c r="B540" s="658"/>
      <c r="C540" s="639"/>
      <c r="D540" s="180" t="s">
        <v>957</v>
      </c>
      <c r="E540" s="1"/>
      <c r="F540" s="1"/>
      <c r="G540" s="2"/>
      <c r="H540" s="2"/>
      <c r="I540" s="2"/>
      <c r="J540" s="2"/>
      <c r="K540" s="2"/>
      <c r="L540" s="2"/>
      <c r="M540" s="4"/>
      <c r="N540" s="302"/>
      <c r="O540" s="116"/>
      <c r="P540" s="116"/>
      <c r="Q540" s="116"/>
      <c r="R540" s="116"/>
      <c r="S540" s="116"/>
      <c r="T540" s="116"/>
      <c r="U540" s="116"/>
      <c r="V540" s="116"/>
      <c r="W540" s="116"/>
      <c r="X540" s="116"/>
      <c r="Y540" s="116"/>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69">
        <f t="shared" ref="BJ540:CV540" si="346">COUNTIFS($N$8:$N$490,"NN",BJ8:BJ490,KĐG)</f>
        <v>0</v>
      </c>
      <c r="BK540" s="69">
        <f t="shared" si="346"/>
        <v>0</v>
      </c>
      <c r="BL540" s="69">
        <f t="shared" si="346"/>
        <v>0</v>
      </c>
      <c r="BM540" s="69">
        <f t="shared" si="346"/>
        <v>0</v>
      </c>
      <c r="BN540" s="69">
        <f t="shared" si="346"/>
        <v>0</v>
      </c>
      <c r="BO540" s="69">
        <f t="shared" si="346"/>
        <v>0</v>
      </c>
      <c r="BP540" s="69">
        <f t="shared" si="346"/>
        <v>0</v>
      </c>
      <c r="BQ540" s="69">
        <f t="shared" si="346"/>
        <v>0</v>
      </c>
      <c r="BR540" s="69">
        <f t="shared" si="346"/>
        <v>0</v>
      </c>
      <c r="BS540" s="69">
        <f t="shared" si="346"/>
        <v>0</v>
      </c>
      <c r="BT540" s="69">
        <f t="shared" si="346"/>
        <v>0</v>
      </c>
      <c r="BU540" s="69">
        <f t="shared" si="346"/>
        <v>0</v>
      </c>
      <c r="BV540" s="69">
        <f t="shared" si="346"/>
        <v>0</v>
      </c>
      <c r="BW540" s="69">
        <f t="shared" si="346"/>
        <v>0</v>
      </c>
      <c r="BX540" s="69">
        <f t="shared" si="346"/>
        <v>0</v>
      </c>
      <c r="BY540" s="69">
        <f t="shared" si="346"/>
        <v>0</v>
      </c>
      <c r="BZ540" s="69">
        <f t="shared" si="346"/>
        <v>0</v>
      </c>
      <c r="CA540" s="69">
        <f t="shared" si="346"/>
        <v>0</v>
      </c>
      <c r="CB540" s="69">
        <f t="shared" si="346"/>
        <v>0</v>
      </c>
      <c r="CC540" s="69">
        <f t="shared" si="346"/>
        <v>0</v>
      </c>
      <c r="CD540" s="69">
        <f t="shared" si="346"/>
        <v>0</v>
      </c>
      <c r="CE540" s="69">
        <f t="shared" si="346"/>
        <v>0</v>
      </c>
      <c r="CF540" s="69">
        <f t="shared" si="346"/>
        <v>0</v>
      </c>
      <c r="CG540" s="69">
        <f t="shared" si="346"/>
        <v>0</v>
      </c>
      <c r="CH540" s="69">
        <f t="shared" si="346"/>
        <v>0</v>
      </c>
      <c r="CI540" s="69">
        <f t="shared" si="346"/>
        <v>0</v>
      </c>
      <c r="CJ540" s="69">
        <f t="shared" si="346"/>
        <v>0</v>
      </c>
      <c r="CK540" s="69">
        <f t="shared" si="346"/>
        <v>0</v>
      </c>
      <c r="CL540" s="69">
        <f t="shared" si="346"/>
        <v>0</v>
      </c>
      <c r="CM540" s="69">
        <f t="shared" si="346"/>
        <v>0</v>
      </c>
      <c r="CN540" s="69">
        <f t="shared" si="346"/>
        <v>0</v>
      </c>
      <c r="CO540" s="69">
        <f t="shared" si="346"/>
        <v>0</v>
      </c>
      <c r="CP540" s="69">
        <f t="shared" si="346"/>
        <v>0</v>
      </c>
      <c r="CQ540" s="69">
        <f t="shared" si="346"/>
        <v>0</v>
      </c>
      <c r="CR540" s="69">
        <f t="shared" si="346"/>
        <v>0</v>
      </c>
      <c r="CS540" s="69">
        <f t="shared" si="346"/>
        <v>0</v>
      </c>
      <c r="CT540" s="69">
        <f t="shared" si="346"/>
        <v>0</v>
      </c>
      <c r="CU540" s="69">
        <f t="shared" si="346"/>
        <v>0</v>
      </c>
      <c r="CV540" s="69">
        <f t="shared" si="346"/>
        <v>0</v>
      </c>
      <c r="CW540" s="644"/>
      <c r="CX540" s="645"/>
      <c r="CY540" s="645"/>
      <c r="CZ540" s="645"/>
      <c r="DA540" s="645"/>
      <c r="DB540" s="645"/>
      <c r="DC540" s="645"/>
      <c r="DD540" s="645"/>
      <c r="DE540" s="645"/>
      <c r="DF540" s="646"/>
      <c r="DG540" s="2"/>
      <c r="DH540" s="2"/>
      <c r="DI540" s="2"/>
      <c r="DJ540" s="2"/>
      <c r="DK540" s="2"/>
      <c r="DL540" s="2"/>
      <c r="DM540" s="2"/>
      <c r="DN540" s="2"/>
      <c r="DO540" s="2"/>
      <c r="DP540" s="2"/>
      <c r="DQ540" s="2"/>
      <c r="DR540" s="2"/>
      <c r="DS540" s="2"/>
      <c r="DT540" s="2"/>
      <c r="DU540" s="2"/>
      <c r="DV540" s="2"/>
      <c r="DW540" s="2"/>
      <c r="DX540" s="2"/>
      <c r="DY540" s="2"/>
      <c r="DZ540" s="2"/>
    </row>
    <row r="541" spans="1:130" s="385" customFormat="1" ht="15.75" x14ac:dyDescent="0.2">
      <c r="A541" s="673"/>
      <c r="B541" s="674"/>
      <c r="C541" s="639"/>
      <c r="D541" s="325" t="s">
        <v>958</v>
      </c>
      <c r="E541" s="326"/>
      <c r="F541" s="1"/>
      <c r="G541" s="327"/>
      <c r="H541" s="327"/>
      <c r="I541" s="327"/>
      <c r="J541" s="327"/>
      <c r="K541" s="2"/>
      <c r="L541" s="2"/>
      <c r="M541" s="4"/>
      <c r="N541" s="302"/>
      <c r="O541" s="116"/>
      <c r="P541" s="116"/>
      <c r="Q541" s="116"/>
      <c r="R541" s="116"/>
      <c r="S541" s="116"/>
      <c r="T541" s="116"/>
      <c r="U541" s="116"/>
      <c r="V541" s="116"/>
      <c r="W541" s="116"/>
      <c r="X541" s="116"/>
      <c r="Y541" s="116"/>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328">
        <f t="shared" ref="BJ541:CV541" si="347">BJ540/(BJ537+BJ538+BJ539+BJ540)</f>
        <v>0</v>
      </c>
      <c r="BK541" s="328">
        <f t="shared" si="347"/>
        <v>0</v>
      </c>
      <c r="BL541" s="328">
        <f t="shared" si="347"/>
        <v>0</v>
      </c>
      <c r="BM541" s="328">
        <f t="shared" si="347"/>
        <v>0</v>
      </c>
      <c r="BN541" s="328">
        <f t="shared" si="347"/>
        <v>0</v>
      </c>
      <c r="BO541" s="328">
        <f t="shared" si="347"/>
        <v>0</v>
      </c>
      <c r="BP541" s="328">
        <f t="shared" si="347"/>
        <v>0</v>
      </c>
      <c r="BQ541" s="328">
        <f t="shared" si="347"/>
        <v>0</v>
      </c>
      <c r="BR541" s="328">
        <f t="shared" si="347"/>
        <v>0</v>
      </c>
      <c r="BS541" s="328">
        <f t="shared" si="347"/>
        <v>0</v>
      </c>
      <c r="BT541" s="328">
        <f t="shared" si="347"/>
        <v>0</v>
      </c>
      <c r="BU541" s="328">
        <f t="shared" si="347"/>
        <v>0</v>
      </c>
      <c r="BV541" s="328">
        <f t="shared" si="347"/>
        <v>0</v>
      </c>
      <c r="BW541" s="328">
        <f t="shared" si="347"/>
        <v>0</v>
      </c>
      <c r="BX541" s="328">
        <f t="shared" si="347"/>
        <v>0</v>
      </c>
      <c r="BY541" s="328">
        <f t="shared" si="347"/>
        <v>0</v>
      </c>
      <c r="BZ541" s="328">
        <f t="shared" si="347"/>
        <v>0</v>
      </c>
      <c r="CA541" s="328">
        <f t="shared" si="347"/>
        <v>0</v>
      </c>
      <c r="CB541" s="328">
        <f t="shared" si="347"/>
        <v>0</v>
      </c>
      <c r="CC541" s="328">
        <f t="shared" si="347"/>
        <v>0</v>
      </c>
      <c r="CD541" s="328">
        <f t="shared" si="347"/>
        <v>0</v>
      </c>
      <c r="CE541" s="328">
        <f t="shared" si="347"/>
        <v>0</v>
      </c>
      <c r="CF541" s="328">
        <f t="shared" si="347"/>
        <v>0</v>
      </c>
      <c r="CG541" s="328">
        <f t="shared" si="347"/>
        <v>0</v>
      </c>
      <c r="CH541" s="328">
        <f t="shared" si="347"/>
        <v>0</v>
      </c>
      <c r="CI541" s="328">
        <f t="shared" si="347"/>
        <v>0</v>
      </c>
      <c r="CJ541" s="328">
        <f t="shared" si="347"/>
        <v>0</v>
      </c>
      <c r="CK541" s="328">
        <f t="shared" si="347"/>
        <v>0</v>
      </c>
      <c r="CL541" s="328">
        <f t="shared" si="347"/>
        <v>0</v>
      </c>
      <c r="CM541" s="328">
        <f t="shared" si="347"/>
        <v>0</v>
      </c>
      <c r="CN541" s="328">
        <f t="shared" si="347"/>
        <v>0</v>
      </c>
      <c r="CO541" s="328">
        <f t="shared" si="347"/>
        <v>0</v>
      </c>
      <c r="CP541" s="328">
        <f t="shared" si="347"/>
        <v>0</v>
      </c>
      <c r="CQ541" s="328">
        <f t="shared" si="347"/>
        <v>0</v>
      </c>
      <c r="CR541" s="328">
        <f t="shared" si="347"/>
        <v>0</v>
      </c>
      <c r="CS541" s="328"/>
      <c r="CT541" s="328">
        <f t="shared" si="347"/>
        <v>0</v>
      </c>
      <c r="CU541" s="328">
        <f t="shared" si="347"/>
        <v>0</v>
      </c>
      <c r="CV541" s="328">
        <f t="shared" si="347"/>
        <v>0</v>
      </c>
      <c r="CW541" s="675"/>
      <c r="CX541" s="676"/>
      <c r="CY541" s="676"/>
      <c r="CZ541" s="676"/>
      <c r="DA541" s="676"/>
      <c r="DB541" s="676"/>
      <c r="DC541" s="676"/>
      <c r="DD541" s="676"/>
      <c r="DE541" s="676"/>
      <c r="DF541" s="677"/>
      <c r="DG541" s="327"/>
      <c r="DH541" s="327"/>
      <c r="DI541" s="327"/>
      <c r="DJ541" s="327"/>
      <c r="DK541" s="327"/>
      <c r="DL541" s="327"/>
      <c r="DM541" s="327"/>
      <c r="DN541" s="327"/>
      <c r="DO541" s="327"/>
      <c r="DP541" s="327"/>
      <c r="DQ541" s="327"/>
      <c r="DR541" s="327"/>
      <c r="DS541" s="327"/>
      <c r="DT541" s="327"/>
      <c r="DU541" s="327"/>
      <c r="DV541" s="327"/>
      <c r="DW541" s="327"/>
      <c r="DX541" s="327"/>
      <c r="DY541" s="327"/>
      <c r="DZ541" s="327"/>
    </row>
    <row r="542" spans="1:130" ht="15.75" x14ac:dyDescent="0.25">
      <c r="A542" s="657"/>
      <c r="B542" s="658"/>
      <c r="C542" s="639"/>
      <c r="D542" s="633" t="s">
        <v>961</v>
      </c>
      <c r="E542" s="1"/>
      <c r="F542" s="1"/>
      <c r="G542" s="2"/>
      <c r="H542" s="2"/>
      <c r="I542" s="2"/>
      <c r="J542" s="2"/>
      <c r="K542" s="2"/>
      <c r="L542" s="2"/>
      <c r="M542" s="4"/>
      <c r="N542" s="302"/>
      <c r="O542" s="116"/>
      <c r="P542" s="116"/>
      <c r="Q542" s="116"/>
      <c r="R542" s="116"/>
      <c r="S542" s="116"/>
      <c r="T542" s="116"/>
      <c r="U542" s="116"/>
      <c r="V542" s="116"/>
      <c r="W542" s="116"/>
      <c r="X542" s="116"/>
      <c r="Y542" s="116"/>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188">
        <f t="shared" ref="BJ542:CV542" si="348">(((BJ537*2)+(BJ538*1)+(BJ539*0)+(BJ539*0)))/(BJ537+BJ538+BJ539+BJ540)</f>
        <v>2</v>
      </c>
      <c r="BK542" s="188">
        <f t="shared" si="348"/>
        <v>1.9803921568627452</v>
      </c>
      <c r="BL542" s="188">
        <f t="shared" si="348"/>
        <v>2</v>
      </c>
      <c r="BM542" s="188">
        <f t="shared" si="348"/>
        <v>2</v>
      </c>
      <c r="BN542" s="188">
        <f t="shared" si="348"/>
        <v>2</v>
      </c>
      <c r="BO542" s="188">
        <f t="shared" si="348"/>
        <v>1.9803921568627452</v>
      </c>
      <c r="BP542" s="188">
        <f t="shared" si="348"/>
        <v>1.9803921568627452</v>
      </c>
      <c r="BQ542" s="188">
        <f t="shared" si="348"/>
        <v>1.9803921568627452</v>
      </c>
      <c r="BR542" s="188">
        <f t="shared" si="348"/>
        <v>1.9607843137254901</v>
      </c>
      <c r="BS542" s="188">
        <f t="shared" si="348"/>
        <v>1.8823529411764706</v>
      </c>
      <c r="BT542" s="188">
        <f t="shared" si="348"/>
        <v>1.8823529411764706</v>
      </c>
      <c r="BU542" s="188">
        <f t="shared" si="348"/>
        <v>1.8823529411764706</v>
      </c>
      <c r="BV542" s="188">
        <f t="shared" si="348"/>
        <v>1.8823529411764706</v>
      </c>
      <c r="BW542" s="188">
        <f t="shared" si="348"/>
        <v>1.8823529411764706</v>
      </c>
      <c r="BX542" s="188">
        <f t="shared" si="348"/>
        <v>1.8823529411764706</v>
      </c>
      <c r="BY542" s="188">
        <f t="shared" si="348"/>
        <v>1.8823529411764706</v>
      </c>
      <c r="BZ542" s="188">
        <f t="shared" si="348"/>
        <v>1.8823529411764706</v>
      </c>
      <c r="CA542" s="188">
        <f t="shared" si="348"/>
        <v>1.8823529411764706</v>
      </c>
      <c r="CB542" s="188">
        <f t="shared" si="348"/>
        <v>1.8823529411764706</v>
      </c>
      <c r="CC542" s="188">
        <f t="shared" si="348"/>
        <v>1.9215686274509804</v>
      </c>
      <c r="CD542" s="188">
        <f t="shared" si="348"/>
        <v>1.9215686274509804</v>
      </c>
      <c r="CE542" s="188">
        <f t="shared" si="348"/>
        <v>1.9803921568627452</v>
      </c>
      <c r="CF542" s="188">
        <f t="shared" si="348"/>
        <v>1.9803921568627452</v>
      </c>
      <c r="CG542" s="188">
        <f t="shared" si="348"/>
        <v>2</v>
      </c>
      <c r="CH542" s="188">
        <f t="shared" si="348"/>
        <v>2</v>
      </c>
      <c r="CI542" s="188">
        <f t="shared" si="348"/>
        <v>2</v>
      </c>
      <c r="CJ542" s="188">
        <f t="shared" si="348"/>
        <v>2</v>
      </c>
      <c r="CK542" s="188">
        <f t="shared" si="348"/>
        <v>2</v>
      </c>
      <c r="CL542" s="188">
        <f t="shared" si="348"/>
        <v>2</v>
      </c>
      <c r="CM542" s="188">
        <f t="shared" si="348"/>
        <v>2</v>
      </c>
      <c r="CN542" s="188">
        <f t="shared" si="348"/>
        <v>1.9803921568627452</v>
      </c>
      <c r="CO542" s="188">
        <f t="shared" si="348"/>
        <v>1.9803921568627452</v>
      </c>
      <c r="CP542" s="188">
        <f t="shared" si="348"/>
        <v>1.9803921568627452</v>
      </c>
      <c r="CQ542" s="188">
        <f t="shared" si="348"/>
        <v>1.9803921568627452</v>
      </c>
      <c r="CR542" s="188">
        <f t="shared" si="348"/>
        <v>2</v>
      </c>
      <c r="CS542" s="188">
        <f t="shared" si="348"/>
        <v>1.9607843137254901</v>
      </c>
      <c r="CT542" s="188">
        <f t="shared" si="348"/>
        <v>2</v>
      </c>
      <c r="CU542" s="188">
        <f t="shared" si="348"/>
        <v>2</v>
      </c>
      <c r="CV542" s="188">
        <f t="shared" si="348"/>
        <v>2</v>
      </c>
      <c r="CW542" s="189">
        <f>COUNTIF($BJ543:$CV543,"Đ")</f>
        <v>38</v>
      </c>
      <c r="CX542" s="360">
        <f>CW542/(CY542+DA542+DC542+CW542)</f>
        <v>1</v>
      </c>
      <c r="CY542" s="189">
        <f>COUNTIF($BJ543:$DL543,"CCG")</f>
        <v>0</v>
      </c>
      <c r="CZ542" s="190">
        <f>CY542/(CW542+DA542+DC542+CY542)</f>
        <v>0</v>
      </c>
      <c r="DA542" s="189">
        <f>COUNTIF($BJ543:$DL543,"CĐ")</f>
        <v>0</v>
      </c>
      <c r="DB542" s="190">
        <f>DA542/(CW542+CY542+DC542+DA542)</f>
        <v>0</v>
      </c>
      <c r="DC542" s="189">
        <f>COUNTIF($BJ543:$DL543,"KĐG")</f>
        <v>0</v>
      </c>
      <c r="DD542" s="190">
        <f>DC542/(CW542+CY542+DA542+DC542)</f>
        <v>0</v>
      </c>
      <c r="DE542" s="191">
        <f>(((CW542*2)+(CY542*1)+(DA542*0)))/(CW542+CY542+DA542)</f>
        <v>2</v>
      </c>
      <c r="DF542" s="191" t="str">
        <f>IF(DE542&gt;=1.6,"Đạt mục tiêu",IF(DE542&gt;=1,"Cần cố gắng","Chưa đạt"))</f>
        <v>Đạt mục tiêu</v>
      </c>
      <c r="DG542" s="2"/>
      <c r="DH542" s="2"/>
      <c r="DI542" s="2"/>
      <c r="DJ542" s="2"/>
      <c r="DK542" s="2"/>
      <c r="DL542" s="2"/>
      <c r="DM542" s="2"/>
      <c r="DN542" s="2"/>
      <c r="DO542" s="2"/>
      <c r="DP542" s="2"/>
      <c r="DQ542" s="2"/>
      <c r="DR542" s="2"/>
      <c r="DS542" s="2"/>
      <c r="DT542" s="2"/>
      <c r="DU542" s="2"/>
      <c r="DV542" s="2"/>
      <c r="DW542" s="2"/>
      <c r="DX542" s="2"/>
      <c r="DY542" s="2"/>
      <c r="DZ542" s="2"/>
    </row>
    <row r="543" spans="1:130" ht="15.75" x14ac:dyDescent="0.25">
      <c r="A543" s="659"/>
      <c r="B543" s="660"/>
      <c r="C543" s="640"/>
      <c r="D543" s="634"/>
      <c r="E543" s="1"/>
      <c r="F543" s="1"/>
      <c r="G543" s="2"/>
      <c r="H543" s="2"/>
      <c r="I543" s="2"/>
      <c r="J543" s="2"/>
      <c r="K543" s="2"/>
      <c r="L543" s="2"/>
      <c r="M543" s="4"/>
      <c r="N543" s="302"/>
      <c r="O543" s="116"/>
      <c r="P543" s="116"/>
      <c r="Q543" s="116"/>
      <c r="R543" s="116"/>
      <c r="S543" s="116"/>
      <c r="T543" s="116"/>
      <c r="U543" s="116"/>
      <c r="V543" s="116"/>
      <c r="W543" s="116"/>
      <c r="X543" s="116"/>
      <c r="Y543" s="116"/>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188" t="str">
        <f t="shared" ref="BJ543:CV543" si="349">IF(BJ541&gt;=50%,"KĐG",IF(BJ542&gt;=1.6,"Đ",IF(BJ542&gt;=1,"CCG","CĐ")))</f>
        <v>Đ</v>
      </c>
      <c r="BK543" s="188" t="str">
        <f t="shared" si="349"/>
        <v>Đ</v>
      </c>
      <c r="BL543" s="188" t="str">
        <f t="shared" si="349"/>
        <v>Đ</v>
      </c>
      <c r="BM543" s="188" t="str">
        <f t="shared" si="349"/>
        <v>Đ</v>
      </c>
      <c r="BN543" s="188" t="str">
        <f t="shared" si="349"/>
        <v>Đ</v>
      </c>
      <c r="BO543" s="188" t="str">
        <f t="shared" si="349"/>
        <v>Đ</v>
      </c>
      <c r="BP543" s="188" t="str">
        <f t="shared" si="349"/>
        <v>Đ</v>
      </c>
      <c r="BQ543" s="188" t="str">
        <f t="shared" si="349"/>
        <v>Đ</v>
      </c>
      <c r="BR543" s="188" t="str">
        <f t="shared" si="349"/>
        <v>Đ</v>
      </c>
      <c r="BS543" s="188" t="str">
        <f t="shared" si="349"/>
        <v>Đ</v>
      </c>
      <c r="BT543" s="188" t="str">
        <f t="shared" si="349"/>
        <v>Đ</v>
      </c>
      <c r="BU543" s="188" t="str">
        <f t="shared" si="349"/>
        <v>Đ</v>
      </c>
      <c r="BV543" s="188" t="str">
        <f t="shared" si="349"/>
        <v>Đ</v>
      </c>
      <c r="BW543" s="188" t="str">
        <f t="shared" si="349"/>
        <v>Đ</v>
      </c>
      <c r="BX543" s="188" t="str">
        <f t="shared" si="349"/>
        <v>Đ</v>
      </c>
      <c r="BY543" s="188" t="str">
        <f t="shared" si="349"/>
        <v>Đ</v>
      </c>
      <c r="BZ543" s="188" t="str">
        <f t="shared" si="349"/>
        <v>Đ</v>
      </c>
      <c r="CA543" s="188" t="str">
        <f t="shared" si="349"/>
        <v>Đ</v>
      </c>
      <c r="CB543" s="188" t="str">
        <f t="shared" si="349"/>
        <v>Đ</v>
      </c>
      <c r="CC543" s="188" t="str">
        <f t="shared" si="349"/>
        <v>Đ</v>
      </c>
      <c r="CD543" s="188" t="str">
        <f t="shared" si="349"/>
        <v>Đ</v>
      </c>
      <c r="CE543" s="188" t="str">
        <f t="shared" si="349"/>
        <v>Đ</v>
      </c>
      <c r="CF543" s="188" t="str">
        <f t="shared" si="349"/>
        <v>Đ</v>
      </c>
      <c r="CG543" s="188" t="str">
        <f t="shared" si="349"/>
        <v>Đ</v>
      </c>
      <c r="CH543" s="188" t="str">
        <f t="shared" si="349"/>
        <v>Đ</v>
      </c>
      <c r="CI543" s="188" t="str">
        <f t="shared" si="349"/>
        <v>Đ</v>
      </c>
      <c r="CJ543" s="188" t="str">
        <f t="shared" si="349"/>
        <v>Đ</v>
      </c>
      <c r="CK543" s="188" t="str">
        <f t="shared" si="349"/>
        <v>Đ</v>
      </c>
      <c r="CL543" s="188" t="str">
        <f t="shared" si="349"/>
        <v>Đ</v>
      </c>
      <c r="CM543" s="188" t="str">
        <f t="shared" si="349"/>
        <v>Đ</v>
      </c>
      <c r="CN543" s="188" t="str">
        <f t="shared" si="349"/>
        <v>Đ</v>
      </c>
      <c r="CO543" s="188" t="str">
        <f t="shared" si="349"/>
        <v>Đ</v>
      </c>
      <c r="CP543" s="188" t="str">
        <f t="shared" si="349"/>
        <v>Đ</v>
      </c>
      <c r="CQ543" s="188" t="str">
        <f t="shared" si="349"/>
        <v>Đ</v>
      </c>
      <c r="CR543" s="188" t="str">
        <f t="shared" si="349"/>
        <v>Đ</v>
      </c>
      <c r="CS543" s="188"/>
      <c r="CT543" s="188" t="str">
        <f t="shared" si="349"/>
        <v>Đ</v>
      </c>
      <c r="CU543" s="188" t="str">
        <f t="shared" si="349"/>
        <v>Đ</v>
      </c>
      <c r="CV543" s="188" t="str">
        <f t="shared" si="349"/>
        <v>Đ</v>
      </c>
      <c r="CW543" s="192"/>
      <c r="CX543" s="361"/>
      <c r="CY543" s="192"/>
      <c r="CZ543" s="193"/>
      <c r="DA543" s="192"/>
      <c r="DB543" s="193"/>
      <c r="DC543" s="192"/>
      <c r="DD543" s="193"/>
      <c r="DE543" s="194"/>
      <c r="DF543" s="194"/>
      <c r="DG543" s="2"/>
      <c r="DH543" s="2"/>
      <c r="DI543" s="2"/>
      <c r="DJ543" s="2"/>
      <c r="DK543" s="2"/>
      <c r="DL543" s="2"/>
      <c r="DM543" s="2"/>
      <c r="DN543" s="2"/>
      <c r="DO543" s="2"/>
      <c r="DP543" s="2"/>
      <c r="DQ543" s="2"/>
      <c r="DR543" s="2"/>
      <c r="DS543" s="2"/>
      <c r="DT543" s="2"/>
      <c r="DU543" s="2"/>
      <c r="DV543" s="2"/>
      <c r="DW543" s="2"/>
      <c r="DX543" s="2"/>
      <c r="DY543" s="2"/>
      <c r="DZ543" s="2"/>
    </row>
    <row r="544" spans="1:130" ht="15.75" x14ac:dyDescent="0.25">
      <c r="A544" s="654" t="s">
        <v>962</v>
      </c>
      <c r="B544" s="655"/>
      <c r="C544" s="656"/>
      <c r="D544" s="180" t="s">
        <v>954</v>
      </c>
      <c r="E544" s="1"/>
      <c r="F544" s="1"/>
      <c r="G544" s="2"/>
      <c r="H544" s="2"/>
      <c r="I544" s="2"/>
      <c r="J544" s="2"/>
      <c r="K544" s="2"/>
      <c r="L544" s="2"/>
      <c r="M544" s="4"/>
      <c r="N544" s="302"/>
      <c r="O544" s="116"/>
      <c r="P544" s="116"/>
      <c r="Q544" s="116"/>
      <c r="R544" s="116"/>
      <c r="S544" s="116"/>
      <c r="T544" s="116"/>
      <c r="U544" s="116"/>
      <c r="V544" s="116"/>
      <c r="W544" s="116"/>
      <c r="X544" s="116"/>
      <c r="Y544" s="116"/>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69">
        <f t="shared" ref="BJ544:CV544" si="350">COUNTIFS($N$8:$N$490,"TV",BJ8:BJ490,2)</f>
        <v>43</v>
      </c>
      <c r="BK544" s="69">
        <f t="shared" si="350"/>
        <v>41</v>
      </c>
      <c r="BL544" s="69">
        <f t="shared" si="350"/>
        <v>41</v>
      </c>
      <c r="BM544" s="69">
        <f t="shared" si="350"/>
        <v>41</v>
      </c>
      <c r="BN544" s="69">
        <f t="shared" si="350"/>
        <v>41</v>
      </c>
      <c r="BO544" s="69">
        <f t="shared" si="350"/>
        <v>41</v>
      </c>
      <c r="BP544" s="69">
        <f t="shared" si="350"/>
        <v>41</v>
      </c>
      <c r="BQ544" s="69">
        <f t="shared" si="350"/>
        <v>41</v>
      </c>
      <c r="BR544" s="69">
        <f t="shared" si="350"/>
        <v>39</v>
      </c>
      <c r="BS544" s="69">
        <f t="shared" si="350"/>
        <v>37</v>
      </c>
      <c r="BT544" s="69">
        <f t="shared" si="350"/>
        <v>37</v>
      </c>
      <c r="BU544" s="69">
        <f t="shared" si="350"/>
        <v>37</v>
      </c>
      <c r="BV544" s="69">
        <f t="shared" si="350"/>
        <v>37</v>
      </c>
      <c r="BW544" s="69">
        <f t="shared" si="350"/>
        <v>37</v>
      </c>
      <c r="BX544" s="69">
        <f t="shared" si="350"/>
        <v>37</v>
      </c>
      <c r="BY544" s="69">
        <f t="shared" si="350"/>
        <v>37</v>
      </c>
      <c r="BZ544" s="69">
        <f t="shared" si="350"/>
        <v>37</v>
      </c>
      <c r="CA544" s="69">
        <f t="shared" si="350"/>
        <v>37</v>
      </c>
      <c r="CB544" s="69">
        <f t="shared" si="350"/>
        <v>37</v>
      </c>
      <c r="CC544" s="69">
        <f t="shared" si="350"/>
        <v>39</v>
      </c>
      <c r="CD544" s="69">
        <f t="shared" si="350"/>
        <v>39</v>
      </c>
      <c r="CE544" s="69">
        <f t="shared" si="350"/>
        <v>41</v>
      </c>
      <c r="CF544" s="69">
        <f t="shared" si="350"/>
        <v>41</v>
      </c>
      <c r="CG544" s="69">
        <f t="shared" si="350"/>
        <v>41</v>
      </c>
      <c r="CH544" s="69">
        <f t="shared" si="350"/>
        <v>41</v>
      </c>
      <c r="CI544" s="69">
        <f t="shared" si="350"/>
        <v>41</v>
      </c>
      <c r="CJ544" s="69">
        <f t="shared" si="350"/>
        <v>41</v>
      </c>
      <c r="CK544" s="69">
        <f t="shared" si="350"/>
        <v>41</v>
      </c>
      <c r="CL544" s="69">
        <f t="shared" si="350"/>
        <v>41</v>
      </c>
      <c r="CM544" s="69">
        <f t="shared" si="350"/>
        <v>41</v>
      </c>
      <c r="CN544" s="69">
        <f t="shared" si="350"/>
        <v>41</v>
      </c>
      <c r="CO544" s="69">
        <f t="shared" si="350"/>
        <v>42</v>
      </c>
      <c r="CP544" s="69">
        <f t="shared" si="350"/>
        <v>41</v>
      </c>
      <c r="CQ544" s="69">
        <f t="shared" si="350"/>
        <v>41</v>
      </c>
      <c r="CR544" s="69">
        <f t="shared" si="350"/>
        <v>41</v>
      </c>
      <c r="CS544" s="69">
        <f t="shared" si="350"/>
        <v>9</v>
      </c>
      <c r="CT544" s="69">
        <f t="shared" si="350"/>
        <v>41</v>
      </c>
      <c r="CU544" s="69">
        <f t="shared" si="350"/>
        <v>41</v>
      </c>
      <c r="CV544" s="69">
        <f t="shared" si="350"/>
        <v>41</v>
      </c>
      <c r="CW544" s="641"/>
      <c r="CX544" s="642"/>
      <c r="CY544" s="642"/>
      <c r="CZ544" s="642"/>
      <c r="DA544" s="642"/>
      <c r="DB544" s="642"/>
      <c r="DC544" s="642"/>
      <c r="DD544" s="642"/>
      <c r="DE544" s="642"/>
      <c r="DF544" s="643"/>
      <c r="DG544" s="2"/>
      <c r="DH544" s="2"/>
      <c r="DI544" s="2"/>
      <c r="DJ544" s="2"/>
      <c r="DK544" s="2"/>
      <c r="DL544" s="2"/>
      <c r="DM544" s="2"/>
      <c r="DN544" s="2"/>
      <c r="DO544" s="2"/>
      <c r="DP544" s="2"/>
      <c r="DQ544" s="2"/>
      <c r="DR544" s="2"/>
      <c r="DS544" s="2"/>
      <c r="DT544" s="2"/>
      <c r="DU544" s="2"/>
      <c r="DV544" s="2"/>
      <c r="DW544" s="2"/>
      <c r="DX544" s="2"/>
      <c r="DY544" s="2"/>
      <c r="DZ544" s="2"/>
    </row>
    <row r="545" spans="1:130" ht="15.75" x14ac:dyDescent="0.25">
      <c r="A545" s="657"/>
      <c r="B545" s="658"/>
      <c r="C545" s="639"/>
      <c r="D545" s="180" t="s">
        <v>955</v>
      </c>
      <c r="E545" s="1"/>
      <c r="F545" s="1"/>
      <c r="G545" s="2"/>
      <c r="H545" s="2"/>
      <c r="I545" s="2"/>
      <c r="J545" s="2"/>
      <c r="K545" s="2"/>
      <c r="L545" s="2"/>
      <c r="M545" s="4"/>
      <c r="N545" s="302"/>
      <c r="O545" s="116"/>
      <c r="P545" s="116"/>
      <c r="Q545" s="116"/>
      <c r="R545" s="116"/>
      <c r="S545" s="116"/>
      <c r="T545" s="116"/>
      <c r="U545" s="116"/>
      <c r="V545" s="116"/>
      <c r="W545" s="116"/>
      <c r="X545" s="116"/>
      <c r="Y545" s="116"/>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69">
        <f t="shared" ref="BJ545:CV545" si="351">COUNTIFS($N$8:$N$490,"TV",BJ8:BJ490,1)</f>
        <v>0</v>
      </c>
      <c r="BK545" s="69">
        <f t="shared" si="351"/>
        <v>2</v>
      </c>
      <c r="BL545" s="69">
        <f t="shared" si="351"/>
        <v>2</v>
      </c>
      <c r="BM545" s="69">
        <f t="shared" si="351"/>
        <v>2</v>
      </c>
      <c r="BN545" s="69">
        <f t="shared" si="351"/>
        <v>2</v>
      </c>
      <c r="BO545" s="69">
        <f t="shared" si="351"/>
        <v>2</v>
      </c>
      <c r="BP545" s="69">
        <f t="shared" si="351"/>
        <v>2</v>
      </c>
      <c r="BQ545" s="69">
        <f t="shared" si="351"/>
        <v>2</v>
      </c>
      <c r="BR545" s="69">
        <f t="shared" si="351"/>
        <v>4</v>
      </c>
      <c r="BS545" s="69">
        <f t="shared" si="351"/>
        <v>6</v>
      </c>
      <c r="BT545" s="69">
        <f t="shared" si="351"/>
        <v>6</v>
      </c>
      <c r="BU545" s="69">
        <f t="shared" si="351"/>
        <v>6</v>
      </c>
      <c r="BV545" s="69">
        <f t="shared" si="351"/>
        <v>6</v>
      </c>
      <c r="BW545" s="69">
        <f t="shared" si="351"/>
        <v>6</v>
      </c>
      <c r="BX545" s="69">
        <f t="shared" si="351"/>
        <v>6</v>
      </c>
      <c r="BY545" s="69">
        <f t="shared" si="351"/>
        <v>6</v>
      </c>
      <c r="BZ545" s="69">
        <f t="shared" si="351"/>
        <v>6</v>
      </c>
      <c r="CA545" s="69">
        <f t="shared" si="351"/>
        <v>6</v>
      </c>
      <c r="CB545" s="69">
        <f t="shared" si="351"/>
        <v>6</v>
      </c>
      <c r="CC545" s="69">
        <f t="shared" si="351"/>
        <v>4</v>
      </c>
      <c r="CD545" s="69">
        <f t="shared" si="351"/>
        <v>4</v>
      </c>
      <c r="CE545" s="69">
        <f t="shared" si="351"/>
        <v>2</v>
      </c>
      <c r="CF545" s="69">
        <f t="shared" si="351"/>
        <v>2</v>
      </c>
      <c r="CG545" s="69">
        <f t="shared" si="351"/>
        <v>2</v>
      </c>
      <c r="CH545" s="69">
        <f t="shared" si="351"/>
        <v>2</v>
      </c>
      <c r="CI545" s="69">
        <f t="shared" si="351"/>
        <v>2</v>
      </c>
      <c r="CJ545" s="69">
        <f t="shared" si="351"/>
        <v>2</v>
      </c>
      <c r="CK545" s="69">
        <f t="shared" si="351"/>
        <v>2</v>
      </c>
      <c r="CL545" s="69">
        <f t="shared" si="351"/>
        <v>2</v>
      </c>
      <c r="CM545" s="69">
        <f t="shared" si="351"/>
        <v>2</v>
      </c>
      <c r="CN545" s="69">
        <f t="shared" si="351"/>
        <v>2</v>
      </c>
      <c r="CO545" s="69">
        <f t="shared" si="351"/>
        <v>1</v>
      </c>
      <c r="CP545" s="69">
        <f t="shared" si="351"/>
        <v>2</v>
      </c>
      <c r="CQ545" s="69">
        <f t="shared" si="351"/>
        <v>2</v>
      </c>
      <c r="CR545" s="69">
        <f t="shared" si="351"/>
        <v>2</v>
      </c>
      <c r="CS545" s="69">
        <f t="shared" si="351"/>
        <v>2</v>
      </c>
      <c r="CT545" s="69">
        <f t="shared" si="351"/>
        <v>2</v>
      </c>
      <c r="CU545" s="69">
        <f t="shared" si="351"/>
        <v>2</v>
      </c>
      <c r="CV545" s="69">
        <f t="shared" si="351"/>
        <v>2</v>
      </c>
      <c r="CW545" s="644"/>
      <c r="CX545" s="645"/>
      <c r="CY545" s="645"/>
      <c r="CZ545" s="645"/>
      <c r="DA545" s="645"/>
      <c r="DB545" s="645"/>
      <c r="DC545" s="645"/>
      <c r="DD545" s="645"/>
      <c r="DE545" s="645"/>
      <c r="DF545" s="646"/>
      <c r="DG545" s="2"/>
      <c r="DH545" s="2"/>
      <c r="DI545" s="2"/>
      <c r="DJ545" s="2"/>
      <c r="DK545" s="2"/>
      <c r="DL545" s="2"/>
      <c r="DM545" s="2"/>
      <c r="DN545" s="2"/>
      <c r="DO545" s="2"/>
      <c r="DP545" s="2"/>
      <c r="DQ545" s="2"/>
      <c r="DR545" s="2"/>
      <c r="DS545" s="2"/>
      <c r="DT545" s="2"/>
      <c r="DU545" s="2"/>
      <c r="DV545" s="2"/>
      <c r="DW545" s="2"/>
      <c r="DX545" s="2"/>
      <c r="DY545" s="2"/>
      <c r="DZ545" s="2"/>
    </row>
    <row r="546" spans="1:130" ht="15.75" x14ac:dyDescent="0.25">
      <c r="A546" s="657"/>
      <c r="B546" s="658"/>
      <c r="C546" s="639"/>
      <c r="D546" s="180" t="s">
        <v>956</v>
      </c>
      <c r="E546" s="1"/>
      <c r="F546" s="1"/>
      <c r="G546" s="2"/>
      <c r="H546" s="2"/>
      <c r="I546" s="2"/>
      <c r="J546" s="2"/>
      <c r="K546" s="2"/>
      <c r="L546" s="2"/>
      <c r="M546" s="4"/>
      <c r="N546" s="302"/>
      <c r="O546" s="116"/>
      <c r="P546" s="116"/>
      <c r="Q546" s="116"/>
      <c r="R546" s="116"/>
      <c r="S546" s="116"/>
      <c r="T546" s="116"/>
      <c r="U546" s="116"/>
      <c r="V546" s="116"/>
      <c r="W546" s="116"/>
      <c r="X546" s="116"/>
      <c r="Y546" s="116"/>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69">
        <f t="shared" ref="BJ546:CV546" si="352">COUNTIFS($N$8:$N$490,"TV",BJ8:BJ490,0)</f>
        <v>0</v>
      </c>
      <c r="BK546" s="69">
        <f t="shared" si="352"/>
        <v>0</v>
      </c>
      <c r="BL546" s="69">
        <f t="shared" si="352"/>
        <v>0</v>
      </c>
      <c r="BM546" s="69">
        <f t="shared" si="352"/>
        <v>0</v>
      </c>
      <c r="BN546" s="69">
        <f t="shared" si="352"/>
        <v>0</v>
      </c>
      <c r="BO546" s="69">
        <f t="shared" si="352"/>
        <v>0</v>
      </c>
      <c r="BP546" s="69">
        <f t="shared" si="352"/>
        <v>0</v>
      </c>
      <c r="BQ546" s="69">
        <f t="shared" si="352"/>
        <v>0</v>
      </c>
      <c r="BR546" s="69">
        <f t="shared" si="352"/>
        <v>0</v>
      </c>
      <c r="BS546" s="69">
        <f t="shared" si="352"/>
        <v>0</v>
      </c>
      <c r="BT546" s="69">
        <f t="shared" si="352"/>
        <v>0</v>
      </c>
      <c r="BU546" s="69">
        <f t="shared" si="352"/>
        <v>0</v>
      </c>
      <c r="BV546" s="69">
        <f t="shared" si="352"/>
        <v>0</v>
      </c>
      <c r="BW546" s="69">
        <f t="shared" si="352"/>
        <v>0</v>
      </c>
      <c r="BX546" s="69">
        <f t="shared" si="352"/>
        <v>0</v>
      </c>
      <c r="BY546" s="69">
        <f t="shared" si="352"/>
        <v>0</v>
      </c>
      <c r="BZ546" s="69">
        <f t="shared" si="352"/>
        <v>0</v>
      </c>
      <c r="CA546" s="69">
        <f t="shared" si="352"/>
        <v>0</v>
      </c>
      <c r="CB546" s="69">
        <f t="shared" si="352"/>
        <v>0</v>
      </c>
      <c r="CC546" s="69">
        <f t="shared" si="352"/>
        <v>0</v>
      </c>
      <c r="CD546" s="69">
        <f t="shared" si="352"/>
        <v>0</v>
      </c>
      <c r="CE546" s="69">
        <f t="shared" si="352"/>
        <v>0</v>
      </c>
      <c r="CF546" s="69">
        <f t="shared" si="352"/>
        <v>0</v>
      </c>
      <c r="CG546" s="69">
        <f t="shared" si="352"/>
        <v>0</v>
      </c>
      <c r="CH546" s="69">
        <f t="shared" si="352"/>
        <v>0</v>
      </c>
      <c r="CI546" s="69">
        <f t="shared" si="352"/>
        <v>0</v>
      </c>
      <c r="CJ546" s="69">
        <f t="shared" si="352"/>
        <v>0</v>
      </c>
      <c r="CK546" s="69">
        <f t="shared" si="352"/>
        <v>0</v>
      </c>
      <c r="CL546" s="69">
        <f t="shared" si="352"/>
        <v>0</v>
      </c>
      <c r="CM546" s="69">
        <f t="shared" si="352"/>
        <v>0</v>
      </c>
      <c r="CN546" s="69">
        <f t="shared" si="352"/>
        <v>0</v>
      </c>
      <c r="CO546" s="69">
        <f t="shared" si="352"/>
        <v>0</v>
      </c>
      <c r="CP546" s="69">
        <f t="shared" si="352"/>
        <v>0</v>
      </c>
      <c r="CQ546" s="69">
        <f t="shared" si="352"/>
        <v>0</v>
      </c>
      <c r="CR546" s="69">
        <f t="shared" si="352"/>
        <v>0</v>
      </c>
      <c r="CS546" s="69">
        <f t="shared" si="352"/>
        <v>0</v>
      </c>
      <c r="CT546" s="69">
        <f t="shared" si="352"/>
        <v>0</v>
      </c>
      <c r="CU546" s="69">
        <f t="shared" si="352"/>
        <v>0</v>
      </c>
      <c r="CV546" s="69">
        <f t="shared" si="352"/>
        <v>0</v>
      </c>
      <c r="CW546" s="644"/>
      <c r="CX546" s="645"/>
      <c r="CY546" s="645"/>
      <c r="CZ546" s="645"/>
      <c r="DA546" s="645"/>
      <c r="DB546" s="645"/>
      <c r="DC546" s="645"/>
      <c r="DD546" s="645"/>
      <c r="DE546" s="645"/>
      <c r="DF546" s="646"/>
      <c r="DG546" s="2"/>
      <c r="DH546" s="2"/>
      <c r="DI546" s="2"/>
      <c r="DJ546" s="2"/>
      <c r="DK546" s="2"/>
      <c r="DL546" s="2"/>
      <c r="DM546" s="2"/>
      <c r="DN546" s="2"/>
      <c r="DO546" s="2"/>
      <c r="DP546" s="2"/>
      <c r="DQ546" s="2"/>
      <c r="DR546" s="2"/>
      <c r="DS546" s="2"/>
      <c r="DT546" s="2"/>
      <c r="DU546" s="2"/>
      <c r="DV546" s="2"/>
      <c r="DW546" s="2"/>
      <c r="DX546" s="2"/>
      <c r="DY546" s="2"/>
      <c r="DZ546" s="2"/>
    </row>
    <row r="547" spans="1:130" ht="15.75" x14ac:dyDescent="0.25">
      <c r="A547" s="657"/>
      <c r="B547" s="658"/>
      <c r="C547" s="639"/>
      <c r="D547" s="180" t="s">
        <v>957</v>
      </c>
      <c r="E547" s="1"/>
      <c r="F547" s="1"/>
      <c r="G547" s="2"/>
      <c r="H547" s="2"/>
      <c r="I547" s="2"/>
      <c r="J547" s="2"/>
      <c r="K547" s="2"/>
      <c r="L547" s="2"/>
      <c r="M547" s="4"/>
      <c r="N547" s="302"/>
      <c r="O547" s="116"/>
      <c r="P547" s="116"/>
      <c r="Q547" s="116"/>
      <c r="R547" s="116"/>
      <c r="S547" s="116"/>
      <c r="T547" s="116"/>
      <c r="U547" s="116"/>
      <c r="V547" s="116"/>
      <c r="W547" s="116"/>
      <c r="X547" s="116"/>
      <c r="Y547" s="116"/>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69">
        <f t="shared" ref="BJ547:CV547" si="353">COUNTIFS($N$8:$N$490,"TV",BJ8:BJ490,KĐG)</f>
        <v>0</v>
      </c>
      <c r="BK547" s="69">
        <f t="shared" si="353"/>
        <v>0</v>
      </c>
      <c r="BL547" s="69">
        <f t="shared" si="353"/>
        <v>0</v>
      </c>
      <c r="BM547" s="69">
        <f t="shared" si="353"/>
        <v>0</v>
      </c>
      <c r="BN547" s="69">
        <f t="shared" si="353"/>
        <v>0</v>
      </c>
      <c r="BO547" s="69">
        <f t="shared" si="353"/>
        <v>0</v>
      </c>
      <c r="BP547" s="69">
        <f t="shared" si="353"/>
        <v>0</v>
      </c>
      <c r="BQ547" s="69">
        <f t="shared" si="353"/>
        <v>0</v>
      </c>
      <c r="BR547" s="69">
        <f t="shared" si="353"/>
        <v>0</v>
      </c>
      <c r="BS547" s="69">
        <f t="shared" si="353"/>
        <v>0</v>
      </c>
      <c r="BT547" s="69">
        <f t="shared" si="353"/>
        <v>0</v>
      </c>
      <c r="BU547" s="69">
        <f t="shared" si="353"/>
        <v>0</v>
      </c>
      <c r="BV547" s="69">
        <f t="shared" si="353"/>
        <v>0</v>
      </c>
      <c r="BW547" s="69">
        <f t="shared" si="353"/>
        <v>0</v>
      </c>
      <c r="BX547" s="69">
        <f t="shared" si="353"/>
        <v>0</v>
      </c>
      <c r="BY547" s="69">
        <f t="shared" si="353"/>
        <v>0</v>
      </c>
      <c r="BZ547" s="69">
        <f t="shared" si="353"/>
        <v>0</v>
      </c>
      <c r="CA547" s="69">
        <f t="shared" si="353"/>
        <v>0</v>
      </c>
      <c r="CB547" s="69">
        <f t="shared" si="353"/>
        <v>0</v>
      </c>
      <c r="CC547" s="69">
        <f t="shared" si="353"/>
        <v>0</v>
      </c>
      <c r="CD547" s="69">
        <f t="shared" si="353"/>
        <v>0</v>
      </c>
      <c r="CE547" s="69">
        <f t="shared" si="353"/>
        <v>0</v>
      </c>
      <c r="CF547" s="69">
        <f t="shared" si="353"/>
        <v>0</v>
      </c>
      <c r="CG547" s="69">
        <f t="shared" si="353"/>
        <v>0</v>
      </c>
      <c r="CH547" s="69">
        <f t="shared" si="353"/>
        <v>0</v>
      </c>
      <c r="CI547" s="69">
        <f t="shared" si="353"/>
        <v>0</v>
      </c>
      <c r="CJ547" s="69">
        <f t="shared" si="353"/>
        <v>0</v>
      </c>
      <c r="CK547" s="69">
        <f t="shared" si="353"/>
        <v>0</v>
      </c>
      <c r="CL547" s="69">
        <f t="shared" si="353"/>
        <v>0</v>
      </c>
      <c r="CM547" s="69">
        <f t="shared" si="353"/>
        <v>0</v>
      </c>
      <c r="CN547" s="69">
        <f t="shared" si="353"/>
        <v>0</v>
      </c>
      <c r="CO547" s="69">
        <f t="shared" si="353"/>
        <v>0</v>
      </c>
      <c r="CP547" s="69">
        <f t="shared" si="353"/>
        <v>0</v>
      </c>
      <c r="CQ547" s="69">
        <f t="shared" si="353"/>
        <v>0</v>
      </c>
      <c r="CR547" s="69">
        <f t="shared" si="353"/>
        <v>0</v>
      </c>
      <c r="CS547" s="69">
        <f t="shared" si="353"/>
        <v>0</v>
      </c>
      <c r="CT547" s="69">
        <f t="shared" si="353"/>
        <v>0</v>
      </c>
      <c r="CU547" s="69">
        <f t="shared" si="353"/>
        <v>0</v>
      </c>
      <c r="CV547" s="69">
        <f t="shared" si="353"/>
        <v>0</v>
      </c>
      <c r="CW547" s="644"/>
      <c r="CX547" s="645"/>
      <c r="CY547" s="645"/>
      <c r="CZ547" s="645"/>
      <c r="DA547" s="645"/>
      <c r="DB547" s="645"/>
      <c r="DC547" s="645"/>
      <c r="DD547" s="645"/>
      <c r="DE547" s="645"/>
      <c r="DF547" s="646"/>
      <c r="DG547" s="2"/>
      <c r="DH547" s="2"/>
      <c r="DI547" s="2"/>
      <c r="DJ547" s="2"/>
      <c r="DK547" s="2"/>
      <c r="DL547" s="2"/>
      <c r="DM547" s="2"/>
      <c r="DN547" s="2"/>
      <c r="DO547" s="2"/>
      <c r="DP547" s="2"/>
      <c r="DQ547" s="2"/>
      <c r="DR547" s="2"/>
      <c r="DS547" s="2"/>
      <c r="DT547" s="2"/>
      <c r="DU547" s="2"/>
      <c r="DV547" s="2"/>
      <c r="DW547" s="2"/>
      <c r="DX547" s="2"/>
      <c r="DY547" s="2"/>
      <c r="DZ547" s="2"/>
    </row>
    <row r="548" spans="1:130" ht="15.75" x14ac:dyDescent="0.25">
      <c r="A548" s="657"/>
      <c r="B548" s="658"/>
      <c r="C548" s="639"/>
      <c r="D548" s="180" t="s">
        <v>958</v>
      </c>
      <c r="E548" s="1"/>
      <c r="F548" s="1"/>
      <c r="G548" s="2"/>
      <c r="H548" s="2"/>
      <c r="I548" s="2"/>
      <c r="J548" s="2"/>
      <c r="K548" s="2"/>
      <c r="L548" s="2"/>
      <c r="M548" s="4"/>
      <c r="N548" s="302"/>
      <c r="O548" s="116"/>
      <c r="P548" s="116"/>
      <c r="Q548" s="116"/>
      <c r="R548" s="116"/>
      <c r="S548" s="116"/>
      <c r="T548" s="116"/>
      <c r="U548" s="116"/>
      <c r="V548" s="116"/>
      <c r="W548" s="116"/>
      <c r="X548" s="116"/>
      <c r="Y548" s="116"/>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184">
        <f t="shared" ref="BJ548:CV548" si="354">BJ547/(BJ544+BJ545+BJ546+BJ547)</f>
        <v>0</v>
      </c>
      <c r="BK548" s="184">
        <f t="shared" si="354"/>
        <v>0</v>
      </c>
      <c r="BL548" s="184">
        <f t="shared" si="354"/>
        <v>0</v>
      </c>
      <c r="BM548" s="184">
        <f t="shared" si="354"/>
        <v>0</v>
      </c>
      <c r="BN548" s="184">
        <f t="shared" si="354"/>
        <v>0</v>
      </c>
      <c r="BO548" s="184">
        <f t="shared" si="354"/>
        <v>0</v>
      </c>
      <c r="BP548" s="184">
        <f t="shared" si="354"/>
        <v>0</v>
      </c>
      <c r="BQ548" s="184">
        <f t="shared" si="354"/>
        <v>0</v>
      </c>
      <c r="BR548" s="184">
        <f t="shared" si="354"/>
        <v>0</v>
      </c>
      <c r="BS548" s="184">
        <f t="shared" si="354"/>
        <v>0</v>
      </c>
      <c r="BT548" s="184">
        <f t="shared" si="354"/>
        <v>0</v>
      </c>
      <c r="BU548" s="184">
        <f t="shared" si="354"/>
        <v>0</v>
      </c>
      <c r="BV548" s="184">
        <f t="shared" si="354"/>
        <v>0</v>
      </c>
      <c r="BW548" s="184">
        <f t="shared" si="354"/>
        <v>0</v>
      </c>
      <c r="BX548" s="184">
        <f t="shared" si="354"/>
        <v>0</v>
      </c>
      <c r="BY548" s="184">
        <f t="shared" si="354"/>
        <v>0</v>
      </c>
      <c r="BZ548" s="184">
        <f t="shared" si="354"/>
        <v>0</v>
      </c>
      <c r="CA548" s="184">
        <f t="shared" si="354"/>
        <v>0</v>
      </c>
      <c r="CB548" s="184">
        <f t="shared" si="354"/>
        <v>0</v>
      </c>
      <c r="CC548" s="184">
        <f t="shared" si="354"/>
        <v>0</v>
      </c>
      <c r="CD548" s="184">
        <f t="shared" si="354"/>
        <v>0</v>
      </c>
      <c r="CE548" s="184">
        <f t="shared" si="354"/>
        <v>0</v>
      </c>
      <c r="CF548" s="184">
        <f t="shared" si="354"/>
        <v>0</v>
      </c>
      <c r="CG548" s="184">
        <f t="shared" si="354"/>
        <v>0</v>
      </c>
      <c r="CH548" s="184">
        <f t="shared" si="354"/>
        <v>0</v>
      </c>
      <c r="CI548" s="184">
        <f t="shared" si="354"/>
        <v>0</v>
      </c>
      <c r="CJ548" s="184">
        <f t="shared" si="354"/>
        <v>0</v>
      </c>
      <c r="CK548" s="184">
        <f t="shared" si="354"/>
        <v>0</v>
      </c>
      <c r="CL548" s="184">
        <f t="shared" si="354"/>
        <v>0</v>
      </c>
      <c r="CM548" s="184">
        <f t="shared" si="354"/>
        <v>0</v>
      </c>
      <c r="CN548" s="184">
        <f t="shared" si="354"/>
        <v>0</v>
      </c>
      <c r="CO548" s="184">
        <f t="shared" si="354"/>
        <v>0</v>
      </c>
      <c r="CP548" s="184">
        <f t="shared" si="354"/>
        <v>0</v>
      </c>
      <c r="CQ548" s="184">
        <f t="shared" si="354"/>
        <v>0</v>
      </c>
      <c r="CR548" s="184">
        <f t="shared" si="354"/>
        <v>0</v>
      </c>
      <c r="CS548" s="184">
        <f t="shared" si="354"/>
        <v>0</v>
      </c>
      <c r="CT548" s="184">
        <f t="shared" si="354"/>
        <v>0</v>
      </c>
      <c r="CU548" s="184">
        <f t="shared" si="354"/>
        <v>0</v>
      </c>
      <c r="CV548" s="184">
        <f t="shared" si="354"/>
        <v>0</v>
      </c>
      <c r="CW548" s="647"/>
      <c r="CX548" s="648"/>
      <c r="CY548" s="648"/>
      <c r="CZ548" s="648"/>
      <c r="DA548" s="648"/>
      <c r="DB548" s="648"/>
      <c r="DC548" s="648"/>
      <c r="DD548" s="648"/>
      <c r="DE548" s="648"/>
      <c r="DF548" s="649"/>
      <c r="DG548" s="2"/>
      <c r="DH548" s="2"/>
      <c r="DI548" s="2"/>
      <c r="DJ548" s="2"/>
      <c r="DK548" s="2"/>
      <c r="DL548" s="2"/>
      <c r="DM548" s="2"/>
      <c r="DN548" s="2"/>
      <c r="DO548" s="2"/>
      <c r="DP548" s="2"/>
      <c r="DQ548" s="2"/>
      <c r="DR548" s="2"/>
      <c r="DS548" s="2"/>
      <c r="DT548" s="2"/>
      <c r="DU548" s="2"/>
      <c r="DV548" s="2"/>
      <c r="DW548" s="2"/>
      <c r="DX548" s="2"/>
      <c r="DY548" s="2"/>
      <c r="DZ548" s="2"/>
    </row>
    <row r="549" spans="1:130" ht="15.75" x14ac:dyDescent="0.25">
      <c r="A549" s="657"/>
      <c r="B549" s="658"/>
      <c r="C549" s="639"/>
      <c r="D549" s="633" t="s">
        <v>961</v>
      </c>
      <c r="E549" s="1"/>
      <c r="F549" s="1"/>
      <c r="G549" s="2"/>
      <c r="H549" s="2"/>
      <c r="I549" s="2"/>
      <c r="J549" s="2"/>
      <c r="K549" s="2"/>
      <c r="L549" s="2"/>
      <c r="M549" s="4"/>
      <c r="N549" s="302"/>
      <c r="O549" s="116"/>
      <c r="P549" s="116"/>
      <c r="Q549" s="116"/>
      <c r="R549" s="116"/>
      <c r="S549" s="116"/>
      <c r="T549" s="116"/>
      <c r="U549" s="116"/>
      <c r="V549" s="116"/>
      <c r="W549" s="116"/>
      <c r="X549" s="116"/>
      <c r="Y549" s="116"/>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188">
        <f t="shared" ref="BJ549:CV549" si="355">(((BJ544*2)+(BJ545*1)+(BJ546*0)+(BJ546*0)))/(BJ544+BJ545+BJ546+BJ547)</f>
        <v>2</v>
      </c>
      <c r="BK549" s="188">
        <f t="shared" si="355"/>
        <v>1.9534883720930232</v>
      </c>
      <c r="BL549" s="188">
        <f t="shared" si="355"/>
        <v>1.9534883720930232</v>
      </c>
      <c r="BM549" s="188">
        <f t="shared" si="355"/>
        <v>1.9534883720930232</v>
      </c>
      <c r="BN549" s="188">
        <f t="shared" si="355"/>
        <v>1.9534883720930232</v>
      </c>
      <c r="BO549" s="188">
        <f t="shared" si="355"/>
        <v>1.9534883720930232</v>
      </c>
      <c r="BP549" s="188">
        <f t="shared" si="355"/>
        <v>1.9534883720930232</v>
      </c>
      <c r="BQ549" s="188">
        <f t="shared" si="355"/>
        <v>1.9534883720930232</v>
      </c>
      <c r="BR549" s="188">
        <f t="shared" si="355"/>
        <v>1.9069767441860466</v>
      </c>
      <c r="BS549" s="188">
        <f t="shared" si="355"/>
        <v>1.8604651162790697</v>
      </c>
      <c r="BT549" s="188">
        <f t="shared" si="355"/>
        <v>1.8604651162790697</v>
      </c>
      <c r="BU549" s="188">
        <f t="shared" si="355"/>
        <v>1.8604651162790697</v>
      </c>
      <c r="BV549" s="188">
        <f t="shared" si="355"/>
        <v>1.8604651162790697</v>
      </c>
      <c r="BW549" s="188">
        <f t="shared" si="355"/>
        <v>1.8604651162790697</v>
      </c>
      <c r="BX549" s="188">
        <f t="shared" si="355"/>
        <v>1.8604651162790697</v>
      </c>
      <c r="BY549" s="188">
        <f t="shared" si="355"/>
        <v>1.8604651162790697</v>
      </c>
      <c r="BZ549" s="188">
        <f t="shared" si="355"/>
        <v>1.8604651162790697</v>
      </c>
      <c r="CA549" s="188">
        <f t="shared" si="355"/>
        <v>1.8604651162790697</v>
      </c>
      <c r="CB549" s="188">
        <f t="shared" si="355"/>
        <v>1.8604651162790697</v>
      </c>
      <c r="CC549" s="188">
        <f t="shared" si="355"/>
        <v>1.9069767441860466</v>
      </c>
      <c r="CD549" s="188">
        <f t="shared" si="355"/>
        <v>1.9069767441860466</v>
      </c>
      <c r="CE549" s="188">
        <f t="shared" si="355"/>
        <v>1.9534883720930232</v>
      </c>
      <c r="CF549" s="188">
        <f t="shared" si="355"/>
        <v>1.9534883720930232</v>
      </c>
      <c r="CG549" s="188">
        <f t="shared" si="355"/>
        <v>1.9534883720930232</v>
      </c>
      <c r="CH549" s="188">
        <f t="shared" si="355"/>
        <v>1.9534883720930232</v>
      </c>
      <c r="CI549" s="188">
        <f t="shared" si="355"/>
        <v>1.9534883720930232</v>
      </c>
      <c r="CJ549" s="188">
        <f t="shared" si="355"/>
        <v>1.9534883720930232</v>
      </c>
      <c r="CK549" s="188">
        <f t="shared" si="355"/>
        <v>1.9534883720930232</v>
      </c>
      <c r="CL549" s="188">
        <f t="shared" si="355"/>
        <v>1.9534883720930232</v>
      </c>
      <c r="CM549" s="188">
        <f t="shared" si="355"/>
        <v>1.9534883720930232</v>
      </c>
      <c r="CN549" s="188">
        <f t="shared" si="355"/>
        <v>1.9534883720930232</v>
      </c>
      <c r="CO549" s="188">
        <f t="shared" si="355"/>
        <v>1.9767441860465116</v>
      </c>
      <c r="CP549" s="188">
        <f t="shared" si="355"/>
        <v>1.9534883720930232</v>
      </c>
      <c r="CQ549" s="188">
        <f t="shared" si="355"/>
        <v>1.9534883720930232</v>
      </c>
      <c r="CR549" s="188">
        <f t="shared" si="355"/>
        <v>1.9534883720930232</v>
      </c>
      <c r="CS549" s="188">
        <f t="shared" si="355"/>
        <v>1.8181818181818181</v>
      </c>
      <c r="CT549" s="188">
        <f t="shared" si="355"/>
        <v>1.9534883720930232</v>
      </c>
      <c r="CU549" s="188">
        <f t="shared" si="355"/>
        <v>1.9534883720930232</v>
      </c>
      <c r="CV549" s="188">
        <f t="shared" si="355"/>
        <v>1.9534883720930232</v>
      </c>
      <c r="CW549" s="189">
        <f>COUNTIF($BJ550:$CV550,"Đ")</f>
        <v>38</v>
      </c>
      <c r="CX549" s="360">
        <f>CW549/(CY549+DA549+DC549+CW549)</f>
        <v>1</v>
      </c>
      <c r="CY549" s="189">
        <f>COUNTIF($BJ550:$DL550,"CCG")</f>
        <v>0</v>
      </c>
      <c r="CZ549" s="190">
        <f>CY549/(CW549+DA549+DC549+CY549)</f>
        <v>0</v>
      </c>
      <c r="DA549" s="189">
        <f>COUNTIF($BJ550:$DL550,"CĐ")</f>
        <v>0</v>
      </c>
      <c r="DB549" s="190">
        <f>DA549/(CW549+CY549+DC549+DA549)</f>
        <v>0</v>
      </c>
      <c r="DC549" s="189">
        <f>COUNTIF($BJ550:$DL550,"KĐG")</f>
        <v>0</v>
      </c>
      <c r="DD549" s="190">
        <f>DC549/(CW549+CY549+DA549+DC549)</f>
        <v>0</v>
      </c>
      <c r="DE549" s="191">
        <f>(((CW549*2)+(CY549*1)+(DA549*0)))/(CW549+CY549+DA549)</f>
        <v>2</v>
      </c>
      <c r="DF549" s="191" t="str">
        <f>IF(DE549&gt;=1.6,"Đạt mục tiêu",IF(DE549&gt;=1,"Cần cố gắng","Chưa đạt"))</f>
        <v>Đạt mục tiêu</v>
      </c>
      <c r="DG549" s="2"/>
      <c r="DH549" s="2"/>
      <c r="DI549" s="2"/>
      <c r="DJ549" s="2"/>
      <c r="DK549" s="2"/>
      <c r="DL549" s="2"/>
      <c r="DM549" s="2"/>
      <c r="DN549" s="2"/>
      <c r="DO549" s="2"/>
      <c r="DP549" s="2"/>
      <c r="DQ549" s="2"/>
      <c r="DR549" s="2"/>
      <c r="DS549" s="2"/>
      <c r="DT549" s="2"/>
      <c r="DU549" s="2"/>
      <c r="DV549" s="2"/>
      <c r="DW549" s="2"/>
      <c r="DX549" s="2"/>
      <c r="DY549" s="2"/>
      <c r="DZ549" s="2"/>
    </row>
    <row r="550" spans="1:130" ht="15.75" x14ac:dyDescent="0.25">
      <c r="A550" s="659"/>
      <c r="B550" s="660"/>
      <c r="C550" s="640"/>
      <c r="D550" s="634"/>
      <c r="E550" s="1"/>
      <c r="F550" s="1"/>
      <c r="G550" s="2"/>
      <c r="H550" s="2"/>
      <c r="I550" s="2"/>
      <c r="J550" s="2"/>
      <c r="K550" s="2"/>
      <c r="L550" s="2"/>
      <c r="M550" s="4"/>
      <c r="N550" s="302"/>
      <c r="O550" s="116"/>
      <c r="P550" s="116"/>
      <c r="Q550" s="116"/>
      <c r="R550" s="116"/>
      <c r="S550" s="116"/>
      <c r="T550" s="116"/>
      <c r="U550" s="116"/>
      <c r="V550" s="116"/>
      <c r="W550" s="116"/>
      <c r="X550" s="116"/>
      <c r="Y550" s="116"/>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188" t="str">
        <f t="shared" ref="BJ550:CV550" si="356">IF(BJ548&gt;=50%,"KĐG",IF(BJ549&gt;=1.6,"Đ",IF(BJ549&gt;=1,"CCG","CĐ")))</f>
        <v>Đ</v>
      </c>
      <c r="BK550" s="188" t="str">
        <f t="shared" si="356"/>
        <v>Đ</v>
      </c>
      <c r="BL550" s="188" t="str">
        <f t="shared" si="356"/>
        <v>Đ</v>
      </c>
      <c r="BM550" s="188" t="str">
        <f t="shared" si="356"/>
        <v>Đ</v>
      </c>
      <c r="BN550" s="188" t="str">
        <f t="shared" si="356"/>
        <v>Đ</v>
      </c>
      <c r="BO550" s="188" t="str">
        <f t="shared" si="356"/>
        <v>Đ</v>
      </c>
      <c r="BP550" s="188" t="str">
        <f t="shared" si="356"/>
        <v>Đ</v>
      </c>
      <c r="BQ550" s="188" t="str">
        <f t="shared" si="356"/>
        <v>Đ</v>
      </c>
      <c r="BR550" s="188" t="str">
        <f t="shared" si="356"/>
        <v>Đ</v>
      </c>
      <c r="BS550" s="188" t="str">
        <f t="shared" si="356"/>
        <v>Đ</v>
      </c>
      <c r="BT550" s="188" t="str">
        <f t="shared" si="356"/>
        <v>Đ</v>
      </c>
      <c r="BU550" s="188" t="str">
        <f t="shared" si="356"/>
        <v>Đ</v>
      </c>
      <c r="BV550" s="188" t="str">
        <f t="shared" si="356"/>
        <v>Đ</v>
      </c>
      <c r="BW550" s="188" t="str">
        <f t="shared" si="356"/>
        <v>Đ</v>
      </c>
      <c r="BX550" s="188" t="str">
        <f t="shared" si="356"/>
        <v>Đ</v>
      </c>
      <c r="BY550" s="188" t="str">
        <f t="shared" si="356"/>
        <v>Đ</v>
      </c>
      <c r="BZ550" s="188" t="str">
        <f t="shared" si="356"/>
        <v>Đ</v>
      </c>
      <c r="CA550" s="188" t="str">
        <f t="shared" si="356"/>
        <v>Đ</v>
      </c>
      <c r="CB550" s="188" t="str">
        <f t="shared" si="356"/>
        <v>Đ</v>
      </c>
      <c r="CC550" s="188" t="str">
        <f t="shared" si="356"/>
        <v>Đ</v>
      </c>
      <c r="CD550" s="188" t="str">
        <f t="shared" si="356"/>
        <v>Đ</v>
      </c>
      <c r="CE550" s="188" t="str">
        <f t="shared" si="356"/>
        <v>Đ</v>
      </c>
      <c r="CF550" s="188" t="str">
        <f t="shared" si="356"/>
        <v>Đ</v>
      </c>
      <c r="CG550" s="188" t="str">
        <f t="shared" si="356"/>
        <v>Đ</v>
      </c>
      <c r="CH550" s="188" t="str">
        <f t="shared" si="356"/>
        <v>Đ</v>
      </c>
      <c r="CI550" s="188" t="str">
        <f t="shared" si="356"/>
        <v>Đ</v>
      </c>
      <c r="CJ550" s="188" t="str">
        <f t="shared" si="356"/>
        <v>Đ</v>
      </c>
      <c r="CK550" s="188" t="str">
        <f t="shared" si="356"/>
        <v>Đ</v>
      </c>
      <c r="CL550" s="188" t="str">
        <f t="shared" si="356"/>
        <v>Đ</v>
      </c>
      <c r="CM550" s="188" t="str">
        <f t="shared" si="356"/>
        <v>Đ</v>
      </c>
      <c r="CN550" s="188" t="str">
        <f t="shared" si="356"/>
        <v>Đ</v>
      </c>
      <c r="CO550" s="188" t="str">
        <f t="shared" si="356"/>
        <v>Đ</v>
      </c>
      <c r="CP550" s="188" t="str">
        <f t="shared" si="356"/>
        <v>Đ</v>
      </c>
      <c r="CQ550" s="188" t="str">
        <f t="shared" si="356"/>
        <v>Đ</v>
      </c>
      <c r="CR550" s="188" t="str">
        <f t="shared" si="356"/>
        <v>Đ</v>
      </c>
      <c r="CS550" s="188"/>
      <c r="CT550" s="188" t="str">
        <f t="shared" si="356"/>
        <v>Đ</v>
      </c>
      <c r="CU550" s="188" t="str">
        <f t="shared" si="356"/>
        <v>Đ</v>
      </c>
      <c r="CV550" s="188" t="str">
        <f t="shared" si="356"/>
        <v>Đ</v>
      </c>
      <c r="CW550" s="192"/>
      <c r="CX550" s="361"/>
      <c r="CY550" s="192"/>
      <c r="CZ550" s="193"/>
      <c r="DA550" s="192"/>
      <c r="DB550" s="193"/>
      <c r="DC550" s="192"/>
      <c r="DD550" s="193"/>
      <c r="DE550" s="194"/>
      <c r="DF550" s="194"/>
      <c r="DG550" s="2"/>
      <c r="DH550" s="2"/>
      <c r="DI550" s="2"/>
      <c r="DJ550" s="2"/>
      <c r="DK550" s="2"/>
      <c r="DL550" s="2"/>
      <c r="DM550" s="2"/>
      <c r="DN550" s="2"/>
      <c r="DO550" s="2"/>
      <c r="DP550" s="2"/>
      <c r="DQ550" s="2"/>
      <c r="DR550" s="2"/>
      <c r="DS550" s="2"/>
      <c r="DT550" s="2"/>
      <c r="DU550" s="2"/>
      <c r="DV550" s="2"/>
      <c r="DW550" s="2"/>
      <c r="DX550" s="2"/>
      <c r="DY550" s="2"/>
      <c r="DZ550" s="2"/>
    </row>
    <row r="551" spans="1:130" ht="15.75" x14ac:dyDescent="0.25">
      <c r="A551" s="654" t="s">
        <v>963</v>
      </c>
      <c r="B551" s="655"/>
      <c r="C551" s="656"/>
      <c r="D551" s="180" t="s">
        <v>954</v>
      </c>
      <c r="E551" s="1"/>
      <c r="F551" s="1"/>
      <c r="G551" s="2"/>
      <c r="H551" s="2"/>
      <c r="I551" s="2"/>
      <c r="J551" s="2"/>
      <c r="K551" s="2"/>
      <c r="L551" s="2"/>
      <c r="M551" s="4"/>
      <c r="N551" s="302"/>
      <c r="O551" s="116"/>
      <c r="P551" s="116"/>
      <c r="Q551" s="116"/>
      <c r="R551" s="116"/>
      <c r="S551" s="116"/>
      <c r="T551" s="116"/>
      <c r="U551" s="116"/>
      <c r="V551" s="116"/>
      <c r="W551" s="116"/>
      <c r="X551" s="116"/>
      <c r="Y551" s="116"/>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335">
        <f t="shared" ref="BJ551:CV551" si="357">COUNTIFS($N$11:$N$492,"ĐV",BJ$11:BJ$492,"2")</f>
        <v>40</v>
      </c>
      <c r="BK551" s="335">
        <f t="shared" si="357"/>
        <v>40</v>
      </c>
      <c r="BL551" s="335">
        <f t="shared" si="357"/>
        <v>40</v>
      </c>
      <c r="BM551" s="335">
        <f t="shared" si="357"/>
        <v>40</v>
      </c>
      <c r="BN551" s="335">
        <f t="shared" si="357"/>
        <v>40</v>
      </c>
      <c r="BO551" s="335">
        <f t="shared" si="357"/>
        <v>38</v>
      </c>
      <c r="BP551" s="335">
        <f t="shared" si="357"/>
        <v>40</v>
      </c>
      <c r="BQ551" s="335">
        <f t="shared" si="357"/>
        <v>39</v>
      </c>
      <c r="BR551" s="335">
        <f t="shared" si="357"/>
        <v>38</v>
      </c>
      <c r="BS551" s="335">
        <f t="shared" si="357"/>
        <v>36</v>
      </c>
      <c r="BT551" s="335">
        <f t="shared" si="357"/>
        <v>37</v>
      </c>
      <c r="BU551" s="335">
        <f t="shared" si="357"/>
        <v>36</v>
      </c>
      <c r="BV551" s="335">
        <f t="shared" si="357"/>
        <v>34</v>
      </c>
      <c r="BW551" s="335">
        <f t="shared" si="357"/>
        <v>35</v>
      </c>
      <c r="BX551" s="335">
        <f t="shared" si="357"/>
        <v>37</v>
      </c>
      <c r="BY551" s="335">
        <f t="shared" si="357"/>
        <v>34</v>
      </c>
      <c r="BZ551" s="335">
        <f t="shared" si="357"/>
        <v>36</v>
      </c>
      <c r="CA551" s="335">
        <f t="shared" si="357"/>
        <v>36</v>
      </c>
      <c r="CB551" s="335">
        <f t="shared" si="357"/>
        <v>37</v>
      </c>
      <c r="CC551" s="335">
        <f t="shared" si="357"/>
        <v>37</v>
      </c>
      <c r="CD551" s="335">
        <f t="shared" si="357"/>
        <v>33</v>
      </c>
      <c r="CE551" s="335">
        <f t="shared" si="357"/>
        <v>38</v>
      </c>
      <c r="CF551" s="335">
        <f t="shared" si="357"/>
        <v>41</v>
      </c>
      <c r="CG551" s="335">
        <f t="shared" si="357"/>
        <v>41</v>
      </c>
      <c r="CH551" s="335">
        <f t="shared" si="357"/>
        <v>39</v>
      </c>
      <c r="CI551" s="335">
        <f t="shared" si="357"/>
        <v>40</v>
      </c>
      <c r="CJ551" s="335">
        <f t="shared" si="357"/>
        <v>40</v>
      </c>
      <c r="CK551" s="335">
        <f t="shared" si="357"/>
        <v>39</v>
      </c>
      <c r="CL551" s="335">
        <f t="shared" si="357"/>
        <v>40</v>
      </c>
      <c r="CM551" s="335">
        <f t="shared" si="357"/>
        <v>41</v>
      </c>
      <c r="CN551" s="335">
        <f t="shared" si="357"/>
        <v>39</v>
      </c>
      <c r="CO551" s="335">
        <f t="shared" si="357"/>
        <v>41</v>
      </c>
      <c r="CP551" s="335">
        <f t="shared" si="357"/>
        <v>37</v>
      </c>
      <c r="CQ551" s="335">
        <f t="shared" si="357"/>
        <v>41</v>
      </c>
      <c r="CR551" s="335">
        <f t="shared" si="357"/>
        <v>41</v>
      </c>
      <c r="CS551" s="335">
        <f t="shared" si="357"/>
        <v>41</v>
      </c>
      <c r="CT551" s="335">
        <f t="shared" si="357"/>
        <v>39</v>
      </c>
      <c r="CU551" s="335">
        <f t="shared" si="357"/>
        <v>40</v>
      </c>
      <c r="CV551" s="335">
        <f t="shared" si="357"/>
        <v>41</v>
      </c>
      <c r="CW551" s="661"/>
      <c r="CX551" s="662"/>
      <c r="CY551" s="663"/>
      <c r="CZ551" s="663"/>
      <c r="DA551" s="663"/>
      <c r="DB551" s="663"/>
      <c r="DC551" s="663"/>
      <c r="DD551" s="663"/>
      <c r="DE551" s="642"/>
      <c r="DF551" s="643"/>
      <c r="DG551" s="2"/>
      <c r="DH551" s="2"/>
      <c r="DI551" s="2"/>
      <c r="DJ551" s="2"/>
      <c r="DK551" s="2"/>
      <c r="DL551" s="2"/>
      <c r="DM551" s="2"/>
      <c r="DN551" s="2"/>
      <c r="DO551" s="2"/>
      <c r="DP551" s="2"/>
      <c r="DQ551" s="2"/>
      <c r="DR551" s="2"/>
      <c r="DS551" s="2"/>
      <c r="DT551" s="2"/>
      <c r="DU551" s="2"/>
      <c r="DV551" s="2"/>
      <c r="DW551" s="2"/>
      <c r="DX551" s="2"/>
      <c r="DY551" s="2"/>
      <c r="DZ551" s="2"/>
    </row>
    <row r="552" spans="1:130" ht="15.75" x14ac:dyDescent="0.25">
      <c r="A552" s="657"/>
      <c r="B552" s="658"/>
      <c r="C552" s="639"/>
      <c r="D552" s="180" t="s">
        <v>955</v>
      </c>
      <c r="E552" s="1"/>
      <c r="F552" s="1"/>
      <c r="G552" s="2"/>
      <c r="H552" s="2"/>
      <c r="I552" s="2"/>
      <c r="J552" s="2"/>
      <c r="K552" s="2"/>
      <c r="L552" s="2"/>
      <c r="M552" s="4"/>
      <c r="N552" s="302"/>
      <c r="O552" s="116"/>
      <c r="P552" s="116"/>
      <c r="Q552" s="116"/>
      <c r="R552" s="116"/>
      <c r="S552" s="116"/>
      <c r="T552" s="116"/>
      <c r="U552" s="116"/>
      <c r="V552" s="116"/>
      <c r="W552" s="116"/>
      <c r="X552" s="116"/>
      <c r="Y552" s="116"/>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335">
        <f t="shared" ref="BJ552:CV552" si="358">COUNTIFS($N$11:$N$492,"ĐV",BJ$11:BJ$492,"1")</f>
        <v>1</v>
      </c>
      <c r="BK552" s="335">
        <f t="shared" si="358"/>
        <v>2</v>
      </c>
      <c r="BL552" s="335">
        <f t="shared" si="358"/>
        <v>2</v>
      </c>
      <c r="BM552" s="335">
        <f t="shared" si="358"/>
        <v>2</v>
      </c>
      <c r="BN552" s="335">
        <f t="shared" si="358"/>
        <v>2</v>
      </c>
      <c r="BO552" s="335">
        <f t="shared" si="358"/>
        <v>4</v>
      </c>
      <c r="BP552" s="335">
        <f t="shared" si="358"/>
        <v>2</v>
      </c>
      <c r="BQ552" s="335">
        <f t="shared" si="358"/>
        <v>3</v>
      </c>
      <c r="BR552" s="335">
        <f t="shared" si="358"/>
        <v>4</v>
      </c>
      <c r="BS552" s="335">
        <f t="shared" si="358"/>
        <v>6</v>
      </c>
      <c r="BT552" s="335">
        <f t="shared" si="358"/>
        <v>5</v>
      </c>
      <c r="BU552" s="335">
        <f t="shared" si="358"/>
        <v>6</v>
      </c>
      <c r="BV552" s="335">
        <f t="shared" si="358"/>
        <v>8</v>
      </c>
      <c r="BW552" s="335">
        <f t="shared" si="358"/>
        <v>7</v>
      </c>
      <c r="BX552" s="335">
        <f t="shared" si="358"/>
        <v>5</v>
      </c>
      <c r="BY552" s="335">
        <f t="shared" si="358"/>
        <v>8</v>
      </c>
      <c r="BZ552" s="335">
        <f t="shared" si="358"/>
        <v>6</v>
      </c>
      <c r="CA552" s="335">
        <f t="shared" si="358"/>
        <v>6</v>
      </c>
      <c r="CB552" s="335">
        <f t="shared" si="358"/>
        <v>5</v>
      </c>
      <c r="CC552" s="335">
        <f t="shared" si="358"/>
        <v>5</v>
      </c>
      <c r="CD552" s="335">
        <f t="shared" si="358"/>
        <v>8</v>
      </c>
      <c r="CE552" s="335">
        <f t="shared" si="358"/>
        <v>4</v>
      </c>
      <c r="CF552" s="335">
        <f t="shared" si="358"/>
        <v>1</v>
      </c>
      <c r="CG552" s="335">
        <f t="shared" si="358"/>
        <v>1</v>
      </c>
      <c r="CH552" s="335">
        <f t="shared" si="358"/>
        <v>3</v>
      </c>
      <c r="CI552" s="335">
        <f t="shared" si="358"/>
        <v>2</v>
      </c>
      <c r="CJ552" s="335">
        <f t="shared" si="358"/>
        <v>2</v>
      </c>
      <c r="CK552" s="335">
        <f t="shared" si="358"/>
        <v>3</v>
      </c>
      <c r="CL552" s="335">
        <f t="shared" si="358"/>
        <v>2</v>
      </c>
      <c r="CM552" s="335">
        <f t="shared" si="358"/>
        <v>1</v>
      </c>
      <c r="CN552" s="335">
        <f t="shared" si="358"/>
        <v>3</v>
      </c>
      <c r="CO552" s="335">
        <f t="shared" si="358"/>
        <v>1</v>
      </c>
      <c r="CP552" s="335">
        <f t="shared" si="358"/>
        <v>5</v>
      </c>
      <c r="CQ552" s="335">
        <f t="shared" si="358"/>
        <v>1</v>
      </c>
      <c r="CR552" s="335">
        <f t="shared" si="358"/>
        <v>1</v>
      </c>
      <c r="CS552" s="335">
        <f t="shared" si="358"/>
        <v>1</v>
      </c>
      <c r="CT552" s="335">
        <f t="shared" si="358"/>
        <v>3</v>
      </c>
      <c r="CU552" s="335">
        <f t="shared" si="358"/>
        <v>2</v>
      </c>
      <c r="CV552" s="335">
        <f t="shared" si="358"/>
        <v>1</v>
      </c>
      <c r="CW552" s="664"/>
      <c r="CX552" s="665"/>
      <c r="CY552" s="666"/>
      <c r="CZ552" s="666"/>
      <c r="DA552" s="666"/>
      <c r="DB552" s="666"/>
      <c r="DC552" s="666"/>
      <c r="DD552" s="666"/>
      <c r="DE552" s="645"/>
      <c r="DF552" s="646"/>
      <c r="DG552" s="2"/>
      <c r="DH552" s="2"/>
      <c r="DI552" s="2"/>
      <c r="DJ552" s="2"/>
      <c r="DK552" s="2"/>
      <c r="DL552" s="2"/>
      <c r="DM552" s="2"/>
      <c r="DN552" s="2"/>
      <c r="DO552" s="2"/>
      <c r="DP552" s="2"/>
      <c r="DQ552" s="2"/>
      <c r="DR552" s="2"/>
      <c r="DS552" s="2"/>
      <c r="DT552" s="2"/>
      <c r="DU552" s="2"/>
      <c r="DV552" s="2"/>
      <c r="DW552" s="2"/>
      <c r="DX552" s="2"/>
      <c r="DY552" s="2"/>
      <c r="DZ552" s="2"/>
    </row>
    <row r="553" spans="1:130" ht="15.75" x14ac:dyDescent="0.25">
      <c r="A553" s="657"/>
      <c r="B553" s="658"/>
      <c r="C553" s="639"/>
      <c r="D553" s="180" t="s">
        <v>956</v>
      </c>
      <c r="E553" s="1"/>
      <c r="F553" s="1"/>
      <c r="G553" s="2"/>
      <c r="H553" s="2"/>
      <c r="I553" s="2"/>
      <c r="J553" s="2"/>
      <c r="K553" s="2"/>
      <c r="L553" s="2"/>
      <c r="M553" s="4"/>
      <c r="N553" s="302"/>
      <c r="O553" s="116"/>
      <c r="P553" s="116"/>
      <c r="Q553" s="116"/>
      <c r="R553" s="116"/>
      <c r="S553" s="116"/>
      <c r="T553" s="116"/>
      <c r="U553" s="116"/>
      <c r="V553" s="116"/>
      <c r="W553" s="116"/>
      <c r="X553" s="116"/>
      <c r="Y553" s="116"/>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335">
        <f t="shared" ref="BJ553:CV553" si="359">COUNTIFS($N$11:$N$492,"ĐV",BJ$11:BJ$492,"0")</f>
        <v>0</v>
      </c>
      <c r="BK553" s="335">
        <f t="shared" si="359"/>
        <v>0</v>
      </c>
      <c r="BL553" s="335">
        <f t="shared" si="359"/>
        <v>0</v>
      </c>
      <c r="BM553" s="335">
        <f t="shared" si="359"/>
        <v>0</v>
      </c>
      <c r="BN553" s="335">
        <f t="shared" si="359"/>
        <v>0</v>
      </c>
      <c r="BO553" s="335">
        <f t="shared" si="359"/>
        <v>0</v>
      </c>
      <c r="BP553" s="335">
        <f t="shared" si="359"/>
        <v>0</v>
      </c>
      <c r="BQ553" s="335">
        <f t="shared" si="359"/>
        <v>0</v>
      </c>
      <c r="BR553" s="335">
        <f t="shared" si="359"/>
        <v>0</v>
      </c>
      <c r="BS553" s="335">
        <f t="shared" si="359"/>
        <v>0</v>
      </c>
      <c r="BT553" s="335">
        <f t="shared" si="359"/>
        <v>0</v>
      </c>
      <c r="BU553" s="335">
        <f t="shared" si="359"/>
        <v>0</v>
      </c>
      <c r="BV553" s="335">
        <f t="shared" si="359"/>
        <v>0</v>
      </c>
      <c r="BW553" s="335">
        <f t="shared" si="359"/>
        <v>0</v>
      </c>
      <c r="BX553" s="335">
        <f t="shared" si="359"/>
        <v>0</v>
      </c>
      <c r="BY553" s="335">
        <f t="shared" si="359"/>
        <v>0</v>
      </c>
      <c r="BZ553" s="335">
        <f t="shared" si="359"/>
        <v>0</v>
      </c>
      <c r="CA553" s="335">
        <f t="shared" si="359"/>
        <v>0</v>
      </c>
      <c r="CB553" s="335">
        <f t="shared" si="359"/>
        <v>0</v>
      </c>
      <c r="CC553" s="335">
        <f t="shared" si="359"/>
        <v>0</v>
      </c>
      <c r="CD553" s="335">
        <f t="shared" si="359"/>
        <v>0</v>
      </c>
      <c r="CE553" s="335">
        <f t="shared" si="359"/>
        <v>0</v>
      </c>
      <c r="CF553" s="335">
        <f t="shared" si="359"/>
        <v>0</v>
      </c>
      <c r="CG553" s="335">
        <f t="shared" si="359"/>
        <v>0</v>
      </c>
      <c r="CH553" s="335">
        <f t="shared" si="359"/>
        <v>0</v>
      </c>
      <c r="CI553" s="335">
        <f t="shared" si="359"/>
        <v>0</v>
      </c>
      <c r="CJ553" s="335">
        <f t="shared" si="359"/>
        <v>0</v>
      </c>
      <c r="CK553" s="335">
        <f t="shared" si="359"/>
        <v>0</v>
      </c>
      <c r="CL553" s="335">
        <f t="shared" si="359"/>
        <v>0</v>
      </c>
      <c r="CM553" s="335">
        <f t="shared" si="359"/>
        <v>0</v>
      </c>
      <c r="CN553" s="335">
        <f t="shared" si="359"/>
        <v>0</v>
      </c>
      <c r="CO553" s="335">
        <f t="shared" si="359"/>
        <v>0</v>
      </c>
      <c r="CP553" s="335">
        <f t="shared" si="359"/>
        <v>0</v>
      </c>
      <c r="CQ553" s="335">
        <f t="shared" si="359"/>
        <v>0</v>
      </c>
      <c r="CR553" s="335">
        <f t="shared" si="359"/>
        <v>0</v>
      </c>
      <c r="CS553" s="335">
        <f t="shared" si="359"/>
        <v>0</v>
      </c>
      <c r="CT553" s="335">
        <f t="shared" si="359"/>
        <v>0</v>
      </c>
      <c r="CU553" s="335">
        <f t="shared" si="359"/>
        <v>0</v>
      </c>
      <c r="CV553" s="335">
        <f t="shared" si="359"/>
        <v>0</v>
      </c>
      <c r="CW553" s="664"/>
      <c r="CX553" s="665"/>
      <c r="CY553" s="666"/>
      <c r="CZ553" s="666"/>
      <c r="DA553" s="666"/>
      <c r="DB553" s="666"/>
      <c r="DC553" s="666"/>
      <c r="DD553" s="666"/>
      <c r="DE553" s="645"/>
      <c r="DF553" s="646"/>
      <c r="DG553" s="2"/>
      <c r="DH553" s="2"/>
      <c r="DI553" s="2"/>
      <c r="DJ553" s="2"/>
      <c r="DK553" s="2"/>
      <c r="DL553" s="2"/>
      <c r="DM553" s="2"/>
      <c r="DN553" s="2"/>
      <c r="DO553" s="2"/>
      <c r="DP553" s="2"/>
      <c r="DQ553" s="2"/>
      <c r="DR553" s="2"/>
      <c r="DS553" s="2"/>
      <c r="DT553" s="2"/>
      <c r="DU553" s="2"/>
      <c r="DV553" s="2"/>
      <c r="DW553" s="2"/>
      <c r="DX553" s="2"/>
      <c r="DY553" s="2"/>
      <c r="DZ553" s="2"/>
    </row>
    <row r="554" spans="1:130" ht="15.75" x14ac:dyDescent="0.25">
      <c r="A554" s="657"/>
      <c r="B554" s="658"/>
      <c r="C554" s="639"/>
      <c r="D554" s="180" t="s">
        <v>957</v>
      </c>
      <c r="E554" s="1"/>
      <c r="F554" s="1"/>
      <c r="G554" s="2"/>
      <c r="H554" s="2"/>
      <c r="I554" s="2"/>
      <c r="J554" s="2"/>
      <c r="K554" s="2"/>
      <c r="L554" s="2"/>
      <c r="M554" s="4"/>
      <c r="N554" s="302"/>
      <c r="O554" s="116"/>
      <c r="P554" s="116"/>
      <c r="Q554" s="116"/>
      <c r="R554" s="116"/>
      <c r="S554" s="116"/>
      <c r="T554" s="116"/>
      <c r="U554" s="116"/>
      <c r="V554" s="116"/>
      <c r="W554" s="116"/>
      <c r="X554" s="116"/>
      <c r="Y554" s="116"/>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335">
        <f t="shared" ref="BJ554:CU554" si="360">COUNTIFS($N$11:$N$492,"ĐV",BJ$11:BJ$492,"KĐG")</f>
        <v>0</v>
      </c>
      <c r="BK554" s="335">
        <f t="shared" si="360"/>
        <v>0</v>
      </c>
      <c r="BL554" s="335">
        <f t="shared" si="360"/>
        <v>0</v>
      </c>
      <c r="BM554" s="335">
        <f t="shared" si="360"/>
        <v>0</v>
      </c>
      <c r="BN554" s="335">
        <f t="shared" si="360"/>
        <v>0</v>
      </c>
      <c r="BO554" s="335">
        <f t="shared" si="360"/>
        <v>0</v>
      </c>
      <c r="BP554" s="335">
        <f t="shared" si="360"/>
        <v>0</v>
      </c>
      <c r="BQ554" s="335">
        <f t="shared" si="360"/>
        <v>0</v>
      </c>
      <c r="BR554" s="335">
        <f t="shared" si="360"/>
        <v>0</v>
      </c>
      <c r="BS554" s="335">
        <f t="shared" si="360"/>
        <v>0</v>
      </c>
      <c r="BT554" s="335">
        <f t="shared" si="360"/>
        <v>0</v>
      </c>
      <c r="BU554" s="335">
        <f t="shared" si="360"/>
        <v>0</v>
      </c>
      <c r="BV554" s="335">
        <f t="shared" si="360"/>
        <v>0</v>
      </c>
      <c r="BW554" s="335">
        <f t="shared" si="360"/>
        <v>0</v>
      </c>
      <c r="BX554" s="335">
        <f t="shared" si="360"/>
        <v>0</v>
      </c>
      <c r="BY554" s="335">
        <f t="shared" si="360"/>
        <v>0</v>
      </c>
      <c r="BZ554" s="335">
        <f t="shared" si="360"/>
        <v>0</v>
      </c>
      <c r="CA554" s="335">
        <f t="shared" si="360"/>
        <v>0</v>
      </c>
      <c r="CB554" s="335">
        <f t="shared" si="360"/>
        <v>0</v>
      </c>
      <c r="CC554" s="335">
        <f t="shared" si="360"/>
        <v>0</v>
      </c>
      <c r="CD554" s="335">
        <f t="shared" si="360"/>
        <v>0</v>
      </c>
      <c r="CE554" s="335">
        <f t="shared" si="360"/>
        <v>0</v>
      </c>
      <c r="CF554" s="335">
        <f t="shared" si="360"/>
        <v>0</v>
      </c>
      <c r="CG554" s="335">
        <f t="shared" si="360"/>
        <v>0</v>
      </c>
      <c r="CH554" s="335">
        <f t="shared" si="360"/>
        <v>0</v>
      </c>
      <c r="CI554" s="335">
        <f t="shared" si="360"/>
        <v>0</v>
      </c>
      <c r="CJ554" s="335">
        <f t="shared" si="360"/>
        <v>0</v>
      </c>
      <c r="CK554" s="335">
        <f t="shared" si="360"/>
        <v>0</v>
      </c>
      <c r="CL554" s="335">
        <f t="shared" si="360"/>
        <v>0</v>
      </c>
      <c r="CM554" s="335">
        <f t="shared" si="360"/>
        <v>0</v>
      </c>
      <c r="CN554" s="335">
        <f t="shared" si="360"/>
        <v>0</v>
      </c>
      <c r="CO554" s="335">
        <f t="shared" si="360"/>
        <v>0</v>
      </c>
      <c r="CP554" s="335">
        <f t="shared" si="360"/>
        <v>0</v>
      </c>
      <c r="CQ554" s="335">
        <f t="shared" si="360"/>
        <v>0</v>
      </c>
      <c r="CR554" s="335">
        <f t="shared" si="360"/>
        <v>0</v>
      </c>
      <c r="CS554" s="335">
        <f t="shared" si="360"/>
        <v>0</v>
      </c>
      <c r="CT554" s="335">
        <f t="shared" si="360"/>
        <v>0</v>
      </c>
      <c r="CU554" s="335">
        <f t="shared" si="360"/>
        <v>0</v>
      </c>
      <c r="CV554" s="335">
        <f>COUNTIFS($A$11:$A$492,"CĐ6",CV$11:CV$492,"KĐG")</f>
        <v>0</v>
      </c>
      <c r="CW554" s="664"/>
      <c r="CX554" s="665"/>
      <c r="CY554" s="666"/>
      <c r="CZ554" s="666"/>
      <c r="DA554" s="666"/>
      <c r="DB554" s="666"/>
      <c r="DC554" s="666"/>
      <c r="DD554" s="666"/>
      <c r="DE554" s="645"/>
      <c r="DF554" s="646"/>
      <c r="DG554" s="2"/>
      <c r="DH554" s="2"/>
      <c r="DI554" s="2"/>
      <c r="DJ554" s="2"/>
      <c r="DK554" s="2"/>
      <c r="DL554" s="2"/>
      <c r="DM554" s="2"/>
      <c r="DN554" s="2"/>
      <c r="DO554" s="2"/>
      <c r="DP554" s="2"/>
      <c r="DQ554" s="2"/>
      <c r="DR554" s="2"/>
      <c r="DS554" s="2"/>
      <c r="DT554" s="2"/>
      <c r="DU554" s="2"/>
      <c r="DV554" s="2"/>
      <c r="DW554" s="2"/>
      <c r="DX554" s="2"/>
      <c r="DY554" s="2"/>
      <c r="DZ554" s="2"/>
    </row>
    <row r="555" spans="1:130" ht="15.75" x14ac:dyDescent="0.25">
      <c r="A555" s="657"/>
      <c r="B555" s="658"/>
      <c r="C555" s="639"/>
      <c r="D555" s="180" t="s">
        <v>958</v>
      </c>
      <c r="E555" s="1"/>
      <c r="F555" s="1"/>
      <c r="G555" s="2"/>
      <c r="H555" s="2"/>
      <c r="I555" s="2"/>
      <c r="J555" s="2"/>
      <c r="K555" s="2"/>
      <c r="L555" s="2"/>
      <c r="M555" s="4"/>
      <c r="N555" s="302"/>
      <c r="O555" s="116"/>
      <c r="P555" s="116"/>
      <c r="Q555" s="116"/>
      <c r="R555" s="116"/>
      <c r="S555" s="116"/>
      <c r="T555" s="116"/>
      <c r="U555" s="116"/>
      <c r="V555" s="116"/>
      <c r="W555" s="116"/>
      <c r="X555" s="116"/>
      <c r="Y555" s="116"/>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378">
        <f t="shared" ref="BJ555:CV555" si="361">BJ554/(BJ551+BJ552+BJ553+BJ554)</f>
        <v>0</v>
      </c>
      <c r="BK555" s="378">
        <f t="shared" si="361"/>
        <v>0</v>
      </c>
      <c r="BL555" s="378">
        <f t="shared" si="361"/>
        <v>0</v>
      </c>
      <c r="BM555" s="378">
        <f t="shared" si="361"/>
        <v>0</v>
      </c>
      <c r="BN555" s="378">
        <f t="shared" si="361"/>
        <v>0</v>
      </c>
      <c r="BO555" s="378">
        <f t="shared" si="361"/>
        <v>0</v>
      </c>
      <c r="BP555" s="378">
        <f t="shared" si="361"/>
        <v>0</v>
      </c>
      <c r="BQ555" s="378">
        <f t="shared" si="361"/>
        <v>0</v>
      </c>
      <c r="BR555" s="378">
        <f t="shared" si="361"/>
        <v>0</v>
      </c>
      <c r="BS555" s="378">
        <f t="shared" si="361"/>
        <v>0</v>
      </c>
      <c r="BT555" s="378">
        <f t="shared" si="361"/>
        <v>0</v>
      </c>
      <c r="BU555" s="378">
        <f t="shared" si="361"/>
        <v>0</v>
      </c>
      <c r="BV555" s="378">
        <f t="shared" si="361"/>
        <v>0</v>
      </c>
      <c r="BW555" s="378">
        <f t="shared" si="361"/>
        <v>0</v>
      </c>
      <c r="BX555" s="378">
        <f t="shared" si="361"/>
        <v>0</v>
      </c>
      <c r="BY555" s="378">
        <f t="shared" si="361"/>
        <v>0</v>
      </c>
      <c r="BZ555" s="378">
        <f t="shared" si="361"/>
        <v>0</v>
      </c>
      <c r="CA555" s="378">
        <f t="shared" si="361"/>
        <v>0</v>
      </c>
      <c r="CB555" s="378">
        <f t="shared" si="361"/>
        <v>0</v>
      </c>
      <c r="CC555" s="378">
        <f t="shared" si="361"/>
        <v>0</v>
      </c>
      <c r="CD555" s="378">
        <f t="shared" si="361"/>
        <v>0</v>
      </c>
      <c r="CE555" s="378">
        <f t="shared" si="361"/>
        <v>0</v>
      </c>
      <c r="CF555" s="378">
        <f t="shared" si="361"/>
        <v>0</v>
      </c>
      <c r="CG555" s="378">
        <f t="shared" si="361"/>
        <v>0</v>
      </c>
      <c r="CH555" s="378">
        <f t="shared" si="361"/>
        <v>0</v>
      </c>
      <c r="CI555" s="378">
        <f t="shared" si="361"/>
        <v>0</v>
      </c>
      <c r="CJ555" s="378">
        <f t="shared" si="361"/>
        <v>0</v>
      </c>
      <c r="CK555" s="378">
        <f t="shared" si="361"/>
        <v>0</v>
      </c>
      <c r="CL555" s="378">
        <f t="shared" si="361"/>
        <v>0</v>
      </c>
      <c r="CM555" s="378">
        <f t="shared" si="361"/>
        <v>0</v>
      </c>
      <c r="CN555" s="378">
        <f t="shared" si="361"/>
        <v>0</v>
      </c>
      <c r="CO555" s="378">
        <f t="shared" si="361"/>
        <v>0</v>
      </c>
      <c r="CP555" s="378">
        <f t="shared" si="361"/>
        <v>0</v>
      </c>
      <c r="CQ555" s="378">
        <f t="shared" si="361"/>
        <v>0</v>
      </c>
      <c r="CR555" s="378">
        <f t="shared" si="361"/>
        <v>0</v>
      </c>
      <c r="CS555" s="378">
        <f t="shared" si="361"/>
        <v>0</v>
      </c>
      <c r="CT555" s="378">
        <f t="shared" si="361"/>
        <v>0</v>
      </c>
      <c r="CU555" s="378">
        <f t="shared" si="361"/>
        <v>0</v>
      </c>
      <c r="CV555" s="378">
        <f t="shared" si="361"/>
        <v>0</v>
      </c>
      <c r="CW555" s="667"/>
      <c r="CX555" s="668"/>
      <c r="CY555" s="669"/>
      <c r="CZ555" s="669"/>
      <c r="DA555" s="669"/>
      <c r="DB555" s="669"/>
      <c r="DC555" s="669"/>
      <c r="DD555" s="669"/>
      <c r="DE555" s="648"/>
      <c r="DF555" s="649"/>
      <c r="DG555" s="2"/>
      <c r="DH555" s="2"/>
      <c r="DI555" s="2"/>
      <c r="DJ555" s="2"/>
      <c r="DK555" s="2"/>
      <c r="DL555" s="2"/>
      <c r="DM555" s="2"/>
      <c r="DN555" s="2"/>
      <c r="DO555" s="2"/>
      <c r="DP555" s="2"/>
      <c r="DQ555" s="2"/>
      <c r="DR555" s="2"/>
      <c r="DS555" s="2"/>
      <c r="DT555" s="2"/>
      <c r="DU555" s="2"/>
      <c r="DV555" s="2"/>
      <c r="DW555" s="2"/>
      <c r="DX555" s="2"/>
      <c r="DY555" s="2"/>
      <c r="DZ555" s="2"/>
    </row>
    <row r="556" spans="1:130" ht="15.75" x14ac:dyDescent="0.25">
      <c r="A556" s="657"/>
      <c r="B556" s="658"/>
      <c r="C556" s="639"/>
      <c r="D556" s="633" t="s">
        <v>961</v>
      </c>
      <c r="E556" s="1"/>
      <c r="F556" s="1"/>
      <c r="G556" s="2"/>
      <c r="H556" s="2"/>
      <c r="I556" s="2"/>
      <c r="J556" s="2"/>
      <c r="K556" s="2"/>
      <c r="L556" s="2"/>
      <c r="M556" s="4"/>
      <c r="N556" s="302"/>
      <c r="O556" s="116"/>
      <c r="P556" s="116"/>
      <c r="Q556" s="116"/>
      <c r="R556" s="116"/>
      <c r="S556" s="116"/>
      <c r="T556" s="116"/>
      <c r="U556" s="116"/>
      <c r="V556" s="116"/>
      <c r="W556" s="116"/>
      <c r="X556" s="116"/>
      <c r="Y556" s="116"/>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379">
        <f t="shared" ref="BJ556:CV556" si="362">(((BJ551*2)+(BJ552*1)+(BJ553*0)+(BJ553*0)))/(BJ551+BJ552+BJ553+BJ554)</f>
        <v>1.975609756097561</v>
      </c>
      <c r="BK556" s="379">
        <f t="shared" si="362"/>
        <v>1.9523809523809523</v>
      </c>
      <c r="BL556" s="379">
        <f t="shared" si="362"/>
        <v>1.9523809523809523</v>
      </c>
      <c r="BM556" s="379">
        <f t="shared" si="362"/>
        <v>1.9523809523809523</v>
      </c>
      <c r="BN556" s="379">
        <f t="shared" si="362"/>
        <v>1.9523809523809523</v>
      </c>
      <c r="BO556" s="379">
        <f t="shared" si="362"/>
        <v>1.9047619047619047</v>
      </c>
      <c r="BP556" s="379">
        <f t="shared" si="362"/>
        <v>1.9523809523809523</v>
      </c>
      <c r="BQ556" s="379">
        <f t="shared" si="362"/>
        <v>1.9285714285714286</v>
      </c>
      <c r="BR556" s="379">
        <f t="shared" si="362"/>
        <v>1.9047619047619047</v>
      </c>
      <c r="BS556" s="379">
        <f t="shared" si="362"/>
        <v>1.8571428571428572</v>
      </c>
      <c r="BT556" s="379">
        <f t="shared" si="362"/>
        <v>1.8809523809523809</v>
      </c>
      <c r="BU556" s="379">
        <f t="shared" si="362"/>
        <v>1.8571428571428572</v>
      </c>
      <c r="BV556" s="379">
        <f t="shared" si="362"/>
        <v>1.8095238095238095</v>
      </c>
      <c r="BW556" s="379">
        <f t="shared" si="362"/>
        <v>1.8333333333333333</v>
      </c>
      <c r="BX556" s="379">
        <f t="shared" si="362"/>
        <v>1.8809523809523809</v>
      </c>
      <c r="BY556" s="379">
        <f t="shared" si="362"/>
        <v>1.8095238095238095</v>
      </c>
      <c r="BZ556" s="379">
        <f t="shared" si="362"/>
        <v>1.8571428571428572</v>
      </c>
      <c r="CA556" s="379">
        <f t="shared" si="362"/>
        <v>1.8571428571428572</v>
      </c>
      <c r="CB556" s="379">
        <f t="shared" si="362"/>
        <v>1.8809523809523809</v>
      </c>
      <c r="CC556" s="379">
        <f t="shared" si="362"/>
        <v>1.8809523809523809</v>
      </c>
      <c r="CD556" s="379">
        <f t="shared" si="362"/>
        <v>1.8048780487804879</v>
      </c>
      <c r="CE556" s="379">
        <f t="shared" si="362"/>
        <v>1.9047619047619047</v>
      </c>
      <c r="CF556" s="379">
        <f t="shared" si="362"/>
        <v>1.9761904761904763</v>
      </c>
      <c r="CG556" s="379">
        <f t="shared" si="362"/>
        <v>1.9761904761904763</v>
      </c>
      <c r="CH556" s="379">
        <f t="shared" si="362"/>
        <v>1.9285714285714286</v>
      </c>
      <c r="CI556" s="379">
        <f t="shared" si="362"/>
        <v>1.9523809523809523</v>
      </c>
      <c r="CJ556" s="379">
        <f t="shared" si="362"/>
        <v>1.9523809523809523</v>
      </c>
      <c r="CK556" s="379">
        <f t="shared" si="362"/>
        <v>1.9285714285714286</v>
      </c>
      <c r="CL556" s="379">
        <f t="shared" si="362"/>
        <v>1.9523809523809523</v>
      </c>
      <c r="CM556" s="379">
        <f t="shared" si="362"/>
        <v>1.9761904761904763</v>
      </c>
      <c r="CN556" s="379">
        <f t="shared" si="362"/>
        <v>1.9285714285714286</v>
      </c>
      <c r="CO556" s="379">
        <f t="shared" si="362"/>
        <v>1.9761904761904763</v>
      </c>
      <c r="CP556" s="379">
        <f t="shared" si="362"/>
        <v>1.8809523809523809</v>
      </c>
      <c r="CQ556" s="379">
        <f t="shared" si="362"/>
        <v>1.9761904761904763</v>
      </c>
      <c r="CR556" s="379">
        <f t="shared" si="362"/>
        <v>1.9761904761904763</v>
      </c>
      <c r="CS556" s="379">
        <f t="shared" si="362"/>
        <v>1.9761904761904763</v>
      </c>
      <c r="CT556" s="379">
        <f t="shared" si="362"/>
        <v>1.9285714285714286</v>
      </c>
      <c r="CU556" s="379">
        <f t="shared" si="362"/>
        <v>1.9523809523809523</v>
      </c>
      <c r="CV556" s="379">
        <f t="shared" si="362"/>
        <v>1.9761904761904763</v>
      </c>
      <c r="CW556" s="342">
        <f>COUNTIF($BJ557:$CV557,"Đ")</f>
        <v>39</v>
      </c>
      <c r="CX556" s="332">
        <f>CW556/(CY556+DA556+DC556+CW556)</f>
        <v>1</v>
      </c>
      <c r="CY556" s="342">
        <f>COUNTIF($BJ557:$DL557,"CCG")</f>
        <v>0</v>
      </c>
      <c r="CZ556" s="343">
        <f>CY556/(CW556+DA556+DC556+CY556)</f>
        <v>0</v>
      </c>
      <c r="DA556" s="342">
        <f>COUNTIF($BJ557:$DL557,"CĐ")</f>
        <v>0</v>
      </c>
      <c r="DB556" s="343">
        <f>DA556/(CW556+CY556+DC556+DA556)</f>
        <v>0</v>
      </c>
      <c r="DC556" s="342">
        <f>COUNTIF($BJ557:$DL557,"KĐG")</f>
        <v>0</v>
      </c>
      <c r="DD556" s="343">
        <f>DC556/(CW556+CY556+DA556+DC556)</f>
        <v>0</v>
      </c>
      <c r="DE556" s="191">
        <f>(((CW556*2)+(CY556*1)+(DA556*0)))/(CW556+CY556+DA556)</f>
        <v>2</v>
      </c>
      <c r="DF556" s="191" t="str">
        <f>IF(DE556&gt;=1.6,"Đạt mục tiêu",IF(DE556&gt;=1,"Cần cố gắng","Chưa đạt"))</f>
        <v>Đạt mục tiêu</v>
      </c>
      <c r="DG556" s="2"/>
      <c r="DH556" s="2"/>
      <c r="DI556" s="2"/>
      <c r="DJ556" s="2"/>
      <c r="DK556" s="2"/>
      <c r="DL556" s="2"/>
      <c r="DM556" s="2"/>
      <c r="DN556" s="2"/>
      <c r="DO556" s="2"/>
      <c r="DP556" s="2"/>
      <c r="DQ556" s="2"/>
      <c r="DR556" s="2"/>
      <c r="DS556" s="2"/>
      <c r="DT556" s="2"/>
      <c r="DU556" s="2"/>
      <c r="DV556" s="2"/>
      <c r="DW556" s="2"/>
      <c r="DX556" s="2"/>
      <c r="DY556" s="2"/>
      <c r="DZ556" s="2"/>
    </row>
    <row r="557" spans="1:130" ht="15.75" x14ac:dyDescent="0.25">
      <c r="A557" s="659"/>
      <c r="B557" s="660"/>
      <c r="C557" s="640"/>
      <c r="D557" s="634"/>
      <c r="E557" s="1"/>
      <c r="F557" s="1"/>
      <c r="G557" s="2"/>
      <c r="H557" s="2"/>
      <c r="I557" s="2"/>
      <c r="J557" s="2"/>
      <c r="K557" s="2"/>
      <c r="L557" s="2"/>
      <c r="M557" s="4"/>
      <c r="N557" s="302"/>
      <c r="O557" s="116"/>
      <c r="P557" s="116"/>
      <c r="Q557" s="116"/>
      <c r="R557" s="116"/>
      <c r="S557" s="116"/>
      <c r="T557" s="116"/>
      <c r="U557" s="116"/>
      <c r="V557" s="116"/>
      <c r="W557" s="116"/>
      <c r="X557" s="116"/>
      <c r="Y557" s="116"/>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379" t="str">
        <f t="shared" ref="BJ557:CV557" si="363">IF(BJ555&gt;=50%,"KĐG",IF(BJ556&gt;=1.6,"Đ",IF(BJ556&gt;=1,"CCG","CĐ")))</f>
        <v>Đ</v>
      </c>
      <c r="BK557" s="379" t="str">
        <f t="shared" si="363"/>
        <v>Đ</v>
      </c>
      <c r="BL557" s="379" t="str">
        <f t="shared" si="363"/>
        <v>Đ</v>
      </c>
      <c r="BM557" s="379" t="str">
        <f t="shared" si="363"/>
        <v>Đ</v>
      </c>
      <c r="BN557" s="379" t="str">
        <f t="shared" si="363"/>
        <v>Đ</v>
      </c>
      <c r="BO557" s="379" t="str">
        <f t="shared" si="363"/>
        <v>Đ</v>
      </c>
      <c r="BP557" s="379" t="str">
        <f t="shared" si="363"/>
        <v>Đ</v>
      </c>
      <c r="BQ557" s="379" t="str">
        <f t="shared" si="363"/>
        <v>Đ</v>
      </c>
      <c r="BR557" s="379" t="str">
        <f t="shared" si="363"/>
        <v>Đ</v>
      </c>
      <c r="BS557" s="379" t="str">
        <f t="shared" si="363"/>
        <v>Đ</v>
      </c>
      <c r="BT557" s="379" t="str">
        <f t="shared" si="363"/>
        <v>Đ</v>
      </c>
      <c r="BU557" s="379" t="str">
        <f t="shared" si="363"/>
        <v>Đ</v>
      </c>
      <c r="BV557" s="379" t="str">
        <f t="shared" si="363"/>
        <v>Đ</v>
      </c>
      <c r="BW557" s="379" t="str">
        <f t="shared" si="363"/>
        <v>Đ</v>
      </c>
      <c r="BX557" s="379" t="str">
        <f t="shared" si="363"/>
        <v>Đ</v>
      </c>
      <c r="BY557" s="379" t="str">
        <f t="shared" si="363"/>
        <v>Đ</v>
      </c>
      <c r="BZ557" s="379" t="str">
        <f t="shared" si="363"/>
        <v>Đ</v>
      </c>
      <c r="CA557" s="379" t="str">
        <f t="shared" si="363"/>
        <v>Đ</v>
      </c>
      <c r="CB557" s="379" t="str">
        <f t="shared" si="363"/>
        <v>Đ</v>
      </c>
      <c r="CC557" s="379" t="str">
        <f t="shared" si="363"/>
        <v>Đ</v>
      </c>
      <c r="CD557" s="379" t="str">
        <f t="shared" si="363"/>
        <v>Đ</v>
      </c>
      <c r="CE557" s="379" t="str">
        <f t="shared" si="363"/>
        <v>Đ</v>
      </c>
      <c r="CF557" s="379" t="str">
        <f t="shared" si="363"/>
        <v>Đ</v>
      </c>
      <c r="CG557" s="379" t="str">
        <f t="shared" si="363"/>
        <v>Đ</v>
      </c>
      <c r="CH557" s="379" t="str">
        <f t="shared" si="363"/>
        <v>Đ</v>
      </c>
      <c r="CI557" s="379" t="str">
        <f t="shared" si="363"/>
        <v>Đ</v>
      </c>
      <c r="CJ557" s="379" t="str">
        <f t="shared" si="363"/>
        <v>Đ</v>
      </c>
      <c r="CK557" s="379" t="str">
        <f t="shared" si="363"/>
        <v>Đ</v>
      </c>
      <c r="CL557" s="379" t="str">
        <f t="shared" si="363"/>
        <v>Đ</v>
      </c>
      <c r="CM557" s="379" t="str">
        <f t="shared" si="363"/>
        <v>Đ</v>
      </c>
      <c r="CN557" s="379" t="str">
        <f t="shared" si="363"/>
        <v>Đ</v>
      </c>
      <c r="CO557" s="379" t="str">
        <f t="shared" si="363"/>
        <v>Đ</v>
      </c>
      <c r="CP557" s="379" t="str">
        <f t="shared" si="363"/>
        <v>Đ</v>
      </c>
      <c r="CQ557" s="379" t="str">
        <f t="shared" si="363"/>
        <v>Đ</v>
      </c>
      <c r="CR557" s="379" t="str">
        <f t="shared" si="363"/>
        <v>Đ</v>
      </c>
      <c r="CS557" s="379" t="str">
        <f t="shared" si="363"/>
        <v>Đ</v>
      </c>
      <c r="CT557" s="379" t="str">
        <f t="shared" si="363"/>
        <v>Đ</v>
      </c>
      <c r="CU557" s="379" t="str">
        <f t="shared" si="363"/>
        <v>Đ</v>
      </c>
      <c r="CV557" s="379" t="str">
        <f t="shared" si="363"/>
        <v>Đ</v>
      </c>
      <c r="CW557" s="337"/>
      <c r="CX557" s="333"/>
      <c r="CY557" s="337"/>
      <c r="CZ557" s="344"/>
      <c r="DA557" s="337"/>
      <c r="DB557" s="344"/>
      <c r="DC557" s="337"/>
      <c r="DD557" s="344"/>
      <c r="DE557" s="194"/>
      <c r="DF557" s="194"/>
      <c r="DG557" s="2"/>
      <c r="DH557" s="2"/>
      <c r="DI557" s="2"/>
      <c r="DJ557" s="2"/>
      <c r="DK557" s="2"/>
      <c r="DL557" s="2"/>
      <c r="DM557" s="2"/>
      <c r="DN557" s="2"/>
      <c r="DO557" s="2"/>
      <c r="DP557" s="2"/>
      <c r="DQ557" s="2"/>
      <c r="DR557" s="2"/>
      <c r="DS557" s="2"/>
      <c r="DT557" s="2"/>
      <c r="DU557" s="2"/>
      <c r="DV557" s="2"/>
      <c r="DW557" s="2"/>
      <c r="DX557" s="2"/>
      <c r="DY557" s="2"/>
      <c r="DZ557" s="2"/>
    </row>
    <row r="558" spans="1:130" ht="15.75" x14ac:dyDescent="0.25">
      <c r="A558" s="654" t="s">
        <v>964</v>
      </c>
      <c r="B558" s="655"/>
      <c r="C558" s="656"/>
      <c r="D558" s="180" t="s">
        <v>954</v>
      </c>
      <c r="E558" s="1"/>
      <c r="F558" s="1"/>
      <c r="G558" s="2"/>
      <c r="H558" s="2"/>
      <c r="I558" s="2"/>
      <c r="J558" s="2"/>
      <c r="K558" s="2"/>
      <c r="L558" s="2"/>
      <c r="M558" s="4"/>
      <c r="N558" s="302"/>
      <c r="O558" s="116"/>
      <c r="P558" s="116"/>
      <c r="Q558" s="116"/>
      <c r="R558" s="116"/>
      <c r="S558" s="116"/>
      <c r="T558" s="116"/>
      <c r="U558" s="116"/>
      <c r="V558" s="116"/>
      <c r="W558" s="116"/>
      <c r="X558" s="116"/>
      <c r="Y558" s="116"/>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69">
        <f t="shared" ref="BJ558:BR558" si="364">COUNTIFS($A$11:$A$492,"CĐ7",BJ$11:BJ$492,"2")</f>
        <v>0</v>
      </c>
      <c r="BK558" s="69">
        <f t="shared" si="364"/>
        <v>0</v>
      </c>
      <c r="BL558" s="69">
        <f t="shared" si="364"/>
        <v>0</v>
      </c>
      <c r="BM558" s="69">
        <f t="shared" si="364"/>
        <v>0</v>
      </c>
      <c r="BN558" s="69">
        <f t="shared" si="364"/>
        <v>0</v>
      </c>
      <c r="BO558" s="69">
        <f t="shared" si="364"/>
        <v>0</v>
      </c>
      <c r="BP558" s="69">
        <f t="shared" si="364"/>
        <v>0</v>
      </c>
      <c r="BQ558" s="69">
        <f t="shared" si="364"/>
        <v>0</v>
      </c>
      <c r="BR558" s="69">
        <f t="shared" si="364"/>
        <v>0</v>
      </c>
      <c r="BS558" s="69"/>
      <c r="BT558" s="69"/>
      <c r="BU558" s="69"/>
      <c r="BV558" s="69"/>
      <c r="BW558" s="69"/>
      <c r="BX558" s="69"/>
      <c r="BY558" s="69"/>
      <c r="BZ558" s="69"/>
      <c r="CA558" s="69"/>
      <c r="CB558" s="69"/>
      <c r="CC558" s="69">
        <f>COUNTIFS($A$11:$A$492,"CĐ7",CC$11:CC$492,"2")</f>
        <v>0</v>
      </c>
      <c r="CD558" s="69"/>
      <c r="CE558" s="69">
        <f t="shared" ref="CE558:CR558" si="365">COUNTIFS($A$11:$A$492,"CĐ7",CE$11:CE$492,"2")</f>
        <v>0</v>
      </c>
      <c r="CF558" s="69">
        <f t="shared" si="365"/>
        <v>0</v>
      </c>
      <c r="CG558" s="69">
        <f t="shared" si="365"/>
        <v>0</v>
      </c>
      <c r="CH558" s="69">
        <f t="shared" si="365"/>
        <v>0</v>
      </c>
      <c r="CI558" s="69">
        <f t="shared" si="365"/>
        <v>0</v>
      </c>
      <c r="CJ558" s="69">
        <f t="shared" si="365"/>
        <v>0</v>
      </c>
      <c r="CK558" s="69">
        <f t="shared" si="365"/>
        <v>0</v>
      </c>
      <c r="CL558" s="69">
        <f t="shared" si="365"/>
        <v>0</v>
      </c>
      <c r="CM558" s="69">
        <f t="shared" si="365"/>
        <v>0</v>
      </c>
      <c r="CN558" s="69">
        <f t="shared" si="365"/>
        <v>0</v>
      </c>
      <c r="CO558" s="69">
        <f t="shared" si="365"/>
        <v>0</v>
      </c>
      <c r="CP558" s="69">
        <f t="shared" si="365"/>
        <v>0</v>
      </c>
      <c r="CQ558" s="69">
        <f t="shared" si="365"/>
        <v>0</v>
      </c>
      <c r="CR558" s="69">
        <f t="shared" si="365"/>
        <v>0</v>
      </c>
      <c r="CS558" s="69"/>
      <c r="CT558" s="69">
        <f>COUNTIFS($A$11:$A$492,"CĐ7",CT$11:CT$492,"2")</f>
        <v>0</v>
      </c>
      <c r="CU558" s="69">
        <f>COUNTIFS($A$11:$A$492,"CĐ7",CU$11:CU$492,"2")</f>
        <v>0</v>
      </c>
      <c r="CV558" s="69">
        <f>COUNTIFS($A$11:$A$492,"CĐ7",CV$11:CV$492,"2")</f>
        <v>0</v>
      </c>
      <c r="CW558" s="641"/>
      <c r="CX558" s="642"/>
      <c r="CY558" s="642"/>
      <c r="CZ558" s="642"/>
      <c r="DA558" s="642"/>
      <c r="DB558" s="642"/>
      <c r="DC558" s="642"/>
      <c r="DD558" s="642"/>
      <c r="DE558" s="642"/>
      <c r="DF558" s="643"/>
      <c r="DG558" s="2"/>
      <c r="DH558" s="2"/>
      <c r="DI558" s="2"/>
      <c r="DJ558" s="2"/>
      <c r="DK558" s="2"/>
      <c r="DL558" s="2"/>
      <c r="DM558" s="2"/>
      <c r="DN558" s="2"/>
      <c r="DO558" s="2"/>
      <c r="DP558" s="2"/>
      <c r="DQ558" s="2"/>
      <c r="DR558" s="2"/>
      <c r="DS558" s="2"/>
      <c r="DT558" s="2"/>
      <c r="DU558" s="2"/>
      <c r="DV558" s="2"/>
      <c r="DW558" s="2"/>
      <c r="DX558" s="2"/>
      <c r="DY558" s="2"/>
      <c r="DZ558" s="2"/>
    </row>
    <row r="559" spans="1:130" ht="15.75" x14ac:dyDescent="0.25">
      <c r="A559" s="657"/>
      <c r="B559" s="658"/>
      <c r="C559" s="639"/>
      <c r="D559" s="180" t="s">
        <v>955</v>
      </c>
      <c r="E559" s="1"/>
      <c r="F559" s="1"/>
      <c r="G559" s="2"/>
      <c r="H559" s="2"/>
      <c r="I559" s="2"/>
      <c r="J559" s="2"/>
      <c r="K559" s="2"/>
      <c r="L559" s="2"/>
      <c r="M559" s="4"/>
      <c r="N559" s="302"/>
      <c r="O559" s="116"/>
      <c r="P559" s="116"/>
      <c r="Q559" s="116"/>
      <c r="R559" s="116"/>
      <c r="S559" s="116"/>
      <c r="T559" s="116"/>
      <c r="U559" s="116"/>
      <c r="V559" s="116"/>
      <c r="W559" s="116"/>
      <c r="X559" s="116"/>
      <c r="Y559" s="116"/>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69">
        <f t="shared" ref="BJ559:BR559" si="366">COUNTIFS($A$11:$A$492,"CĐ7",BJ$11:BJ$492,"1")</f>
        <v>0</v>
      </c>
      <c r="BK559" s="69">
        <f t="shared" si="366"/>
        <v>0</v>
      </c>
      <c r="BL559" s="69">
        <f t="shared" si="366"/>
        <v>0</v>
      </c>
      <c r="BM559" s="69">
        <f t="shared" si="366"/>
        <v>0</v>
      </c>
      <c r="BN559" s="69">
        <f t="shared" si="366"/>
        <v>0</v>
      </c>
      <c r="BO559" s="69">
        <f t="shared" si="366"/>
        <v>0</v>
      </c>
      <c r="BP559" s="69">
        <f t="shared" si="366"/>
        <v>0</v>
      </c>
      <c r="BQ559" s="69">
        <f t="shared" si="366"/>
        <v>0</v>
      </c>
      <c r="BR559" s="69">
        <f t="shared" si="366"/>
        <v>0</v>
      </c>
      <c r="BS559" s="69"/>
      <c r="BT559" s="69"/>
      <c r="BU559" s="69"/>
      <c r="BV559" s="69"/>
      <c r="BW559" s="69"/>
      <c r="BX559" s="69"/>
      <c r="BY559" s="69"/>
      <c r="BZ559" s="69"/>
      <c r="CA559" s="69"/>
      <c r="CB559" s="69"/>
      <c r="CC559" s="69">
        <f>COUNTIFS($A$11:$A$492,"CĐ7",CC$11:CC$492,"1")</f>
        <v>0</v>
      </c>
      <c r="CD559" s="69"/>
      <c r="CE559" s="69">
        <f t="shared" ref="CE559:CR559" si="367">COUNTIFS($A$11:$A$492,"CĐ7",CE$11:CE$492,"1")</f>
        <v>0</v>
      </c>
      <c r="CF559" s="69">
        <f t="shared" si="367"/>
        <v>0</v>
      </c>
      <c r="CG559" s="69">
        <f t="shared" si="367"/>
        <v>0</v>
      </c>
      <c r="CH559" s="69">
        <f t="shared" si="367"/>
        <v>0</v>
      </c>
      <c r="CI559" s="69">
        <f t="shared" si="367"/>
        <v>0</v>
      </c>
      <c r="CJ559" s="69">
        <f t="shared" si="367"/>
        <v>0</v>
      </c>
      <c r="CK559" s="69">
        <f t="shared" si="367"/>
        <v>0</v>
      </c>
      <c r="CL559" s="69">
        <f t="shared" si="367"/>
        <v>0</v>
      </c>
      <c r="CM559" s="69">
        <f t="shared" si="367"/>
        <v>0</v>
      </c>
      <c r="CN559" s="69">
        <f t="shared" si="367"/>
        <v>0</v>
      </c>
      <c r="CO559" s="69">
        <f t="shared" si="367"/>
        <v>0</v>
      </c>
      <c r="CP559" s="69">
        <f t="shared" si="367"/>
        <v>0</v>
      </c>
      <c r="CQ559" s="69">
        <f t="shared" si="367"/>
        <v>0</v>
      </c>
      <c r="CR559" s="69">
        <f t="shared" si="367"/>
        <v>0</v>
      </c>
      <c r="CS559" s="69"/>
      <c r="CT559" s="69">
        <f>COUNTIFS($A$11:$A$492,"CĐ7",CT$11:CT$492,"1")</f>
        <v>0</v>
      </c>
      <c r="CU559" s="69">
        <f>COUNTIFS($A$11:$A$492,"CĐ7",CU$11:CU$492,"1")</f>
        <v>0</v>
      </c>
      <c r="CV559" s="69">
        <f>COUNTIFS($A$11:$A$492,"CĐ7",CV$11:CV$492,"1")</f>
        <v>0</v>
      </c>
      <c r="CW559" s="644"/>
      <c r="CX559" s="645"/>
      <c r="CY559" s="645"/>
      <c r="CZ559" s="645"/>
      <c r="DA559" s="645"/>
      <c r="DB559" s="645"/>
      <c r="DC559" s="645"/>
      <c r="DD559" s="645"/>
      <c r="DE559" s="645"/>
      <c r="DF559" s="646"/>
      <c r="DG559" s="2"/>
      <c r="DH559" s="2"/>
      <c r="DI559" s="2"/>
      <c r="DJ559" s="2"/>
      <c r="DK559" s="2"/>
      <c r="DL559" s="2"/>
      <c r="DM559" s="2"/>
      <c r="DN559" s="2"/>
      <c r="DO559" s="2"/>
      <c r="DP559" s="2"/>
      <c r="DQ559" s="2"/>
      <c r="DR559" s="2"/>
      <c r="DS559" s="2"/>
      <c r="DT559" s="2"/>
      <c r="DU559" s="2"/>
      <c r="DV559" s="2"/>
      <c r="DW559" s="2"/>
      <c r="DX559" s="2"/>
      <c r="DY559" s="2"/>
      <c r="DZ559" s="2"/>
    </row>
    <row r="560" spans="1:130" ht="15.75" x14ac:dyDescent="0.25">
      <c r="A560" s="657"/>
      <c r="B560" s="658"/>
      <c r="C560" s="639"/>
      <c r="D560" s="180" t="s">
        <v>956</v>
      </c>
      <c r="E560" s="1"/>
      <c r="F560" s="1"/>
      <c r="G560" s="2"/>
      <c r="H560" s="2"/>
      <c r="I560" s="2"/>
      <c r="J560" s="2"/>
      <c r="K560" s="2"/>
      <c r="L560" s="2"/>
      <c r="M560" s="4"/>
      <c r="N560" s="302"/>
      <c r="O560" s="116"/>
      <c r="P560" s="116"/>
      <c r="Q560" s="116"/>
      <c r="R560" s="116"/>
      <c r="S560" s="116"/>
      <c r="T560" s="116"/>
      <c r="U560" s="116"/>
      <c r="V560" s="116"/>
      <c r="W560" s="116"/>
      <c r="X560" s="116"/>
      <c r="Y560" s="116"/>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69">
        <f t="shared" ref="BJ560:BR560" si="368">COUNTIFS($A$11:$A$492,"CĐ7",BJ$11:BJ$492,"0")</f>
        <v>0</v>
      </c>
      <c r="BK560" s="69">
        <f t="shared" si="368"/>
        <v>0</v>
      </c>
      <c r="BL560" s="69">
        <f t="shared" si="368"/>
        <v>0</v>
      </c>
      <c r="BM560" s="69">
        <f t="shared" si="368"/>
        <v>0</v>
      </c>
      <c r="BN560" s="69">
        <f t="shared" si="368"/>
        <v>0</v>
      </c>
      <c r="BO560" s="69">
        <f t="shared" si="368"/>
        <v>0</v>
      </c>
      <c r="BP560" s="69">
        <f t="shared" si="368"/>
        <v>0</v>
      </c>
      <c r="BQ560" s="69">
        <f t="shared" si="368"/>
        <v>0</v>
      </c>
      <c r="BR560" s="69">
        <f t="shared" si="368"/>
        <v>0</v>
      </c>
      <c r="BS560" s="69"/>
      <c r="BT560" s="69"/>
      <c r="BU560" s="69"/>
      <c r="BV560" s="69"/>
      <c r="BW560" s="69"/>
      <c r="BX560" s="69"/>
      <c r="BY560" s="69"/>
      <c r="BZ560" s="69"/>
      <c r="CA560" s="69"/>
      <c r="CB560" s="69"/>
      <c r="CC560" s="69">
        <f>COUNTIFS($A$11:$A$492,"CĐ7",CC$11:CC$492,"0")</f>
        <v>0</v>
      </c>
      <c r="CD560" s="69"/>
      <c r="CE560" s="69">
        <f t="shared" ref="CE560:CR560" si="369">COUNTIFS($A$11:$A$492,"CĐ7",CE$11:CE$492,"0")</f>
        <v>0</v>
      </c>
      <c r="CF560" s="69">
        <f t="shared" si="369"/>
        <v>0</v>
      </c>
      <c r="CG560" s="69">
        <f t="shared" si="369"/>
        <v>0</v>
      </c>
      <c r="CH560" s="69">
        <f t="shared" si="369"/>
        <v>0</v>
      </c>
      <c r="CI560" s="69">
        <f t="shared" si="369"/>
        <v>0</v>
      </c>
      <c r="CJ560" s="69">
        <f t="shared" si="369"/>
        <v>0</v>
      </c>
      <c r="CK560" s="69">
        <f t="shared" si="369"/>
        <v>0</v>
      </c>
      <c r="CL560" s="69">
        <f t="shared" si="369"/>
        <v>0</v>
      </c>
      <c r="CM560" s="69">
        <f t="shared" si="369"/>
        <v>0</v>
      </c>
      <c r="CN560" s="69">
        <f t="shared" si="369"/>
        <v>0</v>
      </c>
      <c r="CO560" s="69">
        <f t="shared" si="369"/>
        <v>0</v>
      </c>
      <c r="CP560" s="69">
        <f t="shared" si="369"/>
        <v>0</v>
      </c>
      <c r="CQ560" s="69">
        <f t="shared" si="369"/>
        <v>0</v>
      </c>
      <c r="CR560" s="69">
        <f t="shared" si="369"/>
        <v>0</v>
      </c>
      <c r="CS560" s="69"/>
      <c r="CT560" s="69">
        <f>COUNTIFS($A$11:$A$492,"CĐ7",CT$11:CT$492,"0")</f>
        <v>0</v>
      </c>
      <c r="CU560" s="69">
        <f>COUNTIFS($A$11:$A$492,"CĐ7",CU$11:CU$492,"0")</f>
        <v>0</v>
      </c>
      <c r="CV560" s="69">
        <f>COUNTIFS($A$11:$A$492,"CĐ7",CV$11:CV$492,"0")</f>
        <v>0</v>
      </c>
      <c r="CW560" s="644"/>
      <c r="CX560" s="645"/>
      <c r="CY560" s="645"/>
      <c r="CZ560" s="645"/>
      <c r="DA560" s="645"/>
      <c r="DB560" s="645"/>
      <c r="DC560" s="645"/>
      <c r="DD560" s="645"/>
      <c r="DE560" s="645"/>
      <c r="DF560" s="646"/>
      <c r="DG560" s="2"/>
      <c r="DH560" s="2"/>
      <c r="DI560" s="2"/>
      <c r="DJ560" s="2"/>
      <c r="DK560" s="2"/>
      <c r="DL560" s="2"/>
      <c r="DM560" s="2"/>
      <c r="DN560" s="2"/>
      <c r="DO560" s="2"/>
      <c r="DP560" s="2"/>
      <c r="DQ560" s="2"/>
      <c r="DR560" s="2"/>
      <c r="DS560" s="2"/>
      <c r="DT560" s="2"/>
      <c r="DU560" s="2"/>
      <c r="DV560" s="2"/>
      <c r="DW560" s="2"/>
      <c r="DX560" s="2"/>
      <c r="DY560" s="2"/>
      <c r="DZ560" s="2"/>
    </row>
    <row r="561" spans="1:130" ht="15.75" x14ac:dyDescent="0.25">
      <c r="A561" s="657"/>
      <c r="B561" s="658"/>
      <c r="C561" s="639"/>
      <c r="D561" s="180" t="s">
        <v>957</v>
      </c>
      <c r="E561" s="1"/>
      <c r="F561" s="1"/>
      <c r="G561" s="2"/>
      <c r="H561" s="2"/>
      <c r="I561" s="2"/>
      <c r="J561" s="2"/>
      <c r="K561" s="2"/>
      <c r="L561" s="2"/>
      <c r="M561" s="4"/>
      <c r="N561" s="302"/>
      <c r="O561" s="116"/>
      <c r="P561" s="116"/>
      <c r="Q561" s="116"/>
      <c r="R561" s="116"/>
      <c r="S561" s="116"/>
      <c r="T561" s="116"/>
      <c r="U561" s="116"/>
      <c r="V561" s="116"/>
      <c r="W561" s="116"/>
      <c r="X561" s="116"/>
      <c r="Y561" s="116"/>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69">
        <f t="shared" ref="BJ561:BR561" si="370">COUNTIFS($A$11:$A$492,"CĐ7",BJ$11:BJ$492,"KĐG")</f>
        <v>0</v>
      </c>
      <c r="BK561" s="69">
        <f t="shared" si="370"/>
        <v>0</v>
      </c>
      <c r="BL561" s="69">
        <f t="shared" si="370"/>
        <v>0</v>
      </c>
      <c r="BM561" s="69">
        <f t="shared" si="370"/>
        <v>0</v>
      </c>
      <c r="BN561" s="69">
        <f t="shared" si="370"/>
        <v>0</v>
      </c>
      <c r="BO561" s="69">
        <f t="shared" si="370"/>
        <v>0</v>
      </c>
      <c r="BP561" s="69">
        <f t="shared" si="370"/>
        <v>0</v>
      </c>
      <c r="BQ561" s="69">
        <f t="shared" si="370"/>
        <v>0</v>
      </c>
      <c r="BR561" s="69">
        <f t="shared" si="370"/>
        <v>0</v>
      </c>
      <c r="BS561" s="69"/>
      <c r="BT561" s="69"/>
      <c r="BU561" s="69"/>
      <c r="BV561" s="69"/>
      <c r="BW561" s="69"/>
      <c r="BX561" s="69"/>
      <c r="BY561" s="69"/>
      <c r="BZ561" s="69"/>
      <c r="CA561" s="69"/>
      <c r="CB561" s="69"/>
      <c r="CC561" s="69">
        <f>COUNTIFS($A$11:$A$492,"CĐ7",CC$11:CC$492,"KĐG")</f>
        <v>0</v>
      </c>
      <c r="CD561" s="69"/>
      <c r="CE561" s="69">
        <f t="shared" ref="CE561:CR561" si="371">COUNTIFS($A$11:$A$492,"CĐ7",CE$11:CE$492,"KĐG")</f>
        <v>0</v>
      </c>
      <c r="CF561" s="69">
        <f t="shared" si="371"/>
        <v>0</v>
      </c>
      <c r="CG561" s="69">
        <f t="shared" si="371"/>
        <v>0</v>
      </c>
      <c r="CH561" s="69">
        <f t="shared" si="371"/>
        <v>0</v>
      </c>
      <c r="CI561" s="69">
        <f t="shared" si="371"/>
        <v>0</v>
      </c>
      <c r="CJ561" s="69">
        <f t="shared" si="371"/>
        <v>0</v>
      </c>
      <c r="CK561" s="69">
        <f t="shared" si="371"/>
        <v>0</v>
      </c>
      <c r="CL561" s="69">
        <f t="shared" si="371"/>
        <v>0</v>
      </c>
      <c r="CM561" s="69">
        <f t="shared" si="371"/>
        <v>0</v>
      </c>
      <c r="CN561" s="69">
        <f t="shared" si="371"/>
        <v>0</v>
      </c>
      <c r="CO561" s="69">
        <f t="shared" si="371"/>
        <v>0</v>
      </c>
      <c r="CP561" s="69">
        <f t="shared" si="371"/>
        <v>0</v>
      </c>
      <c r="CQ561" s="69">
        <f t="shared" si="371"/>
        <v>0</v>
      </c>
      <c r="CR561" s="69">
        <f t="shared" si="371"/>
        <v>0</v>
      </c>
      <c r="CS561" s="69"/>
      <c r="CT561" s="69">
        <f>COUNTIFS($A$11:$A$492,"CĐ7",CT$11:CT$492,"KĐG")</f>
        <v>0</v>
      </c>
      <c r="CU561" s="69">
        <f>COUNTIFS($A$11:$A$492,"CĐ7",CU$11:CU$492,"KĐG")</f>
        <v>0</v>
      </c>
      <c r="CV561" s="69">
        <f>COUNTIFS($A$11:$A$492,"CĐ7",CV$11:CV$492,"KĐG")</f>
        <v>0</v>
      </c>
      <c r="CW561" s="644"/>
      <c r="CX561" s="645"/>
      <c r="CY561" s="645"/>
      <c r="CZ561" s="645"/>
      <c r="DA561" s="645"/>
      <c r="DB561" s="645"/>
      <c r="DC561" s="645"/>
      <c r="DD561" s="645"/>
      <c r="DE561" s="645"/>
      <c r="DF561" s="646"/>
      <c r="DG561" s="2"/>
      <c r="DH561" s="2"/>
      <c r="DI561" s="2"/>
      <c r="DJ561" s="2"/>
      <c r="DK561" s="2"/>
      <c r="DL561" s="2"/>
      <c r="DM561" s="2"/>
      <c r="DN561" s="2"/>
      <c r="DO561" s="2"/>
      <c r="DP561" s="2"/>
      <c r="DQ561" s="2"/>
      <c r="DR561" s="2"/>
      <c r="DS561" s="2"/>
      <c r="DT561" s="2"/>
      <c r="DU561" s="2"/>
      <c r="DV561" s="2"/>
      <c r="DW561" s="2"/>
      <c r="DX561" s="2"/>
      <c r="DY561" s="2"/>
      <c r="DZ561" s="2"/>
    </row>
    <row r="562" spans="1:130" ht="15.75" x14ac:dyDescent="0.25">
      <c r="A562" s="657"/>
      <c r="B562" s="658"/>
      <c r="C562" s="639"/>
      <c r="D562" s="180" t="s">
        <v>958</v>
      </c>
      <c r="E562" s="1"/>
      <c r="F562" s="1"/>
      <c r="G562" s="2"/>
      <c r="H562" s="2"/>
      <c r="I562" s="2"/>
      <c r="J562" s="2"/>
      <c r="K562" s="2"/>
      <c r="L562" s="2"/>
      <c r="M562" s="4"/>
      <c r="N562" s="302"/>
      <c r="O562" s="116"/>
      <c r="P562" s="116"/>
      <c r="Q562" s="116"/>
      <c r="R562" s="116"/>
      <c r="S562" s="116"/>
      <c r="T562" s="116"/>
      <c r="U562" s="116"/>
      <c r="V562" s="116"/>
      <c r="W562" s="116"/>
      <c r="X562" s="116"/>
      <c r="Y562" s="116"/>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184" t="e">
        <f t="shared" ref="BJ562:CC562" si="372">BJ561/(BJ558+BJ559+BJ560+BJ561)</f>
        <v>#DIV/0!</v>
      </c>
      <c r="BK562" s="184" t="e">
        <f t="shared" si="372"/>
        <v>#DIV/0!</v>
      </c>
      <c r="BL562" s="184" t="e">
        <f t="shared" si="372"/>
        <v>#DIV/0!</v>
      </c>
      <c r="BM562" s="184" t="e">
        <f t="shared" si="372"/>
        <v>#DIV/0!</v>
      </c>
      <c r="BN562" s="184" t="e">
        <f t="shared" si="372"/>
        <v>#DIV/0!</v>
      </c>
      <c r="BO562" s="184" t="e">
        <f t="shared" si="372"/>
        <v>#DIV/0!</v>
      </c>
      <c r="BP562" s="184" t="e">
        <f t="shared" si="372"/>
        <v>#DIV/0!</v>
      </c>
      <c r="BQ562" s="184" t="e">
        <f t="shared" si="372"/>
        <v>#DIV/0!</v>
      </c>
      <c r="BR562" s="184" t="e">
        <f t="shared" si="372"/>
        <v>#DIV/0!</v>
      </c>
      <c r="BS562" s="184"/>
      <c r="BT562" s="184"/>
      <c r="BU562" s="184"/>
      <c r="BV562" s="184"/>
      <c r="BW562" s="184"/>
      <c r="BX562" s="184"/>
      <c r="BY562" s="184"/>
      <c r="BZ562" s="184"/>
      <c r="CA562" s="184"/>
      <c r="CB562" s="184"/>
      <c r="CC562" s="184" t="e">
        <f t="shared" si="372"/>
        <v>#DIV/0!</v>
      </c>
      <c r="CD562" s="184"/>
      <c r="CE562" s="184" t="e">
        <f t="shared" ref="CE562:CV562" si="373">CE561/(CE558+CE559+CE560+CE561)</f>
        <v>#DIV/0!</v>
      </c>
      <c r="CF562" s="184" t="e">
        <f t="shared" si="373"/>
        <v>#DIV/0!</v>
      </c>
      <c r="CG562" s="184" t="e">
        <f t="shared" si="373"/>
        <v>#DIV/0!</v>
      </c>
      <c r="CH562" s="184" t="e">
        <f t="shared" si="373"/>
        <v>#DIV/0!</v>
      </c>
      <c r="CI562" s="184" t="e">
        <f t="shared" si="373"/>
        <v>#DIV/0!</v>
      </c>
      <c r="CJ562" s="184" t="e">
        <f t="shared" si="373"/>
        <v>#DIV/0!</v>
      </c>
      <c r="CK562" s="184" t="e">
        <f t="shared" si="373"/>
        <v>#DIV/0!</v>
      </c>
      <c r="CL562" s="184" t="e">
        <f t="shared" si="373"/>
        <v>#DIV/0!</v>
      </c>
      <c r="CM562" s="184" t="e">
        <f t="shared" si="373"/>
        <v>#DIV/0!</v>
      </c>
      <c r="CN562" s="184" t="e">
        <f t="shared" si="373"/>
        <v>#DIV/0!</v>
      </c>
      <c r="CO562" s="184" t="e">
        <f t="shared" si="373"/>
        <v>#DIV/0!</v>
      </c>
      <c r="CP562" s="184" t="e">
        <f t="shared" si="373"/>
        <v>#DIV/0!</v>
      </c>
      <c r="CQ562" s="184" t="e">
        <f t="shared" si="373"/>
        <v>#DIV/0!</v>
      </c>
      <c r="CR562" s="184" t="e">
        <f t="shared" si="373"/>
        <v>#DIV/0!</v>
      </c>
      <c r="CS562" s="184"/>
      <c r="CT562" s="184" t="e">
        <f t="shared" si="373"/>
        <v>#DIV/0!</v>
      </c>
      <c r="CU562" s="184" t="e">
        <f t="shared" si="373"/>
        <v>#DIV/0!</v>
      </c>
      <c r="CV562" s="184" t="e">
        <f t="shared" si="373"/>
        <v>#DIV/0!</v>
      </c>
      <c r="CW562" s="647"/>
      <c r="CX562" s="648"/>
      <c r="CY562" s="648"/>
      <c r="CZ562" s="648"/>
      <c r="DA562" s="648"/>
      <c r="DB562" s="648"/>
      <c r="DC562" s="648"/>
      <c r="DD562" s="648"/>
      <c r="DE562" s="648"/>
      <c r="DF562" s="649"/>
      <c r="DG562" s="2"/>
      <c r="DH562" s="2"/>
      <c r="DI562" s="2"/>
      <c r="DJ562" s="2"/>
      <c r="DK562" s="2"/>
      <c r="DL562" s="2"/>
      <c r="DM562" s="2"/>
      <c r="DN562" s="2"/>
      <c r="DO562" s="2"/>
      <c r="DP562" s="2"/>
      <c r="DQ562" s="2"/>
      <c r="DR562" s="2"/>
      <c r="DS562" s="2"/>
      <c r="DT562" s="2"/>
      <c r="DU562" s="2"/>
      <c r="DV562" s="2"/>
      <c r="DW562" s="2"/>
      <c r="DX562" s="2"/>
      <c r="DY562" s="2"/>
      <c r="DZ562" s="2"/>
    </row>
    <row r="563" spans="1:130" ht="15.75" x14ac:dyDescent="0.25">
      <c r="A563" s="657"/>
      <c r="B563" s="658"/>
      <c r="C563" s="639"/>
      <c r="D563" s="633" t="s">
        <v>961</v>
      </c>
      <c r="E563" s="1"/>
      <c r="F563" s="1"/>
      <c r="G563" s="2"/>
      <c r="H563" s="2"/>
      <c r="I563" s="2"/>
      <c r="J563" s="2"/>
      <c r="K563" s="2"/>
      <c r="L563" s="2"/>
      <c r="M563" s="4"/>
      <c r="N563" s="302"/>
      <c r="O563" s="116"/>
      <c r="P563" s="116"/>
      <c r="Q563" s="116"/>
      <c r="R563" s="116"/>
      <c r="S563" s="116"/>
      <c r="T563" s="116"/>
      <c r="U563" s="116"/>
      <c r="V563" s="116"/>
      <c r="W563" s="116"/>
      <c r="X563" s="116"/>
      <c r="Y563" s="116"/>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188" t="e">
        <f t="shared" ref="BJ563:CC563" si="374">(((BJ558*2)+(BJ559*1)+(BJ560*0)+(BJ560*0)))/(BJ558+BJ559+BJ560+BJ561)</f>
        <v>#DIV/0!</v>
      </c>
      <c r="BK563" s="188" t="e">
        <f t="shared" si="374"/>
        <v>#DIV/0!</v>
      </c>
      <c r="BL563" s="188" t="e">
        <f t="shared" si="374"/>
        <v>#DIV/0!</v>
      </c>
      <c r="BM563" s="188" t="e">
        <f t="shared" si="374"/>
        <v>#DIV/0!</v>
      </c>
      <c r="BN563" s="188" t="e">
        <f t="shared" si="374"/>
        <v>#DIV/0!</v>
      </c>
      <c r="BO563" s="188" t="e">
        <f t="shared" si="374"/>
        <v>#DIV/0!</v>
      </c>
      <c r="BP563" s="188" t="e">
        <f t="shared" si="374"/>
        <v>#DIV/0!</v>
      </c>
      <c r="BQ563" s="188" t="e">
        <f t="shared" si="374"/>
        <v>#DIV/0!</v>
      </c>
      <c r="BR563" s="188" t="e">
        <f t="shared" si="374"/>
        <v>#DIV/0!</v>
      </c>
      <c r="BS563" s="188"/>
      <c r="BT563" s="188"/>
      <c r="BU563" s="188"/>
      <c r="BV563" s="188"/>
      <c r="BW563" s="188"/>
      <c r="BX563" s="188"/>
      <c r="BY563" s="188"/>
      <c r="BZ563" s="188"/>
      <c r="CA563" s="188"/>
      <c r="CB563" s="188"/>
      <c r="CC563" s="188" t="e">
        <f t="shared" si="374"/>
        <v>#DIV/0!</v>
      </c>
      <c r="CD563" s="188"/>
      <c r="CE563" s="188" t="e">
        <f t="shared" ref="CE563:CV563" si="375">(((CE558*2)+(CE559*1)+(CE560*0)+(CE560*0)))/(CE558+CE559+CE560+CE561)</f>
        <v>#DIV/0!</v>
      </c>
      <c r="CF563" s="188" t="e">
        <f t="shared" si="375"/>
        <v>#DIV/0!</v>
      </c>
      <c r="CG563" s="188" t="e">
        <f t="shared" si="375"/>
        <v>#DIV/0!</v>
      </c>
      <c r="CH563" s="188" t="e">
        <f t="shared" si="375"/>
        <v>#DIV/0!</v>
      </c>
      <c r="CI563" s="188" t="e">
        <f t="shared" si="375"/>
        <v>#DIV/0!</v>
      </c>
      <c r="CJ563" s="188" t="e">
        <f t="shared" si="375"/>
        <v>#DIV/0!</v>
      </c>
      <c r="CK563" s="188" t="e">
        <f t="shared" si="375"/>
        <v>#DIV/0!</v>
      </c>
      <c r="CL563" s="188" t="e">
        <f t="shared" si="375"/>
        <v>#DIV/0!</v>
      </c>
      <c r="CM563" s="188" t="e">
        <f t="shared" si="375"/>
        <v>#DIV/0!</v>
      </c>
      <c r="CN563" s="188" t="e">
        <f t="shared" si="375"/>
        <v>#DIV/0!</v>
      </c>
      <c r="CO563" s="188" t="e">
        <f t="shared" si="375"/>
        <v>#DIV/0!</v>
      </c>
      <c r="CP563" s="188" t="e">
        <f t="shared" si="375"/>
        <v>#DIV/0!</v>
      </c>
      <c r="CQ563" s="188" t="e">
        <f t="shared" si="375"/>
        <v>#DIV/0!</v>
      </c>
      <c r="CR563" s="188" t="e">
        <f t="shared" si="375"/>
        <v>#DIV/0!</v>
      </c>
      <c r="CS563" s="188"/>
      <c r="CT563" s="188" t="e">
        <f t="shared" si="375"/>
        <v>#DIV/0!</v>
      </c>
      <c r="CU563" s="188" t="e">
        <f t="shared" si="375"/>
        <v>#DIV/0!</v>
      </c>
      <c r="CV563" s="188" t="e">
        <f t="shared" si="375"/>
        <v>#DIV/0!</v>
      </c>
      <c r="CW563" s="189">
        <f>COUNTIF($BJ564:$CV564,"Đ")</f>
        <v>0</v>
      </c>
      <c r="CX563" s="360" t="e">
        <f>CW563/(CY563+DA563+DC563+CW563)</f>
        <v>#DIV/0!</v>
      </c>
      <c r="CY563" s="189">
        <f>COUNTIF($BJ564:$DL564,"CCG")</f>
        <v>0</v>
      </c>
      <c r="CZ563" s="190" t="e">
        <f>CY563/(CW563+DA563+DC563+CY563)</f>
        <v>#DIV/0!</v>
      </c>
      <c r="DA563" s="189">
        <f>COUNTIF($BJ564:$DL564,"CĐ")</f>
        <v>0</v>
      </c>
      <c r="DB563" s="190" t="e">
        <f>DA563/(CW563+CY563+DC563+DA563)</f>
        <v>#DIV/0!</v>
      </c>
      <c r="DC563" s="189">
        <f>COUNTIF($BJ564:$DL564,"KĐG")</f>
        <v>0</v>
      </c>
      <c r="DD563" s="190" t="e">
        <f>DC563/(CW563+CY563+DA563+DC563)</f>
        <v>#DIV/0!</v>
      </c>
      <c r="DE563" s="191" t="e">
        <f>(((CW563*2)+(CY563*1)+(DA563*0)))/(CW563+CY563+DA563)</f>
        <v>#DIV/0!</v>
      </c>
      <c r="DF563" s="191" t="e">
        <f>IF(DE563&gt;=1.6,"Đạt mục tiêu",IF(DE563&gt;=1,"Cần cố gắng","Chưa đạt"))</f>
        <v>#DIV/0!</v>
      </c>
      <c r="DG563" s="2"/>
      <c r="DH563" s="2"/>
      <c r="DI563" s="2"/>
      <c r="DJ563" s="2"/>
      <c r="DK563" s="2"/>
      <c r="DL563" s="2"/>
      <c r="DM563" s="2"/>
      <c r="DN563" s="2"/>
      <c r="DO563" s="2"/>
      <c r="DP563" s="2"/>
      <c r="DQ563" s="2"/>
      <c r="DR563" s="2"/>
      <c r="DS563" s="2"/>
      <c r="DT563" s="2"/>
      <c r="DU563" s="2"/>
      <c r="DV563" s="2"/>
      <c r="DW563" s="2"/>
      <c r="DX563" s="2"/>
      <c r="DY563" s="2"/>
      <c r="DZ563" s="2"/>
    </row>
    <row r="564" spans="1:130" ht="15.75" x14ac:dyDescent="0.25">
      <c r="A564" s="659"/>
      <c r="B564" s="660"/>
      <c r="C564" s="640"/>
      <c r="D564" s="634"/>
      <c r="E564" s="1"/>
      <c r="F564" s="1"/>
      <c r="G564" s="2"/>
      <c r="H564" s="2"/>
      <c r="I564" s="2"/>
      <c r="J564" s="2"/>
      <c r="K564" s="2"/>
      <c r="L564" s="2"/>
      <c r="M564" s="4"/>
      <c r="N564" s="302"/>
      <c r="O564" s="116"/>
      <c r="P564" s="116"/>
      <c r="Q564" s="116"/>
      <c r="R564" s="116"/>
      <c r="S564" s="116"/>
      <c r="T564" s="116"/>
      <c r="U564" s="116"/>
      <c r="V564" s="116"/>
      <c r="W564" s="116"/>
      <c r="X564" s="116"/>
      <c r="Y564" s="116"/>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188" t="e">
        <f t="shared" ref="BJ564:CC564" si="376">IF(BJ562&gt;=50%,"KĐG",IF(BJ563&gt;=1.6,"Đ",IF(BJ563&gt;=1,"CCG","CĐ")))</f>
        <v>#DIV/0!</v>
      </c>
      <c r="BK564" s="188" t="e">
        <f t="shared" si="376"/>
        <v>#DIV/0!</v>
      </c>
      <c r="BL564" s="188" t="e">
        <f t="shared" si="376"/>
        <v>#DIV/0!</v>
      </c>
      <c r="BM564" s="188" t="e">
        <f t="shared" si="376"/>
        <v>#DIV/0!</v>
      </c>
      <c r="BN564" s="188" t="e">
        <f t="shared" si="376"/>
        <v>#DIV/0!</v>
      </c>
      <c r="BO564" s="188" t="e">
        <f t="shared" si="376"/>
        <v>#DIV/0!</v>
      </c>
      <c r="BP564" s="188" t="e">
        <f t="shared" si="376"/>
        <v>#DIV/0!</v>
      </c>
      <c r="BQ564" s="188" t="e">
        <f t="shared" si="376"/>
        <v>#DIV/0!</v>
      </c>
      <c r="BR564" s="188" t="e">
        <f t="shared" si="376"/>
        <v>#DIV/0!</v>
      </c>
      <c r="BS564" s="188"/>
      <c r="BT564" s="188"/>
      <c r="BU564" s="188"/>
      <c r="BV564" s="188"/>
      <c r="BW564" s="188"/>
      <c r="BX564" s="188"/>
      <c r="BY564" s="188"/>
      <c r="BZ564" s="188"/>
      <c r="CA564" s="188"/>
      <c r="CB564" s="188"/>
      <c r="CC564" s="188" t="e">
        <f t="shared" si="376"/>
        <v>#DIV/0!</v>
      </c>
      <c r="CD564" s="188"/>
      <c r="CE564" s="188" t="e">
        <f t="shared" ref="CE564:CV564" si="377">IF(CE562&gt;=50%,"KĐG",IF(CE563&gt;=1.6,"Đ",IF(CE563&gt;=1,"CCG","CĐ")))</f>
        <v>#DIV/0!</v>
      </c>
      <c r="CF564" s="188" t="e">
        <f t="shared" si="377"/>
        <v>#DIV/0!</v>
      </c>
      <c r="CG564" s="188" t="e">
        <f t="shared" si="377"/>
        <v>#DIV/0!</v>
      </c>
      <c r="CH564" s="188" t="e">
        <f t="shared" si="377"/>
        <v>#DIV/0!</v>
      </c>
      <c r="CI564" s="188" t="e">
        <f t="shared" si="377"/>
        <v>#DIV/0!</v>
      </c>
      <c r="CJ564" s="188" t="e">
        <f t="shared" si="377"/>
        <v>#DIV/0!</v>
      </c>
      <c r="CK564" s="188" t="e">
        <f t="shared" si="377"/>
        <v>#DIV/0!</v>
      </c>
      <c r="CL564" s="188" t="e">
        <f t="shared" si="377"/>
        <v>#DIV/0!</v>
      </c>
      <c r="CM564" s="188" t="e">
        <f t="shared" si="377"/>
        <v>#DIV/0!</v>
      </c>
      <c r="CN564" s="188" t="e">
        <f t="shared" si="377"/>
        <v>#DIV/0!</v>
      </c>
      <c r="CO564" s="188" t="e">
        <f t="shared" si="377"/>
        <v>#DIV/0!</v>
      </c>
      <c r="CP564" s="188" t="e">
        <f t="shared" si="377"/>
        <v>#DIV/0!</v>
      </c>
      <c r="CQ564" s="188" t="e">
        <f t="shared" si="377"/>
        <v>#DIV/0!</v>
      </c>
      <c r="CR564" s="188" t="e">
        <f t="shared" si="377"/>
        <v>#DIV/0!</v>
      </c>
      <c r="CS564" s="188"/>
      <c r="CT564" s="188" t="e">
        <f t="shared" si="377"/>
        <v>#DIV/0!</v>
      </c>
      <c r="CU564" s="188" t="e">
        <f t="shared" si="377"/>
        <v>#DIV/0!</v>
      </c>
      <c r="CV564" s="188" t="e">
        <f t="shared" si="377"/>
        <v>#DIV/0!</v>
      </c>
      <c r="CW564" s="192"/>
      <c r="CX564" s="361"/>
      <c r="CY564" s="192"/>
      <c r="CZ564" s="193"/>
      <c r="DA564" s="192"/>
      <c r="DB564" s="193"/>
      <c r="DC564" s="192"/>
      <c r="DD564" s="193"/>
      <c r="DE564" s="194"/>
      <c r="DF564" s="194"/>
      <c r="DG564" s="2"/>
      <c r="DH564" s="2"/>
      <c r="DI564" s="2"/>
      <c r="DJ564" s="2"/>
      <c r="DK564" s="2"/>
      <c r="DL564" s="2"/>
      <c r="DM564" s="2"/>
      <c r="DN564" s="2"/>
      <c r="DO564" s="2"/>
      <c r="DP564" s="2"/>
      <c r="DQ564" s="2"/>
      <c r="DR564" s="2"/>
      <c r="DS564" s="2"/>
      <c r="DT564" s="2"/>
      <c r="DU564" s="2"/>
      <c r="DV564" s="2"/>
      <c r="DW564" s="2"/>
      <c r="DX564" s="2"/>
      <c r="DY564" s="2"/>
      <c r="DZ564" s="2"/>
    </row>
    <row r="565" spans="1:130" ht="15.75" x14ac:dyDescent="0.25">
      <c r="A565" s="654" t="s">
        <v>965</v>
      </c>
      <c r="B565" s="655"/>
      <c r="C565" s="656"/>
      <c r="D565" s="180" t="s">
        <v>954</v>
      </c>
      <c r="E565" s="1"/>
      <c r="F565" s="1"/>
      <c r="G565" s="2"/>
      <c r="H565" s="2"/>
      <c r="I565" s="2"/>
      <c r="J565" s="2"/>
      <c r="K565" s="2"/>
      <c r="L565" s="2"/>
      <c r="M565" s="4"/>
      <c r="N565" s="302"/>
      <c r="O565" s="116"/>
      <c r="P565" s="116"/>
      <c r="Q565" s="116"/>
      <c r="R565" s="116"/>
      <c r="S565" s="116"/>
      <c r="T565" s="116"/>
      <c r="U565" s="116"/>
      <c r="V565" s="116"/>
      <c r="W565" s="116"/>
      <c r="X565" s="116"/>
      <c r="Y565" s="116"/>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69">
        <f t="shared" ref="BJ565:BR565" si="378">COUNTIFS($A$11:$A$492,"CĐ8",BJ$11:BJ$492,"2")</f>
        <v>0</v>
      </c>
      <c r="BK565" s="69">
        <f t="shared" si="378"/>
        <v>0</v>
      </c>
      <c r="BL565" s="69">
        <f t="shared" si="378"/>
        <v>0</v>
      </c>
      <c r="BM565" s="69">
        <f t="shared" si="378"/>
        <v>0</v>
      </c>
      <c r="BN565" s="69">
        <f t="shared" si="378"/>
        <v>0</v>
      </c>
      <c r="BO565" s="69">
        <f t="shared" si="378"/>
        <v>0</v>
      </c>
      <c r="BP565" s="69">
        <f t="shared" si="378"/>
        <v>0</v>
      </c>
      <c r="BQ565" s="69">
        <f t="shared" si="378"/>
        <v>0</v>
      </c>
      <c r="BR565" s="69">
        <f t="shared" si="378"/>
        <v>0</v>
      </c>
      <c r="BS565" s="69"/>
      <c r="BT565" s="69"/>
      <c r="BU565" s="69"/>
      <c r="BV565" s="69"/>
      <c r="BW565" s="69"/>
      <c r="BX565" s="69"/>
      <c r="BY565" s="69"/>
      <c r="BZ565" s="69"/>
      <c r="CA565" s="69"/>
      <c r="CB565" s="69"/>
      <c r="CC565" s="69">
        <f>COUNTIFS($A$11:$A$492,"CĐ8",CC$11:CC$492,"2")</f>
        <v>0</v>
      </c>
      <c r="CD565" s="69"/>
      <c r="CE565" s="69">
        <f t="shared" ref="CE565:CR565" si="379">COUNTIFS($A$11:$A$492,"CĐ8",CE$11:CE$492,"2")</f>
        <v>0</v>
      </c>
      <c r="CF565" s="69">
        <f t="shared" si="379"/>
        <v>0</v>
      </c>
      <c r="CG565" s="69">
        <f t="shared" si="379"/>
        <v>0</v>
      </c>
      <c r="CH565" s="69">
        <f t="shared" si="379"/>
        <v>0</v>
      </c>
      <c r="CI565" s="69">
        <f t="shared" si="379"/>
        <v>0</v>
      </c>
      <c r="CJ565" s="69">
        <f t="shared" si="379"/>
        <v>0</v>
      </c>
      <c r="CK565" s="69">
        <f t="shared" si="379"/>
        <v>0</v>
      </c>
      <c r="CL565" s="69">
        <f t="shared" si="379"/>
        <v>0</v>
      </c>
      <c r="CM565" s="69">
        <f t="shared" si="379"/>
        <v>0</v>
      </c>
      <c r="CN565" s="69">
        <f t="shared" si="379"/>
        <v>0</v>
      </c>
      <c r="CO565" s="69">
        <f t="shared" si="379"/>
        <v>0</v>
      </c>
      <c r="CP565" s="69">
        <f t="shared" si="379"/>
        <v>0</v>
      </c>
      <c r="CQ565" s="69">
        <f t="shared" si="379"/>
        <v>0</v>
      </c>
      <c r="CR565" s="69">
        <f t="shared" si="379"/>
        <v>0</v>
      </c>
      <c r="CS565" s="69"/>
      <c r="CT565" s="69">
        <f>COUNTIFS($A$11:$A$492,"CĐ8",CT$11:CT$492,"2")</f>
        <v>0</v>
      </c>
      <c r="CU565" s="69">
        <f>COUNTIFS($A$11:$A$492,"CĐ8",CU$11:CU$492,"2")</f>
        <v>0</v>
      </c>
      <c r="CV565" s="69">
        <f>COUNTIFS($A$11:$A$492,"CĐ8",CV$11:CV$492,"2")</f>
        <v>0</v>
      </c>
      <c r="CW565" s="641"/>
      <c r="CX565" s="642"/>
      <c r="CY565" s="642"/>
      <c r="CZ565" s="642"/>
      <c r="DA565" s="642"/>
      <c r="DB565" s="642"/>
      <c r="DC565" s="642"/>
      <c r="DD565" s="642"/>
      <c r="DE565" s="642"/>
      <c r="DF565" s="643"/>
      <c r="DG565" s="2"/>
      <c r="DH565" s="2"/>
      <c r="DI565" s="2"/>
      <c r="DJ565" s="2"/>
      <c r="DK565" s="2"/>
      <c r="DL565" s="2"/>
      <c r="DM565" s="2"/>
      <c r="DN565" s="2"/>
      <c r="DO565" s="2"/>
      <c r="DP565" s="2"/>
      <c r="DQ565" s="2"/>
      <c r="DR565" s="2"/>
      <c r="DS565" s="2"/>
      <c r="DT565" s="2"/>
      <c r="DU565" s="2"/>
      <c r="DV565" s="2"/>
      <c r="DW565" s="2"/>
      <c r="DX565" s="2"/>
      <c r="DY565" s="2"/>
      <c r="DZ565" s="2"/>
    </row>
    <row r="566" spans="1:130" ht="15.75" x14ac:dyDescent="0.25">
      <c r="A566" s="657"/>
      <c r="B566" s="658"/>
      <c r="C566" s="639"/>
      <c r="D566" s="180" t="s">
        <v>955</v>
      </c>
      <c r="E566" s="1"/>
      <c r="F566" s="1"/>
      <c r="G566" s="2"/>
      <c r="H566" s="2"/>
      <c r="I566" s="2"/>
      <c r="J566" s="2"/>
      <c r="K566" s="2"/>
      <c r="L566" s="2"/>
      <c r="M566" s="4"/>
      <c r="N566" s="302"/>
      <c r="O566" s="116"/>
      <c r="P566" s="116"/>
      <c r="Q566" s="116"/>
      <c r="R566" s="116"/>
      <c r="S566" s="116"/>
      <c r="T566" s="116"/>
      <c r="U566" s="116"/>
      <c r="V566" s="116"/>
      <c r="W566" s="116"/>
      <c r="X566" s="116"/>
      <c r="Y566" s="116"/>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69">
        <f t="shared" ref="BJ566:BR566" si="380">COUNTIFS($A$11:$A$492,"CĐ8",BJ$11:BJ$492,"1")</f>
        <v>0</v>
      </c>
      <c r="BK566" s="69">
        <f t="shared" si="380"/>
        <v>0</v>
      </c>
      <c r="BL566" s="69">
        <f t="shared" si="380"/>
        <v>0</v>
      </c>
      <c r="BM566" s="69">
        <f t="shared" si="380"/>
        <v>0</v>
      </c>
      <c r="BN566" s="69">
        <f t="shared" si="380"/>
        <v>0</v>
      </c>
      <c r="BO566" s="69">
        <f t="shared" si="380"/>
        <v>0</v>
      </c>
      <c r="BP566" s="69">
        <f t="shared" si="380"/>
        <v>0</v>
      </c>
      <c r="BQ566" s="69">
        <f t="shared" si="380"/>
        <v>0</v>
      </c>
      <c r="BR566" s="69">
        <f t="shared" si="380"/>
        <v>0</v>
      </c>
      <c r="BS566" s="69"/>
      <c r="BT566" s="69"/>
      <c r="BU566" s="69"/>
      <c r="BV566" s="69"/>
      <c r="BW566" s="69"/>
      <c r="BX566" s="69"/>
      <c r="BY566" s="69"/>
      <c r="BZ566" s="69"/>
      <c r="CA566" s="69"/>
      <c r="CB566" s="69"/>
      <c r="CC566" s="69">
        <f>COUNTIFS($A$11:$A$492,"CĐ8",CC$11:CC$492,"1")</f>
        <v>0</v>
      </c>
      <c r="CD566" s="69"/>
      <c r="CE566" s="69">
        <f t="shared" ref="CE566:CR566" si="381">COUNTIFS($A$11:$A$492,"CĐ8",CE$11:CE$492,"1")</f>
        <v>0</v>
      </c>
      <c r="CF566" s="69">
        <f t="shared" si="381"/>
        <v>0</v>
      </c>
      <c r="CG566" s="69">
        <f t="shared" si="381"/>
        <v>0</v>
      </c>
      <c r="CH566" s="69">
        <f t="shared" si="381"/>
        <v>0</v>
      </c>
      <c r="CI566" s="69">
        <f t="shared" si="381"/>
        <v>0</v>
      </c>
      <c r="CJ566" s="69">
        <f t="shared" si="381"/>
        <v>0</v>
      </c>
      <c r="CK566" s="69">
        <f t="shared" si="381"/>
        <v>0</v>
      </c>
      <c r="CL566" s="69">
        <f t="shared" si="381"/>
        <v>0</v>
      </c>
      <c r="CM566" s="69">
        <f t="shared" si="381"/>
        <v>0</v>
      </c>
      <c r="CN566" s="69">
        <f t="shared" si="381"/>
        <v>0</v>
      </c>
      <c r="CO566" s="69">
        <f t="shared" si="381"/>
        <v>0</v>
      </c>
      <c r="CP566" s="69">
        <f t="shared" si="381"/>
        <v>0</v>
      </c>
      <c r="CQ566" s="69">
        <f t="shared" si="381"/>
        <v>0</v>
      </c>
      <c r="CR566" s="69">
        <f t="shared" si="381"/>
        <v>0</v>
      </c>
      <c r="CS566" s="69"/>
      <c r="CT566" s="69">
        <f>COUNTIFS($A$11:$A$492,"CĐ8",CT$11:CT$492,"1")</f>
        <v>0</v>
      </c>
      <c r="CU566" s="69">
        <f>COUNTIFS($A$11:$A$492,"CĐ8",CU$11:CU$492,"1")</f>
        <v>0</v>
      </c>
      <c r="CV566" s="69">
        <f>COUNTIFS($A$11:$A$492,"CĐ8",CV$11:CV$492,"1")</f>
        <v>0</v>
      </c>
      <c r="CW566" s="644"/>
      <c r="CX566" s="645"/>
      <c r="CY566" s="645"/>
      <c r="CZ566" s="645"/>
      <c r="DA566" s="645"/>
      <c r="DB566" s="645"/>
      <c r="DC566" s="645"/>
      <c r="DD566" s="645"/>
      <c r="DE566" s="645"/>
      <c r="DF566" s="646"/>
      <c r="DG566" s="2"/>
      <c r="DH566" s="2"/>
      <c r="DI566" s="2"/>
      <c r="DJ566" s="2"/>
      <c r="DK566" s="2"/>
      <c r="DL566" s="2"/>
      <c r="DM566" s="2"/>
      <c r="DN566" s="2"/>
      <c r="DO566" s="2"/>
      <c r="DP566" s="2"/>
      <c r="DQ566" s="2"/>
      <c r="DR566" s="2"/>
      <c r="DS566" s="2"/>
      <c r="DT566" s="2"/>
      <c r="DU566" s="2"/>
      <c r="DV566" s="2"/>
      <c r="DW566" s="2"/>
      <c r="DX566" s="2"/>
      <c r="DY566" s="2"/>
      <c r="DZ566" s="2"/>
    </row>
    <row r="567" spans="1:130" ht="15.75" x14ac:dyDescent="0.25">
      <c r="A567" s="657"/>
      <c r="B567" s="658"/>
      <c r="C567" s="639"/>
      <c r="D567" s="180" t="s">
        <v>956</v>
      </c>
      <c r="E567" s="1"/>
      <c r="F567" s="1"/>
      <c r="G567" s="2"/>
      <c r="H567" s="2"/>
      <c r="I567" s="2"/>
      <c r="J567" s="2"/>
      <c r="K567" s="2"/>
      <c r="L567" s="2"/>
      <c r="M567" s="4"/>
      <c r="N567" s="302"/>
      <c r="O567" s="116"/>
      <c r="P567" s="116"/>
      <c r="Q567" s="116"/>
      <c r="R567" s="116"/>
      <c r="S567" s="116"/>
      <c r="T567" s="116"/>
      <c r="U567" s="116"/>
      <c r="V567" s="116"/>
      <c r="W567" s="116"/>
      <c r="X567" s="116"/>
      <c r="Y567" s="116"/>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69">
        <f t="shared" ref="BJ567:BR567" si="382">COUNTIFS($A$11:$A$492,"CĐ8",BJ$11:BJ$492,"0")</f>
        <v>0</v>
      </c>
      <c r="BK567" s="69">
        <f t="shared" si="382"/>
        <v>0</v>
      </c>
      <c r="BL567" s="69">
        <f t="shared" si="382"/>
        <v>0</v>
      </c>
      <c r="BM567" s="69">
        <f t="shared" si="382"/>
        <v>0</v>
      </c>
      <c r="BN567" s="69">
        <f t="shared" si="382"/>
        <v>0</v>
      </c>
      <c r="BO567" s="69">
        <f t="shared" si="382"/>
        <v>0</v>
      </c>
      <c r="BP567" s="69">
        <f t="shared" si="382"/>
        <v>0</v>
      </c>
      <c r="BQ567" s="69">
        <f t="shared" si="382"/>
        <v>0</v>
      </c>
      <c r="BR567" s="69">
        <f t="shared" si="382"/>
        <v>0</v>
      </c>
      <c r="BS567" s="69"/>
      <c r="BT567" s="69"/>
      <c r="BU567" s="69"/>
      <c r="BV567" s="69"/>
      <c r="BW567" s="69"/>
      <c r="BX567" s="69"/>
      <c r="BY567" s="69"/>
      <c r="BZ567" s="69"/>
      <c r="CA567" s="69"/>
      <c r="CB567" s="69"/>
      <c r="CC567" s="69">
        <f>COUNTIFS($A$11:$A$492,"CĐ8",CC$11:CC$492,"0")</f>
        <v>0</v>
      </c>
      <c r="CD567" s="69"/>
      <c r="CE567" s="69">
        <f t="shared" ref="CE567:CR567" si="383">COUNTIFS($A$11:$A$492,"CĐ8",CE$11:CE$492,"0")</f>
        <v>0</v>
      </c>
      <c r="CF567" s="69">
        <f t="shared" si="383"/>
        <v>0</v>
      </c>
      <c r="CG567" s="69">
        <f t="shared" si="383"/>
        <v>0</v>
      </c>
      <c r="CH567" s="69">
        <f t="shared" si="383"/>
        <v>0</v>
      </c>
      <c r="CI567" s="69">
        <f t="shared" si="383"/>
        <v>0</v>
      </c>
      <c r="CJ567" s="69">
        <f t="shared" si="383"/>
        <v>0</v>
      </c>
      <c r="CK567" s="69">
        <f t="shared" si="383"/>
        <v>0</v>
      </c>
      <c r="CL567" s="69">
        <f t="shared" si="383"/>
        <v>0</v>
      </c>
      <c r="CM567" s="69">
        <f t="shared" si="383"/>
        <v>0</v>
      </c>
      <c r="CN567" s="69">
        <f t="shared" si="383"/>
        <v>0</v>
      </c>
      <c r="CO567" s="69">
        <f t="shared" si="383"/>
        <v>0</v>
      </c>
      <c r="CP567" s="69">
        <f t="shared" si="383"/>
        <v>0</v>
      </c>
      <c r="CQ567" s="69">
        <f t="shared" si="383"/>
        <v>0</v>
      </c>
      <c r="CR567" s="69">
        <f t="shared" si="383"/>
        <v>0</v>
      </c>
      <c r="CS567" s="69"/>
      <c r="CT567" s="69">
        <f>COUNTIFS($A$11:$A$492,"CĐ8",CT$11:CT$492,"0")</f>
        <v>0</v>
      </c>
      <c r="CU567" s="69">
        <f>COUNTIFS($A$11:$A$492,"CĐ8",CU$11:CU$492,"0")</f>
        <v>0</v>
      </c>
      <c r="CV567" s="69">
        <f>COUNTIFS($A$11:$A$492,"CĐ8",CV$11:CV$492,"0")</f>
        <v>0</v>
      </c>
      <c r="CW567" s="644"/>
      <c r="CX567" s="645"/>
      <c r="CY567" s="645"/>
      <c r="CZ567" s="645"/>
      <c r="DA567" s="645"/>
      <c r="DB567" s="645"/>
      <c r="DC567" s="645"/>
      <c r="DD567" s="645"/>
      <c r="DE567" s="645"/>
      <c r="DF567" s="646"/>
      <c r="DG567" s="2"/>
      <c r="DH567" s="2"/>
      <c r="DI567" s="2"/>
      <c r="DJ567" s="2"/>
      <c r="DK567" s="2"/>
      <c r="DL567" s="2"/>
      <c r="DM567" s="2"/>
      <c r="DN567" s="2"/>
      <c r="DO567" s="2"/>
      <c r="DP567" s="2"/>
      <c r="DQ567" s="2"/>
      <c r="DR567" s="2"/>
      <c r="DS567" s="2"/>
      <c r="DT567" s="2"/>
      <c r="DU567" s="2"/>
      <c r="DV567" s="2"/>
      <c r="DW567" s="2"/>
      <c r="DX567" s="2"/>
      <c r="DY567" s="2"/>
      <c r="DZ567" s="2"/>
    </row>
    <row r="568" spans="1:130" ht="15.75" x14ac:dyDescent="0.25">
      <c r="A568" s="657"/>
      <c r="B568" s="658"/>
      <c r="C568" s="639"/>
      <c r="D568" s="180" t="s">
        <v>957</v>
      </c>
      <c r="E568" s="1"/>
      <c r="F568" s="1"/>
      <c r="G568" s="2"/>
      <c r="H568" s="2"/>
      <c r="I568" s="2"/>
      <c r="J568" s="2"/>
      <c r="K568" s="2"/>
      <c r="L568" s="2"/>
      <c r="M568" s="4"/>
      <c r="N568" s="302"/>
      <c r="O568" s="116"/>
      <c r="P568" s="116"/>
      <c r="Q568" s="116"/>
      <c r="R568" s="116"/>
      <c r="S568" s="116"/>
      <c r="T568" s="116"/>
      <c r="U568" s="116"/>
      <c r="V568" s="116"/>
      <c r="W568" s="116"/>
      <c r="X568" s="116"/>
      <c r="Y568" s="116"/>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69">
        <f t="shared" ref="BJ568:BR568" si="384">COUNTIFS($A$11:$A$492,"CĐ8",BJ$11:BJ$492,"KĐG")</f>
        <v>0</v>
      </c>
      <c r="BK568" s="69">
        <f t="shared" si="384"/>
        <v>0</v>
      </c>
      <c r="BL568" s="69">
        <f t="shared" si="384"/>
        <v>0</v>
      </c>
      <c r="BM568" s="69">
        <f t="shared" si="384"/>
        <v>0</v>
      </c>
      <c r="BN568" s="69">
        <f t="shared" si="384"/>
        <v>0</v>
      </c>
      <c r="BO568" s="69">
        <f t="shared" si="384"/>
        <v>0</v>
      </c>
      <c r="BP568" s="69">
        <f t="shared" si="384"/>
        <v>0</v>
      </c>
      <c r="BQ568" s="69">
        <f t="shared" si="384"/>
        <v>0</v>
      </c>
      <c r="BR568" s="69">
        <f t="shared" si="384"/>
        <v>0</v>
      </c>
      <c r="BS568" s="69"/>
      <c r="BT568" s="69"/>
      <c r="BU568" s="69"/>
      <c r="BV568" s="69"/>
      <c r="BW568" s="69"/>
      <c r="BX568" s="69"/>
      <c r="BY568" s="69"/>
      <c r="BZ568" s="69"/>
      <c r="CA568" s="69"/>
      <c r="CB568" s="69"/>
      <c r="CC568" s="69">
        <f>COUNTIFS($A$11:$A$492,"CĐ8",CC$11:CC$492,"KĐG")</f>
        <v>0</v>
      </c>
      <c r="CD568" s="69"/>
      <c r="CE568" s="69">
        <f t="shared" ref="CE568:CR568" si="385">COUNTIFS($A$11:$A$492,"CĐ8",CE$11:CE$492,"KĐG")</f>
        <v>0</v>
      </c>
      <c r="CF568" s="69">
        <f t="shared" si="385"/>
        <v>0</v>
      </c>
      <c r="CG568" s="69">
        <f t="shared" si="385"/>
        <v>0</v>
      </c>
      <c r="CH568" s="69">
        <f t="shared" si="385"/>
        <v>0</v>
      </c>
      <c r="CI568" s="69">
        <f t="shared" si="385"/>
        <v>0</v>
      </c>
      <c r="CJ568" s="69">
        <f t="shared" si="385"/>
        <v>0</v>
      </c>
      <c r="CK568" s="69">
        <f t="shared" si="385"/>
        <v>0</v>
      </c>
      <c r="CL568" s="69">
        <f t="shared" si="385"/>
        <v>0</v>
      </c>
      <c r="CM568" s="69">
        <f t="shared" si="385"/>
        <v>0</v>
      </c>
      <c r="CN568" s="69">
        <f t="shared" si="385"/>
        <v>0</v>
      </c>
      <c r="CO568" s="69">
        <f t="shared" si="385"/>
        <v>0</v>
      </c>
      <c r="CP568" s="69">
        <f t="shared" si="385"/>
        <v>0</v>
      </c>
      <c r="CQ568" s="69">
        <f t="shared" si="385"/>
        <v>0</v>
      </c>
      <c r="CR568" s="69">
        <f t="shared" si="385"/>
        <v>0</v>
      </c>
      <c r="CS568" s="69"/>
      <c r="CT568" s="69">
        <f>COUNTIFS($A$11:$A$492,"CĐ8",CT$11:CT$492,"KĐG")</f>
        <v>0</v>
      </c>
      <c r="CU568" s="69">
        <f>COUNTIFS($A$11:$A$492,"CĐ8",CU$11:CU$492,"KĐG")</f>
        <v>0</v>
      </c>
      <c r="CV568" s="69">
        <f>COUNTIFS($A$11:$A$492,"CĐ8",CV$11:CV$492,"KĐG")</f>
        <v>0</v>
      </c>
      <c r="CW568" s="644"/>
      <c r="CX568" s="645"/>
      <c r="CY568" s="645"/>
      <c r="CZ568" s="645"/>
      <c r="DA568" s="645"/>
      <c r="DB568" s="645"/>
      <c r="DC568" s="645"/>
      <c r="DD568" s="645"/>
      <c r="DE568" s="645"/>
      <c r="DF568" s="646"/>
      <c r="DG568" s="2"/>
      <c r="DH568" s="2"/>
      <c r="DI568" s="2"/>
      <c r="DJ568" s="2"/>
      <c r="DK568" s="2"/>
      <c r="DL568" s="2"/>
      <c r="DM568" s="2"/>
      <c r="DN568" s="2"/>
      <c r="DO568" s="2"/>
      <c r="DP568" s="2"/>
      <c r="DQ568" s="2"/>
      <c r="DR568" s="2"/>
      <c r="DS568" s="2"/>
      <c r="DT568" s="2"/>
      <c r="DU568" s="2"/>
      <c r="DV568" s="2"/>
      <c r="DW568" s="2"/>
      <c r="DX568" s="2"/>
      <c r="DY568" s="2"/>
      <c r="DZ568" s="2"/>
    </row>
    <row r="569" spans="1:130" ht="15.75" x14ac:dyDescent="0.25">
      <c r="A569" s="657"/>
      <c r="B569" s="658"/>
      <c r="C569" s="639"/>
      <c r="D569" s="180" t="s">
        <v>958</v>
      </c>
      <c r="E569" s="1"/>
      <c r="F569" s="1"/>
      <c r="G569" s="2"/>
      <c r="H569" s="2"/>
      <c r="I569" s="2"/>
      <c r="J569" s="2"/>
      <c r="K569" s="2"/>
      <c r="L569" s="2"/>
      <c r="M569" s="4"/>
      <c r="N569" s="302"/>
      <c r="O569" s="116"/>
      <c r="P569" s="116"/>
      <c r="Q569" s="116"/>
      <c r="R569" s="116"/>
      <c r="S569" s="116"/>
      <c r="T569" s="116"/>
      <c r="U569" s="116"/>
      <c r="V569" s="116"/>
      <c r="W569" s="116"/>
      <c r="X569" s="116"/>
      <c r="Y569" s="116"/>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184" t="e">
        <f t="shared" ref="BJ569:CC569" si="386">BJ568/(BJ565+BJ566+BJ567+BJ568)</f>
        <v>#DIV/0!</v>
      </c>
      <c r="BK569" s="184" t="e">
        <f t="shared" si="386"/>
        <v>#DIV/0!</v>
      </c>
      <c r="BL569" s="184" t="e">
        <f t="shared" si="386"/>
        <v>#DIV/0!</v>
      </c>
      <c r="BM569" s="184" t="e">
        <f t="shared" si="386"/>
        <v>#DIV/0!</v>
      </c>
      <c r="BN569" s="184" t="e">
        <f t="shared" si="386"/>
        <v>#DIV/0!</v>
      </c>
      <c r="BO569" s="184" t="e">
        <f t="shared" si="386"/>
        <v>#DIV/0!</v>
      </c>
      <c r="BP569" s="184" t="e">
        <f t="shared" si="386"/>
        <v>#DIV/0!</v>
      </c>
      <c r="BQ569" s="184" t="e">
        <f t="shared" si="386"/>
        <v>#DIV/0!</v>
      </c>
      <c r="BR569" s="184" t="e">
        <f t="shared" si="386"/>
        <v>#DIV/0!</v>
      </c>
      <c r="BS569" s="184"/>
      <c r="BT569" s="184"/>
      <c r="BU569" s="184"/>
      <c r="BV569" s="184"/>
      <c r="BW569" s="184"/>
      <c r="BX569" s="184"/>
      <c r="BY569" s="184"/>
      <c r="BZ569" s="184"/>
      <c r="CA569" s="184"/>
      <c r="CB569" s="184"/>
      <c r="CC569" s="184" t="e">
        <f t="shared" si="386"/>
        <v>#DIV/0!</v>
      </c>
      <c r="CD569" s="184"/>
      <c r="CE569" s="184" t="e">
        <f t="shared" ref="CE569:CV569" si="387">CE568/(CE565+CE566+CE567+CE568)</f>
        <v>#DIV/0!</v>
      </c>
      <c r="CF569" s="184" t="e">
        <f t="shared" si="387"/>
        <v>#DIV/0!</v>
      </c>
      <c r="CG569" s="184" t="e">
        <f t="shared" si="387"/>
        <v>#DIV/0!</v>
      </c>
      <c r="CH569" s="184" t="e">
        <f t="shared" si="387"/>
        <v>#DIV/0!</v>
      </c>
      <c r="CI569" s="184" t="e">
        <f t="shared" si="387"/>
        <v>#DIV/0!</v>
      </c>
      <c r="CJ569" s="184" t="e">
        <f t="shared" si="387"/>
        <v>#DIV/0!</v>
      </c>
      <c r="CK569" s="184" t="e">
        <f t="shared" si="387"/>
        <v>#DIV/0!</v>
      </c>
      <c r="CL569" s="184" t="e">
        <f t="shared" si="387"/>
        <v>#DIV/0!</v>
      </c>
      <c r="CM569" s="184" t="e">
        <f t="shared" si="387"/>
        <v>#DIV/0!</v>
      </c>
      <c r="CN569" s="184" t="e">
        <f t="shared" si="387"/>
        <v>#DIV/0!</v>
      </c>
      <c r="CO569" s="184" t="e">
        <f t="shared" si="387"/>
        <v>#DIV/0!</v>
      </c>
      <c r="CP569" s="184" t="e">
        <f t="shared" si="387"/>
        <v>#DIV/0!</v>
      </c>
      <c r="CQ569" s="184" t="e">
        <f t="shared" si="387"/>
        <v>#DIV/0!</v>
      </c>
      <c r="CR569" s="184" t="e">
        <f t="shared" si="387"/>
        <v>#DIV/0!</v>
      </c>
      <c r="CS569" s="184"/>
      <c r="CT569" s="184" t="e">
        <f t="shared" si="387"/>
        <v>#DIV/0!</v>
      </c>
      <c r="CU569" s="184" t="e">
        <f t="shared" si="387"/>
        <v>#DIV/0!</v>
      </c>
      <c r="CV569" s="184" t="e">
        <f t="shared" si="387"/>
        <v>#DIV/0!</v>
      </c>
      <c r="CW569" s="647"/>
      <c r="CX569" s="648"/>
      <c r="CY569" s="648"/>
      <c r="CZ569" s="648"/>
      <c r="DA569" s="648"/>
      <c r="DB569" s="648"/>
      <c r="DC569" s="648"/>
      <c r="DD569" s="648"/>
      <c r="DE569" s="648"/>
      <c r="DF569" s="649"/>
      <c r="DG569" s="2"/>
      <c r="DH569" s="2"/>
      <c r="DI569" s="2"/>
      <c r="DJ569" s="2"/>
      <c r="DK569" s="2"/>
      <c r="DL569" s="2"/>
      <c r="DM569" s="2"/>
      <c r="DN569" s="2"/>
      <c r="DO569" s="2"/>
      <c r="DP569" s="2"/>
      <c r="DQ569" s="2"/>
      <c r="DR569" s="2"/>
      <c r="DS569" s="2"/>
      <c r="DT569" s="2"/>
      <c r="DU569" s="2"/>
      <c r="DV569" s="2"/>
      <c r="DW569" s="2"/>
      <c r="DX569" s="2"/>
      <c r="DY569" s="2"/>
      <c r="DZ569" s="2"/>
    </row>
    <row r="570" spans="1:130" ht="15.75" x14ac:dyDescent="0.25">
      <c r="A570" s="657"/>
      <c r="B570" s="658"/>
      <c r="C570" s="639"/>
      <c r="D570" s="633" t="s">
        <v>961</v>
      </c>
      <c r="E570" s="1"/>
      <c r="F570" s="1"/>
      <c r="G570" s="2"/>
      <c r="H570" s="2"/>
      <c r="I570" s="2"/>
      <c r="J570" s="2"/>
      <c r="K570" s="2"/>
      <c r="L570" s="2"/>
      <c r="M570" s="4"/>
      <c r="N570" s="302"/>
      <c r="O570" s="116"/>
      <c r="P570" s="116"/>
      <c r="Q570" s="116"/>
      <c r="R570" s="116"/>
      <c r="S570" s="116"/>
      <c r="T570" s="116"/>
      <c r="U570" s="116"/>
      <c r="V570" s="116"/>
      <c r="W570" s="116"/>
      <c r="X570" s="116"/>
      <c r="Y570" s="116"/>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188" t="e">
        <f t="shared" ref="BJ570:CC570" si="388">(((BJ565*2)+(BJ566*1)+(BJ567*0)+(BJ567*0)))/(BJ565+BJ566+BJ567+BJ568)</f>
        <v>#DIV/0!</v>
      </c>
      <c r="BK570" s="188" t="e">
        <f t="shared" si="388"/>
        <v>#DIV/0!</v>
      </c>
      <c r="BL570" s="188" t="e">
        <f t="shared" si="388"/>
        <v>#DIV/0!</v>
      </c>
      <c r="BM570" s="188" t="e">
        <f t="shared" si="388"/>
        <v>#DIV/0!</v>
      </c>
      <c r="BN570" s="188" t="e">
        <f t="shared" si="388"/>
        <v>#DIV/0!</v>
      </c>
      <c r="BO570" s="188" t="e">
        <f t="shared" si="388"/>
        <v>#DIV/0!</v>
      </c>
      <c r="BP570" s="188" t="e">
        <f t="shared" si="388"/>
        <v>#DIV/0!</v>
      </c>
      <c r="BQ570" s="188" t="e">
        <f t="shared" si="388"/>
        <v>#DIV/0!</v>
      </c>
      <c r="BR570" s="188" t="e">
        <f t="shared" si="388"/>
        <v>#DIV/0!</v>
      </c>
      <c r="BS570" s="188"/>
      <c r="BT570" s="188"/>
      <c r="BU570" s="188"/>
      <c r="BV570" s="188"/>
      <c r="BW570" s="188"/>
      <c r="BX570" s="188"/>
      <c r="BY570" s="188"/>
      <c r="BZ570" s="188"/>
      <c r="CA570" s="188"/>
      <c r="CB570" s="188"/>
      <c r="CC570" s="188" t="e">
        <f t="shared" si="388"/>
        <v>#DIV/0!</v>
      </c>
      <c r="CD570" s="188"/>
      <c r="CE570" s="188" t="e">
        <f t="shared" ref="CE570:CV570" si="389">(((CE565*2)+(CE566*1)+(CE567*0)+(CE567*0)))/(CE565+CE566+CE567+CE568)</f>
        <v>#DIV/0!</v>
      </c>
      <c r="CF570" s="188" t="e">
        <f t="shared" si="389"/>
        <v>#DIV/0!</v>
      </c>
      <c r="CG570" s="188" t="e">
        <f t="shared" si="389"/>
        <v>#DIV/0!</v>
      </c>
      <c r="CH570" s="188" t="e">
        <f t="shared" si="389"/>
        <v>#DIV/0!</v>
      </c>
      <c r="CI570" s="188" t="e">
        <f t="shared" si="389"/>
        <v>#DIV/0!</v>
      </c>
      <c r="CJ570" s="188" t="e">
        <f t="shared" si="389"/>
        <v>#DIV/0!</v>
      </c>
      <c r="CK570" s="188" t="e">
        <f t="shared" si="389"/>
        <v>#DIV/0!</v>
      </c>
      <c r="CL570" s="188" t="e">
        <f t="shared" si="389"/>
        <v>#DIV/0!</v>
      </c>
      <c r="CM570" s="188" t="e">
        <f t="shared" si="389"/>
        <v>#DIV/0!</v>
      </c>
      <c r="CN570" s="188" t="e">
        <f t="shared" si="389"/>
        <v>#DIV/0!</v>
      </c>
      <c r="CO570" s="188" t="e">
        <f t="shared" si="389"/>
        <v>#DIV/0!</v>
      </c>
      <c r="CP570" s="188" t="e">
        <f t="shared" si="389"/>
        <v>#DIV/0!</v>
      </c>
      <c r="CQ570" s="188" t="e">
        <f t="shared" si="389"/>
        <v>#DIV/0!</v>
      </c>
      <c r="CR570" s="188" t="e">
        <f t="shared" si="389"/>
        <v>#DIV/0!</v>
      </c>
      <c r="CS570" s="188"/>
      <c r="CT570" s="188" t="e">
        <f t="shared" si="389"/>
        <v>#DIV/0!</v>
      </c>
      <c r="CU570" s="188" t="e">
        <f t="shared" si="389"/>
        <v>#DIV/0!</v>
      </c>
      <c r="CV570" s="188" t="e">
        <f t="shared" si="389"/>
        <v>#DIV/0!</v>
      </c>
      <c r="CW570" s="189">
        <f>COUNTIF($BJ571:$CV571,"Đ")</f>
        <v>0</v>
      </c>
      <c r="CX570" s="360" t="e">
        <f>CW570/(CY570+DA570+DC570+CW570)</f>
        <v>#DIV/0!</v>
      </c>
      <c r="CY570" s="189">
        <f>COUNTIF($BJ571:$DL571,"CCG")</f>
        <v>0</v>
      </c>
      <c r="CZ570" s="190" t="e">
        <f>CY570/(CW570+DA570+DC570+CY570)</f>
        <v>#DIV/0!</v>
      </c>
      <c r="DA570" s="189">
        <f>COUNTIF($BJ571:$DL571,"CĐ")</f>
        <v>0</v>
      </c>
      <c r="DB570" s="190" t="e">
        <f>DA570/(CW570+CY570+DC570+DA570)</f>
        <v>#DIV/0!</v>
      </c>
      <c r="DC570" s="189">
        <f>COUNTIF($BJ571:$DL571,"KĐG")</f>
        <v>0</v>
      </c>
      <c r="DD570" s="190" t="e">
        <f>DC570/(CW570+CY570+DA570+DC570)</f>
        <v>#DIV/0!</v>
      </c>
      <c r="DE570" s="191" t="e">
        <f>(((CW570*2)+(CY570*1)+(DA570*0)))/(CW570+CY570+DA570)</f>
        <v>#DIV/0!</v>
      </c>
      <c r="DF570" s="191" t="e">
        <f>IF(DE570&gt;=1.6,"Đạt mục tiêu",IF(DE570&gt;=1,"Cần cố gắng","Chưa đạt"))</f>
        <v>#DIV/0!</v>
      </c>
      <c r="DG570" s="2"/>
      <c r="DH570" s="2"/>
      <c r="DI570" s="2"/>
      <c r="DJ570" s="2"/>
      <c r="DK570" s="2"/>
      <c r="DL570" s="2"/>
      <c r="DM570" s="2"/>
      <c r="DN570" s="2"/>
      <c r="DO570" s="2"/>
      <c r="DP570" s="2"/>
      <c r="DQ570" s="2"/>
      <c r="DR570" s="2"/>
      <c r="DS570" s="2"/>
      <c r="DT570" s="2"/>
      <c r="DU570" s="2"/>
      <c r="DV570" s="2"/>
      <c r="DW570" s="2"/>
      <c r="DX570" s="2"/>
      <c r="DY570" s="2"/>
      <c r="DZ570" s="2"/>
    </row>
    <row r="571" spans="1:130" ht="15.75" x14ac:dyDescent="0.25">
      <c r="A571" s="659"/>
      <c r="B571" s="660"/>
      <c r="C571" s="640"/>
      <c r="D571" s="634"/>
      <c r="E571" s="1"/>
      <c r="F571" s="1"/>
      <c r="G571" s="2"/>
      <c r="H571" s="2"/>
      <c r="I571" s="2"/>
      <c r="J571" s="2"/>
      <c r="K571" s="2"/>
      <c r="L571" s="2"/>
      <c r="M571" s="4"/>
      <c r="N571" s="302"/>
      <c r="O571" s="116"/>
      <c r="P571" s="116"/>
      <c r="Q571" s="116"/>
      <c r="R571" s="116"/>
      <c r="S571" s="116"/>
      <c r="T571" s="116"/>
      <c r="U571" s="116"/>
      <c r="V571" s="116"/>
      <c r="W571" s="116"/>
      <c r="X571" s="116"/>
      <c r="Y571" s="116"/>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188" t="e">
        <f t="shared" ref="BJ571:CC571" si="390">IF(BJ569&gt;=50%,"KĐG",IF(BJ570&gt;=1.6,"Đ",IF(BJ570&gt;=1,"CCG","CĐ")))</f>
        <v>#DIV/0!</v>
      </c>
      <c r="BK571" s="188" t="e">
        <f t="shared" si="390"/>
        <v>#DIV/0!</v>
      </c>
      <c r="BL571" s="188" t="e">
        <f t="shared" si="390"/>
        <v>#DIV/0!</v>
      </c>
      <c r="BM571" s="188" t="e">
        <f t="shared" si="390"/>
        <v>#DIV/0!</v>
      </c>
      <c r="BN571" s="188" t="e">
        <f t="shared" si="390"/>
        <v>#DIV/0!</v>
      </c>
      <c r="BO571" s="188" t="e">
        <f t="shared" si="390"/>
        <v>#DIV/0!</v>
      </c>
      <c r="BP571" s="188" t="e">
        <f t="shared" si="390"/>
        <v>#DIV/0!</v>
      </c>
      <c r="BQ571" s="188" t="e">
        <f t="shared" si="390"/>
        <v>#DIV/0!</v>
      </c>
      <c r="BR571" s="188" t="e">
        <f t="shared" si="390"/>
        <v>#DIV/0!</v>
      </c>
      <c r="BS571" s="188"/>
      <c r="BT571" s="188"/>
      <c r="BU571" s="188"/>
      <c r="BV571" s="188"/>
      <c r="BW571" s="188"/>
      <c r="BX571" s="188"/>
      <c r="BY571" s="188"/>
      <c r="BZ571" s="188"/>
      <c r="CA571" s="188"/>
      <c r="CB571" s="188"/>
      <c r="CC571" s="188" t="e">
        <f t="shared" si="390"/>
        <v>#DIV/0!</v>
      </c>
      <c r="CD571" s="188"/>
      <c r="CE571" s="188" t="e">
        <f t="shared" ref="CE571:CV571" si="391">IF(CE569&gt;=50%,"KĐG",IF(CE570&gt;=1.6,"Đ",IF(CE570&gt;=1,"CCG","CĐ")))</f>
        <v>#DIV/0!</v>
      </c>
      <c r="CF571" s="188" t="e">
        <f t="shared" si="391"/>
        <v>#DIV/0!</v>
      </c>
      <c r="CG571" s="188" t="e">
        <f t="shared" si="391"/>
        <v>#DIV/0!</v>
      </c>
      <c r="CH571" s="188" t="e">
        <f t="shared" si="391"/>
        <v>#DIV/0!</v>
      </c>
      <c r="CI571" s="188" t="e">
        <f t="shared" si="391"/>
        <v>#DIV/0!</v>
      </c>
      <c r="CJ571" s="188" t="e">
        <f t="shared" si="391"/>
        <v>#DIV/0!</v>
      </c>
      <c r="CK571" s="188" t="e">
        <f t="shared" si="391"/>
        <v>#DIV/0!</v>
      </c>
      <c r="CL571" s="188" t="e">
        <f t="shared" si="391"/>
        <v>#DIV/0!</v>
      </c>
      <c r="CM571" s="188" t="e">
        <f t="shared" si="391"/>
        <v>#DIV/0!</v>
      </c>
      <c r="CN571" s="188" t="e">
        <f t="shared" si="391"/>
        <v>#DIV/0!</v>
      </c>
      <c r="CO571" s="188" t="e">
        <f t="shared" si="391"/>
        <v>#DIV/0!</v>
      </c>
      <c r="CP571" s="188" t="e">
        <f t="shared" si="391"/>
        <v>#DIV/0!</v>
      </c>
      <c r="CQ571" s="188" t="e">
        <f t="shared" si="391"/>
        <v>#DIV/0!</v>
      </c>
      <c r="CR571" s="188" t="e">
        <f t="shared" si="391"/>
        <v>#DIV/0!</v>
      </c>
      <c r="CS571" s="188"/>
      <c r="CT571" s="188" t="e">
        <f t="shared" si="391"/>
        <v>#DIV/0!</v>
      </c>
      <c r="CU571" s="188" t="e">
        <f t="shared" si="391"/>
        <v>#DIV/0!</v>
      </c>
      <c r="CV571" s="188" t="e">
        <f t="shared" si="391"/>
        <v>#DIV/0!</v>
      </c>
      <c r="CW571" s="192"/>
      <c r="CX571" s="361"/>
      <c r="CY571" s="192"/>
      <c r="CZ571" s="193"/>
      <c r="DA571" s="192"/>
      <c r="DB571" s="193"/>
      <c r="DC571" s="192"/>
      <c r="DD571" s="193"/>
      <c r="DE571" s="194"/>
      <c r="DF571" s="194"/>
      <c r="DG571" s="2"/>
      <c r="DH571" s="2"/>
      <c r="DI571" s="2"/>
      <c r="DJ571" s="2"/>
      <c r="DK571" s="2"/>
      <c r="DL571" s="2"/>
      <c r="DM571" s="2"/>
      <c r="DN571" s="2"/>
      <c r="DO571" s="2"/>
      <c r="DP571" s="2"/>
      <c r="DQ571" s="2"/>
      <c r="DR571" s="2"/>
      <c r="DS571" s="2"/>
      <c r="DT571" s="2"/>
      <c r="DU571" s="2"/>
      <c r="DV571" s="2"/>
      <c r="DW571" s="2"/>
      <c r="DX571" s="2"/>
      <c r="DY571" s="2"/>
      <c r="DZ571" s="2"/>
    </row>
    <row r="572" spans="1:130" ht="15.75" x14ac:dyDescent="0.25">
      <c r="A572" s="654" t="s">
        <v>966</v>
      </c>
      <c r="B572" s="655"/>
      <c r="C572" s="656"/>
      <c r="D572" s="180" t="s">
        <v>954</v>
      </c>
      <c r="E572" s="1"/>
      <c r="F572" s="1"/>
      <c r="G572" s="2"/>
      <c r="H572" s="2"/>
      <c r="I572" s="2"/>
      <c r="J572" s="2"/>
      <c r="K572" s="2"/>
      <c r="L572" s="2"/>
      <c r="M572" s="4"/>
      <c r="N572" s="302"/>
      <c r="O572" s="116"/>
      <c r="P572" s="116"/>
      <c r="Q572" s="116"/>
      <c r="R572" s="116"/>
      <c r="S572" s="116"/>
      <c r="T572" s="116"/>
      <c r="U572" s="116"/>
      <c r="V572" s="116"/>
      <c r="W572" s="116"/>
      <c r="X572" s="116"/>
      <c r="Y572" s="116"/>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69">
        <f t="shared" ref="BJ572:BR572" si="392">COUNTIFS($A$11:$A$492,"CĐ9",BJ$11:BJ$492,"2")</f>
        <v>0</v>
      </c>
      <c r="BK572" s="69">
        <f t="shared" si="392"/>
        <v>0</v>
      </c>
      <c r="BL572" s="69">
        <f t="shared" si="392"/>
        <v>0</v>
      </c>
      <c r="BM572" s="69">
        <f t="shared" si="392"/>
        <v>0</v>
      </c>
      <c r="BN572" s="69">
        <f t="shared" si="392"/>
        <v>0</v>
      </c>
      <c r="BO572" s="69">
        <f t="shared" si="392"/>
        <v>0</v>
      </c>
      <c r="BP572" s="69">
        <f t="shared" si="392"/>
        <v>0</v>
      </c>
      <c r="BQ572" s="69">
        <f t="shared" si="392"/>
        <v>0</v>
      </c>
      <c r="BR572" s="69">
        <f t="shared" si="392"/>
        <v>0</v>
      </c>
      <c r="BS572" s="69"/>
      <c r="BT572" s="69"/>
      <c r="BU572" s="69"/>
      <c r="BV572" s="69"/>
      <c r="BW572" s="69"/>
      <c r="BX572" s="69"/>
      <c r="BY572" s="69"/>
      <c r="BZ572" s="69"/>
      <c r="CA572" s="69"/>
      <c r="CB572" s="69"/>
      <c r="CC572" s="69">
        <f>COUNTIFS($A$11:$A$492,"CĐ9",CC$11:CC$492,"2")</f>
        <v>0</v>
      </c>
      <c r="CD572" s="69"/>
      <c r="CE572" s="69">
        <f t="shared" ref="CE572:CR572" si="393">COUNTIFS($A$11:$A$492,"CĐ9",CE$11:CE$492,"2")</f>
        <v>0</v>
      </c>
      <c r="CF572" s="69">
        <f t="shared" si="393"/>
        <v>0</v>
      </c>
      <c r="CG572" s="69">
        <f t="shared" si="393"/>
        <v>0</v>
      </c>
      <c r="CH572" s="69">
        <f t="shared" si="393"/>
        <v>0</v>
      </c>
      <c r="CI572" s="69">
        <f t="shared" si="393"/>
        <v>0</v>
      </c>
      <c r="CJ572" s="69">
        <f t="shared" si="393"/>
        <v>0</v>
      </c>
      <c r="CK572" s="69">
        <f t="shared" si="393"/>
        <v>0</v>
      </c>
      <c r="CL572" s="69">
        <f t="shared" si="393"/>
        <v>0</v>
      </c>
      <c r="CM572" s="69">
        <f t="shared" si="393"/>
        <v>0</v>
      </c>
      <c r="CN572" s="69">
        <f t="shared" si="393"/>
        <v>0</v>
      </c>
      <c r="CO572" s="69">
        <f t="shared" si="393"/>
        <v>0</v>
      </c>
      <c r="CP572" s="69">
        <f t="shared" si="393"/>
        <v>0</v>
      </c>
      <c r="CQ572" s="69">
        <f t="shared" si="393"/>
        <v>0</v>
      </c>
      <c r="CR572" s="69">
        <f t="shared" si="393"/>
        <v>0</v>
      </c>
      <c r="CS572" s="69"/>
      <c r="CT572" s="69">
        <f>COUNTIFS($A$11:$A$492,"CĐ9",CT$11:CT$492,"2")</f>
        <v>0</v>
      </c>
      <c r="CU572" s="69">
        <f>COUNTIFS($A$11:$A$492,"CĐ9",CU$11:CU$492,"2")</f>
        <v>0</v>
      </c>
      <c r="CV572" s="69">
        <f>COUNTIFS($A$11:$A$492,"CĐ9",CV$11:CV$492,"2")</f>
        <v>0</v>
      </c>
      <c r="CW572" s="641"/>
      <c r="CX572" s="642"/>
      <c r="CY572" s="642"/>
      <c r="CZ572" s="642"/>
      <c r="DA572" s="642"/>
      <c r="DB572" s="642"/>
      <c r="DC572" s="642"/>
      <c r="DD572" s="642"/>
      <c r="DE572" s="642"/>
      <c r="DF572" s="643"/>
      <c r="DG572" s="2"/>
      <c r="DH572" s="2"/>
      <c r="DI572" s="2"/>
      <c r="DJ572" s="2"/>
      <c r="DK572" s="2"/>
      <c r="DL572" s="2"/>
      <c r="DM572" s="2"/>
      <c r="DN572" s="2"/>
      <c r="DO572" s="2"/>
      <c r="DP572" s="2"/>
      <c r="DQ572" s="2"/>
      <c r="DR572" s="2"/>
      <c r="DS572" s="2"/>
      <c r="DT572" s="2"/>
      <c r="DU572" s="2"/>
      <c r="DV572" s="2"/>
      <c r="DW572" s="2"/>
      <c r="DX572" s="2"/>
      <c r="DY572" s="2"/>
      <c r="DZ572" s="2"/>
    </row>
    <row r="573" spans="1:130" ht="15.75" x14ac:dyDescent="0.25">
      <c r="A573" s="657"/>
      <c r="B573" s="658"/>
      <c r="C573" s="639"/>
      <c r="D573" s="180" t="s">
        <v>955</v>
      </c>
      <c r="E573" s="1"/>
      <c r="F573" s="1"/>
      <c r="G573" s="2"/>
      <c r="H573" s="2"/>
      <c r="I573" s="2"/>
      <c r="J573" s="2"/>
      <c r="K573" s="2"/>
      <c r="L573" s="2"/>
      <c r="M573" s="4"/>
      <c r="N573" s="302"/>
      <c r="O573" s="116"/>
      <c r="P573" s="116"/>
      <c r="Q573" s="116"/>
      <c r="R573" s="116"/>
      <c r="S573" s="116"/>
      <c r="T573" s="116"/>
      <c r="U573" s="116"/>
      <c r="V573" s="116"/>
      <c r="W573" s="116"/>
      <c r="X573" s="116"/>
      <c r="Y573" s="116"/>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69">
        <f t="shared" ref="BJ573:BR573" si="394">COUNTIFS($A$11:$A$492,"CĐ9",BJ$11:BJ$492,"1")</f>
        <v>0</v>
      </c>
      <c r="BK573" s="69">
        <f t="shared" si="394"/>
        <v>0</v>
      </c>
      <c r="BL573" s="69">
        <f t="shared" si="394"/>
        <v>0</v>
      </c>
      <c r="BM573" s="69">
        <f t="shared" si="394"/>
        <v>0</v>
      </c>
      <c r="BN573" s="69">
        <f t="shared" si="394"/>
        <v>0</v>
      </c>
      <c r="BO573" s="69">
        <f t="shared" si="394"/>
        <v>0</v>
      </c>
      <c r="BP573" s="69">
        <f t="shared" si="394"/>
        <v>0</v>
      </c>
      <c r="BQ573" s="69">
        <f t="shared" si="394"/>
        <v>0</v>
      </c>
      <c r="BR573" s="69">
        <f t="shared" si="394"/>
        <v>0</v>
      </c>
      <c r="BS573" s="69"/>
      <c r="BT573" s="69"/>
      <c r="BU573" s="69"/>
      <c r="BV573" s="69"/>
      <c r="BW573" s="69"/>
      <c r="BX573" s="69"/>
      <c r="BY573" s="69"/>
      <c r="BZ573" s="69"/>
      <c r="CA573" s="69"/>
      <c r="CB573" s="69"/>
      <c r="CC573" s="69">
        <f>COUNTIFS($A$11:$A$492,"CĐ9",CC$11:CC$492,"1")</f>
        <v>0</v>
      </c>
      <c r="CD573" s="69"/>
      <c r="CE573" s="69">
        <f t="shared" ref="CE573:CR573" si="395">COUNTIFS($A$11:$A$492,"CĐ9",CE$11:CE$492,"1")</f>
        <v>0</v>
      </c>
      <c r="CF573" s="69">
        <f t="shared" si="395"/>
        <v>0</v>
      </c>
      <c r="CG573" s="69">
        <f t="shared" si="395"/>
        <v>0</v>
      </c>
      <c r="CH573" s="69">
        <f t="shared" si="395"/>
        <v>0</v>
      </c>
      <c r="CI573" s="69">
        <f t="shared" si="395"/>
        <v>0</v>
      </c>
      <c r="CJ573" s="69">
        <f t="shared" si="395"/>
        <v>0</v>
      </c>
      <c r="CK573" s="69">
        <f t="shared" si="395"/>
        <v>0</v>
      </c>
      <c r="CL573" s="69">
        <f t="shared" si="395"/>
        <v>0</v>
      </c>
      <c r="CM573" s="69">
        <f t="shared" si="395"/>
        <v>0</v>
      </c>
      <c r="CN573" s="69">
        <f t="shared" si="395"/>
        <v>0</v>
      </c>
      <c r="CO573" s="69">
        <f t="shared" si="395"/>
        <v>0</v>
      </c>
      <c r="CP573" s="69">
        <f t="shared" si="395"/>
        <v>0</v>
      </c>
      <c r="CQ573" s="69">
        <f t="shared" si="395"/>
        <v>0</v>
      </c>
      <c r="CR573" s="69">
        <f t="shared" si="395"/>
        <v>0</v>
      </c>
      <c r="CS573" s="69"/>
      <c r="CT573" s="69">
        <f>COUNTIFS($A$11:$A$492,"CĐ9",CT$11:CT$492,"1")</f>
        <v>0</v>
      </c>
      <c r="CU573" s="69">
        <f>COUNTIFS($A$11:$A$492,"CĐ9",CU$11:CU$492,"1")</f>
        <v>0</v>
      </c>
      <c r="CV573" s="69">
        <f>COUNTIFS($A$11:$A$492,"CĐ9",CV$11:CV$492,"1")</f>
        <v>0</v>
      </c>
      <c r="CW573" s="644"/>
      <c r="CX573" s="645"/>
      <c r="CY573" s="645"/>
      <c r="CZ573" s="645"/>
      <c r="DA573" s="645"/>
      <c r="DB573" s="645"/>
      <c r="DC573" s="645"/>
      <c r="DD573" s="645"/>
      <c r="DE573" s="645"/>
      <c r="DF573" s="646"/>
      <c r="DG573" s="2"/>
      <c r="DH573" s="2"/>
      <c r="DI573" s="2"/>
      <c r="DJ573" s="2"/>
      <c r="DK573" s="2"/>
      <c r="DL573" s="2"/>
      <c r="DM573" s="2"/>
      <c r="DN573" s="2"/>
      <c r="DO573" s="2"/>
      <c r="DP573" s="2"/>
      <c r="DQ573" s="2"/>
      <c r="DR573" s="2"/>
      <c r="DS573" s="2"/>
      <c r="DT573" s="2"/>
      <c r="DU573" s="2"/>
      <c r="DV573" s="2"/>
      <c r="DW573" s="2"/>
      <c r="DX573" s="2"/>
      <c r="DY573" s="2"/>
      <c r="DZ573" s="2"/>
    </row>
    <row r="574" spans="1:130" ht="15.75" x14ac:dyDescent="0.25">
      <c r="A574" s="657"/>
      <c r="B574" s="658"/>
      <c r="C574" s="639"/>
      <c r="D574" s="180" t="s">
        <v>956</v>
      </c>
      <c r="E574" s="1"/>
      <c r="F574" s="1"/>
      <c r="G574" s="2"/>
      <c r="H574" s="2"/>
      <c r="I574" s="2"/>
      <c r="J574" s="2"/>
      <c r="K574" s="2"/>
      <c r="L574" s="2"/>
      <c r="M574" s="4"/>
      <c r="N574" s="302"/>
      <c r="O574" s="116"/>
      <c r="P574" s="116"/>
      <c r="Q574" s="116"/>
      <c r="R574" s="116"/>
      <c r="S574" s="116"/>
      <c r="T574" s="116"/>
      <c r="U574" s="116"/>
      <c r="V574" s="116"/>
      <c r="W574" s="116"/>
      <c r="X574" s="116"/>
      <c r="Y574" s="116"/>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69">
        <f t="shared" ref="BJ574:BR574" si="396">COUNTIFS($A$11:$A$492,"CĐ9",BJ$11:BJ$492,"0")</f>
        <v>0</v>
      </c>
      <c r="BK574" s="69">
        <f t="shared" si="396"/>
        <v>0</v>
      </c>
      <c r="BL574" s="69">
        <f t="shared" si="396"/>
        <v>0</v>
      </c>
      <c r="BM574" s="69">
        <f t="shared" si="396"/>
        <v>0</v>
      </c>
      <c r="BN574" s="69">
        <f t="shared" si="396"/>
        <v>0</v>
      </c>
      <c r="BO574" s="69">
        <f t="shared" si="396"/>
        <v>0</v>
      </c>
      <c r="BP574" s="69">
        <f t="shared" si="396"/>
        <v>0</v>
      </c>
      <c r="BQ574" s="69">
        <f t="shared" si="396"/>
        <v>0</v>
      </c>
      <c r="BR574" s="69">
        <f t="shared" si="396"/>
        <v>0</v>
      </c>
      <c r="BS574" s="69"/>
      <c r="BT574" s="69"/>
      <c r="BU574" s="69"/>
      <c r="BV574" s="69"/>
      <c r="BW574" s="69"/>
      <c r="BX574" s="69"/>
      <c r="BY574" s="69"/>
      <c r="BZ574" s="69"/>
      <c r="CA574" s="69"/>
      <c r="CB574" s="69"/>
      <c r="CC574" s="69">
        <f>COUNTIFS($A$11:$A$492,"CĐ9",CC$11:CC$492,"0")</f>
        <v>0</v>
      </c>
      <c r="CD574" s="69"/>
      <c r="CE574" s="69">
        <f t="shared" ref="CE574:CR574" si="397">COUNTIFS($A$11:$A$492,"CĐ9",CE$11:CE$492,"0")</f>
        <v>0</v>
      </c>
      <c r="CF574" s="69">
        <f t="shared" si="397"/>
        <v>0</v>
      </c>
      <c r="CG574" s="69">
        <f t="shared" si="397"/>
        <v>0</v>
      </c>
      <c r="CH574" s="69">
        <f t="shared" si="397"/>
        <v>0</v>
      </c>
      <c r="CI574" s="69">
        <f t="shared" si="397"/>
        <v>0</v>
      </c>
      <c r="CJ574" s="69">
        <f t="shared" si="397"/>
        <v>0</v>
      </c>
      <c r="CK574" s="69">
        <f t="shared" si="397"/>
        <v>0</v>
      </c>
      <c r="CL574" s="69">
        <f t="shared" si="397"/>
        <v>0</v>
      </c>
      <c r="CM574" s="69">
        <f t="shared" si="397"/>
        <v>0</v>
      </c>
      <c r="CN574" s="69">
        <f t="shared" si="397"/>
        <v>0</v>
      </c>
      <c r="CO574" s="69">
        <f t="shared" si="397"/>
        <v>0</v>
      </c>
      <c r="CP574" s="69">
        <f t="shared" si="397"/>
        <v>0</v>
      </c>
      <c r="CQ574" s="69">
        <f t="shared" si="397"/>
        <v>0</v>
      </c>
      <c r="CR574" s="69">
        <f t="shared" si="397"/>
        <v>0</v>
      </c>
      <c r="CS574" s="69"/>
      <c r="CT574" s="69">
        <f>COUNTIFS($A$11:$A$492,"CĐ9",CT$11:CT$492,"0")</f>
        <v>0</v>
      </c>
      <c r="CU574" s="69">
        <f>COUNTIFS($A$11:$A$492,"CĐ9",CU$11:CU$492,"0")</f>
        <v>0</v>
      </c>
      <c r="CV574" s="69">
        <f>COUNTIFS($A$11:$A$492,"CĐ9",CV$11:CV$492,"0")</f>
        <v>0</v>
      </c>
      <c r="CW574" s="644"/>
      <c r="CX574" s="645"/>
      <c r="CY574" s="645"/>
      <c r="CZ574" s="645"/>
      <c r="DA574" s="645"/>
      <c r="DB574" s="645"/>
      <c r="DC574" s="645"/>
      <c r="DD574" s="645"/>
      <c r="DE574" s="645"/>
      <c r="DF574" s="646"/>
      <c r="DG574" s="2"/>
      <c r="DH574" s="2"/>
      <c r="DI574" s="2"/>
      <c r="DJ574" s="2"/>
      <c r="DK574" s="2"/>
      <c r="DL574" s="2"/>
      <c r="DM574" s="2"/>
      <c r="DN574" s="2"/>
      <c r="DO574" s="2"/>
      <c r="DP574" s="2"/>
      <c r="DQ574" s="2"/>
      <c r="DR574" s="2"/>
      <c r="DS574" s="2"/>
      <c r="DT574" s="2"/>
      <c r="DU574" s="2"/>
      <c r="DV574" s="2"/>
      <c r="DW574" s="2"/>
      <c r="DX574" s="2"/>
      <c r="DY574" s="2"/>
      <c r="DZ574" s="2"/>
    </row>
    <row r="575" spans="1:130" ht="15.75" x14ac:dyDescent="0.25">
      <c r="A575" s="657"/>
      <c r="B575" s="658"/>
      <c r="C575" s="639"/>
      <c r="D575" s="180" t="s">
        <v>957</v>
      </c>
      <c r="E575" s="1"/>
      <c r="F575" s="1"/>
      <c r="G575" s="2"/>
      <c r="H575" s="2"/>
      <c r="I575" s="2"/>
      <c r="J575" s="2"/>
      <c r="K575" s="2"/>
      <c r="L575" s="2"/>
      <c r="M575" s="4"/>
      <c r="N575" s="302"/>
      <c r="O575" s="116"/>
      <c r="P575" s="116"/>
      <c r="Q575" s="116"/>
      <c r="R575" s="116"/>
      <c r="S575" s="116"/>
      <c r="T575" s="116"/>
      <c r="U575" s="116"/>
      <c r="V575" s="116"/>
      <c r="W575" s="116"/>
      <c r="X575" s="116"/>
      <c r="Y575" s="116"/>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69">
        <f t="shared" ref="BJ575:BR575" si="398">COUNTIFS($A$11:$A$492,"CĐ9",BJ$11:BJ$492,"KĐG")</f>
        <v>0</v>
      </c>
      <c r="BK575" s="69">
        <f t="shared" si="398"/>
        <v>0</v>
      </c>
      <c r="BL575" s="69">
        <f t="shared" si="398"/>
        <v>0</v>
      </c>
      <c r="BM575" s="69">
        <f t="shared" si="398"/>
        <v>0</v>
      </c>
      <c r="BN575" s="69">
        <f t="shared" si="398"/>
        <v>0</v>
      </c>
      <c r="BO575" s="69">
        <f t="shared" si="398"/>
        <v>0</v>
      </c>
      <c r="BP575" s="69">
        <f t="shared" si="398"/>
        <v>0</v>
      </c>
      <c r="BQ575" s="69">
        <f t="shared" si="398"/>
        <v>0</v>
      </c>
      <c r="BR575" s="69">
        <f t="shared" si="398"/>
        <v>0</v>
      </c>
      <c r="BS575" s="69"/>
      <c r="BT575" s="69"/>
      <c r="BU575" s="69"/>
      <c r="BV575" s="69"/>
      <c r="BW575" s="69"/>
      <c r="BX575" s="69"/>
      <c r="BY575" s="69"/>
      <c r="BZ575" s="69"/>
      <c r="CA575" s="69"/>
      <c r="CB575" s="69"/>
      <c r="CC575" s="69">
        <f>COUNTIFS($A$11:$A$492,"CĐ9",CC$11:CC$492,"KĐG")</f>
        <v>0</v>
      </c>
      <c r="CD575" s="69"/>
      <c r="CE575" s="69">
        <f t="shared" ref="CE575:CR575" si="399">COUNTIFS($A$11:$A$492,"CĐ9",CE$11:CE$492,"KĐG")</f>
        <v>0</v>
      </c>
      <c r="CF575" s="69">
        <f t="shared" si="399"/>
        <v>0</v>
      </c>
      <c r="CG575" s="69">
        <f t="shared" si="399"/>
        <v>0</v>
      </c>
      <c r="CH575" s="69">
        <f t="shared" si="399"/>
        <v>0</v>
      </c>
      <c r="CI575" s="69">
        <f t="shared" si="399"/>
        <v>0</v>
      </c>
      <c r="CJ575" s="69">
        <f t="shared" si="399"/>
        <v>0</v>
      </c>
      <c r="CK575" s="69">
        <f t="shared" si="399"/>
        <v>0</v>
      </c>
      <c r="CL575" s="69">
        <f t="shared" si="399"/>
        <v>0</v>
      </c>
      <c r="CM575" s="69">
        <f t="shared" si="399"/>
        <v>0</v>
      </c>
      <c r="CN575" s="69">
        <f t="shared" si="399"/>
        <v>0</v>
      </c>
      <c r="CO575" s="69">
        <f t="shared" si="399"/>
        <v>0</v>
      </c>
      <c r="CP575" s="69">
        <f t="shared" si="399"/>
        <v>0</v>
      </c>
      <c r="CQ575" s="69">
        <f t="shared" si="399"/>
        <v>0</v>
      </c>
      <c r="CR575" s="69">
        <f t="shared" si="399"/>
        <v>0</v>
      </c>
      <c r="CS575" s="69"/>
      <c r="CT575" s="69">
        <f>COUNTIFS($A$11:$A$492,"CĐ9",CT$11:CT$492,"KĐG")</f>
        <v>0</v>
      </c>
      <c r="CU575" s="69">
        <f>COUNTIFS($A$11:$A$492,"CĐ9",CU$11:CU$492,"KĐG")</f>
        <v>0</v>
      </c>
      <c r="CV575" s="69">
        <f>COUNTIFS($A$11:$A$492,"CĐ9",CV$11:CV$492,"KĐG")</f>
        <v>0</v>
      </c>
      <c r="CW575" s="644"/>
      <c r="CX575" s="645"/>
      <c r="CY575" s="645"/>
      <c r="CZ575" s="645"/>
      <c r="DA575" s="645"/>
      <c r="DB575" s="645"/>
      <c r="DC575" s="645"/>
      <c r="DD575" s="645"/>
      <c r="DE575" s="645"/>
      <c r="DF575" s="646"/>
      <c r="DG575" s="2"/>
      <c r="DH575" s="2"/>
      <c r="DI575" s="2"/>
      <c r="DJ575" s="2"/>
      <c r="DK575" s="2"/>
      <c r="DL575" s="2"/>
      <c r="DM575" s="2"/>
      <c r="DN575" s="2"/>
      <c r="DO575" s="2"/>
      <c r="DP575" s="2"/>
      <c r="DQ575" s="2"/>
      <c r="DR575" s="2"/>
      <c r="DS575" s="2"/>
      <c r="DT575" s="2"/>
      <c r="DU575" s="2"/>
      <c r="DV575" s="2"/>
      <c r="DW575" s="2"/>
      <c r="DX575" s="2"/>
      <c r="DY575" s="2"/>
      <c r="DZ575" s="2"/>
    </row>
    <row r="576" spans="1:130" ht="15.75" x14ac:dyDescent="0.25">
      <c r="A576" s="657"/>
      <c r="B576" s="658"/>
      <c r="C576" s="639"/>
      <c r="D576" s="180" t="s">
        <v>958</v>
      </c>
      <c r="E576" s="1"/>
      <c r="F576" s="1"/>
      <c r="G576" s="2"/>
      <c r="H576" s="2"/>
      <c r="I576" s="2"/>
      <c r="J576" s="2"/>
      <c r="K576" s="2"/>
      <c r="L576" s="2"/>
      <c r="M576" s="4"/>
      <c r="N576" s="302"/>
      <c r="O576" s="116"/>
      <c r="P576" s="116"/>
      <c r="Q576" s="116"/>
      <c r="R576" s="116"/>
      <c r="S576" s="116"/>
      <c r="T576" s="116"/>
      <c r="U576" s="116"/>
      <c r="V576" s="116"/>
      <c r="W576" s="116"/>
      <c r="X576" s="116"/>
      <c r="Y576" s="116"/>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184" t="e">
        <f t="shared" ref="BJ576:CC576" si="400">BJ575/(BJ572+BJ573+BJ574+BJ575)</f>
        <v>#DIV/0!</v>
      </c>
      <c r="BK576" s="184" t="e">
        <f t="shared" si="400"/>
        <v>#DIV/0!</v>
      </c>
      <c r="BL576" s="184" t="e">
        <f t="shared" si="400"/>
        <v>#DIV/0!</v>
      </c>
      <c r="BM576" s="184" t="e">
        <f t="shared" si="400"/>
        <v>#DIV/0!</v>
      </c>
      <c r="BN576" s="184" t="e">
        <f t="shared" si="400"/>
        <v>#DIV/0!</v>
      </c>
      <c r="BO576" s="184" t="e">
        <f t="shared" si="400"/>
        <v>#DIV/0!</v>
      </c>
      <c r="BP576" s="184" t="e">
        <f t="shared" si="400"/>
        <v>#DIV/0!</v>
      </c>
      <c r="BQ576" s="184" t="e">
        <f t="shared" si="400"/>
        <v>#DIV/0!</v>
      </c>
      <c r="BR576" s="184" t="e">
        <f t="shared" si="400"/>
        <v>#DIV/0!</v>
      </c>
      <c r="BS576" s="184"/>
      <c r="BT576" s="184"/>
      <c r="BU576" s="184"/>
      <c r="BV576" s="184"/>
      <c r="BW576" s="184"/>
      <c r="BX576" s="184"/>
      <c r="BY576" s="184"/>
      <c r="BZ576" s="184"/>
      <c r="CA576" s="184"/>
      <c r="CB576" s="184"/>
      <c r="CC576" s="184" t="e">
        <f t="shared" si="400"/>
        <v>#DIV/0!</v>
      </c>
      <c r="CD576" s="184"/>
      <c r="CE576" s="184" t="e">
        <f t="shared" ref="CE576:CV576" si="401">CE575/(CE572+CE573+CE574+CE575)</f>
        <v>#DIV/0!</v>
      </c>
      <c r="CF576" s="184" t="e">
        <f t="shared" si="401"/>
        <v>#DIV/0!</v>
      </c>
      <c r="CG576" s="184" t="e">
        <f t="shared" si="401"/>
        <v>#DIV/0!</v>
      </c>
      <c r="CH576" s="184" t="e">
        <f t="shared" si="401"/>
        <v>#DIV/0!</v>
      </c>
      <c r="CI576" s="184" t="e">
        <f t="shared" si="401"/>
        <v>#DIV/0!</v>
      </c>
      <c r="CJ576" s="184" t="e">
        <f t="shared" si="401"/>
        <v>#DIV/0!</v>
      </c>
      <c r="CK576" s="184" t="e">
        <f t="shared" si="401"/>
        <v>#DIV/0!</v>
      </c>
      <c r="CL576" s="184" t="e">
        <f t="shared" si="401"/>
        <v>#DIV/0!</v>
      </c>
      <c r="CM576" s="184" t="e">
        <f t="shared" si="401"/>
        <v>#DIV/0!</v>
      </c>
      <c r="CN576" s="184" t="e">
        <f t="shared" si="401"/>
        <v>#DIV/0!</v>
      </c>
      <c r="CO576" s="184" t="e">
        <f t="shared" si="401"/>
        <v>#DIV/0!</v>
      </c>
      <c r="CP576" s="184" t="e">
        <f t="shared" si="401"/>
        <v>#DIV/0!</v>
      </c>
      <c r="CQ576" s="184" t="e">
        <f t="shared" si="401"/>
        <v>#DIV/0!</v>
      </c>
      <c r="CR576" s="184" t="e">
        <f t="shared" si="401"/>
        <v>#DIV/0!</v>
      </c>
      <c r="CS576" s="184"/>
      <c r="CT576" s="184" t="e">
        <f t="shared" si="401"/>
        <v>#DIV/0!</v>
      </c>
      <c r="CU576" s="184" t="e">
        <f t="shared" si="401"/>
        <v>#DIV/0!</v>
      </c>
      <c r="CV576" s="184" t="e">
        <f t="shared" si="401"/>
        <v>#DIV/0!</v>
      </c>
      <c r="CW576" s="647"/>
      <c r="CX576" s="648"/>
      <c r="CY576" s="648"/>
      <c r="CZ576" s="648"/>
      <c r="DA576" s="648"/>
      <c r="DB576" s="648"/>
      <c r="DC576" s="648"/>
      <c r="DD576" s="648"/>
      <c r="DE576" s="648"/>
      <c r="DF576" s="649"/>
      <c r="DG576" s="2"/>
      <c r="DH576" s="2"/>
      <c r="DI576" s="2"/>
      <c r="DJ576" s="2"/>
      <c r="DK576" s="2"/>
      <c r="DL576" s="2"/>
      <c r="DM576" s="2"/>
      <c r="DN576" s="2"/>
      <c r="DO576" s="2"/>
      <c r="DP576" s="2"/>
      <c r="DQ576" s="2"/>
      <c r="DR576" s="2"/>
      <c r="DS576" s="2"/>
      <c r="DT576" s="2"/>
      <c r="DU576" s="2"/>
      <c r="DV576" s="2"/>
      <c r="DW576" s="2"/>
      <c r="DX576" s="2"/>
      <c r="DY576" s="2"/>
      <c r="DZ576" s="2"/>
    </row>
    <row r="577" spans="1:130" ht="15.75" x14ac:dyDescent="0.25">
      <c r="A577" s="657"/>
      <c r="B577" s="658"/>
      <c r="C577" s="639"/>
      <c r="D577" s="195" t="s">
        <v>961</v>
      </c>
      <c r="E577" s="1"/>
      <c r="F577" s="1"/>
      <c r="G577" s="2"/>
      <c r="H577" s="2"/>
      <c r="I577" s="2"/>
      <c r="J577" s="2"/>
      <c r="K577" s="2"/>
      <c r="L577" s="2"/>
      <c r="M577" s="4"/>
      <c r="N577" s="302"/>
      <c r="O577" s="116"/>
      <c r="P577" s="116"/>
      <c r="Q577" s="116"/>
      <c r="R577" s="116"/>
      <c r="S577" s="116"/>
      <c r="T577" s="116"/>
      <c r="U577" s="116"/>
      <c r="V577" s="116"/>
      <c r="W577" s="116"/>
      <c r="X577" s="116"/>
      <c r="Y577" s="116"/>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188" t="e">
        <f t="shared" ref="BJ577:CC577" si="402">(((BJ572*2)+(BJ573*1)+(BJ574*0)+(BJ574*0)))/(BJ572+BJ573+BJ574+BJ575)</f>
        <v>#DIV/0!</v>
      </c>
      <c r="BK577" s="188" t="e">
        <f t="shared" si="402"/>
        <v>#DIV/0!</v>
      </c>
      <c r="BL577" s="188" t="e">
        <f t="shared" si="402"/>
        <v>#DIV/0!</v>
      </c>
      <c r="BM577" s="188" t="e">
        <f t="shared" si="402"/>
        <v>#DIV/0!</v>
      </c>
      <c r="BN577" s="188" t="e">
        <f t="shared" si="402"/>
        <v>#DIV/0!</v>
      </c>
      <c r="BO577" s="188" t="e">
        <f t="shared" si="402"/>
        <v>#DIV/0!</v>
      </c>
      <c r="BP577" s="188" t="e">
        <f t="shared" si="402"/>
        <v>#DIV/0!</v>
      </c>
      <c r="BQ577" s="188" t="e">
        <f t="shared" si="402"/>
        <v>#DIV/0!</v>
      </c>
      <c r="BR577" s="188" t="e">
        <f t="shared" si="402"/>
        <v>#DIV/0!</v>
      </c>
      <c r="BS577" s="188"/>
      <c r="BT577" s="188"/>
      <c r="BU577" s="188"/>
      <c r="BV577" s="188"/>
      <c r="BW577" s="188"/>
      <c r="BX577" s="188"/>
      <c r="BY577" s="188"/>
      <c r="BZ577" s="188"/>
      <c r="CA577" s="188"/>
      <c r="CB577" s="188"/>
      <c r="CC577" s="188" t="e">
        <f t="shared" si="402"/>
        <v>#DIV/0!</v>
      </c>
      <c r="CD577" s="188"/>
      <c r="CE577" s="188" t="e">
        <f t="shared" ref="CE577:CV577" si="403">(((CE572*2)+(CE573*1)+(CE574*0)+(CE574*0)))/(CE572+CE573+CE574+CE575)</f>
        <v>#DIV/0!</v>
      </c>
      <c r="CF577" s="188" t="e">
        <f t="shared" si="403"/>
        <v>#DIV/0!</v>
      </c>
      <c r="CG577" s="188" t="e">
        <f t="shared" si="403"/>
        <v>#DIV/0!</v>
      </c>
      <c r="CH577" s="188" t="e">
        <f t="shared" si="403"/>
        <v>#DIV/0!</v>
      </c>
      <c r="CI577" s="188" t="e">
        <f t="shared" si="403"/>
        <v>#DIV/0!</v>
      </c>
      <c r="CJ577" s="188" t="e">
        <f t="shared" si="403"/>
        <v>#DIV/0!</v>
      </c>
      <c r="CK577" s="188" t="e">
        <f t="shared" si="403"/>
        <v>#DIV/0!</v>
      </c>
      <c r="CL577" s="188" t="e">
        <f t="shared" si="403"/>
        <v>#DIV/0!</v>
      </c>
      <c r="CM577" s="188" t="e">
        <f t="shared" si="403"/>
        <v>#DIV/0!</v>
      </c>
      <c r="CN577" s="188" t="e">
        <f t="shared" si="403"/>
        <v>#DIV/0!</v>
      </c>
      <c r="CO577" s="188" t="e">
        <f t="shared" si="403"/>
        <v>#DIV/0!</v>
      </c>
      <c r="CP577" s="188" t="e">
        <f t="shared" si="403"/>
        <v>#DIV/0!</v>
      </c>
      <c r="CQ577" s="188" t="e">
        <f t="shared" si="403"/>
        <v>#DIV/0!</v>
      </c>
      <c r="CR577" s="188" t="e">
        <f t="shared" si="403"/>
        <v>#DIV/0!</v>
      </c>
      <c r="CS577" s="188"/>
      <c r="CT577" s="188" t="e">
        <f t="shared" si="403"/>
        <v>#DIV/0!</v>
      </c>
      <c r="CU577" s="188" t="e">
        <f t="shared" si="403"/>
        <v>#DIV/0!</v>
      </c>
      <c r="CV577" s="188" t="e">
        <f t="shared" si="403"/>
        <v>#DIV/0!</v>
      </c>
      <c r="CW577" s="189">
        <f>COUNTIF($BJ578:$CV578,"Đ")</f>
        <v>0</v>
      </c>
      <c r="CX577" s="360" t="e">
        <f>CW577/(CY577+DA577+DC577+CW577)</f>
        <v>#DIV/0!</v>
      </c>
      <c r="CY577" s="189">
        <f>COUNTIF($BJ578:$DL578,"CCG")</f>
        <v>0</v>
      </c>
      <c r="CZ577" s="190" t="e">
        <f>CY577/(CW577+DA577+DC577+CY577)</f>
        <v>#DIV/0!</v>
      </c>
      <c r="DA577" s="189">
        <f>COUNTIF($BJ578:$DL578,"CĐ")</f>
        <v>0</v>
      </c>
      <c r="DB577" s="190" t="e">
        <f>DA577/(CW577+CY577+DC577+DA577)</f>
        <v>#DIV/0!</v>
      </c>
      <c r="DC577" s="189">
        <f>COUNTIF($BJ578:$DL578,"KĐG")</f>
        <v>0</v>
      </c>
      <c r="DD577" s="190" t="e">
        <f>DC577/(CW577+CY577+DA577+DC577)</f>
        <v>#DIV/0!</v>
      </c>
      <c r="DE577" s="191" t="e">
        <f>(((CW577*2)+(CY577*1)+(DA577*0)))/(CW577+CY577+DA577)</f>
        <v>#DIV/0!</v>
      </c>
      <c r="DF577" s="191" t="e">
        <f>IF(DE577&gt;=1.6,"Đạt mục tiêu",IF(DE577&gt;=1,"Cần cố gắng","Chưa đạt"))</f>
        <v>#DIV/0!</v>
      </c>
      <c r="DG577" s="2"/>
      <c r="DH577" s="2"/>
      <c r="DI577" s="2"/>
      <c r="DJ577" s="2"/>
      <c r="DK577" s="2"/>
      <c r="DL577" s="2"/>
      <c r="DM577" s="2"/>
      <c r="DN577" s="2"/>
      <c r="DO577" s="2"/>
      <c r="DP577" s="2"/>
      <c r="DQ577" s="2"/>
      <c r="DR577" s="2"/>
      <c r="DS577" s="2"/>
      <c r="DT577" s="2"/>
      <c r="DU577" s="2"/>
      <c r="DV577" s="2"/>
      <c r="DW577" s="2"/>
      <c r="DX577" s="2"/>
      <c r="DY577" s="2"/>
      <c r="DZ577" s="2"/>
    </row>
    <row r="578" spans="1:130" ht="15.75" x14ac:dyDescent="0.25">
      <c r="A578" s="659"/>
      <c r="B578" s="660"/>
      <c r="C578" s="640"/>
      <c r="D578" s="196"/>
      <c r="E578" s="1"/>
      <c r="F578" s="1"/>
      <c r="G578" s="2"/>
      <c r="H578" s="2"/>
      <c r="I578" s="2"/>
      <c r="J578" s="2"/>
      <c r="K578" s="2"/>
      <c r="L578" s="2"/>
      <c r="M578" s="4"/>
      <c r="N578" s="302"/>
      <c r="O578" s="116"/>
      <c r="P578" s="116"/>
      <c r="Q578" s="116"/>
      <c r="R578" s="116"/>
      <c r="S578" s="116"/>
      <c r="T578" s="116"/>
      <c r="U578" s="116"/>
      <c r="V578" s="116"/>
      <c r="W578" s="116"/>
      <c r="X578" s="116"/>
      <c r="Y578" s="116"/>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188" t="e">
        <f t="shared" ref="BJ578:CC578" si="404">IF(BJ576&gt;=50%,"KĐG",IF(BJ577&gt;=1.6,"Đ",IF(BJ577&gt;=1,"CCG","CĐ")))</f>
        <v>#DIV/0!</v>
      </c>
      <c r="BK578" s="188" t="e">
        <f t="shared" si="404"/>
        <v>#DIV/0!</v>
      </c>
      <c r="BL578" s="188" t="e">
        <f t="shared" si="404"/>
        <v>#DIV/0!</v>
      </c>
      <c r="BM578" s="188" t="e">
        <f t="shared" si="404"/>
        <v>#DIV/0!</v>
      </c>
      <c r="BN578" s="188" t="e">
        <f t="shared" si="404"/>
        <v>#DIV/0!</v>
      </c>
      <c r="BO578" s="188" t="e">
        <f t="shared" si="404"/>
        <v>#DIV/0!</v>
      </c>
      <c r="BP578" s="188" t="e">
        <f t="shared" si="404"/>
        <v>#DIV/0!</v>
      </c>
      <c r="BQ578" s="188" t="e">
        <f t="shared" si="404"/>
        <v>#DIV/0!</v>
      </c>
      <c r="BR578" s="188" t="e">
        <f t="shared" si="404"/>
        <v>#DIV/0!</v>
      </c>
      <c r="BS578" s="188"/>
      <c r="BT578" s="188"/>
      <c r="BU578" s="188"/>
      <c r="BV578" s="188"/>
      <c r="BW578" s="188"/>
      <c r="BX578" s="188"/>
      <c r="BY578" s="188"/>
      <c r="BZ578" s="188"/>
      <c r="CA578" s="188"/>
      <c r="CB578" s="188"/>
      <c r="CC578" s="188" t="e">
        <f t="shared" si="404"/>
        <v>#DIV/0!</v>
      </c>
      <c r="CD578" s="188"/>
      <c r="CE578" s="188" t="e">
        <f t="shared" ref="CE578:CV578" si="405">IF(CE576&gt;=50%,"KĐG",IF(CE577&gt;=1.6,"Đ",IF(CE577&gt;=1,"CCG","CĐ")))</f>
        <v>#DIV/0!</v>
      </c>
      <c r="CF578" s="188" t="e">
        <f t="shared" si="405"/>
        <v>#DIV/0!</v>
      </c>
      <c r="CG578" s="188" t="e">
        <f t="shared" si="405"/>
        <v>#DIV/0!</v>
      </c>
      <c r="CH578" s="188" t="e">
        <f t="shared" si="405"/>
        <v>#DIV/0!</v>
      </c>
      <c r="CI578" s="188" t="e">
        <f t="shared" si="405"/>
        <v>#DIV/0!</v>
      </c>
      <c r="CJ578" s="188" t="e">
        <f t="shared" si="405"/>
        <v>#DIV/0!</v>
      </c>
      <c r="CK578" s="188" t="e">
        <f t="shared" si="405"/>
        <v>#DIV/0!</v>
      </c>
      <c r="CL578" s="188" t="e">
        <f t="shared" si="405"/>
        <v>#DIV/0!</v>
      </c>
      <c r="CM578" s="188" t="e">
        <f t="shared" si="405"/>
        <v>#DIV/0!</v>
      </c>
      <c r="CN578" s="188" t="e">
        <f t="shared" si="405"/>
        <v>#DIV/0!</v>
      </c>
      <c r="CO578" s="188" t="e">
        <f t="shared" si="405"/>
        <v>#DIV/0!</v>
      </c>
      <c r="CP578" s="188" t="e">
        <f t="shared" si="405"/>
        <v>#DIV/0!</v>
      </c>
      <c r="CQ578" s="188" t="e">
        <f t="shared" si="405"/>
        <v>#DIV/0!</v>
      </c>
      <c r="CR578" s="188" t="e">
        <f t="shared" si="405"/>
        <v>#DIV/0!</v>
      </c>
      <c r="CS578" s="188"/>
      <c r="CT578" s="188" t="e">
        <f t="shared" si="405"/>
        <v>#DIV/0!</v>
      </c>
      <c r="CU578" s="188" t="e">
        <f t="shared" si="405"/>
        <v>#DIV/0!</v>
      </c>
      <c r="CV578" s="188" t="e">
        <f t="shared" si="405"/>
        <v>#DIV/0!</v>
      </c>
      <c r="CW578" s="192"/>
      <c r="CX578" s="361"/>
      <c r="CY578" s="192"/>
      <c r="CZ578" s="193"/>
      <c r="DA578" s="192"/>
      <c r="DB578" s="193"/>
      <c r="DC578" s="192"/>
      <c r="DD578" s="193"/>
      <c r="DE578" s="194"/>
      <c r="DF578" s="194"/>
      <c r="DG578" s="2"/>
      <c r="DH578" s="2"/>
      <c r="DI578" s="2"/>
      <c r="DJ578" s="2"/>
      <c r="DK578" s="2"/>
      <c r="DL578" s="2"/>
      <c r="DM578" s="2"/>
      <c r="DN578" s="2"/>
      <c r="DO578" s="2"/>
      <c r="DP578" s="2"/>
      <c r="DQ578" s="2"/>
      <c r="DR578" s="2"/>
      <c r="DS578" s="2"/>
      <c r="DT578" s="2"/>
      <c r="DU578" s="2"/>
      <c r="DV578" s="2"/>
      <c r="DW578" s="2"/>
      <c r="DX578" s="2"/>
      <c r="DY578" s="2"/>
      <c r="DZ578" s="2"/>
    </row>
    <row r="579" spans="1:130" ht="15.75" x14ac:dyDescent="0.25">
      <c r="A579" s="670" t="s">
        <v>967</v>
      </c>
      <c r="B579" s="197"/>
      <c r="C579" s="638" t="s">
        <v>14</v>
      </c>
      <c r="D579" s="180" t="s">
        <v>954</v>
      </c>
      <c r="E579" s="1"/>
      <c r="F579" s="1"/>
      <c r="G579" s="2"/>
      <c r="H579" s="2"/>
      <c r="I579" s="2"/>
      <c r="J579" s="2"/>
      <c r="K579" s="2"/>
      <c r="L579" s="2"/>
      <c r="M579" s="4"/>
      <c r="N579" s="302"/>
      <c r="O579" s="116"/>
      <c r="P579" s="116"/>
      <c r="Q579" s="116"/>
      <c r="R579" s="116"/>
      <c r="S579" s="116"/>
      <c r="T579" s="116"/>
      <c r="U579" s="116"/>
      <c r="V579" s="116"/>
      <c r="W579" s="116"/>
      <c r="X579" s="116"/>
      <c r="Y579" s="116"/>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69">
        <f t="shared" ref="BJ579:BR579" si="406">COUNTIFS($J$7:$J$540,"Thể chất",BJ$7:BJ$540,"2")</f>
        <v>96</v>
      </c>
      <c r="BK579" s="69">
        <f t="shared" si="406"/>
        <v>95</v>
      </c>
      <c r="BL579" s="69">
        <f t="shared" si="406"/>
        <v>95</v>
      </c>
      <c r="BM579" s="69">
        <f t="shared" si="406"/>
        <v>96</v>
      </c>
      <c r="BN579" s="69">
        <f t="shared" si="406"/>
        <v>93</v>
      </c>
      <c r="BO579" s="69">
        <f t="shared" si="406"/>
        <v>95</v>
      </c>
      <c r="BP579" s="69">
        <f t="shared" si="406"/>
        <v>93</v>
      </c>
      <c r="BQ579" s="69">
        <f t="shared" si="406"/>
        <v>93</v>
      </c>
      <c r="BR579" s="69">
        <f t="shared" si="406"/>
        <v>79</v>
      </c>
      <c r="BS579" s="69"/>
      <c r="BT579" s="69"/>
      <c r="BU579" s="69"/>
      <c r="BV579" s="69"/>
      <c r="BW579" s="69"/>
      <c r="BX579" s="69"/>
      <c r="BY579" s="69"/>
      <c r="BZ579" s="69"/>
      <c r="CA579" s="69"/>
      <c r="CB579" s="69"/>
      <c r="CC579" s="69">
        <f>COUNTIFS($J$7:$J$540,"Thể chất",CC$7:CC$540,"2")</f>
        <v>92</v>
      </c>
      <c r="CD579" s="69"/>
      <c r="CE579" s="69">
        <f t="shared" ref="CE579:CR579" si="407">COUNTIFS($J$7:$J$540,"Thể chất",CE$7:CE$540,"2")</f>
        <v>92</v>
      </c>
      <c r="CF579" s="69">
        <f t="shared" si="407"/>
        <v>91</v>
      </c>
      <c r="CG579" s="69">
        <f t="shared" si="407"/>
        <v>93</v>
      </c>
      <c r="CH579" s="69">
        <f t="shared" si="407"/>
        <v>90</v>
      </c>
      <c r="CI579" s="69">
        <f t="shared" si="407"/>
        <v>92</v>
      </c>
      <c r="CJ579" s="69">
        <f t="shared" si="407"/>
        <v>90</v>
      </c>
      <c r="CK579" s="69">
        <f t="shared" si="407"/>
        <v>92</v>
      </c>
      <c r="CL579" s="69">
        <f t="shared" si="407"/>
        <v>93</v>
      </c>
      <c r="CM579" s="69">
        <f t="shared" si="407"/>
        <v>92</v>
      </c>
      <c r="CN579" s="69">
        <f t="shared" si="407"/>
        <v>88</v>
      </c>
      <c r="CO579" s="69">
        <f t="shared" si="407"/>
        <v>92</v>
      </c>
      <c r="CP579" s="69">
        <f t="shared" si="407"/>
        <v>90</v>
      </c>
      <c r="CQ579" s="69">
        <f t="shared" si="407"/>
        <v>92</v>
      </c>
      <c r="CR579" s="69">
        <f t="shared" si="407"/>
        <v>96</v>
      </c>
      <c r="CS579" s="69"/>
      <c r="CT579" s="69">
        <f>COUNTIFS($J$7:$J$540,"Thể chất",CT$7:CT$540,"2")</f>
        <v>94</v>
      </c>
      <c r="CU579" s="69">
        <f>COUNTIFS($J$7:$J$540,"Thể chất",CU$7:CU$540,"2")</f>
        <v>98</v>
      </c>
      <c r="CV579" s="69">
        <f>COUNTIFS($J$7:$J$540,"Thể chất",CV$7:CV$540,"2")</f>
        <v>98</v>
      </c>
      <c r="CW579" s="641"/>
      <c r="CX579" s="642"/>
      <c r="CY579" s="642"/>
      <c r="CZ579" s="642"/>
      <c r="DA579" s="642"/>
      <c r="DB579" s="642"/>
      <c r="DC579" s="642"/>
      <c r="DD579" s="642"/>
      <c r="DE579" s="642"/>
      <c r="DF579" s="643"/>
      <c r="DG579" s="2"/>
      <c r="DH579" s="2"/>
      <c r="DI579" s="2"/>
      <c r="DJ579" s="2"/>
      <c r="DK579" s="2"/>
      <c r="DL579" s="2"/>
      <c r="DM579" s="2"/>
      <c r="DN579" s="2"/>
      <c r="DO579" s="2"/>
      <c r="DP579" s="2"/>
      <c r="DQ579" s="2"/>
      <c r="DR579" s="2"/>
      <c r="DS579" s="2"/>
      <c r="DT579" s="2"/>
      <c r="DU579" s="2"/>
      <c r="DV579" s="2"/>
      <c r="DW579" s="2"/>
      <c r="DX579" s="2"/>
      <c r="DY579" s="2"/>
      <c r="DZ579" s="2"/>
    </row>
    <row r="580" spans="1:130" ht="15.75" x14ac:dyDescent="0.25">
      <c r="A580" s="671"/>
      <c r="B580" s="197"/>
      <c r="C580" s="639"/>
      <c r="D580" s="180" t="s">
        <v>955</v>
      </c>
      <c r="E580" s="1"/>
      <c r="F580" s="1"/>
      <c r="G580" s="2"/>
      <c r="H580" s="2"/>
      <c r="I580" s="2"/>
      <c r="J580" s="2"/>
      <c r="K580" s="2"/>
      <c r="L580" s="2"/>
      <c r="M580" s="4"/>
      <c r="N580" s="302"/>
      <c r="O580" s="116"/>
      <c r="P580" s="116"/>
      <c r="Q580" s="116"/>
      <c r="R580" s="116"/>
      <c r="S580" s="116"/>
      <c r="T580" s="116"/>
      <c r="U580" s="116"/>
      <c r="V580" s="116"/>
      <c r="W580" s="116"/>
      <c r="X580" s="116"/>
      <c r="Y580" s="116"/>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69">
        <f t="shared" ref="BJ580:BR580" si="408">COUNTIFS($J$7:$J$540,"Thể chất",BJ$7:BJ$540,"1")</f>
        <v>2</v>
      </c>
      <c r="BK580" s="69">
        <f t="shared" si="408"/>
        <v>3</v>
      </c>
      <c r="BL580" s="69">
        <f t="shared" si="408"/>
        <v>3</v>
      </c>
      <c r="BM580" s="69">
        <f t="shared" si="408"/>
        <v>2</v>
      </c>
      <c r="BN580" s="69">
        <f t="shared" si="408"/>
        <v>5</v>
      </c>
      <c r="BO580" s="69">
        <f t="shared" si="408"/>
        <v>3</v>
      </c>
      <c r="BP580" s="69">
        <f t="shared" si="408"/>
        <v>5</v>
      </c>
      <c r="BQ580" s="69">
        <f t="shared" si="408"/>
        <v>5</v>
      </c>
      <c r="BR580" s="69">
        <f t="shared" si="408"/>
        <v>19</v>
      </c>
      <c r="BS580" s="69"/>
      <c r="BT580" s="69"/>
      <c r="BU580" s="69"/>
      <c r="BV580" s="69"/>
      <c r="BW580" s="69"/>
      <c r="BX580" s="69"/>
      <c r="BY580" s="69"/>
      <c r="BZ580" s="69"/>
      <c r="CA580" s="69"/>
      <c r="CB580" s="69"/>
      <c r="CC580" s="69">
        <f>COUNTIFS($J$7:$J$540,"Thể chất",CC$7:CC$540,"1")</f>
        <v>6</v>
      </c>
      <c r="CD580" s="69"/>
      <c r="CE580" s="69">
        <f t="shared" ref="CE580:CR580" si="409">COUNTIFS($J$7:$J$540,"Thể chất",CE$7:CE$540,"1")</f>
        <v>6</v>
      </c>
      <c r="CF580" s="69">
        <f t="shared" si="409"/>
        <v>7</v>
      </c>
      <c r="CG580" s="69">
        <f t="shared" si="409"/>
        <v>5</v>
      </c>
      <c r="CH580" s="69">
        <f t="shared" si="409"/>
        <v>8</v>
      </c>
      <c r="CI580" s="69">
        <f t="shared" si="409"/>
        <v>6</v>
      </c>
      <c r="CJ580" s="69">
        <f t="shared" si="409"/>
        <v>8</v>
      </c>
      <c r="CK580" s="69">
        <f t="shared" si="409"/>
        <v>6</v>
      </c>
      <c r="CL580" s="69">
        <f t="shared" si="409"/>
        <v>5</v>
      </c>
      <c r="CM580" s="69">
        <f t="shared" si="409"/>
        <v>6</v>
      </c>
      <c r="CN580" s="69">
        <f t="shared" si="409"/>
        <v>10</v>
      </c>
      <c r="CO580" s="69">
        <f t="shared" si="409"/>
        <v>6</v>
      </c>
      <c r="CP580" s="69">
        <f t="shared" si="409"/>
        <v>8</v>
      </c>
      <c r="CQ580" s="69">
        <f t="shared" si="409"/>
        <v>6</v>
      </c>
      <c r="CR580" s="69">
        <f t="shared" si="409"/>
        <v>2</v>
      </c>
      <c r="CS580" s="69"/>
      <c r="CT580" s="69">
        <f>COUNTIFS($J$7:$J$540,"Thể chất",CT$7:CT$540,"1")</f>
        <v>4</v>
      </c>
      <c r="CU580" s="69">
        <f>COUNTIFS($J$7:$J$540,"Thể chất",CU$7:CU$540,"1")</f>
        <v>0</v>
      </c>
      <c r="CV580" s="69">
        <f>COUNTIFS($J$7:$J$540,"Thể chất",CV$7:CV$540,"1")</f>
        <v>0</v>
      </c>
      <c r="CW580" s="644"/>
      <c r="CX580" s="645"/>
      <c r="CY580" s="645"/>
      <c r="CZ580" s="645"/>
      <c r="DA580" s="645"/>
      <c r="DB580" s="645"/>
      <c r="DC580" s="645"/>
      <c r="DD580" s="645"/>
      <c r="DE580" s="645"/>
      <c r="DF580" s="646"/>
      <c r="DG580" s="2"/>
      <c r="DH580" s="2"/>
      <c r="DI580" s="2"/>
      <c r="DJ580" s="2"/>
      <c r="DK580" s="2"/>
      <c r="DL580" s="2"/>
      <c r="DM580" s="2"/>
      <c r="DN580" s="2"/>
      <c r="DO580" s="2"/>
      <c r="DP580" s="2"/>
      <c r="DQ580" s="2"/>
      <c r="DR580" s="2"/>
      <c r="DS580" s="2"/>
      <c r="DT580" s="2"/>
      <c r="DU580" s="2"/>
      <c r="DV580" s="2"/>
      <c r="DW580" s="2"/>
      <c r="DX580" s="2"/>
      <c r="DY580" s="2"/>
      <c r="DZ580" s="2"/>
    </row>
    <row r="581" spans="1:130" ht="15.75" x14ac:dyDescent="0.25">
      <c r="A581" s="671"/>
      <c r="B581" s="197"/>
      <c r="C581" s="639"/>
      <c r="D581" s="180" t="s">
        <v>956</v>
      </c>
      <c r="E581" s="1"/>
      <c r="F581" s="1"/>
      <c r="G581" s="2"/>
      <c r="H581" s="2"/>
      <c r="I581" s="2"/>
      <c r="J581" s="2"/>
      <c r="K581" s="2"/>
      <c r="L581" s="2"/>
      <c r="M581" s="4"/>
      <c r="N581" s="302"/>
      <c r="O581" s="116"/>
      <c r="P581" s="116"/>
      <c r="Q581" s="116"/>
      <c r="R581" s="116"/>
      <c r="S581" s="116"/>
      <c r="T581" s="116"/>
      <c r="U581" s="116"/>
      <c r="V581" s="116"/>
      <c r="W581" s="116"/>
      <c r="X581" s="116"/>
      <c r="Y581" s="116"/>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69">
        <f t="shared" ref="BJ581:BR581" si="410">COUNTIFS($J$7:$J$540,"Thể chất",BJ$7:BJ$540,"0")</f>
        <v>0</v>
      </c>
      <c r="BK581" s="69">
        <f t="shared" si="410"/>
        <v>0</v>
      </c>
      <c r="BL581" s="69">
        <f t="shared" si="410"/>
        <v>0</v>
      </c>
      <c r="BM581" s="69">
        <f t="shared" si="410"/>
        <v>0</v>
      </c>
      <c r="BN581" s="69">
        <f t="shared" si="410"/>
        <v>0</v>
      </c>
      <c r="BO581" s="69">
        <f t="shared" si="410"/>
        <v>0</v>
      </c>
      <c r="BP581" s="69">
        <f t="shared" si="410"/>
        <v>0</v>
      </c>
      <c r="BQ581" s="69">
        <f t="shared" si="410"/>
        <v>0</v>
      </c>
      <c r="BR581" s="69">
        <f t="shared" si="410"/>
        <v>0</v>
      </c>
      <c r="BS581" s="69"/>
      <c r="BT581" s="69"/>
      <c r="BU581" s="69"/>
      <c r="BV581" s="69"/>
      <c r="BW581" s="69"/>
      <c r="BX581" s="69"/>
      <c r="BY581" s="69"/>
      <c r="BZ581" s="69"/>
      <c r="CA581" s="69"/>
      <c r="CB581" s="69"/>
      <c r="CC581" s="69">
        <f>COUNTIFS($J$7:$J$540,"Thể chất",CC$7:CC$540,"0")</f>
        <v>0</v>
      </c>
      <c r="CD581" s="69"/>
      <c r="CE581" s="69">
        <f t="shared" ref="CE581:CR581" si="411">COUNTIFS($J$7:$J$540,"Thể chất",CE$7:CE$540,"0")</f>
        <v>0</v>
      </c>
      <c r="CF581" s="69">
        <f t="shared" si="411"/>
        <v>0</v>
      </c>
      <c r="CG581" s="69">
        <f t="shared" si="411"/>
        <v>0</v>
      </c>
      <c r="CH581" s="69">
        <f t="shared" si="411"/>
        <v>0</v>
      </c>
      <c r="CI581" s="69">
        <f t="shared" si="411"/>
        <v>0</v>
      </c>
      <c r="CJ581" s="69">
        <f t="shared" si="411"/>
        <v>0</v>
      </c>
      <c r="CK581" s="69">
        <f t="shared" si="411"/>
        <v>0</v>
      </c>
      <c r="CL581" s="69">
        <f t="shared" si="411"/>
        <v>0</v>
      </c>
      <c r="CM581" s="69">
        <f t="shared" si="411"/>
        <v>0</v>
      </c>
      <c r="CN581" s="69">
        <f t="shared" si="411"/>
        <v>0</v>
      </c>
      <c r="CO581" s="69">
        <f t="shared" si="411"/>
        <v>0</v>
      </c>
      <c r="CP581" s="69">
        <f t="shared" si="411"/>
        <v>0</v>
      </c>
      <c r="CQ581" s="69">
        <f t="shared" si="411"/>
        <v>0</v>
      </c>
      <c r="CR581" s="69">
        <f t="shared" si="411"/>
        <v>0</v>
      </c>
      <c r="CS581" s="69"/>
      <c r="CT581" s="69">
        <f>COUNTIFS($J$7:$J$540,"Thể chất",CT$7:CT$540,"0")</f>
        <v>0</v>
      </c>
      <c r="CU581" s="69">
        <f>COUNTIFS($J$7:$J$540,"Thể chất",CU$7:CU$540,"0")</f>
        <v>0</v>
      </c>
      <c r="CV581" s="69">
        <f>COUNTIFS($J$7:$J$540,"Thể chất",CV$7:CV$540,"0")</f>
        <v>0</v>
      </c>
      <c r="CW581" s="644"/>
      <c r="CX581" s="645"/>
      <c r="CY581" s="645"/>
      <c r="CZ581" s="645"/>
      <c r="DA581" s="645"/>
      <c r="DB581" s="645"/>
      <c r="DC581" s="645"/>
      <c r="DD581" s="645"/>
      <c r="DE581" s="645"/>
      <c r="DF581" s="646"/>
      <c r="DG581" s="2"/>
      <c r="DH581" s="2"/>
      <c r="DI581" s="2"/>
      <c r="DJ581" s="2"/>
      <c r="DK581" s="2"/>
      <c r="DL581" s="2"/>
      <c r="DM581" s="2"/>
      <c r="DN581" s="2"/>
      <c r="DO581" s="2"/>
      <c r="DP581" s="2"/>
      <c r="DQ581" s="2"/>
      <c r="DR581" s="2"/>
      <c r="DS581" s="2"/>
      <c r="DT581" s="2"/>
      <c r="DU581" s="2"/>
      <c r="DV581" s="2"/>
      <c r="DW581" s="2"/>
      <c r="DX581" s="2"/>
      <c r="DY581" s="2"/>
      <c r="DZ581" s="2"/>
    </row>
    <row r="582" spans="1:130" ht="15.75" x14ac:dyDescent="0.25">
      <c r="A582" s="671"/>
      <c r="B582" s="197"/>
      <c r="C582" s="639"/>
      <c r="D582" s="180" t="s">
        <v>957</v>
      </c>
      <c r="E582" s="1"/>
      <c r="F582" s="1"/>
      <c r="G582" s="2"/>
      <c r="H582" s="2"/>
      <c r="I582" s="2"/>
      <c r="J582" s="2"/>
      <c r="K582" s="2"/>
      <c r="L582" s="2"/>
      <c r="M582" s="4"/>
      <c r="N582" s="302"/>
      <c r="O582" s="116"/>
      <c r="P582" s="116"/>
      <c r="Q582" s="116"/>
      <c r="R582" s="116"/>
      <c r="S582" s="116"/>
      <c r="T582" s="116"/>
      <c r="U582" s="116"/>
      <c r="V582" s="116"/>
      <c r="W582" s="116"/>
      <c r="X582" s="116"/>
      <c r="Y582" s="116"/>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69">
        <f t="shared" ref="BJ582:BR582" si="412">COUNTIFS($J$7:$J$540,"Thể chất",BJ$7:BJ$540,"KĐG")</f>
        <v>0</v>
      </c>
      <c r="BK582" s="69">
        <f t="shared" si="412"/>
        <v>0</v>
      </c>
      <c r="BL582" s="69">
        <f t="shared" si="412"/>
        <v>0</v>
      </c>
      <c r="BM582" s="69">
        <f t="shared" si="412"/>
        <v>0</v>
      </c>
      <c r="BN582" s="69">
        <f t="shared" si="412"/>
        <v>0</v>
      </c>
      <c r="BO582" s="69">
        <f t="shared" si="412"/>
        <v>0</v>
      </c>
      <c r="BP582" s="69">
        <f t="shared" si="412"/>
        <v>0</v>
      </c>
      <c r="BQ582" s="69">
        <f t="shared" si="412"/>
        <v>0</v>
      </c>
      <c r="BR582" s="69">
        <f t="shared" si="412"/>
        <v>0</v>
      </c>
      <c r="BS582" s="69"/>
      <c r="BT582" s="69"/>
      <c r="BU582" s="69"/>
      <c r="BV582" s="69"/>
      <c r="BW582" s="69"/>
      <c r="BX582" s="69"/>
      <c r="BY582" s="69"/>
      <c r="BZ582" s="69"/>
      <c r="CA582" s="69"/>
      <c r="CB582" s="69"/>
      <c r="CC582" s="69">
        <f>COUNTIFS($J$7:$J$540,"Thể chất",CC$7:CC$540,"KĐG")</f>
        <v>0</v>
      </c>
      <c r="CD582" s="69"/>
      <c r="CE582" s="69">
        <f t="shared" ref="CE582:CR582" si="413">COUNTIFS($J$7:$J$540,"Thể chất",CE$7:CE$540,"KĐG")</f>
        <v>0</v>
      </c>
      <c r="CF582" s="69">
        <f t="shared" si="413"/>
        <v>0</v>
      </c>
      <c r="CG582" s="69">
        <f t="shared" si="413"/>
        <v>0</v>
      </c>
      <c r="CH582" s="69">
        <f t="shared" si="413"/>
        <v>0</v>
      </c>
      <c r="CI582" s="69">
        <f t="shared" si="413"/>
        <v>0</v>
      </c>
      <c r="CJ582" s="69">
        <f t="shared" si="413"/>
        <v>0</v>
      </c>
      <c r="CK582" s="69">
        <f t="shared" si="413"/>
        <v>0</v>
      </c>
      <c r="CL582" s="69">
        <f t="shared" si="413"/>
        <v>0</v>
      </c>
      <c r="CM582" s="69">
        <f t="shared" si="413"/>
        <v>0</v>
      </c>
      <c r="CN582" s="69">
        <f t="shared" si="413"/>
        <v>0</v>
      </c>
      <c r="CO582" s="69">
        <f t="shared" si="413"/>
        <v>0</v>
      </c>
      <c r="CP582" s="69">
        <f t="shared" si="413"/>
        <v>0</v>
      </c>
      <c r="CQ582" s="69">
        <f t="shared" si="413"/>
        <v>0</v>
      </c>
      <c r="CR582" s="69">
        <f t="shared" si="413"/>
        <v>0</v>
      </c>
      <c r="CS582" s="69"/>
      <c r="CT582" s="69">
        <f>COUNTIFS($J$7:$J$540,"Thể chất",CT$7:CT$540,"KĐG")</f>
        <v>0</v>
      </c>
      <c r="CU582" s="69">
        <f>COUNTIFS($J$7:$J$540,"Thể chất",CU$7:CU$540,"KĐG")</f>
        <v>0</v>
      </c>
      <c r="CV582" s="69">
        <f>COUNTIFS($J$7:$J$540,"Thể chất",CV$7:CV$540,"KĐG")</f>
        <v>0</v>
      </c>
      <c r="CW582" s="644"/>
      <c r="CX582" s="645"/>
      <c r="CY582" s="645"/>
      <c r="CZ582" s="645"/>
      <c r="DA582" s="645"/>
      <c r="DB582" s="645"/>
      <c r="DC582" s="645"/>
      <c r="DD582" s="645"/>
      <c r="DE582" s="645"/>
      <c r="DF582" s="646"/>
      <c r="DG582" s="2"/>
      <c r="DH582" s="2"/>
      <c r="DI582" s="2"/>
      <c r="DJ582" s="2"/>
      <c r="DK582" s="2"/>
      <c r="DL582" s="2"/>
      <c r="DM582" s="2"/>
      <c r="DN582" s="2"/>
      <c r="DO582" s="2"/>
      <c r="DP582" s="2"/>
      <c r="DQ582" s="2"/>
      <c r="DR582" s="2"/>
      <c r="DS582" s="2"/>
      <c r="DT582" s="2"/>
      <c r="DU582" s="2"/>
      <c r="DV582" s="2"/>
      <c r="DW582" s="2"/>
      <c r="DX582" s="2"/>
      <c r="DY582" s="2"/>
      <c r="DZ582" s="2"/>
    </row>
    <row r="583" spans="1:130" ht="15.75" x14ac:dyDescent="0.25">
      <c r="A583" s="671"/>
      <c r="B583" s="197"/>
      <c r="C583" s="639"/>
      <c r="D583" s="180" t="s">
        <v>958</v>
      </c>
      <c r="E583" s="1"/>
      <c r="F583" s="1"/>
      <c r="G583" s="2"/>
      <c r="H583" s="2"/>
      <c r="I583" s="2"/>
      <c r="J583" s="2"/>
      <c r="K583" s="2"/>
      <c r="L583" s="2"/>
      <c r="M583" s="4"/>
      <c r="N583" s="302"/>
      <c r="O583" s="116"/>
      <c r="P583" s="116"/>
      <c r="Q583" s="116"/>
      <c r="R583" s="116"/>
      <c r="S583" s="116"/>
      <c r="T583" s="116"/>
      <c r="U583" s="116"/>
      <c r="V583" s="116"/>
      <c r="W583" s="116"/>
      <c r="X583" s="116"/>
      <c r="Y583" s="116"/>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184">
        <f t="shared" ref="BJ583:CC583" si="414">BJ582/(BJ579+BJ580+BJ581+BJ582)</f>
        <v>0</v>
      </c>
      <c r="BK583" s="184">
        <f t="shared" si="414"/>
        <v>0</v>
      </c>
      <c r="BL583" s="184">
        <f t="shared" si="414"/>
        <v>0</v>
      </c>
      <c r="BM583" s="184">
        <f t="shared" si="414"/>
        <v>0</v>
      </c>
      <c r="BN583" s="184">
        <f t="shared" si="414"/>
        <v>0</v>
      </c>
      <c r="BO583" s="184">
        <f t="shared" si="414"/>
        <v>0</v>
      </c>
      <c r="BP583" s="184">
        <f t="shared" si="414"/>
        <v>0</v>
      </c>
      <c r="BQ583" s="184">
        <f t="shared" si="414"/>
        <v>0</v>
      </c>
      <c r="BR583" s="184">
        <f t="shared" si="414"/>
        <v>0</v>
      </c>
      <c r="BS583" s="184"/>
      <c r="BT583" s="184"/>
      <c r="BU583" s="184"/>
      <c r="BV583" s="184"/>
      <c r="BW583" s="184"/>
      <c r="BX583" s="184"/>
      <c r="BY583" s="184"/>
      <c r="BZ583" s="184"/>
      <c r="CA583" s="184"/>
      <c r="CB583" s="184"/>
      <c r="CC583" s="184">
        <f t="shared" si="414"/>
        <v>0</v>
      </c>
      <c r="CD583" s="184"/>
      <c r="CE583" s="184">
        <f t="shared" ref="CE583:CV583" si="415">CE582/(CE579+CE580+CE581+CE582)</f>
        <v>0</v>
      </c>
      <c r="CF583" s="184">
        <f t="shared" si="415"/>
        <v>0</v>
      </c>
      <c r="CG583" s="184">
        <f t="shared" si="415"/>
        <v>0</v>
      </c>
      <c r="CH583" s="184">
        <f t="shared" si="415"/>
        <v>0</v>
      </c>
      <c r="CI583" s="184">
        <f t="shared" si="415"/>
        <v>0</v>
      </c>
      <c r="CJ583" s="184">
        <f t="shared" si="415"/>
        <v>0</v>
      </c>
      <c r="CK583" s="184">
        <f t="shared" si="415"/>
        <v>0</v>
      </c>
      <c r="CL583" s="184">
        <f t="shared" si="415"/>
        <v>0</v>
      </c>
      <c r="CM583" s="184">
        <f t="shared" si="415"/>
        <v>0</v>
      </c>
      <c r="CN583" s="184">
        <f t="shared" si="415"/>
        <v>0</v>
      </c>
      <c r="CO583" s="184">
        <f t="shared" si="415"/>
        <v>0</v>
      </c>
      <c r="CP583" s="184">
        <f t="shared" si="415"/>
        <v>0</v>
      </c>
      <c r="CQ583" s="184">
        <f t="shared" si="415"/>
        <v>0</v>
      </c>
      <c r="CR583" s="184">
        <f t="shared" si="415"/>
        <v>0</v>
      </c>
      <c r="CS583" s="184"/>
      <c r="CT583" s="184">
        <f t="shared" si="415"/>
        <v>0</v>
      </c>
      <c r="CU583" s="184">
        <f t="shared" si="415"/>
        <v>0</v>
      </c>
      <c r="CV583" s="184">
        <f t="shared" si="415"/>
        <v>0</v>
      </c>
      <c r="CW583" s="647"/>
      <c r="CX583" s="648"/>
      <c r="CY583" s="648"/>
      <c r="CZ583" s="648"/>
      <c r="DA583" s="648"/>
      <c r="DB583" s="648"/>
      <c r="DC583" s="648"/>
      <c r="DD583" s="648"/>
      <c r="DE583" s="648"/>
      <c r="DF583" s="649"/>
      <c r="DG583" s="2"/>
      <c r="DH583" s="2"/>
      <c r="DI583" s="2"/>
      <c r="DJ583" s="2"/>
      <c r="DK583" s="2"/>
      <c r="DL583" s="2"/>
      <c r="DM583" s="2"/>
      <c r="DN583" s="2"/>
      <c r="DO583" s="2"/>
      <c r="DP583" s="2"/>
      <c r="DQ583" s="2"/>
      <c r="DR583" s="2"/>
      <c r="DS583" s="2"/>
      <c r="DT583" s="2"/>
      <c r="DU583" s="2"/>
      <c r="DV583" s="2"/>
      <c r="DW583" s="2"/>
      <c r="DX583" s="2"/>
      <c r="DY583" s="2"/>
      <c r="DZ583" s="2"/>
    </row>
    <row r="584" spans="1:130" ht="15.75" x14ac:dyDescent="0.25">
      <c r="A584" s="671"/>
      <c r="B584" s="197"/>
      <c r="C584" s="639"/>
      <c r="D584" s="633" t="s">
        <v>968</v>
      </c>
      <c r="E584" s="1"/>
      <c r="F584" s="1"/>
      <c r="G584" s="2"/>
      <c r="H584" s="2"/>
      <c r="I584" s="2"/>
      <c r="J584" s="2"/>
      <c r="K584" s="2"/>
      <c r="L584" s="2"/>
      <c r="M584" s="4"/>
      <c r="N584" s="302"/>
      <c r="O584" s="116"/>
      <c r="P584" s="116"/>
      <c r="Q584" s="116"/>
      <c r="R584" s="116"/>
      <c r="S584" s="116"/>
      <c r="T584" s="116"/>
      <c r="U584" s="116"/>
      <c r="V584" s="116"/>
      <c r="W584" s="116"/>
      <c r="X584" s="116"/>
      <c r="Y584" s="116"/>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188">
        <f t="shared" ref="BJ584:CC584" si="416">(((BJ579*2)+(BJ580*1)+(BJ581*0)+(BJ581*0)))/(BJ579+BJ580+BJ581+BJ582)</f>
        <v>1.9795918367346939</v>
      </c>
      <c r="BK584" s="188">
        <f t="shared" si="416"/>
        <v>1.9693877551020409</v>
      </c>
      <c r="BL584" s="188">
        <f t="shared" si="416"/>
        <v>1.9693877551020409</v>
      </c>
      <c r="BM584" s="188">
        <f t="shared" si="416"/>
        <v>1.9795918367346939</v>
      </c>
      <c r="BN584" s="188">
        <f t="shared" si="416"/>
        <v>1.9489795918367347</v>
      </c>
      <c r="BO584" s="188">
        <f t="shared" si="416"/>
        <v>1.9693877551020409</v>
      </c>
      <c r="BP584" s="188">
        <f t="shared" si="416"/>
        <v>1.9489795918367347</v>
      </c>
      <c r="BQ584" s="188">
        <f t="shared" si="416"/>
        <v>1.9489795918367347</v>
      </c>
      <c r="BR584" s="188">
        <f t="shared" si="416"/>
        <v>1.8061224489795917</v>
      </c>
      <c r="BS584" s="188"/>
      <c r="BT584" s="188"/>
      <c r="BU584" s="188"/>
      <c r="BV584" s="188"/>
      <c r="BW584" s="188"/>
      <c r="BX584" s="188"/>
      <c r="BY584" s="188"/>
      <c r="BZ584" s="188"/>
      <c r="CA584" s="188"/>
      <c r="CB584" s="188"/>
      <c r="CC584" s="188">
        <f t="shared" si="416"/>
        <v>1.9387755102040816</v>
      </c>
      <c r="CD584" s="188"/>
      <c r="CE584" s="188">
        <f t="shared" ref="CE584:CV584" si="417">(((CE579*2)+(CE580*1)+(CE581*0)+(CE581*0)))/(CE579+CE580+CE581+CE582)</f>
        <v>1.9387755102040816</v>
      </c>
      <c r="CF584" s="188">
        <f t="shared" si="417"/>
        <v>1.9285714285714286</v>
      </c>
      <c r="CG584" s="188">
        <f t="shared" si="417"/>
        <v>1.9489795918367347</v>
      </c>
      <c r="CH584" s="188">
        <f t="shared" si="417"/>
        <v>1.9183673469387754</v>
      </c>
      <c r="CI584" s="188">
        <f t="shared" si="417"/>
        <v>1.9387755102040816</v>
      </c>
      <c r="CJ584" s="188">
        <f t="shared" si="417"/>
        <v>1.9183673469387754</v>
      </c>
      <c r="CK584" s="188">
        <f t="shared" si="417"/>
        <v>1.9387755102040816</v>
      </c>
      <c r="CL584" s="188">
        <f t="shared" si="417"/>
        <v>1.9489795918367347</v>
      </c>
      <c r="CM584" s="188">
        <f t="shared" si="417"/>
        <v>1.9387755102040816</v>
      </c>
      <c r="CN584" s="188">
        <f t="shared" si="417"/>
        <v>1.8979591836734695</v>
      </c>
      <c r="CO584" s="188">
        <f t="shared" si="417"/>
        <v>1.9387755102040816</v>
      </c>
      <c r="CP584" s="188">
        <f t="shared" si="417"/>
        <v>1.9183673469387754</v>
      </c>
      <c r="CQ584" s="188">
        <f t="shared" si="417"/>
        <v>1.9387755102040816</v>
      </c>
      <c r="CR584" s="188">
        <f t="shared" si="417"/>
        <v>1.9795918367346939</v>
      </c>
      <c r="CS584" s="188"/>
      <c r="CT584" s="188">
        <f t="shared" si="417"/>
        <v>1.9591836734693877</v>
      </c>
      <c r="CU584" s="188">
        <f t="shared" si="417"/>
        <v>2</v>
      </c>
      <c r="CV584" s="188">
        <f t="shared" si="417"/>
        <v>2</v>
      </c>
      <c r="CW584" s="189">
        <f>COUNTIF($BJ585:$CV585,"Đ")</f>
        <v>27</v>
      </c>
      <c r="CX584" s="360">
        <f>CW584/(CY584+DA584+DC584+CW584)</f>
        <v>1</v>
      </c>
      <c r="CY584" s="189">
        <f>COUNTIF($BJ585:$DL585,"CCG")</f>
        <v>0</v>
      </c>
      <c r="CZ584" s="190">
        <f>CY584/(CW584+DA584+DC584+CY584)</f>
        <v>0</v>
      </c>
      <c r="DA584" s="189">
        <f>COUNTIF($BJ585:$DL585,"CĐ")</f>
        <v>0</v>
      </c>
      <c r="DB584" s="190">
        <f>DA584/(CW584+CY584+DC584+DA584)</f>
        <v>0</v>
      </c>
      <c r="DC584" s="189">
        <f>COUNTIF($BJ585:$DL585,"KĐG")</f>
        <v>0</v>
      </c>
      <c r="DD584" s="190">
        <f>DC584/(CW584+CY584+DA584+DC584)</f>
        <v>0</v>
      </c>
      <c r="DE584" s="191">
        <f>(((CW584*2)+(CY584*1)+(DA584*0)))/(CW584+CY584+DA584)</f>
        <v>2</v>
      </c>
      <c r="DF584" s="191" t="str">
        <f>IF(DE584&gt;=1.6,"Đạt mục tiêu",IF(DE584&gt;=1,"Cần cố gắng","Chưa đạt"))</f>
        <v>Đạt mục tiêu</v>
      </c>
      <c r="DG584" s="2"/>
      <c r="DH584" s="2"/>
      <c r="DI584" s="2"/>
      <c r="DJ584" s="2"/>
      <c r="DK584" s="2"/>
      <c r="DL584" s="2"/>
      <c r="DM584" s="2"/>
      <c r="DN584" s="2"/>
      <c r="DO584" s="2"/>
      <c r="DP584" s="2"/>
      <c r="DQ584" s="2"/>
      <c r="DR584" s="2"/>
      <c r="DS584" s="2"/>
      <c r="DT584" s="2"/>
      <c r="DU584" s="2"/>
      <c r="DV584" s="2"/>
      <c r="DW584" s="2"/>
      <c r="DX584" s="2"/>
      <c r="DY584" s="2"/>
      <c r="DZ584" s="2"/>
    </row>
    <row r="585" spans="1:130" ht="15.75" x14ac:dyDescent="0.25">
      <c r="A585" s="671"/>
      <c r="B585" s="635" t="s">
        <v>179</v>
      </c>
      <c r="C585" s="640"/>
      <c r="D585" s="634"/>
      <c r="E585" s="1"/>
      <c r="F585" s="1"/>
      <c r="G585" s="2"/>
      <c r="H585" s="2"/>
      <c r="I585" s="2"/>
      <c r="J585" s="2"/>
      <c r="K585" s="2"/>
      <c r="L585" s="2"/>
      <c r="M585" s="4"/>
      <c r="N585" s="302"/>
      <c r="O585" s="116"/>
      <c r="P585" s="116"/>
      <c r="Q585" s="116"/>
      <c r="R585" s="116"/>
      <c r="S585" s="116"/>
      <c r="T585" s="116"/>
      <c r="U585" s="116"/>
      <c r="V585" s="116"/>
      <c r="W585" s="116"/>
      <c r="X585" s="116"/>
      <c r="Y585" s="116"/>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188" t="str">
        <f t="shared" ref="BJ585:CC585" si="418">IF(BJ583&gt;=50%,"KĐG",IF(BJ584&gt;=1.6,"Đ",IF(BJ584&gt;=1,"CCG","CĐ")))</f>
        <v>Đ</v>
      </c>
      <c r="BK585" s="188" t="str">
        <f t="shared" si="418"/>
        <v>Đ</v>
      </c>
      <c r="BL585" s="188" t="str">
        <f t="shared" si="418"/>
        <v>Đ</v>
      </c>
      <c r="BM585" s="188" t="str">
        <f t="shared" si="418"/>
        <v>Đ</v>
      </c>
      <c r="BN585" s="188" t="str">
        <f t="shared" si="418"/>
        <v>Đ</v>
      </c>
      <c r="BO585" s="188" t="str">
        <f t="shared" si="418"/>
        <v>Đ</v>
      </c>
      <c r="BP585" s="188" t="str">
        <f t="shared" si="418"/>
        <v>Đ</v>
      </c>
      <c r="BQ585" s="188" t="str">
        <f t="shared" si="418"/>
        <v>Đ</v>
      </c>
      <c r="BR585" s="188" t="str">
        <f t="shared" si="418"/>
        <v>Đ</v>
      </c>
      <c r="BS585" s="188"/>
      <c r="BT585" s="188"/>
      <c r="BU585" s="188"/>
      <c r="BV585" s="188"/>
      <c r="BW585" s="188"/>
      <c r="BX585" s="188"/>
      <c r="BY585" s="188"/>
      <c r="BZ585" s="188"/>
      <c r="CA585" s="188"/>
      <c r="CB585" s="188"/>
      <c r="CC585" s="188" t="str">
        <f t="shared" si="418"/>
        <v>Đ</v>
      </c>
      <c r="CD585" s="188"/>
      <c r="CE585" s="188" t="str">
        <f t="shared" ref="CE585:CV585" si="419">IF(CE583&gt;=50%,"KĐG",IF(CE584&gt;=1.6,"Đ",IF(CE584&gt;=1,"CCG","CĐ")))</f>
        <v>Đ</v>
      </c>
      <c r="CF585" s="188" t="str">
        <f t="shared" si="419"/>
        <v>Đ</v>
      </c>
      <c r="CG585" s="188" t="str">
        <f t="shared" si="419"/>
        <v>Đ</v>
      </c>
      <c r="CH585" s="188" t="str">
        <f t="shared" si="419"/>
        <v>Đ</v>
      </c>
      <c r="CI585" s="188" t="str">
        <f t="shared" si="419"/>
        <v>Đ</v>
      </c>
      <c r="CJ585" s="188" t="str">
        <f t="shared" si="419"/>
        <v>Đ</v>
      </c>
      <c r="CK585" s="188" t="str">
        <f t="shared" si="419"/>
        <v>Đ</v>
      </c>
      <c r="CL585" s="188" t="str">
        <f t="shared" si="419"/>
        <v>Đ</v>
      </c>
      <c r="CM585" s="188" t="str">
        <f t="shared" si="419"/>
        <v>Đ</v>
      </c>
      <c r="CN585" s="188" t="str">
        <f t="shared" si="419"/>
        <v>Đ</v>
      </c>
      <c r="CO585" s="188" t="str">
        <f t="shared" si="419"/>
        <v>Đ</v>
      </c>
      <c r="CP585" s="188" t="str">
        <f t="shared" si="419"/>
        <v>Đ</v>
      </c>
      <c r="CQ585" s="188" t="str">
        <f t="shared" si="419"/>
        <v>Đ</v>
      </c>
      <c r="CR585" s="188" t="str">
        <f t="shared" si="419"/>
        <v>Đ</v>
      </c>
      <c r="CS585" s="188"/>
      <c r="CT585" s="188" t="str">
        <f t="shared" si="419"/>
        <v>Đ</v>
      </c>
      <c r="CU585" s="188" t="str">
        <f t="shared" si="419"/>
        <v>Đ</v>
      </c>
      <c r="CV585" s="188" t="str">
        <f t="shared" si="419"/>
        <v>Đ</v>
      </c>
      <c r="CW585" s="192"/>
      <c r="CX585" s="361"/>
      <c r="CY585" s="192"/>
      <c r="CZ585" s="193"/>
      <c r="DA585" s="192"/>
      <c r="DB585" s="193"/>
      <c r="DC585" s="192"/>
      <c r="DD585" s="193"/>
      <c r="DE585" s="194"/>
      <c r="DF585" s="194"/>
      <c r="DG585" s="2"/>
      <c r="DH585" s="2"/>
      <c r="DI585" s="2"/>
      <c r="DJ585" s="2"/>
      <c r="DK585" s="2"/>
      <c r="DL585" s="2"/>
      <c r="DM585" s="2"/>
      <c r="DN585" s="2"/>
      <c r="DO585" s="2"/>
      <c r="DP585" s="2"/>
      <c r="DQ585" s="2"/>
      <c r="DR585" s="2"/>
      <c r="DS585" s="2"/>
      <c r="DT585" s="2"/>
      <c r="DU585" s="2"/>
      <c r="DV585" s="2"/>
      <c r="DW585" s="2"/>
      <c r="DX585" s="2"/>
      <c r="DY585" s="2"/>
      <c r="DZ585" s="2"/>
    </row>
    <row r="586" spans="1:130" ht="15.75" x14ac:dyDescent="0.25">
      <c r="A586" s="671"/>
      <c r="B586" s="636"/>
      <c r="C586" s="638" t="s">
        <v>179</v>
      </c>
      <c r="D586" s="180" t="s">
        <v>969</v>
      </c>
      <c r="E586" s="1"/>
      <c r="F586" s="1"/>
      <c r="G586" s="2"/>
      <c r="H586" s="2"/>
      <c r="I586" s="2"/>
      <c r="J586" s="2"/>
      <c r="K586" s="2"/>
      <c r="L586" s="2"/>
      <c r="M586" s="4"/>
      <c r="N586" s="302"/>
      <c r="O586" s="116"/>
      <c r="P586" s="116"/>
      <c r="Q586" s="116"/>
      <c r="R586" s="116"/>
      <c r="S586" s="116"/>
      <c r="T586" s="116"/>
      <c r="U586" s="116"/>
      <c r="V586" s="116"/>
      <c r="W586" s="116"/>
      <c r="X586" s="116"/>
      <c r="Y586" s="116"/>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69">
        <f t="shared" ref="BJ586:BR586" si="420">COUNTIFS($J$7:$J$540,"Nhận thức",BJ$7:BJ$540,"2")</f>
        <v>72</v>
      </c>
      <c r="BK586" s="69">
        <f t="shared" si="420"/>
        <v>71</v>
      </c>
      <c r="BL586" s="69">
        <f t="shared" si="420"/>
        <v>70</v>
      </c>
      <c r="BM586" s="69">
        <f t="shared" si="420"/>
        <v>70</v>
      </c>
      <c r="BN586" s="69">
        <f t="shared" si="420"/>
        <v>70</v>
      </c>
      <c r="BO586" s="69">
        <f t="shared" si="420"/>
        <v>70</v>
      </c>
      <c r="BP586" s="69">
        <f t="shared" si="420"/>
        <v>69</v>
      </c>
      <c r="BQ586" s="69">
        <f t="shared" si="420"/>
        <v>69</v>
      </c>
      <c r="BR586" s="69">
        <f t="shared" si="420"/>
        <v>71</v>
      </c>
      <c r="BS586" s="69"/>
      <c r="BT586" s="69"/>
      <c r="BU586" s="69"/>
      <c r="BV586" s="69"/>
      <c r="BW586" s="69"/>
      <c r="BX586" s="69"/>
      <c r="BY586" s="69"/>
      <c r="BZ586" s="69"/>
      <c r="CA586" s="69"/>
      <c r="CB586" s="69"/>
      <c r="CC586" s="69">
        <f>COUNTIFS($J$7:$J$540,"Nhận thức",CC$7:CC$540,"2")</f>
        <v>70</v>
      </c>
      <c r="CD586" s="69"/>
      <c r="CE586" s="69">
        <f t="shared" ref="CE586:CR586" si="421">COUNTIFS($J$7:$J$540,"Nhận thức",CE$7:CE$540,"2")</f>
        <v>69</v>
      </c>
      <c r="CF586" s="69">
        <f t="shared" si="421"/>
        <v>70</v>
      </c>
      <c r="CG586" s="69">
        <f t="shared" si="421"/>
        <v>70</v>
      </c>
      <c r="CH586" s="69">
        <f t="shared" si="421"/>
        <v>67</v>
      </c>
      <c r="CI586" s="69">
        <f t="shared" si="421"/>
        <v>69</v>
      </c>
      <c r="CJ586" s="69">
        <f t="shared" si="421"/>
        <v>70</v>
      </c>
      <c r="CK586" s="69">
        <f t="shared" si="421"/>
        <v>67</v>
      </c>
      <c r="CL586" s="69">
        <f t="shared" si="421"/>
        <v>66</v>
      </c>
      <c r="CM586" s="69">
        <f t="shared" si="421"/>
        <v>68</v>
      </c>
      <c r="CN586" s="69">
        <f t="shared" si="421"/>
        <v>68</v>
      </c>
      <c r="CO586" s="69">
        <f t="shared" si="421"/>
        <v>68</v>
      </c>
      <c r="CP586" s="69">
        <f t="shared" si="421"/>
        <v>69</v>
      </c>
      <c r="CQ586" s="69">
        <f t="shared" si="421"/>
        <v>71</v>
      </c>
      <c r="CR586" s="69">
        <f t="shared" si="421"/>
        <v>72</v>
      </c>
      <c r="CS586" s="69"/>
      <c r="CT586" s="69">
        <f>COUNTIFS($J$7:$J$540,"Nhận thức",CT$7:CT$540,"2")</f>
        <v>72</v>
      </c>
      <c r="CU586" s="69">
        <f>COUNTIFS($J$7:$J$540,"Nhận thức",CU$7:CU$540,"2")</f>
        <v>69</v>
      </c>
      <c r="CV586" s="69">
        <f>COUNTIFS($J$7:$J$540,"Nhận thức",CV$7:CV$540,"2")</f>
        <v>71</v>
      </c>
      <c r="CW586" s="641"/>
      <c r="CX586" s="642"/>
      <c r="CY586" s="642"/>
      <c r="CZ586" s="642"/>
      <c r="DA586" s="642"/>
      <c r="DB586" s="642"/>
      <c r="DC586" s="642"/>
      <c r="DD586" s="642"/>
      <c r="DE586" s="642"/>
      <c r="DF586" s="643"/>
      <c r="DG586" s="2"/>
      <c r="DH586" s="2"/>
      <c r="DI586" s="2"/>
      <c r="DJ586" s="2"/>
      <c r="DK586" s="2"/>
      <c r="DL586" s="2"/>
      <c r="DM586" s="2"/>
      <c r="DN586" s="2"/>
      <c r="DO586" s="2"/>
      <c r="DP586" s="2"/>
      <c r="DQ586" s="2"/>
      <c r="DR586" s="2"/>
      <c r="DS586" s="2"/>
      <c r="DT586" s="2"/>
      <c r="DU586" s="2"/>
      <c r="DV586" s="2"/>
      <c r="DW586" s="2"/>
      <c r="DX586" s="2"/>
      <c r="DY586" s="2"/>
      <c r="DZ586" s="2"/>
    </row>
    <row r="587" spans="1:130" ht="15.75" x14ac:dyDescent="0.25">
      <c r="A587" s="671"/>
      <c r="B587" s="636"/>
      <c r="C587" s="639"/>
      <c r="D587" s="180" t="s">
        <v>955</v>
      </c>
      <c r="E587" s="1"/>
      <c r="F587" s="1"/>
      <c r="G587" s="2"/>
      <c r="H587" s="2"/>
      <c r="I587" s="2"/>
      <c r="J587" s="2"/>
      <c r="K587" s="2"/>
      <c r="L587" s="2"/>
      <c r="M587" s="4"/>
      <c r="N587" s="302"/>
      <c r="O587" s="116"/>
      <c r="P587" s="116"/>
      <c r="Q587" s="116"/>
      <c r="R587" s="116"/>
      <c r="S587" s="116"/>
      <c r="T587" s="116"/>
      <c r="U587" s="116"/>
      <c r="V587" s="116"/>
      <c r="W587" s="116"/>
      <c r="X587" s="116"/>
      <c r="Y587" s="116"/>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69">
        <f t="shared" ref="BJ587:BR587" si="422">COUNTIFS($J$7:$J$540,"Nhận thức",BJ$7:BJ$540,"1")</f>
        <v>0</v>
      </c>
      <c r="BK587" s="69">
        <f t="shared" si="422"/>
        <v>1</v>
      </c>
      <c r="BL587" s="69">
        <f t="shared" si="422"/>
        <v>2</v>
      </c>
      <c r="BM587" s="69">
        <f t="shared" si="422"/>
        <v>2</v>
      </c>
      <c r="BN587" s="69">
        <f t="shared" si="422"/>
        <v>2</v>
      </c>
      <c r="BO587" s="69">
        <f t="shared" si="422"/>
        <v>2</v>
      </c>
      <c r="BP587" s="69">
        <f t="shared" si="422"/>
        <v>3</v>
      </c>
      <c r="BQ587" s="69">
        <f t="shared" si="422"/>
        <v>3</v>
      </c>
      <c r="BR587" s="69">
        <f t="shared" si="422"/>
        <v>1</v>
      </c>
      <c r="BS587" s="69"/>
      <c r="BT587" s="69"/>
      <c r="BU587" s="69"/>
      <c r="BV587" s="69"/>
      <c r="BW587" s="69"/>
      <c r="BX587" s="69"/>
      <c r="BY587" s="69"/>
      <c r="BZ587" s="69"/>
      <c r="CA587" s="69"/>
      <c r="CB587" s="69"/>
      <c r="CC587" s="69">
        <f>COUNTIFS($J$7:$J$540,"Nhận thức",CC$7:CC$540,"1")</f>
        <v>2</v>
      </c>
      <c r="CD587" s="69"/>
      <c r="CE587" s="69">
        <f t="shared" ref="CE587:CR587" si="423">COUNTIFS($J$7:$J$540,"Nhận thức",CE$7:CE$540,"1")</f>
        <v>3</v>
      </c>
      <c r="CF587" s="69">
        <f t="shared" si="423"/>
        <v>2</v>
      </c>
      <c r="CG587" s="69">
        <f t="shared" si="423"/>
        <v>2</v>
      </c>
      <c r="CH587" s="69">
        <f t="shared" si="423"/>
        <v>5</v>
      </c>
      <c r="CI587" s="69">
        <f t="shared" si="423"/>
        <v>3</v>
      </c>
      <c r="CJ587" s="69">
        <f t="shared" si="423"/>
        <v>2</v>
      </c>
      <c r="CK587" s="69">
        <f t="shared" si="423"/>
        <v>5</v>
      </c>
      <c r="CL587" s="69">
        <f t="shared" si="423"/>
        <v>6</v>
      </c>
      <c r="CM587" s="69">
        <f t="shared" si="423"/>
        <v>4</v>
      </c>
      <c r="CN587" s="69">
        <f t="shared" si="423"/>
        <v>4</v>
      </c>
      <c r="CO587" s="69">
        <f t="shared" si="423"/>
        <v>4</v>
      </c>
      <c r="CP587" s="69">
        <f t="shared" si="423"/>
        <v>3</v>
      </c>
      <c r="CQ587" s="69">
        <f t="shared" si="423"/>
        <v>1</v>
      </c>
      <c r="CR587" s="69">
        <f t="shared" si="423"/>
        <v>0</v>
      </c>
      <c r="CS587" s="69"/>
      <c r="CT587" s="69">
        <f>COUNTIFS($J$7:$J$540,"Nhận thức",CT$7:CT$540,"1")</f>
        <v>0</v>
      </c>
      <c r="CU587" s="69">
        <f>COUNTIFS($J$7:$J$540,"Nhận thức",CU$7:CU$540,"1")</f>
        <v>3</v>
      </c>
      <c r="CV587" s="69">
        <f>COUNTIFS($J$7:$J$540,"Nhận thức",CV$7:CV$540,"1")</f>
        <v>1</v>
      </c>
      <c r="CW587" s="644"/>
      <c r="CX587" s="645"/>
      <c r="CY587" s="645"/>
      <c r="CZ587" s="645"/>
      <c r="DA587" s="645"/>
      <c r="DB587" s="645"/>
      <c r="DC587" s="645"/>
      <c r="DD587" s="645"/>
      <c r="DE587" s="645"/>
      <c r="DF587" s="646"/>
      <c r="DG587" s="2"/>
      <c r="DH587" s="2"/>
      <c r="DI587" s="2"/>
      <c r="DJ587" s="2"/>
      <c r="DK587" s="2"/>
      <c r="DL587" s="2"/>
      <c r="DM587" s="2"/>
      <c r="DN587" s="2"/>
      <c r="DO587" s="2"/>
      <c r="DP587" s="2"/>
      <c r="DQ587" s="2"/>
      <c r="DR587" s="2"/>
      <c r="DS587" s="2"/>
      <c r="DT587" s="2"/>
      <c r="DU587" s="2"/>
      <c r="DV587" s="2"/>
      <c r="DW587" s="2"/>
      <c r="DX587" s="2"/>
      <c r="DY587" s="2"/>
      <c r="DZ587" s="2"/>
    </row>
    <row r="588" spans="1:130" ht="15.75" x14ac:dyDescent="0.25">
      <c r="A588" s="671"/>
      <c r="B588" s="636"/>
      <c r="C588" s="639"/>
      <c r="D588" s="180" t="s">
        <v>956</v>
      </c>
      <c r="E588" s="1"/>
      <c r="F588" s="1"/>
      <c r="G588" s="2"/>
      <c r="H588" s="2"/>
      <c r="I588" s="2"/>
      <c r="J588" s="2"/>
      <c r="K588" s="2"/>
      <c r="L588" s="2"/>
      <c r="M588" s="4"/>
      <c r="N588" s="302"/>
      <c r="O588" s="116"/>
      <c r="P588" s="116"/>
      <c r="Q588" s="116"/>
      <c r="R588" s="116"/>
      <c r="S588" s="116"/>
      <c r="T588" s="116"/>
      <c r="U588" s="116"/>
      <c r="V588" s="116"/>
      <c r="W588" s="116"/>
      <c r="X588" s="116"/>
      <c r="Y588" s="116"/>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69">
        <f t="shared" ref="BJ588:BR588" si="424">COUNTIFS($J$7:$J$540,"Nhận thức",BJ$7:BJ$540,"0")</f>
        <v>0</v>
      </c>
      <c r="BK588" s="69">
        <f t="shared" si="424"/>
        <v>0</v>
      </c>
      <c r="BL588" s="69">
        <f t="shared" si="424"/>
        <v>0</v>
      </c>
      <c r="BM588" s="69">
        <f t="shared" si="424"/>
        <v>0</v>
      </c>
      <c r="BN588" s="69">
        <f t="shared" si="424"/>
        <v>0</v>
      </c>
      <c r="BO588" s="69">
        <f t="shared" si="424"/>
        <v>0</v>
      </c>
      <c r="BP588" s="69">
        <f t="shared" si="424"/>
        <v>0</v>
      </c>
      <c r="BQ588" s="69">
        <f t="shared" si="424"/>
        <v>0</v>
      </c>
      <c r="BR588" s="69">
        <f t="shared" si="424"/>
        <v>0</v>
      </c>
      <c r="BS588" s="69"/>
      <c r="BT588" s="69"/>
      <c r="BU588" s="69"/>
      <c r="BV588" s="69"/>
      <c r="BW588" s="69"/>
      <c r="BX588" s="69"/>
      <c r="BY588" s="69"/>
      <c r="BZ588" s="69"/>
      <c r="CA588" s="69"/>
      <c r="CB588" s="69"/>
      <c r="CC588" s="69">
        <f>COUNTIFS($J$7:$J$540,"Nhận thức",CC$7:CC$540,"0")</f>
        <v>0</v>
      </c>
      <c r="CD588" s="69"/>
      <c r="CE588" s="69">
        <f t="shared" ref="CE588:CR588" si="425">COUNTIFS($J$7:$J$540,"Nhận thức",CE$7:CE$540,"0")</f>
        <v>0</v>
      </c>
      <c r="CF588" s="69">
        <f t="shared" si="425"/>
        <v>0</v>
      </c>
      <c r="CG588" s="69">
        <f t="shared" si="425"/>
        <v>0</v>
      </c>
      <c r="CH588" s="69">
        <f t="shared" si="425"/>
        <v>0</v>
      </c>
      <c r="CI588" s="69">
        <f t="shared" si="425"/>
        <v>0</v>
      </c>
      <c r="CJ588" s="69">
        <f t="shared" si="425"/>
        <v>0</v>
      </c>
      <c r="CK588" s="69">
        <f t="shared" si="425"/>
        <v>0</v>
      </c>
      <c r="CL588" s="69">
        <f t="shared" si="425"/>
        <v>0</v>
      </c>
      <c r="CM588" s="69">
        <f t="shared" si="425"/>
        <v>0</v>
      </c>
      <c r="CN588" s="69">
        <f t="shared" si="425"/>
        <v>0</v>
      </c>
      <c r="CO588" s="69">
        <f t="shared" si="425"/>
        <v>0</v>
      </c>
      <c r="CP588" s="69">
        <f t="shared" si="425"/>
        <v>0</v>
      </c>
      <c r="CQ588" s="69">
        <f t="shared" si="425"/>
        <v>0</v>
      </c>
      <c r="CR588" s="69">
        <f t="shared" si="425"/>
        <v>0</v>
      </c>
      <c r="CS588" s="69"/>
      <c r="CT588" s="69">
        <f>COUNTIFS($J$7:$J$540,"Nhận thức",CT$7:CT$540,"0")</f>
        <v>0</v>
      </c>
      <c r="CU588" s="69">
        <f>COUNTIFS($J$7:$J$540,"Nhận thức",CU$7:CU$540,"0")</f>
        <v>0</v>
      </c>
      <c r="CV588" s="69">
        <f>COUNTIFS($J$7:$J$540,"Nhận thức",CV$7:CV$540,"0")</f>
        <v>0</v>
      </c>
      <c r="CW588" s="644"/>
      <c r="CX588" s="645"/>
      <c r="CY588" s="645"/>
      <c r="CZ588" s="645"/>
      <c r="DA588" s="645"/>
      <c r="DB588" s="645"/>
      <c r="DC588" s="645"/>
      <c r="DD588" s="645"/>
      <c r="DE588" s="645"/>
      <c r="DF588" s="646"/>
      <c r="DG588" s="2"/>
      <c r="DH588" s="2"/>
      <c r="DI588" s="2"/>
      <c r="DJ588" s="2"/>
      <c r="DK588" s="2"/>
      <c r="DL588" s="2"/>
      <c r="DM588" s="2"/>
      <c r="DN588" s="2"/>
      <c r="DO588" s="2"/>
      <c r="DP588" s="2"/>
      <c r="DQ588" s="2"/>
      <c r="DR588" s="2"/>
      <c r="DS588" s="2"/>
      <c r="DT588" s="2"/>
      <c r="DU588" s="2"/>
      <c r="DV588" s="2"/>
      <c r="DW588" s="2"/>
      <c r="DX588" s="2"/>
      <c r="DY588" s="2"/>
      <c r="DZ588" s="2"/>
    </row>
    <row r="589" spans="1:130" ht="15.75" x14ac:dyDescent="0.25">
      <c r="A589" s="671"/>
      <c r="B589" s="636"/>
      <c r="C589" s="639"/>
      <c r="D589" s="180" t="s">
        <v>957</v>
      </c>
      <c r="E589" s="1"/>
      <c r="F589" s="1"/>
      <c r="G589" s="2"/>
      <c r="H589" s="2"/>
      <c r="I589" s="2"/>
      <c r="J589" s="2"/>
      <c r="K589" s="2"/>
      <c r="L589" s="2"/>
      <c r="M589" s="4"/>
      <c r="N589" s="302"/>
      <c r="O589" s="116"/>
      <c r="P589" s="116"/>
      <c r="Q589" s="116"/>
      <c r="R589" s="116"/>
      <c r="S589" s="116"/>
      <c r="T589" s="116"/>
      <c r="U589" s="116"/>
      <c r="V589" s="116"/>
      <c r="W589" s="116"/>
      <c r="X589" s="116"/>
      <c r="Y589" s="116"/>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69">
        <f t="shared" ref="BJ589:BR589" si="426">COUNTIFS($J$7:$J$540,"Nhận thức",BJ$7:BJ$540,"KĐG")</f>
        <v>0</v>
      </c>
      <c r="BK589" s="69">
        <f t="shared" si="426"/>
        <v>0</v>
      </c>
      <c r="BL589" s="69">
        <f t="shared" si="426"/>
        <v>0</v>
      </c>
      <c r="BM589" s="69">
        <f t="shared" si="426"/>
        <v>0</v>
      </c>
      <c r="BN589" s="69">
        <f t="shared" si="426"/>
        <v>0</v>
      </c>
      <c r="BO589" s="69">
        <f t="shared" si="426"/>
        <v>0</v>
      </c>
      <c r="BP589" s="69">
        <f t="shared" si="426"/>
        <v>0</v>
      </c>
      <c r="BQ589" s="69">
        <f t="shared" si="426"/>
        <v>0</v>
      </c>
      <c r="BR589" s="69">
        <f t="shared" si="426"/>
        <v>0</v>
      </c>
      <c r="BS589" s="69"/>
      <c r="BT589" s="69"/>
      <c r="BU589" s="69"/>
      <c r="BV589" s="69"/>
      <c r="BW589" s="69"/>
      <c r="BX589" s="69"/>
      <c r="BY589" s="69"/>
      <c r="BZ589" s="69"/>
      <c r="CA589" s="69"/>
      <c r="CB589" s="69"/>
      <c r="CC589" s="69">
        <f>COUNTIFS($J$7:$J$540,"Nhận thức",CC$7:CC$540,"KĐG")</f>
        <v>0</v>
      </c>
      <c r="CD589" s="69"/>
      <c r="CE589" s="69">
        <f t="shared" ref="CE589:CR589" si="427">COUNTIFS($J$7:$J$540,"Nhận thức",CE$7:CE$540,"KĐG")</f>
        <v>0</v>
      </c>
      <c r="CF589" s="69">
        <f t="shared" si="427"/>
        <v>0</v>
      </c>
      <c r="CG589" s="69">
        <f t="shared" si="427"/>
        <v>0</v>
      </c>
      <c r="CH589" s="69">
        <f t="shared" si="427"/>
        <v>0</v>
      </c>
      <c r="CI589" s="69">
        <f t="shared" si="427"/>
        <v>0</v>
      </c>
      <c r="CJ589" s="69">
        <f t="shared" si="427"/>
        <v>0</v>
      </c>
      <c r="CK589" s="69">
        <f t="shared" si="427"/>
        <v>0</v>
      </c>
      <c r="CL589" s="69">
        <f t="shared" si="427"/>
        <v>0</v>
      </c>
      <c r="CM589" s="69">
        <f t="shared" si="427"/>
        <v>0</v>
      </c>
      <c r="CN589" s="69">
        <f t="shared" si="427"/>
        <v>0</v>
      </c>
      <c r="CO589" s="69">
        <f t="shared" si="427"/>
        <v>0</v>
      </c>
      <c r="CP589" s="69">
        <f t="shared" si="427"/>
        <v>0</v>
      </c>
      <c r="CQ589" s="69">
        <f t="shared" si="427"/>
        <v>0</v>
      </c>
      <c r="CR589" s="69">
        <f t="shared" si="427"/>
        <v>0</v>
      </c>
      <c r="CS589" s="69"/>
      <c r="CT589" s="69">
        <f>COUNTIFS($J$7:$J$540,"Nhận thức",CT$7:CT$540,"KĐG")</f>
        <v>0</v>
      </c>
      <c r="CU589" s="69">
        <f>COUNTIFS($J$7:$J$540,"Nhận thức",CU$7:CU$540,"KĐG")</f>
        <v>0</v>
      </c>
      <c r="CV589" s="69">
        <f>COUNTIFS($J$7:$J$540,"Nhận thức",CV$7:CV$540,"KĐG")</f>
        <v>0</v>
      </c>
      <c r="CW589" s="644"/>
      <c r="CX589" s="645"/>
      <c r="CY589" s="645"/>
      <c r="CZ589" s="645"/>
      <c r="DA589" s="645"/>
      <c r="DB589" s="645"/>
      <c r="DC589" s="645"/>
      <c r="DD589" s="645"/>
      <c r="DE589" s="645"/>
      <c r="DF589" s="646"/>
      <c r="DG589" s="2"/>
      <c r="DH589" s="2"/>
      <c r="DI589" s="2"/>
      <c r="DJ589" s="2"/>
      <c r="DK589" s="2"/>
      <c r="DL589" s="2"/>
      <c r="DM589" s="2"/>
      <c r="DN589" s="2"/>
      <c r="DO589" s="2"/>
      <c r="DP589" s="2"/>
      <c r="DQ589" s="2"/>
      <c r="DR589" s="2"/>
      <c r="DS589" s="2"/>
      <c r="DT589" s="2"/>
      <c r="DU589" s="2"/>
      <c r="DV589" s="2"/>
      <c r="DW589" s="2"/>
      <c r="DX589" s="2"/>
      <c r="DY589" s="2"/>
      <c r="DZ589" s="2"/>
    </row>
    <row r="590" spans="1:130" ht="15.75" x14ac:dyDescent="0.25">
      <c r="A590" s="671"/>
      <c r="B590" s="636"/>
      <c r="C590" s="639"/>
      <c r="D590" s="180" t="s">
        <v>958</v>
      </c>
      <c r="E590" s="1"/>
      <c r="F590" s="1"/>
      <c r="G590" s="2"/>
      <c r="H590" s="2"/>
      <c r="I590" s="2"/>
      <c r="J590" s="2"/>
      <c r="K590" s="2"/>
      <c r="L590" s="2"/>
      <c r="M590" s="4"/>
      <c r="N590" s="302"/>
      <c r="O590" s="116"/>
      <c r="P590" s="116"/>
      <c r="Q590" s="116"/>
      <c r="R590" s="116"/>
      <c r="S590" s="116"/>
      <c r="T590" s="116"/>
      <c r="U590" s="116"/>
      <c r="V590" s="116"/>
      <c r="W590" s="116"/>
      <c r="X590" s="116"/>
      <c r="Y590" s="116"/>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184">
        <f t="shared" ref="BJ590:CC590" si="428">BJ589/(BJ586+BJ587+BJ588+BJ589)</f>
        <v>0</v>
      </c>
      <c r="BK590" s="184">
        <f t="shared" si="428"/>
        <v>0</v>
      </c>
      <c r="BL590" s="184">
        <f t="shared" si="428"/>
        <v>0</v>
      </c>
      <c r="BM590" s="184">
        <f t="shared" si="428"/>
        <v>0</v>
      </c>
      <c r="BN590" s="184">
        <f t="shared" si="428"/>
        <v>0</v>
      </c>
      <c r="BO590" s="184">
        <f t="shared" si="428"/>
        <v>0</v>
      </c>
      <c r="BP590" s="184">
        <f t="shared" si="428"/>
        <v>0</v>
      </c>
      <c r="BQ590" s="184">
        <f t="shared" si="428"/>
        <v>0</v>
      </c>
      <c r="BR590" s="184">
        <f t="shared" si="428"/>
        <v>0</v>
      </c>
      <c r="BS590" s="184"/>
      <c r="BT590" s="184"/>
      <c r="BU590" s="184"/>
      <c r="BV590" s="184"/>
      <c r="BW590" s="184"/>
      <c r="BX590" s="184"/>
      <c r="BY590" s="184"/>
      <c r="BZ590" s="184"/>
      <c r="CA590" s="184"/>
      <c r="CB590" s="184"/>
      <c r="CC590" s="184">
        <f t="shared" si="428"/>
        <v>0</v>
      </c>
      <c r="CD590" s="184"/>
      <c r="CE590" s="184">
        <f t="shared" ref="CE590:CV590" si="429">CE589/(CE586+CE587+CE588+CE589)</f>
        <v>0</v>
      </c>
      <c r="CF590" s="184">
        <f t="shared" si="429"/>
        <v>0</v>
      </c>
      <c r="CG590" s="184">
        <f t="shared" si="429"/>
        <v>0</v>
      </c>
      <c r="CH590" s="184">
        <f t="shared" si="429"/>
        <v>0</v>
      </c>
      <c r="CI590" s="184">
        <f t="shared" si="429"/>
        <v>0</v>
      </c>
      <c r="CJ590" s="184">
        <f t="shared" si="429"/>
        <v>0</v>
      </c>
      <c r="CK590" s="184">
        <f t="shared" si="429"/>
        <v>0</v>
      </c>
      <c r="CL590" s="184">
        <f t="shared" si="429"/>
        <v>0</v>
      </c>
      <c r="CM590" s="184">
        <f t="shared" si="429"/>
        <v>0</v>
      </c>
      <c r="CN590" s="184">
        <f t="shared" si="429"/>
        <v>0</v>
      </c>
      <c r="CO590" s="184">
        <f t="shared" si="429"/>
        <v>0</v>
      </c>
      <c r="CP590" s="184">
        <f t="shared" si="429"/>
        <v>0</v>
      </c>
      <c r="CQ590" s="184">
        <f t="shared" si="429"/>
        <v>0</v>
      </c>
      <c r="CR590" s="184">
        <f t="shared" si="429"/>
        <v>0</v>
      </c>
      <c r="CS590" s="184"/>
      <c r="CT590" s="184">
        <f t="shared" si="429"/>
        <v>0</v>
      </c>
      <c r="CU590" s="184">
        <f t="shared" si="429"/>
        <v>0</v>
      </c>
      <c r="CV590" s="184">
        <f t="shared" si="429"/>
        <v>0</v>
      </c>
      <c r="CW590" s="647"/>
      <c r="CX590" s="648"/>
      <c r="CY590" s="648"/>
      <c r="CZ590" s="648"/>
      <c r="DA590" s="648"/>
      <c r="DB590" s="648"/>
      <c r="DC590" s="648"/>
      <c r="DD590" s="648"/>
      <c r="DE590" s="648"/>
      <c r="DF590" s="649"/>
      <c r="DG590" s="2"/>
      <c r="DH590" s="2"/>
      <c r="DI590" s="2"/>
      <c r="DJ590" s="2"/>
      <c r="DK590" s="2"/>
      <c r="DL590" s="2"/>
      <c r="DM590" s="2"/>
      <c r="DN590" s="2"/>
      <c r="DO590" s="2"/>
      <c r="DP590" s="2"/>
      <c r="DQ590" s="2"/>
      <c r="DR590" s="2"/>
      <c r="DS590" s="2"/>
      <c r="DT590" s="2"/>
      <c r="DU590" s="2"/>
      <c r="DV590" s="2"/>
      <c r="DW590" s="2"/>
      <c r="DX590" s="2"/>
      <c r="DY590" s="2"/>
      <c r="DZ590" s="2"/>
    </row>
    <row r="591" spans="1:130" ht="15.75" x14ac:dyDescent="0.25">
      <c r="A591" s="671"/>
      <c r="B591" s="637"/>
      <c r="C591" s="639"/>
      <c r="D591" s="633" t="s">
        <v>970</v>
      </c>
      <c r="E591" s="1"/>
      <c r="F591" s="1"/>
      <c r="G591" s="2"/>
      <c r="H591" s="2"/>
      <c r="I591" s="2"/>
      <c r="J591" s="2"/>
      <c r="K591" s="2"/>
      <c r="L591" s="2"/>
      <c r="M591" s="4"/>
      <c r="N591" s="302"/>
      <c r="O591" s="116"/>
      <c r="P591" s="116"/>
      <c r="Q591" s="116"/>
      <c r="R591" s="116"/>
      <c r="S591" s="116"/>
      <c r="T591" s="116"/>
      <c r="U591" s="116"/>
      <c r="V591" s="116"/>
      <c r="W591" s="116"/>
      <c r="X591" s="116"/>
      <c r="Y591" s="116"/>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188">
        <f t="shared" ref="BJ591:CC591" si="430">(((BJ586*2)+(BJ587*1)+(BJ588*0)+(BJ588*0)))/(BJ586+BJ587+BJ588+BJ589)</f>
        <v>2</v>
      </c>
      <c r="BK591" s="188">
        <f t="shared" si="430"/>
        <v>1.9861111111111112</v>
      </c>
      <c r="BL591" s="188">
        <f t="shared" si="430"/>
        <v>1.9722222222222223</v>
      </c>
      <c r="BM591" s="188">
        <f t="shared" si="430"/>
        <v>1.9722222222222223</v>
      </c>
      <c r="BN591" s="188">
        <f t="shared" si="430"/>
        <v>1.9722222222222223</v>
      </c>
      <c r="BO591" s="188">
        <f t="shared" si="430"/>
        <v>1.9722222222222223</v>
      </c>
      <c r="BP591" s="188">
        <f t="shared" si="430"/>
        <v>1.9583333333333333</v>
      </c>
      <c r="BQ591" s="188">
        <f t="shared" si="430"/>
        <v>1.9583333333333333</v>
      </c>
      <c r="BR591" s="188">
        <f t="shared" si="430"/>
        <v>1.9861111111111112</v>
      </c>
      <c r="BS591" s="188"/>
      <c r="BT591" s="188"/>
      <c r="BU591" s="188"/>
      <c r="BV591" s="188"/>
      <c r="BW591" s="188"/>
      <c r="BX591" s="188"/>
      <c r="BY591" s="188"/>
      <c r="BZ591" s="188"/>
      <c r="CA591" s="188"/>
      <c r="CB591" s="188"/>
      <c r="CC591" s="188">
        <f t="shared" si="430"/>
        <v>1.9722222222222223</v>
      </c>
      <c r="CD591" s="188"/>
      <c r="CE591" s="188">
        <f t="shared" ref="CE591:CV591" si="431">(((CE586*2)+(CE587*1)+(CE588*0)+(CE588*0)))/(CE586+CE587+CE588+CE589)</f>
        <v>1.9583333333333333</v>
      </c>
      <c r="CF591" s="188">
        <f t="shared" si="431"/>
        <v>1.9722222222222223</v>
      </c>
      <c r="CG591" s="188">
        <f t="shared" si="431"/>
        <v>1.9722222222222223</v>
      </c>
      <c r="CH591" s="188">
        <f t="shared" si="431"/>
        <v>1.9305555555555556</v>
      </c>
      <c r="CI591" s="188">
        <f t="shared" si="431"/>
        <v>1.9583333333333333</v>
      </c>
      <c r="CJ591" s="188">
        <f t="shared" si="431"/>
        <v>1.9722222222222223</v>
      </c>
      <c r="CK591" s="188">
        <f t="shared" si="431"/>
        <v>1.9305555555555556</v>
      </c>
      <c r="CL591" s="188">
        <f t="shared" si="431"/>
        <v>1.9166666666666667</v>
      </c>
      <c r="CM591" s="188">
        <f t="shared" si="431"/>
        <v>1.9444444444444444</v>
      </c>
      <c r="CN591" s="188">
        <f t="shared" si="431"/>
        <v>1.9444444444444444</v>
      </c>
      <c r="CO591" s="188">
        <f t="shared" si="431"/>
        <v>1.9444444444444444</v>
      </c>
      <c r="CP591" s="188">
        <f t="shared" si="431"/>
        <v>1.9583333333333333</v>
      </c>
      <c r="CQ591" s="188">
        <f t="shared" si="431"/>
        <v>1.9861111111111112</v>
      </c>
      <c r="CR591" s="188">
        <f t="shared" si="431"/>
        <v>2</v>
      </c>
      <c r="CS591" s="188"/>
      <c r="CT591" s="188">
        <f t="shared" si="431"/>
        <v>2</v>
      </c>
      <c r="CU591" s="188">
        <f t="shared" si="431"/>
        <v>1.9583333333333333</v>
      </c>
      <c r="CV591" s="188">
        <f t="shared" si="431"/>
        <v>1.9861111111111112</v>
      </c>
      <c r="CW591" s="189">
        <f>COUNTIF($BJ592:$CV592,"Đ")</f>
        <v>27</v>
      </c>
      <c r="CX591" s="360">
        <f>CW591/(CY591+DA591+DC591+CW591)</f>
        <v>1</v>
      </c>
      <c r="CY591" s="189">
        <f>COUNTIF($BJ592:$DL592,"CCG")</f>
        <v>0</v>
      </c>
      <c r="CZ591" s="190">
        <f>CY591/(CW591+DA591+DC591+CY591)</f>
        <v>0</v>
      </c>
      <c r="DA591" s="189">
        <f>COUNTIF($BJ592:$DL592,"CĐ")</f>
        <v>0</v>
      </c>
      <c r="DB591" s="190">
        <f>DA591/(CW591+CY591+DC591+DA591)</f>
        <v>0</v>
      </c>
      <c r="DC591" s="189">
        <f>COUNTIF($BJ592:$DL592,"KĐG")</f>
        <v>0</v>
      </c>
      <c r="DD591" s="190">
        <f>DC591/(CW591+CY591+DA591+DC591)</f>
        <v>0</v>
      </c>
      <c r="DE591" s="191">
        <f>(((CW591*2)+(CY591*1)+(DA591*0)))/(CW591+CY591+DA591)</f>
        <v>2</v>
      </c>
      <c r="DF591" s="191" t="str">
        <f>IF(DE591&gt;=1.6,"Đạt mục tiêu",IF(DE591&gt;=1,"Cần cố gắng","Chưa đạt"))</f>
        <v>Đạt mục tiêu</v>
      </c>
      <c r="DG591" s="2"/>
      <c r="DH591" s="2"/>
      <c r="DI591" s="2"/>
      <c r="DJ591" s="2"/>
      <c r="DK591" s="2"/>
      <c r="DL591" s="2"/>
      <c r="DM591" s="2"/>
      <c r="DN591" s="2"/>
      <c r="DO591" s="2"/>
      <c r="DP591" s="2"/>
      <c r="DQ591" s="2"/>
      <c r="DR591" s="2"/>
      <c r="DS591" s="2"/>
      <c r="DT591" s="2"/>
      <c r="DU591" s="2"/>
      <c r="DV591" s="2"/>
      <c r="DW591" s="2"/>
      <c r="DX591" s="2"/>
      <c r="DY591" s="2"/>
      <c r="DZ591" s="2"/>
    </row>
    <row r="592" spans="1:130" ht="15.75" x14ac:dyDescent="0.25">
      <c r="A592" s="671"/>
      <c r="B592" s="635" t="s">
        <v>339</v>
      </c>
      <c r="C592" s="640"/>
      <c r="D592" s="634"/>
      <c r="E592" s="1"/>
      <c r="F592" s="1"/>
      <c r="G592" s="2"/>
      <c r="H592" s="2"/>
      <c r="I592" s="2"/>
      <c r="J592" s="2"/>
      <c r="K592" s="2"/>
      <c r="L592" s="2"/>
      <c r="M592" s="4"/>
      <c r="N592" s="302"/>
      <c r="O592" s="116"/>
      <c r="P592" s="116"/>
      <c r="Q592" s="116"/>
      <c r="R592" s="116"/>
      <c r="S592" s="116"/>
      <c r="T592" s="116"/>
      <c r="U592" s="116"/>
      <c r="V592" s="116"/>
      <c r="W592" s="116"/>
      <c r="X592" s="116"/>
      <c r="Y592" s="116"/>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188" t="str">
        <f t="shared" ref="BJ592:CC592" si="432">IF(BJ590&gt;=50%,"KĐG",IF(BJ591&gt;=1.6,"Đ",IF(BJ591&gt;=1,"CCG","CĐ")))</f>
        <v>Đ</v>
      </c>
      <c r="BK592" s="188" t="str">
        <f t="shared" si="432"/>
        <v>Đ</v>
      </c>
      <c r="BL592" s="188" t="str">
        <f t="shared" si="432"/>
        <v>Đ</v>
      </c>
      <c r="BM592" s="188" t="str">
        <f t="shared" si="432"/>
        <v>Đ</v>
      </c>
      <c r="BN592" s="188" t="str">
        <f t="shared" si="432"/>
        <v>Đ</v>
      </c>
      <c r="BO592" s="188" t="str">
        <f t="shared" si="432"/>
        <v>Đ</v>
      </c>
      <c r="BP592" s="188" t="str">
        <f t="shared" si="432"/>
        <v>Đ</v>
      </c>
      <c r="BQ592" s="188" t="str">
        <f t="shared" si="432"/>
        <v>Đ</v>
      </c>
      <c r="BR592" s="188" t="str">
        <f t="shared" si="432"/>
        <v>Đ</v>
      </c>
      <c r="BS592" s="188"/>
      <c r="BT592" s="188"/>
      <c r="BU592" s="188"/>
      <c r="BV592" s="188"/>
      <c r="BW592" s="188"/>
      <c r="BX592" s="188"/>
      <c r="BY592" s="188"/>
      <c r="BZ592" s="188"/>
      <c r="CA592" s="188"/>
      <c r="CB592" s="188"/>
      <c r="CC592" s="188" t="str">
        <f t="shared" si="432"/>
        <v>Đ</v>
      </c>
      <c r="CD592" s="188"/>
      <c r="CE592" s="188" t="str">
        <f t="shared" ref="CE592:CV592" si="433">IF(CE590&gt;=50%,"KĐG",IF(CE591&gt;=1.6,"Đ",IF(CE591&gt;=1,"CCG","CĐ")))</f>
        <v>Đ</v>
      </c>
      <c r="CF592" s="188" t="str">
        <f t="shared" si="433"/>
        <v>Đ</v>
      </c>
      <c r="CG592" s="188" t="str">
        <f t="shared" si="433"/>
        <v>Đ</v>
      </c>
      <c r="CH592" s="188" t="str">
        <f t="shared" si="433"/>
        <v>Đ</v>
      </c>
      <c r="CI592" s="188" t="str">
        <f t="shared" si="433"/>
        <v>Đ</v>
      </c>
      <c r="CJ592" s="188" t="str">
        <f t="shared" si="433"/>
        <v>Đ</v>
      </c>
      <c r="CK592" s="188" t="str">
        <f t="shared" si="433"/>
        <v>Đ</v>
      </c>
      <c r="CL592" s="188" t="str">
        <f t="shared" si="433"/>
        <v>Đ</v>
      </c>
      <c r="CM592" s="188" t="str">
        <f t="shared" si="433"/>
        <v>Đ</v>
      </c>
      <c r="CN592" s="188" t="str">
        <f t="shared" si="433"/>
        <v>Đ</v>
      </c>
      <c r="CO592" s="188" t="str">
        <f t="shared" si="433"/>
        <v>Đ</v>
      </c>
      <c r="CP592" s="188" t="str">
        <f t="shared" si="433"/>
        <v>Đ</v>
      </c>
      <c r="CQ592" s="188" t="str">
        <f t="shared" si="433"/>
        <v>Đ</v>
      </c>
      <c r="CR592" s="188" t="str">
        <f t="shared" si="433"/>
        <v>Đ</v>
      </c>
      <c r="CS592" s="188"/>
      <c r="CT592" s="188" t="str">
        <f t="shared" si="433"/>
        <v>Đ</v>
      </c>
      <c r="CU592" s="188" t="str">
        <f t="shared" si="433"/>
        <v>Đ</v>
      </c>
      <c r="CV592" s="188" t="str">
        <f t="shared" si="433"/>
        <v>Đ</v>
      </c>
      <c r="CW592" s="192"/>
      <c r="CX592" s="361"/>
      <c r="CY592" s="192"/>
      <c r="CZ592" s="193"/>
      <c r="DA592" s="192"/>
      <c r="DB592" s="193"/>
      <c r="DC592" s="192"/>
      <c r="DD592" s="193"/>
      <c r="DE592" s="194"/>
      <c r="DF592" s="194"/>
      <c r="DG592" s="2"/>
      <c r="DH592" s="2"/>
      <c r="DI592" s="2"/>
      <c r="DJ592" s="2"/>
      <c r="DK592" s="2"/>
      <c r="DL592" s="2"/>
      <c r="DM592" s="2"/>
      <c r="DN592" s="2"/>
      <c r="DO592" s="2"/>
      <c r="DP592" s="2"/>
      <c r="DQ592" s="2"/>
      <c r="DR592" s="2"/>
      <c r="DS592" s="2"/>
      <c r="DT592" s="2"/>
      <c r="DU592" s="2"/>
      <c r="DV592" s="2"/>
      <c r="DW592" s="2"/>
      <c r="DX592" s="2"/>
      <c r="DY592" s="2"/>
      <c r="DZ592" s="2"/>
    </row>
    <row r="593" spans="1:130" ht="15.75" x14ac:dyDescent="0.25">
      <c r="A593" s="671"/>
      <c r="B593" s="636"/>
      <c r="C593" s="638" t="s">
        <v>339</v>
      </c>
      <c r="D593" s="180" t="s">
        <v>954</v>
      </c>
      <c r="E593" s="1"/>
      <c r="F593" s="1"/>
      <c r="G593" s="2"/>
      <c r="H593" s="2"/>
      <c r="I593" s="2"/>
      <c r="J593" s="2"/>
      <c r="K593" s="2"/>
      <c r="L593" s="2"/>
      <c r="M593" s="4"/>
      <c r="N593" s="302"/>
      <c r="O593" s="116"/>
      <c r="P593" s="116"/>
      <c r="Q593" s="116"/>
      <c r="R593" s="116"/>
      <c r="S593" s="116"/>
      <c r="T593" s="116"/>
      <c r="U593" s="116"/>
      <c r="V593" s="116"/>
      <c r="W593" s="116"/>
      <c r="X593" s="116"/>
      <c r="Y593" s="116"/>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69">
        <f t="shared" ref="BJ593:BR593" si="434">COUNTIFS($J$7:$J$540,"Ngôn ngữ",BJ$7:BJ$540,"2")</f>
        <v>47</v>
      </c>
      <c r="BK593" s="69">
        <f t="shared" si="434"/>
        <v>44</v>
      </c>
      <c r="BL593" s="69">
        <f t="shared" si="434"/>
        <v>43</v>
      </c>
      <c r="BM593" s="69">
        <f t="shared" si="434"/>
        <v>43</v>
      </c>
      <c r="BN593" s="69">
        <f t="shared" si="434"/>
        <v>44</v>
      </c>
      <c r="BO593" s="69">
        <f t="shared" si="434"/>
        <v>44</v>
      </c>
      <c r="BP593" s="69">
        <f t="shared" si="434"/>
        <v>44</v>
      </c>
      <c r="BQ593" s="69">
        <f t="shared" si="434"/>
        <v>45</v>
      </c>
      <c r="BR593" s="69">
        <f t="shared" si="434"/>
        <v>45</v>
      </c>
      <c r="BS593" s="69"/>
      <c r="BT593" s="69"/>
      <c r="BU593" s="69"/>
      <c r="BV593" s="69"/>
      <c r="BW593" s="69"/>
      <c r="BX593" s="69"/>
      <c r="BY593" s="69"/>
      <c r="BZ593" s="69"/>
      <c r="CA593" s="69"/>
      <c r="CB593" s="69"/>
      <c r="CC593" s="69">
        <f>COUNTIFS($J$7:$J$540,"Ngôn ngữ",CC$7:CC$540,"2")</f>
        <v>42</v>
      </c>
      <c r="CD593" s="69"/>
      <c r="CE593" s="69">
        <f t="shared" ref="CE593:CR593" si="435">COUNTIFS($J$7:$J$540,"Ngôn ngữ",CE$7:CE$540,"2")</f>
        <v>42</v>
      </c>
      <c r="CF593" s="69">
        <f t="shared" si="435"/>
        <v>42</v>
      </c>
      <c r="CG593" s="69">
        <f t="shared" si="435"/>
        <v>44</v>
      </c>
      <c r="CH593" s="69">
        <f t="shared" si="435"/>
        <v>43</v>
      </c>
      <c r="CI593" s="69">
        <f t="shared" si="435"/>
        <v>43</v>
      </c>
      <c r="CJ593" s="69">
        <f t="shared" si="435"/>
        <v>42</v>
      </c>
      <c r="CK593" s="69">
        <f t="shared" si="435"/>
        <v>42</v>
      </c>
      <c r="CL593" s="69">
        <f t="shared" si="435"/>
        <v>43</v>
      </c>
      <c r="CM593" s="69">
        <f t="shared" si="435"/>
        <v>42</v>
      </c>
      <c r="CN593" s="69">
        <f t="shared" si="435"/>
        <v>41</v>
      </c>
      <c r="CO593" s="69">
        <f t="shared" si="435"/>
        <v>44</v>
      </c>
      <c r="CP593" s="69">
        <f t="shared" si="435"/>
        <v>42</v>
      </c>
      <c r="CQ593" s="69">
        <f t="shared" si="435"/>
        <v>44</v>
      </c>
      <c r="CR593" s="69">
        <f t="shared" si="435"/>
        <v>44</v>
      </c>
      <c r="CS593" s="69"/>
      <c r="CT593" s="69">
        <f>COUNTIFS($J$7:$J$540,"Ngôn ngữ",CT$7:CT$540,"2")</f>
        <v>44</v>
      </c>
      <c r="CU593" s="69">
        <f>COUNTIFS($J$7:$J$540,"Ngôn ngữ",CU$7:CU$540,"2")</f>
        <v>43</v>
      </c>
      <c r="CV593" s="69">
        <f>COUNTIFS($J$7:$J$540,"Ngôn ngữ",CV$7:CV$540,"2")</f>
        <v>45</v>
      </c>
      <c r="CW593" s="641"/>
      <c r="CX593" s="642"/>
      <c r="CY593" s="642"/>
      <c r="CZ593" s="642"/>
      <c r="DA593" s="642"/>
      <c r="DB593" s="642"/>
      <c r="DC593" s="642"/>
      <c r="DD593" s="642"/>
      <c r="DE593" s="642"/>
      <c r="DF593" s="643"/>
      <c r="DG593" s="2"/>
      <c r="DH593" s="2"/>
      <c r="DI593" s="2"/>
      <c r="DJ593" s="2"/>
      <c r="DK593" s="2"/>
      <c r="DL593" s="2"/>
      <c r="DM593" s="2"/>
      <c r="DN593" s="2"/>
      <c r="DO593" s="2"/>
      <c r="DP593" s="2"/>
      <c r="DQ593" s="2"/>
      <c r="DR593" s="2"/>
      <c r="DS593" s="2"/>
      <c r="DT593" s="2"/>
      <c r="DU593" s="2"/>
      <c r="DV593" s="2"/>
      <c r="DW593" s="2"/>
      <c r="DX593" s="2"/>
      <c r="DY593" s="2"/>
      <c r="DZ593" s="2"/>
    </row>
    <row r="594" spans="1:130" ht="15.75" x14ac:dyDescent="0.25">
      <c r="A594" s="671"/>
      <c r="B594" s="636"/>
      <c r="C594" s="639"/>
      <c r="D594" s="180" t="s">
        <v>955</v>
      </c>
      <c r="E594" s="1"/>
      <c r="F594" s="1"/>
      <c r="G594" s="2"/>
      <c r="H594" s="2"/>
      <c r="I594" s="2"/>
      <c r="J594" s="2"/>
      <c r="K594" s="2"/>
      <c r="L594" s="2"/>
      <c r="M594" s="4"/>
      <c r="N594" s="302"/>
      <c r="O594" s="116"/>
      <c r="P594" s="116"/>
      <c r="Q594" s="116"/>
      <c r="R594" s="116"/>
      <c r="S594" s="116"/>
      <c r="T594" s="116"/>
      <c r="U594" s="116"/>
      <c r="V594" s="116"/>
      <c r="W594" s="116"/>
      <c r="X594" s="116"/>
      <c r="Y594" s="116"/>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69">
        <f t="shared" ref="BJ594:BR594" si="436">COUNTIFS($J$7:$J$540,"Ngôn ngữ",BJ$7:BJ$540,"1")</f>
        <v>1</v>
      </c>
      <c r="BK594" s="69">
        <f t="shared" si="436"/>
        <v>6</v>
      </c>
      <c r="BL594" s="69">
        <f t="shared" si="436"/>
        <v>7</v>
      </c>
      <c r="BM594" s="69">
        <f t="shared" si="436"/>
        <v>7</v>
      </c>
      <c r="BN594" s="69">
        <f t="shared" si="436"/>
        <v>6</v>
      </c>
      <c r="BO594" s="69">
        <f t="shared" si="436"/>
        <v>6</v>
      </c>
      <c r="BP594" s="69">
        <f t="shared" si="436"/>
        <v>6</v>
      </c>
      <c r="BQ594" s="69">
        <f t="shared" si="436"/>
        <v>5</v>
      </c>
      <c r="BR594" s="69">
        <f t="shared" si="436"/>
        <v>5</v>
      </c>
      <c r="BS594" s="69"/>
      <c r="BT594" s="69"/>
      <c r="BU594" s="69"/>
      <c r="BV594" s="69"/>
      <c r="BW594" s="69"/>
      <c r="BX594" s="69"/>
      <c r="BY594" s="69"/>
      <c r="BZ594" s="69"/>
      <c r="CA594" s="69"/>
      <c r="CB594" s="69"/>
      <c r="CC594" s="69">
        <f>COUNTIFS($J$7:$J$540,"Ngôn ngữ",CC$7:CC$540,"1")</f>
        <v>8</v>
      </c>
      <c r="CD594" s="69"/>
      <c r="CE594" s="69">
        <f t="shared" ref="CE594:CR594" si="437">COUNTIFS($J$7:$J$540,"Ngôn ngữ",CE$7:CE$540,"1")</f>
        <v>8</v>
      </c>
      <c r="CF594" s="69">
        <f t="shared" si="437"/>
        <v>8</v>
      </c>
      <c r="CG594" s="69">
        <f t="shared" si="437"/>
        <v>6</v>
      </c>
      <c r="CH594" s="69">
        <f t="shared" si="437"/>
        <v>7</v>
      </c>
      <c r="CI594" s="69">
        <f t="shared" si="437"/>
        <v>7</v>
      </c>
      <c r="CJ594" s="69">
        <f t="shared" si="437"/>
        <v>8</v>
      </c>
      <c r="CK594" s="69">
        <f t="shared" si="437"/>
        <v>8</v>
      </c>
      <c r="CL594" s="69">
        <f t="shared" si="437"/>
        <v>7</v>
      </c>
      <c r="CM594" s="69">
        <f t="shared" si="437"/>
        <v>8</v>
      </c>
      <c r="CN594" s="69">
        <f t="shared" si="437"/>
        <v>9</v>
      </c>
      <c r="CO594" s="69">
        <f t="shared" si="437"/>
        <v>6</v>
      </c>
      <c r="CP594" s="69">
        <f t="shared" si="437"/>
        <v>8</v>
      </c>
      <c r="CQ594" s="69">
        <f t="shared" si="437"/>
        <v>6</v>
      </c>
      <c r="CR594" s="69">
        <f t="shared" si="437"/>
        <v>6</v>
      </c>
      <c r="CS594" s="69"/>
      <c r="CT594" s="69">
        <f>COUNTIFS($J$7:$J$540,"Ngôn ngữ",CT$7:CT$540,"1")</f>
        <v>6</v>
      </c>
      <c r="CU594" s="69">
        <f>COUNTIFS($J$7:$J$540,"Ngôn ngữ",CU$7:CU$540,"1")</f>
        <v>7</v>
      </c>
      <c r="CV594" s="69">
        <f>COUNTIFS($J$7:$J$540,"Ngôn ngữ",CV$7:CV$540,"1")</f>
        <v>5</v>
      </c>
      <c r="CW594" s="644"/>
      <c r="CX594" s="645"/>
      <c r="CY594" s="645"/>
      <c r="CZ594" s="645"/>
      <c r="DA594" s="645"/>
      <c r="DB594" s="645"/>
      <c r="DC594" s="645"/>
      <c r="DD594" s="645"/>
      <c r="DE594" s="645"/>
      <c r="DF594" s="646"/>
      <c r="DG594" s="2"/>
      <c r="DH594" s="2"/>
      <c r="DI594" s="2"/>
      <c r="DJ594" s="2"/>
      <c r="DK594" s="2"/>
      <c r="DL594" s="2"/>
      <c r="DM594" s="2"/>
      <c r="DN594" s="2"/>
      <c r="DO594" s="2"/>
      <c r="DP594" s="2"/>
      <c r="DQ594" s="2"/>
      <c r="DR594" s="2"/>
      <c r="DS594" s="2"/>
      <c r="DT594" s="2"/>
      <c r="DU594" s="2"/>
      <c r="DV594" s="2"/>
      <c r="DW594" s="2"/>
      <c r="DX594" s="2"/>
      <c r="DY594" s="2"/>
      <c r="DZ594" s="2"/>
    </row>
    <row r="595" spans="1:130" ht="15.75" x14ac:dyDescent="0.25">
      <c r="A595" s="671"/>
      <c r="B595" s="636"/>
      <c r="C595" s="639"/>
      <c r="D595" s="180" t="s">
        <v>956</v>
      </c>
      <c r="E595" s="1"/>
      <c r="F595" s="1"/>
      <c r="G595" s="2"/>
      <c r="H595" s="2"/>
      <c r="I595" s="2"/>
      <c r="J595" s="2"/>
      <c r="K595" s="2"/>
      <c r="L595" s="2"/>
      <c r="M595" s="4"/>
      <c r="N595" s="302"/>
      <c r="O595" s="116"/>
      <c r="P595" s="116"/>
      <c r="Q595" s="116"/>
      <c r="R595" s="116"/>
      <c r="S595" s="116"/>
      <c r="T595" s="116"/>
      <c r="U595" s="116"/>
      <c r="V595" s="116"/>
      <c r="W595" s="116"/>
      <c r="X595" s="116"/>
      <c r="Y595" s="116"/>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69">
        <f t="shared" ref="BJ595:BR595" si="438">COUNTIFS($J$7:$J$540,"Ngôn ngữ",BJ$7:BJ$540,"0")</f>
        <v>0</v>
      </c>
      <c r="BK595" s="69">
        <f t="shared" si="438"/>
        <v>0</v>
      </c>
      <c r="BL595" s="69">
        <f t="shared" si="438"/>
        <v>0</v>
      </c>
      <c r="BM595" s="69">
        <f t="shared" si="438"/>
        <v>0</v>
      </c>
      <c r="BN595" s="69">
        <f t="shared" si="438"/>
        <v>0</v>
      </c>
      <c r="BO595" s="69">
        <f t="shared" si="438"/>
        <v>0</v>
      </c>
      <c r="BP595" s="69">
        <f t="shared" si="438"/>
        <v>0</v>
      </c>
      <c r="BQ595" s="69">
        <f t="shared" si="438"/>
        <v>0</v>
      </c>
      <c r="BR595" s="69">
        <f t="shared" si="438"/>
        <v>0</v>
      </c>
      <c r="BS595" s="69"/>
      <c r="BT595" s="69"/>
      <c r="BU595" s="69"/>
      <c r="BV595" s="69"/>
      <c r="BW595" s="69"/>
      <c r="BX595" s="69"/>
      <c r="BY595" s="69"/>
      <c r="BZ595" s="69"/>
      <c r="CA595" s="69"/>
      <c r="CB595" s="69"/>
      <c r="CC595" s="69">
        <f>COUNTIFS($J$7:$J$540,"Ngôn ngữ",CC$7:CC$540,"0")</f>
        <v>0</v>
      </c>
      <c r="CD595" s="69"/>
      <c r="CE595" s="69">
        <f t="shared" ref="CE595:CR595" si="439">COUNTIFS($J$7:$J$540,"Ngôn ngữ",CE$7:CE$540,"0")</f>
        <v>0</v>
      </c>
      <c r="CF595" s="69">
        <f t="shared" si="439"/>
        <v>0</v>
      </c>
      <c r="CG595" s="69">
        <f t="shared" si="439"/>
        <v>0</v>
      </c>
      <c r="CH595" s="69">
        <f t="shared" si="439"/>
        <v>0</v>
      </c>
      <c r="CI595" s="69">
        <f t="shared" si="439"/>
        <v>0</v>
      </c>
      <c r="CJ595" s="69">
        <f t="shared" si="439"/>
        <v>0</v>
      </c>
      <c r="CK595" s="69">
        <f t="shared" si="439"/>
        <v>0</v>
      </c>
      <c r="CL595" s="69">
        <f t="shared" si="439"/>
        <v>0</v>
      </c>
      <c r="CM595" s="69">
        <f t="shared" si="439"/>
        <v>0</v>
      </c>
      <c r="CN595" s="69">
        <f t="shared" si="439"/>
        <v>0</v>
      </c>
      <c r="CO595" s="69">
        <f t="shared" si="439"/>
        <v>0</v>
      </c>
      <c r="CP595" s="69">
        <f t="shared" si="439"/>
        <v>0</v>
      </c>
      <c r="CQ595" s="69">
        <f t="shared" si="439"/>
        <v>0</v>
      </c>
      <c r="CR595" s="69">
        <f t="shared" si="439"/>
        <v>0</v>
      </c>
      <c r="CS595" s="69"/>
      <c r="CT595" s="69">
        <f>COUNTIFS($J$7:$J$540,"Ngôn ngữ",CT$7:CT$540,"0")</f>
        <v>0</v>
      </c>
      <c r="CU595" s="69">
        <f>COUNTIFS($J$7:$J$540,"Ngôn ngữ",CU$7:CU$540,"0")</f>
        <v>0</v>
      </c>
      <c r="CV595" s="69">
        <f>COUNTIFS($J$7:$J$540,"Ngôn ngữ",CV$7:CV$540,"0")</f>
        <v>0</v>
      </c>
      <c r="CW595" s="644"/>
      <c r="CX595" s="645"/>
      <c r="CY595" s="645"/>
      <c r="CZ595" s="645"/>
      <c r="DA595" s="645"/>
      <c r="DB595" s="645"/>
      <c r="DC595" s="645"/>
      <c r="DD595" s="645"/>
      <c r="DE595" s="645"/>
      <c r="DF595" s="646"/>
      <c r="DG595" s="2"/>
      <c r="DH595" s="2"/>
      <c r="DI595" s="2"/>
      <c r="DJ595" s="2"/>
      <c r="DK595" s="2"/>
      <c r="DL595" s="2"/>
      <c r="DM595" s="2"/>
      <c r="DN595" s="2"/>
      <c r="DO595" s="2"/>
      <c r="DP595" s="2"/>
      <c r="DQ595" s="2"/>
      <c r="DR595" s="2"/>
      <c r="DS595" s="2"/>
      <c r="DT595" s="2"/>
      <c r="DU595" s="2"/>
      <c r="DV595" s="2"/>
      <c r="DW595" s="2"/>
      <c r="DX595" s="2"/>
      <c r="DY595" s="2"/>
      <c r="DZ595" s="2"/>
    </row>
    <row r="596" spans="1:130" ht="15.75" x14ac:dyDescent="0.25">
      <c r="A596" s="671"/>
      <c r="B596" s="636"/>
      <c r="C596" s="639"/>
      <c r="D596" s="180" t="s">
        <v>957</v>
      </c>
      <c r="E596" s="1"/>
      <c r="F596" s="1"/>
      <c r="G596" s="2"/>
      <c r="H596" s="2"/>
      <c r="I596" s="2"/>
      <c r="J596" s="2"/>
      <c r="K596" s="2"/>
      <c r="L596" s="2"/>
      <c r="M596" s="4"/>
      <c r="N596" s="302"/>
      <c r="O596" s="116"/>
      <c r="P596" s="116"/>
      <c r="Q596" s="116"/>
      <c r="R596" s="116"/>
      <c r="S596" s="116"/>
      <c r="T596" s="116"/>
      <c r="U596" s="116"/>
      <c r="V596" s="116"/>
      <c r="W596" s="116"/>
      <c r="X596" s="116"/>
      <c r="Y596" s="116"/>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69">
        <f t="shared" ref="BJ596:BR596" si="440">COUNTIFS($J$7:$J$540,"Ngôn ngữ",BJ$7:BJ$540,"KĐG")</f>
        <v>0</v>
      </c>
      <c r="BK596" s="69">
        <f t="shared" si="440"/>
        <v>0</v>
      </c>
      <c r="BL596" s="69">
        <f t="shared" si="440"/>
        <v>0</v>
      </c>
      <c r="BM596" s="69">
        <f t="shared" si="440"/>
        <v>0</v>
      </c>
      <c r="BN596" s="69">
        <f t="shared" si="440"/>
        <v>0</v>
      </c>
      <c r="BO596" s="69">
        <f t="shared" si="440"/>
        <v>0</v>
      </c>
      <c r="BP596" s="69">
        <f t="shared" si="440"/>
        <v>0</v>
      </c>
      <c r="BQ596" s="69">
        <f t="shared" si="440"/>
        <v>0</v>
      </c>
      <c r="BR596" s="69">
        <f t="shared" si="440"/>
        <v>0</v>
      </c>
      <c r="BS596" s="69"/>
      <c r="BT596" s="69"/>
      <c r="BU596" s="69"/>
      <c r="BV596" s="69"/>
      <c r="BW596" s="69"/>
      <c r="BX596" s="69"/>
      <c r="BY596" s="69"/>
      <c r="BZ596" s="69"/>
      <c r="CA596" s="69"/>
      <c r="CB596" s="69"/>
      <c r="CC596" s="69">
        <f>COUNTIFS($J$7:$J$540,"Ngôn ngữ",CC$7:CC$540,"KĐG")</f>
        <v>0</v>
      </c>
      <c r="CD596" s="69"/>
      <c r="CE596" s="69">
        <f t="shared" ref="CE596:CR596" si="441">COUNTIFS($J$7:$J$540,"Ngôn ngữ",CE$7:CE$540,"KĐG")</f>
        <v>0</v>
      </c>
      <c r="CF596" s="69">
        <f t="shared" si="441"/>
        <v>0</v>
      </c>
      <c r="CG596" s="69">
        <f t="shared" si="441"/>
        <v>0</v>
      </c>
      <c r="CH596" s="69">
        <f t="shared" si="441"/>
        <v>0</v>
      </c>
      <c r="CI596" s="69">
        <f t="shared" si="441"/>
        <v>0</v>
      </c>
      <c r="CJ596" s="69">
        <f t="shared" si="441"/>
        <v>0</v>
      </c>
      <c r="CK596" s="69">
        <f t="shared" si="441"/>
        <v>0</v>
      </c>
      <c r="CL596" s="69">
        <f t="shared" si="441"/>
        <v>0</v>
      </c>
      <c r="CM596" s="69">
        <f t="shared" si="441"/>
        <v>0</v>
      </c>
      <c r="CN596" s="69">
        <f t="shared" si="441"/>
        <v>0</v>
      </c>
      <c r="CO596" s="69">
        <f t="shared" si="441"/>
        <v>0</v>
      </c>
      <c r="CP596" s="69">
        <f t="shared" si="441"/>
        <v>0</v>
      </c>
      <c r="CQ596" s="69">
        <f t="shared" si="441"/>
        <v>0</v>
      </c>
      <c r="CR596" s="69">
        <f t="shared" si="441"/>
        <v>0</v>
      </c>
      <c r="CS596" s="69"/>
      <c r="CT596" s="69">
        <f>COUNTIFS($J$7:$J$540,"Ngôn ngữ",CT$7:CT$540,"KĐG")</f>
        <v>0</v>
      </c>
      <c r="CU596" s="69">
        <f>COUNTIFS($J$7:$J$540,"Ngôn ngữ",CU$7:CU$540,"KĐG")</f>
        <v>0</v>
      </c>
      <c r="CV596" s="69">
        <f>COUNTIFS($J$7:$J$540,"Ngôn ngữ",CV$7:CV$540,"KĐG")</f>
        <v>0</v>
      </c>
      <c r="CW596" s="644"/>
      <c r="CX596" s="645"/>
      <c r="CY596" s="645"/>
      <c r="CZ596" s="645"/>
      <c r="DA596" s="645"/>
      <c r="DB596" s="645"/>
      <c r="DC596" s="645"/>
      <c r="DD596" s="645"/>
      <c r="DE596" s="645"/>
      <c r="DF596" s="646"/>
      <c r="DG596" s="2"/>
      <c r="DH596" s="2"/>
      <c r="DI596" s="2"/>
      <c r="DJ596" s="2"/>
      <c r="DK596" s="2"/>
      <c r="DL596" s="2"/>
      <c r="DM596" s="2"/>
      <c r="DN596" s="2"/>
      <c r="DO596" s="2"/>
      <c r="DP596" s="2"/>
      <c r="DQ596" s="2"/>
      <c r="DR596" s="2"/>
      <c r="DS596" s="2"/>
      <c r="DT596" s="2"/>
      <c r="DU596" s="2"/>
      <c r="DV596" s="2"/>
      <c r="DW596" s="2"/>
      <c r="DX596" s="2"/>
      <c r="DY596" s="2"/>
      <c r="DZ596" s="2"/>
    </row>
    <row r="597" spans="1:130" ht="15.75" x14ac:dyDescent="0.25">
      <c r="A597" s="671"/>
      <c r="B597" s="636"/>
      <c r="C597" s="639"/>
      <c r="D597" s="180" t="s">
        <v>958</v>
      </c>
      <c r="E597" s="1"/>
      <c r="F597" s="1"/>
      <c r="G597" s="2"/>
      <c r="H597" s="2"/>
      <c r="I597" s="2"/>
      <c r="J597" s="2"/>
      <c r="K597" s="2"/>
      <c r="L597" s="2"/>
      <c r="M597" s="4"/>
      <c r="N597" s="302"/>
      <c r="O597" s="116"/>
      <c r="P597" s="116"/>
      <c r="Q597" s="116"/>
      <c r="R597" s="116"/>
      <c r="S597" s="116"/>
      <c r="T597" s="116"/>
      <c r="U597" s="116"/>
      <c r="V597" s="116"/>
      <c r="W597" s="116"/>
      <c r="X597" s="116"/>
      <c r="Y597" s="116"/>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184">
        <f t="shared" ref="BJ597:CC597" si="442">BJ596/(BJ593+BJ594+BJ595+BJ596)</f>
        <v>0</v>
      </c>
      <c r="BK597" s="184">
        <f t="shared" si="442"/>
        <v>0</v>
      </c>
      <c r="BL597" s="184">
        <f t="shared" si="442"/>
        <v>0</v>
      </c>
      <c r="BM597" s="184">
        <f t="shared" si="442"/>
        <v>0</v>
      </c>
      <c r="BN597" s="184">
        <f t="shared" si="442"/>
        <v>0</v>
      </c>
      <c r="BO597" s="184">
        <f t="shared" si="442"/>
        <v>0</v>
      </c>
      <c r="BP597" s="184">
        <f t="shared" si="442"/>
        <v>0</v>
      </c>
      <c r="BQ597" s="184">
        <f t="shared" si="442"/>
        <v>0</v>
      </c>
      <c r="BR597" s="184">
        <f t="shared" si="442"/>
        <v>0</v>
      </c>
      <c r="BS597" s="184"/>
      <c r="BT597" s="184"/>
      <c r="BU597" s="184"/>
      <c r="BV597" s="184"/>
      <c r="BW597" s="184"/>
      <c r="BX597" s="184"/>
      <c r="BY597" s="184"/>
      <c r="BZ597" s="184"/>
      <c r="CA597" s="184"/>
      <c r="CB597" s="184"/>
      <c r="CC597" s="184">
        <f t="shared" si="442"/>
        <v>0</v>
      </c>
      <c r="CD597" s="184"/>
      <c r="CE597" s="184">
        <f t="shared" ref="CE597:CV597" si="443">CE596/(CE593+CE594+CE595+CE596)</f>
        <v>0</v>
      </c>
      <c r="CF597" s="184">
        <f t="shared" si="443"/>
        <v>0</v>
      </c>
      <c r="CG597" s="184">
        <f t="shared" si="443"/>
        <v>0</v>
      </c>
      <c r="CH597" s="184">
        <f t="shared" si="443"/>
        <v>0</v>
      </c>
      <c r="CI597" s="184">
        <f t="shared" si="443"/>
        <v>0</v>
      </c>
      <c r="CJ597" s="184">
        <f t="shared" si="443"/>
        <v>0</v>
      </c>
      <c r="CK597" s="184">
        <f t="shared" si="443"/>
        <v>0</v>
      </c>
      <c r="CL597" s="184">
        <f t="shared" si="443"/>
        <v>0</v>
      </c>
      <c r="CM597" s="184">
        <f t="shared" si="443"/>
        <v>0</v>
      </c>
      <c r="CN597" s="184">
        <f t="shared" si="443"/>
        <v>0</v>
      </c>
      <c r="CO597" s="184">
        <f t="shared" si="443"/>
        <v>0</v>
      </c>
      <c r="CP597" s="184">
        <f t="shared" si="443"/>
        <v>0</v>
      </c>
      <c r="CQ597" s="184">
        <f t="shared" si="443"/>
        <v>0</v>
      </c>
      <c r="CR597" s="184">
        <f t="shared" si="443"/>
        <v>0</v>
      </c>
      <c r="CS597" s="184"/>
      <c r="CT597" s="184">
        <f t="shared" si="443"/>
        <v>0</v>
      </c>
      <c r="CU597" s="184">
        <f t="shared" si="443"/>
        <v>0</v>
      </c>
      <c r="CV597" s="184">
        <f t="shared" si="443"/>
        <v>0</v>
      </c>
      <c r="CW597" s="647"/>
      <c r="CX597" s="648"/>
      <c r="CY597" s="648"/>
      <c r="CZ597" s="648"/>
      <c r="DA597" s="648"/>
      <c r="DB597" s="648"/>
      <c r="DC597" s="648"/>
      <c r="DD597" s="648"/>
      <c r="DE597" s="648"/>
      <c r="DF597" s="649"/>
      <c r="DG597" s="2"/>
      <c r="DH597" s="2"/>
      <c r="DI597" s="2"/>
      <c r="DJ597" s="2"/>
      <c r="DK597" s="2"/>
      <c r="DL597" s="2"/>
      <c r="DM597" s="2"/>
      <c r="DN597" s="2"/>
      <c r="DO597" s="2"/>
      <c r="DP597" s="2"/>
      <c r="DQ597" s="2"/>
      <c r="DR597" s="2"/>
      <c r="DS597" s="2"/>
      <c r="DT597" s="2"/>
      <c r="DU597" s="2"/>
      <c r="DV597" s="2"/>
      <c r="DW597" s="2"/>
      <c r="DX597" s="2"/>
      <c r="DY597" s="2"/>
      <c r="DZ597" s="2"/>
    </row>
    <row r="598" spans="1:130" ht="15.75" x14ac:dyDescent="0.25">
      <c r="A598" s="671"/>
      <c r="B598" s="637"/>
      <c r="C598" s="639"/>
      <c r="D598" s="633" t="s">
        <v>971</v>
      </c>
      <c r="E598" s="1"/>
      <c r="F598" s="1"/>
      <c r="G598" s="2"/>
      <c r="H598" s="2"/>
      <c r="I598" s="2"/>
      <c r="J598" s="2"/>
      <c r="K598" s="2"/>
      <c r="L598" s="2"/>
      <c r="M598" s="4"/>
      <c r="N598" s="302"/>
      <c r="O598" s="116"/>
      <c r="P598" s="116"/>
      <c r="Q598" s="116"/>
      <c r="R598" s="116"/>
      <c r="S598" s="116"/>
      <c r="T598" s="116"/>
      <c r="U598" s="116"/>
      <c r="V598" s="116"/>
      <c r="W598" s="116"/>
      <c r="X598" s="116"/>
      <c r="Y598" s="116"/>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188">
        <f t="shared" ref="BJ598:CC598" si="444">(((BJ593*2)+(BJ594*1)+(BJ595*0)+(BJ595*0)))/(BJ593+BJ594+BJ595+BJ596)</f>
        <v>1.9791666666666667</v>
      </c>
      <c r="BK598" s="188">
        <f t="shared" si="444"/>
        <v>1.88</v>
      </c>
      <c r="BL598" s="188">
        <f t="shared" si="444"/>
        <v>1.86</v>
      </c>
      <c r="BM598" s="188">
        <f t="shared" si="444"/>
        <v>1.86</v>
      </c>
      <c r="BN598" s="188">
        <f t="shared" si="444"/>
        <v>1.88</v>
      </c>
      <c r="BO598" s="188">
        <f t="shared" si="444"/>
        <v>1.88</v>
      </c>
      <c r="BP598" s="188">
        <f t="shared" si="444"/>
        <v>1.88</v>
      </c>
      <c r="BQ598" s="188">
        <f t="shared" si="444"/>
        <v>1.9</v>
      </c>
      <c r="BR598" s="188">
        <f t="shared" si="444"/>
        <v>1.9</v>
      </c>
      <c r="BS598" s="188"/>
      <c r="BT598" s="188"/>
      <c r="BU598" s="188"/>
      <c r="BV598" s="188"/>
      <c r="BW598" s="188"/>
      <c r="BX598" s="188"/>
      <c r="BY598" s="188"/>
      <c r="BZ598" s="188"/>
      <c r="CA598" s="188"/>
      <c r="CB598" s="188"/>
      <c r="CC598" s="188">
        <f t="shared" si="444"/>
        <v>1.84</v>
      </c>
      <c r="CD598" s="188"/>
      <c r="CE598" s="188">
        <f t="shared" ref="CE598:CV598" si="445">(((CE593*2)+(CE594*1)+(CE595*0)+(CE595*0)))/(CE593+CE594+CE595+CE596)</f>
        <v>1.84</v>
      </c>
      <c r="CF598" s="188">
        <f t="shared" si="445"/>
        <v>1.84</v>
      </c>
      <c r="CG598" s="188">
        <f t="shared" si="445"/>
        <v>1.88</v>
      </c>
      <c r="CH598" s="188">
        <f t="shared" si="445"/>
        <v>1.86</v>
      </c>
      <c r="CI598" s="188">
        <f t="shared" si="445"/>
        <v>1.86</v>
      </c>
      <c r="CJ598" s="188">
        <f t="shared" si="445"/>
        <v>1.84</v>
      </c>
      <c r="CK598" s="188">
        <f t="shared" si="445"/>
        <v>1.84</v>
      </c>
      <c r="CL598" s="188">
        <f t="shared" si="445"/>
        <v>1.86</v>
      </c>
      <c r="CM598" s="188">
        <f t="shared" si="445"/>
        <v>1.84</v>
      </c>
      <c r="CN598" s="188">
        <f t="shared" si="445"/>
        <v>1.82</v>
      </c>
      <c r="CO598" s="188">
        <f t="shared" si="445"/>
        <v>1.88</v>
      </c>
      <c r="CP598" s="188">
        <f t="shared" si="445"/>
        <v>1.84</v>
      </c>
      <c r="CQ598" s="188">
        <f t="shared" si="445"/>
        <v>1.88</v>
      </c>
      <c r="CR598" s="188">
        <f t="shared" si="445"/>
        <v>1.88</v>
      </c>
      <c r="CS598" s="188"/>
      <c r="CT598" s="188">
        <f t="shared" si="445"/>
        <v>1.88</v>
      </c>
      <c r="CU598" s="188">
        <f t="shared" si="445"/>
        <v>1.86</v>
      </c>
      <c r="CV598" s="188">
        <f t="shared" si="445"/>
        <v>1.9</v>
      </c>
      <c r="CW598" s="189">
        <f>COUNTIF($BJ600:$CV600,"Đ")</f>
        <v>27</v>
      </c>
      <c r="CX598" s="360">
        <f>CW598/(CY598+DA598+DC598+CW598)</f>
        <v>1</v>
      </c>
      <c r="CY598" s="189">
        <f>COUNTIF($BJ600:$DL600,"CCG")</f>
        <v>0</v>
      </c>
      <c r="CZ598" s="190">
        <f>CY598/(CW598+DA598+DC598+CY598)</f>
        <v>0</v>
      </c>
      <c r="DA598" s="189">
        <f>COUNTIF($BJ600:$DL600,"CĐ")</f>
        <v>0</v>
      </c>
      <c r="DB598" s="190">
        <f>DA598/(CW598+CY598+DC598+DA598)</f>
        <v>0</v>
      </c>
      <c r="DC598" s="189">
        <f>COUNTIF($BJ600:$DL600,"KĐG")</f>
        <v>0</v>
      </c>
      <c r="DD598" s="190">
        <f>DC598/(CW598+CY598+DA598+DC598)</f>
        <v>0</v>
      </c>
      <c r="DE598" s="191">
        <f>(((CW598*2)+(CY598*1)+(DA598*0)))/(CW598+CY598+DA598)</f>
        <v>2</v>
      </c>
      <c r="DF598" s="191" t="str">
        <f>IF(DE598&gt;=1.6,"Đạt mục tiêu",IF(DE598&gt;=1,"Cần cố gắng","Chưa đạt"))</f>
        <v>Đạt mục tiêu</v>
      </c>
      <c r="DG598" s="2"/>
      <c r="DH598" s="2"/>
      <c r="DI598" s="2"/>
      <c r="DJ598" s="2"/>
      <c r="DK598" s="2"/>
      <c r="DL598" s="2"/>
      <c r="DM598" s="2"/>
      <c r="DN598" s="2"/>
      <c r="DO598" s="2"/>
      <c r="DP598" s="2"/>
      <c r="DQ598" s="2"/>
      <c r="DR598" s="2"/>
      <c r="DS598" s="2"/>
      <c r="DT598" s="2"/>
      <c r="DU598" s="2"/>
      <c r="DV598" s="2"/>
      <c r="DW598" s="2"/>
      <c r="DX598" s="2"/>
      <c r="DY598" s="2"/>
      <c r="DZ598" s="2"/>
    </row>
    <row r="599" spans="1:130" ht="15.75" x14ac:dyDescent="0.25">
      <c r="A599" s="671"/>
      <c r="B599" s="516"/>
      <c r="C599" s="639"/>
      <c r="D599" s="650"/>
      <c r="E599" s="237"/>
      <c r="F599" s="237"/>
      <c r="G599" s="387"/>
      <c r="H599" s="387"/>
      <c r="I599" s="387"/>
      <c r="J599" s="387"/>
      <c r="K599" s="387"/>
      <c r="L599" s="387"/>
      <c r="M599" s="265"/>
      <c r="N599" s="302"/>
      <c r="O599" s="266"/>
      <c r="P599" s="266"/>
      <c r="Q599" s="266"/>
      <c r="R599" s="266"/>
      <c r="S599" s="266"/>
      <c r="T599" s="266"/>
      <c r="U599" s="266"/>
      <c r="V599" s="266"/>
      <c r="W599" s="266"/>
      <c r="X599" s="266"/>
      <c r="Y599" s="266"/>
      <c r="Z599" s="387"/>
      <c r="AA599" s="387"/>
      <c r="AB599" s="387"/>
      <c r="AC599" s="387"/>
      <c r="AD599" s="387"/>
      <c r="AE599" s="387"/>
      <c r="AF599" s="387"/>
      <c r="AG599" s="387"/>
      <c r="AH599" s="387"/>
      <c r="AI599" s="387"/>
      <c r="AJ599" s="387"/>
      <c r="AK599" s="387"/>
      <c r="AL599" s="387"/>
      <c r="AM599" s="387"/>
      <c r="AN599" s="387"/>
      <c r="AO599" s="387"/>
      <c r="AP599" s="387"/>
      <c r="AQ599" s="387"/>
      <c r="AR599" s="387"/>
      <c r="AS599" s="387"/>
      <c r="AT599" s="387"/>
      <c r="AU599" s="387"/>
      <c r="AV599" s="387"/>
      <c r="AW599" s="387"/>
      <c r="AX599" s="387"/>
      <c r="AY599" s="387"/>
      <c r="AZ599" s="387"/>
      <c r="BA599" s="387"/>
      <c r="BB599" s="387"/>
      <c r="BC599" s="387"/>
      <c r="BD599" s="387"/>
      <c r="BE599" s="387"/>
      <c r="BF599" s="387"/>
      <c r="BG599" s="387"/>
      <c r="BH599" s="387"/>
      <c r="BI599" s="387"/>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267"/>
      <c r="CX599" s="362"/>
      <c r="CY599" s="267"/>
      <c r="CZ599" s="268"/>
      <c r="DA599" s="267"/>
      <c r="DB599" s="268"/>
      <c r="DC599" s="267"/>
      <c r="DD599" s="268"/>
      <c r="DE599" s="269"/>
      <c r="DF599" s="269"/>
      <c r="DG599" s="387"/>
      <c r="DH599" s="387"/>
      <c r="DI599" s="387"/>
      <c r="DJ599" s="387"/>
      <c r="DK599" s="387"/>
      <c r="DL599" s="387"/>
      <c r="DM599" s="387"/>
      <c r="DN599" s="387"/>
      <c r="DO599" s="387"/>
      <c r="DP599" s="387"/>
      <c r="DQ599" s="387"/>
      <c r="DR599" s="387"/>
      <c r="DS599" s="387"/>
      <c r="DT599" s="387"/>
      <c r="DU599" s="387"/>
      <c r="DV599" s="387"/>
      <c r="DW599" s="387"/>
      <c r="DX599" s="387"/>
      <c r="DY599" s="387"/>
      <c r="DZ599" s="387"/>
    </row>
    <row r="600" spans="1:130" ht="15.75" x14ac:dyDescent="0.25">
      <c r="A600" s="671"/>
      <c r="B600" s="635" t="s">
        <v>406</v>
      </c>
      <c r="C600" s="640"/>
      <c r="D600" s="634"/>
      <c r="E600" s="1"/>
      <c r="F600" s="1"/>
      <c r="G600" s="2"/>
      <c r="H600" s="2"/>
      <c r="I600" s="2"/>
      <c r="J600" s="2"/>
      <c r="K600" s="2"/>
      <c r="L600" s="2"/>
      <c r="M600" s="4"/>
      <c r="N600" s="302"/>
      <c r="O600" s="116"/>
      <c r="P600" s="116"/>
      <c r="Q600" s="116"/>
      <c r="R600" s="116"/>
      <c r="S600" s="116"/>
      <c r="T600" s="116"/>
      <c r="U600" s="116"/>
      <c r="V600" s="116"/>
      <c r="W600" s="116"/>
      <c r="X600" s="116"/>
      <c r="Y600" s="116"/>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188" t="str">
        <f t="shared" ref="BJ600:CC600" si="446">IF(BJ597&gt;=50%,"KĐG",IF(BJ598&gt;=1.6,"Đ",IF(BJ598&gt;=1,"CCG","CĐ")))</f>
        <v>Đ</v>
      </c>
      <c r="BK600" s="188" t="str">
        <f t="shared" si="446"/>
        <v>Đ</v>
      </c>
      <c r="BL600" s="188" t="str">
        <f t="shared" si="446"/>
        <v>Đ</v>
      </c>
      <c r="BM600" s="188" t="str">
        <f t="shared" si="446"/>
        <v>Đ</v>
      </c>
      <c r="BN600" s="188" t="str">
        <f t="shared" si="446"/>
        <v>Đ</v>
      </c>
      <c r="BO600" s="188" t="str">
        <f t="shared" si="446"/>
        <v>Đ</v>
      </c>
      <c r="BP600" s="188" t="str">
        <f t="shared" si="446"/>
        <v>Đ</v>
      </c>
      <c r="BQ600" s="188" t="str">
        <f t="shared" si="446"/>
        <v>Đ</v>
      </c>
      <c r="BR600" s="188" t="str">
        <f t="shared" si="446"/>
        <v>Đ</v>
      </c>
      <c r="BS600" s="188"/>
      <c r="BT600" s="188"/>
      <c r="BU600" s="188"/>
      <c r="BV600" s="188"/>
      <c r="BW600" s="188"/>
      <c r="BX600" s="188"/>
      <c r="BY600" s="188"/>
      <c r="BZ600" s="188"/>
      <c r="CA600" s="188"/>
      <c r="CB600" s="188"/>
      <c r="CC600" s="188" t="str">
        <f t="shared" si="446"/>
        <v>Đ</v>
      </c>
      <c r="CD600" s="188"/>
      <c r="CE600" s="188" t="str">
        <f t="shared" ref="CE600:CV600" si="447">IF(CE597&gt;=50%,"KĐG",IF(CE598&gt;=1.6,"Đ",IF(CE598&gt;=1,"CCG","CĐ")))</f>
        <v>Đ</v>
      </c>
      <c r="CF600" s="188" t="str">
        <f t="shared" si="447"/>
        <v>Đ</v>
      </c>
      <c r="CG600" s="188" t="str">
        <f t="shared" si="447"/>
        <v>Đ</v>
      </c>
      <c r="CH600" s="188" t="str">
        <f t="shared" si="447"/>
        <v>Đ</v>
      </c>
      <c r="CI600" s="188" t="str">
        <f t="shared" si="447"/>
        <v>Đ</v>
      </c>
      <c r="CJ600" s="188" t="str">
        <f t="shared" si="447"/>
        <v>Đ</v>
      </c>
      <c r="CK600" s="188" t="str">
        <f t="shared" si="447"/>
        <v>Đ</v>
      </c>
      <c r="CL600" s="188" t="str">
        <f t="shared" si="447"/>
        <v>Đ</v>
      </c>
      <c r="CM600" s="188" t="str">
        <f t="shared" si="447"/>
        <v>Đ</v>
      </c>
      <c r="CN600" s="188" t="str">
        <f t="shared" si="447"/>
        <v>Đ</v>
      </c>
      <c r="CO600" s="188" t="str">
        <f t="shared" si="447"/>
        <v>Đ</v>
      </c>
      <c r="CP600" s="188" t="str">
        <f t="shared" si="447"/>
        <v>Đ</v>
      </c>
      <c r="CQ600" s="188" t="str">
        <f t="shared" si="447"/>
        <v>Đ</v>
      </c>
      <c r="CR600" s="188" t="str">
        <f t="shared" si="447"/>
        <v>Đ</v>
      </c>
      <c r="CS600" s="188"/>
      <c r="CT600" s="188" t="str">
        <f t="shared" si="447"/>
        <v>Đ</v>
      </c>
      <c r="CU600" s="188" t="str">
        <f t="shared" si="447"/>
        <v>Đ</v>
      </c>
      <c r="CV600" s="188" t="str">
        <f t="shared" si="447"/>
        <v>Đ</v>
      </c>
      <c r="CW600" s="192"/>
      <c r="CX600" s="361"/>
      <c r="CY600" s="192"/>
      <c r="CZ600" s="193"/>
      <c r="DA600" s="192"/>
      <c r="DB600" s="193"/>
      <c r="DC600" s="192"/>
      <c r="DD600" s="193"/>
      <c r="DE600" s="194"/>
      <c r="DF600" s="194"/>
      <c r="DG600" s="2"/>
      <c r="DH600" s="2"/>
      <c r="DI600" s="2"/>
      <c r="DJ600" s="2"/>
      <c r="DK600" s="2"/>
      <c r="DL600" s="2"/>
      <c r="DM600" s="2"/>
      <c r="DN600" s="2"/>
      <c r="DO600" s="2"/>
      <c r="DP600" s="2"/>
      <c r="DQ600" s="2"/>
      <c r="DR600" s="2"/>
      <c r="DS600" s="2"/>
      <c r="DT600" s="2"/>
      <c r="DU600" s="2"/>
      <c r="DV600" s="2"/>
      <c r="DW600" s="2"/>
      <c r="DX600" s="2"/>
      <c r="DY600" s="2"/>
      <c r="DZ600" s="2"/>
    </row>
    <row r="601" spans="1:130" ht="15.75" x14ac:dyDescent="0.25">
      <c r="A601" s="671"/>
      <c r="B601" s="636"/>
      <c r="C601" s="638" t="s">
        <v>406</v>
      </c>
      <c r="D601" s="180" t="s">
        <v>969</v>
      </c>
      <c r="E601" s="1"/>
      <c r="F601" s="1"/>
      <c r="G601" s="2"/>
      <c r="H601" s="2"/>
      <c r="I601" s="2"/>
      <c r="J601" s="2"/>
      <c r="K601" s="2"/>
      <c r="L601" s="2"/>
      <c r="M601" s="4"/>
      <c r="N601" s="302"/>
      <c r="O601" s="116"/>
      <c r="P601" s="116"/>
      <c r="Q601" s="116"/>
      <c r="R601" s="116"/>
      <c r="S601" s="116"/>
      <c r="T601" s="116"/>
      <c r="U601" s="116"/>
      <c r="V601" s="116"/>
      <c r="W601" s="116"/>
      <c r="X601" s="116"/>
      <c r="Y601" s="116"/>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69">
        <f t="shared" ref="BJ601:BR601" si="448">COUNTIFS($J$7:$J$540,"TCKNXH",BJ$7:BJ$540,"2")</f>
        <v>43</v>
      </c>
      <c r="BK601" s="69">
        <f t="shared" si="448"/>
        <v>47</v>
      </c>
      <c r="BL601" s="69">
        <f t="shared" si="448"/>
        <v>48</v>
      </c>
      <c r="BM601" s="69">
        <f t="shared" si="448"/>
        <v>47</v>
      </c>
      <c r="BN601" s="69">
        <f t="shared" si="448"/>
        <v>45</v>
      </c>
      <c r="BO601" s="69">
        <f t="shared" si="448"/>
        <v>49</v>
      </c>
      <c r="BP601" s="69">
        <f t="shared" si="448"/>
        <v>47</v>
      </c>
      <c r="BQ601" s="69">
        <f t="shared" si="448"/>
        <v>46</v>
      </c>
      <c r="BR601" s="69">
        <f t="shared" si="448"/>
        <v>45</v>
      </c>
      <c r="BS601" s="69"/>
      <c r="BT601" s="69"/>
      <c r="BU601" s="69"/>
      <c r="BV601" s="69"/>
      <c r="BW601" s="69"/>
      <c r="BX601" s="69"/>
      <c r="BY601" s="69"/>
      <c r="BZ601" s="69"/>
      <c r="CA601" s="69"/>
      <c r="CB601" s="69"/>
      <c r="CC601" s="69">
        <f>COUNTIFS($J$7:$J$540,"TCKNXH",CC$7:CC$540,"2")</f>
        <v>39</v>
      </c>
      <c r="CD601" s="69"/>
      <c r="CE601" s="69">
        <f t="shared" ref="CE601:CR601" si="449">COUNTIFS($J$7:$J$540,"TCKNXH",CE$7:CE$540,"2")</f>
        <v>48</v>
      </c>
      <c r="CF601" s="69">
        <f t="shared" si="449"/>
        <v>48</v>
      </c>
      <c r="CG601" s="69">
        <f t="shared" si="449"/>
        <v>46</v>
      </c>
      <c r="CH601" s="69">
        <f t="shared" si="449"/>
        <v>47</v>
      </c>
      <c r="CI601" s="69">
        <f t="shared" si="449"/>
        <v>46</v>
      </c>
      <c r="CJ601" s="69">
        <f t="shared" si="449"/>
        <v>48</v>
      </c>
      <c r="CK601" s="69">
        <f t="shared" si="449"/>
        <v>46</v>
      </c>
      <c r="CL601" s="69">
        <f t="shared" si="449"/>
        <v>45</v>
      </c>
      <c r="CM601" s="69">
        <f t="shared" si="449"/>
        <v>48</v>
      </c>
      <c r="CN601" s="69">
        <f t="shared" si="449"/>
        <v>43</v>
      </c>
      <c r="CO601" s="69">
        <f t="shared" si="449"/>
        <v>45</v>
      </c>
      <c r="CP601" s="69">
        <f t="shared" si="449"/>
        <v>49</v>
      </c>
      <c r="CQ601" s="69">
        <f t="shared" si="449"/>
        <v>49</v>
      </c>
      <c r="CR601" s="69">
        <f t="shared" si="449"/>
        <v>48</v>
      </c>
      <c r="CS601" s="69"/>
      <c r="CT601" s="69">
        <f>COUNTIFS($J$7:$J$540,"TCKNXH",CT$7:CT$540,"2")</f>
        <v>49</v>
      </c>
      <c r="CU601" s="69">
        <f>COUNTIFS($J$7:$J$540,"TCKNXH",CU$7:CU$540,"2")</f>
        <v>47</v>
      </c>
      <c r="CV601" s="69">
        <f>COUNTIFS($J$7:$J$540,"TCKNXH",CV$7:CV$540,"2")</f>
        <v>48</v>
      </c>
      <c r="CW601" s="641"/>
      <c r="CX601" s="642"/>
      <c r="CY601" s="642"/>
      <c r="CZ601" s="642"/>
      <c r="DA601" s="642"/>
      <c r="DB601" s="642"/>
      <c r="DC601" s="642"/>
      <c r="DD601" s="642"/>
      <c r="DE601" s="642"/>
      <c r="DF601" s="643"/>
      <c r="DG601" s="2"/>
      <c r="DH601" s="2"/>
      <c r="DI601" s="2"/>
      <c r="DJ601" s="2"/>
      <c r="DK601" s="2"/>
      <c r="DL601" s="2"/>
      <c r="DM601" s="2"/>
      <c r="DN601" s="2"/>
      <c r="DO601" s="2"/>
      <c r="DP601" s="2"/>
      <c r="DQ601" s="2"/>
      <c r="DR601" s="2"/>
      <c r="DS601" s="2"/>
      <c r="DT601" s="2"/>
      <c r="DU601" s="2"/>
      <c r="DV601" s="2"/>
      <c r="DW601" s="2"/>
      <c r="DX601" s="2"/>
      <c r="DY601" s="2"/>
      <c r="DZ601" s="2"/>
    </row>
    <row r="602" spans="1:130" ht="15.75" x14ac:dyDescent="0.25">
      <c r="A602" s="671"/>
      <c r="B602" s="636"/>
      <c r="C602" s="639"/>
      <c r="D602" s="180" t="s">
        <v>955</v>
      </c>
      <c r="E602" s="1"/>
      <c r="F602" s="1"/>
      <c r="G602" s="2"/>
      <c r="H602" s="2"/>
      <c r="I602" s="2"/>
      <c r="J602" s="2"/>
      <c r="K602" s="2"/>
      <c r="L602" s="2"/>
      <c r="M602" s="4"/>
      <c r="N602" s="302"/>
      <c r="O602" s="116"/>
      <c r="P602" s="116"/>
      <c r="Q602" s="116"/>
      <c r="R602" s="116"/>
      <c r="S602" s="116"/>
      <c r="T602" s="116"/>
      <c r="U602" s="116"/>
      <c r="V602" s="116"/>
      <c r="W602" s="116"/>
      <c r="X602" s="116"/>
      <c r="Y602" s="116"/>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69">
        <f t="shared" ref="BJ602:BR602" si="450">COUNTIFS($J$7:$J$540,"TCKNXH",BJ$7:BJ$540,"1")</f>
        <v>7</v>
      </c>
      <c r="BK602" s="69">
        <f t="shared" si="450"/>
        <v>3</v>
      </c>
      <c r="BL602" s="69">
        <f t="shared" si="450"/>
        <v>2</v>
      </c>
      <c r="BM602" s="69">
        <f t="shared" si="450"/>
        <v>3</v>
      </c>
      <c r="BN602" s="69">
        <f t="shared" si="450"/>
        <v>5</v>
      </c>
      <c r="BO602" s="69">
        <f t="shared" si="450"/>
        <v>1</v>
      </c>
      <c r="BP602" s="69">
        <f t="shared" si="450"/>
        <v>3</v>
      </c>
      <c r="BQ602" s="69">
        <f t="shared" si="450"/>
        <v>4</v>
      </c>
      <c r="BR602" s="69">
        <f t="shared" si="450"/>
        <v>5</v>
      </c>
      <c r="BS602" s="69"/>
      <c r="BT602" s="69"/>
      <c r="BU602" s="69"/>
      <c r="BV602" s="69"/>
      <c r="BW602" s="69"/>
      <c r="BX602" s="69"/>
      <c r="BY602" s="69"/>
      <c r="BZ602" s="69"/>
      <c r="CA602" s="69"/>
      <c r="CB602" s="69"/>
      <c r="CC602" s="69">
        <f>COUNTIFS($J$7:$J$540,"TCKNXH",CC$7:CC$540,"1")</f>
        <v>11</v>
      </c>
      <c r="CD602" s="69"/>
      <c r="CE602" s="69">
        <f t="shared" ref="CE602:CR602" si="451">COUNTIFS($J$7:$J$540,"TCKNXH",CE$7:CE$540,"1")</f>
        <v>2</v>
      </c>
      <c r="CF602" s="69">
        <f t="shared" si="451"/>
        <v>2</v>
      </c>
      <c r="CG602" s="69">
        <f t="shared" si="451"/>
        <v>4</v>
      </c>
      <c r="CH602" s="69">
        <f t="shared" si="451"/>
        <v>3</v>
      </c>
      <c r="CI602" s="69">
        <f t="shared" si="451"/>
        <v>4</v>
      </c>
      <c r="CJ602" s="69">
        <f t="shared" si="451"/>
        <v>2</v>
      </c>
      <c r="CK602" s="69">
        <f t="shared" si="451"/>
        <v>4</v>
      </c>
      <c r="CL602" s="69">
        <f t="shared" si="451"/>
        <v>5</v>
      </c>
      <c r="CM602" s="69">
        <f t="shared" si="451"/>
        <v>2</v>
      </c>
      <c r="CN602" s="69">
        <f t="shared" si="451"/>
        <v>7</v>
      </c>
      <c r="CO602" s="69">
        <f t="shared" si="451"/>
        <v>5</v>
      </c>
      <c r="CP602" s="69">
        <f t="shared" si="451"/>
        <v>1</v>
      </c>
      <c r="CQ602" s="69">
        <f t="shared" si="451"/>
        <v>1</v>
      </c>
      <c r="CR602" s="69">
        <f t="shared" si="451"/>
        <v>2</v>
      </c>
      <c r="CS602" s="69"/>
      <c r="CT602" s="69">
        <f>COUNTIFS($J$7:$J$540,"TCKNXH",CT$7:CT$540,"1")</f>
        <v>1</v>
      </c>
      <c r="CU602" s="69">
        <f>COUNTIFS($J$7:$J$540,"TCKNXH",CU$7:CU$540,"1")</f>
        <v>3</v>
      </c>
      <c r="CV602" s="69">
        <f>COUNTIFS($J$7:$J$540,"TCKNXH",CV$7:CV$540,"1")</f>
        <v>2</v>
      </c>
      <c r="CW602" s="644"/>
      <c r="CX602" s="645"/>
      <c r="CY602" s="645"/>
      <c r="CZ602" s="645"/>
      <c r="DA602" s="645"/>
      <c r="DB602" s="645"/>
      <c r="DC602" s="645"/>
      <c r="DD602" s="645"/>
      <c r="DE602" s="645"/>
      <c r="DF602" s="646"/>
      <c r="DG602" s="2"/>
      <c r="DH602" s="2"/>
      <c r="DI602" s="2"/>
      <c r="DJ602" s="2"/>
      <c r="DK602" s="2"/>
      <c r="DL602" s="2"/>
      <c r="DM602" s="2"/>
      <c r="DN602" s="2"/>
      <c r="DO602" s="2"/>
      <c r="DP602" s="2"/>
      <c r="DQ602" s="2"/>
      <c r="DR602" s="2"/>
      <c r="DS602" s="2"/>
      <c r="DT602" s="2"/>
      <c r="DU602" s="2"/>
      <c r="DV602" s="2"/>
      <c r="DW602" s="2"/>
      <c r="DX602" s="2"/>
      <c r="DY602" s="2"/>
      <c r="DZ602" s="2"/>
    </row>
    <row r="603" spans="1:130" ht="15.75" x14ac:dyDescent="0.25">
      <c r="A603" s="671"/>
      <c r="B603" s="636"/>
      <c r="C603" s="639"/>
      <c r="D603" s="180" t="s">
        <v>956</v>
      </c>
      <c r="E603" s="1"/>
      <c r="F603" s="1"/>
      <c r="G603" s="2"/>
      <c r="H603" s="2"/>
      <c r="I603" s="2"/>
      <c r="J603" s="2"/>
      <c r="K603" s="2"/>
      <c r="L603" s="2"/>
      <c r="M603" s="4"/>
      <c r="N603" s="302"/>
      <c r="O603" s="116"/>
      <c r="P603" s="116"/>
      <c r="Q603" s="116"/>
      <c r="R603" s="116"/>
      <c r="S603" s="116"/>
      <c r="T603" s="116"/>
      <c r="U603" s="116"/>
      <c r="V603" s="116"/>
      <c r="W603" s="116"/>
      <c r="X603" s="116"/>
      <c r="Y603" s="116"/>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69">
        <f t="shared" ref="BJ603:BR603" si="452">COUNTIFS($J$7:$J$540,"TCKNXH",BJ$7:BJ$540,"0")</f>
        <v>0</v>
      </c>
      <c r="BK603" s="69">
        <f t="shared" si="452"/>
        <v>0</v>
      </c>
      <c r="BL603" s="69">
        <f t="shared" si="452"/>
        <v>0</v>
      </c>
      <c r="BM603" s="69">
        <f t="shared" si="452"/>
        <v>0</v>
      </c>
      <c r="BN603" s="69">
        <f t="shared" si="452"/>
        <v>0</v>
      </c>
      <c r="BO603" s="69">
        <f t="shared" si="452"/>
        <v>0</v>
      </c>
      <c r="BP603" s="69">
        <f t="shared" si="452"/>
        <v>0</v>
      </c>
      <c r="BQ603" s="69">
        <f t="shared" si="452"/>
        <v>0</v>
      </c>
      <c r="BR603" s="69">
        <f t="shared" si="452"/>
        <v>0</v>
      </c>
      <c r="BS603" s="69"/>
      <c r="BT603" s="69"/>
      <c r="BU603" s="69"/>
      <c r="BV603" s="69"/>
      <c r="BW603" s="69"/>
      <c r="BX603" s="69"/>
      <c r="BY603" s="69"/>
      <c r="BZ603" s="69"/>
      <c r="CA603" s="69"/>
      <c r="CB603" s="69"/>
      <c r="CC603" s="69">
        <f>COUNTIFS($J$7:$J$540,"TCKNXH",CC$7:CC$540,"0")</f>
        <v>0</v>
      </c>
      <c r="CD603" s="69"/>
      <c r="CE603" s="69">
        <f t="shared" ref="CE603:CR603" si="453">COUNTIFS($J$7:$J$540,"TCKNXH",CE$7:CE$540,"0")</f>
        <v>0</v>
      </c>
      <c r="CF603" s="69">
        <f t="shared" si="453"/>
        <v>0</v>
      </c>
      <c r="CG603" s="69">
        <f t="shared" si="453"/>
        <v>0</v>
      </c>
      <c r="CH603" s="69">
        <f t="shared" si="453"/>
        <v>0</v>
      </c>
      <c r="CI603" s="69">
        <f t="shared" si="453"/>
        <v>0</v>
      </c>
      <c r="CJ603" s="69">
        <f t="shared" si="453"/>
        <v>0</v>
      </c>
      <c r="CK603" s="69">
        <f t="shared" si="453"/>
        <v>0</v>
      </c>
      <c r="CL603" s="69">
        <f t="shared" si="453"/>
        <v>0</v>
      </c>
      <c r="CM603" s="69">
        <f t="shared" si="453"/>
        <v>0</v>
      </c>
      <c r="CN603" s="69">
        <f t="shared" si="453"/>
        <v>0</v>
      </c>
      <c r="CO603" s="69">
        <f t="shared" si="453"/>
        <v>0</v>
      </c>
      <c r="CP603" s="69">
        <f t="shared" si="453"/>
        <v>0</v>
      </c>
      <c r="CQ603" s="69">
        <f t="shared" si="453"/>
        <v>0</v>
      </c>
      <c r="CR603" s="69">
        <f t="shared" si="453"/>
        <v>0</v>
      </c>
      <c r="CS603" s="69"/>
      <c r="CT603" s="69">
        <f>COUNTIFS($J$7:$J$540,"TCKNXH",CT$7:CT$540,"0")</f>
        <v>0</v>
      </c>
      <c r="CU603" s="69">
        <f>COUNTIFS($J$7:$J$540,"TCKNXH",CU$7:CU$540,"0")</f>
        <v>0</v>
      </c>
      <c r="CV603" s="69">
        <f>COUNTIFS($J$7:$J$540,"TCKNXH",CV$7:CV$540,"0")</f>
        <v>0</v>
      </c>
      <c r="CW603" s="644"/>
      <c r="CX603" s="645"/>
      <c r="CY603" s="645"/>
      <c r="CZ603" s="645"/>
      <c r="DA603" s="645"/>
      <c r="DB603" s="645"/>
      <c r="DC603" s="645"/>
      <c r="DD603" s="645"/>
      <c r="DE603" s="645"/>
      <c r="DF603" s="646"/>
      <c r="DG603" s="2"/>
      <c r="DH603" s="2"/>
      <c r="DI603" s="2"/>
      <c r="DJ603" s="2"/>
      <c r="DK603" s="2"/>
      <c r="DL603" s="2"/>
      <c r="DM603" s="2"/>
      <c r="DN603" s="2"/>
      <c r="DO603" s="2"/>
      <c r="DP603" s="2"/>
      <c r="DQ603" s="2"/>
      <c r="DR603" s="2"/>
      <c r="DS603" s="2"/>
      <c r="DT603" s="2"/>
      <c r="DU603" s="2"/>
      <c r="DV603" s="2"/>
      <c r="DW603" s="2"/>
      <c r="DX603" s="2"/>
      <c r="DY603" s="2"/>
      <c r="DZ603" s="2"/>
    </row>
    <row r="604" spans="1:130" ht="15.75" x14ac:dyDescent="0.25">
      <c r="A604" s="671"/>
      <c r="B604" s="636"/>
      <c r="C604" s="639"/>
      <c r="D604" s="180" t="s">
        <v>957</v>
      </c>
      <c r="E604" s="1"/>
      <c r="F604" s="1"/>
      <c r="G604" s="2"/>
      <c r="H604" s="2"/>
      <c r="I604" s="2"/>
      <c r="J604" s="2"/>
      <c r="K604" s="2"/>
      <c r="L604" s="2"/>
      <c r="M604" s="4"/>
      <c r="N604" s="302"/>
      <c r="O604" s="116"/>
      <c r="P604" s="116"/>
      <c r="Q604" s="116"/>
      <c r="R604" s="116"/>
      <c r="S604" s="116"/>
      <c r="T604" s="116"/>
      <c r="U604" s="116"/>
      <c r="V604" s="116"/>
      <c r="W604" s="116"/>
      <c r="X604" s="116"/>
      <c r="Y604" s="116"/>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69">
        <f t="shared" ref="BJ604:BR604" si="454">COUNTIFS($J$7:$J$540,"TCKNXH",BJ$7:BJ$540,"KĐG")</f>
        <v>0</v>
      </c>
      <c r="BK604" s="69">
        <f t="shared" si="454"/>
        <v>0</v>
      </c>
      <c r="BL604" s="69">
        <f t="shared" si="454"/>
        <v>0</v>
      </c>
      <c r="BM604" s="69">
        <f t="shared" si="454"/>
        <v>0</v>
      </c>
      <c r="BN604" s="69">
        <f t="shared" si="454"/>
        <v>0</v>
      </c>
      <c r="BO604" s="69">
        <f t="shared" si="454"/>
        <v>0</v>
      </c>
      <c r="BP604" s="69">
        <f t="shared" si="454"/>
        <v>0</v>
      </c>
      <c r="BQ604" s="69">
        <f t="shared" si="454"/>
        <v>0</v>
      </c>
      <c r="BR604" s="69">
        <f t="shared" si="454"/>
        <v>0</v>
      </c>
      <c r="BS604" s="69"/>
      <c r="BT604" s="69"/>
      <c r="BU604" s="69"/>
      <c r="BV604" s="69"/>
      <c r="BW604" s="69"/>
      <c r="BX604" s="69"/>
      <c r="BY604" s="69"/>
      <c r="BZ604" s="69"/>
      <c r="CA604" s="69"/>
      <c r="CB604" s="69"/>
      <c r="CC604" s="69">
        <f>COUNTIFS($J$7:$J$540,"TCKNXH",CC$7:CC$540,"KĐG")</f>
        <v>0</v>
      </c>
      <c r="CD604" s="69"/>
      <c r="CE604" s="69">
        <f t="shared" ref="CE604:CR604" si="455">COUNTIFS($J$7:$J$540,"TCKNXH",CE$7:CE$540,"KĐG")</f>
        <v>0</v>
      </c>
      <c r="CF604" s="69">
        <f t="shared" si="455"/>
        <v>0</v>
      </c>
      <c r="CG604" s="69">
        <f t="shared" si="455"/>
        <v>0</v>
      </c>
      <c r="CH604" s="69">
        <f t="shared" si="455"/>
        <v>0</v>
      </c>
      <c r="CI604" s="69">
        <f t="shared" si="455"/>
        <v>0</v>
      </c>
      <c r="CJ604" s="69">
        <f t="shared" si="455"/>
        <v>0</v>
      </c>
      <c r="CK604" s="69">
        <f t="shared" si="455"/>
        <v>0</v>
      </c>
      <c r="CL604" s="69">
        <f t="shared" si="455"/>
        <v>0</v>
      </c>
      <c r="CM604" s="69">
        <f t="shared" si="455"/>
        <v>0</v>
      </c>
      <c r="CN604" s="69">
        <f t="shared" si="455"/>
        <v>0</v>
      </c>
      <c r="CO604" s="69">
        <f t="shared" si="455"/>
        <v>0</v>
      </c>
      <c r="CP604" s="69">
        <f t="shared" si="455"/>
        <v>0</v>
      </c>
      <c r="CQ604" s="69">
        <f t="shared" si="455"/>
        <v>0</v>
      </c>
      <c r="CR604" s="69">
        <f t="shared" si="455"/>
        <v>0</v>
      </c>
      <c r="CS604" s="69"/>
      <c r="CT604" s="69">
        <f>COUNTIFS($J$7:$J$540,"TCKNXH",CT$7:CT$540,"KĐG")</f>
        <v>0</v>
      </c>
      <c r="CU604" s="69">
        <f>COUNTIFS($J$7:$J$540,"TCKNXH",CU$7:CU$540,"KĐG")</f>
        <v>0</v>
      </c>
      <c r="CV604" s="69">
        <f>COUNTIFS($J$7:$J$540,"TCKNXH",CV$7:CV$540,"KĐG")</f>
        <v>0</v>
      </c>
      <c r="CW604" s="644"/>
      <c r="CX604" s="645"/>
      <c r="CY604" s="645"/>
      <c r="CZ604" s="645"/>
      <c r="DA604" s="645"/>
      <c r="DB604" s="645"/>
      <c r="DC604" s="645"/>
      <c r="DD604" s="645"/>
      <c r="DE604" s="645"/>
      <c r="DF604" s="646"/>
      <c r="DG604" s="2"/>
      <c r="DH604" s="2"/>
      <c r="DI604" s="2"/>
      <c r="DJ604" s="2"/>
      <c r="DK604" s="2"/>
      <c r="DL604" s="2"/>
      <c r="DM604" s="2"/>
      <c r="DN604" s="2"/>
      <c r="DO604" s="2"/>
      <c r="DP604" s="2"/>
      <c r="DQ604" s="2"/>
      <c r="DR604" s="2"/>
      <c r="DS604" s="2"/>
      <c r="DT604" s="2"/>
      <c r="DU604" s="2"/>
      <c r="DV604" s="2"/>
      <c r="DW604" s="2"/>
      <c r="DX604" s="2"/>
      <c r="DY604" s="2"/>
      <c r="DZ604" s="2"/>
    </row>
    <row r="605" spans="1:130" ht="15.75" x14ac:dyDescent="0.25">
      <c r="A605" s="671"/>
      <c r="B605" s="636"/>
      <c r="C605" s="639"/>
      <c r="D605" s="180" t="s">
        <v>958</v>
      </c>
      <c r="E605" s="1"/>
      <c r="F605" s="1"/>
      <c r="G605" s="2"/>
      <c r="H605" s="2"/>
      <c r="I605" s="2"/>
      <c r="J605" s="2"/>
      <c r="K605" s="2"/>
      <c r="L605" s="2"/>
      <c r="M605" s="4"/>
      <c r="N605" s="302"/>
      <c r="O605" s="116"/>
      <c r="P605" s="116"/>
      <c r="Q605" s="116"/>
      <c r="R605" s="116"/>
      <c r="S605" s="116"/>
      <c r="T605" s="116"/>
      <c r="U605" s="116"/>
      <c r="V605" s="116"/>
      <c r="W605" s="116"/>
      <c r="X605" s="116"/>
      <c r="Y605" s="116"/>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184">
        <f t="shared" ref="BJ605:CC605" si="456">BJ604/(BJ601+BJ602+BJ603+BJ604)</f>
        <v>0</v>
      </c>
      <c r="BK605" s="184">
        <f t="shared" si="456"/>
        <v>0</v>
      </c>
      <c r="BL605" s="184">
        <f t="shared" si="456"/>
        <v>0</v>
      </c>
      <c r="BM605" s="184">
        <f t="shared" si="456"/>
        <v>0</v>
      </c>
      <c r="BN605" s="184">
        <f t="shared" si="456"/>
        <v>0</v>
      </c>
      <c r="BO605" s="184">
        <f t="shared" si="456"/>
        <v>0</v>
      </c>
      <c r="BP605" s="184">
        <f t="shared" si="456"/>
        <v>0</v>
      </c>
      <c r="BQ605" s="184">
        <f t="shared" si="456"/>
        <v>0</v>
      </c>
      <c r="BR605" s="184">
        <f t="shared" si="456"/>
        <v>0</v>
      </c>
      <c r="BS605" s="184"/>
      <c r="BT605" s="184"/>
      <c r="BU605" s="184"/>
      <c r="BV605" s="184"/>
      <c r="BW605" s="184"/>
      <c r="BX605" s="184"/>
      <c r="BY605" s="184"/>
      <c r="BZ605" s="184"/>
      <c r="CA605" s="184"/>
      <c r="CB605" s="184"/>
      <c r="CC605" s="184">
        <f t="shared" si="456"/>
        <v>0</v>
      </c>
      <c r="CD605" s="184"/>
      <c r="CE605" s="184">
        <f t="shared" ref="CE605:CV605" si="457">CE604/(CE601+CE602+CE603+CE604)</f>
        <v>0</v>
      </c>
      <c r="CF605" s="184">
        <f t="shared" si="457"/>
        <v>0</v>
      </c>
      <c r="CG605" s="184">
        <f t="shared" si="457"/>
        <v>0</v>
      </c>
      <c r="CH605" s="184">
        <f t="shared" si="457"/>
        <v>0</v>
      </c>
      <c r="CI605" s="184">
        <f t="shared" si="457"/>
        <v>0</v>
      </c>
      <c r="CJ605" s="184">
        <f t="shared" si="457"/>
        <v>0</v>
      </c>
      <c r="CK605" s="184">
        <f t="shared" si="457"/>
        <v>0</v>
      </c>
      <c r="CL605" s="184">
        <f t="shared" si="457"/>
        <v>0</v>
      </c>
      <c r="CM605" s="184">
        <f t="shared" si="457"/>
        <v>0</v>
      </c>
      <c r="CN605" s="184">
        <f t="shared" si="457"/>
        <v>0</v>
      </c>
      <c r="CO605" s="184">
        <f t="shared" si="457"/>
        <v>0</v>
      </c>
      <c r="CP605" s="184">
        <f t="shared" si="457"/>
        <v>0</v>
      </c>
      <c r="CQ605" s="184">
        <f t="shared" si="457"/>
        <v>0</v>
      </c>
      <c r="CR605" s="184">
        <f t="shared" si="457"/>
        <v>0</v>
      </c>
      <c r="CS605" s="184"/>
      <c r="CT605" s="184">
        <f t="shared" si="457"/>
        <v>0</v>
      </c>
      <c r="CU605" s="184">
        <f t="shared" si="457"/>
        <v>0</v>
      </c>
      <c r="CV605" s="184">
        <f t="shared" si="457"/>
        <v>0</v>
      </c>
      <c r="CW605" s="647"/>
      <c r="CX605" s="648"/>
      <c r="CY605" s="648"/>
      <c r="CZ605" s="648"/>
      <c r="DA605" s="648"/>
      <c r="DB605" s="648"/>
      <c r="DC605" s="648"/>
      <c r="DD605" s="648"/>
      <c r="DE605" s="648"/>
      <c r="DF605" s="649"/>
      <c r="DG605" s="2"/>
      <c r="DH605" s="2"/>
      <c r="DI605" s="2"/>
      <c r="DJ605" s="2"/>
      <c r="DK605" s="2"/>
      <c r="DL605" s="2"/>
      <c r="DM605" s="2"/>
      <c r="DN605" s="2"/>
      <c r="DO605" s="2"/>
      <c r="DP605" s="2"/>
      <c r="DQ605" s="2"/>
      <c r="DR605" s="2"/>
      <c r="DS605" s="2"/>
      <c r="DT605" s="2"/>
      <c r="DU605" s="2"/>
      <c r="DV605" s="2"/>
      <c r="DW605" s="2"/>
      <c r="DX605" s="2"/>
      <c r="DY605" s="2"/>
      <c r="DZ605" s="2"/>
    </row>
    <row r="606" spans="1:130" ht="15.75" x14ac:dyDescent="0.25">
      <c r="A606" s="671"/>
      <c r="B606" s="637"/>
      <c r="C606" s="639"/>
      <c r="D606" s="633" t="s">
        <v>972</v>
      </c>
      <c r="E606" s="1"/>
      <c r="F606" s="1"/>
      <c r="G606" s="2"/>
      <c r="H606" s="2"/>
      <c r="I606" s="2"/>
      <c r="J606" s="2"/>
      <c r="K606" s="2"/>
      <c r="L606" s="2"/>
      <c r="M606" s="4"/>
      <c r="N606" s="302"/>
      <c r="O606" s="116"/>
      <c r="P606" s="116"/>
      <c r="Q606" s="116"/>
      <c r="R606" s="116"/>
      <c r="S606" s="116"/>
      <c r="T606" s="116"/>
      <c r="U606" s="116"/>
      <c r="V606" s="116"/>
      <c r="W606" s="116"/>
      <c r="X606" s="116"/>
      <c r="Y606" s="116"/>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188">
        <f t="shared" ref="BJ606:CC606" si="458">(((BJ601*2)+(BJ602*1)+(BJ603*0)+(BJ603*0)))/(BJ601+BJ602+BJ603+BJ604)</f>
        <v>1.86</v>
      </c>
      <c r="BK606" s="188">
        <f t="shared" si="458"/>
        <v>1.94</v>
      </c>
      <c r="BL606" s="188">
        <f t="shared" si="458"/>
        <v>1.96</v>
      </c>
      <c r="BM606" s="188">
        <f t="shared" si="458"/>
        <v>1.94</v>
      </c>
      <c r="BN606" s="188">
        <f t="shared" si="458"/>
        <v>1.9</v>
      </c>
      <c r="BO606" s="188">
        <f t="shared" si="458"/>
        <v>1.98</v>
      </c>
      <c r="BP606" s="188">
        <f t="shared" si="458"/>
        <v>1.94</v>
      </c>
      <c r="BQ606" s="188">
        <f t="shared" si="458"/>
        <v>1.92</v>
      </c>
      <c r="BR606" s="188">
        <f t="shared" si="458"/>
        <v>1.9</v>
      </c>
      <c r="BS606" s="188"/>
      <c r="BT606" s="188"/>
      <c r="BU606" s="188"/>
      <c r="BV606" s="188"/>
      <c r="BW606" s="188"/>
      <c r="BX606" s="188"/>
      <c r="BY606" s="188"/>
      <c r="BZ606" s="188"/>
      <c r="CA606" s="188"/>
      <c r="CB606" s="188"/>
      <c r="CC606" s="188">
        <f t="shared" si="458"/>
        <v>1.78</v>
      </c>
      <c r="CD606" s="188"/>
      <c r="CE606" s="188">
        <f t="shared" ref="CE606:CV606" si="459">(((CE601*2)+(CE602*1)+(CE603*0)+(CE603*0)))/(CE601+CE602+CE603+CE604)</f>
        <v>1.96</v>
      </c>
      <c r="CF606" s="188">
        <f t="shared" si="459"/>
        <v>1.96</v>
      </c>
      <c r="CG606" s="188">
        <f t="shared" si="459"/>
        <v>1.92</v>
      </c>
      <c r="CH606" s="188">
        <f t="shared" si="459"/>
        <v>1.94</v>
      </c>
      <c r="CI606" s="188">
        <f t="shared" si="459"/>
        <v>1.92</v>
      </c>
      <c r="CJ606" s="188">
        <f t="shared" si="459"/>
        <v>1.96</v>
      </c>
      <c r="CK606" s="188">
        <f t="shared" si="459"/>
        <v>1.92</v>
      </c>
      <c r="CL606" s="188">
        <f t="shared" si="459"/>
        <v>1.9</v>
      </c>
      <c r="CM606" s="188">
        <f t="shared" si="459"/>
        <v>1.96</v>
      </c>
      <c r="CN606" s="188">
        <f t="shared" si="459"/>
        <v>1.86</v>
      </c>
      <c r="CO606" s="188">
        <f t="shared" si="459"/>
        <v>1.9</v>
      </c>
      <c r="CP606" s="188">
        <f t="shared" si="459"/>
        <v>1.98</v>
      </c>
      <c r="CQ606" s="188">
        <f t="shared" si="459"/>
        <v>1.98</v>
      </c>
      <c r="CR606" s="188">
        <f t="shared" si="459"/>
        <v>1.96</v>
      </c>
      <c r="CS606" s="188"/>
      <c r="CT606" s="188">
        <f t="shared" si="459"/>
        <v>1.98</v>
      </c>
      <c r="CU606" s="188">
        <f t="shared" si="459"/>
        <v>1.94</v>
      </c>
      <c r="CV606" s="188">
        <f t="shared" si="459"/>
        <v>1.96</v>
      </c>
      <c r="CW606" s="189">
        <f>COUNTIF($BJ607:$CV607,"Đ")</f>
        <v>27</v>
      </c>
      <c r="CX606" s="360">
        <f>CW606/(CY606+DA606+DC606+CW606)</f>
        <v>1</v>
      </c>
      <c r="CY606" s="189">
        <f>COUNTIF($BJ607:$DL607,"CCG")</f>
        <v>0</v>
      </c>
      <c r="CZ606" s="190">
        <f>CY606/(CW606+DA606+DC606+CY606)</f>
        <v>0</v>
      </c>
      <c r="DA606" s="189">
        <f>COUNTIF($BJ607:$DL607,"CĐ")</f>
        <v>0</v>
      </c>
      <c r="DB606" s="190">
        <f>DA606/(CW606+CY606+DC606+DA606)</f>
        <v>0</v>
      </c>
      <c r="DC606" s="189">
        <f>COUNTIF($BJ607:$DL607,"KĐG")</f>
        <v>0</v>
      </c>
      <c r="DD606" s="190">
        <f>DC606/(CW606+CY606+DA606+DC606)</f>
        <v>0</v>
      </c>
      <c r="DE606" s="191">
        <f>(((CW606*2)+(CY606*1)+(DA606*0)))/(CW606+CY606+DA606)</f>
        <v>2</v>
      </c>
      <c r="DF606" s="191" t="str">
        <f>IF(DE606&gt;=1.6,"Đạt mục tiêu",IF(DE606&gt;=1,"Cần cố gắng","Chưa đạt"))</f>
        <v>Đạt mục tiêu</v>
      </c>
      <c r="DG606" s="2"/>
      <c r="DH606" s="2"/>
      <c r="DI606" s="2"/>
      <c r="DJ606" s="2"/>
      <c r="DK606" s="2"/>
      <c r="DL606" s="2"/>
      <c r="DM606" s="2"/>
      <c r="DN606" s="2"/>
      <c r="DO606" s="2"/>
      <c r="DP606" s="2"/>
      <c r="DQ606" s="2"/>
      <c r="DR606" s="2"/>
      <c r="DS606" s="2"/>
      <c r="DT606" s="2"/>
      <c r="DU606" s="2"/>
      <c r="DV606" s="2"/>
      <c r="DW606" s="2"/>
      <c r="DX606" s="2"/>
      <c r="DY606" s="2"/>
      <c r="DZ606" s="2"/>
    </row>
    <row r="607" spans="1:130" ht="15.75" x14ac:dyDescent="0.25">
      <c r="A607" s="671"/>
      <c r="B607" s="635" t="s">
        <v>489</v>
      </c>
      <c r="C607" s="640"/>
      <c r="D607" s="634"/>
      <c r="E607" s="1"/>
      <c r="F607" s="1"/>
      <c r="G607" s="2"/>
      <c r="H607" s="2"/>
      <c r="I607" s="2"/>
      <c r="J607" s="2"/>
      <c r="K607" s="2"/>
      <c r="L607" s="2"/>
      <c r="M607" s="4"/>
      <c r="N607" s="302"/>
      <c r="O607" s="116"/>
      <c r="P607" s="116"/>
      <c r="Q607" s="116"/>
      <c r="R607" s="116"/>
      <c r="S607" s="116"/>
      <c r="T607" s="116"/>
      <c r="U607" s="116"/>
      <c r="V607" s="116"/>
      <c r="W607" s="116"/>
      <c r="X607" s="116"/>
      <c r="Y607" s="116"/>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188" t="str">
        <f t="shared" ref="BJ607:CC607" si="460">IF(BJ605&gt;=50%,"KĐG",IF(BJ606&gt;=1.6,"Đ",IF(BJ606&gt;=1,"CCG","CĐ")))</f>
        <v>Đ</v>
      </c>
      <c r="BK607" s="188" t="str">
        <f t="shared" si="460"/>
        <v>Đ</v>
      </c>
      <c r="BL607" s="188" t="str">
        <f t="shared" si="460"/>
        <v>Đ</v>
      </c>
      <c r="BM607" s="188" t="str">
        <f t="shared" si="460"/>
        <v>Đ</v>
      </c>
      <c r="BN607" s="188" t="str">
        <f t="shared" si="460"/>
        <v>Đ</v>
      </c>
      <c r="BO607" s="188" t="str">
        <f t="shared" si="460"/>
        <v>Đ</v>
      </c>
      <c r="BP607" s="188" t="str">
        <f t="shared" si="460"/>
        <v>Đ</v>
      </c>
      <c r="BQ607" s="188" t="str">
        <f t="shared" si="460"/>
        <v>Đ</v>
      </c>
      <c r="BR607" s="188" t="str">
        <f t="shared" si="460"/>
        <v>Đ</v>
      </c>
      <c r="BS607" s="188"/>
      <c r="BT607" s="188"/>
      <c r="BU607" s="188"/>
      <c r="BV607" s="188"/>
      <c r="BW607" s="188"/>
      <c r="BX607" s="188"/>
      <c r="BY607" s="188"/>
      <c r="BZ607" s="188"/>
      <c r="CA607" s="188"/>
      <c r="CB607" s="188"/>
      <c r="CC607" s="188" t="str">
        <f t="shared" si="460"/>
        <v>Đ</v>
      </c>
      <c r="CD607" s="188"/>
      <c r="CE607" s="188" t="str">
        <f t="shared" ref="CE607:CV607" si="461">IF(CE605&gt;=50%,"KĐG",IF(CE606&gt;=1.6,"Đ",IF(CE606&gt;=1,"CCG","CĐ")))</f>
        <v>Đ</v>
      </c>
      <c r="CF607" s="188" t="str">
        <f t="shared" si="461"/>
        <v>Đ</v>
      </c>
      <c r="CG607" s="188" t="str">
        <f t="shared" si="461"/>
        <v>Đ</v>
      </c>
      <c r="CH607" s="188" t="str">
        <f t="shared" si="461"/>
        <v>Đ</v>
      </c>
      <c r="CI607" s="188" t="str">
        <f t="shared" si="461"/>
        <v>Đ</v>
      </c>
      <c r="CJ607" s="188" t="str">
        <f t="shared" si="461"/>
        <v>Đ</v>
      </c>
      <c r="CK607" s="188" t="str">
        <f t="shared" si="461"/>
        <v>Đ</v>
      </c>
      <c r="CL607" s="188" t="str">
        <f t="shared" si="461"/>
        <v>Đ</v>
      </c>
      <c r="CM607" s="188" t="str">
        <f t="shared" si="461"/>
        <v>Đ</v>
      </c>
      <c r="CN607" s="188" t="str">
        <f t="shared" si="461"/>
        <v>Đ</v>
      </c>
      <c r="CO607" s="188" t="str">
        <f t="shared" si="461"/>
        <v>Đ</v>
      </c>
      <c r="CP607" s="188" t="str">
        <f t="shared" si="461"/>
        <v>Đ</v>
      </c>
      <c r="CQ607" s="188" t="str">
        <f t="shared" si="461"/>
        <v>Đ</v>
      </c>
      <c r="CR607" s="188" t="str">
        <f t="shared" si="461"/>
        <v>Đ</v>
      </c>
      <c r="CS607" s="188"/>
      <c r="CT607" s="188" t="str">
        <f t="shared" si="461"/>
        <v>Đ</v>
      </c>
      <c r="CU607" s="188" t="str">
        <f t="shared" si="461"/>
        <v>Đ</v>
      </c>
      <c r="CV607" s="188" t="str">
        <f t="shared" si="461"/>
        <v>Đ</v>
      </c>
      <c r="CW607" s="192"/>
      <c r="CX607" s="361"/>
      <c r="CY607" s="192"/>
      <c r="CZ607" s="193"/>
      <c r="DA607" s="192"/>
      <c r="DB607" s="193"/>
      <c r="DC607" s="192"/>
      <c r="DD607" s="193"/>
      <c r="DE607" s="194"/>
      <c r="DF607" s="194"/>
      <c r="DG607" s="2"/>
      <c r="DH607" s="2"/>
      <c r="DI607" s="2"/>
      <c r="DJ607" s="2"/>
      <c r="DK607" s="2"/>
      <c r="DL607" s="2"/>
      <c r="DM607" s="2"/>
      <c r="DN607" s="2"/>
      <c r="DO607" s="2"/>
      <c r="DP607" s="2"/>
      <c r="DQ607" s="2"/>
      <c r="DR607" s="2"/>
      <c r="DS607" s="2"/>
      <c r="DT607" s="2"/>
      <c r="DU607" s="2"/>
      <c r="DV607" s="2"/>
      <c r="DW607" s="2"/>
      <c r="DX607" s="2"/>
      <c r="DY607" s="2"/>
      <c r="DZ607" s="2"/>
    </row>
    <row r="608" spans="1:130" ht="15.75" x14ac:dyDescent="0.25">
      <c r="A608" s="671"/>
      <c r="B608" s="636"/>
      <c r="C608" s="638" t="s">
        <v>489</v>
      </c>
      <c r="D608" s="180" t="s">
        <v>954</v>
      </c>
      <c r="E608" s="1"/>
      <c r="F608" s="1"/>
      <c r="G608" s="2"/>
      <c r="H608" s="2"/>
      <c r="I608" s="2"/>
      <c r="J608" s="2"/>
      <c r="K608" s="2"/>
      <c r="L608" s="2"/>
      <c r="M608" s="4"/>
      <c r="N608" s="302"/>
      <c r="O608" s="116"/>
      <c r="P608" s="116"/>
      <c r="Q608" s="116"/>
      <c r="R608" s="116"/>
      <c r="S608" s="116"/>
      <c r="T608" s="116"/>
      <c r="U608" s="116"/>
      <c r="V608" s="116"/>
      <c r="W608" s="116"/>
      <c r="X608" s="116"/>
      <c r="Y608" s="116"/>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69">
        <f t="shared" ref="BJ608:BR608" si="462">COUNTIFS($J$7:$J$540,"Thẩm mỹ",BJ$7:BJ$540,"2")</f>
        <v>63</v>
      </c>
      <c r="BK608" s="69">
        <f t="shared" si="462"/>
        <v>65</v>
      </c>
      <c r="BL608" s="69">
        <f t="shared" si="462"/>
        <v>68</v>
      </c>
      <c r="BM608" s="69">
        <f t="shared" si="462"/>
        <v>67</v>
      </c>
      <c r="BN608" s="69">
        <f t="shared" si="462"/>
        <v>66</v>
      </c>
      <c r="BO608" s="69">
        <f t="shared" si="462"/>
        <v>66</v>
      </c>
      <c r="BP608" s="69">
        <f t="shared" si="462"/>
        <v>65</v>
      </c>
      <c r="BQ608" s="69">
        <f t="shared" si="462"/>
        <v>65</v>
      </c>
      <c r="BR608" s="69">
        <f t="shared" si="462"/>
        <v>70</v>
      </c>
      <c r="BS608" s="69"/>
      <c r="BT608" s="69"/>
      <c r="BU608" s="69"/>
      <c r="BV608" s="69"/>
      <c r="BW608" s="69"/>
      <c r="BX608" s="69"/>
      <c r="BY608" s="69"/>
      <c r="BZ608" s="69"/>
      <c r="CA608" s="69"/>
      <c r="CB608" s="69"/>
      <c r="CC608" s="69">
        <f>COUNTIFS($J$7:$J$540,"Thẩm mỹ",CC$7:CC$540,"2")</f>
        <v>65</v>
      </c>
      <c r="CD608" s="69"/>
      <c r="CE608" s="69">
        <f t="shared" ref="CE608:CR608" si="463">COUNTIFS($J$7:$J$540,"Thẩm mỹ",CE$7:CE$540,"2")</f>
        <v>65</v>
      </c>
      <c r="CF608" s="69">
        <f t="shared" si="463"/>
        <v>66</v>
      </c>
      <c r="CG608" s="69">
        <f t="shared" si="463"/>
        <v>67</v>
      </c>
      <c r="CH608" s="69">
        <f t="shared" si="463"/>
        <v>66</v>
      </c>
      <c r="CI608" s="69">
        <f t="shared" si="463"/>
        <v>66</v>
      </c>
      <c r="CJ608" s="69">
        <f t="shared" si="463"/>
        <v>66</v>
      </c>
      <c r="CK608" s="69">
        <f t="shared" si="463"/>
        <v>66</v>
      </c>
      <c r="CL608" s="69">
        <f t="shared" si="463"/>
        <v>64</v>
      </c>
      <c r="CM608" s="69">
        <f t="shared" si="463"/>
        <v>65</v>
      </c>
      <c r="CN608" s="69">
        <f t="shared" si="463"/>
        <v>67</v>
      </c>
      <c r="CO608" s="69">
        <f t="shared" si="463"/>
        <v>65</v>
      </c>
      <c r="CP608" s="69">
        <f t="shared" si="463"/>
        <v>68</v>
      </c>
      <c r="CQ608" s="69">
        <f t="shared" si="463"/>
        <v>67</v>
      </c>
      <c r="CR608" s="69">
        <f t="shared" si="463"/>
        <v>66</v>
      </c>
      <c r="CS608" s="69"/>
      <c r="CT608" s="69">
        <f>COUNTIFS($J$7:$J$540,"Thẩm mỹ",CT$7:CT$540,"2")</f>
        <v>67</v>
      </c>
      <c r="CU608" s="69">
        <f>COUNTIFS($J$7:$J$540,"Thẩm mỹ",CU$7:CU$540,"2")</f>
        <v>68</v>
      </c>
      <c r="CV608" s="69">
        <f>COUNTIFS($J$7:$J$540,"Thẩm mỹ",CV$7:CV$540,"2")</f>
        <v>68</v>
      </c>
      <c r="CW608" s="641"/>
      <c r="CX608" s="642"/>
      <c r="CY608" s="642"/>
      <c r="CZ608" s="642"/>
      <c r="DA608" s="642"/>
      <c r="DB608" s="642"/>
      <c r="DC608" s="642"/>
      <c r="DD608" s="642"/>
      <c r="DE608" s="642"/>
      <c r="DF608" s="643"/>
      <c r="DG608" s="2"/>
      <c r="DH608" s="2"/>
      <c r="DI608" s="2"/>
      <c r="DJ608" s="2"/>
      <c r="DK608" s="2"/>
      <c r="DL608" s="2"/>
      <c r="DM608" s="2"/>
      <c r="DN608" s="2"/>
      <c r="DO608" s="2"/>
      <c r="DP608" s="2"/>
      <c r="DQ608" s="2"/>
      <c r="DR608" s="2"/>
      <c r="DS608" s="2"/>
      <c r="DT608" s="2"/>
      <c r="DU608" s="2"/>
      <c r="DV608" s="2"/>
      <c r="DW608" s="2"/>
      <c r="DX608" s="2"/>
      <c r="DY608" s="2"/>
      <c r="DZ608" s="2"/>
    </row>
    <row r="609" spans="1:130" ht="15.75" x14ac:dyDescent="0.25">
      <c r="A609" s="671"/>
      <c r="B609" s="636"/>
      <c r="C609" s="639"/>
      <c r="D609" s="180" t="s">
        <v>955</v>
      </c>
      <c r="E609" s="1"/>
      <c r="F609" s="1"/>
      <c r="G609" s="2"/>
      <c r="H609" s="2"/>
      <c r="I609" s="2"/>
      <c r="J609" s="2"/>
      <c r="K609" s="2"/>
      <c r="L609" s="2"/>
      <c r="M609" s="4"/>
      <c r="N609" s="302"/>
      <c r="O609" s="116"/>
      <c r="P609" s="116"/>
      <c r="Q609" s="116"/>
      <c r="R609" s="116"/>
      <c r="S609" s="116"/>
      <c r="T609" s="116"/>
      <c r="U609" s="116"/>
      <c r="V609" s="116"/>
      <c r="W609" s="116"/>
      <c r="X609" s="116"/>
      <c r="Y609" s="116"/>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69">
        <f t="shared" ref="BJ609:BR609" si="464">COUNTIFS($J$7:$J$540,"Thẩm mỹ",BJ$7:BJ$540,"1")</f>
        <v>6</v>
      </c>
      <c r="BK609" s="69">
        <f t="shared" si="464"/>
        <v>4</v>
      </c>
      <c r="BL609" s="69">
        <f t="shared" si="464"/>
        <v>1</v>
      </c>
      <c r="BM609" s="69">
        <f t="shared" si="464"/>
        <v>2</v>
      </c>
      <c r="BN609" s="69">
        <f t="shared" si="464"/>
        <v>3</v>
      </c>
      <c r="BO609" s="69">
        <f t="shared" si="464"/>
        <v>3</v>
      </c>
      <c r="BP609" s="69">
        <f t="shared" si="464"/>
        <v>4</v>
      </c>
      <c r="BQ609" s="69">
        <f t="shared" si="464"/>
        <v>4</v>
      </c>
      <c r="BR609" s="69">
        <f t="shared" si="464"/>
        <v>0</v>
      </c>
      <c r="BS609" s="69"/>
      <c r="BT609" s="69"/>
      <c r="BU609" s="69"/>
      <c r="BV609" s="69"/>
      <c r="BW609" s="69"/>
      <c r="BX609" s="69"/>
      <c r="BY609" s="69"/>
      <c r="BZ609" s="69"/>
      <c r="CA609" s="69"/>
      <c r="CB609" s="69"/>
      <c r="CC609" s="69">
        <f>COUNTIFS($J$7:$J$540,"Thẩm mỹ",CC$7:CC$540,"1")</f>
        <v>5</v>
      </c>
      <c r="CD609" s="69"/>
      <c r="CE609" s="69">
        <f t="shared" ref="CE609:CR609" si="465">COUNTIFS($J$7:$J$540,"Thẩm mỹ",CE$7:CE$540,"1")</f>
        <v>4</v>
      </c>
      <c r="CF609" s="69">
        <f t="shared" si="465"/>
        <v>3</v>
      </c>
      <c r="CG609" s="69">
        <f t="shared" si="465"/>
        <v>2</v>
      </c>
      <c r="CH609" s="69">
        <f t="shared" si="465"/>
        <v>3</v>
      </c>
      <c r="CI609" s="69">
        <f t="shared" si="465"/>
        <v>3</v>
      </c>
      <c r="CJ609" s="69">
        <f t="shared" si="465"/>
        <v>3</v>
      </c>
      <c r="CK609" s="69">
        <f t="shared" si="465"/>
        <v>3</v>
      </c>
      <c r="CL609" s="69">
        <f t="shared" si="465"/>
        <v>5</v>
      </c>
      <c r="CM609" s="69">
        <f t="shared" si="465"/>
        <v>4</v>
      </c>
      <c r="CN609" s="69">
        <f t="shared" si="465"/>
        <v>2</v>
      </c>
      <c r="CO609" s="69">
        <f t="shared" si="465"/>
        <v>4</v>
      </c>
      <c r="CP609" s="69">
        <f t="shared" si="465"/>
        <v>1</v>
      </c>
      <c r="CQ609" s="69">
        <f t="shared" si="465"/>
        <v>2</v>
      </c>
      <c r="CR609" s="69">
        <f t="shared" si="465"/>
        <v>3</v>
      </c>
      <c r="CS609" s="69"/>
      <c r="CT609" s="69">
        <f>COUNTIFS($J$7:$J$540,"Thẩm mỹ",CT$7:CT$540,"1")</f>
        <v>2</v>
      </c>
      <c r="CU609" s="69">
        <f>COUNTIFS($J$7:$J$540,"Thẩm mỹ",CU$7:CU$540,"1")</f>
        <v>1</v>
      </c>
      <c r="CV609" s="69">
        <f>COUNTIFS($J$7:$J$540,"Thẩm mỹ",CV$7:CV$540,"1")</f>
        <v>1</v>
      </c>
      <c r="CW609" s="644"/>
      <c r="CX609" s="645"/>
      <c r="CY609" s="645"/>
      <c r="CZ609" s="645"/>
      <c r="DA609" s="645"/>
      <c r="DB609" s="645"/>
      <c r="DC609" s="645"/>
      <c r="DD609" s="645"/>
      <c r="DE609" s="645"/>
      <c r="DF609" s="646"/>
      <c r="DG609" s="2"/>
      <c r="DH609" s="2"/>
      <c r="DI609" s="2"/>
      <c r="DJ609" s="2"/>
      <c r="DK609" s="2"/>
      <c r="DL609" s="2"/>
      <c r="DM609" s="2"/>
      <c r="DN609" s="2"/>
      <c r="DO609" s="2"/>
      <c r="DP609" s="2"/>
      <c r="DQ609" s="2"/>
      <c r="DR609" s="2"/>
      <c r="DS609" s="2"/>
      <c r="DT609" s="2"/>
      <c r="DU609" s="2"/>
      <c r="DV609" s="2"/>
      <c r="DW609" s="2"/>
      <c r="DX609" s="2"/>
      <c r="DY609" s="2"/>
      <c r="DZ609" s="2"/>
    </row>
    <row r="610" spans="1:130" ht="15.75" x14ac:dyDescent="0.25">
      <c r="A610" s="671"/>
      <c r="B610" s="636"/>
      <c r="C610" s="639"/>
      <c r="D610" s="180" t="s">
        <v>956</v>
      </c>
      <c r="E610" s="1"/>
      <c r="F610" s="1"/>
      <c r="G610" s="2"/>
      <c r="H610" s="2"/>
      <c r="I610" s="2"/>
      <c r="J610" s="2"/>
      <c r="K610" s="2"/>
      <c r="L610" s="2"/>
      <c r="M610" s="4"/>
      <c r="N610" s="302"/>
      <c r="O610" s="116"/>
      <c r="P610" s="116"/>
      <c r="Q610" s="116"/>
      <c r="R610" s="116"/>
      <c r="S610" s="116"/>
      <c r="T610" s="116"/>
      <c r="U610" s="116"/>
      <c r="V610" s="116"/>
      <c r="W610" s="116"/>
      <c r="X610" s="116"/>
      <c r="Y610" s="116"/>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69">
        <f t="shared" ref="BJ610:BR610" si="466">COUNTIFS($J$7:$J$540,"Thẩm mỹ",BJ$7:BJ$540,"0")</f>
        <v>0</v>
      </c>
      <c r="BK610" s="69">
        <f t="shared" si="466"/>
        <v>0</v>
      </c>
      <c r="BL610" s="69">
        <f t="shared" si="466"/>
        <v>0</v>
      </c>
      <c r="BM610" s="69">
        <f t="shared" si="466"/>
        <v>0</v>
      </c>
      <c r="BN610" s="69">
        <f t="shared" si="466"/>
        <v>0</v>
      </c>
      <c r="BO610" s="69">
        <f t="shared" si="466"/>
        <v>0</v>
      </c>
      <c r="BP610" s="69">
        <f t="shared" si="466"/>
        <v>0</v>
      </c>
      <c r="BQ610" s="69">
        <f t="shared" si="466"/>
        <v>0</v>
      </c>
      <c r="BR610" s="69">
        <f t="shared" si="466"/>
        <v>0</v>
      </c>
      <c r="BS610" s="69"/>
      <c r="BT610" s="69"/>
      <c r="BU610" s="69"/>
      <c r="BV610" s="69"/>
      <c r="BW610" s="69"/>
      <c r="BX610" s="69"/>
      <c r="BY610" s="69"/>
      <c r="BZ610" s="69"/>
      <c r="CA610" s="69"/>
      <c r="CB610" s="69"/>
      <c r="CC610" s="69">
        <f>COUNTIFS($J$7:$J$540,"Thẩm mỹ",CC$7:CC$540,"0")</f>
        <v>0</v>
      </c>
      <c r="CD610" s="69"/>
      <c r="CE610" s="69">
        <f t="shared" ref="CE610:CR610" si="467">COUNTIFS($J$7:$J$540,"Thẩm mỹ",CE$7:CE$540,"0")</f>
        <v>0</v>
      </c>
      <c r="CF610" s="69">
        <f t="shared" si="467"/>
        <v>0</v>
      </c>
      <c r="CG610" s="69">
        <f t="shared" si="467"/>
        <v>0</v>
      </c>
      <c r="CH610" s="69">
        <f t="shared" si="467"/>
        <v>0</v>
      </c>
      <c r="CI610" s="69">
        <f t="shared" si="467"/>
        <v>0</v>
      </c>
      <c r="CJ610" s="69">
        <f t="shared" si="467"/>
        <v>0</v>
      </c>
      <c r="CK610" s="69">
        <f t="shared" si="467"/>
        <v>0</v>
      </c>
      <c r="CL610" s="69">
        <f t="shared" si="467"/>
        <v>0</v>
      </c>
      <c r="CM610" s="69">
        <f t="shared" si="467"/>
        <v>0</v>
      </c>
      <c r="CN610" s="69">
        <f t="shared" si="467"/>
        <v>0</v>
      </c>
      <c r="CO610" s="69">
        <f t="shared" si="467"/>
        <v>0</v>
      </c>
      <c r="CP610" s="69">
        <f t="shared" si="467"/>
        <v>0</v>
      </c>
      <c r="CQ610" s="69">
        <f t="shared" si="467"/>
        <v>0</v>
      </c>
      <c r="CR610" s="69">
        <f t="shared" si="467"/>
        <v>0</v>
      </c>
      <c r="CS610" s="69"/>
      <c r="CT610" s="69">
        <f>COUNTIFS($J$7:$J$540,"Thẩm mỹ",CT$7:CT$540,"0")</f>
        <v>0</v>
      </c>
      <c r="CU610" s="69">
        <f>COUNTIFS($J$7:$J$540,"Thẩm mỹ",CU$7:CU$540,"0")</f>
        <v>0</v>
      </c>
      <c r="CV610" s="69">
        <f>COUNTIFS($J$7:$J$540,"Thẩm mỹ",CV$7:CV$540,"0")</f>
        <v>0</v>
      </c>
      <c r="CW610" s="644"/>
      <c r="CX610" s="645"/>
      <c r="CY610" s="645"/>
      <c r="CZ610" s="645"/>
      <c r="DA610" s="645"/>
      <c r="DB610" s="645"/>
      <c r="DC610" s="645"/>
      <c r="DD610" s="645"/>
      <c r="DE610" s="645"/>
      <c r="DF610" s="646"/>
      <c r="DG610" s="2"/>
      <c r="DH610" s="2"/>
      <c r="DI610" s="2"/>
      <c r="DJ610" s="2"/>
      <c r="DK610" s="2"/>
      <c r="DL610" s="2"/>
      <c r="DM610" s="2"/>
      <c r="DN610" s="2"/>
      <c r="DO610" s="2"/>
      <c r="DP610" s="2"/>
      <c r="DQ610" s="2"/>
      <c r="DR610" s="2"/>
      <c r="DS610" s="2"/>
      <c r="DT610" s="2"/>
      <c r="DU610" s="2"/>
      <c r="DV610" s="2"/>
      <c r="DW610" s="2"/>
      <c r="DX610" s="2"/>
      <c r="DY610" s="2"/>
      <c r="DZ610" s="2"/>
    </row>
    <row r="611" spans="1:130" ht="15.75" x14ac:dyDescent="0.25">
      <c r="A611" s="671"/>
      <c r="B611" s="636"/>
      <c r="C611" s="639"/>
      <c r="D611" s="180" t="s">
        <v>957</v>
      </c>
      <c r="E611" s="1"/>
      <c r="F611" s="1"/>
      <c r="G611" s="2"/>
      <c r="H611" s="2"/>
      <c r="I611" s="2"/>
      <c r="J611" s="2"/>
      <c r="K611" s="2"/>
      <c r="L611" s="2"/>
      <c r="M611" s="4"/>
      <c r="N611" s="302"/>
      <c r="O611" s="116"/>
      <c r="P611" s="116"/>
      <c r="Q611" s="116"/>
      <c r="R611" s="116"/>
      <c r="S611" s="116"/>
      <c r="T611" s="116"/>
      <c r="U611" s="116"/>
      <c r="V611" s="116"/>
      <c r="W611" s="116"/>
      <c r="X611" s="116"/>
      <c r="Y611" s="116"/>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69">
        <f t="shared" ref="BJ611:BR611" si="468">COUNTIFS($J$7:$J$540,"Thẩm mỹ",BJ$7:BJ$540,"KĐG")</f>
        <v>0</v>
      </c>
      <c r="BK611" s="69">
        <f t="shared" si="468"/>
        <v>0</v>
      </c>
      <c r="BL611" s="69">
        <f t="shared" si="468"/>
        <v>0</v>
      </c>
      <c r="BM611" s="69">
        <f t="shared" si="468"/>
        <v>0</v>
      </c>
      <c r="BN611" s="69">
        <f t="shared" si="468"/>
        <v>0</v>
      </c>
      <c r="BO611" s="69">
        <f t="shared" si="468"/>
        <v>0</v>
      </c>
      <c r="BP611" s="69">
        <f t="shared" si="468"/>
        <v>0</v>
      </c>
      <c r="BQ611" s="69">
        <f t="shared" si="468"/>
        <v>0</v>
      </c>
      <c r="BR611" s="69">
        <f t="shared" si="468"/>
        <v>0</v>
      </c>
      <c r="BS611" s="69"/>
      <c r="BT611" s="69"/>
      <c r="BU611" s="69"/>
      <c r="BV611" s="69"/>
      <c r="BW611" s="69"/>
      <c r="BX611" s="69"/>
      <c r="BY611" s="69"/>
      <c r="BZ611" s="69"/>
      <c r="CA611" s="69"/>
      <c r="CB611" s="69"/>
      <c r="CC611" s="69">
        <f>COUNTIFS($J$7:$J$540,"Thẩm mỹ",CC$7:CC$540,"KĐG")</f>
        <v>0</v>
      </c>
      <c r="CD611" s="69"/>
      <c r="CE611" s="69">
        <f t="shared" ref="CE611:CR611" si="469">COUNTIFS($J$7:$J$540,"Thẩm mỹ",CE$7:CE$540,"KĐG")</f>
        <v>0</v>
      </c>
      <c r="CF611" s="69">
        <f t="shared" si="469"/>
        <v>0</v>
      </c>
      <c r="CG611" s="69">
        <f t="shared" si="469"/>
        <v>0</v>
      </c>
      <c r="CH611" s="69">
        <f t="shared" si="469"/>
        <v>0</v>
      </c>
      <c r="CI611" s="69">
        <f t="shared" si="469"/>
        <v>0</v>
      </c>
      <c r="CJ611" s="69">
        <f t="shared" si="469"/>
        <v>0</v>
      </c>
      <c r="CK611" s="69">
        <f t="shared" si="469"/>
        <v>0</v>
      </c>
      <c r="CL611" s="69">
        <f t="shared" si="469"/>
        <v>0</v>
      </c>
      <c r="CM611" s="69">
        <f t="shared" si="469"/>
        <v>0</v>
      </c>
      <c r="CN611" s="69">
        <f t="shared" si="469"/>
        <v>0</v>
      </c>
      <c r="CO611" s="69">
        <f t="shared" si="469"/>
        <v>0</v>
      </c>
      <c r="CP611" s="69">
        <f t="shared" si="469"/>
        <v>0</v>
      </c>
      <c r="CQ611" s="69">
        <f t="shared" si="469"/>
        <v>0</v>
      </c>
      <c r="CR611" s="69">
        <f t="shared" si="469"/>
        <v>0</v>
      </c>
      <c r="CS611" s="69"/>
      <c r="CT611" s="69">
        <f>COUNTIFS($J$7:$J$540,"Thẩm mỹ",CT$7:CT$540,"KĐG")</f>
        <v>0</v>
      </c>
      <c r="CU611" s="69">
        <f>COUNTIFS($J$7:$J$540,"Thẩm mỹ",CU$7:CU$540,"KĐG")</f>
        <v>0</v>
      </c>
      <c r="CV611" s="69">
        <f>COUNTIFS($J$7:$J$540,"Thẩm mỹ",CV$7:CV$540,"KĐG")</f>
        <v>0</v>
      </c>
      <c r="CW611" s="644"/>
      <c r="CX611" s="645"/>
      <c r="CY611" s="645"/>
      <c r="CZ611" s="645"/>
      <c r="DA611" s="645"/>
      <c r="DB611" s="645"/>
      <c r="DC611" s="645"/>
      <c r="DD611" s="645"/>
      <c r="DE611" s="645"/>
      <c r="DF611" s="646"/>
      <c r="DG611" s="2"/>
      <c r="DH611" s="2"/>
      <c r="DI611" s="2"/>
      <c r="DJ611" s="2"/>
      <c r="DK611" s="2"/>
      <c r="DL611" s="2"/>
      <c r="DM611" s="2"/>
      <c r="DN611" s="2"/>
      <c r="DO611" s="2"/>
      <c r="DP611" s="2"/>
      <c r="DQ611" s="2"/>
      <c r="DR611" s="2"/>
      <c r="DS611" s="2"/>
      <c r="DT611" s="2"/>
      <c r="DU611" s="2"/>
      <c r="DV611" s="2"/>
      <c r="DW611" s="2"/>
      <c r="DX611" s="2"/>
      <c r="DY611" s="2"/>
      <c r="DZ611" s="2"/>
    </row>
    <row r="612" spans="1:130" ht="15.75" x14ac:dyDescent="0.25">
      <c r="A612" s="671"/>
      <c r="B612" s="636"/>
      <c r="C612" s="639"/>
      <c r="D612" s="180" t="s">
        <v>958</v>
      </c>
      <c r="E612" s="1"/>
      <c r="F612" s="1"/>
      <c r="G612" s="2"/>
      <c r="H612" s="2"/>
      <c r="I612" s="2"/>
      <c r="J612" s="2"/>
      <c r="K612" s="2"/>
      <c r="L612" s="2"/>
      <c r="M612" s="4"/>
      <c r="N612" s="302"/>
      <c r="O612" s="116"/>
      <c r="P612" s="116"/>
      <c r="Q612" s="116"/>
      <c r="R612" s="116"/>
      <c r="S612" s="116"/>
      <c r="T612" s="116"/>
      <c r="U612" s="116"/>
      <c r="V612" s="116"/>
      <c r="W612" s="116"/>
      <c r="X612" s="116"/>
      <c r="Y612" s="116"/>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184">
        <f t="shared" ref="BJ612:CC612" si="470">BJ611/(BJ608+BJ609+BJ610+BJ611)</f>
        <v>0</v>
      </c>
      <c r="BK612" s="184">
        <f t="shared" si="470"/>
        <v>0</v>
      </c>
      <c r="BL612" s="184">
        <f t="shared" si="470"/>
        <v>0</v>
      </c>
      <c r="BM612" s="184">
        <f t="shared" si="470"/>
        <v>0</v>
      </c>
      <c r="BN612" s="184">
        <f t="shared" si="470"/>
        <v>0</v>
      </c>
      <c r="BO612" s="184">
        <f t="shared" si="470"/>
        <v>0</v>
      </c>
      <c r="BP612" s="184">
        <f t="shared" si="470"/>
        <v>0</v>
      </c>
      <c r="BQ612" s="184">
        <f t="shared" si="470"/>
        <v>0</v>
      </c>
      <c r="BR612" s="184">
        <f t="shared" si="470"/>
        <v>0</v>
      </c>
      <c r="BS612" s="184"/>
      <c r="BT612" s="184"/>
      <c r="BU612" s="184"/>
      <c r="BV612" s="184"/>
      <c r="BW612" s="184"/>
      <c r="BX612" s="184"/>
      <c r="BY612" s="184"/>
      <c r="BZ612" s="184"/>
      <c r="CA612" s="184"/>
      <c r="CB612" s="184"/>
      <c r="CC612" s="184">
        <f t="shared" si="470"/>
        <v>0</v>
      </c>
      <c r="CD612" s="184"/>
      <c r="CE612" s="184">
        <f t="shared" ref="CE612:CV612" si="471">CE611/(CE608+CE609+CE610+CE611)</f>
        <v>0</v>
      </c>
      <c r="CF612" s="184">
        <f t="shared" si="471"/>
        <v>0</v>
      </c>
      <c r="CG612" s="184">
        <f t="shared" si="471"/>
        <v>0</v>
      </c>
      <c r="CH612" s="184">
        <f t="shared" si="471"/>
        <v>0</v>
      </c>
      <c r="CI612" s="184">
        <f t="shared" si="471"/>
        <v>0</v>
      </c>
      <c r="CJ612" s="184">
        <f t="shared" si="471"/>
        <v>0</v>
      </c>
      <c r="CK612" s="184">
        <f t="shared" si="471"/>
        <v>0</v>
      </c>
      <c r="CL612" s="184">
        <f t="shared" si="471"/>
        <v>0</v>
      </c>
      <c r="CM612" s="184">
        <f t="shared" si="471"/>
        <v>0</v>
      </c>
      <c r="CN612" s="184">
        <f t="shared" si="471"/>
        <v>0</v>
      </c>
      <c r="CO612" s="184">
        <f t="shared" si="471"/>
        <v>0</v>
      </c>
      <c r="CP612" s="184">
        <f t="shared" si="471"/>
        <v>0</v>
      </c>
      <c r="CQ612" s="184">
        <f t="shared" si="471"/>
        <v>0</v>
      </c>
      <c r="CR612" s="184">
        <f t="shared" si="471"/>
        <v>0</v>
      </c>
      <c r="CS612" s="184"/>
      <c r="CT612" s="184">
        <f t="shared" si="471"/>
        <v>0</v>
      </c>
      <c r="CU612" s="184">
        <f t="shared" si="471"/>
        <v>0</v>
      </c>
      <c r="CV612" s="184">
        <f t="shared" si="471"/>
        <v>0</v>
      </c>
      <c r="CW612" s="647"/>
      <c r="CX612" s="648"/>
      <c r="CY612" s="648"/>
      <c r="CZ612" s="648"/>
      <c r="DA612" s="648"/>
      <c r="DB612" s="648"/>
      <c r="DC612" s="648"/>
      <c r="DD612" s="648"/>
      <c r="DE612" s="648"/>
      <c r="DF612" s="649"/>
      <c r="DG612" s="2"/>
      <c r="DH612" s="2"/>
      <c r="DI612" s="2"/>
      <c r="DJ612" s="2"/>
      <c r="DK612" s="2"/>
      <c r="DL612" s="2"/>
      <c r="DM612" s="2"/>
      <c r="DN612" s="2"/>
      <c r="DO612" s="2"/>
      <c r="DP612" s="2"/>
      <c r="DQ612" s="2"/>
      <c r="DR612" s="2"/>
      <c r="DS612" s="2"/>
      <c r="DT612" s="2"/>
      <c r="DU612" s="2"/>
      <c r="DV612" s="2"/>
      <c r="DW612" s="2"/>
      <c r="DX612" s="2"/>
      <c r="DY612" s="2"/>
      <c r="DZ612" s="2"/>
    </row>
    <row r="613" spans="1:130" ht="15.75" x14ac:dyDescent="0.25">
      <c r="A613" s="671"/>
      <c r="B613" s="637"/>
      <c r="C613" s="639"/>
      <c r="D613" s="633" t="s">
        <v>973</v>
      </c>
      <c r="E613" s="1"/>
      <c r="F613" s="1"/>
      <c r="G613" s="2"/>
      <c r="H613" s="2"/>
      <c r="I613" s="2"/>
      <c r="J613" s="2"/>
      <c r="K613" s="2"/>
      <c r="L613" s="2"/>
      <c r="M613" s="4"/>
      <c r="N613" s="302"/>
      <c r="O613" s="116"/>
      <c r="P613" s="116"/>
      <c r="Q613" s="116"/>
      <c r="R613" s="116"/>
      <c r="S613" s="116"/>
      <c r="T613" s="116"/>
      <c r="U613" s="116"/>
      <c r="V613" s="116"/>
      <c r="W613" s="116"/>
      <c r="X613" s="116"/>
      <c r="Y613" s="116"/>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188">
        <f t="shared" ref="BJ613:CC613" si="472">(((BJ608*2)+(BJ609*1)+(BJ610*0)+(BJ610*0)))/(BJ608+BJ609+BJ610+BJ611)</f>
        <v>1.9130434782608696</v>
      </c>
      <c r="BK613" s="188">
        <f t="shared" si="472"/>
        <v>1.9420289855072463</v>
      </c>
      <c r="BL613" s="188">
        <f t="shared" si="472"/>
        <v>1.9855072463768115</v>
      </c>
      <c r="BM613" s="188">
        <f t="shared" si="472"/>
        <v>1.9710144927536233</v>
      </c>
      <c r="BN613" s="188">
        <f t="shared" si="472"/>
        <v>1.9565217391304348</v>
      </c>
      <c r="BO613" s="188">
        <f t="shared" si="472"/>
        <v>1.9565217391304348</v>
      </c>
      <c r="BP613" s="188">
        <f t="shared" si="472"/>
        <v>1.9420289855072463</v>
      </c>
      <c r="BQ613" s="188">
        <f t="shared" si="472"/>
        <v>1.9420289855072463</v>
      </c>
      <c r="BR613" s="188">
        <f t="shared" si="472"/>
        <v>2</v>
      </c>
      <c r="BS613" s="188"/>
      <c r="BT613" s="188"/>
      <c r="BU613" s="188"/>
      <c r="BV613" s="188"/>
      <c r="BW613" s="188"/>
      <c r="BX613" s="188"/>
      <c r="BY613" s="188"/>
      <c r="BZ613" s="188"/>
      <c r="CA613" s="188"/>
      <c r="CB613" s="188"/>
      <c r="CC613" s="188">
        <f t="shared" si="472"/>
        <v>1.9285714285714286</v>
      </c>
      <c r="CD613" s="188"/>
      <c r="CE613" s="188">
        <f t="shared" ref="CE613:CV613" si="473">(((CE608*2)+(CE609*1)+(CE610*0)+(CE610*0)))/(CE608+CE609+CE610+CE611)</f>
        <v>1.9420289855072463</v>
      </c>
      <c r="CF613" s="188">
        <f t="shared" si="473"/>
        <v>1.9565217391304348</v>
      </c>
      <c r="CG613" s="188">
        <f t="shared" si="473"/>
        <v>1.9710144927536233</v>
      </c>
      <c r="CH613" s="188">
        <f t="shared" si="473"/>
        <v>1.9565217391304348</v>
      </c>
      <c r="CI613" s="188">
        <f t="shared" si="473"/>
        <v>1.9565217391304348</v>
      </c>
      <c r="CJ613" s="188">
        <f t="shared" si="473"/>
        <v>1.9565217391304348</v>
      </c>
      <c r="CK613" s="188">
        <f t="shared" si="473"/>
        <v>1.9565217391304348</v>
      </c>
      <c r="CL613" s="188">
        <f t="shared" si="473"/>
        <v>1.9275362318840579</v>
      </c>
      <c r="CM613" s="188">
        <f t="shared" si="473"/>
        <v>1.9420289855072463</v>
      </c>
      <c r="CN613" s="188">
        <f t="shared" si="473"/>
        <v>1.9710144927536233</v>
      </c>
      <c r="CO613" s="188">
        <f t="shared" si="473"/>
        <v>1.9420289855072463</v>
      </c>
      <c r="CP613" s="188">
        <f t="shared" si="473"/>
        <v>1.9855072463768115</v>
      </c>
      <c r="CQ613" s="188">
        <f t="shared" si="473"/>
        <v>1.9710144927536233</v>
      </c>
      <c r="CR613" s="188">
        <f t="shared" si="473"/>
        <v>1.9565217391304348</v>
      </c>
      <c r="CS613" s="188"/>
      <c r="CT613" s="188">
        <f t="shared" si="473"/>
        <v>1.9710144927536233</v>
      </c>
      <c r="CU613" s="188">
        <f t="shared" si="473"/>
        <v>1.9855072463768115</v>
      </c>
      <c r="CV613" s="188">
        <f t="shared" si="473"/>
        <v>1.9855072463768115</v>
      </c>
      <c r="CW613" s="189">
        <f>COUNTIF($BJ614:$CV614,"Đ")</f>
        <v>27</v>
      </c>
      <c r="CX613" s="360">
        <f>CW613/(CY613+DA613+DC613+CW613)</f>
        <v>1</v>
      </c>
      <c r="CY613" s="189">
        <f>COUNTIF($BJ614:$DL614,"CCG")</f>
        <v>0</v>
      </c>
      <c r="CZ613" s="190">
        <f>CY613/(CW613+DA613+DC613+CY613)</f>
        <v>0</v>
      </c>
      <c r="DA613" s="189">
        <f>COUNTIF($BJ614:$DL614,"CĐ")</f>
        <v>0</v>
      </c>
      <c r="DB613" s="190">
        <f>DA613/(CW613+CY613+DC613+DA613)</f>
        <v>0</v>
      </c>
      <c r="DC613" s="189">
        <f>COUNTIF($BJ614:$DL614,"KĐG")</f>
        <v>0</v>
      </c>
      <c r="DD613" s="190">
        <f>DC613/(CW613+CY613+DA613+DC613)</f>
        <v>0</v>
      </c>
      <c r="DE613" s="191">
        <f>(((CW613*2)+(CY613*1)+(DA613*0)))/(CW613+CY613+DA613)</f>
        <v>2</v>
      </c>
      <c r="DF613" s="191" t="str">
        <f>IF(DE613&gt;=1.6,"Đạt mục tiêu",IF(DE613&gt;=1,"Cần cố gắng","Chưa đạt"))</f>
        <v>Đạt mục tiêu</v>
      </c>
      <c r="DG613" s="2"/>
      <c r="DH613" s="2"/>
      <c r="DI613" s="2"/>
      <c r="DJ613" s="2"/>
      <c r="DK613" s="2"/>
      <c r="DL613" s="2"/>
      <c r="DM613" s="2"/>
      <c r="DN613" s="2"/>
      <c r="DO613" s="2"/>
      <c r="DP613" s="2"/>
      <c r="DQ613" s="2"/>
      <c r="DR613" s="2"/>
      <c r="DS613" s="2"/>
      <c r="DT613" s="2"/>
      <c r="DU613" s="2"/>
      <c r="DV613" s="2"/>
      <c r="DW613" s="2"/>
      <c r="DX613" s="2"/>
      <c r="DY613" s="2"/>
      <c r="DZ613" s="2"/>
    </row>
    <row r="614" spans="1:130" ht="15.75" x14ac:dyDescent="0.25">
      <c r="A614" s="671"/>
      <c r="B614" s="635" t="s">
        <v>560</v>
      </c>
      <c r="C614" s="640"/>
      <c r="D614" s="634"/>
      <c r="E614" s="1"/>
      <c r="F614" s="1"/>
      <c r="G614" s="2"/>
      <c r="H614" s="2"/>
      <c r="I614" s="2"/>
      <c r="J614" s="2"/>
      <c r="K614" s="2"/>
      <c r="L614" s="2"/>
      <c r="M614" s="4"/>
      <c r="N614" s="302"/>
      <c r="O614" s="116"/>
      <c r="P614" s="116"/>
      <c r="Q614" s="116"/>
      <c r="R614" s="116"/>
      <c r="S614" s="116"/>
      <c r="T614" s="116"/>
      <c r="U614" s="116"/>
      <c r="V614" s="116"/>
      <c r="W614" s="116"/>
      <c r="X614" s="116"/>
      <c r="Y614" s="116"/>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188" t="str">
        <f t="shared" ref="BJ614:CC614" si="474">IF(BJ612&gt;=50%,"KĐG",IF(BJ613&gt;=1.6,"Đ",IF(BJ613&gt;=1,"CCG","CĐ")))</f>
        <v>Đ</v>
      </c>
      <c r="BK614" s="188" t="str">
        <f t="shared" si="474"/>
        <v>Đ</v>
      </c>
      <c r="BL614" s="188" t="str">
        <f t="shared" si="474"/>
        <v>Đ</v>
      </c>
      <c r="BM614" s="188" t="str">
        <f t="shared" si="474"/>
        <v>Đ</v>
      </c>
      <c r="BN614" s="188" t="str">
        <f t="shared" si="474"/>
        <v>Đ</v>
      </c>
      <c r="BO614" s="188" t="str">
        <f t="shared" si="474"/>
        <v>Đ</v>
      </c>
      <c r="BP614" s="188" t="str">
        <f t="shared" si="474"/>
        <v>Đ</v>
      </c>
      <c r="BQ614" s="188" t="str">
        <f t="shared" si="474"/>
        <v>Đ</v>
      </c>
      <c r="BR614" s="188" t="str">
        <f t="shared" si="474"/>
        <v>Đ</v>
      </c>
      <c r="BS614" s="188"/>
      <c r="BT614" s="188"/>
      <c r="BU614" s="188"/>
      <c r="BV614" s="188"/>
      <c r="BW614" s="188"/>
      <c r="BX614" s="188"/>
      <c r="BY614" s="188"/>
      <c r="BZ614" s="188"/>
      <c r="CA614" s="188"/>
      <c r="CB614" s="188"/>
      <c r="CC614" s="188" t="str">
        <f t="shared" si="474"/>
        <v>Đ</v>
      </c>
      <c r="CD614" s="188"/>
      <c r="CE614" s="188" t="str">
        <f t="shared" ref="CE614:CV614" si="475">IF(CE612&gt;=50%,"KĐG",IF(CE613&gt;=1.6,"Đ",IF(CE613&gt;=1,"CCG","CĐ")))</f>
        <v>Đ</v>
      </c>
      <c r="CF614" s="188" t="str">
        <f t="shared" si="475"/>
        <v>Đ</v>
      </c>
      <c r="CG614" s="188" t="str">
        <f t="shared" si="475"/>
        <v>Đ</v>
      </c>
      <c r="CH614" s="188" t="str">
        <f t="shared" si="475"/>
        <v>Đ</v>
      </c>
      <c r="CI614" s="188" t="str">
        <f t="shared" si="475"/>
        <v>Đ</v>
      </c>
      <c r="CJ614" s="188" t="str">
        <f t="shared" si="475"/>
        <v>Đ</v>
      </c>
      <c r="CK614" s="188" t="str">
        <f t="shared" si="475"/>
        <v>Đ</v>
      </c>
      <c r="CL614" s="188" t="str">
        <f t="shared" si="475"/>
        <v>Đ</v>
      </c>
      <c r="CM614" s="188" t="str">
        <f t="shared" si="475"/>
        <v>Đ</v>
      </c>
      <c r="CN614" s="188" t="str">
        <f t="shared" si="475"/>
        <v>Đ</v>
      </c>
      <c r="CO614" s="188" t="str">
        <f t="shared" si="475"/>
        <v>Đ</v>
      </c>
      <c r="CP614" s="188" t="str">
        <f t="shared" si="475"/>
        <v>Đ</v>
      </c>
      <c r="CQ614" s="188" t="str">
        <f t="shared" si="475"/>
        <v>Đ</v>
      </c>
      <c r="CR614" s="188" t="str">
        <f t="shared" si="475"/>
        <v>Đ</v>
      </c>
      <c r="CS614" s="188"/>
      <c r="CT614" s="188" t="str">
        <f t="shared" si="475"/>
        <v>Đ</v>
      </c>
      <c r="CU614" s="188" t="str">
        <f t="shared" si="475"/>
        <v>Đ</v>
      </c>
      <c r="CV614" s="188" t="str">
        <f t="shared" si="475"/>
        <v>Đ</v>
      </c>
      <c r="CW614" s="192"/>
      <c r="CX614" s="361"/>
      <c r="CY614" s="192"/>
      <c r="CZ614" s="193"/>
      <c r="DA614" s="192"/>
      <c r="DB614" s="193"/>
      <c r="DC614" s="192"/>
      <c r="DD614" s="193"/>
      <c r="DE614" s="194"/>
      <c r="DF614" s="194"/>
      <c r="DG614" s="2"/>
      <c r="DH614" s="2"/>
      <c r="DI614" s="2"/>
      <c r="DJ614" s="2"/>
      <c r="DK614" s="2"/>
      <c r="DL614" s="2"/>
      <c r="DM614" s="2"/>
      <c r="DN614" s="2"/>
      <c r="DO614" s="2"/>
      <c r="DP614" s="2"/>
      <c r="DQ614" s="2"/>
      <c r="DR614" s="2"/>
      <c r="DS614" s="2"/>
      <c r="DT614" s="2"/>
      <c r="DU614" s="2"/>
      <c r="DV614" s="2"/>
      <c r="DW614" s="2"/>
      <c r="DX614" s="2"/>
      <c r="DY614" s="2"/>
      <c r="DZ614" s="2"/>
    </row>
    <row r="615" spans="1:130" ht="15.75" x14ac:dyDescent="0.25">
      <c r="A615" s="671"/>
      <c r="B615" s="636"/>
      <c r="C615" s="638" t="s">
        <v>560</v>
      </c>
      <c r="D615" s="180" t="s">
        <v>969</v>
      </c>
      <c r="E615" s="1"/>
      <c r="F615" s="1"/>
      <c r="G615" s="2"/>
      <c r="H615" s="2"/>
      <c r="I615" s="2"/>
      <c r="J615" s="2"/>
      <c r="K615" s="2"/>
      <c r="L615" s="2"/>
      <c r="M615" s="4"/>
      <c r="N615" s="302"/>
      <c r="O615" s="116"/>
      <c r="P615" s="116"/>
      <c r="Q615" s="116"/>
      <c r="R615" s="116"/>
      <c r="S615" s="116"/>
      <c r="T615" s="116"/>
      <c r="U615" s="116"/>
      <c r="V615" s="116"/>
      <c r="W615" s="116"/>
      <c r="X615" s="116"/>
      <c r="Y615" s="116"/>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69">
        <f t="shared" ref="BJ615:CC618" si="476">BJ579+BJ586+BJ593+BJ601+BJ608</f>
        <v>321</v>
      </c>
      <c r="BK615" s="69">
        <f t="shared" si="476"/>
        <v>322</v>
      </c>
      <c r="BL615" s="69">
        <f t="shared" si="476"/>
        <v>324</v>
      </c>
      <c r="BM615" s="69">
        <f t="shared" si="476"/>
        <v>323</v>
      </c>
      <c r="BN615" s="69">
        <f t="shared" si="476"/>
        <v>318</v>
      </c>
      <c r="BO615" s="69">
        <f t="shared" si="476"/>
        <v>324</v>
      </c>
      <c r="BP615" s="69">
        <f t="shared" si="476"/>
        <v>318</v>
      </c>
      <c r="BQ615" s="69">
        <f t="shared" si="476"/>
        <v>318</v>
      </c>
      <c r="BR615" s="69">
        <f t="shared" si="476"/>
        <v>310</v>
      </c>
      <c r="BS615" s="69"/>
      <c r="BT615" s="69"/>
      <c r="BU615" s="69"/>
      <c r="BV615" s="69"/>
      <c r="BW615" s="69"/>
      <c r="BX615" s="69"/>
      <c r="BY615" s="69"/>
      <c r="BZ615" s="69"/>
      <c r="CA615" s="69"/>
      <c r="CB615" s="69"/>
      <c r="CC615" s="69">
        <f t="shared" si="476"/>
        <v>308</v>
      </c>
      <c r="CD615" s="69"/>
      <c r="CE615" s="69">
        <f t="shared" ref="CE615:CV618" si="477">CE579+CE586+CE593+CE601+CE608</f>
        <v>316</v>
      </c>
      <c r="CF615" s="69">
        <f t="shared" si="477"/>
        <v>317</v>
      </c>
      <c r="CG615" s="69">
        <f t="shared" si="477"/>
        <v>320</v>
      </c>
      <c r="CH615" s="69">
        <f t="shared" si="477"/>
        <v>313</v>
      </c>
      <c r="CI615" s="69">
        <f t="shared" si="477"/>
        <v>316</v>
      </c>
      <c r="CJ615" s="69">
        <f t="shared" si="477"/>
        <v>316</v>
      </c>
      <c r="CK615" s="69">
        <f t="shared" si="477"/>
        <v>313</v>
      </c>
      <c r="CL615" s="69">
        <f t="shared" si="477"/>
        <v>311</v>
      </c>
      <c r="CM615" s="69">
        <f t="shared" si="477"/>
        <v>315</v>
      </c>
      <c r="CN615" s="69">
        <f t="shared" si="477"/>
        <v>307</v>
      </c>
      <c r="CO615" s="69">
        <f t="shared" si="477"/>
        <v>314</v>
      </c>
      <c r="CP615" s="69">
        <f t="shared" si="477"/>
        <v>318</v>
      </c>
      <c r="CQ615" s="69">
        <f t="shared" si="477"/>
        <v>323</v>
      </c>
      <c r="CR615" s="69">
        <f t="shared" si="477"/>
        <v>326</v>
      </c>
      <c r="CS615" s="69"/>
      <c r="CT615" s="69">
        <f t="shared" si="477"/>
        <v>326</v>
      </c>
      <c r="CU615" s="69">
        <f t="shared" si="477"/>
        <v>325</v>
      </c>
      <c r="CV615" s="69">
        <f t="shared" si="477"/>
        <v>330</v>
      </c>
      <c r="CW615" s="641"/>
      <c r="CX615" s="642"/>
      <c r="CY615" s="642"/>
      <c r="CZ615" s="642"/>
      <c r="DA615" s="642"/>
      <c r="DB615" s="642"/>
      <c r="DC615" s="642"/>
      <c r="DD615" s="642"/>
      <c r="DE615" s="642"/>
      <c r="DF615" s="643"/>
      <c r="DG615" s="2"/>
      <c r="DH615" s="2"/>
      <c r="DI615" s="2"/>
      <c r="DJ615" s="2"/>
      <c r="DK615" s="2"/>
      <c r="DL615" s="2"/>
      <c r="DM615" s="2"/>
      <c r="DN615" s="2"/>
      <c r="DO615" s="2"/>
      <c r="DP615" s="2"/>
      <c r="DQ615" s="2"/>
      <c r="DR615" s="2"/>
      <c r="DS615" s="2"/>
      <c r="DT615" s="2"/>
      <c r="DU615" s="2"/>
      <c r="DV615" s="2"/>
      <c r="DW615" s="2"/>
      <c r="DX615" s="2"/>
      <c r="DY615" s="2"/>
      <c r="DZ615" s="2"/>
    </row>
    <row r="616" spans="1:130" ht="15.75" x14ac:dyDescent="0.25">
      <c r="A616" s="671"/>
      <c r="B616" s="636"/>
      <c r="C616" s="639"/>
      <c r="D616" s="180" t="s">
        <v>955</v>
      </c>
      <c r="E616" s="1"/>
      <c r="F616" s="1"/>
      <c r="G616" s="2"/>
      <c r="H616" s="2"/>
      <c r="I616" s="2"/>
      <c r="J616" s="2"/>
      <c r="K616" s="2"/>
      <c r="L616" s="2"/>
      <c r="M616" s="4"/>
      <c r="N616" s="302"/>
      <c r="O616" s="116"/>
      <c r="P616" s="116"/>
      <c r="Q616" s="116"/>
      <c r="R616" s="116"/>
      <c r="S616" s="116"/>
      <c r="T616" s="116"/>
      <c r="U616" s="116"/>
      <c r="V616" s="116"/>
      <c r="W616" s="116"/>
      <c r="X616" s="116"/>
      <c r="Y616" s="116"/>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69">
        <f t="shared" si="476"/>
        <v>16</v>
      </c>
      <c r="BK616" s="69">
        <f t="shared" si="476"/>
        <v>17</v>
      </c>
      <c r="BL616" s="69">
        <f t="shared" si="476"/>
        <v>15</v>
      </c>
      <c r="BM616" s="69">
        <f t="shared" si="476"/>
        <v>16</v>
      </c>
      <c r="BN616" s="69">
        <f t="shared" si="476"/>
        <v>21</v>
      </c>
      <c r="BO616" s="69">
        <f t="shared" si="476"/>
        <v>15</v>
      </c>
      <c r="BP616" s="69">
        <f t="shared" si="476"/>
        <v>21</v>
      </c>
      <c r="BQ616" s="69">
        <f t="shared" si="476"/>
        <v>21</v>
      </c>
      <c r="BR616" s="69">
        <f t="shared" si="476"/>
        <v>30</v>
      </c>
      <c r="BS616" s="69"/>
      <c r="BT616" s="69"/>
      <c r="BU616" s="69"/>
      <c r="BV616" s="69"/>
      <c r="BW616" s="69"/>
      <c r="BX616" s="69"/>
      <c r="BY616" s="69"/>
      <c r="BZ616" s="69"/>
      <c r="CA616" s="69"/>
      <c r="CB616" s="69"/>
      <c r="CC616" s="69">
        <f t="shared" si="476"/>
        <v>32</v>
      </c>
      <c r="CD616" s="69"/>
      <c r="CE616" s="69">
        <f t="shared" si="477"/>
        <v>23</v>
      </c>
      <c r="CF616" s="69">
        <f t="shared" si="477"/>
        <v>22</v>
      </c>
      <c r="CG616" s="69">
        <f t="shared" si="477"/>
        <v>19</v>
      </c>
      <c r="CH616" s="69">
        <f t="shared" si="477"/>
        <v>26</v>
      </c>
      <c r="CI616" s="69">
        <f t="shared" si="477"/>
        <v>23</v>
      </c>
      <c r="CJ616" s="69">
        <f t="shared" si="477"/>
        <v>23</v>
      </c>
      <c r="CK616" s="69">
        <f t="shared" si="477"/>
        <v>26</v>
      </c>
      <c r="CL616" s="69">
        <f t="shared" si="477"/>
        <v>28</v>
      </c>
      <c r="CM616" s="69">
        <f t="shared" si="477"/>
        <v>24</v>
      </c>
      <c r="CN616" s="69">
        <f t="shared" si="477"/>
        <v>32</v>
      </c>
      <c r="CO616" s="69">
        <f t="shared" si="477"/>
        <v>25</v>
      </c>
      <c r="CP616" s="69">
        <f t="shared" si="477"/>
        <v>21</v>
      </c>
      <c r="CQ616" s="69">
        <f t="shared" si="477"/>
        <v>16</v>
      </c>
      <c r="CR616" s="69">
        <f t="shared" si="477"/>
        <v>13</v>
      </c>
      <c r="CS616" s="69"/>
      <c r="CT616" s="69">
        <f t="shared" si="477"/>
        <v>13</v>
      </c>
      <c r="CU616" s="69">
        <f t="shared" si="477"/>
        <v>14</v>
      </c>
      <c r="CV616" s="69">
        <f t="shared" si="477"/>
        <v>9</v>
      </c>
      <c r="CW616" s="644"/>
      <c r="CX616" s="645"/>
      <c r="CY616" s="645"/>
      <c r="CZ616" s="645"/>
      <c r="DA616" s="645"/>
      <c r="DB616" s="645"/>
      <c r="DC616" s="645"/>
      <c r="DD616" s="645"/>
      <c r="DE616" s="645"/>
      <c r="DF616" s="646"/>
      <c r="DG616" s="2"/>
      <c r="DH616" s="2"/>
      <c r="DI616" s="2"/>
      <c r="DJ616" s="2"/>
      <c r="DK616" s="2"/>
      <c r="DL616" s="2"/>
      <c r="DM616" s="2"/>
      <c r="DN616" s="2"/>
      <c r="DO616" s="2"/>
      <c r="DP616" s="2"/>
      <c r="DQ616" s="2"/>
      <c r="DR616" s="2"/>
      <c r="DS616" s="2"/>
      <c r="DT616" s="2"/>
      <c r="DU616" s="2"/>
      <c r="DV616" s="2"/>
      <c r="DW616" s="2"/>
      <c r="DX616" s="2"/>
      <c r="DY616" s="2"/>
      <c r="DZ616" s="2"/>
    </row>
    <row r="617" spans="1:130" ht="15.75" x14ac:dyDescent="0.25">
      <c r="A617" s="671"/>
      <c r="B617" s="636"/>
      <c r="C617" s="639"/>
      <c r="D617" s="180" t="s">
        <v>956</v>
      </c>
      <c r="E617" s="1"/>
      <c r="F617" s="1"/>
      <c r="G617" s="2"/>
      <c r="H617" s="2"/>
      <c r="I617" s="2"/>
      <c r="J617" s="2"/>
      <c r="K617" s="2"/>
      <c r="L617" s="2"/>
      <c r="M617" s="4"/>
      <c r="N617" s="302"/>
      <c r="O617" s="116"/>
      <c r="P617" s="116"/>
      <c r="Q617" s="116"/>
      <c r="R617" s="116"/>
      <c r="S617" s="116"/>
      <c r="T617" s="116"/>
      <c r="U617" s="116"/>
      <c r="V617" s="116"/>
      <c r="W617" s="116"/>
      <c r="X617" s="116"/>
      <c r="Y617" s="116"/>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69">
        <f t="shared" si="476"/>
        <v>0</v>
      </c>
      <c r="BK617" s="69">
        <f t="shared" si="476"/>
        <v>0</v>
      </c>
      <c r="BL617" s="69">
        <f t="shared" si="476"/>
        <v>0</v>
      </c>
      <c r="BM617" s="69">
        <f t="shared" si="476"/>
        <v>0</v>
      </c>
      <c r="BN617" s="69">
        <f t="shared" si="476"/>
        <v>0</v>
      </c>
      <c r="BO617" s="69">
        <f t="shared" si="476"/>
        <v>0</v>
      </c>
      <c r="BP617" s="69">
        <f t="shared" si="476"/>
        <v>0</v>
      </c>
      <c r="BQ617" s="69">
        <f t="shared" si="476"/>
        <v>0</v>
      </c>
      <c r="BR617" s="69">
        <f t="shared" si="476"/>
        <v>0</v>
      </c>
      <c r="BS617" s="69"/>
      <c r="BT617" s="69"/>
      <c r="BU617" s="69"/>
      <c r="BV617" s="69"/>
      <c r="BW617" s="69"/>
      <c r="BX617" s="69"/>
      <c r="BY617" s="69"/>
      <c r="BZ617" s="69"/>
      <c r="CA617" s="69"/>
      <c r="CB617" s="69"/>
      <c r="CC617" s="69">
        <f t="shared" si="476"/>
        <v>0</v>
      </c>
      <c r="CD617" s="69"/>
      <c r="CE617" s="69">
        <f t="shared" si="477"/>
        <v>0</v>
      </c>
      <c r="CF617" s="69">
        <f t="shared" si="477"/>
        <v>0</v>
      </c>
      <c r="CG617" s="69">
        <f t="shared" si="477"/>
        <v>0</v>
      </c>
      <c r="CH617" s="69">
        <f t="shared" si="477"/>
        <v>0</v>
      </c>
      <c r="CI617" s="69">
        <f t="shared" si="477"/>
        <v>0</v>
      </c>
      <c r="CJ617" s="69">
        <f t="shared" si="477"/>
        <v>0</v>
      </c>
      <c r="CK617" s="69">
        <f t="shared" si="477"/>
        <v>0</v>
      </c>
      <c r="CL617" s="69">
        <f t="shared" si="477"/>
        <v>0</v>
      </c>
      <c r="CM617" s="69">
        <f t="shared" si="477"/>
        <v>0</v>
      </c>
      <c r="CN617" s="69">
        <f t="shared" si="477"/>
        <v>0</v>
      </c>
      <c r="CO617" s="69">
        <f t="shared" si="477"/>
        <v>0</v>
      </c>
      <c r="CP617" s="69">
        <f t="shared" si="477"/>
        <v>0</v>
      </c>
      <c r="CQ617" s="69">
        <f t="shared" si="477"/>
        <v>0</v>
      </c>
      <c r="CR617" s="69">
        <f t="shared" si="477"/>
        <v>0</v>
      </c>
      <c r="CS617" s="69"/>
      <c r="CT617" s="69">
        <f t="shared" si="477"/>
        <v>0</v>
      </c>
      <c r="CU617" s="69">
        <f t="shared" si="477"/>
        <v>0</v>
      </c>
      <c r="CV617" s="69">
        <f t="shared" si="477"/>
        <v>0</v>
      </c>
      <c r="CW617" s="644"/>
      <c r="CX617" s="645"/>
      <c r="CY617" s="645"/>
      <c r="CZ617" s="645"/>
      <c r="DA617" s="645"/>
      <c r="DB617" s="645"/>
      <c r="DC617" s="645"/>
      <c r="DD617" s="645"/>
      <c r="DE617" s="645"/>
      <c r="DF617" s="646"/>
      <c r="DG617" s="2"/>
      <c r="DH617" s="2"/>
      <c r="DI617" s="2"/>
      <c r="DJ617" s="2"/>
      <c r="DK617" s="2"/>
      <c r="DL617" s="2"/>
      <c r="DM617" s="2"/>
      <c r="DN617" s="2"/>
      <c r="DO617" s="2"/>
      <c r="DP617" s="2"/>
      <c r="DQ617" s="2"/>
      <c r="DR617" s="2"/>
      <c r="DS617" s="2"/>
      <c r="DT617" s="2"/>
      <c r="DU617" s="2"/>
      <c r="DV617" s="2"/>
      <c r="DW617" s="2"/>
      <c r="DX617" s="2"/>
      <c r="DY617" s="2"/>
      <c r="DZ617" s="2"/>
    </row>
    <row r="618" spans="1:130" ht="15.75" x14ac:dyDescent="0.25">
      <c r="A618" s="671"/>
      <c r="B618" s="636"/>
      <c r="C618" s="639"/>
      <c r="D618" s="180" t="s">
        <v>957</v>
      </c>
      <c r="E618" s="1"/>
      <c r="F618" s="1"/>
      <c r="G618" s="2"/>
      <c r="H618" s="2"/>
      <c r="I618" s="2"/>
      <c r="J618" s="2"/>
      <c r="K618" s="2"/>
      <c r="L618" s="2"/>
      <c r="M618" s="4"/>
      <c r="N618" s="302"/>
      <c r="O618" s="116"/>
      <c r="P618" s="116"/>
      <c r="Q618" s="116"/>
      <c r="R618" s="116"/>
      <c r="S618" s="116"/>
      <c r="T618" s="116"/>
      <c r="U618" s="116"/>
      <c r="V618" s="116"/>
      <c r="W618" s="116"/>
      <c r="X618" s="116"/>
      <c r="Y618" s="116"/>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69">
        <f t="shared" si="476"/>
        <v>0</v>
      </c>
      <c r="BK618" s="69">
        <f t="shared" si="476"/>
        <v>0</v>
      </c>
      <c r="BL618" s="69">
        <f t="shared" si="476"/>
        <v>0</v>
      </c>
      <c r="BM618" s="69">
        <f t="shared" si="476"/>
        <v>0</v>
      </c>
      <c r="BN618" s="69">
        <f t="shared" si="476"/>
        <v>0</v>
      </c>
      <c r="BO618" s="69">
        <f t="shared" si="476"/>
        <v>0</v>
      </c>
      <c r="BP618" s="69">
        <f t="shared" si="476"/>
        <v>0</v>
      </c>
      <c r="BQ618" s="69">
        <f t="shared" si="476"/>
        <v>0</v>
      </c>
      <c r="BR618" s="69">
        <f t="shared" si="476"/>
        <v>0</v>
      </c>
      <c r="BS618" s="69"/>
      <c r="BT618" s="69"/>
      <c r="BU618" s="69"/>
      <c r="BV618" s="69"/>
      <c r="BW618" s="69"/>
      <c r="BX618" s="69"/>
      <c r="BY618" s="69"/>
      <c r="BZ618" s="69"/>
      <c r="CA618" s="69"/>
      <c r="CB618" s="69"/>
      <c r="CC618" s="69">
        <f t="shared" si="476"/>
        <v>0</v>
      </c>
      <c r="CD618" s="69"/>
      <c r="CE618" s="69">
        <f t="shared" si="477"/>
        <v>0</v>
      </c>
      <c r="CF618" s="69">
        <f t="shared" si="477"/>
        <v>0</v>
      </c>
      <c r="CG618" s="69">
        <f t="shared" si="477"/>
        <v>0</v>
      </c>
      <c r="CH618" s="69">
        <f t="shared" si="477"/>
        <v>0</v>
      </c>
      <c r="CI618" s="69">
        <f t="shared" si="477"/>
        <v>0</v>
      </c>
      <c r="CJ618" s="69">
        <f t="shared" si="477"/>
        <v>0</v>
      </c>
      <c r="CK618" s="69">
        <f t="shared" si="477"/>
        <v>0</v>
      </c>
      <c r="CL618" s="69">
        <f t="shared" si="477"/>
        <v>0</v>
      </c>
      <c r="CM618" s="69">
        <f t="shared" si="477"/>
        <v>0</v>
      </c>
      <c r="CN618" s="69">
        <f t="shared" si="477"/>
        <v>0</v>
      </c>
      <c r="CO618" s="69">
        <f t="shared" si="477"/>
        <v>0</v>
      </c>
      <c r="CP618" s="69">
        <f t="shared" si="477"/>
        <v>0</v>
      </c>
      <c r="CQ618" s="69">
        <f t="shared" si="477"/>
        <v>0</v>
      </c>
      <c r="CR618" s="69">
        <f t="shared" si="477"/>
        <v>0</v>
      </c>
      <c r="CS618" s="69"/>
      <c r="CT618" s="69">
        <f t="shared" si="477"/>
        <v>0</v>
      </c>
      <c r="CU618" s="69">
        <f t="shared" si="477"/>
        <v>0</v>
      </c>
      <c r="CV618" s="69">
        <f t="shared" si="477"/>
        <v>0</v>
      </c>
      <c r="CW618" s="644"/>
      <c r="CX618" s="645"/>
      <c r="CY618" s="645"/>
      <c r="CZ618" s="645"/>
      <c r="DA618" s="645"/>
      <c r="DB618" s="645"/>
      <c r="DC618" s="645"/>
      <c r="DD618" s="645"/>
      <c r="DE618" s="645"/>
      <c r="DF618" s="646"/>
      <c r="DG618" s="2"/>
      <c r="DH618" s="2"/>
      <c r="DI618" s="2"/>
      <c r="DJ618" s="2"/>
      <c r="DK618" s="2"/>
      <c r="DL618" s="2"/>
      <c r="DM618" s="2"/>
      <c r="DN618" s="2"/>
      <c r="DO618" s="2"/>
      <c r="DP618" s="2"/>
      <c r="DQ618" s="2"/>
      <c r="DR618" s="2"/>
      <c r="DS618" s="2"/>
      <c r="DT618" s="2"/>
      <c r="DU618" s="2"/>
      <c r="DV618" s="2"/>
      <c r="DW618" s="2"/>
      <c r="DX618" s="2"/>
      <c r="DY618" s="2"/>
      <c r="DZ618" s="2"/>
    </row>
    <row r="619" spans="1:130" ht="15.75" x14ac:dyDescent="0.25">
      <c r="A619" s="671"/>
      <c r="B619" s="636"/>
      <c r="C619" s="639"/>
      <c r="D619" s="180" t="s">
        <v>958</v>
      </c>
      <c r="E619" s="1"/>
      <c r="F619" s="1"/>
      <c r="G619" s="2"/>
      <c r="H619" s="2"/>
      <c r="I619" s="2"/>
      <c r="J619" s="2"/>
      <c r="K619" s="2"/>
      <c r="L619" s="2"/>
      <c r="M619" s="4"/>
      <c r="N619" s="302"/>
      <c r="O619" s="116"/>
      <c r="P619" s="116"/>
      <c r="Q619" s="116"/>
      <c r="R619" s="116"/>
      <c r="S619" s="116"/>
      <c r="T619" s="116"/>
      <c r="U619" s="116"/>
      <c r="V619" s="116"/>
      <c r="W619" s="116"/>
      <c r="X619" s="116"/>
      <c r="Y619" s="116"/>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184">
        <f t="shared" ref="BJ619:CC619" si="478">BJ618/(BJ615+BJ616+BJ617+BJ618)</f>
        <v>0</v>
      </c>
      <c r="BK619" s="184">
        <f t="shared" si="478"/>
        <v>0</v>
      </c>
      <c r="BL619" s="184">
        <f t="shared" si="478"/>
        <v>0</v>
      </c>
      <c r="BM619" s="184">
        <f t="shared" si="478"/>
        <v>0</v>
      </c>
      <c r="BN619" s="184">
        <f t="shared" si="478"/>
        <v>0</v>
      </c>
      <c r="BO619" s="184">
        <f t="shared" si="478"/>
        <v>0</v>
      </c>
      <c r="BP619" s="184">
        <f t="shared" si="478"/>
        <v>0</v>
      </c>
      <c r="BQ619" s="184">
        <f t="shared" si="478"/>
        <v>0</v>
      </c>
      <c r="BR619" s="184">
        <f t="shared" si="478"/>
        <v>0</v>
      </c>
      <c r="BS619" s="184"/>
      <c r="BT619" s="184"/>
      <c r="BU619" s="184"/>
      <c r="BV619" s="184"/>
      <c r="BW619" s="184"/>
      <c r="BX619" s="184"/>
      <c r="BY619" s="184"/>
      <c r="BZ619" s="184"/>
      <c r="CA619" s="184"/>
      <c r="CB619" s="184"/>
      <c r="CC619" s="184">
        <f t="shared" si="478"/>
        <v>0</v>
      </c>
      <c r="CD619" s="184"/>
      <c r="CE619" s="184">
        <f t="shared" ref="CE619:CV619" si="479">CE618/(CE615+CE616+CE617+CE618)</f>
        <v>0</v>
      </c>
      <c r="CF619" s="184">
        <f t="shared" si="479"/>
        <v>0</v>
      </c>
      <c r="CG619" s="184">
        <f t="shared" si="479"/>
        <v>0</v>
      </c>
      <c r="CH619" s="184">
        <f t="shared" si="479"/>
        <v>0</v>
      </c>
      <c r="CI619" s="184">
        <f t="shared" si="479"/>
        <v>0</v>
      </c>
      <c r="CJ619" s="184">
        <f t="shared" si="479"/>
        <v>0</v>
      </c>
      <c r="CK619" s="184">
        <f t="shared" si="479"/>
        <v>0</v>
      </c>
      <c r="CL619" s="184">
        <f t="shared" si="479"/>
        <v>0</v>
      </c>
      <c r="CM619" s="184">
        <f t="shared" si="479"/>
        <v>0</v>
      </c>
      <c r="CN619" s="184">
        <f t="shared" si="479"/>
        <v>0</v>
      </c>
      <c r="CO619" s="184">
        <f t="shared" si="479"/>
        <v>0</v>
      </c>
      <c r="CP619" s="184">
        <f t="shared" si="479"/>
        <v>0</v>
      </c>
      <c r="CQ619" s="184">
        <f t="shared" si="479"/>
        <v>0</v>
      </c>
      <c r="CR619" s="184">
        <f t="shared" si="479"/>
        <v>0</v>
      </c>
      <c r="CS619" s="184"/>
      <c r="CT619" s="184">
        <f t="shared" si="479"/>
        <v>0</v>
      </c>
      <c r="CU619" s="184">
        <f t="shared" si="479"/>
        <v>0</v>
      </c>
      <c r="CV619" s="184">
        <f t="shared" si="479"/>
        <v>0</v>
      </c>
      <c r="CW619" s="647"/>
      <c r="CX619" s="648"/>
      <c r="CY619" s="648"/>
      <c r="CZ619" s="648"/>
      <c r="DA619" s="648"/>
      <c r="DB619" s="648"/>
      <c r="DC619" s="648"/>
      <c r="DD619" s="648"/>
      <c r="DE619" s="648"/>
      <c r="DF619" s="649"/>
      <c r="DG619" s="2"/>
      <c r="DH619" s="2"/>
      <c r="DI619" s="2"/>
      <c r="DJ619" s="2"/>
      <c r="DK619" s="2"/>
      <c r="DL619" s="2"/>
      <c r="DM619" s="2"/>
      <c r="DN619" s="2"/>
      <c r="DO619" s="2"/>
      <c r="DP619" s="2"/>
      <c r="DQ619" s="2"/>
      <c r="DR619" s="2"/>
      <c r="DS619" s="2"/>
      <c r="DT619" s="2"/>
      <c r="DU619" s="2"/>
      <c r="DV619" s="2"/>
      <c r="DW619" s="2"/>
      <c r="DX619" s="2"/>
      <c r="DY619" s="2"/>
      <c r="DZ619" s="2"/>
    </row>
    <row r="620" spans="1:130" ht="15.75" x14ac:dyDescent="0.25">
      <c r="A620" s="671"/>
      <c r="B620" s="637"/>
      <c r="C620" s="639"/>
      <c r="D620" s="633" t="s">
        <v>959</v>
      </c>
      <c r="E620" s="1"/>
      <c r="F620" s="1"/>
      <c r="G620" s="2"/>
      <c r="H620" s="2"/>
      <c r="I620" s="2"/>
      <c r="J620" s="2"/>
      <c r="K620" s="2"/>
      <c r="L620" s="2"/>
      <c r="M620" s="4"/>
      <c r="N620" s="302"/>
      <c r="O620" s="116"/>
      <c r="P620" s="116"/>
      <c r="Q620" s="116"/>
      <c r="R620" s="116"/>
      <c r="S620" s="116"/>
      <c r="T620" s="116"/>
      <c r="U620" s="116"/>
      <c r="V620" s="116"/>
      <c r="W620" s="116"/>
      <c r="X620" s="116"/>
      <c r="Y620" s="116"/>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188">
        <f t="shared" ref="BJ620:CC620" si="480">(((BJ615*2)+(BJ616*1)+(BJ617*0)+(BJ617*0)))/(BJ615+BJ616+BJ617+BJ618)</f>
        <v>1.9525222551928783</v>
      </c>
      <c r="BK620" s="188">
        <f t="shared" si="480"/>
        <v>1.9498525073746313</v>
      </c>
      <c r="BL620" s="188">
        <f t="shared" si="480"/>
        <v>1.9557522123893805</v>
      </c>
      <c r="BM620" s="188">
        <f t="shared" si="480"/>
        <v>1.9528023598820059</v>
      </c>
      <c r="BN620" s="188">
        <f t="shared" si="480"/>
        <v>1.9380530973451326</v>
      </c>
      <c r="BO620" s="188">
        <f t="shared" si="480"/>
        <v>1.9557522123893805</v>
      </c>
      <c r="BP620" s="188">
        <f t="shared" si="480"/>
        <v>1.9380530973451326</v>
      </c>
      <c r="BQ620" s="188">
        <f t="shared" si="480"/>
        <v>1.9380530973451326</v>
      </c>
      <c r="BR620" s="188">
        <f t="shared" si="480"/>
        <v>1.911764705882353</v>
      </c>
      <c r="BS620" s="188"/>
      <c r="BT620" s="188"/>
      <c r="BU620" s="188"/>
      <c r="BV620" s="188"/>
      <c r="BW620" s="188"/>
      <c r="BX620" s="188"/>
      <c r="BY620" s="188"/>
      <c r="BZ620" s="188"/>
      <c r="CA620" s="188"/>
      <c r="CB620" s="188"/>
      <c r="CC620" s="188">
        <f t="shared" si="480"/>
        <v>1.9058823529411764</v>
      </c>
      <c r="CD620" s="188"/>
      <c r="CE620" s="188">
        <f t="shared" ref="CE620:CV620" si="481">(((CE615*2)+(CE616*1)+(CE617*0)+(CE617*0)))/(CE615+CE616+CE617+CE618)</f>
        <v>1.9321533923303835</v>
      </c>
      <c r="CF620" s="188">
        <f t="shared" si="481"/>
        <v>1.9351032448377581</v>
      </c>
      <c r="CG620" s="188">
        <f t="shared" si="481"/>
        <v>1.943952802359882</v>
      </c>
      <c r="CH620" s="188">
        <f t="shared" si="481"/>
        <v>1.9233038348082596</v>
      </c>
      <c r="CI620" s="188">
        <f t="shared" si="481"/>
        <v>1.9321533923303835</v>
      </c>
      <c r="CJ620" s="188">
        <f t="shared" si="481"/>
        <v>1.9321533923303835</v>
      </c>
      <c r="CK620" s="188">
        <f t="shared" si="481"/>
        <v>1.9233038348082596</v>
      </c>
      <c r="CL620" s="188">
        <f t="shared" si="481"/>
        <v>1.9174041297935103</v>
      </c>
      <c r="CM620" s="188">
        <f t="shared" si="481"/>
        <v>1.9292035398230087</v>
      </c>
      <c r="CN620" s="188">
        <f t="shared" si="481"/>
        <v>1.9056047197640118</v>
      </c>
      <c r="CO620" s="188">
        <f t="shared" si="481"/>
        <v>1.9262536873156342</v>
      </c>
      <c r="CP620" s="188">
        <f t="shared" si="481"/>
        <v>1.9380530973451326</v>
      </c>
      <c r="CQ620" s="188">
        <f t="shared" si="481"/>
        <v>1.9528023598820059</v>
      </c>
      <c r="CR620" s="188">
        <f t="shared" si="481"/>
        <v>1.9616519174041298</v>
      </c>
      <c r="CS620" s="188"/>
      <c r="CT620" s="188">
        <f t="shared" si="481"/>
        <v>1.9616519174041298</v>
      </c>
      <c r="CU620" s="188">
        <f t="shared" si="481"/>
        <v>1.9587020648967552</v>
      </c>
      <c r="CV620" s="188">
        <f t="shared" si="481"/>
        <v>1.9734513274336283</v>
      </c>
      <c r="CW620" s="189">
        <f>COUNTIF($BJ622:$CV622,"Đ")</f>
        <v>27</v>
      </c>
      <c r="CX620" s="360">
        <f>CW620/(CY620+DA620+DC620+CW620)</f>
        <v>1</v>
      </c>
      <c r="CY620" s="189">
        <f>COUNTIF($BJ622:$DL622,"CCG")</f>
        <v>0</v>
      </c>
      <c r="CZ620" s="190">
        <f>CY620/(CW620+DA620+DC620+CY620)</f>
        <v>0</v>
      </c>
      <c r="DA620" s="189">
        <f>COUNTIF($BJ622:$DL622,"CĐ")</f>
        <v>0</v>
      </c>
      <c r="DB620" s="190">
        <f>DA620/(CW620+CY620+DC620+DA620)</f>
        <v>0</v>
      </c>
      <c r="DC620" s="189">
        <f>COUNTIF($BJ622:$DL622,"KĐG")</f>
        <v>0</v>
      </c>
      <c r="DD620" s="190">
        <f>DC620/(CW620+CY620+DA620+DC620)</f>
        <v>0</v>
      </c>
      <c r="DE620" s="191">
        <f>(((CW620*2)+(CY620*1)+(DA620*0)))/(CW620+CY620+DA620)</f>
        <v>2</v>
      </c>
      <c r="DF620" s="191" t="str">
        <f>IF(DE620&gt;=1.6,"Đạt mục tiêu",IF(DE620&gt;=1,"Cần cố gắng","Chưa đạt"))</f>
        <v>Đạt mục tiêu</v>
      </c>
      <c r="DG620" s="2"/>
      <c r="DH620" s="2"/>
      <c r="DI620" s="2"/>
      <c r="DJ620" s="2"/>
      <c r="DK620" s="2"/>
      <c r="DL620" s="2"/>
      <c r="DM620" s="2"/>
      <c r="DN620" s="2"/>
      <c r="DO620" s="2"/>
      <c r="DP620" s="2"/>
      <c r="DQ620" s="2"/>
      <c r="DR620" s="2"/>
      <c r="DS620" s="2"/>
      <c r="DT620" s="2"/>
      <c r="DU620" s="2"/>
      <c r="DV620" s="2"/>
      <c r="DW620" s="2"/>
      <c r="DX620" s="2"/>
      <c r="DY620" s="2"/>
      <c r="DZ620" s="2"/>
    </row>
    <row r="621" spans="1:130" ht="15.75" x14ac:dyDescent="0.25">
      <c r="A621" s="671"/>
      <c r="B621" s="516"/>
      <c r="C621" s="639"/>
      <c r="D621" s="650"/>
      <c r="E621" s="237"/>
      <c r="F621" s="237"/>
      <c r="G621" s="387"/>
      <c r="H621" s="387"/>
      <c r="I621" s="387"/>
      <c r="J621" s="387"/>
      <c r="K621" s="387"/>
      <c r="L621" s="387"/>
      <c r="M621" s="265"/>
      <c r="N621" s="302"/>
      <c r="O621" s="266"/>
      <c r="P621" s="266"/>
      <c r="Q621" s="266"/>
      <c r="R621" s="266"/>
      <c r="S621" s="266"/>
      <c r="T621" s="266"/>
      <c r="U621" s="266"/>
      <c r="V621" s="266"/>
      <c r="W621" s="266"/>
      <c r="X621" s="266"/>
      <c r="Y621" s="266"/>
      <c r="Z621" s="387"/>
      <c r="AA621" s="387"/>
      <c r="AB621" s="387"/>
      <c r="AC621" s="387"/>
      <c r="AD621" s="387"/>
      <c r="AE621" s="387"/>
      <c r="AF621" s="387"/>
      <c r="AG621" s="387"/>
      <c r="AH621" s="387"/>
      <c r="AI621" s="387"/>
      <c r="AJ621" s="387"/>
      <c r="AK621" s="387"/>
      <c r="AL621" s="387"/>
      <c r="AM621" s="387"/>
      <c r="AN621" s="387"/>
      <c r="AO621" s="387"/>
      <c r="AP621" s="387"/>
      <c r="AQ621" s="387"/>
      <c r="AR621" s="387"/>
      <c r="AS621" s="387"/>
      <c r="AT621" s="387"/>
      <c r="AU621" s="387"/>
      <c r="AV621" s="387"/>
      <c r="AW621" s="387"/>
      <c r="AX621" s="387"/>
      <c r="AY621" s="387"/>
      <c r="AZ621" s="387"/>
      <c r="BA621" s="387"/>
      <c r="BB621" s="387"/>
      <c r="BC621" s="387"/>
      <c r="BD621" s="387"/>
      <c r="BE621" s="387"/>
      <c r="BF621" s="387"/>
      <c r="BG621" s="387"/>
      <c r="BH621" s="387"/>
      <c r="BI621" s="387"/>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267"/>
      <c r="CX621" s="362"/>
      <c r="CY621" s="267"/>
      <c r="CZ621" s="268"/>
      <c r="DA621" s="267"/>
      <c r="DB621" s="268"/>
      <c r="DC621" s="267"/>
      <c r="DD621" s="268"/>
      <c r="DE621" s="269"/>
      <c r="DF621" s="269"/>
      <c r="DG621" s="387"/>
      <c r="DH621" s="387"/>
      <c r="DI621" s="387"/>
      <c r="DJ621" s="387"/>
      <c r="DK621" s="387"/>
      <c r="DL621" s="387"/>
      <c r="DM621" s="387"/>
      <c r="DN621" s="387"/>
      <c r="DO621" s="387"/>
      <c r="DP621" s="387"/>
      <c r="DQ621" s="387"/>
      <c r="DR621" s="387"/>
      <c r="DS621" s="387"/>
      <c r="DT621" s="387"/>
      <c r="DU621" s="387"/>
      <c r="DV621" s="387"/>
      <c r="DW621" s="387"/>
      <c r="DX621" s="387"/>
      <c r="DY621" s="387"/>
      <c r="DZ621" s="387"/>
    </row>
    <row r="622" spans="1:130" ht="15.75" x14ac:dyDescent="0.25">
      <c r="A622" s="672"/>
      <c r="B622" s="199"/>
      <c r="C622" s="640"/>
      <c r="D622" s="634"/>
      <c r="E622" s="1"/>
      <c r="F622" s="1"/>
      <c r="G622" s="2"/>
      <c r="H622" s="2"/>
      <c r="I622" s="2"/>
      <c r="J622" s="2"/>
      <c r="K622" s="2"/>
      <c r="L622" s="2"/>
      <c r="M622" s="4"/>
      <c r="N622" s="302"/>
      <c r="O622" s="116"/>
      <c r="P622" s="116"/>
      <c r="Q622" s="116"/>
      <c r="R622" s="116"/>
      <c r="S622" s="116"/>
      <c r="T622" s="116"/>
      <c r="U622" s="116"/>
      <c r="V622" s="116"/>
      <c r="W622" s="116"/>
      <c r="X622" s="116"/>
      <c r="Y622" s="116"/>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188" t="str">
        <f t="shared" ref="BJ622:CC622" si="482">IF(BJ619&gt;=50%,"KĐG",IF(BJ620&gt;=1.6,"Đ",IF(BJ620&gt;=1,"CCG","CĐ")))</f>
        <v>Đ</v>
      </c>
      <c r="BK622" s="188" t="str">
        <f t="shared" si="482"/>
        <v>Đ</v>
      </c>
      <c r="BL622" s="188" t="str">
        <f t="shared" si="482"/>
        <v>Đ</v>
      </c>
      <c r="BM622" s="188" t="str">
        <f t="shared" si="482"/>
        <v>Đ</v>
      </c>
      <c r="BN622" s="188" t="str">
        <f t="shared" si="482"/>
        <v>Đ</v>
      </c>
      <c r="BO622" s="188" t="str">
        <f t="shared" si="482"/>
        <v>Đ</v>
      </c>
      <c r="BP622" s="188" t="str">
        <f t="shared" si="482"/>
        <v>Đ</v>
      </c>
      <c r="BQ622" s="188" t="str">
        <f t="shared" si="482"/>
        <v>Đ</v>
      </c>
      <c r="BR622" s="188" t="str">
        <f t="shared" si="482"/>
        <v>Đ</v>
      </c>
      <c r="BS622" s="188"/>
      <c r="BT622" s="188"/>
      <c r="BU622" s="188"/>
      <c r="BV622" s="188"/>
      <c r="BW622" s="188"/>
      <c r="BX622" s="188"/>
      <c r="BY622" s="188"/>
      <c r="BZ622" s="188"/>
      <c r="CA622" s="188"/>
      <c r="CB622" s="188"/>
      <c r="CC622" s="188" t="str">
        <f t="shared" si="482"/>
        <v>Đ</v>
      </c>
      <c r="CD622" s="188"/>
      <c r="CE622" s="188" t="str">
        <f t="shared" ref="CE622:CV622" si="483">IF(CE619&gt;=50%,"KĐG",IF(CE620&gt;=1.6,"Đ",IF(CE620&gt;=1,"CCG","CĐ")))</f>
        <v>Đ</v>
      </c>
      <c r="CF622" s="188" t="str">
        <f t="shared" si="483"/>
        <v>Đ</v>
      </c>
      <c r="CG622" s="188" t="str">
        <f t="shared" si="483"/>
        <v>Đ</v>
      </c>
      <c r="CH622" s="188" t="str">
        <f t="shared" si="483"/>
        <v>Đ</v>
      </c>
      <c r="CI622" s="188" t="str">
        <f t="shared" si="483"/>
        <v>Đ</v>
      </c>
      <c r="CJ622" s="188" t="str">
        <f t="shared" si="483"/>
        <v>Đ</v>
      </c>
      <c r="CK622" s="188" t="str">
        <f t="shared" si="483"/>
        <v>Đ</v>
      </c>
      <c r="CL622" s="188" t="str">
        <f t="shared" si="483"/>
        <v>Đ</v>
      </c>
      <c r="CM622" s="188" t="str">
        <f t="shared" si="483"/>
        <v>Đ</v>
      </c>
      <c r="CN622" s="188" t="str">
        <f t="shared" si="483"/>
        <v>Đ</v>
      </c>
      <c r="CO622" s="188" t="str">
        <f t="shared" si="483"/>
        <v>Đ</v>
      </c>
      <c r="CP622" s="188" t="str">
        <f t="shared" si="483"/>
        <v>Đ</v>
      </c>
      <c r="CQ622" s="188" t="str">
        <f t="shared" si="483"/>
        <v>Đ</v>
      </c>
      <c r="CR622" s="188" t="str">
        <f t="shared" si="483"/>
        <v>Đ</v>
      </c>
      <c r="CS622" s="188"/>
      <c r="CT622" s="188" t="str">
        <f t="shared" si="483"/>
        <v>Đ</v>
      </c>
      <c r="CU622" s="188" t="str">
        <f t="shared" si="483"/>
        <v>Đ</v>
      </c>
      <c r="CV622" s="188" t="str">
        <f t="shared" si="483"/>
        <v>Đ</v>
      </c>
      <c r="CW622" s="192"/>
      <c r="CX622" s="361"/>
      <c r="CY622" s="192"/>
      <c r="CZ622" s="193"/>
      <c r="DA622" s="192"/>
      <c r="DB622" s="193"/>
      <c r="DC622" s="192"/>
      <c r="DD622" s="193"/>
      <c r="DE622" s="194"/>
      <c r="DF622" s="194"/>
      <c r="DG622" s="2"/>
      <c r="DH622" s="2"/>
      <c r="DI622" s="2"/>
      <c r="DJ622" s="2"/>
      <c r="DK622" s="2"/>
      <c r="DL622" s="2"/>
      <c r="DM622" s="2"/>
      <c r="DN622" s="2"/>
      <c r="DO622" s="2"/>
      <c r="DP622" s="2"/>
      <c r="DQ622" s="2"/>
      <c r="DR622" s="2"/>
      <c r="DS622" s="2"/>
      <c r="DT622" s="2"/>
      <c r="DU622" s="2"/>
      <c r="DV622" s="2"/>
      <c r="DW622" s="2"/>
      <c r="DX622" s="2"/>
      <c r="DY622" s="2"/>
      <c r="DZ622" s="2"/>
    </row>
    <row r="623" spans="1:130" ht="15.75" x14ac:dyDescent="0.25">
      <c r="A623" s="534"/>
      <c r="B623" s="233"/>
      <c r="C623" s="515"/>
      <c r="D623" s="381"/>
      <c r="E623" s="237"/>
      <c r="F623" s="237"/>
      <c r="G623" s="387"/>
      <c r="H623" s="387"/>
      <c r="I623" s="387"/>
      <c r="J623" s="387"/>
      <c r="K623" s="387"/>
      <c r="L623" s="387"/>
      <c r="M623" s="265"/>
      <c r="N623" s="302"/>
      <c r="O623" s="266"/>
      <c r="P623" s="266"/>
      <c r="Q623" s="266"/>
      <c r="R623" s="266"/>
      <c r="S623" s="266"/>
      <c r="T623" s="266"/>
      <c r="U623" s="266"/>
      <c r="V623" s="266"/>
      <c r="W623" s="266"/>
      <c r="X623" s="266"/>
      <c r="Y623" s="266"/>
      <c r="Z623" s="387"/>
      <c r="AA623" s="387"/>
      <c r="AB623" s="387"/>
      <c r="AC623" s="387"/>
      <c r="AD623" s="387"/>
      <c r="AE623" s="387"/>
      <c r="AF623" s="387"/>
      <c r="AG623" s="387"/>
      <c r="AH623" s="387"/>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535"/>
      <c r="BK623" s="535"/>
      <c r="BL623" s="535"/>
      <c r="BM623" s="535"/>
      <c r="BN623" s="535"/>
      <c r="BO623" s="535"/>
      <c r="BP623" s="535"/>
      <c r="BQ623" s="535"/>
      <c r="BR623" s="535"/>
      <c r="BS623" s="535"/>
      <c r="BT623" s="535"/>
      <c r="BU623" s="535"/>
      <c r="BV623" s="535"/>
      <c r="BW623" s="535"/>
      <c r="BX623" s="535"/>
      <c r="BY623" s="535"/>
      <c r="BZ623" s="535"/>
      <c r="CA623" s="535"/>
      <c r="CB623" s="535"/>
      <c r="CC623" s="535"/>
      <c r="CD623" s="535"/>
      <c r="CE623" s="535"/>
      <c r="CF623" s="535"/>
      <c r="CG623" s="535"/>
      <c r="CH623" s="535"/>
      <c r="CI623" s="535"/>
      <c r="CJ623" s="535"/>
      <c r="CK623" s="535"/>
      <c r="CL623" s="535"/>
      <c r="CM623" s="535"/>
      <c r="CN623" s="535"/>
      <c r="CO623" s="535"/>
      <c r="CP623" s="535"/>
      <c r="CQ623" s="536"/>
      <c r="CR623" s="536"/>
      <c r="CS623" s="536"/>
      <c r="CT623" s="536"/>
      <c r="CU623" s="536"/>
      <c r="CV623" s="536"/>
      <c r="CW623" s="186"/>
      <c r="CX623" s="537"/>
      <c r="CY623" s="186"/>
      <c r="CZ623" s="538"/>
      <c r="DA623" s="186"/>
      <c r="DB623" s="538"/>
      <c r="DC623" s="186"/>
      <c r="DD623" s="539"/>
      <c r="DE623" s="540"/>
      <c r="DF623" s="540"/>
      <c r="DG623" s="387"/>
      <c r="DH623" s="387"/>
      <c r="DI623" s="387"/>
      <c r="DJ623" s="387"/>
      <c r="DK623" s="387"/>
      <c r="DL623" s="387"/>
      <c r="DM623" s="387"/>
      <c r="DN623" s="387"/>
      <c r="DO623" s="387"/>
      <c r="DP623" s="387"/>
      <c r="DQ623" s="387"/>
      <c r="DR623" s="387"/>
      <c r="DS623" s="387"/>
      <c r="DT623" s="387"/>
      <c r="DU623" s="387"/>
      <c r="DV623" s="387"/>
      <c r="DW623" s="387"/>
      <c r="DX623" s="387"/>
      <c r="DY623" s="387"/>
      <c r="DZ623" s="387"/>
    </row>
    <row r="624" spans="1:130" ht="15.75" x14ac:dyDescent="0.25">
      <c r="A624" s="534"/>
      <c r="B624" s="233"/>
      <c r="C624" s="515"/>
      <c r="D624" s="381"/>
      <c r="E624" s="237"/>
      <c r="F624" s="237"/>
      <c r="G624" s="387"/>
      <c r="H624" s="387"/>
      <c r="I624" s="387"/>
      <c r="J624" s="387"/>
      <c r="K624" s="387"/>
      <c r="L624" s="387"/>
      <c r="M624" s="265"/>
      <c r="N624" s="302"/>
      <c r="O624" s="266"/>
      <c r="P624" s="266"/>
      <c r="Q624" s="266"/>
      <c r="R624" s="266"/>
      <c r="S624" s="266"/>
      <c r="T624" s="266"/>
      <c r="U624" s="266"/>
      <c r="V624" s="266"/>
      <c r="W624" s="266"/>
      <c r="X624" s="266"/>
      <c r="Y624" s="266"/>
      <c r="Z624" s="387"/>
      <c r="AA624" s="387"/>
      <c r="AB624" s="387"/>
      <c r="AC624" s="387"/>
      <c r="AD624" s="387"/>
      <c r="AE624" s="387"/>
      <c r="AF624" s="387"/>
      <c r="AG624" s="387"/>
      <c r="AH624" s="387"/>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535"/>
      <c r="BK624" s="535"/>
      <c r="BL624" s="535"/>
      <c r="BM624" s="535"/>
      <c r="BN624" s="535"/>
      <c r="BO624" s="535"/>
      <c r="BP624" s="535"/>
      <c r="BQ624" s="535"/>
      <c r="BR624" s="535"/>
      <c r="BS624" s="535"/>
      <c r="BT624" s="535"/>
      <c r="BU624" s="535"/>
      <c r="BV624" s="535"/>
      <c r="BW624" s="535"/>
      <c r="BX624" s="535"/>
      <c r="BY624" s="535"/>
      <c r="BZ624" s="535"/>
      <c r="CA624" s="535"/>
      <c r="CB624" s="535"/>
      <c r="CC624" s="535"/>
      <c r="CD624" s="535"/>
      <c r="CE624" s="535"/>
      <c r="CF624" s="535"/>
      <c r="CG624" s="535"/>
      <c r="CH624" s="535"/>
      <c r="CI624" s="535"/>
      <c r="CJ624" s="535"/>
      <c r="CK624" s="535"/>
      <c r="CL624" s="535"/>
      <c r="CM624" s="535"/>
      <c r="CN624" s="535"/>
      <c r="CO624" s="535"/>
      <c r="CP624" s="535"/>
      <c r="CQ624" s="536"/>
      <c r="CR624" s="536"/>
      <c r="CS624" s="536"/>
      <c r="CT624" s="536"/>
      <c r="CU624" s="536"/>
      <c r="CV624" s="536"/>
      <c r="CW624" s="186"/>
      <c r="CX624" s="537"/>
      <c r="CY624" s="186"/>
      <c r="CZ624" s="538"/>
      <c r="DA624" s="186"/>
      <c r="DB624" s="538"/>
      <c r="DC624" s="186"/>
      <c r="DD624" s="539"/>
      <c r="DE624" s="540"/>
      <c r="DF624" s="540"/>
      <c r="DG624" s="387"/>
      <c r="DH624" s="387"/>
      <c r="DI624" s="387"/>
      <c r="DJ624" s="387"/>
      <c r="DK624" s="387"/>
      <c r="DL624" s="387"/>
      <c r="DM624" s="387"/>
      <c r="DN624" s="387"/>
      <c r="DO624" s="387"/>
      <c r="DP624" s="387"/>
      <c r="DQ624" s="387"/>
      <c r="DR624" s="387"/>
      <c r="DS624" s="387"/>
      <c r="DT624" s="387"/>
      <c r="DU624" s="387"/>
      <c r="DV624" s="387"/>
      <c r="DW624" s="387"/>
      <c r="DX624" s="387"/>
      <c r="DY624" s="387"/>
      <c r="DZ624" s="387"/>
    </row>
    <row r="625" spans="1:130" ht="16.5" customHeight="1" x14ac:dyDescent="0.25">
      <c r="A625" s="513"/>
      <c r="B625" s="233"/>
      <c r="C625" s="387"/>
      <c r="D625" s="198"/>
      <c r="E625" s="288"/>
      <c r="F625" s="1"/>
      <c r="G625" s="290"/>
      <c r="H625" s="2"/>
      <c r="I625" s="2"/>
      <c r="J625" s="2"/>
      <c r="K625" s="2"/>
      <c r="L625" s="2"/>
      <c r="M625" s="4"/>
      <c r="N625" s="302"/>
      <c r="O625" s="116"/>
      <c r="P625" s="116"/>
      <c r="Q625" s="116"/>
      <c r="R625" s="116"/>
      <c r="S625" s="116"/>
      <c r="T625" s="116"/>
      <c r="U625" s="116"/>
      <c r="V625" s="116"/>
      <c r="W625" s="116"/>
      <c r="X625" s="116"/>
      <c r="Y625" s="116"/>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338"/>
      <c r="BK625" s="370"/>
      <c r="BL625" s="338"/>
      <c r="BM625" s="338"/>
      <c r="BN625" s="338"/>
      <c r="BO625" s="338"/>
      <c r="BP625" s="338"/>
      <c r="BQ625" s="338"/>
      <c r="BR625" s="338"/>
      <c r="BS625" s="341"/>
      <c r="BT625" s="341"/>
      <c r="BU625" s="341"/>
      <c r="BV625" s="341"/>
      <c r="BW625" s="341"/>
      <c r="BX625" s="341"/>
      <c r="BY625" s="341"/>
      <c r="BZ625" s="341"/>
      <c r="CA625" s="341"/>
      <c r="CB625" s="341"/>
      <c r="CC625" s="338"/>
      <c r="CD625" s="338"/>
      <c r="CE625" s="338"/>
      <c r="CF625" s="338"/>
      <c r="CG625" s="338"/>
      <c r="CH625" s="338"/>
      <c r="CI625" s="338"/>
      <c r="CJ625" s="338"/>
      <c r="CK625" s="338"/>
      <c r="CL625" s="338"/>
      <c r="CM625" s="338"/>
      <c r="CN625" s="338"/>
      <c r="CO625" s="338"/>
      <c r="CP625" s="338"/>
      <c r="CQ625" s="651" t="s">
        <v>974</v>
      </c>
      <c r="CR625" s="651"/>
      <c r="CS625" s="651"/>
      <c r="CT625" s="651"/>
      <c r="CU625" s="651"/>
      <c r="CV625" s="651"/>
      <c r="CW625" s="651"/>
      <c r="CX625" s="651"/>
      <c r="CY625" s="651"/>
      <c r="CZ625" s="651"/>
      <c r="DA625" s="651"/>
      <c r="DB625" s="651"/>
      <c r="DC625" s="651"/>
      <c r="DD625" s="338"/>
      <c r="DE625" s="2"/>
      <c r="DF625" s="2"/>
      <c r="DG625" s="2"/>
      <c r="DH625" s="2"/>
      <c r="DI625" s="2"/>
      <c r="DJ625" s="2"/>
      <c r="DK625" s="2"/>
      <c r="DL625" s="2"/>
      <c r="DM625" s="2"/>
      <c r="DN625" s="2"/>
      <c r="DO625" s="2"/>
      <c r="DP625" s="2"/>
      <c r="DQ625" s="2"/>
      <c r="DR625" s="2"/>
      <c r="DS625" s="2"/>
      <c r="DT625" s="2"/>
      <c r="DU625" s="2"/>
      <c r="DV625" s="2"/>
      <c r="DW625" s="2"/>
      <c r="DX625" s="2"/>
      <c r="DY625" s="2"/>
      <c r="DZ625" s="2"/>
    </row>
    <row r="626" spans="1:130" ht="21" customHeight="1" x14ac:dyDescent="0.25">
      <c r="A626" s="514"/>
      <c r="B626" s="233"/>
      <c r="C626" s="387"/>
      <c r="D626" s="532" t="s">
        <v>1377</v>
      </c>
      <c r="E626" s="288"/>
      <c r="F626" s="532"/>
      <c r="G626" s="532" t="s">
        <v>1426</v>
      </c>
      <c r="H626" s="533" t="s">
        <v>1426</v>
      </c>
      <c r="I626" s="533"/>
      <c r="J626" s="533"/>
      <c r="K626" s="533"/>
      <c r="L626" s="533"/>
      <c r="M626" s="533"/>
      <c r="O626" s="533"/>
      <c r="P626" s="786" t="s">
        <v>1232</v>
      </c>
      <c r="Q626" s="786"/>
      <c r="R626" s="786"/>
      <c r="S626" s="786"/>
      <c r="T626" s="786"/>
      <c r="U626" s="786"/>
      <c r="V626" s="786"/>
      <c r="W626" s="786"/>
      <c r="X626" s="786"/>
      <c r="Y626" s="786"/>
      <c r="Z626" s="786"/>
      <c r="AA626" s="786"/>
      <c r="AB626" s="786"/>
      <c r="AC626" s="786"/>
      <c r="AD626" s="786"/>
      <c r="AE626" s="786"/>
      <c r="AF626" s="786"/>
      <c r="AG626" s="786"/>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338"/>
      <c r="BK626" s="370"/>
      <c r="BL626" s="345"/>
      <c r="BM626" s="345"/>
      <c r="BN626" s="345"/>
      <c r="BO626" s="345"/>
      <c r="BP626" s="345"/>
      <c r="BQ626" s="345"/>
      <c r="BR626" s="345"/>
      <c r="BS626" s="345"/>
      <c r="BT626" s="345"/>
      <c r="BU626" s="345"/>
      <c r="BV626" s="345"/>
      <c r="BW626" s="345"/>
      <c r="BX626" s="345"/>
      <c r="BY626" s="345"/>
      <c r="BZ626" s="345"/>
      <c r="CA626" s="345"/>
      <c r="CB626" s="345"/>
      <c r="CC626" s="345"/>
      <c r="CD626" s="345"/>
      <c r="CE626" s="345"/>
      <c r="CF626" s="345"/>
      <c r="CG626" s="345"/>
      <c r="CH626" s="345"/>
      <c r="CI626" s="345"/>
      <c r="CJ626" s="345"/>
      <c r="CK626" s="345"/>
      <c r="CL626" s="345"/>
      <c r="CM626" s="345"/>
      <c r="CN626" s="345"/>
      <c r="CO626" s="345"/>
      <c r="CP626" s="345"/>
      <c r="CQ626" s="345"/>
      <c r="CR626" s="345"/>
      <c r="CS626" s="345"/>
      <c r="CT626" s="345"/>
      <c r="CU626" s="345"/>
      <c r="CV626" s="345"/>
      <c r="CW626" s="345"/>
      <c r="CX626" s="323"/>
      <c r="CY626" s="345"/>
      <c r="CZ626" s="345"/>
      <c r="DA626" s="345"/>
      <c r="DB626" s="345"/>
      <c r="DC626" s="345"/>
      <c r="DD626" s="345"/>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row>
    <row r="627" spans="1:130" ht="12.75" customHeight="1" x14ac:dyDescent="0.25">
      <c r="A627" s="233"/>
      <c r="B627" s="233"/>
      <c r="C627" s="387"/>
      <c r="D627" s="3"/>
      <c r="E627" s="288"/>
      <c r="F627" s="1"/>
      <c r="G627" s="290"/>
      <c r="H627" s="2"/>
      <c r="I627" s="2"/>
      <c r="J627" s="2"/>
      <c r="K627" s="2"/>
      <c r="L627" s="2"/>
      <c r="M627" s="4"/>
      <c r="N627" s="302"/>
      <c r="O627" s="116"/>
      <c r="P627" s="116"/>
      <c r="Q627" s="116"/>
      <c r="R627" s="116"/>
      <c r="S627" s="116"/>
      <c r="T627" s="116"/>
      <c r="U627" s="116"/>
      <c r="V627" s="116"/>
      <c r="W627" s="116"/>
      <c r="X627" s="116"/>
      <c r="Y627" s="116"/>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338"/>
      <c r="BK627" s="370"/>
      <c r="BL627" s="345"/>
      <c r="BM627" s="345"/>
      <c r="BN627" s="345"/>
      <c r="BO627" s="345"/>
      <c r="BP627" s="345"/>
      <c r="BQ627" s="345"/>
      <c r="BR627" s="345"/>
      <c r="BS627" s="345"/>
      <c r="BT627" s="345"/>
      <c r="BU627" s="345"/>
      <c r="BV627" s="345"/>
      <c r="BW627" s="345"/>
      <c r="BX627" s="345"/>
      <c r="BY627" s="345"/>
      <c r="BZ627" s="345"/>
      <c r="CA627" s="345"/>
      <c r="CB627" s="345"/>
      <c r="CC627" s="345"/>
      <c r="CD627" s="345"/>
      <c r="CE627" s="345"/>
      <c r="CF627" s="345"/>
      <c r="CG627" s="345"/>
      <c r="CH627" s="345"/>
      <c r="CI627" s="345"/>
      <c r="CJ627" s="345"/>
      <c r="CK627" s="345"/>
      <c r="CL627" s="345"/>
      <c r="CM627" s="345"/>
      <c r="CN627" s="345"/>
      <c r="CO627" s="345"/>
      <c r="CP627" s="345"/>
      <c r="CQ627" s="345"/>
      <c r="CR627" s="345"/>
      <c r="CS627" s="345"/>
      <c r="CT627" s="345"/>
      <c r="CU627" s="345"/>
      <c r="CV627" s="345"/>
      <c r="CW627" s="345"/>
      <c r="CX627" s="323"/>
      <c r="CY627" s="345"/>
      <c r="CZ627" s="345"/>
      <c r="DA627" s="345"/>
      <c r="DB627" s="345"/>
      <c r="DC627" s="345"/>
      <c r="DD627" s="345"/>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row>
    <row r="628" spans="1:130" ht="12.75" customHeight="1" x14ac:dyDescent="0.25">
      <c r="A628" s="233"/>
      <c r="B628" s="233"/>
      <c r="C628" s="387"/>
      <c r="D628" s="3"/>
      <c r="E628" s="288"/>
      <c r="F628" s="1"/>
      <c r="G628" s="290"/>
      <c r="H628" s="2"/>
      <c r="I628" s="2"/>
      <c r="J628" s="2"/>
      <c r="K628" s="2"/>
      <c r="L628" s="2"/>
      <c r="M628" s="4"/>
      <c r="N628" s="302"/>
      <c r="O628" s="116"/>
      <c r="P628" s="116"/>
      <c r="Q628" s="116"/>
      <c r="R628" s="116"/>
      <c r="S628" s="116"/>
      <c r="T628" s="116"/>
      <c r="U628" s="116"/>
      <c r="V628" s="116"/>
      <c r="W628" s="116"/>
      <c r="X628" s="116"/>
      <c r="Y628" s="116"/>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338"/>
      <c r="BK628" s="370"/>
      <c r="BL628" s="345"/>
      <c r="BM628" s="345"/>
      <c r="BN628" s="345"/>
      <c r="BO628" s="345"/>
      <c r="BP628" s="345"/>
      <c r="BQ628" s="345"/>
      <c r="BR628" s="345"/>
      <c r="BS628" s="345"/>
      <c r="BT628" s="345"/>
      <c r="BU628" s="345"/>
      <c r="BV628" s="345"/>
      <c r="BW628" s="345"/>
      <c r="BX628" s="345"/>
      <c r="BY628" s="345"/>
      <c r="BZ628" s="345"/>
      <c r="CA628" s="345"/>
      <c r="CB628" s="345"/>
      <c r="CC628" s="345"/>
      <c r="CD628" s="345"/>
      <c r="CE628" s="345"/>
      <c r="CF628" s="345"/>
      <c r="CG628" s="345"/>
      <c r="CH628" s="345"/>
      <c r="CI628" s="345"/>
      <c r="CJ628" s="345"/>
      <c r="CK628" s="345"/>
      <c r="CL628" s="345"/>
      <c r="CM628" s="345"/>
      <c r="CN628" s="345"/>
      <c r="CO628" s="345"/>
      <c r="CP628" s="345"/>
      <c r="CQ628" s="345"/>
      <c r="CR628" s="345"/>
      <c r="CS628" s="345"/>
      <c r="CT628" s="345"/>
      <c r="CU628" s="345"/>
      <c r="CV628" s="345"/>
      <c r="CW628" s="345"/>
      <c r="CX628" s="323"/>
      <c r="CY628" s="345"/>
      <c r="CZ628" s="345"/>
      <c r="DA628" s="345"/>
      <c r="DB628" s="345"/>
      <c r="DC628" s="345"/>
      <c r="DD628" s="345"/>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row>
    <row r="629" spans="1:130" ht="15.75" customHeight="1" x14ac:dyDescent="0.25">
      <c r="A629" s="31"/>
      <c r="B629" s="200"/>
      <c r="C629" s="2"/>
      <c r="D629" s="3"/>
      <c r="E629" s="288"/>
      <c r="F629" s="1"/>
      <c r="G629" s="290"/>
      <c r="H629" s="2"/>
      <c r="I629" s="2"/>
      <c r="J629" s="2"/>
      <c r="K629" s="2"/>
      <c r="L629" s="2"/>
      <c r="M629" s="4"/>
      <c r="N629" s="302"/>
      <c r="O629" s="116"/>
      <c r="P629" s="116"/>
      <c r="Q629" s="116"/>
      <c r="R629" s="116"/>
      <c r="S629" s="116"/>
      <c r="T629" s="116"/>
      <c r="U629" s="116"/>
      <c r="V629" s="116"/>
      <c r="W629" s="116"/>
      <c r="X629" s="116"/>
      <c r="Y629" s="116"/>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338"/>
      <c r="BK629" s="370"/>
      <c r="BL629" s="338"/>
      <c r="BM629" s="338"/>
      <c r="BN629" s="338"/>
      <c r="BO629" s="338"/>
      <c r="BP629" s="338"/>
      <c r="BQ629" s="338"/>
      <c r="BR629" s="338"/>
      <c r="BS629" s="341"/>
      <c r="BT629" s="341"/>
      <c r="BU629" s="341"/>
      <c r="BV629" s="341"/>
      <c r="BW629" s="341"/>
      <c r="BX629" s="341"/>
      <c r="BY629" s="341"/>
      <c r="BZ629" s="341"/>
      <c r="CA629" s="341"/>
      <c r="CB629" s="341"/>
      <c r="CC629" s="338"/>
      <c r="CD629" s="338"/>
      <c r="CE629" s="338"/>
      <c r="CF629" s="338"/>
      <c r="CG629" s="338"/>
      <c r="CH629" s="338"/>
      <c r="CI629" s="338"/>
      <c r="CJ629" s="338"/>
      <c r="CK629" s="338"/>
      <c r="CL629" s="338"/>
      <c r="CM629" s="338"/>
      <c r="CN629" s="338"/>
      <c r="CO629" s="338"/>
      <c r="CP629" s="338"/>
      <c r="CQ629" s="338"/>
      <c r="CR629" s="338"/>
      <c r="CS629" s="341"/>
      <c r="CT629" s="338"/>
      <c r="CU629" s="338"/>
      <c r="CV629" s="338"/>
      <c r="CW629" s="338"/>
      <c r="CX629" s="329"/>
      <c r="CY629" s="338"/>
      <c r="CZ629" s="338"/>
      <c r="DA629" s="338"/>
      <c r="DB629" s="338"/>
      <c r="DC629" s="338"/>
      <c r="DD629" s="338"/>
      <c r="DE629" s="2"/>
      <c r="DF629" s="2"/>
      <c r="DG629" s="2"/>
      <c r="DH629" s="2"/>
      <c r="DI629" s="2"/>
      <c r="DJ629" s="2"/>
      <c r="DK629" s="2"/>
      <c r="DL629" s="2"/>
      <c r="DM629" s="2"/>
      <c r="DN629" s="2"/>
      <c r="DO629" s="2"/>
      <c r="DP629" s="2"/>
      <c r="DQ629" s="2"/>
      <c r="DR629" s="2"/>
      <c r="DS629" s="2"/>
      <c r="DT629" s="2"/>
      <c r="DU629" s="2"/>
      <c r="DV629" s="2"/>
      <c r="DW629" s="2"/>
      <c r="DX629" s="2"/>
      <c r="DY629" s="2"/>
      <c r="DZ629" s="2"/>
    </row>
    <row r="630" spans="1:130" ht="15.75" customHeight="1" x14ac:dyDescent="0.25">
      <c r="A630" s="31"/>
      <c r="B630" s="200"/>
      <c r="C630" s="2"/>
      <c r="D630" s="3"/>
      <c r="E630" s="288"/>
      <c r="F630" s="1"/>
      <c r="G630" s="290"/>
      <c r="H630" s="2"/>
      <c r="I630" s="2"/>
      <c r="J630" s="2"/>
      <c r="K630" s="2"/>
      <c r="L630" s="2"/>
      <c r="M630" s="4"/>
      <c r="N630" s="302"/>
      <c r="O630" s="116"/>
      <c r="P630" s="116"/>
      <c r="Q630" s="116"/>
      <c r="R630" s="116"/>
      <c r="S630" s="116"/>
      <c r="T630" s="116"/>
      <c r="U630" s="116"/>
      <c r="V630" s="116"/>
      <c r="W630" s="116"/>
      <c r="X630" s="116"/>
      <c r="Y630" s="116"/>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338"/>
      <c r="BK630" s="370"/>
      <c r="BL630" s="338"/>
      <c r="BM630" s="338"/>
      <c r="BN630" s="338"/>
      <c r="BO630" s="338"/>
      <c r="BP630" s="338"/>
      <c r="BQ630" s="338"/>
      <c r="BR630" s="338"/>
      <c r="BS630" s="341"/>
      <c r="BT630" s="341"/>
      <c r="BU630" s="341"/>
      <c r="BV630" s="341"/>
      <c r="BW630" s="341"/>
      <c r="BX630" s="341"/>
      <c r="BY630" s="341"/>
      <c r="BZ630" s="341"/>
      <c r="CA630" s="341"/>
      <c r="CB630" s="341"/>
      <c r="CC630" s="338"/>
      <c r="CD630" s="338"/>
      <c r="CE630" s="338"/>
      <c r="CF630" s="338"/>
      <c r="CG630" s="338"/>
      <c r="CH630" s="338"/>
      <c r="CI630" s="338"/>
      <c r="CJ630" s="338"/>
      <c r="CK630" s="338"/>
      <c r="CL630" s="338"/>
      <c r="CM630" s="338"/>
      <c r="CN630" s="338"/>
      <c r="CO630" s="338"/>
      <c r="CP630" s="338"/>
      <c r="CQ630" s="338"/>
      <c r="CR630" s="338"/>
      <c r="CS630" s="341"/>
      <c r="CT630" s="338"/>
      <c r="CU630" s="338"/>
      <c r="CV630" s="338"/>
      <c r="CW630" s="338"/>
      <c r="CX630" s="329"/>
      <c r="CY630" s="338"/>
      <c r="CZ630" s="338"/>
      <c r="DA630" s="338"/>
      <c r="DB630" s="338"/>
      <c r="DC630" s="338"/>
      <c r="DD630" s="338"/>
      <c r="DE630" s="2"/>
      <c r="DF630" s="2"/>
      <c r="DG630" s="2"/>
      <c r="DH630" s="2"/>
      <c r="DI630" s="2"/>
      <c r="DJ630" s="2"/>
      <c r="DK630" s="2"/>
      <c r="DL630" s="2"/>
      <c r="DM630" s="2"/>
      <c r="DN630" s="2"/>
      <c r="DO630" s="2"/>
      <c r="DP630" s="2"/>
      <c r="DQ630" s="2"/>
      <c r="DR630" s="2"/>
      <c r="DS630" s="2"/>
      <c r="DT630" s="2"/>
      <c r="DU630" s="2"/>
      <c r="DV630" s="2"/>
      <c r="DW630" s="2"/>
      <c r="DX630" s="2"/>
      <c r="DY630" s="2"/>
      <c r="DZ630" s="2"/>
    </row>
    <row r="631" spans="1:130" ht="15.75" customHeight="1" x14ac:dyDescent="0.25">
      <c r="A631" s="31"/>
      <c r="B631" s="200"/>
      <c r="C631" s="2"/>
      <c r="D631" s="3"/>
      <c r="E631" s="288"/>
      <c r="F631" s="1"/>
      <c r="G631" s="290"/>
      <c r="H631" s="2"/>
      <c r="I631" s="2"/>
      <c r="J631" s="2"/>
      <c r="K631" s="2"/>
      <c r="L631" s="2"/>
      <c r="M631" s="4"/>
      <c r="N631" s="302"/>
      <c r="O631" s="116"/>
      <c r="P631" s="116"/>
      <c r="Q631" s="116"/>
      <c r="R631" s="116"/>
      <c r="S631" s="116"/>
      <c r="T631" s="116"/>
      <c r="U631" s="116"/>
      <c r="V631" s="116"/>
      <c r="W631" s="116"/>
      <c r="X631" s="116"/>
      <c r="Y631" s="116"/>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338"/>
      <c r="BK631" s="370"/>
      <c r="BL631" s="338"/>
      <c r="BM631" s="338"/>
      <c r="BN631" s="338"/>
      <c r="BO631" s="338"/>
      <c r="BP631" s="338"/>
      <c r="BQ631" s="338"/>
      <c r="BR631" s="338"/>
      <c r="BS631" s="341"/>
      <c r="BT631" s="341"/>
      <c r="BU631" s="341"/>
      <c r="BV631" s="341"/>
      <c r="BW631" s="341"/>
      <c r="BX631" s="341"/>
      <c r="BY631" s="341"/>
      <c r="BZ631" s="341"/>
      <c r="CA631" s="341"/>
      <c r="CB631" s="341"/>
      <c r="CC631" s="338"/>
      <c r="CD631" s="338"/>
      <c r="CE631" s="338"/>
      <c r="CF631" s="338"/>
      <c r="CG631" s="338"/>
      <c r="CH631" s="338"/>
      <c r="CI631" s="338"/>
      <c r="CJ631" s="338"/>
      <c r="CK631" s="338"/>
      <c r="CL631" s="338"/>
      <c r="CM631" s="338"/>
      <c r="CN631" s="338"/>
      <c r="CO631" s="338"/>
      <c r="CP631" s="338"/>
      <c r="CQ631" s="338"/>
      <c r="CR631" s="338"/>
      <c r="CS631" s="341"/>
      <c r="CT631" s="338"/>
      <c r="CU631" s="338"/>
      <c r="CV631" s="338"/>
      <c r="CW631" s="338"/>
      <c r="CX631" s="329"/>
      <c r="CY631" s="338"/>
      <c r="CZ631" s="338"/>
      <c r="DA631" s="338"/>
      <c r="DB631" s="338"/>
      <c r="DC631" s="338"/>
      <c r="DD631" s="338"/>
      <c r="DE631" s="2"/>
      <c r="DF631" s="2"/>
      <c r="DG631" s="2"/>
      <c r="DH631" s="2"/>
      <c r="DI631" s="2"/>
      <c r="DJ631" s="2"/>
      <c r="DK631" s="2"/>
      <c r="DL631" s="2"/>
      <c r="DM631" s="2"/>
      <c r="DN631" s="2"/>
      <c r="DO631" s="2"/>
      <c r="DP631" s="2"/>
      <c r="DQ631" s="2"/>
      <c r="DR631" s="2"/>
      <c r="DS631" s="2"/>
      <c r="DT631" s="2"/>
      <c r="DU631" s="2"/>
      <c r="DV631" s="2"/>
      <c r="DW631" s="2"/>
      <c r="DX631" s="2"/>
      <c r="DY631" s="2"/>
      <c r="DZ631" s="2"/>
    </row>
    <row r="632" spans="1:130" ht="15.75" customHeight="1" x14ac:dyDescent="0.25">
      <c r="A632" s="31"/>
      <c r="B632" s="200"/>
      <c r="C632" s="2"/>
      <c r="D632" s="3"/>
      <c r="E632" s="288"/>
      <c r="F632" s="1"/>
      <c r="G632" s="290"/>
      <c r="H632" s="2"/>
      <c r="I632" s="2"/>
      <c r="J632" s="2"/>
      <c r="K632" s="2"/>
      <c r="L632" s="2"/>
      <c r="M632" s="4"/>
      <c r="N632" s="302"/>
      <c r="O632" s="116"/>
      <c r="P632" s="116"/>
      <c r="Q632" s="116"/>
      <c r="R632" s="116"/>
      <c r="S632" s="116"/>
      <c r="T632" s="116"/>
      <c r="U632" s="116"/>
      <c r="V632" s="116"/>
      <c r="W632" s="116"/>
      <c r="X632" s="116"/>
      <c r="Y632" s="116"/>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338"/>
      <c r="BK632" s="370"/>
      <c r="BL632" s="338"/>
      <c r="BM632" s="338"/>
      <c r="BN632" s="338"/>
      <c r="BO632" s="338"/>
      <c r="BP632" s="338"/>
      <c r="BQ632" s="338"/>
      <c r="BR632" s="338"/>
      <c r="BS632" s="341"/>
      <c r="BT632" s="341"/>
      <c r="BU632" s="341"/>
      <c r="BV632" s="341"/>
      <c r="BW632" s="341"/>
      <c r="BX632" s="341"/>
      <c r="BY632" s="341"/>
      <c r="BZ632" s="341"/>
      <c r="CA632" s="341"/>
      <c r="CB632" s="341"/>
      <c r="CC632" s="338"/>
      <c r="CD632" s="338"/>
      <c r="CE632" s="338"/>
      <c r="CF632" s="338"/>
      <c r="CG632" s="338"/>
      <c r="CH632" s="338"/>
      <c r="CI632" s="338"/>
      <c r="CJ632" s="338"/>
      <c r="CK632" s="338"/>
      <c r="CL632" s="338"/>
      <c r="CM632" s="338"/>
      <c r="CN632" s="338"/>
      <c r="CO632" s="338"/>
      <c r="CP632" s="338"/>
      <c r="CQ632" s="338"/>
      <c r="CR632" s="338"/>
      <c r="CS632" s="341"/>
      <c r="CT632" s="338"/>
      <c r="CU632" s="338"/>
      <c r="CV632" s="338"/>
      <c r="CW632" s="338"/>
      <c r="CX632" s="329"/>
      <c r="CY632" s="338"/>
      <c r="CZ632" s="338"/>
      <c r="DA632" s="338"/>
      <c r="DB632" s="338"/>
      <c r="DC632" s="338"/>
      <c r="DD632" s="338"/>
      <c r="DE632" s="2"/>
      <c r="DF632" s="2"/>
      <c r="DG632" s="2"/>
      <c r="DH632" s="2"/>
      <c r="DI632" s="2"/>
      <c r="DJ632" s="2"/>
      <c r="DK632" s="2"/>
      <c r="DL632" s="2"/>
      <c r="DM632" s="2"/>
      <c r="DN632" s="2"/>
      <c r="DO632" s="2"/>
      <c r="DP632" s="2"/>
      <c r="DQ632" s="2"/>
      <c r="DR632" s="2"/>
      <c r="DS632" s="2"/>
      <c r="DT632" s="2"/>
      <c r="DU632" s="2"/>
      <c r="DV632" s="2"/>
      <c r="DW632" s="2"/>
      <c r="DX632" s="2"/>
      <c r="DY632" s="2"/>
      <c r="DZ632" s="2"/>
    </row>
    <row r="633" spans="1:130" ht="15.75" customHeight="1" x14ac:dyDescent="0.3">
      <c r="A633" s="31"/>
      <c r="B633" s="200"/>
      <c r="C633" s="2"/>
      <c r="D633" s="532" t="s">
        <v>1425</v>
      </c>
      <c r="E633" s="632" t="s">
        <v>1428</v>
      </c>
      <c r="F633" s="632"/>
      <c r="G633" s="632"/>
      <c r="H633" s="572" t="s">
        <v>1429</v>
      </c>
      <c r="I633" s="2"/>
      <c r="J633" s="2"/>
      <c r="K633" s="2"/>
      <c r="L633" s="2"/>
      <c r="M633" s="4"/>
      <c r="N633" s="787" t="s">
        <v>1427</v>
      </c>
      <c r="O633" s="787"/>
      <c r="P633" s="787"/>
      <c r="Q633" s="787"/>
      <c r="R633" s="787"/>
      <c r="S633" s="787"/>
      <c r="T633" s="787"/>
      <c r="U633" s="787"/>
      <c r="V633" s="787"/>
      <c r="W633" s="787"/>
      <c r="X633" s="787"/>
      <c r="Y633" s="787"/>
      <c r="Z633" s="787"/>
      <c r="AA633" s="787"/>
      <c r="AB633" s="787"/>
      <c r="AC633" s="787"/>
      <c r="AD633" s="787"/>
      <c r="AE633" s="787"/>
      <c r="AF633" s="787"/>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338"/>
      <c r="BK633" s="370"/>
      <c r="BL633" s="338"/>
      <c r="BM633" s="338"/>
      <c r="BN633" s="338"/>
      <c r="BO633" s="338"/>
      <c r="BP633" s="338"/>
      <c r="BQ633" s="338"/>
      <c r="BR633" s="338"/>
      <c r="BS633" s="341"/>
      <c r="BT633" s="341"/>
      <c r="BU633" s="341"/>
      <c r="BV633" s="341"/>
      <c r="BW633" s="341"/>
      <c r="BX633" s="341"/>
      <c r="BY633" s="341"/>
      <c r="BZ633" s="341"/>
      <c r="CA633" s="341"/>
      <c r="CB633" s="341"/>
      <c r="CC633" s="338"/>
      <c r="CD633" s="338"/>
      <c r="CE633" s="338"/>
      <c r="CF633" s="338"/>
      <c r="CG633" s="338"/>
      <c r="CH633" s="338"/>
      <c r="CI633" s="338"/>
      <c r="CJ633" s="338"/>
      <c r="CK633" s="338"/>
      <c r="CL633" s="338"/>
      <c r="CM633" s="338"/>
      <c r="CN633" s="338"/>
      <c r="CO633" s="338"/>
      <c r="CP633" s="338"/>
      <c r="CQ633" s="338"/>
      <c r="CR633" s="338"/>
      <c r="CS633" s="341"/>
      <c r="CT633" s="338"/>
      <c r="CU633" s="338"/>
      <c r="CV633" s="338"/>
      <c r="CW633" s="338"/>
      <c r="CX633" s="329"/>
      <c r="CY633" s="338"/>
      <c r="CZ633" s="338"/>
      <c r="DA633" s="338"/>
      <c r="DB633" s="338"/>
      <c r="DC633" s="338"/>
      <c r="DD633" s="338"/>
      <c r="DE633" s="2"/>
      <c r="DF633" s="2"/>
      <c r="DG633" s="2"/>
      <c r="DH633" s="2"/>
      <c r="DI633" s="2"/>
      <c r="DJ633" s="2"/>
      <c r="DK633" s="2"/>
      <c r="DL633" s="2"/>
      <c r="DM633" s="2"/>
      <c r="DN633" s="2"/>
      <c r="DO633" s="2"/>
      <c r="DP633" s="2"/>
      <c r="DQ633" s="2"/>
      <c r="DR633" s="2"/>
      <c r="DS633" s="2"/>
      <c r="DT633" s="2"/>
      <c r="DU633" s="2"/>
      <c r="DV633" s="2"/>
      <c r="DW633" s="2"/>
      <c r="DX633" s="2"/>
      <c r="DY633" s="2"/>
      <c r="DZ633" s="2"/>
    </row>
    <row r="634" spans="1:130" ht="15.75" customHeight="1" x14ac:dyDescent="0.25">
      <c r="A634" s="31"/>
      <c r="B634" s="200"/>
      <c r="C634" s="2"/>
      <c r="D634" s="3"/>
      <c r="E634" s="288"/>
      <c r="F634" s="1"/>
      <c r="G634" s="290"/>
      <c r="H634" s="2"/>
      <c r="I634" s="2"/>
      <c r="J634" s="2"/>
      <c r="K634" s="2"/>
      <c r="L634" s="2"/>
      <c r="M634" s="4"/>
      <c r="N634" s="302"/>
      <c r="O634" s="116"/>
      <c r="P634" s="116"/>
      <c r="Q634" s="116"/>
      <c r="R634" s="116"/>
      <c r="S634" s="116"/>
      <c r="T634" s="116"/>
      <c r="U634" s="116"/>
      <c r="V634" s="116"/>
      <c r="W634" s="116"/>
      <c r="X634" s="116"/>
      <c r="Y634" s="116"/>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338"/>
      <c r="BK634" s="370"/>
      <c r="BL634" s="338"/>
      <c r="BM634" s="338"/>
      <c r="BN634" s="338"/>
      <c r="BO634" s="338"/>
      <c r="BP634" s="338"/>
      <c r="BQ634" s="338"/>
      <c r="BR634" s="338"/>
      <c r="BS634" s="341"/>
      <c r="BT634" s="341"/>
      <c r="BU634" s="341"/>
      <c r="BV634" s="341"/>
      <c r="BW634" s="341"/>
      <c r="BX634" s="341"/>
      <c r="BY634" s="341"/>
      <c r="BZ634" s="341"/>
      <c r="CA634" s="341"/>
      <c r="CB634" s="341"/>
      <c r="CC634" s="338"/>
      <c r="CD634" s="338"/>
      <c r="CE634" s="338"/>
      <c r="CF634" s="338"/>
      <c r="CG634" s="338"/>
      <c r="CH634" s="338"/>
      <c r="CI634" s="338"/>
      <c r="CJ634" s="338"/>
      <c r="CK634" s="338"/>
      <c r="CL634" s="338"/>
      <c r="CM634" s="338"/>
      <c r="CN634" s="338"/>
      <c r="CO634" s="338"/>
      <c r="CP634" s="338"/>
      <c r="CQ634" s="338"/>
      <c r="CR634" s="338"/>
      <c r="CS634" s="341"/>
      <c r="CT634" s="338"/>
      <c r="CU634" s="338"/>
      <c r="CV634" s="338"/>
      <c r="CW634" s="338"/>
      <c r="CX634" s="329"/>
      <c r="CY634" s="338"/>
      <c r="CZ634" s="338"/>
      <c r="DA634" s="338"/>
      <c r="DB634" s="338"/>
      <c r="DC634" s="338"/>
      <c r="DD634" s="338"/>
      <c r="DE634" s="2"/>
      <c r="DF634" s="2"/>
      <c r="DG634" s="2"/>
      <c r="DH634" s="2"/>
      <c r="DI634" s="2"/>
      <c r="DJ634" s="2"/>
      <c r="DK634" s="2"/>
      <c r="DL634" s="2"/>
      <c r="DM634" s="2"/>
      <c r="DN634" s="2"/>
      <c r="DO634" s="2"/>
      <c r="DP634" s="2"/>
      <c r="DQ634" s="2"/>
      <c r="DR634" s="2"/>
      <c r="DS634" s="2"/>
      <c r="DT634" s="2"/>
      <c r="DU634" s="2"/>
      <c r="DV634" s="2"/>
      <c r="DW634" s="2"/>
      <c r="DX634" s="2"/>
      <c r="DY634" s="2"/>
      <c r="DZ634" s="2"/>
    </row>
    <row r="635" spans="1:130" ht="15.75" customHeight="1" x14ac:dyDescent="0.25">
      <c r="A635" s="31"/>
      <c r="B635" s="200"/>
      <c r="C635" s="2"/>
      <c r="D635" s="3"/>
      <c r="E635" s="288"/>
      <c r="F635" s="1"/>
      <c r="G635" s="290"/>
      <c r="H635" s="2"/>
      <c r="I635" s="2"/>
      <c r="J635" s="2"/>
      <c r="K635" s="2"/>
      <c r="L635" s="2"/>
      <c r="M635" s="4"/>
      <c r="N635" s="302"/>
      <c r="O635" s="116"/>
      <c r="P635" s="116"/>
      <c r="Q635" s="116"/>
      <c r="R635" s="116"/>
      <c r="S635" s="116"/>
      <c r="T635" s="116"/>
      <c r="U635" s="116"/>
      <c r="V635" s="116"/>
      <c r="W635" s="116"/>
      <c r="X635" s="116"/>
      <c r="Y635" s="116"/>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338"/>
      <c r="BK635" s="370"/>
      <c r="BL635" s="338"/>
      <c r="BM635" s="338"/>
      <c r="BN635" s="338"/>
      <c r="BO635" s="338"/>
      <c r="BP635" s="338"/>
      <c r="BQ635" s="338"/>
      <c r="BR635" s="338"/>
      <c r="BS635" s="341"/>
      <c r="BT635" s="341"/>
      <c r="BU635" s="341"/>
      <c r="BV635" s="341"/>
      <c r="BW635" s="341"/>
      <c r="BX635" s="341"/>
      <c r="BY635" s="341"/>
      <c r="BZ635" s="341"/>
      <c r="CA635" s="341"/>
      <c r="CB635" s="341"/>
      <c r="CC635" s="338"/>
      <c r="CD635" s="338"/>
      <c r="CE635" s="338"/>
      <c r="CF635" s="338"/>
      <c r="CG635" s="338"/>
      <c r="CH635" s="338"/>
      <c r="CI635" s="338"/>
      <c r="CJ635" s="338"/>
      <c r="CK635" s="338"/>
      <c r="CL635" s="338"/>
      <c r="CM635" s="338"/>
      <c r="CN635" s="338"/>
      <c r="CO635" s="338"/>
      <c r="CP635" s="338"/>
      <c r="CQ635" s="338"/>
      <c r="CR635" s="338"/>
      <c r="CS635" s="341"/>
      <c r="CT635" s="338"/>
      <c r="CU635" s="338"/>
      <c r="CV635" s="338"/>
      <c r="CW635" s="338"/>
      <c r="CX635" s="329"/>
      <c r="CY635" s="338"/>
      <c r="CZ635" s="338"/>
      <c r="DA635" s="338"/>
      <c r="DB635" s="338"/>
      <c r="DC635" s="338"/>
      <c r="DD635" s="338"/>
      <c r="DE635" s="2"/>
      <c r="DF635" s="2"/>
      <c r="DG635" s="2"/>
      <c r="DH635" s="2"/>
      <c r="DI635" s="2"/>
      <c r="DJ635" s="2"/>
      <c r="DK635" s="2"/>
      <c r="DL635" s="2"/>
      <c r="DM635" s="2"/>
      <c r="DN635" s="2"/>
      <c r="DO635" s="2"/>
      <c r="DP635" s="2"/>
      <c r="DQ635" s="2"/>
      <c r="DR635" s="2"/>
      <c r="DS635" s="2"/>
      <c r="DT635" s="2"/>
      <c r="DU635" s="2"/>
      <c r="DV635" s="2"/>
      <c r="DW635" s="2"/>
      <c r="DX635" s="2"/>
      <c r="DY635" s="2"/>
      <c r="DZ635" s="2"/>
    </row>
    <row r="636" spans="1:130" ht="15.75" customHeight="1" x14ac:dyDescent="0.25">
      <c r="A636" s="31"/>
      <c r="B636" s="200"/>
      <c r="C636" s="2"/>
      <c r="D636" s="3"/>
      <c r="E636" s="288"/>
      <c r="F636" s="1"/>
      <c r="G636" s="290"/>
      <c r="H636" s="2"/>
      <c r="I636" s="2"/>
      <c r="J636" s="2"/>
      <c r="K636" s="2"/>
      <c r="L636" s="2"/>
      <c r="M636" s="4"/>
      <c r="N636" s="302"/>
      <c r="O636" s="116"/>
      <c r="P636" s="116"/>
      <c r="Q636" s="116"/>
      <c r="R636" s="116"/>
      <c r="S636" s="116"/>
      <c r="T636" s="116"/>
      <c r="U636" s="116"/>
      <c r="V636" s="116"/>
      <c r="W636" s="116"/>
      <c r="X636" s="116"/>
      <c r="Y636" s="116"/>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338"/>
      <c r="BK636" s="370"/>
      <c r="BL636" s="338"/>
      <c r="BM636" s="338"/>
      <c r="BN636" s="338"/>
      <c r="BO636" s="338"/>
      <c r="BP636" s="338"/>
      <c r="BQ636" s="338"/>
      <c r="BR636" s="338"/>
      <c r="BS636" s="341"/>
      <c r="BT636" s="341"/>
      <c r="BU636" s="341"/>
      <c r="BV636" s="341"/>
      <c r="BW636" s="341"/>
      <c r="BX636" s="341"/>
      <c r="BY636" s="341"/>
      <c r="BZ636" s="341"/>
      <c r="CA636" s="341"/>
      <c r="CB636" s="341"/>
      <c r="CC636" s="338"/>
      <c r="CD636" s="338"/>
      <c r="CE636" s="338"/>
      <c r="CF636" s="338"/>
      <c r="CG636" s="338"/>
      <c r="CH636" s="338"/>
      <c r="CI636" s="338"/>
      <c r="CJ636" s="338"/>
      <c r="CK636" s="338"/>
      <c r="CL636" s="338"/>
      <c r="CM636" s="338"/>
      <c r="CN636" s="338"/>
      <c r="CO636" s="338"/>
      <c r="CP636" s="338"/>
      <c r="CQ636" s="338"/>
      <c r="CR636" s="338"/>
      <c r="CS636" s="341"/>
      <c r="CT636" s="338"/>
      <c r="CU636" s="338"/>
      <c r="CV636" s="338"/>
      <c r="CW636" s="338"/>
      <c r="CX636" s="329"/>
      <c r="CY636" s="338"/>
      <c r="CZ636" s="338"/>
      <c r="DA636" s="338"/>
      <c r="DB636" s="338"/>
      <c r="DC636" s="338"/>
      <c r="DD636" s="338"/>
      <c r="DE636" s="2"/>
      <c r="DF636" s="2"/>
      <c r="DG636" s="2"/>
      <c r="DH636" s="2"/>
      <c r="DI636" s="2"/>
      <c r="DJ636" s="2"/>
      <c r="DK636" s="2"/>
      <c r="DL636" s="2"/>
      <c r="DM636" s="2"/>
      <c r="DN636" s="2"/>
      <c r="DO636" s="2"/>
      <c r="DP636" s="2"/>
      <c r="DQ636" s="2"/>
      <c r="DR636" s="2"/>
      <c r="DS636" s="2"/>
      <c r="DT636" s="2"/>
      <c r="DU636" s="2"/>
      <c r="DV636" s="2"/>
      <c r="DW636" s="2"/>
      <c r="DX636" s="2"/>
      <c r="DY636" s="2"/>
      <c r="DZ636" s="2"/>
    </row>
    <row r="637" spans="1:130" ht="15.75" customHeight="1" x14ac:dyDescent="0.25">
      <c r="A637" s="31"/>
      <c r="B637" s="545"/>
      <c r="C637" s="2"/>
      <c r="D637" s="3"/>
      <c r="E637" s="288"/>
      <c r="F637" s="1"/>
      <c r="G637" s="290"/>
      <c r="H637" s="2"/>
      <c r="I637" s="2"/>
      <c r="J637" s="2"/>
      <c r="K637" s="2"/>
      <c r="L637" s="2"/>
      <c r="M637" s="4"/>
      <c r="N637" s="302"/>
      <c r="O637" s="116"/>
      <c r="P637" s="116"/>
      <c r="Q637" s="116"/>
      <c r="R637" s="116"/>
      <c r="S637" s="116"/>
      <c r="T637" s="116"/>
      <c r="U637" s="116"/>
      <c r="V637" s="116"/>
      <c r="W637" s="116"/>
      <c r="X637" s="116"/>
      <c r="Y637" s="116"/>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338"/>
      <c r="BK637" s="370"/>
      <c r="BL637" s="338"/>
      <c r="BM637" s="338"/>
      <c r="BN637" s="338"/>
      <c r="BO637" s="338"/>
      <c r="BP637" s="338"/>
      <c r="BQ637" s="338"/>
      <c r="BR637" s="338"/>
      <c r="BS637" s="341"/>
      <c r="BT637" s="341"/>
      <c r="BU637" s="341"/>
      <c r="BV637" s="341"/>
      <c r="BW637" s="341"/>
      <c r="BX637" s="341"/>
      <c r="BY637" s="341"/>
      <c r="BZ637" s="341"/>
      <c r="CA637" s="341"/>
      <c r="CB637" s="341"/>
      <c r="CC637" s="338"/>
      <c r="CD637" s="338"/>
      <c r="CE637" s="338"/>
      <c r="CF637" s="338"/>
      <c r="CG637" s="338"/>
      <c r="CH637" s="338"/>
      <c r="CI637" s="338"/>
      <c r="CJ637" s="338"/>
      <c r="CK637" s="338"/>
      <c r="CL637" s="338"/>
      <c r="CM637" s="338"/>
      <c r="CN637" s="338"/>
      <c r="CO637" s="338"/>
      <c r="CP637" s="338"/>
      <c r="CQ637" s="338"/>
      <c r="CR637" s="338"/>
      <c r="CS637" s="341"/>
      <c r="CT637" s="338"/>
      <c r="CU637" s="338"/>
      <c r="CV637" s="338"/>
      <c r="CW637" s="338"/>
      <c r="CX637" s="329"/>
      <c r="CY637" s="338"/>
      <c r="CZ637" s="338"/>
      <c r="DA637" s="338"/>
      <c r="DB637" s="338"/>
      <c r="DC637" s="338"/>
      <c r="DD637" s="338"/>
      <c r="DE637" s="2"/>
      <c r="DF637" s="2"/>
      <c r="DG637" s="2"/>
      <c r="DH637" s="2"/>
      <c r="DI637" s="2"/>
      <c r="DJ637" s="2"/>
      <c r="DK637" s="2"/>
      <c r="DL637" s="2"/>
      <c r="DM637" s="2"/>
      <c r="DN637" s="2"/>
      <c r="DO637" s="2"/>
      <c r="DP637" s="2"/>
      <c r="DQ637" s="2"/>
      <c r="DR637" s="2"/>
      <c r="DS637" s="2"/>
      <c r="DT637" s="2"/>
      <c r="DU637" s="2"/>
      <c r="DV637" s="2"/>
      <c r="DW637" s="2"/>
      <c r="DX637" s="2"/>
      <c r="DY637" s="2"/>
      <c r="DZ637" s="2"/>
    </row>
  </sheetData>
  <autoFilter ref="A7:DZ491" xr:uid="{00000000-0009-0000-0000-000000000000}">
    <filterColumn colId="13">
      <filters blank="1">
        <filter val="#"/>
        <filter val="BT"/>
      </filters>
    </filterColumn>
  </autoFilter>
  <mergeCells count="237">
    <mergeCell ref="F98:F99"/>
    <mergeCell ref="D98:D99"/>
    <mergeCell ref="B98:B99"/>
    <mergeCell ref="A98:A99"/>
    <mergeCell ref="F478:F479"/>
    <mergeCell ref="D478:D479"/>
    <mergeCell ref="B478:B479"/>
    <mergeCell ref="A478:A479"/>
    <mergeCell ref="D145:H145"/>
    <mergeCell ref="D157:H157"/>
    <mergeCell ref="D159:H159"/>
    <mergeCell ref="F331:F333"/>
    <mergeCell ref="D331:D333"/>
    <mergeCell ref="B331:B333"/>
    <mergeCell ref="A331:A333"/>
    <mergeCell ref="F256:F257"/>
    <mergeCell ref="D256:D257"/>
    <mergeCell ref="B256:B257"/>
    <mergeCell ref="A256:A257"/>
    <mergeCell ref="F323:F324"/>
    <mergeCell ref="D323:D324"/>
    <mergeCell ref="B323:B324"/>
    <mergeCell ref="A323:A324"/>
    <mergeCell ref="D322:H322"/>
    <mergeCell ref="B51:B52"/>
    <mergeCell ref="A51:A52"/>
    <mergeCell ref="F177:F178"/>
    <mergeCell ref="D177:D178"/>
    <mergeCell ref="B177:B178"/>
    <mergeCell ref="A177:A178"/>
    <mergeCell ref="F168:F169"/>
    <mergeCell ref="D168:D169"/>
    <mergeCell ref="B168:B169"/>
    <mergeCell ref="A168:A169"/>
    <mergeCell ref="F175:F176"/>
    <mergeCell ref="D175:D176"/>
    <mergeCell ref="B175:B176"/>
    <mergeCell ref="A175:A176"/>
    <mergeCell ref="F162:F163"/>
    <mergeCell ref="D162:D163"/>
    <mergeCell ref="B162:B163"/>
    <mergeCell ref="A162:A163"/>
    <mergeCell ref="F147:F148"/>
    <mergeCell ref="D147:D148"/>
    <mergeCell ref="F134:F135"/>
    <mergeCell ref="D134:D135"/>
    <mergeCell ref="B134:B135"/>
    <mergeCell ref="A134:A135"/>
    <mergeCell ref="A565:C571"/>
    <mergeCell ref="CW565:DF569"/>
    <mergeCell ref="D570:D571"/>
    <mergeCell ref="A572:C578"/>
    <mergeCell ref="CW572:DF576"/>
    <mergeCell ref="A579:A622"/>
    <mergeCell ref="C579:C585"/>
    <mergeCell ref="CW579:DF583"/>
    <mergeCell ref="F184:F185"/>
    <mergeCell ref="D184:D185"/>
    <mergeCell ref="B184:B185"/>
    <mergeCell ref="A184:A185"/>
    <mergeCell ref="D584:D585"/>
    <mergeCell ref="B585:B591"/>
    <mergeCell ref="C586:C592"/>
    <mergeCell ref="CW586:DF590"/>
    <mergeCell ref="D591:D592"/>
    <mergeCell ref="B592:B598"/>
    <mergeCell ref="C593:C600"/>
    <mergeCell ref="CW593:DF597"/>
    <mergeCell ref="D598:D600"/>
    <mergeCell ref="A558:C564"/>
    <mergeCell ref="CW558:DF562"/>
    <mergeCell ref="D563:D564"/>
    <mergeCell ref="E633:G633"/>
    <mergeCell ref="CQ625:DC625"/>
    <mergeCell ref="D606:D607"/>
    <mergeCell ref="B607:B613"/>
    <mergeCell ref="C608:C614"/>
    <mergeCell ref="CW608:DF612"/>
    <mergeCell ref="D613:D614"/>
    <mergeCell ref="B614:B620"/>
    <mergeCell ref="C615:C622"/>
    <mergeCell ref="CW615:DF619"/>
    <mergeCell ref="D620:D622"/>
    <mergeCell ref="N633:AF633"/>
    <mergeCell ref="P626:AG626"/>
    <mergeCell ref="B600:B606"/>
    <mergeCell ref="C601:C607"/>
    <mergeCell ref="CW601:DF605"/>
    <mergeCell ref="G512:R512"/>
    <mergeCell ref="G511:Q511"/>
    <mergeCell ref="G501:K501"/>
    <mergeCell ref="A551:C557"/>
    <mergeCell ref="CW551:DF555"/>
    <mergeCell ref="D556:D557"/>
    <mergeCell ref="A517:C523"/>
    <mergeCell ref="D522:D523"/>
    <mergeCell ref="A524:B529"/>
    <mergeCell ref="D529:D530"/>
    <mergeCell ref="A530:C536"/>
    <mergeCell ref="D535:D536"/>
    <mergeCell ref="D501:E515"/>
    <mergeCell ref="F501:F509"/>
    <mergeCell ref="F510:F515"/>
    <mergeCell ref="A537:C543"/>
    <mergeCell ref="CW537:DF541"/>
    <mergeCell ref="D542:D543"/>
    <mergeCell ref="A544:C550"/>
    <mergeCell ref="CW544:DF548"/>
    <mergeCell ref="D549:D550"/>
    <mergeCell ref="G515:R515"/>
    <mergeCell ref="G514:R514"/>
    <mergeCell ref="G513:R513"/>
    <mergeCell ref="D261:H261"/>
    <mergeCell ref="D273:H273"/>
    <mergeCell ref="D299:H299"/>
    <mergeCell ref="G251:G254"/>
    <mergeCell ref="G262:G263"/>
    <mergeCell ref="F262:F263"/>
    <mergeCell ref="E262:E263"/>
    <mergeCell ref="D262:D263"/>
    <mergeCell ref="F354:F355"/>
    <mergeCell ref="D354:D355"/>
    <mergeCell ref="D8:F8"/>
    <mergeCell ref="BK8:BL8"/>
    <mergeCell ref="D9:F9"/>
    <mergeCell ref="D10:H10"/>
    <mergeCell ref="D21:F21"/>
    <mergeCell ref="D22:F22"/>
    <mergeCell ref="F51:F52"/>
    <mergeCell ref="D51:D52"/>
    <mergeCell ref="BJ4:CV4"/>
    <mergeCell ref="D46:G46"/>
    <mergeCell ref="CW4:DD4"/>
    <mergeCell ref="DE4:DF4"/>
    <mergeCell ref="CW5:CX6"/>
    <mergeCell ref="CY5:CZ6"/>
    <mergeCell ref="DA5:DB6"/>
    <mergeCell ref="DC5:DD6"/>
    <mergeCell ref="DE5:DE6"/>
    <mergeCell ref="DF5:DF6"/>
    <mergeCell ref="C1:BJ2"/>
    <mergeCell ref="AH4:AK4"/>
    <mergeCell ref="AL4:AP4"/>
    <mergeCell ref="AQ4:AT4"/>
    <mergeCell ref="AU4:AX4"/>
    <mergeCell ref="AY4:BB4"/>
    <mergeCell ref="BC4:BE4"/>
    <mergeCell ref="L4:L6"/>
    <mergeCell ref="M4:M6"/>
    <mergeCell ref="N4:N6"/>
    <mergeCell ref="Z4:Z6"/>
    <mergeCell ref="AA4:AD4"/>
    <mergeCell ref="AE4:AG4"/>
    <mergeCell ref="AB6:AC6"/>
    <mergeCell ref="BF4:BH4"/>
    <mergeCell ref="O3:Y3"/>
    <mergeCell ref="A4:A6"/>
    <mergeCell ref="B4:B6"/>
    <mergeCell ref="C4:C6"/>
    <mergeCell ref="D4:E6"/>
    <mergeCell ref="F4:G6"/>
    <mergeCell ref="H4:H6"/>
    <mergeCell ref="I4:I6"/>
    <mergeCell ref="J4:J6"/>
    <mergeCell ref="K4:K6"/>
    <mergeCell ref="D66:H66"/>
    <mergeCell ref="D86:F86"/>
    <mergeCell ref="D498:E498"/>
    <mergeCell ref="D499:E499"/>
    <mergeCell ref="D484:H484"/>
    <mergeCell ref="D493:E493"/>
    <mergeCell ref="D494:E494"/>
    <mergeCell ref="D495:E495"/>
    <mergeCell ref="D496:E496"/>
    <mergeCell ref="D497:E497"/>
    <mergeCell ref="D390:F390"/>
    <mergeCell ref="D391:H391"/>
    <mergeCell ref="D401:F401"/>
    <mergeCell ref="D407:F407"/>
    <mergeCell ref="D408:H408"/>
    <mergeCell ref="D412:H412"/>
    <mergeCell ref="D348:H348"/>
    <mergeCell ref="D349:F349"/>
    <mergeCell ref="D350:F350"/>
    <mergeCell ref="D362:F362"/>
    <mergeCell ref="D372:H372"/>
    <mergeCell ref="D238:H238"/>
    <mergeCell ref="D248:H248"/>
    <mergeCell ref="D259:H259"/>
    <mergeCell ref="E55:E56"/>
    <mergeCell ref="F55:F56"/>
    <mergeCell ref="D87:H87"/>
    <mergeCell ref="D101:H101"/>
    <mergeCell ref="E251:E255"/>
    <mergeCell ref="F117:F125"/>
    <mergeCell ref="D117:D125"/>
    <mergeCell ref="B166:B167"/>
    <mergeCell ref="A166:A167"/>
    <mergeCell ref="F160:F161"/>
    <mergeCell ref="D160:D161"/>
    <mergeCell ref="B160:B161"/>
    <mergeCell ref="A160:A161"/>
    <mergeCell ref="B147:B148"/>
    <mergeCell ref="A147:A148"/>
    <mergeCell ref="F166:F167"/>
    <mergeCell ref="D166:D167"/>
    <mergeCell ref="G55:G56"/>
    <mergeCell ref="H55:H56"/>
    <mergeCell ref="D235:D236"/>
    <mergeCell ref="B235:B236"/>
    <mergeCell ref="A235:A236"/>
    <mergeCell ref="D251:D255"/>
    <mergeCell ref="A251:A255"/>
    <mergeCell ref="B354:B355"/>
    <mergeCell ref="A354:A355"/>
    <mergeCell ref="B117:B125"/>
    <mergeCell ref="A117:A125"/>
    <mergeCell ref="B262:B263"/>
    <mergeCell ref="A262:A263"/>
    <mergeCell ref="A55:A56"/>
    <mergeCell ref="B55:B56"/>
    <mergeCell ref="D55:D56"/>
    <mergeCell ref="B251:B255"/>
    <mergeCell ref="D171:H171"/>
    <mergeCell ref="D172:F172"/>
    <mergeCell ref="D180:H180"/>
    <mergeCell ref="D197:H197"/>
    <mergeCell ref="D198:H198"/>
    <mergeCell ref="D219:H219"/>
    <mergeCell ref="D109:H109"/>
    <mergeCell ref="D132:H132"/>
    <mergeCell ref="D143:H143"/>
    <mergeCell ref="G235:G236"/>
    <mergeCell ref="F235:F236"/>
    <mergeCell ref="E235:E236"/>
    <mergeCell ref="F251:F255"/>
    <mergeCell ref="D58:G58"/>
  </mergeCells>
  <dataValidations count="10">
    <dataValidation type="list" allowBlank="1" showErrorMessage="1" sqref="AF463:AF465 AE479:AE481" xr:uid="{00000000-0002-0000-0000-000000000000}">
      <formula1>"ĐTT,TDS,HĐH,HĐG,HĐH+HĐG,HĐNT,VS-AN,HĐC,TQDN,LH,x,#"</formula1>
    </dataValidation>
    <dataValidation type="list" allowBlank="1" showErrorMessage="1" sqref="L11 L23:L31 L33:L39 L41:L65 L67 L76 L79:L85 L88:L108 L110:L131 L146:L148 L151:L152 L154 L156 L158 L161:L168 L170 L173:L177 L179 L181 L183:L187 L189:L190 L193 L195:L196 L199:L216 L218 L220 L225 L227:L230 L485:L492 L239 L241:L243 L245:L246 L249:L258 L260 L263:L264 L270 L272 L275:L278 L288 L297:L298 L300:L304 L314:L315 L351:L355 L358:L361 L363:L378 L380:L382 L392:L400 L402:L406 L409:L411 L413 L422 L432 L441 L452 L462 L470 L475 L479:L483 L233:L237 L317:L347 L133:L142" xr:uid="{00000000-0002-0000-0000-000001000000}">
      <formula1>"x,#"</formula1>
    </dataValidation>
    <dataValidation type="list" allowBlank="1" showErrorMessage="1" sqref="K11 K23:K31 K33:K39 K41:K65 K67 K76 K79:K85 K88:K108 K110:K131 K146:K148 K151:K152 K154 K156 K158 K161:K168 K170 K173:K177 K179 K181 K183:K187 K189:K190 K193 K195:K196 K199:K216 K218 K220 K225 K227:K230 K485:K492 K239:K243 K245:K246 K133:K142 K260 K262:K264 K270 K272 K275:K278 K288 K297:K298 K300:K304 K314:K315 K351:K355 K358:K361 K363:K378 K380:K382 K392:K400 K402:K406 K409:K411 K413 K422 K432 K441 K452 K462 K470 K475 K479:K483 K233:K237 K317:K347 K249:K258" xr:uid="{00000000-0002-0000-0000-000002000000}">
      <formula1>"#,3T,4T,5T,3+4T,4+5T,3+4+5T"</formula1>
    </dataValidation>
    <dataValidation type="list" allowBlank="1" showErrorMessage="1" sqref="I11:I31 I33:I39 I41:I45 I47:I57 I59:I65 I67:I85 I275:I348 I146:I149 I151:I171 I174:I197 I233:I247 I409:I491 I392:I407 I199:I231 I249:I273 I88:I143 I351:I390" xr:uid="{00000000-0002-0000-0000-000003000000}">
      <formula1>"Lớp học,Sân chơi,Phòng chức năng,Ngoài nhà trường"</formula1>
    </dataValidation>
    <dataValidation type="list" allowBlank="1" showErrorMessage="1" sqref="AE333" xr:uid="{00000000-0002-0000-0000-000004000000}">
      <formula1>"ĐTT,TDS,HĐH,HĐG,HĐNT,HĐH+HĐG,VS-AN,HĐC,TQDN,LH,x,#"</formula1>
    </dataValidation>
    <dataValidation type="list" allowBlank="1" showErrorMessage="1" sqref="E11:E20 G11:G20 E23:E31 G23:G31 E33:E39 G33:G39 E41:E45 G41:G45 E133:E142 E57 E59:E65 G59:G65 E67:E85 G67:G85 E88:E100 G88:G100 E102:E108 G102:G108 E110:E131 G110:G131 G491:H492 E146:E148 G146:G148 E151:E156 G151:G156 E158 G158 E161:E170 G161:G170 E173:E179 G173:G179 E181 G181 E183:E187 G183:G187 E189:E191 G189:G191 E193 G193 E195:E196 G195:G196 E199:E216 G199:G216 E218 G218 E220:E225 G220:G225 E227:E231 G227:G231 G237 G57 E239:E246 G239:G246 E249:E251 E237 G258:H258 E260 G260 G249:G251 E275:E298 G275:G298 E300:E321 G300:G321 E351:E361 G351:G361 E363:E371 G363:G371 E373:E379 E381:E389 G373:G389 E392:E400 G392:G400 E402:E406 G402:G406 E409:E411 G409:G411 E413:E483 G413:G483 G485:G490 E485:E492 G324:G347 E324:E347 G133:G142 E47:E55 G47:G55 G233:G235 E233:E235 E257:E258 G255:G257 H249:H250 G264:G272 E262 E264:E272" xr:uid="{00000000-0002-0000-0000-000005000000}">
      <formula1>"KQMĐ,NDCT,TLHD,BC,ĐP"</formula1>
    </dataValidation>
    <dataValidation type="list" allowBlank="1" showErrorMessage="1" sqref="AA11:AD11 AA23:AG23 AA43:AD43 AA67:AD67 AA84:AD84 AA91:AD92 AA110:AD110 AA126:AD127 AA151:AD151 AA153:AD153 AA155:AD156 AA199:AD199 AA242:AD242 AA255:AD257 AA263:AD264 AA278:AD278 AA288:AD288 AA297:AD297 AA300:AD300 AA304:AD304 AA330:AD332 AA355:AD355 AA361:AD361 AA363:AD363 AA365:AD365 AA378:AD378 AA382:AD382 AA396:AD396 AA409:AD409 AA413:AD413 AA422:AD422 AA432:AD432 AA441:AD441 AD451 AA452:AD452 AA462:AD462 AA104:AD104 AA142:AD142 AA393:AD393" xr:uid="{00000000-0002-0000-0000-000006000000}">
      <formula1>"ĐTT,TDS,HĐH,HĐG,HĐNT,VS-AN,HĐC,HĐH+HĐC,HĐH+HĐG,HĐH+HĐNT,TQDN,LH,x,#"</formula1>
    </dataValidation>
    <dataValidation type="list" allowBlank="1" showErrorMessage="1" sqref="AE11:BI11 AA12:BI12 AE489:BI490 AE355:BI359 AH23:BI23 AE13:BI20 AA25:BI26 AA34:BI34 AE33:BI33 AE80:BI82 AE27:BI31 AE41:BI45 AE47:BI48 AA49:BI51 AE52:BI57 AA59:BI59 AE60:BI60 AA61:BI62 AE63:BI63 AA64:BI64 CX16:DF16 AE67:BI67 AA68:BI68 AA79:BI79 AE220:BI225 AA83:BI83 AE84:BI85 AE88:BI93 AA102:BI103 AE110:BI124 AE100:BI100 AE104:BI107 AA108:BI108 AE69:BI78 AA125:BI125 AE212:BI216 AA131:BI131 AE133:BI135 AA136:BI136 AA141:BI141 AE142:BI142 AA146:AD147 AF146:BI147 AA148:BI148 AE151:BI151 AA152:BI152 AE153:BI156 AE158:BI158 AE65:BI65 AE173:BI179 AE181:BI181 AE183:BI187 AE189:BI191 AE193:BI193 AE195:BI196 AE199:BI199 AA200:AD200 AH200:BI200 AE160:AG160 AE161:BI170 AA201:BI201 AE207:BI209 AE202:BI204 AE126:BI130 AE218:BI218 AA210:BI211 AE227:BI231 AE35:BI39 AA239:AD239 AG239:BI239 AE240:BI240 AA241:BI241 AE242:BI246 AA249:AD249 AH249:BI249 AE250:BI258 AA205:BI206 AE263:BI264 AA265:BI265 AE266:BI272 AA275:BI275 AE276:BI278 AA279:BI279 AE280:BI288 AA289:BI289 AE233:BI237 AE300:BI301 AA302:BI302 AE303:BI304 AA305:AF305 AH305:BI305 AE306:BI316 AA317:BI318 AE319:BI320 AA321:BI321 AA324:BI324 AE325:BI327 AA328:BI328 AA94:BI99 AA333:AD333 AF333:BI333 AE260:BI260 AA351:BI354 AE24:BI24 AA360:BI360 AE361:BI361 AE363:BI371 AA373:BI374 AE375:BI375 AA376:BI376 AE377:BI382 AA383:BI383 AE384:BI389 AA392:BI392 AE393:BI400 AE409:BI409 AA410:BI410 AE411:BI411 AE413:BI413 AA414:BI414 AE402:BI406 AA423:BI423 AE424:BI432 AA433:BI433 AE434:BI441 AA442:BI442 AE443:BI452 AA453:BI454 AE290:BI298 AE463:AE465 AG463:BI465 AE466:BI469 AA470:BI472 AE473:BI474 AA475:BI476 AE323:AG323 AF479:BI481 AA482:BI482 AE483:BI483 AE485:BI487 AA488:BI488 AE455:BI462 AE415:BI422 AE334:BI347 AE137:BI140 AE329:BI332 AE477:BI478" xr:uid="{00000000-0002-0000-0000-000007000000}">
      <formula1>"ĐTT,TDS,HĐH,HĐG,HĐNT,VS-AN,HĐC,TQDN,LH,x,#"</formula1>
    </dataValidation>
    <dataValidation type="list" allowBlank="1" showErrorMessage="1" sqref="J11:J12 J23:J31 J33:J39 J41:J45 J47:J57 J59:J65 J67:J76 J79:J85 J88:J100 J102:J108 J110:J131 J485:J492 J146:J148 J151:J152 J154:J156 J158 J161:J168 J170 J173:J177 J179 J181 J183:J187 J189:J190 J193 J195:J196 J199:J216 J218 J220 J225 J227:J230 J233:J237 J239 J241:J243 J245:J246 J249:J258 J260 J262:J264 J270 J272 J275:J278 J288 J297:J298 J300:J315 J317:J321 J351:J361 J363:J371 J373:J389 J392:J400 J402:J406 J409:J411 J413:J447 J452:J459 J462:J483 J324:J347 J133:J142" xr:uid="{00000000-0002-0000-0000-000008000000}">
      <formula1>"Thể chất,Nhận thức,Ngôn ngữ,TCKNXH,Thẩm mỹ"</formula1>
    </dataValidation>
    <dataValidation type="list" allowBlank="1" showErrorMessage="1" sqref="AE146:AE147 AE200:AG200 AE239:AF239 AE249:AG249 AG305" xr:uid="{00000000-0002-0000-0000-000009000000}">
      <formula1>"ĐTT,TDS,HĐH,HĐH+HĐG,HĐH+HĐNT,HĐH+HĐC,HĐG,HĐNT,VS-AN,HĐC,TQDN,LH,x,#"</formula1>
    </dataValidation>
  </dataValidations>
  <pageMargins left="0.56496062999999996" right="0.39370078740157499" top="0.55118110236220497" bottom="0.55118110236220497" header="0" footer="0"/>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3938"/>
  <sheetViews>
    <sheetView zoomScale="70" zoomScaleNormal="70" workbookViewId="0">
      <pane xSplit="1" ySplit="4" topLeftCell="B18" activePane="bottomRight" state="frozen"/>
      <selection pane="topRight" activeCell="B1" sqref="B1"/>
      <selection pane="bottomLeft" activeCell="A5" sqref="A5"/>
      <selection pane="bottomRight" activeCell="E19" sqref="E19"/>
    </sheetView>
  </sheetViews>
  <sheetFormatPr defaultColWidth="14.42578125" defaultRowHeight="15" customHeight="1" x14ac:dyDescent="0.25"/>
  <cols>
    <col min="1" max="1" width="7.42578125" style="397" customWidth="1"/>
    <col min="2" max="2" width="13" style="261" customWidth="1"/>
    <col min="3" max="3" width="9.7109375" customWidth="1"/>
    <col min="4" max="4" width="8.42578125" customWidth="1"/>
    <col min="5" max="6" width="9.140625" customWidth="1"/>
    <col min="7" max="7" width="8.42578125" customWidth="1"/>
    <col min="8" max="8" width="9.7109375" customWidth="1"/>
    <col min="9" max="9" width="8" customWidth="1"/>
    <col min="10" max="10" width="9.140625" customWidth="1"/>
    <col min="11" max="11" width="8.42578125" customWidth="1"/>
    <col min="12" max="12" width="9.140625" customWidth="1"/>
    <col min="13" max="13" width="9.85546875" customWidth="1"/>
    <col min="14" max="14" width="8.5703125" customWidth="1"/>
    <col min="15" max="15" width="6.140625" customWidth="1"/>
    <col min="16" max="26" width="9.140625" customWidth="1"/>
  </cols>
  <sheetData>
    <row r="1" spans="1:26" ht="36.75" customHeight="1" x14ac:dyDescent="0.25">
      <c r="A1" s="394"/>
      <c r="B1" s="830" t="s">
        <v>1275</v>
      </c>
      <c r="C1" s="831"/>
      <c r="D1" s="831"/>
      <c r="E1" s="831"/>
      <c r="F1" s="831"/>
      <c r="G1" s="821" t="s">
        <v>1230</v>
      </c>
      <c r="H1" s="821"/>
      <c r="I1" s="821"/>
      <c r="J1" s="238"/>
      <c r="K1" s="238"/>
      <c r="L1" s="238"/>
      <c r="M1" s="238"/>
      <c r="N1" s="238"/>
      <c r="O1" s="239"/>
      <c r="P1" s="201"/>
      <c r="Q1" s="201"/>
      <c r="R1" s="201"/>
      <c r="S1" s="201"/>
      <c r="T1" s="201"/>
      <c r="U1" s="201"/>
      <c r="V1" s="201"/>
      <c r="W1" s="201"/>
      <c r="X1" s="201"/>
      <c r="Y1" s="201"/>
      <c r="Z1" s="201"/>
    </row>
    <row r="2" spans="1:26" ht="15.75" customHeight="1" x14ac:dyDescent="0.25">
      <c r="A2" s="812" t="s">
        <v>975</v>
      </c>
      <c r="B2" s="815" t="s">
        <v>976</v>
      </c>
      <c r="C2" s="240"/>
      <c r="D2" s="241"/>
      <c r="E2" s="818" t="s">
        <v>977</v>
      </c>
      <c r="F2" s="819"/>
      <c r="G2" s="819"/>
      <c r="H2" s="819"/>
      <c r="I2" s="819"/>
      <c r="J2" s="819"/>
      <c r="K2" s="819"/>
      <c r="L2" s="819"/>
      <c r="M2" s="819"/>
      <c r="N2" s="820"/>
      <c r="O2" s="807" t="s">
        <v>978</v>
      </c>
      <c r="P2" s="201"/>
      <c r="Q2" s="201"/>
      <c r="R2" s="201"/>
      <c r="S2" s="201"/>
      <c r="T2" s="201"/>
      <c r="U2" s="201"/>
      <c r="V2" s="201"/>
      <c r="W2" s="201"/>
      <c r="X2" s="201"/>
      <c r="Y2" s="201"/>
      <c r="Z2" s="201"/>
    </row>
    <row r="3" spans="1:26" ht="39" customHeight="1" x14ac:dyDescent="0.25">
      <c r="A3" s="813"/>
      <c r="B3" s="816"/>
      <c r="C3" s="818" t="s">
        <v>979</v>
      </c>
      <c r="D3" s="819"/>
      <c r="E3" s="820"/>
      <c r="F3" s="818" t="s">
        <v>179</v>
      </c>
      <c r="G3" s="820"/>
      <c r="H3" s="818" t="s">
        <v>339</v>
      </c>
      <c r="I3" s="819"/>
      <c r="J3" s="820"/>
      <c r="K3" s="818" t="s">
        <v>489</v>
      </c>
      <c r="L3" s="819"/>
      <c r="M3" s="820"/>
      <c r="N3" s="810" t="s">
        <v>980</v>
      </c>
      <c r="O3" s="808"/>
      <c r="P3" s="201"/>
      <c r="Q3" s="201"/>
      <c r="R3" s="201"/>
      <c r="S3" s="201"/>
      <c r="T3" s="201"/>
      <c r="U3" s="201"/>
      <c r="V3" s="201"/>
      <c r="W3" s="201"/>
      <c r="X3" s="201"/>
      <c r="Y3" s="201"/>
      <c r="Z3" s="201"/>
    </row>
    <row r="4" spans="1:26" ht="94.5" customHeight="1" x14ac:dyDescent="0.25">
      <c r="A4" s="814"/>
      <c r="B4" s="817"/>
      <c r="C4" s="242" t="s">
        <v>981</v>
      </c>
      <c r="D4" s="242" t="s">
        <v>982</v>
      </c>
      <c r="E4" s="446" t="s">
        <v>1352</v>
      </c>
      <c r="F4" s="240" t="s">
        <v>983</v>
      </c>
      <c r="G4" s="240" t="s">
        <v>984</v>
      </c>
      <c r="H4" s="241" t="s">
        <v>985</v>
      </c>
      <c r="I4" s="241" t="s">
        <v>986</v>
      </c>
      <c r="J4" s="240" t="s">
        <v>987</v>
      </c>
      <c r="K4" s="243" t="s">
        <v>988</v>
      </c>
      <c r="L4" s="240" t="s">
        <v>989</v>
      </c>
      <c r="M4" s="244" t="s">
        <v>523</v>
      </c>
      <c r="N4" s="811"/>
      <c r="O4" s="809"/>
      <c r="P4" s="202"/>
      <c r="Q4" s="202"/>
      <c r="R4" s="202"/>
      <c r="S4" s="202"/>
      <c r="T4" s="202"/>
      <c r="U4" s="202"/>
      <c r="V4" s="202"/>
      <c r="W4" s="202"/>
      <c r="X4" s="202"/>
      <c r="Y4" s="202"/>
      <c r="Z4" s="202"/>
    </row>
    <row r="5" spans="1:26" ht="152.25" customHeight="1" x14ac:dyDescent="0.25">
      <c r="A5" s="822" t="s">
        <v>990</v>
      </c>
      <c r="B5" s="834" t="s">
        <v>1276</v>
      </c>
      <c r="C5" s="131" t="s">
        <v>1277</v>
      </c>
      <c r="D5" s="150"/>
      <c r="E5" s="131"/>
      <c r="F5" s="504" t="s">
        <v>1278</v>
      </c>
      <c r="G5" s="346"/>
      <c r="H5" s="131"/>
      <c r="I5" s="410" t="s">
        <v>1279</v>
      </c>
      <c r="J5" s="150"/>
      <c r="K5" s="150"/>
      <c r="L5" s="411" t="s">
        <v>1280</v>
      </c>
      <c r="M5" s="503" t="s">
        <v>1281</v>
      </c>
      <c r="N5" s="412"/>
      <c r="O5" s="217"/>
      <c r="P5" s="202"/>
      <c r="Q5" s="202"/>
      <c r="R5" s="202"/>
      <c r="S5" s="202"/>
      <c r="T5" s="202"/>
      <c r="U5" s="202"/>
      <c r="V5" s="202"/>
      <c r="W5" s="202"/>
      <c r="X5" s="202"/>
      <c r="Y5" s="202"/>
      <c r="Z5" s="202"/>
    </row>
    <row r="6" spans="1:26" ht="108" customHeight="1" x14ac:dyDescent="0.25">
      <c r="A6" s="823"/>
      <c r="B6" s="835"/>
      <c r="C6" s="131" t="s">
        <v>1282</v>
      </c>
      <c r="D6" s="150"/>
      <c r="E6" s="150"/>
      <c r="G6" s="346" t="s">
        <v>1283</v>
      </c>
      <c r="H6" s="150"/>
      <c r="J6" s="150" t="s">
        <v>1284</v>
      </c>
      <c r="K6" s="245" t="s">
        <v>1285</v>
      </c>
      <c r="L6" s="413" t="s">
        <v>1286</v>
      </c>
      <c r="M6" s="414"/>
      <c r="N6" s="415"/>
      <c r="O6" s="416"/>
      <c r="P6" s="202"/>
      <c r="Q6" s="202"/>
      <c r="R6" s="202"/>
      <c r="S6" s="202"/>
      <c r="T6" s="202"/>
      <c r="U6" s="202"/>
      <c r="V6" s="202"/>
      <c r="W6" s="202"/>
      <c r="X6" s="202"/>
      <c r="Y6" s="202"/>
      <c r="Z6" s="202"/>
    </row>
    <row r="7" spans="1:26" ht="96.75" customHeight="1" x14ac:dyDescent="0.25">
      <c r="A7" s="823"/>
      <c r="B7" s="417" t="s">
        <v>991</v>
      </c>
      <c r="C7" s="418" t="s">
        <v>84</v>
      </c>
      <c r="D7" s="131"/>
      <c r="E7" s="150"/>
      <c r="F7" s="150"/>
      <c r="G7" s="346" t="s">
        <v>1287</v>
      </c>
      <c r="H7" s="346"/>
      <c r="I7" s="150" t="s">
        <v>1288</v>
      </c>
      <c r="J7" s="131"/>
      <c r="K7" s="131"/>
      <c r="L7" s="410" t="s">
        <v>1289</v>
      </c>
      <c r="M7" s="419"/>
      <c r="N7" s="410" t="s">
        <v>1290</v>
      </c>
      <c r="O7" s="217"/>
      <c r="P7" s="202"/>
      <c r="Q7" s="202"/>
      <c r="R7" s="202"/>
      <c r="S7" s="202"/>
      <c r="T7" s="202"/>
      <c r="U7" s="202"/>
      <c r="V7" s="202"/>
      <c r="W7" s="202"/>
      <c r="X7" s="202"/>
      <c r="Y7" s="202"/>
      <c r="Z7" s="202"/>
    </row>
    <row r="8" spans="1:26" ht="94.5" customHeight="1" x14ac:dyDescent="0.25">
      <c r="A8" s="823"/>
      <c r="B8" s="420" t="s">
        <v>1291</v>
      </c>
      <c r="C8" s="418" t="s">
        <v>1292</v>
      </c>
      <c r="D8" s="421"/>
      <c r="E8" s="150"/>
      <c r="F8" s="150" t="s">
        <v>1293</v>
      </c>
      <c r="G8" s="422"/>
      <c r="H8" s="150" t="s">
        <v>1294</v>
      </c>
      <c r="I8" s="410"/>
      <c r="J8" s="150"/>
      <c r="K8" s="245" t="s">
        <v>1295</v>
      </c>
      <c r="L8" s="423" t="s">
        <v>1296</v>
      </c>
      <c r="M8" s="414"/>
      <c r="N8" s="424"/>
      <c r="O8" s="398"/>
      <c r="P8" s="202"/>
      <c r="Q8" s="202"/>
      <c r="R8" s="202"/>
      <c r="S8" s="202"/>
      <c r="T8" s="202"/>
      <c r="U8" s="202"/>
      <c r="V8" s="202"/>
      <c r="W8" s="202"/>
      <c r="X8" s="202"/>
      <c r="Y8" s="202"/>
      <c r="Z8" s="202"/>
    </row>
    <row r="9" spans="1:26" ht="31.5" customHeight="1" x14ac:dyDescent="0.25">
      <c r="A9" s="824"/>
      <c r="B9" s="425" t="s">
        <v>992</v>
      </c>
      <c r="C9" s="212">
        <v>3</v>
      </c>
      <c r="D9" s="426">
        <v>1</v>
      </c>
      <c r="E9" s="427">
        <v>2</v>
      </c>
      <c r="F9" s="428">
        <v>2</v>
      </c>
      <c r="G9" s="428">
        <v>2</v>
      </c>
      <c r="H9" s="428">
        <v>1</v>
      </c>
      <c r="I9" s="428">
        <v>2</v>
      </c>
      <c r="J9" s="212">
        <v>1</v>
      </c>
      <c r="K9" s="429">
        <v>2</v>
      </c>
      <c r="L9" s="212">
        <v>3</v>
      </c>
      <c r="M9" s="430">
        <v>1</v>
      </c>
      <c r="N9" s="431">
        <v>1</v>
      </c>
      <c r="O9" s="211">
        <v>21</v>
      </c>
      <c r="P9" s="205"/>
      <c r="Q9" s="205"/>
      <c r="R9" s="205"/>
      <c r="S9" s="205"/>
      <c r="T9" s="205"/>
      <c r="U9" s="205"/>
      <c r="V9" s="205"/>
      <c r="W9" s="205"/>
      <c r="X9" s="205"/>
      <c r="Y9" s="205"/>
      <c r="Z9" s="205"/>
    </row>
    <row r="10" spans="1:26" ht="105" customHeight="1" x14ac:dyDescent="0.25">
      <c r="A10" s="822" t="s">
        <v>1297</v>
      </c>
      <c r="B10" s="432" t="s">
        <v>1298</v>
      </c>
      <c r="C10" s="150" t="s">
        <v>993</v>
      </c>
      <c r="D10" s="131"/>
      <c r="E10" s="131"/>
      <c r="F10" s="150" t="s">
        <v>1299</v>
      </c>
      <c r="G10" s="131"/>
      <c r="H10" s="433" t="s">
        <v>1118</v>
      </c>
      <c r="I10" s="434"/>
      <c r="J10" s="131"/>
      <c r="K10" s="435"/>
      <c r="L10" s="411" t="s">
        <v>1300</v>
      </c>
      <c r="M10" s="411" t="s">
        <v>1301</v>
      </c>
      <c r="N10" s="412"/>
      <c r="O10" s="217"/>
      <c r="P10" s="202"/>
      <c r="Q10" s="202"/>
      <c r="R10" s="202"/>
      <c r="S10" s="202"/>
      <c r="T10" s="202"/>
      <c r="U10" s="202"/>
      <c r="V10" s="202"/>
      <c r="W10" s="202"/>
      <c r="X10" s="202"/>
      <c r="Y10" s="202"/>
      <c r="Z10" s="202"/>
    </row>
    <row r="11" spans="1:26" ht="94.5" customHeight="1" x14ac:dyDescent="0.25">
      <c r="A11" s="823"/>
      <c r="B11" s="246" t="s">
        <v>1302</v>
      </c>
      <c r="C11" s="131"/>
      <c r="D11" s="150" t="s">
        <v>1116</v>
      </c>
      <c r="E11" s="436"/>
      <c r="F11" s="150"/>
      <c r="G11" s="71" t="s">
        <v>994</v>
      </c>
      <c r="H11" s="437"/>
      <c r="I11" s="438"/>
      <c r="J11" s="191" t="s">
        <v>1303</v>
      </c>
      <c r="K11" s="423" t="s">
        <v>1304</v>
      </c>
      <c r="L11" s="413" t="s">
        <v>1305</v>
      </c>
      <c r="M11" s="439"/>
      <c r="N11" s="415"/>
      <c r="O11" s="416"/>
      <c r="P11" s="202"/>
      <c r="Q11" s="202"/>
      <c r="R11" s="202"/>
      <c r="S11" s="202"/>
      <c r="T11" s="202"/>
      <c r="U11" s="202"/>
      <c r="V11" s="202"/>
      <c r="W11" s="202"/>
      <c r="X11" s="202"/>
      <c r="Y11" s="202"/>
      <c r="Z11" s="202"/>
    </row>
    <row r="12" spans="1:26" ht="156.75" customHeight="1" x14ac:dyDescent="0.25">
      <c r="A12" s="823"/>
      <c r="B12" s="440" t="s">
        <v>1306</v>
      </c>
      <c r="C12" s="411" t="s">
        <v>1307</v>
      </c>
      <c r="D12" s="441"/>
      <c r="E12" s="442"/>
      <c r="F12" s="441"/>
      <c r="G12" s="411" t="s">
        <v>1117</v>
      </c>
      <c r="H12" s="412"/>
      <c r="I12" s="411" t="s">
        <v>1308</v>
      </c>
      <c r="J12" s="412"/>
      <c r="K12" s="412"/>
      <c r="L12" s="443" t="s">
        <v>1309</v>
      </c>
      <c r="M12" s="419"/>
      <c r="N12" s="444" t="s">
        <v>1310</v>
      </c>
      <c r="O12" s="445"/>
      <c r="P12" s="202"/>
      <c r="Q12" s="202"/>
      <c r="R12" s="202"/>
      <c r="S12" s="202"/>
      <c r="T12" s="202"/>
      <c r="U12" s="202"/>
      <c r="V12" s="202"/>
      <c r="W12" s="202"/>
      <c r="X12" s="202"/>
      <c r="Y12" s="202"/>
      <c r="Z12" s="202"/>
    </row>
    <row r="13" spans="1:26" ht="33.75" customHeight="1" x14ac:dyDescent="0.25">
      <c r="A13" s="824"/>
      <c r="B13" s="425" t="s">
        <v>992</v>
      </c>
      <c r="C13" s="446">
        <v>2</v>
      </c>
      <c r="D13" s="446">
        <v>1</v>
      </c>
      <c r="E13" s="446">
        <v>0</v>
      </c>
      <c r="F13" s="446">
        <v>1</v>
      </c>
      <c r="G13" s="446">
        <v>2</v>
      </c>
      <c r="H13" s="446">
        <v>1</v>
      </c>
      <c r="I13" s="436">
        <v>2</v>
      </c>
      <c r="J13" s="446">
        <v>1</v>
      </c>
      <c r="K13" s="446">
        <v>1</v>
      </c>
      <c r="L13" s="446">
        <v>3</v>
      </c>
      <c r="M13" s="446">
        <v>1</v>
      </c>
      <c r="N13" s="436">
        <v>1</v>
      </c>
      <c r="O13" s="211">
        <f>SUM(C13:N13)</f>
        <v>16</v>
      </c>
      <c r="P13" s="205"/>
      <c r="Q13" s="205"/>
      <c r="R13" s="205"/>
      <c r="S13" s="205"/>
      <c r="T13" s="205"/>
      <c r="U13" s="205"/>
      <c r="V13" s="205"/>
      <c r="W13" s="205"/>
      <c r="X13" s="205"/>
      <c r="Y13" s="205"/>
      <c r="Z13" s="205"/>
    </row>
    <row r="14" spans="1:26" ht="213" customHeight="1" x14ac:dyDescent="0.25">
      <c r="A14" s="827" t="s">
        <v>995</v>
      </c>
      <c r="B14" s="447" t="s">
        <v>583</v>
      </c>
      <c r="C14" s="102" t="s">
        <v>66</v>
      </c>
      <c r="D14" s="448"/>
      <c r="E14" s="448"/>
      <c r="F14" s="131"/>
      <c r="G14" s="102" t="s">
        <v>996</v>
      </c>
      <c r="H14" s="423" t="s">
        <v>1120</v>
      </c>
      <c r="I14" s="434"/>
      <c r="J14" s="150" t="s">
        <v>1190</v>
      </c>
      <c r="K14" s="449" t="s">
        <v>1311</v>
      </c>
      <c r="L14" s="131"/>
      <c r="M14" s="448"/>
      <c r="N14" s="448"/>
      <c r="O14" s="217"/>
      <c r="P14" s="202"/>
      <c r="Q14" s="202"/>
      <c r="R14" s="202"/>
      <c r="S14" s="202"/>
      <c r="T14" s="202"/>
      <c r="U14" s="202"/>
      <c r="V14" s="202"/>
      <c r="W14" s="202"/>
      <c r="X14" s="202"/>
      <c r="Y14" s="202"/>
      <c r="Z14" s="202"/>
    </row>
    <row r="15" spans="1:26" ht="104.25" customHeight="1" x14ac:dyDescent="0.25">
      <c r="A15" s="828"/>
      <c r="B15" s="248" t="s">
        <v>1188</v>
      </c>
      <c r="C15" s="437" t="s">
        <v>87</v>
      </c>
      <c r="D15" s="131"/>
      <c r="E15" s="437"/>
      <c r="F15" s="131"/>
      <c r="G15" s="150" t="s">
        <v>1353</v>
      </c>
      <c r="H15" s="434"/>
      <c r="I15" s="423" t="s">
        <v>1354</v>
      </c>
      <c r="J15" s="131"/>
      <c r="K15" s="450"/>
      <c r="L15" s="450"/>
      <c r="M15" s="448" t="s">
        <v>1355</v>
      </c>
      <c r="N15" s="451" t="s">
        <v>1124</v>
      </c>
      <c r="O15" s="217"/>
      <c r="P15" s="202"/>
      <c r="Q15" s="202"/>
      <c r="R15" s="202"/>
      <c r="S15" s="202"/>
      <c r="T15" s="202"/>
      <c r="U15" s="202"/>
      <c r="V15" s="202"/>
      <c r="W15" s="202"/>
      <c r="X15" s="202"/>
      <c r="Y15" s="202"/>
      <c r="Z15" s="202"/>
    </row>
    <row r="16" spans="1:26" ht="126" customHeight="1" x14ac:dyDescent="0.25">
      <c r="A16" s="828"/>
      <c r="B16" s="452" t="s">
        <v>584</v>
      </c>
      <c r="C16" s="150"/>
      <c r="D16" s="150" t="s">
        <v>998</v>
      </c>
      <c r="E16" s="448"/>
      <c r="F16" s="450" t="s">
        <v>1121</v>
      </c>
      <c r="G16" s="453"/>
      <c r="H16" s="423" t="s">
        <v>1123</v>
      </c>
      <c r="I16" s="434"/>
      <c r="J16" s="131"/>
      <c r="K16" s="450" t="s">
        <v>999</v>
      </c>
      <c r="L16" s="150" t="s">
        <v>997</v>
      </c>
      <c r="M16" s="448"/>
      <c r="N16" s="450"/>
      <c r="O16" s="131"/>
      <c r="P16" s="202"/>
      <c r="Q16" s="202"/>
      <c r="R16" s="202"/>
      <c r="S16" s="202"/>
      <c r="T16" s="202"/>
      <c r="U16" s="202"/>
      <c r="V16" s="202"/>
      <c r="W16" s="202"/>
      <c r="X16" s="202"/>
      <c r="Y16" s="202"/>
      <c r="Z16" s="202"/>
    </row>
    <row r="17" spans="1:26" ht="127.5" customHeight="1" x14ac:dyDescent="0.25">
      <c r="A17" s="828"/>
      <c r="B17" s="425" t="s">
        <v>1312</v>
      </c>
      <c r="C17" s="131"/>
      <c r="D17" s="448"/>
      <c r="E17" s="450" t="s">
        <v>1313</v>
      </c>
      <c r="F17" s="454"/>
      <c r="G17" s="150" t="s">
        <v>1122</v>
      </c>
      <c r="H17" s="434"/>
      <c r="I17" s="434"/>
      <c r="J17" s="150" t="s">
        <v>1191</v>
      </c>
      <c r="K17" s="435"/>
      <c r="L17" s="150" t="s">
        <v>1000</v>
      </c>
      <c r="M17" s="448"/>
      <c r="N17" s="450" t="s">
        <v>1314</v>
      </c>
      <c r="O17" s="217"/>
      <c r="P17" s="202"/>
      <c r="Q17" s="202"/>
      <c r="R17" s="202"/>
      <c r="S17" s="202"/>
      <c r="T17" s="202"/>
      <c r="U17" s="202"/>
      <c r="V17" s="202"/>
      <c r="W17" s="202"/>
      <c r="X17" s="202"/>
      <c r="Y17" s="202"/>
      <c r="Z17" s="202"/>
    </row>
    <row r="18" spans="1:26" ht="24" customHeight="1" x14ac:dyDescent="0.25">
      <c r="A18" s="829"/>
      <c r="B18" s="425" t="s">
        <v>992</v>
      </c>
      <c r="C18" s="212">
        <v>2</v>
      </c>
      <c r="D18" s="431">
        <v>1</v>
      </c>
      <c r="E18" s="431">
        <v>1</v>
      </c>
      <c r="F18" s="212">
        <v>1</v>
      </c>
      <c r="G18" s="212">
        <v>3</v>
      </c>
      <c r="H18" s="425">
        <v>2</v>
      </c>
      <c r="I18" s="425">
        <v>1</v>
      </c>
      <c r="J18" s="212">
        <v>2</v>
      </c>
      <c r="K18" s="429">
        <v>2</v>
      </c>
      <c r="L18" s="212">
        <v>2</v>
      </c>
      <c r="M18" s="431">
        <v>1</v>
      </c>
      <c r="N18" s="431">
        <v>2</v>
      </c>
      <c r="O18" s="211">
        <f>SUM(C18:N18)</f>
        <v>20</v>
      </c>
      <c r="P18" s="205"/>
      <c r="Q18" s="205"/>
      <c r="R18" s="205"/>
      <c r="S18" s="205"/>
      <c r="T18" s="205"/>
      <c r="U18" s="205"/>
      <c r="V18" s="205"/>
      <c r="W18" s="205"/>
      <c r="X18" s="205"/>
      <c r="Y18" s="205"/>
      <c r="Z18" s="205"/>
    </row>
    <row r="19" spans="1:26" ht="139.5" customHeight="1" x14ac:dyDescent="0.25">
      <c r="A19" s="822" t="s">
        <v>1001</v>
      </c>
      <c r="B19" s="425" t="s">
        <v>586</v>
      </c>
      <c r="C19" s="131"/>
      <c r="D19" s="448"/>
      <c r="E19" s="455" t="s">
        <v>1002</v>
      </c>
      <c r="F19" s="150"/>
      <c r="G19" s="346" t="s">
        <v>1184</v>
      </c>
      <c r="H19" s="423" t="s">
        <v>1003</v>
      </c>
      <c r="I19" s="434"/>
      <c r="J19" s="150" t="s">
        <v>1177</v>
      </c>
      <c r="K19" s="435"/>
      <c r="L19" s="150" t="s">
        <v>1004</v>
      </c>
      <c r="M19" s="448"/>
      <c r="N19" s="448"/>
      <c r="O19" s="217"/>
      <c r="P19" s="202"/>
      <c r="Q19" s="202"/>
      <c r="R19" s="202"/>
      <c r="S19" s="202"/>
      <c r="T19" s="202"/>
      <c r="U19" s="202"/>
      <c r="V19" s="202"/>
      <c r="W19" s="202"/>
      <c r="X19" s="202"/>
      <c r="Y19" s="202"/>
      <c r="Z19" s="202"/>
    </row>
    <row r="20" spans="1:26" ht="112.5" customHeight="1" x14ac:dyDescent="0.25">
      <c r="A20" s="823"/>
      <c r="B20" s="456" t="s">
        <v>1207</v>
      </c>
      <c r="C20" s="150" t="s">
        <v>1014</v>
      </c>
      <c r="D20" s="448"/>
      <c r="E20" s="455"/>
      <c r="F20" s="448" t="s">
        <v>1315</v>
      </c>
      <c r="G20" s="131"/>
      <c r="H20" s="436"/>
      <c r="I20" s="457"/>
      <c r="J20" s="458" t="s">
        <v>1015</v>
      </c>
      <c r="K20" s="450" t="s">
        <v>1016</v>
      </c>
      <c r="L20" s="202"/>
      <c r="M20" s="415"/>
      <c r="N20" s="459" t="s">
        <v>1356</v>
      </c>
      <c r="O20" s="217"/>
      <c r="P20" s="202"/>
      <c r="Q20" s="202"/>
      <c r="R20" s="202"/>
      <c r="S20" s="202"/>
      <c r="T20" s="202"/>
      <c r="U20" s="202"/>
      <c r="V20" s="202"/>
      <c r="W20" s="202"/>
      <c r="X20" s="202"/>
      <c r="Y20" s="202"/>
      <c r="Z20" s="202"/>
    </row>
    <row r="21" spans="1:26" ht="119.25" customHeight="1" x14ac:dyDescent="0.25">
      <c r="A21" s="823"/>
      <c r="B21" s="425" t="s">
        <v>587</v>
      </c>
      <c r="C21" s="150" t="s">
        <v>1005</v>
      </c>
      <c r="D21" s="448"/>
      <c r="E21" s="448"/>
      <c r="F21" s="131"/>
      <c r="G21" s="453" t="s">
        <v>1185</v>
      </c>
      <c r="H21" s="423" t="s">
        <v>1129</v>
      </c>
      <c r="I21" s="434"/>
      <c r="J21" s="412"/>
      <c r="K21" s="437"/>
      <c r="L21" s="460" t="s">
        <v>1006</v>
      </c>
      <c r="M21" s="437" t="s">
        <v>1007</v>
      </c>
      <c r="N21" s="131"/>
      <c r="O21" s="217"/>
      <c r="P21" s="202"/>
      <c r="Q21" s="202"/>
      <c r="R21" s="202"/>
      <c r="S21" s="202"/>
      <c r="T21" s="202"/>
      <c r="U21" s="202"/>
      <c r="V21" s="202"/>
      <c r="W21" s="202"/>
      <c r="X21" s="202"/>
      <c r="Y21" s="202"/>
      <c r="Z21" s="202"/>
    </row>
    <row r="22" spans="1:26" ht="125.25" customHeight="1" x14ac:dyDescent="0.25">
      <c r="A22" s="823"/>
      <c r="B22" s="425" t="s">
        <v>1316</v>
      </c>
      <c r="C22" s="150" t="s">
        <v>67</v>
      </c>
      <c r="D22" s="448"/>
      <c r="E22" s="448"/>
      <c r="F22" s="150" t="s">
        <v>1317</v>
      </c>
      <c r="G22" s="131"/>
      <c r="H22" s="131"/>
      <c r="I22" s="458" t="s">
        <v>1011</v>
      </c>
      <c r="J22" s="150"/>
      <c r="K22" s="202"/>
      <c r="L22" s="150" t="s">
        <v>1012</v>
      </c>
      <c r="M22" s="411" t="s">
        <v>1318</v>
      </c>
      <c r="N22" s="450" t="s">
        <v>1013</v>
      </c>
      <c r="O22" s="217"/>
      <c r="P22" s="202"/>
      <c r="Q22" s="202"/>
      <c r="R22" s="202"/>
      <c r="S22" s="202"/>
      <c r="T22" s="202"/>
      <c r="U22" s="202"/>
      <c r="V22" s="202"/>
      <c r="W22" s="202"/>
      <c r="X22" s="202"/>
      <c r="Y22" s="202"/>
      <c r="Z22" s="202"/>
    </row>
    <row r="23" spans="1:26" ht="156.75" customHeight="1" x14ac:dyDescent="0.25">
      <c r="A23" s="823"/>
      <c r="B23" s="425" t="s">
        <v>588</v>
      </c>
      <c r="C23" s="131"/>
      <c r="D23" s="448"/>
      <c r="E23" s="450" t="s">
        <v>1150</v>
      </c>
      <c r="F23" s="454"/>
      <c r="G23" s="150" t="s">
        <v>1008</v>
      </c>
      <c r="H23" s="461" t="s">
        <v>1009</v>
      </c>
      <c r="I23" s="249" t="s">
        <v>1197</v>
      </c>
      <c r="J23" s="249"/>
      <c r="K23" s="439"/>
      <c r="L23" s="450"/>
      <c r="M23" s="150" t="s">
        <v>1010</v>
      </c>
      <c r="N23" s="131"/>
      <c r="O23" s="217"/>
      <c r="P23" s="202"/>
      <c r="Q23" s="202"/>
      <c r="R23" s="202"/>
      <c r="S23" s="202"/>
      <c r="T23" s="202"/>
      <c r="U23" s="202"/>
      <c r="V23" s="202"/>
      <c r="W23" s="202"/>
      <c r="X23" s="202"/>
      <c r="Y23" s="202"/>
      <c r="Z23" s="202"/>
    </row>
    <row r="24" spans="1:26" ht="33" customHeight="1" x14ac:dyDescent="0.25">
      <c r="A24" s="824"/>
      <c r="B24" s="425" t="s">
        <v>992</v>
      </c>
      <c r="C24" s="446">
        <v>3</v>
      </c>
      <c r="D24" s="462">
        <v>0</v>
      </c>
      <c r="E24" s="462">
        <v>2</v>
      </c>
      <c r="F24" s="446">
        <v>1</v>
      </c>
      <c r="G24" s="446">
        <v>3</v>
      </c>
      <c r="H24" s="463">
        <v>3</v>
      </c>
      <c r="I24" s="463">
        <v>2</v>
      </c>
      <c r="J24" s="446">
        <v>2</v>
      </c>
      <c r="K24" s="464">
        <v>1</v>
      </c>
      <c r="L24" s="446">
        <v>3</v>
      </c>
      <c r="M24" s="465">
        <v>3</v>
      </c>
      <c r="N24" s="462">
        <v>2</v>
      </c>
      <c r="O24" s="211">
        <f>SUM(C24:N24)</f>
        <v>25</v>
      </c>
      <c r="P24" s="205"/>
      <c r="Q24" s="205"/>
      <c r="R24" s="205"/>
      <c r="S24" s="205"/>
      <c r="T24" s="205"/>
      <c r="U24" s="205"/>
      <c r="V24" s="205"/>
      <c r="W24" s="205"/>
      <c r="X24" s="205"/>
      <c r="Y24" s="205"/>
      <c r="Z24" s="205"/>
    </row>
    <row r="25" spans="1:26" ht="236.25" customHeight="1" x14ac:dyDescent="0.25">
      <c r="A25" s="832" t="s">
        <v>1319</v>
      </c>
      <c r="B25" s="466" t="s">
        <v>590</v>
      </c>
      <c r="C25" s="150" t="s">
        <v>1017</v>
      </c>
      <c r="D25" s="131"/>
      <c r="E25" s="436"/>
      <c r="F25" s="150" t="s">
        <v>1018</v>
      </c>
      <c r="G25" s="150" t="s">
        <v>1019</v>
      </c>
      <c r="H25" s="148"/>
      <c r="I25" s="434"/>
      <c r="J25" s="150" t="s">
        <v>1320</v>
      </c>
      <c r="K25" s="435"/>
      <c r="L25" s="458" t="s">
        <v>1139</v>
      </c>
      <c r="M25" s="448"/>
      <c r="N25" s="448"/>
      <c r="O25" s="211"/>
      <c r="P25" s="205"/>
      <c r="Q25" s="205"/>
      <c r="R25" s="205"/>
      <c r="S25" s="205"/>
      <c r="T25" s="205"/>
      <c r="U25" s="205"/>
      <c r="V25" s="205"/>
      <c r="W25" s="205"/>
      <c r="X25" s="205"/>
      <c r="Y25" s="205"/>
      <c r="Z25" s="205"/>
    </row>
    <row r="26" spans="1:26" ht="144" customHeight="1" x14ac:dyDescent="0.25">
      <c r="A26" s="833"/>
      <c r="B26" s="467" t="s">
        <v>1321</v>
      </c>
      <c r="C26" s="150" t="s">
        <v>1020</v>
      </c>
      <c r="D26" s="448"/>
      <c r="E26" s="448"/>
      <c r="F26" s="131"/>
      <c r="G26" s="150" t="s">
        <v>1021</v>
      </c>
      <c r="H26" s="434"/>
      <c r="I26" s="434"/>
      <c r="J26" s="131"/>
      <c r="K26" s="148"/>
      <c r="L26" s="150" t="s">
        <v>1022</v>
      </c>
      <c r="M26" s="346" t="s">
        <v>1023</v>
      </c>
      <c r="N26" s="453" t="s">
        <v>1024</v>
      </c>
      <c r="O26" s="211"/>
      <c r="P26" s="205"/>
      <c r="Q26" s="205"/>
      <c r="R26" s="205"/>
      <c r="S26" s="205"/>
      <c r="T26" s="205"/>
      <c r="U26" s="205"/>
      <c r="V26" s="205"/>
      <c r="W26" s="205"/>
      <c r="X26" s="205"/>
      <c r="Y26" s="205"/>
      <c r="Z26" s="205"/>
    </row>
    <row r="27" spans="1:26" ht="160.5" customHeight="1" x14ac:dyDescent="0.25">
      <c r="A27" s="833"/>
      <c r="B27" s="466" t="s">
        <v>592</v>
      </c>
      <c r="C27" s="150" t="s">
        <v>1135</v>
      </c>
      <c r="D27" s="131"/>
      <c r="E27" s="131"/>
      <c r="F27" s="131"/>
      <c r="G27" s="131" t="s">
        <v>1136</v>
      </c>
      <c r="H27" s="468" t="s">
        <v>1152</v>
      </c>
      <c r="I27" s="434"/>
      <c r="J27" s="150" t="s">
        <v>1025</v>
      </c>
      <c r="K27" s="150" t="s">
        <v>1026</v>
      </c>
      <c r="L27" s="131"/>
      <c r="M27" s="131"/>
      <c r="N27" s="436"/>
      <c r="O27" s="349" t="s">
        <v>1206</v>
      </c>
      <c r="P27" s="205"/>
      <c r="Q27" s="205"/>
      <c r="R27" s="205"/>
      <c r="S27" s="205"/>
      <c r="T27" s="205"/>
      <c r="U27" s="205"/>
      <c r="V27" s="205"/>
      <c r="W27" s="205"/>
      <c r="X27" s="205"/>
      <c r="Y27" s="205"/>
      <c r="Z27" s="205"/>
    </row>
    <row r="28" spans="1:26" ht="177" customHeight="1" x14ac:dyDescent="0.25">
      <c r="A28" s="833"/>
      <c r="B28" s="466" t="s">
        <v>593</v>
      </c>
      <c r="C28" s="131"/>
      <c r="D28" s="450" t="s">
        <v>1027</v>
      </c>
      <c r="E28" s="131"/>
      <c r="F28" s="131" t="s">
        <v>1151</v>
      </c>
      <c r="G28" s="131"/>
      <c r="H28" s="468" t="s">
        <v>1153</v>
      </c>
      <c r="I28" s="423" t="s">
        <v>1028</v>
      </c>
      <c r="J28" s="131"/>
      <c r="K28" s="346" t="s">
        <v>1029</v>
      </c>
      <c r="L28" s="446"/>
      <c r="M28" s="462"/>
      <c r="N28" s="462"/>
      <c r="O28" s="211"/>
      <c r="P28" s="205"/>
      <c r="Q28" s="205"/>
      <c r="R28" s="205"/>
      <c r="S28" s="205"/>
      <c r="T28" s="205"/>
      <c r="U28" s="205"/>
      <c r="V28" s="205"/>
      <c r="W28" s="205"/>
      <c r="X28" s="205"/>
      <c r="Y28" s="205"/>
      <c r="Z28" s="205"/>
    </row>
    <row r="29" spans="1:26" ht="57" customHeight="1" x14ac:dyDescent="0.25">
      <c r="A29" s="833"/>
      <c r="B29" s="425" t="s">
        <v>992</v>
      </c>
      <c r="C29" s="446">
        <v>3</v>
      </c>
      <c r="D29" s="462">
        <v>1</v>
      </c>
      <c r="E29" s="462">
        <v>0</v>
      </c>
      <c r="F29" s="446">
        <v>2</v>
      </c>
      <c r="G29" s="446">
        <v>3</v>
      </c>
      <c r="H29" s="469">
        <v>2</v>
      </c>
      <c r="I29" s="463">
        <v>1</v>
      </c>
      <c r="J29" s="446">
        <v>2</v>
      </c>
      <c r="K29" s="464">
        <v>2</v>
      </c>
      <c r="L29" s="446">
        <v>2</v>
      </c>
      <c r="M29" s="462">
        <v>1</v>
      </c>
      <c r="N29" s="462">
        <v>1</v>
      </c>
      <c r="O29" s="211">
        <f>SUM(C29:N29)</f>
        <v>20</v>
      </c>
      <c r="P29" s="202"/>
      <c r="Q29" s="202"/>
      <c r="R29" s="202"/>
      <c r="S29" s="202"/>
      <c r="T29" s="202"/>
      <c r="U29" s="202"/>
      <c r="V29" s="202"/>
      <c r="W29" s="202"/>
      <c r="X29" s="202"/>
      <c r="Y29" s="202"/>
      <c r="Z29" s="202"/>
    </row>
    <row r="30" spans="1:26" ht="147.75" customHeight="1" x14ac:dyDescent="0.25">
      <c r="A30" s="836" t="s">
        <v>1322</v>
      </c>
      <c r="B30" s="470" t="s">
        <v>595</v>
      </c>
      <c r="C30" s="411" t="s">
        <v>1030</v>
      </c>
      <c r="D30" s="448"/>
      <c r="F30" s="150" t="s">
        <v>1031</v>
      </c>
      <c r="G30" s="250"/>
      <c r="I30" s="150" t="s">
        <v>1032</v>
      </c>
      <c r="J30" s="131"/>
      <c r="L30" s="150" t="s">
        <v>1323</v>
      </c>
      <c r="M30" s="412" t="s">
        <v>1204</v>
      </c>
      <c r="N30" s="217"/>
      <c r="O30" s="131"/>
      <c r="P30" s="202"/>
      <c r="Q30" s="202"/>
      <c r="R30" s="202"/>
      <c r="S30" s="202"/>
      <c r="T30" s="202"/>
      <c r="U30" s="202"/>
      <c r="V30" s="202"/>
      <c r="W30" s="202"/>
      <c r="X30" s="202"/>
      <c r="Y30" s="202"/>
      <c r="Z30" s="202"/>
    </row>
    <row r="31" spans="1:26" ht="116.25" customHeight="1" x14ac:dyDescent="0.25">
      <c r="A31" s="836"/>
      <c r="B31" s="471" t="s">
        <v>596</v>
      </c>
      <c r="C31" s="415"/>
      <c r="D31" s="450" t="s">
        <v>1033</v>
      </c>
      <c r="F31" s="150" t="s">
        <v>1034</v>
      </c>
      <c r="H31" s="150" t="s">
        <v>1324</v>
      </c>
      <c r="I31" s="131"/>
      <c r="K31" s="150" t="s">
        <v>1035</v>
      </c>
      <c r="L31" s="434"/>
      <c r="M31" s="414"/>
      <c r="N31" s="450" t="s">
        <v>1036</v>
      </c>
      <c r="O31" s="217"/>
      <c r="P31" s="202"/>
      <c r="Q31" s="202"/>
      <c r="R31" s="202"/>
      <c r="S31" s="202"/>
      <c r="T31" s="202"/>
      <c r="U31" s="202"/>
      <c r="V31" s="202"/>
      <c r="W31" s="202"/>
      <c r="X31" s="202"/>
      <c r="Y31" s="202"/>
      <c r="Z31" s="202"/>
    </row>
    <row r="32" spans="1:26" ht="112.5" customHeight="1" x14ac:dyDescent="0.25">
      <c r="A32" s="837"/>
      <c r="B32" s="471" t="s">
        <v>1037</v>
      </c>
      <c r="C32" s="414"/>
      <c r="D32" s="450" t="s">
        <v>1038</v>
      </c>
      <c r="E32" s="131"/>
      <c r="G32" s="150" t="s">
        <v>1039</v>
      </c>
      <c r="H32" s="150" t="s">
        <v>1154</v>
      </c>
      <c r="I32" s="436"/>
      <c r="J32" s="131"/>
      <c r="L32" s="423" t="s">
        <v>1040</v>
      </c>
      <c r="M32" s="414"/>
      <c r="N32" s="450" t="s">
        <v>1325</v>
      </c>
      <c r="O32" s="217"/>
      <c r="P32" s="202"/>
      <c r="Q32" s="202"/>
      <c r="R32" s="202"/>
      <c r="S32" s="202"/>
      <c r="T32" s="202"/>
      <c r="U32" s="202"/>
      <c r="V32" s="202"/>
      <c r="W32" s="202"/>
      <c r="X32" s="202"/>
      <c r="Y32" s="202"/>
      <c r="Z32" s="202"/>
    </row>
    <row r="33" spans="1:26" ht="31.15" customHeight="1" x14ac:dyDescent="0.25">
      <c r="B33" s="471" t="s">
        <v>992</v>
      </c>
      <c r="C33" s="508">
        <v>1</v>
      </c>
      <c r="D33" s="462">
        <v>2</v>
      </c>
      <c r="E33" s="446">
        <v>0</v>
      </c>
      <c r="F33" s="446">
        <v>2</v>
      </c>
      <c r="G33" s="469">
        <v>1</v>
      </c>
      <c r="H33" s="463">
        <v>2</v>
      </c>
      <c r="I33" s="446">
        <v>1</v>
      </c>
      <c r="J33" s="464">
        <v>0</v>
      </c>
      <c r="K33" s="446">
        <v>1</v>
      </c>
      <c r="L33" s="462">
        <v>2</v>
      </c>
      <c r="M33" s="465">
        <v>1</v>
      </c>
      <c r="N33" s="211">
        <v>2</v>
      </c>
      <c r="O33" s="211">
        <v>15</v>
      </c>
      <c r="P33" s="205"/>
      <c r="Q33" s="205"/>
      <c r="R33" s="205"/>
      <c r="S33" s="205"/>
      <c r="T33" s="205"/>
      <c r="U33" s="205"/>
      <c r="V33" s="205"/>
      <c r="W33" s="205"/>
      <c r="X33" s="205"/>
      <c r="Y33" s="205"/>
      <c r="Z33" s="205"/>
    </row>
    <row r="34" spans="1:26" ht="150" customHeight="1" x14ac:dyDescent="0.25">
      <c r="A34" s="822" t="s">
        <v>1041</v>
      </c>
      <c r="B34" s="456" t="s">
        <v>598</v>
      </c>
      <c r="C34" s="507" t="s">
        <v>28</v>
      </c>
      <c r="D34" s="448"/>
      <c r="E34" s="448"/>
      <c r="F34" s="251" t="s">
        <v>1157</v>
      </c>
      <c r="G34" s="131"/>
      <c r="H34" s="139" t="s">
        <v>1326</v>
      </c>
      <c r="I34" s="131"/>
      <c r="J34" s="472" t="s">
        <v>1042</v>
      </c>
      <c r="K34" s="202"/>
      <c r="L34" s="131"/>
      <c r="M34" s="473" t="s">
        <v>1155</v>
      </c>
      <c r="N34" s="131"/>
      <c r="O34" s="217"/>
      <c r="P34" s="202"/>
      <c r="Q34" s="202"/>
      <c r="R34" s="202"/>
      <c r="S34" s="202"/>
      <c r="T34" s="202"/>
      <c r="U34" s="202"/>
      <c r="V34" s="202"/>
      <c r="W34" s="202"/>
      <c r="X34" s="202"/>
      <c r="Y34" s="202"/>
      <c r="Z34" s="202"/>
    </row>
    <row r="35" spans="1:26" ht="103.5" customHeight="1" x14ac:dyDescent="0.25">
      <c r="A35" s="823"/>
      <c r="B35" s="425" t="s">
        <v>599</v>
      </c>
      <c r="C35" s="149" t="s">
        <v>1043</v>
      </c>
      <c r="D35" s="448"/>
      <c r="E35" s="448"/>
      <c r="F35" s="8"/>
      <c r="G35" s="505" t="s">
        <v>1357</v>
      </c>
      <c r="H35" s="250"/>
      <c r="I35" s="257" t="s">
        <v>1156</v>
      </c>
      <c r="J35" s="131"/>
      <c r="K35" s="254" t="s">
        <v>1158</v>
      </c>
      <c r="L35" s="474" t="s">
        <v>1044</v>
      </c>
      <c r="M35" s="439"/>
      <c r="N35" s="202"/>
      <c r="O35" s="217"/>
      <c r="P35" s="202"/>
      <c r="Q35" s="202"/>
      <c r="R35" s="202"/>
      <c r="S35" s="202"/>
      <c r="T35" s="202"/>
      <c r="U35" s="202"/>
      <c r="V35" s="202"/>
      <c r="W35" s="202"/>
      <c r="X35" s="202"/>
      <c r="Y35" s="202"/>
      <c r="Z35" s="202"/>
    </row>
    <row r="36" spans="1:26" ht="123" customHeight="1" x14ac:dyDescent="0.25">
      <c r="A36" s="823"/>
      <c r="B36" s="425" t="s">
        <v>600</v>
      </c>
      <c r="C36" s="102"/>
      <c r="D36" s="8"/>
      <c r="E36" s="450" t="s">
        <v>1106</v>
      </c>
      <c r="F36" s="436"/>
      <c r="G36" s="252" t="s">
        <v>1159</v>
      </c>
      <c r="H36" s="150" t="s">
        <v>1045</v>
      </c>
      <c r="I36" s="131"/>
      <c r="J36" s="131"/>
      <c r="K36" s="102" t="s">
        <v>1046</v>
      </c>
      <c r="L36" s="8"/>
      <c r="M36" s="418"/>
      <c r="N36" s="102" t="s">
        <v>1047</v>
      </c>
      <c r="O36" s="217"/>
      <c r="P36" s="202"/>
      <c r="Q36" s="202"/>
      <c r="R36" s="202"/>
      <c r="S36" s="202"/>
      <c r="T36" s="202"/>
      <c r="U36" s="202"/>
      <c r="V36" s="202"/>
      <c r="W36" s="202"/>
      <c r="X36" s="202"/>
      <c r="Y36" s="202"/>
      <c r="Z36" s="202"/>
    </row>
    <row r="37" spans="1:26" ht="176.25" customHeight="1" x14ac:dyDescent="0.25">
      <c r="A37" s="823"/>
      <c r="B37" s="425" t="s">
        <v>601</v>
      </c>
      <c r="C37" s="15"/>
      <c r="D37" s="139" t="s">
        <v>1048</v>
      </c>
      <c r="E37" s="448"/>
      <c r="F37" s="436"/>
      <c r="G37" s="475" t="s">
        <v>1049</v>
      </c>
      <c r="H37" s="468"/>
      <c r="I37" s="249" t="s">
        <v>1160</v>
      </c>
      <c r="J37" s="131"/>
      <c r="K37" s="139" t="s">
        <v>1050</v>
      </c>
      <c r="L37" s="476" t="s">
        <v>1051</v>
      </c>
      <c r="M37" s="448"/>
      <c r="N37" s="448"/>
      <c r="O37" s="217"/>
      <c r="P37" s="202"/>
      <c r="Q37" s="202"/>
      <c r="R37" s="202"/>
      <c r="S37" s="202"/>
      <c r="T37" s="202"/>
      <c r="U37" s="202"/>
      <c r="V37" s="202"/>
      <c r="W37" s="202"/>
      <c r="X37" s="202"/>
      <c r="Y37" s="202"/>
      <c r="Z37" s="202"/>
    </row>
    <row r="38" spans="1:26" ht="30" customHeight="1" x14ac:dyDescent="0.25">
      <c r="A38" s="824"/>
      <c r="B38" s="425" t="s">
        <v>992</v>
      </c>
      <c r="C38" s="446">
        <v>2</v>
      </c>
      <c r="D38" s="462">
        <v>1</v>
      </c>
      <c r="E38" s="462">
        <v>1</v>
      </c>
      <c r="F38" s="446">
        <v>1</v>
      </c>
      <c r="G38" s="446">
        <v>3</v>
      </c>
      <c r="H38" s="469">
        <v>2</v>
      </c>
      <c r="I38" s="463">
        <v>2</v>
      </c>
      <c r="J38" s="446">
        <v>1</v>
      </c>
      <c r="K38" s="464">
        <v>3</v>
      </c>
      <c r="L38" s="446">
        <v>2</v>
      </c>
      <c r="M38" s="462">
        <v>1</v>
      </c>
      <c r="N38" s="462">
        <v>1</v>
      </c>
      <c r="O38" s="211">
        <f>SUM(C38:N38)</f>
        <v>20</v>
      </c>
      <c r="P38" s="205"/>
      <c r="Q38" s="205"/>
      <c r="R38" s="205"/>
      <c r="S38" s="205"/>
      <c r="T38" s="205"/>
      <c r="U38" s="205"/>
      <c r="V38" s="205"/>
      <c r="W38" s="205"/>
      <c r="X38" s="205"/>
      <c r="Y38" s="205"/>
      <c r="Z38" s="205"/>
    </row>
    <row r="39" spans="1:26" ht="128.25" customHeight="1" x14ac:dyDescent="0.25">
      <c r="A39" s="822" t="s">
        <v>1052</v>
      </c>
      <c r="B39" s="425" t="s">
        <v>602</v>
      </c>
      <c r="C39" s="253" t="s">
        <v>1163</v>
      </c>
      <c r="D39" s="448"/>
      <c r="E39" s="202"/>
      <c r="F39" s="255" t="s">
        <v>1168</v>
      </c>
      <c r="G39" s="254" t="s">
        <v>1161</v>
      </c>
      <c r="H39" s="250"/>
      <c r="I39" s="131"/>
      <c r="J39" s="256" t="s">
        <v>1165</v>
      </c>
      <c r="K39" s="131"/>
      <c r="L39" s="253" t="s">
        <v>1166</v>
      </c>
      <c r="M39" s="131"/>
      <c r="N39" s="131"/>
      <c r="O39" s="217"/>
      <c r="P39" s="202"/>
      <c r="Q39" s="202"/>
      <c r="R39" s="202"/>
      <c r="S39" s="202"/>
      <c r="T39" s="202"/>
      <c r="U39" s="202"/>
      <c r="V39" s="202"/>
      <c r="W39" s="202"/>
      <c r="X39" s="202"/>
      <c r="Y39" s="202"/>
      <c r="Z39" s="202"/>
    </row>
    <row r="40" spans="1:26" ht="174" customHeight="1" x14ac:dyDescent="0.25">
      <c r="A40" s="823"/>
      <c r="B40" s="456" t="s">
        <v>1053</v>
      </c>
      <c r="C40" s="253" t="s">
        <v>1169</v>
      </c>
      <c r="D40" s="448"/>
      <c r="E40" s="448"/>
      <c r="F40" s="255" t="s">
        <v>1164</v>
      </c>
      <c r="G40" s="202"/>
      <c r="H40" s="254" t="s">
        <v>1162</v>
      </c>
      <c r="I40" s="253" t="s">
        <v>1167</v>
      </c>
      <c r="J40" s="8"/>
      <c r="K40" s="202"/>
      <c r="L40" s="8"/>
      <c r="M40" s="150" t="s">
        <v>1054</v>
      </c>
      <c r="N40" s="131"/>
      <c r="O40" s="436" t="s">
        <v>1055</v>
      </c>
      <c r="P40" s="206"/>
      <c r="Q40" s="206"/>
      <c r="R40" s="206"/>
      <c r="S40" s="206"/>
      <c r="T40" s="206"/>
      <c r="U40" s="206"/>
      <c r="V40" s="206"/>
      <c r="W40" s="206"/>
      <c r="X40" s="206"/>
      <c r="Y40" s="206"/>
      <c r="Z40" s="206"/>
    </row>
    <row r="41" spans="1:26" ht="123.75" customHeight="1" x14ac:dyDescent="0.25">
      <c r="A41" s="823"/>
      <c r="B41" s="425" t="s">
        <v>604</v>
      </c>
      <c r="C41" s="131"/>
      <c r="D41" s="450" t="s">
        <v>1056</v>
      </c>
      <c r="E41" s="15"/>
      <c r="F41" s="131"/>
      <c r="G41" s="257" t="s">
        <v>1170</v>
      </c>
      <c r="H41" s="254" t="s">
        <v>1173</v>
      </c>
      <c r="I41" s="131"/>
      <c r="J41" s="8"/>
      <c r="K41" s="139" t="s">
        <v>1057</v>
      </c>
      <c r="L41" s="131"/>
      <c r="M41" s="131"/>
      <c r="N41" s="253" t="s">
        <v>1171</v>
      </c>
      <c r="O41" s="217"/>
      <c r="P41" s="202"/>
      <c r="Q41" s="202"/>
      <c r="R41" s="202"/>
      <c r="S41" s="202"/>
      <c r="T41" s="202"/>
      <c r="U41" s="202"/>
      <c r="V41" s="202"/>
      <c r="W41" s="202"/>
      <c r="X41" s="202"/>
      <c r="Y41" s="202"/>
      <c r="Z41" s="202"/>
    </row>
    <row r="42" spans="1:26" ht="23.25" customHeight="1" x14ac:dyDescent="0.25">
      <c r="A42" s="824"/>
      <c r="B42" s="425" t="s">
        <v>992</v>
      </c>
      <c r="C42" s="446">
        <v>2</v>
      </c>
      <c r="D42" s="462">
        <v>1</v>
      </c>
      <c r="E42" s="462">
        <v>0</v>
      </c>
      <c r="F42" s="446">
        <v>2</v>
      </c>
      <c r="G42" s="446">
        <v>2</v>
      </c>
      <c r="H42" s="469">
        <v>2</v>
      </c>
      <c r="I42" s="463">
        <v>1</v>
      </c>
      <c r="J42" s="446">
        <v>1</v>
      </c>
      <c r="K42" s="464">
        <v>1</v>
      </c>
      <c r="L42" s="446">
        <v>1</v>
      </c>
      <c r="M42" s="462">
        <v>1</v>
      </c>
      <c r="N42" s="462">
        <v>1</v>
      </c>
      <c r="O42" s="211">
        <f>SUM(C42:N42)</f>
        <v>15</v>
      </c>
      <c r="P42" s="205"/>
      <c r="Q42" s="205"/>
      <c r="R42" s="205"/>
      <c r="S42" s="205"/>
      <c r="T42" s="205"/>
      <c r="U42" s="205"/>
      <c r="V42" s="205"/>
      <c r="W42" s="205"/>
      <c r="X42" s="205"/>
      <c r="Y42" s="205"/>
      <c r="Z42" s="205"/>
    </row>
    <row r="43" spans="1:26" ht="119.25" customHeight="1" x14ac:dyDescent="0.25">
      <c r="A43" s="822" t="s">
        <v>1058</v>
      </c>
      <c r="B43" s="425" t="s">
        <v>1059</v>
      </c>
      <c r="C43" s="139" t="s">
        <v>647</v>
      </c>
      <c r="D43" s="448"/>
      <c r="E43" s="448"/>
      <c r="F43" s="102" t="s">
        <v>1060</v>
      </c>
      <c r="G43" s="346" t="s">
        <v>1061</v>
      </c>
      <c r="H43" s="249" t="s">
        <v>1174</v>
      </c>
      <c r="I43" s="8"/>
      <c r="J43" s="150"/>
      <c r="K43" s="435"/>
      <c r="L43" s="253" t="s">
        <v>1172</v>
      </c>
      <c r="M43" s="448"/>
      <c r="N43" s="448"/>
      <c r="O43" s="217"/>
      <c r="P43" s="202"/>
      <c r="Q43" s="202"/>
      <c r="R43" s="202"/>
      <c r="S43" s="202"/>
      <c r="T43" s="202"/>
      <c r="U43" s="202"/>
      <c r="V43" s="202"/>
      <c r="W43" s="202"/>
      <c r="X43" s="202"/>
      <c r="Y43" s="202"/>
      <c r="Z43" s="202"/>
    </row>
    <row r="44" spans="1:26" ht="163.5" customHeight="1" x14ac:dyDescent="0.25">
      <c r="A44" s="823"/>
      <c r="B44" s="258" t="s">
        <v>1358</v>
      </c>
      <c r="C44" s="259"/>
      <c r="D44" s="131"/>
      <c r="E44" s="131" t="s">
        <v>1112</v>
      </c>
      <c r="F44" s="253" t="s">
        <v>1176</v>
      </c>
      <c r="G44" s="203"/>
      <c r="H44" s="254" t="s">
        <v>1175</v>
      </c>
      <c r="I44" s="131"/>
      <c r="J44" s="150" t="s">
        <v>1062</v>
      </c>
      <c r="K44" s="202"/>
      <c r="L44" s="203"/>
      <c r="M44" s="506" t="s">
        <v>1063</v>
      </c>
      <c r="N44" s="448"/>
      <c r="O44" s="217"/>
      <c r="P44" s="202"/>
      <c r="Q44" s="202"/>
      <c r="R44" s="202"/>
      <c r="S44" s="202"/>
      <c r="T44" s="202"/>
      <c r="U44" s="202"/>
      <c r="V44" s="202"/>
      <c r="W44" s="202"/>
      <c r="X44" s="202"/>
      <c r="Y44" s="202"/>
      <c r="Z44" s="202"/>
    </row>
    <row r="45" spans="1:26" ht="223.5" customHeight="1" x14ac:dyDescent="0.25">
      <c r="A45" s="823"/>
      <c r="B45" s="425" t="s">
        <v>607</v>
      </c>
      <c r="C45" s="102" t="s">
        <v>659</v>
      </c>
      <c r="D45" s="15"/>
      <c r="E45" s="131"/>
      <c r="F45" s="203"/>
      <c r="G45" s="477" t="s">
        <v>1064</v>
      </c>
      <c r="H45" s="139" t="s">
        <v>1065</v>
      </c>
      <c r="I45" s="131"/>
      <c r="J45" s="131"/>
      <c r="K45" s="20"/>
      <c r="L45" s="139" t="s">
        <v>1066</v>
      </c>
      <c r="M45" s="131"/>
      <c r="N45" s="139" t="s">
        <v>855</v>
      </c>
      <c r="O45" s="217"/>
      <c r="P45" s="202"/>
      <c r="Q45" s="202"/>
      <c r="R45" s="202"/>
      <c r="S45" s="202"/>
      <c r="T45" s="202"/>
      <c r="U45" s="202"/>
      <c r="V45" s="202"/>
      <c r="W45" s="202"/>
      <c r="X45" s="202"/>
      <c r="Y45" s="202"/>
      <c r="Z45" s="202"/>
    </row>
    <row r="46" spans="1:26" ht="27" customHeight="1" x14ac:dyDescent="0.25">
      <c r="A46" s="399"/>
      <c r="B46" s="452" t="s">
        <v>992</v>
      </c>
      <c r="C46" s="478">
        <v>2</v>
      </c>
      <c r="D46" s="478" t="s">
        <v>1067</v>
      </c>
      <c r="E46" s="212">
        <v>1</v>
      </c>
      <c r="F46" s="479">
        <v>2</v>
      </c>
      <c r="G46" s="212">
        <v>2</v>
      </c>
      <c r="H46" s="478">
        <v>3</v>
      </c>
      <c r="I46" s="212">
        <v>0</v>
      </c>
      <c r="J46" s="212">
        <v>1</v>
      </c>
      <c r="K46" s="440">
        <v>0</v>
      </c>
      <c r="L46" s="478">
        <v>2</v>
      </c>
      <c r="M46" s="212">
        <v>1</v>
      </c>
      <c r="N46" s="478">
        <v>1</v>
      </c>
      <c r="O46" s="211">
        <f>SUM(C46:N46)</f>
        <v>15</v>
      </c>
      <c r="P46" s="202"/>
      <c r="Q46" s="202"/>
      <c r="R46" s="202"/>
      <c r="S46" s="202"/>
      <c r="T46" s="202"/>
      <c r="U46" s="202"/>
      <c r="V46" s="202"/>
      <c r="W46" s="202"/>
      <c r="X46" s="202"/>
      <c r="Y46" s="202"/>
      <c r="Z46" s="202"/>
    </row>
    <row r="47" spans="1:26" ht="135.75" customHeight="1" x14ac:dyDescent="0.25">
      <c r="A47" s="395" t="s">
        <v>548</v>
      </c>
      <c r="B47" s="212" t="s">
        <v>608</v>
      </c>
      <c r="C47" s="8" t="s">
        <v>651</v>
      </c>
      <c r="D47" s="131"/>
      <c r="E47" s="131"/>
      <c r="F47" s="15" t="s">
        <v>1068</v>
      </c>
      <c r="G47" s="150"/>
      <c r="H47" s="131"/>
      <c r="I47" s="8" t="s">
        <v>815</v>
      </c>
      <c r="J47" s="131"/>
      <c r="K47" s="8" t="s">
        <v>921</v>
      </c>
      <c r="L47" s="8" t="s">
        <v>1069</v>
      </c>
      <c r="M47" s="131"/>
      <c r="N47" s="131"/>
      <c r="O47" s="217"/>
      <c r="P47" s="202"/>
      <c r="Q47" s="202"/>
      <c r="R47" s="202"/>
    </row>
    <row r="48" spans="1:26" ht="31.5" customHeight="1" x14ac:dyDescent="0.25">
      <c r="A48" s="395"/>
      <c r="B48" s="452" t="s">
        <v>992</v>
      </c>
      <c r="C48" s="480">
        <v>1</v>
      </c>
      <c r="D48" s="465">
        <v>0</v>
      </c>
      <c r="E48" s="465">
        <v>0</v>
      </c>
      <c r="F48" s="480">
        <v>1</v>
      </c>
      <c r="G48" s="480">
        <v>0</v>
      </c>
      <c r="H48" s="481">
        <v>0</v>
      </c>
      <c r="I48" s="481">
        <v>1</v>
      </c>
      <c r="J48" s="480">
        <v>0</v>
      </c>
      <c r="K48" s="482">
        <v>1</v>
      </c>
      <c r="L48" s="480">
        <v>1</v>
      </c>
      <c r="M48" s="465">
        <v>0</v>
      </c>
      <c r="N48" s="465">
        <v>0</v>
      </c>
      <c r="O48" s="211">
        <f>SUM(C48:N48)</f>
        <v>5</v>
      </c>
      <c r="P48" s="205"/>
      <c r="Q48" s="205"/>
      <c r="R48" s="205"/>
      <c r="S48" s="205"/>
      <c r="T48" s="205"/>
      <c r="U48" s="205"/>
      <c r="V48" s="205"/>
      <c r="W48" s="205"/>
      <c r="X48" s="205"/>
      <c r="Y48" s="205"/>
      <c r="Z48" s="205"/>
    </row>
    <row r="49" spans="1:26" ht="55.15" customHeight="1" x14ac:dyDescent="0.25">
      <c r="A49" s="825" t="s">
        <v>1327</v>
      </c>
      <c r="B49" s="826"/>
      <c r="C49" s="483" t="s">
        <v>1359</v>
      </c>
      <c r="D49" s="483" t="s">
        <v>1360</v>
      </c>
      <c r="E49" s="483" t="s">
        <v>1361</v>
      </c>
      <c r="F49" s="483" t="s">
        <v>1362</v>
      </c>
      <c r="G49" s="483" t="s">
        <v>1363</v>
      </c>
      <c r="H49" s="483" t="s">
        <v>1364</v>
      </c>
      <c r="I49" s="483" t="s">
        <v>1365</v>
      </c>
      <c r="J49" s="483" t="s">
        <v>1366</v>
      </c>
      <c r="K49" s="483" t="s">
        <v>1362</v>
      </c>
      <c r="L49" s="483" t="s">
        <v>1364</v>
      </c>
      <c r="M49" s="483" t="s">
        <v>1367</v>
      </c>
      <c r="N49" s="483" t="s">
        <v>1365</v>
      </c>
      <c r="O49" s="483" t="s">
        <v>1368</v>
      </c>
      <c r="P49" s="207"/>
      <c r="Q49" s="208"/>
      <c r="R49" s="208"/>
      <c r="S49" s="208"/>
      <c r="T49" s="208"/>
      <c r="U49" s="208"/>
      <c r="V49" s="208"/>
      <c r="W49" s="208"/>
      <c r="X49" s="208"/>
      <c r="Y49" s="208"/>
      <c r="Z49" s="208"/>
    </row>
    <row r="50" spans="1:26" ht="48" customHeight="1" x14ac:dyDescent="0.3">
      <c r="A50" s="842" t="s">
        <v>1381</v>
      </c>
      <c r="B50" s="842"/>
      <c r="C50" s="842"/>
      <c r="D50" s="842"/>
      <c r="E50" s="842"/>
      <c r="F50" s="209"/>
      <c r="G50" s="838" t="s">
        <v>1378</v>
      </c>
      <c r="H50" s="839"/>
      <c r="I50" s="839"/>
      <c r="J50" s="209"/>
      <c r="K50" s="209"/>
      <c r="L50" s="838" t="s">
        <v>1371</v>
      </c>
      <c r="M50" s="838"/>
      <c r="N50" s="838"/>
      <c r="O50" s="206"/>
      <c r="P50" s="206"/>
      <c r="Q50" s="206"/>
      <c r="R50" s="206"/>
      <c r="S50" s="206"/>
      <c r="T50" s="206"/>
      <c r="U50" s="206"/>
      <c r="V50" s="206"/>
      <c r="W50" s="206"/>
      <c r="X50" s="206"/>
      <c r="Y50" s="206"/>
      <c r="Z50" s="206"/>
    </row>
    <row r="51" spans="1:26" ht="15.75" customHeight="1" x14ac:dyDescent="0.25">
      <c r="A51" s="396"/>
      <c r="B51" s="484"/>
      <c r="C51" s="209"/>
      <c r="D51" s="209"/>
      <c r="E51" s="209"/>
      <c r="F51" s="209"/>
      <c r="G51" s="209"/>
      <c r="H51" s="209"/>
      <c r="I51" s="209"/>
      <c r="J51" s="209"/>
      <c r="K51" s="209"/>
      <c r="L51" s="209"/>
      <c r="M51" s="209"/>
      <c r="N51" s="209"/>
      <c r="O51" s="206"/>
      <c r="P51" s="206"/>
      <c r="Q51" s="206"/>
      <c r="R51" s="206"/>
      <c r="S51" s="206"/>
      <c r="T51" s="206"/>
      <c r="U51" s="206"/>
      <c r="V51" s="206"/>
      <c r="W51" s="206"/>
      <c r="X51" s="206"/>
      <c r="Y51" s="206"/>
      <c r="Z51" s="206"/>
    </row>
    <row r="52" spans="1:26" ht="15.75" customHeight="1" x14ac:dyDescent="0.25">
      <c r="A52" s="396"/>
      <c r="B52" s="484"/>
      <c r="C52" s="209"/>
      <c r="D52" s="209"/>
      <c r="E52" s="209"/>
      <c r="F52" s="209"/>
      <c r="G52" s="209"/>
      <c r="H52" s="209"/>
      <c r="I52" s="209"/>
      <c r="J52" s="209"/>
      <c r="K52" s="209"/>
      <c r="L52" s="209"/>
      <c r="M52" s="209"/>
      <c r="N52" s="209"/>
      <c r="O52" s="206"/>
      <c r="P52" s="206"/>
      <c r="Q52" s="206"/>
      <c r="R52" s="206"/>
      <c r="S52" s="206"/>
      <c r="T52" s="206"/>
      <c r="U52" s="206"/>
      <c r="V52" s="206"/>
      <c r="W52" s="206"/>
      <c r="X52" s="206"/>
      <c r="Y52" s="206"/>
      <c r="Z52" s="206"/>
    </row>
    <row r="53" spans="1:26" ht="15.75" customHeight="1" x14ac:dyDescent="0.25">
      <c r="A53" s="396"/>
      <c r="B53" s="484"/>
      <c r="C53" s="209"/>
      <c r="D53" s="209"/>
      <c r="E53" s="209"/>
      <c r="F53" s="209"/>
      <c r="G53" s="209"/>
      <c r="H53" s="209"/>
      <c r="I53" s="209"/>
      <c r="J53" s="209"/>
      <c r="K53" s="209"/>
      <c r="L53" s="209"/>
      <c r="M53" s="209"/>
      <c r="N53" s="209"/>
      <c r="O53" s="206"/>
      <c r="P53" s="206"/>
      <c r="Q53" s="206"/>
      <c r="R53" s="206"/>
      <c r="S53" s="206"/>
      <c r="T53" s="206"/>
      <c r="U53" s="206"/>
      <c r="V53" s="206"/>
      <c r="W53" s="206"/>
      <c r="X53" s="206"/>
      <c r="Y53" s="206"/>
      <c r="Z53" s="206"/>
    </row>
    <row r="54" spans="1:26" ht="15.75" customHeight="1" x14ac:dyDescent="0.25">
      <c r="A54" s="396"/>
      <c r="B54" s="484"/>
      <c r="C54" s="209"/>
      <c r="D54" s="209"/>
      <c r="E54" s="209"/>
      <c r="F54" s="209"/>
      <c r="G54" s="209"/>
      <c r="H54" s="209"/>
      <c r="I54" s="209"/>
      <c r="J54" s="209"/>
      <c r="K54" s="209"/>
      <c r="L54" s="209"/>
      <c r="M54" s="209"/>
      <c r="N54" s="209"/>
      <c r="O54" s="206"/>
      <c r="P54" s="206"/>
      <c r="Q54" s="206"/>
      <c r="R54" s="206"/>
      <c r="S54" s="206"/>
      <c r="T54" s="206"/>
      <c r="U54" s="206"/>
      <c r="V54" s="206"/>
      <c r="W54" s="206"/>
      <c r="X54" s="206"/>
      <c r="Y54" s="206"/>
      <c r="Z54" s="206"/>
    </row>
    <row r="55" spans="1:26" ht="15.75" customHeight="1" x14ac:dyDescent="0.25">
      <c r="A55" s="396"/>
      <c r="B55" s="484"/>
      <c r="C55" s="209"/>
      <c r="D55" s="209"/>
      <c r="E55" s="209"/>
      <c r="F55" s="209"/>
      <c r="G55" s="209"/>
      <c r="H55" s="209"/>
      <c r="I55" s="209"/>
      <c r="J55" s="209"/>
      <c r="K55" s="209"/>
      <c r="L55" s="209"/>
      <c r="M55" s="209"/>
      <c r="N55" s="209"/>
      <c r="O55" s="206"/>
      <c r="P55" s="206"/>
      <c r="Q55" s="206"/>
      <c r="R55" s="206"/>
      <c r="S55" s="206"/>
      <c r="T55" s="206"/>
      <c r="U55" s="206"/>
      <c r="V55" s="206"/>
      <c r="W55" s="206"/>
      <c r="X55" s="206"/>
      <c r="Y55" s="206"/>
      <c r="Z55" s="206"/>
    </row>
    <row r="56" spans="1:26" ht="15.75" customHeight="1" x14ac:dyDescent="0.25">
      <c r="A56" s="396"/>
      <c r="B56" s="484"/>
      <c r="C56" s="209"/>
      <c r="D56" s="209"/>
      <c r="E56" s="209"/>
      <c r="F56" s="209"/>
      <c r="G56" s="209"/>
      <c r="H56" s="209"/>
      <c r="I56" s="209"/>
      <c r="J56" s="209"/>
      <c r="K56" s="209"/>
      <c r="L56" s="209"/>
      <c r="M56" s="209"/>
      <c r="N56" s="209"/>
      <c r="O56" s="206"/>
      <c r="P56" s="206"/>
      <c r="Q56" s="206"/>
      <c r="R56" s="206"/>
      <c r="S56" s="206"/>
      <c r="T56" s="206"/>
      <c r="U56" s="206"/>
      <c r="V56" s="206"/>
      <c r="W56" s="206"/>
      <c r="X56" s="206"/>
      <c r="Y56" s="206"/>
      <c r="Z56" s="206"/>
    </row>
    <row r="57" spans="1:26" ht="15.75" customHeight="1" x14ac:dyDescent="0.25">
      <c r="A57" s="396"/>
      <c r="B57" s="484"/>
      <c r="C57" s="209"/>
      <c r="D57" s="209"/>
      <c r="E57" s="209"/>
      <c r="F57" s="209"/>
      <c r="G57" s="209"/>
      <c r="H57" s="209"/>
      <c r="I57" s="209"/>
      <c r="J57" s="209"/>
      <c r="K57" s="209"/>
      <c r="L57" s="209"/>
      <c r="M57" s="209"/>
      <c r="N57" s="209"/>
      <c r="O57" s="206"/>
      <c r="P57" s="206"/>
      <c r="Q57" s="206"/>
      <c r="R57" s="206"/>
      <c r="S57" s="206"/>
      <c r="T57" s="206"/>
      <c r="U57" s="206"/>
      <c r="V57" s="206"/>
      <c r="W57" s="206"/>
      <c r="X57" s="206"/>
      <c r="Y57" s="206"/>
      <c r="Z57" s="206"/>
    </row>
    <row r="58" spans="1:26" ht="32.25" customHeight="1" x14ac:dyDescent="0.25">
      <c r="A58" s="843" t="s">
        <v>1380</v>
      </c>
      <c r="B58" s="843"/>
      <c r="C58" s="843"/>
      <c r="D58" s="843"/>
      <c r="E58" s="843"/>
      <c r="F58" s="843"/>
      <c r="G58" s="840" t="s">
        <v>1379</v>
      </c>
      <c r="H58" s="841"/>
      <c r="I58" s="841"/>
      <c r="J58" s="209"/>
      <c r="K58" s="209"/>
      <c r="L58" s="840" t="s">
        <v>1216</v>
      </c>
      <c r="M58" s="840"/>
      <c r="N58" s="840"/>
      <c r="O58" s="206"/>
      <c r="P58" s="206"/>
      <c r="Q58" s="206"/>
      <c r="R58" s="206"/>
      <c r="S58" s="206"/>
      <c r="T58" s="206"/>
      <c r="U58" s="206"/>
      <c r="V58" s="206"/>
      <c r="W58" s="206"/>
      <c r="X58" s="206"/>
      <c r="Y58" s="206"/>
      <c r="Z58" s="206"/>
    </row>
    <row r="59" spans="1:26" ht="15.75" customHeight="1" x14ac:dyDescent="0.25">
      <c r="A59" s="396"/>
      <c r="B59" s="260"/>
      <c r="C59" s="209"/>
      <c r="D59" s="209"/>
      <c r="E59" s="209"/>
      <c r="F59" s="209"/>
      <c r="G59" s="209"/>
      <c r="H59" s="209"/>
      <c r="I59" s="209"/>
      <c r="J59" s="209"/>
      <c r="K59" s="209"/>
      <c r="L59" s="209"/>
      <c r="M59" s="209"/>
      <c r="N59" s="209"/>
      <c r="O59" s="206"/>
      <c r="P59" s="206"/>
      <c r="Q59" s="206"/>
      <c r="R59" s="206"/>
      <c r="S59" s="206"/>
      <c r="T59" s="206"/>
      <c r="U59" s="206"/>
      <c r="V59" s="206"/>
      <c r="W59" s="206"/>
      <c r="X59" s="206"/>
      <c r="Y59" s="206"/>
      <c r="Z59" s="206"/>
    </row>
    <row r="60" spans="1:26" ht="15.75" customHeight="1" x14ac:dyDescent="0.25">
      <c r="A60" s="396"/>
      <c r="B60" s="260"/>
      <c r="C60" s="209"/>
      <c r="D60" s="209"/>
      <c r="E60" s="209"/>
      <c r="F60" s="209"/>
      <c r="G60" s="209"/>
      <c r="H60" s="209"/>
      <c r="I60" s="209"/>
      <c r="J60" s="209"/>
      <c r="K60" s="209"/>
      <c r="L60" s="209"/>
      <c r="M60" s="209"/>
      <c r="N60" s="209"/>
      <c r="O60" s="206"/>
      <c r="P60" s="206"/>
      <c r="Q60" s="206"/>
      <c r="R60" s="206"/>
      <c r="S60" s="206"/>
      <c r="T60" s="206"/>
      <c r="U60" s="206"/>
      <c r="V60" s="206"/>
      <c r="W60" s="206"/>
      <c r="X60" s="206"/>
      <c r="Y60" s="206"/>
      <c r="Z60" s="206"/>
    </row>
    <row r="61" spans="1:26" ht="15.75" customHeight="1" x14ac:dyDescent="0.25">
      <c r="A61" s="396"/>
      <c r="B61" s="260"/>
      <c r="C61" s="209"/>
      <c r="D61" s="209"/>
      <c r="E61" s="209"/>
      <c r="F61" s="209"/>
      <c r="G61" s="209"/>
      <c r="H61" s="209"/>
      <c r="I61" s="209"/>
      <c r="J61" s="209"/>
      <c r="K61" s="209"/>
      <c r="L61" s="209"/>
      <c r="M61" s="209"/>
      <c r="N61" s="209"/>
      <c r="O61" s="206"/>
      <c r="P61" s="206"/>
      <c r="Q61" s="206"/>
      <c r="R61" s="206"/>
      <c r="S61" s="206"/>
      <c r="T61" s="206"/>
      <c r="U61" s="206"/>
      <c r="V61" s="206"/>
      <c r="W61" s="206"/>
      <c r="X61" s="206"/>
      <c r="Y61" s="206"/>
      <c r="Z61" s="206"/>
    </row>
    <row r="62" spans="1:26" ht="15.75" customHeight="1" x14ac:dyDescent="0.25">
      <c r="A62" s="396"/>
      <c r="B62" s="260"/>
      <c r="C62" s="209"/>
      <c r="D62" s="209"/>
      <c r="E62" s="209"/>
      <c r="F62" s="209"/>
      <c r="G62" s="209"/>
      <c r="H62" s="209"/>
      <c r="I62" s="209"/>
      <c r="J62" s="209"/>
      <c r="K62" s="209"/>
      <c r="L62" s="209"/>
      <c r="M62" s="209"/>
      <c r="N62" s="209"/>
      <c r="O62" s="206"/>
      <c r="P62" s="206"/>
      <c r="Q62" s="206"/>
      <c r="R62" s="206"/>
      <c r="S62" s="206"/>
      <c r="T62" s="206"/>
      <c r="U62" s="206"/>
      <c r="V62" s="206"/>
      <c r="W62" s="206"/>
      <c r="X62" s="206"/>
      <c r="Y62" s="206"/>
      <c r="Z62" s="206"/>
    </row>
    <row r="63" spans="1:26" ht="15.75" customHeight="1" x14ac:dyDescent="0.25">
      <c r="A63" s="396"/>
      <c r="B63" s="260"/>
      <c r="C63" s="209"/>
      <c r="D63" s="209"/>
      <c r="E63" s="209"/>
      <c r="F63" s="209"/>
      <c r="G63" s="209"/>
      <c r="H63" s="209"/>
      <c r="I63" s="209"/>
      <c r="J63" s="209"/>
      <c r="K63" s="209"/>
      <c r="L63" s="209"/>
      <c r="M63" s="209"/>
      <c r="N63" s="209"/>
      <c r="O63" s="206"/>
      <c r="P63" s="206"/>
      <c r="Q63" s="206"/>
      <c r="R63" s="206"/>
      <c r="S63" s="206"/>
      <c r="T63" s="206"/>
      <c r="U63" s="206"/>
      <c r="V63" s="206"/>
      <c r="W63" s="206"/>
      <c r="X63" s="206"/>
      <c r="Y63" s="206"/>
      <c r="Z63" s="206"/>
    </row>
    <row r="64" spans="1:26" ht="15.75" customHeight="1" x14ac:dyDescent="0.25">
      <c r="A64" s="396"/>
      <c r="B64" s="260"/>
      <c r="C64" s="209"/>
      <c r="D64" s="209"/>
      <c r="E64" s="209"/>
      <c r="F64" s="209"/>
      <c r="G64" s="209"/>
      <c r="H64" s="209"/>
      <c r="I64" s="209"/>
      <c r="J64" s="209"/>
      <c r="K64" s="209"/>
      <c r="L64" s="209"/>
      <c r="M64" s="209"/>
      <c r="N64" s="209"/>
      <c r="O64" s="206"/>
      <c r="P64" s="206"/>
      <c r="Q64" s="206"/>
      <c r="R64" s="206"/>
      <c r="S64" s="206"/>
      <c r="T64" s="206"/>
      <c r="U64" s="206"/>
      <c r="V64" s="206"/>
      <c r="W64" s="206"/>
      <c r="X64" s="206"/>
      <c r="Y64" s="206"/>
      <c r="Z64" s="206"/>
    </row>
    <row r="65" spans="1:26" ht="15.75" customHeight="1" x14ac:dyDescent="0.25">
      <c r="A65" s="396"/>
      <c r="B65" s="260"/>
      <c r="C65" s="209"/>
      <c r="D65" s="209"/>
      <c r="E65" s="209"/>
      <c r="F65" s="209"/>
      <c r="G65" s="209"/>
      <c r="H65" s="209"/>
      <c r="I65" s="209"/>
      <c r="J65" s="209"/>
      <c r="K65" s="209"/>
      <c r="L65" s="209"/>
      <c r="M65" s="209"/>
      <c r="N65" s="209"/>
      <c r="O65" s="206"/>
      <c r="P65" s="206"/>
      <c r="Q65" s="206"/>
      <c r="R65" s="206"/>
      <c r="S65" s="206"/>
      <c r="T65" s="206"/>
      <c r="U65" s="206"/>
      <c r="V65" s="206"/>
      <c r="W65" s="206"/>
      <c r="X65" s="206"/>
      <c r="Y65" s="206"/>
      <c r="Z65" s="206"/>
    </row>
    <row r="66" spans="1:26" ht="15.75" hidden="1" customHeight="1" x14ac:dyDescent="0.25">
      <c r="A66" s="396"/>
      <c r="B66" s="260"/>
      <c r="C66" s="209"/>
      <c r="D66" s="209"/>
      <c r="E66" s="209"/>
      <c r="F66" s="209"/>
      <c r="G66" s="209"/>
      <c r="H66" s="209"/>
      <c r="I66" s="209"/>
      <c r="J66" s="209"/>
      <c r="K66" s="209"/>
      <c r="L66" s="209"/>
      <c r="M66" s="209"/>
      <c r="N66" s="209"/>
      <c r="O66" s="206"/>
      <c r="P66" s="206"/>
      <c r="Q66" s="206"/>
      <c r="R66" s="206"/>
      <c r="S66" s="206"/>
      <c r="T66" s="206"/>
      <c r="U66" s="206"/>
      <c r="V66" s="206"/>
      <c r="W66" s="206"/>
      <c r="X66" s="206"/>
      <c r="Y66" s="206"/>
      <c r="Z66" s="206"/>
    </row>
    <row r="67" spans="1:26" ht="15.75" hidden="1" customHeight="1" x14ac:dyDescent="0.25">
      <c r="A67" s="396"/>
      <c r="B67" s="260"/>
      <c r="C67" s="209"/>
      <c r="D67" s="209"/>
      <c r="E67" s="209"/>
      <c r="F67" s="209"/>
      <c r="G67" s="209"/>
      <c r="H67" s="209"/>
      <c r="I67" s="209"/>
      <c r="J67" s="209"/>
      <c r="K67" s="209"/>
      <c r="L67" s="209"/>
      <c r="M67" s="209"/>
      <c r="N67" s="209"/>
      <c r="O67" s="206"/>
      <c r="P67" s="206"/>
      <c r="Q67" s="206"/>
      <c r="R67" s="206"/>
      <c r="S67" s="206"/>
      <c r="T67" s="206"/>
      <c r="U67" s="206"/>
      <c r="V67" s="206"/>
      <c r="W67" s="206"/>
      <c r="X67" s="206"/>
      <c r="Y67" s="206"/>
      <c r="Z67" s="206"/>
    </row>
    <row r="68" spans="1:26" ht="15.75" hidden="1" customHeight="1" x14ac:dyDescent="0.25">
      <c r="A68" s="396"/>
      <c r="B68" s="260"/>
      <c r="C68" s="209"/>
      <c r="D68" s="209"/>
      <c r="E68" s="209"/>
      <c r="F68" s="209"/>
      <c r="G68" s="209"/>
      <c r="H68" s="209"/>
      <c r="I68" s="209"/>
      <c r="J68" s="209"/>
      <c r="K68" s="209"/>
      <c r="L68" s="209"/>
      <c r="M68" s="209"/>
      <c r="N68" s="209"/>
      <c r="O68" s="206"/>
      <c r="P68" s="206"/>
      <c r="Q68" s="206"/>
      <c r="R68" s="206"/>
      <c r="S68" s="206"/>
      <c r="T68" s="206"/>
      <c r="U68" s="206"/>
      <c r="V68" s="206"/>
      <c r="W68" s="206"/>
      <c r="X68" s="206"/>
      <c r="Y68" s="206"/>
      <c r="Z68" s="206"/>
    </row>
    <row r="69" spans="1:26" ht="15.75" hidden="1" customHeight="1" x14ac:dyDescent="0.25">
      <c r="A69" s="396"/>
      <c r="B69" s="260"/>
      <c r="C69" s="209"/>
      <c r="D69" s="209"/>
      <c r="E69" s="209"/>
      <c r="F69" s="209"/>
      <c r="G69" s="209"/>
      <c r="H69" s="209"/>
      <c r="I69" s="209"/>
      <c r="J69" s="209"/>
      <c r="K69" s="209"/>
      <c r="L69" s="209"/>
      <c r="M69" s="209"/>
      <c r="N69" s="209"/>
      <c r="O69" s="206"/>
      <c r="P69" s="206"/>
      <c r="Q69" s="206"/>
      <c r="R69" s="206"/>
      <c r="S69" s="206"/>
      <c r="T69" s="206"/>
      <c r="U69" s="206"/>
      <c r="V69" s="206"/>
      <c r="W69" s="206"/>
      <c r="X69" s="206"/>
      <c r="Y69" s="206"/>
      <c r="Z69" s="206"/>
    </row>
    <row r="70" spans="1:26" ht="15.75" hidden="1" customHeight="1" x14ac:dyDescent="0.25">
      <c r="A70" s="396"/>
      <c r="B70" s="260"/>
      <c r="C70" s="209"/>
      <c r="D70" s="209"/>
      <c r="E70" s="209"/>
      <c r="F70" s="209"/>
      <c r="G70" s="209"/>
      <c r="H70" s="209"/>
      <c r="I70" s="209"/>
      <c r="J70" s="209"/>
      <c r="K70" s="209"/>
      <c r="L70" s="209"/>
      <c r="M70" s="209"/>
      <c r="N70" s="209"/>
      <c r="O70" s="206"/>
      <c r="P70" s="206"/>
      <c r="Q70" s="206"/>
      <c r="R70" s="206"/>
      <c r="S70" s="206"/>
      <c r="T70" s="206"/>
      <c r="U70" s="206"/>
      <c r="V70" s="206"/>
      <c r="W70" s="206"/>
      <c r="X70" s="206"/>
      <c r="Y70" s="206"/>
      <c r="Z70" s="206"/>
    </row>
    <row r="71" spans="1:26" ht="15.75" hidden="1" customHeight="1" x14ac:dyDescent="0.25">
      <c r="A71" s="396"/>
      <c r="B71" s="260"/>
      <c r="C71" s="209"/>
      <c r="D71" s="209"/>
      <c r="E71" s="209"/>
      <c r="F71" s="209"/>
      <c r="G71" s="209"/>
      <c r="H71" s="209"/>
      <c r="I71" s="209"/>
      <c r="J71" s="209"/>
      <c r="K71" s="209"/>
      <c r="L71" s="209"/>
      <c r="M71" s="209"/>
      <c r="N71" s="209"/>
      <c r="O71" s="206"/>
      <c r="P71" s="206"/>
      <c r="Q71" s="206"/>
      <c r="R71" s="206"/>
      <c r="S71" s="206"/>
      <c r="T71" s="206"/>
      <c r="U71" s="206"/>
      <c r="V71" s="206"/>
      <c r="W71" s="206"/>
      <c r="X71" s="206"/>
      <c r="Y71" s="206"/>
      <c r="Z71" s="206"/>
    </row>
    <row r="72" spans="1:26" ht="15.75" hidden="1" customHeight="1" x14ac:dyDescent="0.25">
      <c r="A72" s="396"/>
      <c r="B72" s="260"/>
      <c r="C72" s="209"/>
      <c r="D72" s="209"/>
      <c r="E72" s="209"/>
      <c r="F72" s="209"/>
      <c r="G72" s="209"/>
      <c r="H72" s="209"/>
      <c r="I72" s="209"/>
      <c r="J72" s="209"/>
      <c r="K72" s="209"/>
      <c r="L72" s="209"/>
      <c r="M72" s="209"/>
      <c r="N72" s="209"/>
      <c r="O72" s="206"/>
      <c r="P72" s="206"/>
      <c r="Q72" s="206"/>
      <c r="R72" s="206"/>
      <c r="S72" s="206"/>
      <c r="T72" s="206"/>
      <c r="U72" s="206"/>
      <c r="V72" s="206"/>
      <c r="W72" s="206"/>
      <c r="X72" s="206"/>
      <c r="Y72" s="206"/>
      <c r="Z72" s="206"/>
    </row>
    <row r="73" spans="1:26" ht="15.75" hidden="1" customHeight="1" x14ac:dyDescent="0.25">
      <c r="A73" s="396"/>
      <c r="B73" s="260"/>
      <c r="C73" s="209"/>
      <c r="D73" s="209"/>
      <c r="E73" s="209"/>
      <c r="F73" s="209"/>
      <c r="G73" s="209"/>
      <c r="H73" s="209"/>
      <c r="I73" s="209"/>
      <c r="J73" s="209"/>
      <c r="K73" s="209"/>
      <c r="L73" s="209"/>
      <c r="M73" s="209"/>
      <c r="N73" s="209"/>
      <c r="O73" s="206"/>
      <c r="P73" s="206"/>
      <c r="Q73" s="206"/>
      <c r="R73" s="206"/>
      <c r="S73" s="206"/>
      <c r="T73" s="206"/>
      <c r="U73" s="206"/>
      <c r="V73" s="206"/>
      <c r="W73" s="206"/>
      <c r="X73" s="206"/>
      <c r="Y73" s="206"/>
      <c r="Z73" s="206"/>
    </row>
    <row r="74" spans="1:26" ht="15.75" hidden="1" customHeight="1" x14ac:dyDescent="0.25">
      <c r="A74" s="396"/>
      <c r="B74" s="260"/>
      <c r="C74" s="209"/>
      <c r="D74" s="209"/>
      <c r="E74" s="209"/>
      <c r="F74" s="209"/>
      <c r="G74" s="209"/>
      <c r="H74" s="209"/>
      <c r="I74" s="209"/>
      <c r="J74" s="209"/>
      <c r="K74" s="209"/>
      <c r="L74" s="209"/>
      <c r="M74" s="209"/>
      <c r="N74" s="209"/>
      <c r="O74" s="206"/>
      <c r="P74" s="206"/>
      <c r="Q74" s="206"/>
      <c r="R74" s="206"/>
      <c r="S74" s="206"/>
      <c r="T74" s="206"/>
      <c r="U74" s="206"/>
      <c r="V74" s="206"/>
      <c r="W74" s="206"/>
      <c r="X74" s="206"/>
      <c r="Y74" s="206"/>
      <c r="Z74" s="206"/>
    </row>
    <row r="75" spans="1:26" ht="15.75" hidden="1" customHeight="1" x14ac:dyDescent="0.25">
      <c r="A75" s="396"/>
      <c r="B75" s="260"/>
      <c r="C75" s="209"/>
      <c r="D75" s="209"/>
      <c r="E75" s="209"/>
      <c r="F75" s="209"/>
      <c r="G75" s="209"/>
      <c r="H75" s="209"/>
      <c r="I75" s="209"/>
      <c r="J75" s="209"/>
      <c r="K75" s="209"/>
      <c r="L75" s="209"/>
      <c r="M75" s="209"/>
      <c r="N75" s="209"/>
      <c r="O75" s="206"/>
      <c r="P75" s="206"/>
      <c r="Q75" s="206"/>
      <c r="R75" s="206"/>
      <c r="S75" s="206"/>
      <c r="T75" s="206"/>
      <c r="U75" s="206"/>
      <c r="V75" s="206"/>
      <c r="W75" s="206"/>
      <c r="X75" s="206"/>
      <c r="Y75" s="206"/>
      <c r="Z75" s="206"/>
    </row>
    <row r="76" spans="1:26" ht="15.75" hidden="1" customHeight="1" x14ac:dyDescent="0.25">
      <c r="A76" s="396"/>
      <c r="B76" s="260"/>
      <c r="C76" s="209"/>
      <c r="D76" s="209"/>
      <c r="E76" s="209"/>
      <c r="F76" s="209"/>
      <c r="G76" s="209"/>
      <c r="H76" s="209"/>
      <c r="I76" s="209"/>
      <c r="J76" s="209"/>
      <c r="K76" s="209"/>
      <c r="L76" s="209"/>
      <c r="M76" s="209"/>
      <c r="N76" s="209"/>
      <c r="O76" s="206"/>
      <c r="P76" s="206"/>
      <c r="Q76" s="206"/>
      <c r="R76" s="206"/>
      <c r="S76" s="206"/>
      <c r="T76" s="206"/>
      <c r="U76" s="206"/>
      <c r="V76" s="206"/>
      <c r="W76" s="206"/>
      <c r="X76" s="206"/>
      <c r="Y76" s="206"/>
      <c r="Z76" s="206"/>
    </row>
    <row r="77" spans="1:26" ht="15.75" hidden="1" customHeight="1" x14ac:dyDescent="0.25">
      <c r="A77" s="396"/>
      <c r="B77" s="260"/>
      <c r="C77" s="209"/>
      <c r="D77" s="209"/>
      <c r="E77" s="209"/>
      <c r="F77" s="209"/>
      <c r="G77" s="209"/>
      <c r="H77" s="209"/>
      <c r="I77" s="209"/>
      <c r="J77" s="209"/>
      <c r="K77" s="209"/>
      <c r="L77" s="209"/>
      <c r="M77" s="209"/>
      <c r="N77" s="209"/>
      <c r="O77" s="206"/>
      <c r="P77" s="206"/>
      <c r="Q77" s="206"/>
      <c r="R77" s="206"/>
      <c r="S77" s="206"/>
      <c r="T77" s="206"/>
      <c r="U77" s="206"/>
      <c r="V77" s="206"/>
      <c r="W77" s="206"/>
      <c r="X77" s="206"/>
      <c r="Y77" s="206"/>
      <c r="Z77" s="206"/>
    </row>
    <row r="78" spans="1:26" ht="15.75" hidden="1" customHeight="1" x14ac:dyDescent="0.25">
      <c r="A78" s="396"/>
      <c r="B78" s="260"/>
      <c r="C78" s="209"/>
      <c r="D78" s="209"/>
      <c r="E78" s="209"/>
      <c r="F78" s="209"/>
      <c r="G78" s="209"/>
      <c r="H78" s="209"/>
      <c r="I78" s="209"/>
      <c r="J78" s="209"/>
      <c r="K78" s="209"/>
      <c r="L78" s="209"/>
      <c r="M78" s="209"/>
      <c r="N78" s="209"/>
      <c r="O78" s="206"/>
      <c r="P78" s="206"/>
      <c r="Q78" s="206"/>
      <c r="R78" s="206"/>
      <c r="S78" s="206"/>
      <c r="T78" s="206"/>
      <c r="U78" s="206"/>
      <c r="V78" s="206"/>
      <c r="W78" s="206"/>
      <c r="X78" s="206"/>
      <c r="Y78" s="206"/>
      <c r="Z78" s="206"/>
    </row>
    <row r="79" spans="1:26" ht="15.75" hidden="1" customHeight="1" x14ac:dyDescent="0.25">
      <c r="A79" s="396"/>
      <c r="B79" s="260"/>
      <c r="C79" s="209"/>
      <c r="D79" s="209"/>
      <c r="E79" s="209"/>
      <c r="F79" s="209"/>
      <c r="G79" s="209"/>
      <c r="H79" s="209"/>
      <c r="I79" s="209"/>
      <c r="J79" s="209"/>
      <c r="K79" s="209"/>
      <c r="L79" s="209"/>
      <c r="M79" s="209"/>
      <c r="N79" s="209"/>
      <c r="O79" s="206"/>
      <c r="P79" s="206"/>
      <c r="Q79" s="206"/>
      <c r="R79" s="206"/>
      <c r="S79" s="206"/>
      <c r="T79" s="206"/>
      <c r="U79" s="206"/>
      <c r="V79" s="206"/>
      <c r="W79" s="206"/>
      <c r="X79" s="206"/>
      <c r="Y79" s="206"/>
      <c r="Z79" s="206"/>
    </row>
    <row r="80" spans="1:26" ht="15.75" hidden="1" customHeight="1" x14ac:dyDescent="0.25">
      <c r="A80" s="396"/>
      <c r="B80" s="260"/>
      <c r="C80" s="209"/>
      <c r="D80" s="209"/>
      <c r="E80" s="209"/>
      <c r="F80" s="209"/>
      <c r="G80" s="209"/>
      <c r="H80" s="209"/>
      <c r="I80" s="209"/>
      <c r="J80" s="209"/>
      <c r="K80" s="209"/>
      <c r="L80" s="209"/>
      <c r="M80" s="209"/>
      <c r="N80" s="209"/>
      <c r="O80" s="206"/>
      <c r="P80" s="206"/>
      <c r="Q80" s="206"/>
      <c r="R80" s="206"/>
      <c r="S80" s="206"/>
      <c r="T80" s="206"/>
      <c r="U80" s="206"/>
      <c r="V80" s="206"/>
      <c r="W80" s="206"/>
      <c r="X80" s="206"/>
      <c r="Y80" s="206"/>
      <c r="Z80" s="206"/>
    </row>
    <row r="81" spans="1:26" ht="15.75" hidden="1" customHeight="1" x14ac:dyDescent="0.25">
      <c r="A81" s="396"/>
      <c r="B81" s="260"/>
      <c r="C81" s="209"/>
      <c r="D81" s="209"/>
      <c r="E81" s="209"/>
      <c r="F81" s="209"/>
      <c r="G81" s="209"/>
      <c r="H81" s="209"/>
      <c r="I81" s="209"/>
      <c r="J81" s="209"/>
      <c r="K81" s="209"/>
      <c r="L81" s="209"/>
      <c r="M81" s="209"/>
      <c r="N81" s="209"/>
      <c r="O81" s="206"/>
      <c r="P81" s="206"/>
      <c r="Q81" s="206"/>
      <c r="R81" s="206"/>
      <c r="S81" s="206"/>
      <c r="T81" s="206"/>
      <c r="U81" s="206"/>
      <c r="V81" s="206"/>
      <c r="W81" s="206"/>
      <c r="X81" s="206"/>
      <c r="Y81" s="206"/>
      <c r="Z81" s="206"/>
    </row>
    <row r="82" spans="1:26" ht="15.75" hidden="1" customHeight="1" x14ac:dyDescent="0.25">
      <c r="A82" s="396"/>
      <c r="B82" s="260"/>
      <c r="C82" s="209"/>
      <c r="D82" s="209"/>
      <c r="E82" s="209"/>
      <c r="F82" s="209"/>
      <c r="G82" s="209"/>
      <c r="H82" s="209"/>
      <c r="I82" s="209"/>
      <c r="J82" s="209"/>
      <c r="K82" s="209"/>
      <c r="L82" s="209"/>
      <c r="M82" s="209"/>
      <c r="N82" s="209"/>
      <c r="O82" s="206"/>
      <c r="P82" s="206"/>
      <c r="Q82" s="206"/>
      <c r="R82" s="206"/>
      <c r="S82" s="206"/>
      <c r="T82" s="206"/>
      <c r="U82" s="206"/>
      <c r="V82" s="206"/>
      <c r="W82" s="206"/>
      <c r="X82" s="206"/>
      <c r="Y82" s="206"/>
      <c r="Z82" s="206"/>
    </row>
    <row r="83" spans="1:26" ht="15.75" hidden="1" customHeight="1" x14ac:dyDescent="0.25">
      <c r="A83" s="396"/>
      <c r="B83" s="260"/>
      <c r="C83" s="209"/>
      <c r="D83" s="209"/>
      <c r="E83" s="209"/>
      <c r="F83" s="209"/>
      <c r="G83" s="209"/>
      <c r="H83" s="209"/>
      <c r="I83" s="209"/>
      <c r="J83" s="209"/>
      <c r="K83" s="209"/>
      <c r="L83" s="209"/>
      <c r="M83" s="209"/>
      <c r="N83" s="209"/>
      <c r="O83" s="206"/>
      <c r="P83" s="206"/>
      <c r="Q83" s="206"/>
      <c r="R83" s="206"/>
      <c r="S83" s="206"/>
      <c r="T83" s="206"/>
      <c r="U83" s="206"/>
      <c r="V83" s="206"/>
      <c r="W83" s="206"/>
      <c r="X83" s="206"/>
      <c r="Y83" s="206"/>
      <c r="Z83" s="206"/>
    </row>
    <row r="84" spans="1:26" ht="15.75" hidden="1" customHeight="1" x14ac:dyDescent="0.25">
      <c r="A84" s="396"/>
      <c r="B84" s="260"/>
      <c r="C84" s="209"/>
      <c r="D84" s="209"/>
      <c r="E84" s="209"/>
      <c r="F84" s="209"/>
      <c r="G84" s="209"/>
      <c r="H84" s="209"/>
      <c r="I84" s="209"/>
      <c r="J84" s="209"/>
      <c r="K84" s="209"/>
      <c r="L84" s="209"/>
      <c r="M84" s="209"/>
      <c r="N84" s="209"/>
      <c r="O84" s="206"/>
      <c r="P84" s="206"/>
      <c r="Q84" s="206"/>
      <c r="R84" s="206"/>
      <c r="S84" s="206"/>
      <c r="T84" s="206"/>
      <c r="U84" s="206"/>
      <c r="V84" s="206"/>
      <c r="W84" s="206"/>
      <c r="X84" s="206"/>
      <c r="Y84" s="206"/>
      <c r="Z84" s="206"/>
    </row>
    <row r="85" spans="1:26" ht="15.75" hidden="1" customHeight="1" x14ac:dyDescent="0.25">
      <c r="A85" s="396"/>
      <c r="B85" s="260"/>
      <c r="C85" s="209"/>
      <c r="D85" s="209"/>
      <c r="E85" s="209"/>
      <c r="F85" s="209"/>
      <c r="G85" s="209"/>
      <c r="H85" s="209"/>
      <c r="I85" s="209"/>
      <c r="J85" s="209"/>
      <c r="K85" s="209"/>
      <c r="L85" s="209"/>
      <c r="M85" s="209"/>
      <c r="N85" s="209"/>
      <c r="O85" s="206"/>
      <c r="P85" s="206"/>
      <c r="Q85" s="206"/>
      <c r="R85" s="206"/>
      <c r="S85" s="206"/>
      <c r="T85" s="206"/>
      <c r="U85" s="206"/>
      <c r="V85" s="206"/>
      <c r="W85" s="206"/>
      <c r="X85" s="206"/>
      <c r="Y85" s="206"/>
      <c r="Z85" s="206"/>
    </row>
    <row r="86" spans="1:26" ht="15.75" hidden="1" customHeight="1" x14ac:dyDescent="0.25">
      <c r="A86" s="396"/>
      <c r="B86" s="260"/>
      <c r="C86" s="209"/>
      <c r="D86" s="209"/>
      <c r="E86" s="209"/>
      <c r="F86" s="209"/>
      <c r="G86" s="209"/>
      <c r="H86" s="209"/>
      <c r="I86" s="209"/>
      <c r="J86" s="209"/>
      <c r="K86" s="209"/>
      <c r="L86" s="209"/>
      <c r="M86" s="209"/>
      <c r="N86" s="209"/>
      <c r="O86" s="206"/>
      <c r="P86" s="206"/>
      <c r="Q86" s="206"/>
      <c r="R86" s="206"/>
      <c r="S86" s="206"/>
      <c r="T86" s="206"/>
      <c r="U86" s="206"/>
      <c r="V86" s="206"/>
      <c r="W86" s="206"/>
      <c r="X86" s="206"/>
      <c r="Y86" s="206"/>
      <c r="Z86" s="206"/>
    </row>
    <row r="87" spans="1:26" ht="15.75" hidden="1" customHeight="1" x14ac:dyDescent="0.25">
      <c r="A87" s="396"/>
      <c r="B87" s="260"/>
      <c r="C87" s="209"/>
      <c r="D87" s="209"/>
      <c r="E87" s="209"/>
      <c r="F87" s="209"/>
      <c r="G87" s="209"/>
      <c r="H87" s="209"/>
      <c r="I87" s="209"/>
      <c r="J87" s="209"/>
      <c r="K87" s="209"/>
      <c r="L87" s="209"/>
      <c r="M87" s="209"/>
      <c r="N87" s="209"/>
      <c r="O87" s="206"/>
      <c r="P87" s="206"/>
      <c r="Q87" s="206"/>
      <c r="R87" s="206"/>
      <c r="S87" s="206"/>
      <c r="T87" s="206"/>
      <c r="U87" s="206"/>
      <c r="V87" s="206"/>
      <c r="W87" s="206"/>
      <c r="X87" s="206"/>
      <c r="Y87" s="206"/>
      <c r="Z87" s="206"/>
    </row>
    <row r="88" spans="1:26" ht="15.75" hidden="1" customHeight="1" x14ac:dyDescent="0.25">
      <c r="A88" s="396"/>
      <c r="B88" s="260"/>
      <c r="C88" s="209"/>
      <c r="D88" s="209"/>
      <c r="E88" s="209"/>
      <c r="F88" s="209"/>
      <c r="G88" s="209"/>
      <c r="H88" s="209"/>
      <c r="I88" s="209"/>
      <c r="J88" s="209"/>
      <c r="K88" s="209"/>
      <c r="L88" s="209"/>
      <c r="M88" s="209"/>
      <c r="N88" s="209"/>
      <c r="O88" s="206"/>
      <c r="P88" s="206"/>
      <c r="Q88" s="206"/>
      <c r="R88" s="206"/>
      <c r="S88" s="206"/>
      <c r="T88" s="206"/>
      <c r="U88" s="206"/>
      <c r="V88" s="206"/>
      <c r="W88" s="206"/>
      <c r="X88" s="206"/>
      <c r="Y88" s="206"/>
      <c r="Z88" s="206"/>
    </row>
    <row r="89" spans="1:26" ht="15.75" hidden="1" customHeight="1" x14ac:dyDescent="0.25">
      <c r="A89" s="396"/>
      <c r="B89" s="260"/>
      <c r="C89" s="209"/>
      <c r="D89" s="209"/>
      <c r="E89" s="209"/>
      <c r="F89" s="209"/>
      <c r="G89" s="209"/>
      <c r="H89" s="209"/>
      <c r="I89" s="209"/>
      <c r="J89" s="209"/>
      <c r="K89" s="209"/>
      <c r="L89" s="209"/>
      <c r="M89" s="209"/>
      <c r="N89" s="209"/>
      <c r="O89" s="206"/>
      <c r="P89" s="206"/>
      <c r="Q89" s="206"/>
      <c r="R89" s="206"/>
      <c r="S89" s="206"/>
      <c r="T89" s="206"/>
      <c r="U89" s="206"/>
      <c r="V89" s="206"/>
      <c r="W89" s="206"/>
      <c r="X89" s="206"/>
      <c r="Y89" s="206"/>
      <c r="Z89" s="206"/>
    </row>
    <row r="90" spans="1:26" ht="15.75" hidden="1" customHeight="1" x14ac:dyDescent="0.25">
      <c r="A90" s="396"/>
      <c r="B90" s="260"/>
      <c r="C90" s="209"/>
      <c r="D90" s="209"/>
      <c r="E90" s="209"/>
      <c r="F90" s="209"/>
      <c r="G90" s="209"/>
      <c r="H90" s="209"/>
      <c r="I90" s="209"/>
      <c r="J90" s="209"/>
      <c r="K90" s="209"/>
      <c r="L90" s="209"/>
      <c r="M90" s="209"/>
      <c r="N90" s="209"/>
      <c r="O90" s="206"/>
      <c r="P90" s="206"/>
      <c r="Q90" s="206"/>
      <c r="R90" s="206"/>
      <c r="S90" s="206"/>
      <c r="T90" s="206"/>
      <c r="U90" s="206"/>
      <c r="V90" s="206"/>
      <c r="W90" s="206"/>
      <c r="X90" s="206"/>
      <c r="Y90" s="206"/>
      <c r="Z90" s="206"/>
    </row>
    <row r="91" spans="1:26" ht="15.75" hidden="1" customHeight="1" x14ac:dyDescent="0.25">
      <c r="A91" s="396"/>
      <c r="B91" s="260"/>
      <c r="C91" s="209"/>
      <c r="D91" s="209"/>
      <c r="E91" s="209"/>
      <c r="F91" s="209"/>
      <c r="G91" s="209"/>
      <c r="H91" s="209"/>
      <c r="I91" s="209"/>
      <c r="J91" s="209"/>
      <c r="K91" s="209"/>
      <c r="L91" s="209"/>
      <c r="M91" s="209"/>
      <c r="N91" s="209"/>
      <c r="O91" s="206"/>
      <c r="P91" s="206"/>
      <c r="Q91" s="206"/>
      <c r="R91" s="206"/>
      <c r="S91" s="206"/>
      <c r="T91" s="206"/>
      <c r="U91" s="206"/>
      <c r="V91" s="206"/>
      <c r="W91" s="206"/>
      <c r="X91" s="206"/>
      <c r="Y91" s="206"/>
      <c r="Z91" s="206"/>
    </row>
    <row r="92" spans="1:26" ht="15.75" hidden="1" customHeight="1" x14ac:dyDescent="0.25">
      <c r="A92" s="396"/>
      <c r="B92" s="260"/>
      <c r="C92" s="210"/>
      <c r="D92" s="209"/>
      <c r="E92" s="209"/>
      <c r="F92" s="209"/>
      <c r="G92" s="209"/>
      <c r="H92" s="209"/>
      <c r="I92" s="209"/>
      <c r="J92" s="209"/>
      <c r="K92" s="209"/>
      <c r="L92" s="209"/>
      <c r="M92" s="209"/>
      <c r="N92" s="209"/>
      <c r="O92" s="206"/>
      <c r="P92" s="206"/>
      <c r="Q92" s="206"/>
      <c r="R92" s="206"/>
      <c r="S92" s="206"/>
      <c r="T92" s="206"/>
      <c r="U92" s="206"/>
      <c r="V92" s="206"/>
      <c r="W92" s="206"/>
      <c r="X92" s="206"/>
      <c r="Y92" s="206"/>
      <c r="Z92" s="206"/>
    </row>
    <row r="93" spans="1:26" ht="15.75" hidden="1" customHeight="1" x14ac:dyDescent="0.25">
      <c r="A93" s="396"/>
      <c r="B93" s="260"/>
      <c r="C93" s="210"/>
      <c r="D93" s="209"/>
      <c r="E93" s="209"/>
      <c r="F93" s="209"/>
      <c r="G93" s="209"/>
      <c r="H93" s="209"/>
      <c r="I93" s="209"/>
      <c r="J93" s="209"/>
      <c r="K93" s="209"/>
      <c r="L93" s="209"/>
      <c r="M93" s="209"/>
      <c r="N93" s="209"/>
      <c r="O93" s="206"/>
      <c r="P93" s="206"/>
      <c r="Q93" s="206"/>
      <c r="R93" s="206"/>
      <c r="S93" s="206"/>
      <c r="T93" s="206"/>
      <c r="U93" s="206"/>
      <c r="V93" s="206"/>
      <c r="W93" s="206"/>
      <c r="X93" s="206"/>
      <c r="Y93" s="206"/>
      <c r="Z93" s="206"/>
    </row>
    <row r="94" spans="1:26" ht="15.75" hidden="1" customHeight="1" x14ac:dyDescent="0.25">
      <c r="A94" s="396"/>
      <c r="B94" s="260"/>
      <c r="C94" s="210"/>
      <c r="D94" s="209"/>
      <c r="E94" s="209"/>
      <c r="F94" s="209"/>
      <c r="G94" s="209"/>
      <c r="H94" s="209"/>
      <c r="I94" s="209"/>
      <c r="J94" s="209"/>
      <c r="K94" s="209"/>
      <c r="L94" s="209"/>
      <c r="M94" s="209"/>
      <c r="N94" s="209"/>
      <c r="O94" s="206"/>
      <c r="P94" s="206"/>
      <c r="Q94" s="206"/>
      <c r="R94" s="206"/>
      <c r="S94" s="206"/>
      <c r="T94" s="206"/>
      <c r="U94" s="206"/>
      <c r="V94" s="206"/>
      <c r="W94" s="206"/>
      <c r="X94" s="206"/>
      <c r="Y94" s="206"/>
      <c r="Z94" s="206"/>
    </row>
    <row r="95" spans="1:26" ht="15.75" hidden="1" customHeight="1" x14ac:dyDescent="0.25">
      <c r="A95" s="396"/>
      <c r="B95" s="260"/>
      <c r="C95" s="210"/>
      <c r="D95" s="209"/>
      <c r="E95" s="209"/>
      <c r="F95" s="209"/>
      <c r="G95" s="209"/>
      <c r="H95" s="209"/>
      <c r="I95" s="209"/>
      <c r="J95" s="209"/>
      <c r="K95" s="209"/>
      <c r="L95" s="209"/>
      <c r="M95" s="209"/>
      <c r="N95" s="209"/>
      <c r="O95" s="206"/>
      <c r="P95" s="206"/>
      <c r="Q95" s="206"/>
      <c r="R95" s="206"/>
      <c r="S95" s="206"/>
      <c r="T95" s="206"/>
      <c r="U95" s="206"/>
      <c r="V95" s="206"/>
      <c r="W95" s="206"/>
      <c r="X95" s="206"/>
      <c r="Y95" s="206"/>
      <c r="Z95" s="206"/>
    </row>
    <row r="96" spans="1:26" ht="15.75" hidden="1" customHeight="1" x14ac:dyDescent="0.25">
      <c r="A96" s="396"/>
      <c r="B96" s="260"/>
      <c r="C96" s="210"/>
      <c r="D96" s="209"/>
      <c r="E96" s="209"/>
      <c r="F96" s="209"/>
      <c r="G96" s="209"/>
      <c r="H96" s="209"/>
      <c r="I96" s="209"/>
      <c r="J96" s="209"/>
      <c r="K96" s="209"/>
      <c r="L96" s="209"/>
      <c r="M96" s="209"/>
      <c r="N96" s="209"/>
      <c r="O96" s="206"/>
      <c r="P96" s="206"/>
      <c r="Q96" s="206"/>
      <c r="R96" s="206"/>
      <c r="S96" s="206"/>
      <c r="T96" s="206"/>
      <c r="U96" s="206"/>
      <c r="V96" s="206"/>
      <c r="W96" s="206"/>
      <c r="X96" s="206"/>
      <c r="Y96" s="206"/>
      <c r="Z96" s="206"/>
    </row>
    <row r="97" spans="1:26" ht="15.75" hidden="1" customHeight="1" x14ac:dyDescent="0.25">
      <c r="A97" s="396"/>
      <c r="B97" s="260"/>
      <c r="C97" s="210"/>
      <c r="D97" s="209"/>
      <c r="E97" s="209"/>
      <c r="F97" s="209"/>
      <c r="G97" s="209"/>
      <c r="H97" s="209"/>
      <c r="I97" s="209"/>
      <c r="J97" s="209"/>
      <c r="K97" s="209"/>
      <c r="L97" s="209"/>
      <c r="M97" s="209"/>
      <c r="N97" s="209"/>
      <c r="O97" s="206"/>
      <c r="P97" s="206"/>
      <c r="Q97" s="206"/>
      <c r="R97" s="206"/>
      <c r="S97" s="206"/>
      <c r="T97" s="206"/>
      <c r="U97" s="206"/>
      <c r="V97" s="206"/>
      <c r="W97" s="206"/>
      <c r="X97" s="206"/>
      <c r="Y97" s="206"/>
      <c r="Z97" s="206"/>
    </row>
    <row r="98" spans="1:26" ht="15.75" hidden="1" customHeight="1" x14ac:dyDescent="0.25">
      <c r="A98" s="396"/>
      <c r="B98" s="260"/>
      <c r="C98" s="210"/>
      <c r="D98" s="209"/>
      <c r="E98" s="209"/>
      <c r="F98" s="209"/>
      <c r="G98" s="209"/>
      <c r="H98" s="209"/>
      <c r="I98" s="209"/>
      <c r="J98" s="209"/>
      <c r="K98" s="209"/>
      <c r="L98" s="209"/>
      <c r="M98" s="209"/>
      <c r="N98" s="209"/>
      <c r="O98" s="206"/>
      <c r="P98" s="206"/>
      <c r="Q98" s="206"/>
      <c r="R98" s="206"/>
      <c r="S98" s="206"/>
      <c r="T98" s="206"/>
      <c r="U98" s="206"/>
      <c r="V98" s="206"/>
      <c r="W98" s="206"/>
      <c r="X98" s="206"/>
      <c r="Y98" s="206"/>
      <c r="Z98" s="206"/>
    </row>
    <row r="99" spans="1:26" ht="15.75" hidden="1" customHeight="1" x14ac:dyDescent="0.25">
      <c r="A99" s="396"/>
      <c r="B99" s="260"/>
      <c r="C99" s="210"/>
      <c r="D99" s="209"/>
      <c r="E99" s="209"/>
      <c r="F99" s="209"/>
      <c r="G99" s="209"/>
      <c r="H99" s="209"/>
      <c r="I99" s="209"/>
      <c r="J99" s="209"/>
      <c r="K99" s="209"/>
      <c r="L99" s="209"/>
      <c r="M99" s="209"/>
      <c r="N99" s="209"/>
      <c r="O99" s="206"/>
      <c r="P99" s="206"/>
      <c r="Q99" s="206"/>
      <c r="R99" s="206"/>
      <c r="S99" s="206"/>
      <c r="T99" s="206"/>
      <c r="U99" s="206"/>
      <c r="V99" s="206"/>
      <c r="W99" s="206"/>
      <c r="X99" s="206"/>
      <c r="Y99" s="206"/>
      <c r="Z99" s="206"/>
    </row>
    <row r="100" spans="1:26" ht="15.75" hidden="1" customHeight="1" x14ac:dyDescent="0.25">
      <c r="A100" s="396"/>
      <c r="B100" s="260"/>
      <c r="C100" s="210"/>
      <c r="D100" s="209"/>
      <c r="E100" s="209"/>
      <c r="F100" s="209"/>
      <c r="G100" s="209"/>
      <c r="H100" s="209"/>
      <c r="I100" s="209"/>
      <c r="J100" s="209"/>
      <c r="K100" s="209"/>
      <c r="L100" s="209"/>
      <c r="M100" s="209"/>
      <c r="N100" s="209"/>
      <c r="O100" s="206"/>
      <c r="P100" s="206"/>
      <c r="Q100" s="206"/>
      <c r="R100" s="206"/>
      <c r="S100" s="206"/>
      <c r="T100" s="206"/>
      <c r="U100" s="206"/>
      <c r="V100" s="206"/>
      <c r="W100" s="206"/>
      <c r="X100" s="206"/>
      <c r="Y100" s="206"/>
      <c r="Z100" s="206"/>
    </row>
    <row r="101" spans="1:26" ht="15.75" hidden="1" customHeight="1" x14ac:dyDescent="0.25">
      <c r="A101" s="396"/>
      <c r="B101" s="260"/>
      <c r="C101" s="210"/>
      <c r="D101" s="209"/>
      <c r="E101" s="209"/>
      <c r="F101" s="209"/>
      <c r="G101" s="209"/>
      <c r="H101" s="209"/>
      <c r="I101" s="209"/>
      <c r="J101" s="209"/>
      <c r="K101" s="209"/>
      <c r="L101" s="209"/>
      <c r="M101" s="209"/>
      <c r="N101" s="209"/>
      <c r="O101" s="206"/>
      <c r="P101" s="206"/>
      <c r="Q101" s="206"/>
      <c r="R101" s="206"/>
      <c r="S101" s="206"/>
      <c r="T101" s="206"/>
      <c r="U101" s="206"/>
      <c r="V101" s="206"/>
      <c r="W101" s="206"/>
      <c r="X101" s="206"/>
      <c r="Y101" s="206"/>
      <c r="Z101" s="206"/>
    </row>
    <row r="102" spans="1:26" ht="15.75" hidden="1" customHeight="1" x14ac:dyDescent="0.25">
      <c r="A102" s="396"/>
      <c r="B102" s="260"/>
      <c r="C102" s="210"/>
      <c r="D102" s="209"/>
      <c r="E102" s="209"/>
      <c r="F102" s="209"/>
      <c r="G102" s="209"/>
      <c r="H102" s="209"/>
      <c r="I102" s="209"/>
      <c r="J102" s="209"/>
      <c r="K102" s="209"/>
      <c r="L102" s="209"/>
      <c r="M102" s="209"/>
      <c r="N102" s="209"/>
      <c r="O102" s="206"/>
      <c r="P102" s="206"/>
      <c r="Q102" s="206"/>
      <c r="R102" s="206"/>
      <c r="S102" s="206"/>
      <c r="T102" s="206"/>
      <c r="U102" s="206"/>
      <c r="V102" s="206"/>
      <c r="W102" s="206"/>
      <c r="X102" s="206"/>
      <c r="Y102" s="206"/>
      <c r="Z102" s="206"/>
    </row>
    <row r="103" spans="1:26" ht="15.75" hidden="1" customHeight="1" x14ac:dyDescent="0.25">
      <c r="A103" s="396"/>
      <c r="B103" s="260"/>
      <c r="C103" s="210"/>
      <c r="D103" s="209"/>
      <c r="E103" s="209"/>
      <c r="F103" s="209"/>
      <c r="G103" s="209"/>
      <c r="H103" s="209"/>
      <c r="I103" s="209"/>
      <c r="J103" s="209"/>
      <c r="K103" s="209"/>
      <c r="L103" s="209"/>
      <c r="M103" s="209"/>
      <c r="N103" s="209"/>
      <c r="O103" s="206"/>
      <c r="P103" s="206"/>
      <c r="Q103" s="206"/>
      <c r="R103" s="206"/>
      <c r="S103" s="206"/>
      <c r="T103" s="206"/>
      <c r="U103" s="206"/>
      <c r="V103" s="206"/>
      <c r="W103" s="206"/>
      <c r="X103" s="206"/>
      <c r="Y103" s="206"/>
      <c r="Z103" s="206"/>
    </row>
    <row r="104" spans="1:26" ht="15.75" hidden="1" customHeight="1" x14ac:dyDescent="0.25">
      <c r="A104" s="396"/>
      <c r="B104" s="260"/>
      <c r="C104" s="210"/>
      <c r="D104" s="209"/>
      <c r="E104" s="209"/>
      <c r="F104" s="209"/>
      <c r="G104" s="209"/>
      <c r="H104" s="209"/>
      <c r="I104" s="209"/>
      <c r="J104" s="209"/>
      <c r="K104" s="209"/>
      <c r="L104" s="209"/>
      <c r="M104" s="209"/>
      <c r="N104" s="209"/>
      <c r="O104" s="206"/>
      <c r="P104" s="206"/>
      <c r="Q104" s="206"/>
      <c r="R104" s="206"/>
      <c r="S104" s="206"/>
      <c r="T104" s="206"/>
      <c r="U104" s="206"/>
      <c r="V104" s="206"/>
      <c r="W104" s="206"/>
      <c r="X104" s="206"/>
      <c r="Y104" s="206"/>
      <c r="Z104" s="206"/>
    </row>
    <row r="105" spans="1:26" ht="15.75" hidden="1" customHeight="1" x14ac:dyDescent="0.25">
      <c r="A105" s="396"/>
      <c r="B105" s="260"/>
      <c r="C105" s="210"/>
      <c r="D105" s="209"/>
      <c r="E105" s="209"/>
      <c r="F105" s="209"/>
      <c r="G105" s="209"/>
      <c r="H105" s="209"/>
      <c r="I105" s="209"/>
      <c r="J105" s="209"/>
      <c r="K105" s="209"/>
      <c r="L105" s="209"/>
      <c r="M105" s="209"/>
      <c r="N105" s="209"/>
      <c r="O105" s="206"/>
      <c r="P105" s="206"/>
      <c r="Q105" s="206"/>
      <c r="R105" s="206"/>
      <c r="S105" s="206"/>
      <c r="T105" s="206"/>
      <c r="U105" s="206"/>
      <c r="V105" s="206"/>
      <c r="W105" s="206"/>
      <c r="X105" s="206"/>
      <c r="Y105" s="206"/>
      <c r="Z105" s="206"/>
    </row>
    <row r="106" spans="1:26" ht="15.75" hidden="1" customHeight="1" x14ac:dyDescent="0.25">
      <c r="A106" s="396"/>
      <c r="B106" s="260"/>
      <c r="C106" s="210"/>
      <c r="D106" s="209"/>
      <c r="E106" s="209"/>
      <c r="F106" s="209"/>
      <c r="G106" s="209"/>
      <c r="H106" s="209"/>
      <c r="I106" s="209"/>
      <c r="J106" s="209"/>
      <c r="K106" s="209"/>
      <c r="L106" s="209"/>
      <c r="M106" s="209"/>
      <c r="N106" s="209"/>
      <c r="O106" s="206"/>
      <c r="P106" s="206"/>
      <c r="Q106" s="206"/>
      <c r="R106" s="206"/>
      <c r="S106" s="206"/>
      <c r="T106" s="206"/>
      <c r="U106" s="206"/>
      <c r="V106" s="206"/>
      <c r="W106" s="206"/>
      <c r="X106" s="206"/>
      <c r="Y106" s="206"/>
      <c r="Z106" s="206"/>
    </row>
    <row r="107" spans="1:26" ht="15.75" hidden="1" customHeight="1" x14ac:dyDescent="0.25">
      <c r="A107" s="396"/>
      <c r="B107" s="260"/>
      <c r="C107" s="210"/>
      <c r="D107" s="209"/>
      <c r="E107" s="209"/>
      <c r="F107" s="209"/>
      <c r="G107" s="209"/>
      <c r="H107" s="209"/>
      <c r="I107" s="209"/>
      <c r="J107" s="209"/>
      <c r="K107" s="209"/>
      <c r="L107" s="209"/>
      <c r="M107" s="209"/>
      <c r="N107" s="209"/>
      <c r="O107" s="206"/>
      <c r="P107" s="206"/>
      <c r="Q107" s="206"/>
      <c r="R107" s="206"/>
      <c r="S107" s="206"/>
      <c r="T107" s="206"/>
      <c r="U107" s="206"/>
      <c r="V107" s="206"/>
      <c r="W107" s="206"/>
      <c r="X107" s="206"/>
      <c r="Y107" s="206"/>
      <c r="Z107" s="206"/>
    </row>
    <row r="108" spans="1:26" ht="15.75" hidden="1" customHeight="1" x14ac:dyDescent="0.25">
      <c r="A108" s="396"/>
      <c r="B108" s="260"/>
      <c r="C108" s="210"/>
      <c r="D108" s="209"/>
      <c r="E108" s="209"/>
      <c r="F108" s="209"/>
      <c r="G108" s="209"/>
      <c r="H108" s="209"/>
      <c r="I108" s="209"/>
      <c r="J108" s="209"/>
      <c r="K108" s="209"/>
      <c r="L108" s="209"/>
      <c r="M108" s="209"/>
      <c r="N108" s="209"/>
      <c r="O108" s="206"/>
      <c r="P108" s="206"/>
      <c r="Q108" s="206"/>
      <c r="R108" s="206"/>
      <c r="S108" s="206"/>
      <c r="T108" s="206"/>
      <c r="U108" s="206"/>
      <c r="V108" s="206"/>
      <c r="W108" s="206"/>
      <c r="X108" s="206"/>
      <c r="Y108" s="206"/>
      <c r="Z108" s="206"/>
    </row>
    <row r="109" spans="1:26" ht="15.75" hidden="1" customHeight="1" x14ac:dyDescent="0.25">
      <c r="A109" s="396"/>
      <c r="B109" s="260"/>
      <c r="C109" s="210"/>
      <c r="D109" s="209"/>
      <c r="E109" s="209"/>
      <c r="F109" s="209"/>
      <c r="G109" s="209"/>
      <c r="H109" s="209"/>
      <c r="I109" s="209"/>
      <c r="J109" s="209"/>
      <c r="K109" s="209"/>
      <c r="L109" s="209"/>
      <c r="M109" s="209"/>
      <c r="N109" s="209"/>
      <c r="O109" s="206"/>
      <c r="P109" s="206"/>
      <c r="Q109" s="206"/>
      <c r="R109" s="206"/>
      <c r="S109" s="206"/>
      <c r="T109" s="206"/>
      <c r="U109" s="206"/>
      <c r="V109" s="206"/>
      <c r="W109" s="206"/>
      <c r="X109" s="206"/>
      <c r="Y109" s="206"/>
      <c r="Z109" s="206"/>
    </row>
    <row r="110" spans="1:26" ht="15.75" hidden="1" customHeight="1" x14ac:dyDescent="0.25">
      <c r="A110" s="396"/>
      <c r="B110" s="260"/>
      <c r="C110" s="210"/>
      <c r="D110" s="209"/>
      <c r="E110" s="209"/>
      <c r="F110" s="209"/>
      <c r="G110" s="209"/>
      <c r="H110" s="209"/>
      <c r="I110" s="209"/>
      <c r="J110" s="209"/>
      <c r="K110" s="209"/>
      <c r="L110" s="209"/>
      <c r="M110" s="209"/>
      <c r="N110" s="209"/>
      <c r="O110" s="206"/>
      <c r="P110" s="206"/>
      <c r="Q110" s="206"/>
      <c r="R110" s="206"/>
      <c r="S110" s="206"/>
      <c r="T110" s="206"/>
      <c r="U110" s="206"/>
      <c r="V110" s="206"/>
      <c r="W110" s="206"/>
      <c r="X110" s="206"/>
      <c r="Y110" s="206"/>
      <c r="Z110" s="206"/>
    </row>
    <row r="111" spans="1:26" ht="15.75" hidden="1" customHeight="1" x14ac:dyDescent="0.25">
      <c r="A111" s="396"/>
      <c r="B111" s="260"/>
      <c r="C111" s="210"/>
      <c r="D111" s="209"/>
      <c r="E111" s="209"/>
      <c r="F111" s="209"/>
      <c r="G111" s="209"/>
      <c r="H111" s="209"/>
      <c r="I111" s="209"/>
      <c r="J111" s="209"/>
      <c r="K111" s="209"/>
      <c r="L111" s="209"/>
      <c r="M111" s="209"/>
      <c r="N111" s="209"/>
      <c r="O111" s="206"/>
      <c r="P111" s="206"/>
      <c r="Q111" s="206"/>
      <c r="R111" s="206"/>
      <c r="S111" s="206"/>
      <c r="T111" s="206"/>
      <c r="U111" s="206"/>
      <c r="V111" s="206"/>
      <c r="W111" s="206"/>
      <c r="X111" s="206"/>
      <c r="Y111" s="206"/>
      <c r="Z111" s="206"/>
    </row>
    <row r="112" spans="1:26" ht="15.75" hidden="1" customHeight="1" x14ac:dyDescent="0.25">
      <c r="A112" s="396"/>
      <c r="B112" s="260"/>
      <c r="C112" s="210"/>
      <c r="D112" s="209"/>
      <c r="E112" s="209"/>
      <c r="F112" s="209"/>
      <c r="G112" s="209"/>
      <c r="H112" s="209"/>
      <c r="I112" s="209"/>
      <c r="J112" s="209"/>
      <c r="K112" s="209"/>
      <c r="L112" s="209"/>
      <c r="M112" s="209"/>
      <c r="N112" s="209"/>
      <c r="O112" s="206"/>
      <c r="P112" s="206"/>
      <c r="Q112" s="206"/>
      <c r="R112" s="206"/>
      <c r="S112" s="206"/>
      <c r="T112" s="206"/>
      <c r="U112" s="206"/>
      <c r="V112" s="206"/>
      <c r="W112" s="206"/>
      <c r="X112" s="206"/>
      <c r="Y112" s="206"/>
      <c r="Z112" s="206"/>
    </row>
    <row r="113" spans="1:26" ht="15.75" hidden="1" customHeight="1" x14ac:dyDescent="0.25">
      <c r="A113" s="396"/>
      <c r="B113" s="260"/>
      <c r="C113" s="210"/>
      <c r="D113" s="209"/>
      <c r="E113" s="209"/>
      <c r="F113" s="209"/>
      <c r="G113" s="209"/>
      <c r="H113" s="209"/>
      <c r="I113" s="209"/>
      <c r="J113" s="209"/>
      <c r="K113" s="209"/>
      <c r="L113" s="209"/>
      <c r="M113" s="209"/>
      <c r="N113" s="209"/>
      <c r="O113" s="206"/>
      <c r="P113" s="206"/>
      <c r="Q113" s="206"/>
      <c r="R113" s="206"/>
      <c r="S113" s="206"/>
      <c r="T113" s="206"/>
      <c r="U113" s="206"/>
      <c r="V113" s="206"/>
      <c r="W113" s="206"/>
      <c r="X113" s="206"/>
      <c r="Y113" s="206"/>
      <c r="Z113" s="206"/>
    </row>
    <row r="114" spans="1:26" ht="15.75" hidden="1" customHeight="1" x14ac:dyDescent="0.25">
      <c r="A114" s="396"/>
      <c r="B114" s="260"/>
      <c r="C114" s="210"/>
      <c r="D114" s="209"/>
      <c r="E114" s="209"/>
      <c r="F114" s="209"/>
      <c r="G114" s="209"/>
      <c r="H114" s="209"/>
      <c r="I114" s="209"/>
      <c r="J114" s="209"/>
      <c r="K114" s="209"/>
      <c r="L114" s="209"/>
      <c r="M114" s="209"/>
      <c r="N114" s="209"/>
      <c r="O114" s="206"/>
      <c r="P114" s="206"/>
      <c r="Q114" s="206"/>
      <c r="R114" s="206"/>
      <c r="S114" s="206"/>
      <c r="T114" s="206"/>
      <c r="U114" s="206"/>
      <c r="V114" s="206"/>
      <c r="W114" s="206"/>
      <c r="X114" s="206"/>
      <c r="Y114" s="206"/>
      <c r="Z114" s="206"/>
    </row>
    <row r="115" spans="1:26" ht="15.75" hidden="1" customHeight="1" x14ac:dyDescent="0.25">
      <c r="A115" s="396"/>
      <c r="B115" s="260"/>
      <c r="C115" s="210"/>
      <c r="D115" s="209"/>
      <c r="E115" s="209"/>
      <c r="F115" s="209"/>
      <c r="G115" s="209"/>
      <c r="H115" s="209"/>
      <c r="I115" s="209"/>
      <c r="J115" s="209"/>
      <c r="K115" s="209"/>
      <c r="L115" s="209"/>
      <c r="M115" s="209"/>
      <c r="N115" s="209"/>
      <c r="O115" s="206"/>
      <c r="P115" s="206"/>
      <c r="Q115" s="206"/>
      <c r="R115" s="206"/>
      <c r="S115" s="206"/>
      <c r="T115" s="206"/>
      <c r="U115" s="206"/>
      <c r="V115" s="206"/>
      <c r="W115" s="206"/>
      <c r="X115" s="206"/>
      <c r="Y115" s="206"/>
      <c r="Z115" s="206"/>
    </row>
    <row r="116" spans="1:26" ht="15.75" hidden="1" customHeight="1" x14ac:dyDescent="0.25">
      <c r="A116" s="396"/>
      <c r="B116" s="260"/>
      <c r="C116" s="210"/>
      <c r="D116" s="209"/>
      <c r="E116" s="209"/>
      <c r="F116" s="209"/>
      <c r="G116" s="209"/>
      <c r="H116" s="209"/>
      <c r="I116" s="209"/>
      <c r="J116" s="209"/>
      <c r="K116" s="209"/>
      <c r="L116" s="209"/>
      <c r="M116" s="209"/>
      <c r="N116" s="209"/>
      <c r="O116" s="206"/>
      <c r="P116" s="206"/>
      <c r="Q116" s="206"/>
      <c r="R116" s="206"/>
      <c r="S116" s="206"/>
      <c r="T116" s="206"/>
      <c r="U116" s="206"/>
      <c r="V116" s="206"/>
      <c r="W116" s="206"/>
      <c r="X116" s="206"/>
      <c r="Y116" s="206"/>
      <c r="Z116" s="206"/>
    </row>
    <row r="117" spans="1:26" ht="15.75" hidden="1" customHeight="1" x14ac:dyDescent="0.25">
      <c r="A117" s="396"/>
      <c r="B117" s="260"/>
      <c r="C117" s="210"/>
      <c r="D117" s="209"/>
      <c r="E117" s="209"/>
      <c r="F117" s="209"/>
      <c r="G117" s="209"/>
      <c r="H117" s="209"/>
      <c r="I117" s="209"/>
      <c r="J117" s="209"/>
      <c r="K117" s="209"/>
      <c r="L117" s="209"/>
      <c r="M117" s="209"/>
      <c r="N117" s="209"/>
      <c r="O117" s="206"/>
      <c r="P117" s="206"/>
      <c r="Q117" s="206"/>
      <c r="R117" s="206"/>
      <c r="S117" s="206"/>
      <c r="T117" s="206"/>
      <c r="U117" s="206"/>
      <c r="V117" s="206"/>
      <c r="W117" s="206"/>
      <c r="X117" s="206"/>
      <c r="Y117" s="206"/>
      <c r="Z117" s="206"/>
    </row>
    <row r="118" spans="1:26" ht="15.75" hidden="1" customHeight="1" x14ac:dyDescent="0.25">
      <c r="A118" s="396"/>
      <c r="B118" s="260"/>
      <c r="C118" s="210"/>
      <c r="D118" s="209"/>
      <c r="E118" s="209"/>
      <c r="F118" s="209"/>
      <c r="G118" s="209"/>
      <c r="H118" s="209"/>
      <c r="I118" s="209"/>
      <c r="J118" s="209"/>
      <c r="K118" s="209"/>
      <c r="L118" s="209"/>
      <c r="M118" s="209"/>
      <c r="N118" s="209"/>
      <c r="O118" s="206"/>
      <c r="P118" s="206"/>
      <c r="Q118" s="206"/>
      <c r="R118" s="206"/>
      <c r="S118" s="206"/>
      <c r="T118" s="206"/>
      <c r="U118" s="206"/>
      <c r="V118" s="206"/>
      <c r="W118" s="206"/>
      <c r="X118" s="206"/>
      <c r="Y118" s="206"/>
      <c r="Z118" s="206"/>
    </row>
    <row r="119" spans="1:26" ht="15.75" hidden="1" customHeight="1" x14ac:dyDescent="0.25">
      <c r="A119" s="396"/>
      <c r="B119" s="260"/>
      <c r="C119" s="210"/>
      <c r="D119" s="209"/>
      <c r="E119" s="209"/>
      <c r="F119" s="209"/>
      <c r="G119" s="209"/>
      <c r="H119" s="209"/>
      <c r="I119" s="209"/>
      <c r="J119" s="209"/>
      <c r="K119" s="209"/>
      <c r="L119" s="209"/>
      <c r="M119" s="209"/>
      <c r="N119" s="209"/>
      <c r="O119" s="206"/>
      <c r="P119" s="206"/>
      <c r="Q119" s="206"/>
      <c r="R119" s="206"/>
      <c r="S119" s="206"/>
      <c r="T119" s="206"/>
      <c r="U119" s="206"/>
      <c r="V119" s="206"/>
      <c r="W119" s="206"/>
      <c r="X119" s="206"/>
      <c r="Y119" s="206"/>
      <c r="Z119" s="206"/>
    </row>
    <row r="120" spans="1:26" ht="15.75" hidden="1" customHeight="1" x14ac:dyDescent="0.25">
      <c r="A120" s="396"/>
      <c r="B120" s="260"/>
      <c r="C120" s="210"/>
      <c r="D120" s="209"/>
      <c r="E120" s="209"/>
      <c r="F120" s="209"/>
      <c r="G120" s="209"/>
      <c r="H120" s="209"/>
      <c r="I120" s="209"/>
      <c r="J120" s="209"/>
      <c r="K120" s="209"/>
      <c r="L120" s="209"/>
      <c r="M120" s="209"/>
      <c r="N120" s="209"/>
      <c r="O120" s="206"/>
      <c r="P120" s="206"/>
      <c r="Q120" s="206"/>
      <c r="R120" s="206"/>
      <c r="S120" s="206"/>
      <c r="T120" s="206"/>
      <c r="U120" s="206"/>
      <c r="V120" s="206"/>
      <c r="W120" s="206"/>
      <c r="X120" s="206"/>
      <c r="Y120" s="206"/>
      <c r="Z120" s="206"/>
    </row>
    <row r="121" spans="1:26" ht="15.75" hidden="1" customHeight="1" x14ac:dyDescent="0.25">
      <c r="A121" s="396"/>
      <c r="B121" s="260"/>
      <c r="C121" s="210"/>
      <c r="D121" s="209"/>
      <c r="E121" s="209"/>
      <c r="F121" s="209"/>
      <c r="G121" s="209"/>
      <c r="H121" s="209"/>
      <c r="I121" s="209"/>
      <c r="J121" s="209"/>
      <c r="K121" s="209"/>
      <c r="L121" s="209"/>
      <c r="M121" s="209"/>
      <c r="N121" s="209"/>
      <c r="O121" s="206"/>
      <c r="P121" s="206"/>
      <c r="Q121" s="206"/>
      <c r="R121" s="206"/>
      <c r="S121" s="206"/>
      <c r="T121" s="206"/>
      <c r="U121" s="206"/>
      <c r="V121" s="206"/>
      <c r="W121" s="206"/>
      <c r="X121" s="206"/>
      <c r="Y121" s="206"/>
      <c r="Z121" s="206"/>
    </row>
    <row r="122" spans="1:26" ht="15.75" hidden="1" customHeight="1" x14ac:dyDescent="0.25">
      <c r="A122" s="396"/>
      <c r="B122" s="260"/>
      <c r="C122" s="210"/>
      <c r="D122" s="209"/>
      <c r="E122" s="209"/>
      <c r="F122" s="209"/>
      <c r="G122" s="209"/>
      <c r="H122" s="209"/>
      <c r="I122" s="209"/>
      <c r="J122" s="209"/>
      <c r="K122" s="209"/>
      <c r="L122" s="209"/>
      <c r="M122" s="209"/>
      <c r="N122" s="209"/>
      <c r="O122" s="206"/>
      <c r="P122" s="206"/>
      <c r="Q122" s="206"/>
      <c r="R122" s="206"/>
      <c r="S122" s="206"/>
      <c r="T122" s="206"/>
      <c r="U122" s="206"/>
      <c r="V122" s="206"/>
      <c r="W122" s="206"/>
      <c r="X122" s="206"/>
      <c r="Y122" s="206"/>
      <c r="Z122" s="206"/>
    </row>
    <row r="123" spans="1:26" ht="15.75" hidden="1" customHeight="1" x14ac:dyDescent="0.25">
      <c r="A123" s="396"/>
      <c r="B123" s="260"/>
      <c r="C123" s="210"/>
      <c r="D123" s="209"/>
      <c r="E123" s="209"/>
      <c r="F123" s="209"/>
      <c r="G123" s="209"/>
      <c r="H123" s="209"/>
      <c r="I123" s="209"/>
      <c r="J123" s="209"/>
      <c r="K123" s="209"/>
      <c r="L123" s="209"/>
      <c r="M123" s="209"/>
      <c r="N123" s="209"/>
      <c r="O123" s="206"/>
      <c r="P123" s="206"/>
      <c r="Q123" s="206"/>
      <c r="R123" s="206"/>
      <c r="S123" s="206"/>
      <c r="T123" s="206"/>
      <c r="U123" s="206"/>
      <c r="V123" s="206"/>
      <c r="W123" s="206"/>
      <c r="X123" s="206"/>
      <c r="Y123" s="206"/>
      <c r="Z123" s="206"/>
    </row>
    <row r="124" spans="1:26" ht="15.75" hidden="1" customHeight="1" x14ac:dyDescent="0.25">
      <c r="A124" s="396"/>
      <c r="B124" s="260"/>
      <c r="C124" s="210"/>
      <c r="D124" s="209"/>
      <c r="E124" s="209"/>
      <c r="F124" s="209"/>
      <c r="G124" s="209"/>
      <c r="H124" s="209"/>
      <c r="I124" s="209"/>
      <c r="J124" s="209"/>
      <c r="K124" s="209"/>
      <c r="L124" s="209"/>
      <c r="M124" s="209"/>
      <c r="N124" s="209"/>
      <c r="O124" s="206"/>
      <c r="P124" s="206"/>
      <c r="Q124" s="206"/>
      <c r="R124" s="206"/>
      <c r="S124" s="206"/>
      <c r="T124" s="206"/>
      <c r="U124" s="206"/>
      <c r="V124" s="206"/>
      <c r="W124" s="206"/>
      <c r="X124" s="206"/>
      <c r="Y124" s="206"/>
      <c r="Z124" s="206"/>
    </row>
    <row r="125" spans="1:26" ht="15.75" hidden="1" customHeight="1" x14ac:dyDescent="0.25">
      <c r="A125" s="396"/>
      <c r="B125" s="260"/>
      <c r="C125" s="210"/>
      <c r="D125" s="209"/>
      <c r="E125" s="209"/>
      <c r="F125" s="209"/>
      <c r="G125" s="209"/>
      <c r="H125" s="209"/>
      <c r="I125" s="209"/>
      <c r="J125" s="209"/>
      <c r="K125" s="209"/>
      <c r="L125" s="209"/>
      <c r="M125" s="209"/>
      <c r="N125" s="209"/>
      <c r="O125" s="206"/>
      <c r="P125" s="206"/>
      <c r="Q125" s="206"/>
      <c r="R125" s="206"/>
      <c r="S125" s="206"/>
      <c r="T125" s="206"/>
      <c r="U125" s="206"/>
      <c r="V125" s="206"/>
      <c r="W125" s="206"/>
      <c r="X125" s="206"/>
      <c r="Y125" s="206"/>
      <c r="Z125" s="206"/>
    </row>
    <row r="126" spans="1:26" ht="15.75" hidden="1" customHeight="1" x14ac:dyDescent="0.25">
      <c r="A126" s="396"/>
      <c r="B126" s="260"/>
      <c r="C126" s="210"/>
      <c r="D126" s="209"/>
      <c r="E126" s="209"/>
      <c r="F126" s="209"/>
      <c r="G126" s="209"/>
      <c r="H126" s="209"/>
      <c r="I126" s="209"/>
      <c r="J126" s="209"/>
      <c r="K126" s="209"/>
      <c r="L126" s="209"/>
      <c r="M126" s="209"/>
      <c r="N126" s="209"/>
      <c r="O126" s="206"/>
      <c r="P126" s="206"/>
      <c r="Q126" s="206"/>
      <c r="R126" s="206"/>
      <c r="S126" s="206"/>
      <c r="T126" s="206"/>
      <c r="U126" s="206"/>
      <c r="V126" s="206"/>
      <c r="W126" s="206"/>
      <c r="X126" s="206"/>
      <c r="Y126" s="206"/>
      <c r="Z126" s="206"/>
    </row>
    <row r="127" spans="1:26" ht="15.75" hidden="1" customHeight="1" x14ac:dyDescent="0.25">
      <c r="A127" s="396"/>
      <c r="B127" s="260"/>
      <c r="C127" s="210"/>
      <c r="D127" s="209"/>
      <c r="E127" s="209"/>
      <c r="F127" s="209"/>
      <c r="G127" s="209"/>
      <c r="H127" s="209"/>
      <c r="I127" s="209"/>
      <c r="J127" s="209"/>
      <c r="K127" s="209"/>
      <c r="L127" s="209"/>
      <c r="M127" s="209"/>
      <c r="N127" s="209"/>
      <c r="O127" s="206"/>
      <c r="P127" s="206"/>
      <c r="Q127" s="206"/>
      <c r="R127" s="206"/>
      <c r="S127" s="206"/>
      <c r="T127" s="206"/>
      <c r="U127" s="206"/>
      <c r="V127" s="206"/>
      <c r="W127" s="206"/>
      <c r="X127" s="206"/>
      <c r="Y127" s="206"/>
      <c r="Z127" s="206"/>
    </row>
    <row r="128" spans="1:26" ht="15.75" hidden="1" customHeight="1" x14ac:dyDescent="0.25">
      <c r="A128" s="396"/>
      <c r="B128" s="260"/>
      <c r="C128" s="210"/>
      <c r="D128" s="209"/>
      <c r="E128" s="209"/>
      <c r="F128" s="209"/>
      <c r="G128" s="209"/>
      <c r="H128" s="209"/>
      <c r="I128" s="209"/>
      <c r="J128" s="209"/>
      <c r="K128" s="209"/>
      <c r="L128" s="209"/>
      <c r="M128" s="209"/>
      <c r="N128" s="209"/>
      <c r="O128" s="206"/>
      <c r="P128" s="206"/>
      <c r="Q128" s="206"/>
      <c r="R128" s="206"/>
      <c r="S128" s="206"/>
      <c r="T128" s="206"/>
      <c r="U128" s="206"/>
      <c r="V128" s="206"/>
      <c r="W128" s="206"/>
      <c r="X128" s="206"/>
      <c r="Y128" s="206"/>
      <c r="Z128" s="206"/>
    </row>
    <row r="129" spans="1:26" ht="15.75" hidden="1" customHeight="1" x14ac:dyDescent="0.25">
      <c r="A129" s="396"/>
      <c r="B129" s="260"/>
      <c r="C129" s="210"/>
      <c r="D129" s="209"/>
      <c r="E129" s="209"/>
      <c r="F129" s="209"/>
      <c r="G129" s="209"/>
      <c r="H129" s="209"/>
      <c r="I129" s="209"/>
      <c r="J129" s="209"/>
      <c r="K129" s="209"/>
      <c r="L129" s="209"/>
      <c r="M129" s="209"/>
      <c r="N129" s="209"/>
      <c r="O129" s="206"/>
      <c r="P129" s="206"/>
      <c r="Q129" s="206"/>
      <c r="R129" s="206"/>
      <c r="S129" s="206"/>
      <c r="T129" s="206"/>
      <c r="U129" s="206"/>
      <c r="V129" s="206"/>
      <c r="W129" s="206"/>
      <c r="X129" s="206"/>
      <c r="Y129" s="206"/>
      <c r="Z129" s="206"/>
    </row>
    <row r="130" spans="1:26" ht="15.75" hidden="1" customHeight="1" x14ac:dyDescent="0.25">
      <c r="A130" s="396"/>
      <c r="B130" s="260"/>
      <c r="C130" s="210"/>
      <c r="D130" s="209"/>
      <c r="E130" s="209"/>
      <c r="F130" s="209"/>
      <c r="G130" s="209"/>
      <c r="H130" s="209"/>
      <c r="I130" s="209"/>
      <c r="J130" s="209"/>
      <c r="K130" s="209"/>
      <c r="L130" s="209"/>
      <c r="M130" s="209"/>
      <c r="N130" s="209"/>
      <c r="O130" s="206"/>
      <c r="P130" s="206"/>
      <c r="Q130" s="206"/>
      <c r="R130" s="206"/>
      <c r="S130" s="206"/>
      <c r="T130" s="206"/>
      <c r="U130" s="206"/>
      <c r="V130" s="206"/>
      <c r="W130" s="206"/>
      <c r="X130" s="206"/>
      <c r="Y130" s="206"/>
      <c r="Z130" s="206"/>
    </row>
    <row r="131" spans="1:26" ht="15.75" hidden="1" customHeight="1" x14ac:dyDescent="0.25">
      <c r="A131" s="396"/>
      <c r="B131" s="260"/>
      <c r="C131" s="210"/>
      <c r="D131" s="209"/>
      <c r="E131" s="209"/>
      <c r="F131" s="209"/>
      <c r="G131" s="209"/>
      <c r="H131" s="209"/>
      <c r="I131" s="209"/>
      <c r="J131" s="209"/>
      <c r="K131" s="209"/>
      <c r="L131" s="209"/>
      <c r="M131" s="209"/>
      <c r="N131" s="209"/>
      <c r="O131" s="206"/>
      <c r="P131" s="206"/>
      <c r="Q131" s="206"/>
      <c r="R131" s="206"/>
      <c r="S131" s="206"/>
      <c r="T131" s="206"/>
      <c r="U131" s="206"/>
      <c r="V131" s="206"/>
      <c r="W131" s="206"/>
      <c r="X131" s="206"/>
      <c r="Y131" s="206"/>
      <c r="Z131" s="206"/>
    </row>
    <row r="132" spans="1:26" ht="15.75" hidden="1" customHeight="1" x14ac:dyDescent="0.25">
      <c r="A132" s="396"/>
      <c r="B132" s="260"/>
      <c r="C132" s="210"/>
      <c r="D132" s="209"/>
      <c r="E132" s="209"/>
      <c r="F132" s="209"/>
      <c r="G132" s="209"/>
      <c r="H132" s="209"/>
      <c r="I132" s="209"/>
      <c r="J132" s="209"/>
      <c r="K132" s="209"/>
      <c r="L132" s="209"/>
      <c r="M132" s="209"/>
      <c r="N132" s="209"/>
      <c r="O132" s="206"/>
      <c r="P132" s="206"/>
      <c r="Q132" s="206"/>
      <c r="R132" s="206"/>
      <c r="S132" s="206"/>
      <c r="T132" s="206"/>
      <c r="U132" s="206"/>
      <c r="V132" s="206"/>
      <c r="W132" s="206"/>
      <c r="X132" s="206"/>
      <c r="Y132" s="206"/>
      <c r="Z132" s="206"/>
    </row>
    <row r="133" spans="1:26" ht="15.75" hidden="1" customHeight="1" x14ac:dyDescent="0.25">
      <c r="A133" s="396"/>
      <c r="B133" s="260"/>
      <c r="C133" s="210"/>
      <c r="D133" s="209"/>
      <c r="E133" s="209"/>
      <c r="F133" s="209"/>
      <c r="G133" s="209"/>
      <c r="H133" s="209"/>
      <c r="I133" s="209"/>
      <c r="J133" s="209"/>
      <c r="K133" s="209"/>
      <c r="L133" s="209"/>
      <c r="M133" s="209"/>
      <c r="N133" s="209"/>
      <c r="O133" s="206"/>
      <c r="P133" s="206"/>
      <c r="Q133" s="206"/>
      <c r="R133" s="206"/>
      <c r="S133" s="206"/>
      <c r="T133" s="206"/>
      <c r="U133" s="206"/>
      <c r="V133" s="206"/>
      <c r="W133" s="206"/>
      <c r="X133" s="206"/>
      <c r="Y133" s="206"/>
      <c r="Z133" s="206"/>
    </row>
    <row r="134" spans="1:26" ht="15.75" hidden="1" customHeight="1" x14ac:dyDescent="0.25">
      <c r="A134" s="396"/>
      <c r="B134" s="260"/>
      <c r="C134" s="210"/>
      <c r="D134" s="209"/>
      <c r="E134" s="209"/>
      <c r="F134" s="209"/>
      <c r="G134" s="209"/>
      <c r="H134" s="209"/>
      <c r="I134" s="209"/>
      <c r="J134" s="209"/>
      <c r="K134" s="209"/>
      <c r="L134" s="209"/>
      <c r="M134" s="209"/>
      <c r="N134" s="209"/>
      <c r="O134" s="206"/>
      <c r="P134" s="206"/>
      <c r="Q134" s="206"/>
      <c r="R134" s="206"/>
      <c r="S134" s="206"/>
      <c r="T134" s="206"/>
      <c r="U134" s="206"/>
      <c r="V134" s="206"/>
      <c r="W134" s="206"/>
      <c r="X134" s="206"/>
      <c r="Y134" s="206"/>
      <c r="Z134" s="206"/>
    </row>
    <row r="135" spans="1:26" ht="15.75" hidden="1" customHeight="1" x14ac:dyDescent="0.25">
      <c r="A135" s="396"/>
      <c r="B135" s="260"/>
      <c r="C135" s="210"/>
      <c r="D135" s="209"/>
      <c r="E135" s="209"/>
      <c r="F135" s="209"/>
      <c r="G135" s="209"/>
      <c r="H135" s="209"/>
      <c r="I135" s="209"/>
      <c r="J135" s="209"/>
      <c r="K135" s="209"/>
      <c r="L135" s="209"/>
      <c r="M135" s="209"/>
      <c r="N135" s="209"/>
      <c r="O135" s="206"/>
      <c r="P135" s="206"/>
      <c r="Q135" s="206"/>
      <c r="R135" s="206"/>
      <c r="S135" s="206"/>
      <c r="T135" s="206"/>
      <c r="U135" s="206"/>
      <c r="V135" s="206"/>
      <c r="W135" s="206"/>
      <c r="X135" s="206"/>
      <c r="Y135" s="206"/>
      <c r="Z135" s="206"/>
    </row>
    <row r="136" spans="1:26" ht="15.75" hidden="1" customHeight="1" x14ac:dyDescent="0.25">
      <c r="A136" s="396"/>
      <c r="B136" s="260"/>
      <c r="C136" s="210"/>
      <c r="D136" s="209"/>
      <c r="E136" s="209"/>
      <c r="F136" s="209"/>
      <c r="G136" s="209"/>
      <c r="H136" s="209"/>
      <c r="I136" s="209"/>
      <c r="J136" s="209"/>
      <c r="K136" s="209"/>
      <c r="L136" s="209"/>
      <c r="M136" s="209"/>
      <c r="N136" s="209"/>
      <c r="O136" s="206"/>
      <c r="P136" s="206"/>
      <c r="Q136" s="206"/>
      <c r="R136" s="206"/>
      <c r="S136" s="206"/>
      <c r="T136" s="206"/>
      <c r="U136" s="206"/>
      <c r="V136" s="206"/>
      <c r="W136" s="206"/>
      <c r="X136" s="206"/>
      <c r="Y136" s="206"/>
      <c r="Z136" s="206"/>
    </row>
    <row r="137" spans="1:26" ht="15.75" hidden="1" customHeight="1" x14ac:dyDescent="0.25">
      <c r="A137" s="396"/>
      <c r="B137" s="260"/>
      <c r="C137" s="210"/>
      <c r="D137" s="209"/>
      <c r="E137" s="209"/>
      <c r="F137" s="209"/>
      <c r="G137" s="209"/>
      <c r="H137" s="209"/>
      <c r="I137" s="209"/>
      <c r="J137" s="209"/>
      <c r="K137" s="209"/>
      <c r="L137" s="209"/>
      <c r="M137" s="209"/>
      <c r="N137" s="209"/>
      <c r="O137" s="206"/>
      <c r="P137" s="206"/>
      <c r="Q137" s="206"/>
      <c r="R137" s="206"/>
      <c r="S137" s="206"/>
      <c r="T137" s="206"/>
      <c r="U137" s="206"/>
      <c r="V137" s="206"/>
      <c r="W137" s="206"/>
      <c r="X137" s="206"/>
      <c r="Y137" s="206"/>
      <c r="Z137" s="206"/>
    </row>
    <row r="138" spans="1:26" ht="15.75" hidden="1" customHeight="1" x14ac:dyDescent="0.25">
      <c r="A138" s="396"/>
      <c r="B138" s="260"/>
      <c r="C138" s="210"/>
      <c r="D138" s="209"/>
      <c r="E138" s="209"/>
      <c r="F138" s="209"/>
      <c r="G138" s="209"/>
      <c r="H138" s="209"/>
      <c r="I138" s="209"/>
      <c r="J138" s="209"/>
      <c r="K138" s="209"/>
      <c r="L138" s="209"/>
      <c r="M138" s="209"/>
      <c r="N138" s="209"/>
      <c r="O138" s="206"/>
      <c r="P138" s="206"/>
      <c r="Q138" s="206"/>
      <c r="R138" s="206"/>
      <c r="S138" s="206"/>
      <c r="T138" s="206"/>
      <c r="U138" s="206"/>
      <c r="V138" s="206"/>
      <c r="W138" s="206"/>
      <c r="X138" s="206"/>
      <c r="Y138" s="206"/>
      <c r="Z138" s="206"/>
    </row>
    <row r="139" spans="1:26" ht="15.75" hidden="1" customHeight="1" x14ac:dyDescent="0.25">
      <c r="A139" s="396"/>
      <c r="B139" s="260"/>
      <c r="C139" s="210"/>
      <c r="D139" s="209"/>
      <c r="E139" s="209"/>
      <c r="F139" s="209"/>
      <c r="G139" s="209"/>
      <c r="H139" s="209"/>
      <c r="I139" s="209"/>
      <c r="J139" s="209"/>
      <c r="K139" s="209"/>
      <c r="L139" s="209"/>
      <c r="M139" s="209"/>
      <c r="N139" s="209"/>
      <c r="O139" s="206"/>
      <c r="P139" s="206"/>
      <c r="Q139" s="206"/>
      <c r="R139" s="206"/>
      <c r="S139" s="206"/>
      <c r="T139" s="206"/>
      <c r="U139" s="206"/>
      <c r="V139" s="206"/>
      <c r="W139" s="206"/>
      <c r="X139" s="206"/>
      <c r="Y139" s="206"/>
      <c r="Z139" s="206"/>
    </row>
    <row r="140" spans="1:26" ht="15.75" hidden="1" customHeight="1" x14ac:dyDescent="0.25">
      <c r="A140" s="396"/>
      <c r="B140" s="260"/>
      <c r="C140" s="210"/>
      <c r="D140" s="209"/>
      <c r="E140" s="209"/>
      <c r="F140" s="209"/>
      <c r="G140" s="209"/>
      <c r="H140" s="209"/>
      <c r="I140" s="209"/>
      <c r="J140" s="209"/>
      <c r="K140" s="209"/>
      <c r="L140" s="209"/>
      <c r="M140" s="209"/>
      <c r="N140" s="209"/>
      <c r="O140" s="206"/>
      <c r="P140" s="206"/>
      <c r="Q140" s="206"/>
      <c r="R140" s="206"/>
      <c r="S140" s="206"/>
      <c r="T140" s="206"/>
      <c r="U140" s="206"/>
      <c r="V140" s="206"/>
      <c r="W140" s="206"/>
      <c r="X140" s="206"/>
      <c r="Y140" s="206"/>
      <c r="Z140" s="206"/>
    </row>
    <row r="141" spans="1:26" ht="15.75" hidden="1" customHeight="1" x14ac:dyDescent="0.25">
      <c r="A141" s="396"/>
      <c r="B141" s="260"/>
      <c r="C141" s="210"/>
      <c r="D141" s="209"/>
      <c r="E141" s="209"/>
      <c r="F141" s="209"/>
      <c r="G141" s="209"/>
      <c r="H141" s="209"/>
      <c r="I141" s="209"/>
      <c r="J141" s="209"/>
      <c r="K141" s="209"/>
      <c r="L141" s="209"/>
      <c r="M141" s="209"/>
      <c r="N141" s="209"/>
      <c r="O141" s="206"/>
      <c r="P141" s="206"/>
      <c r="Q141" s="206"/>
      <c r="R141" s="206"/>
      <c r="S141" s="206"/>
      <c r="T141" s="206"/>
      <c r="U141" s="206"/>
      <c r="V141" s="206"/>
      <c r="W141" s="206"/>
      <c r="X141" s="206"/>
      <c r="Y141" s="206"/>
      <c r="Z141" s="206"/>
    </row>
    <row r="142" spans="1:26" ht="15.75" hidden="1" customHeight="1" x14ac:dyDescent="0.25">
      <c r="A142" s="396"/>
      <c r="B142" s="260"/>
      <c r="C142" s="210"/>
      <c r="D142" s="209"/>
      <c r="E142" s="209"/>
      <c r="F142" s="209"/>
      <c r="G142" s="209"/>
      <c r="H142" s="209"/>
      <c r="I142" s="209"/>
      <c r="J142" s="209"/>
      <c r="K142" s="209"/>
      <c r="L142" s="209"/>
      <c r="M142" s="209"/>
      <c r="N142" s="209"/>
      <c r="O142" s="206"/>
      <c r="P142" s="206"/>
      <c r="Q142" s="206"/>
      <c r="R142" s="206"/>
      <c r="S142" s="206"/>
      <c r="T142" s="206"/>
      <c r="U142" s="206"/>
      <c r="V142" s="206"/>
      <c r="W142" s="206"/>
      <c r="X142" s="206"/>
      <c r="Y142" s="206"/>
      <c r="Z142" s="206"/>
    </row>
    <row r="143" spans="1:26" ht="15.75" hidden="1" customHeight="1" x14ac:dyDescent="0.25">
      <c r="A143" s="396"/>
      <c r="B143" s="260"/>
      <c r="C143" s="210"/>
      <c r="D143" s="209"/>
      <c r="E143" s="209"/>
      <c r="F143" s="209"/>
      <c r="G143" s="209"/>
      <c r="H143" s="209"/>
      <c r="I143" s="209"/>
      <c r="J143" s="209"/>
      <c r="K143" s="209"/>
      <c r="L143" s="209"/>
      <c r="M143" s="209"/>
      <c r="N143" s="209"/>
      <c r="O143" s="206"/>
      <c r="P143" s="206"/>
      <c r="Q143" s="206"/>
      <c r="R143" s="206"/>
      <c r="S143" s="206"/>
      <c r="T143" s="206"/>
      <c r="U143" s="206"/>
      <c r="V143" s="206"/>
      <c r="W143" s="206"/>
      <c r="X143" s="206"/>
      <c r="Y143" s="206"/>
      <c r="Z143" s="206"/>
    </row>
    <row r="144" spans="1:26" ht="15.75" hidden="1" customHeight="1" x14ac:dyDescent="0.25">
      <c r="A144" s="396"/>
      <c r="B144" s="260"/>
      <c r="C144" s="210"/>
      <c r="D144" s="209"/>
      <c r="E144" s="209"/>
      <c r="F144" s="209"/>
      <c r="G144" s="209"/>
      <c r="H144" s="209"/>
      <c r="I144" s="209"/>
      <c r="J144" s="209"/>
      <c r="K144" s="209"/>
      <c r="L144" s="209"/>
      <c r="M144" s="209"/>
      <c r="N144" s="209"/>
      <c r="O144" s="206"/>
      <c r="P144" s="206"/>
      <c r="Q144" s="206"/>
      <c r="R144" s="206"/>
      <c r="S144" s="206"/>
      <c r="T144" s="206"/>
      <c r="U144" s="206"/>
      <c r="V144" s="206"/>
      <c r="W144" s="206"/>
      <c r="X144" s="206"/>
      <c r="Y144" s="206"/>
      <c r="Z144" s="206"/>
    </row>
    <row r="145" spans="1:26" ht="15.75" hidden="1" customHeight="1" x14ac:dyDescent="0.25">
      <c r="A145" s="396"/>
      <c r="B145" s="260"/>
      <c r="C145" s="210"/>
      <c r="D145" s="209"/>
      <c r="E145" s="209"/>
      <c r="F145" s="209"/>
      <c r="G145" s="209"/>
      <c r="H145" s="209"/>
      <c r="I145" s="209"/>
      <c r="J145" s="209"/>
      <c r="K145" s="209"/>
      <c r="L145" s="209"/>
      <c r="M145" s="209"/>
      <c r="N145" s="209"/>
      <c r="O145" s="206"/>
      <c r="P145" s="206"/>
      <c r="Q145" s="206"/>
      <c r="R145" s="206"/>
      <c r="S145" s="206"/>
      <c r="T145" s="206"/>
      <c r="U145" s="206"/>
      <c r="V145" s="206"/>
      <c r="W145" s="206"/>
      <c r="X145" s="206"/>
      <c r="Y145" s="206"/>
      <c r="Z145" s="206"/>
    </row>
    <row r="146" spans="1:26" ht="15.75" hidden="1" customHeight="1" x14ac:dyDescent="0.25">
      <c r="A146" s="396"/>
      <c r="B146" s="260"/>
      <c r="C146" s="210"/>
      <c r="D146" s="209"/>
      <c r="E146" s="209"/>
      <c r="F146" s="209"/>
      <c r="G146" s="209"/>
      <c r="H146" s="209"/>
      <c r="I146" s="209"/>
      <c r="J146" s="209"/>
      <c r="K146" s="209"/>
      <c r="L146" s="209"/>
      <c r="M146" s="209"/>
      <c r="N146" s="209"/>
      <c r="O146" s="206"/>
      <c r="P146" s="206"/>
      <c r="Q146" s="206"/>
      <c r="R146" s="206"/>
      <c r="S146" s="206"/>
      <c r="T146" s="206"/>
      <c r="U146" s="206"/>
      <c r="V146" s="206"/>
      <c r="W146" s="206"/>
      <c r="X146" s="206"/>
      <c r="Y146" s="206"/>
      <c r="Z146" s="206"/>
    </row>
    <row r="147" spans="1:26" ht="15.75" hidden="1" customHeight="1" x14ac:dyDescent="0.25">
      <c r="A147" s="396"/>
      <c r="B147" s="260"/>
      <c r="C147" s="210"/>
      <c r="D147" s="209"/>
      <c r="E147" s="209"/>
      <c r="F147" s="209"/>
      <c r="G147" s="209"/>
      <c r="H147" s="209"/>
      <c r="I147" s="209"/>
      <c r="J147" s="209"/>
      <c r="K147" s="209"/>
      <c r="L147" s="209"/>
      <c r="M147" s="209"/>
      <c r="N147" s="209"/>
      <c r="O147" s="206"/>
      <c r="P147" s="206"/>
      <c r="Q147" s="206"/>
      <c r="R147" s="206"/>
      <c r="S147" s="206"/>
      <c r="T147" s="206"/>
      <c r="U147" s="206"/>
      <c r="V147" s="206"/>
      <c r="W147" s="206"/>
      <c r="X147" s="206"/>
      <c r="Y147" s="206"/>
      <c r="Z147" s="206"/>
    </row>
    <row r="148" spans="1:26" ht="15.75" hidden="1" customHeight="1" x14ac:dyDescent="0.25">
      <c r="A148" s="396"/>
      <c r="B148" s="260"/>
      <c r="C148" s="210"/>
      <c r="D148" s="209"/>
      <c r="E148" s="209"/>
      <c r="F148" s="209"/>
      <c r="G148" s="209"/>
      <c r="H148" s="209"/>
      <c r="I148" s="209"/>
      <c r="J148" s="209"/>
      <c r="K148" s="209"/>
      <c r="L148" s="209"/>
      <c r="M148" s="209"/>
      <c r="N148" s="209"/>
      <c r="O148" s="206"/>
      <c r="P148" s="206"/>
      <c r="Q148" s="206"/>
      <c r="R148" s="206"/>
      <c r="S148" s="206"/>
      <c r="T148" s="206"/>
      <c r="U148" s="206"/>
      <c r="V148" s="206"/>
      <c r="W148" s="206"/>
      <c r="X148" s="206"/>
      <c r="Y148" s="206"/>
      <c r="Z148" s="206"/>
    </row>
    <row r="149" spans="1:26" ht="15.75" hidden="1" customHeight="1" x14ac:dyDescent="0.25">
      <c r="A149" s="396"/>
      <c r="B149" s="260"/>
      <c r="C149" s="210"/>
      <c r="D149" s="209"/>
      <c r="E149" s="209"/>
      <c r="F149" s="209"/>
      <c r="G149" s="209"/>
      <c r="H149" s="209"/>
      <c r="I149" s="209"/>
      <c r="J149" s="209"/>
      <c r="K149" s="209"/>
      <c r="L149" s="209"/>
      <c r="M149" s="209"/>
      <c r="N149" s="209"/>
      <c r="O149" s="206"/>
      <c r="P149" s="206"/>
      <c r="Q149" s="206"/>
      <c r="R149" s="206"/>
      <c r="S149" s="206"/>
      <c r="T149" s="206"/>
      <c r="U149" s="206"/>
      <c r="V149" s="206"/>
      <c r="W149" s="206"/>
      <c r="X149" s="206"/>
      <c r="Y149" s="206"/>
      <c r="Z149" s="206"/>
    </row>
    <row r="150" spans="1:26" ht="15.75" hidden="1" customHeight="1" x14ac:dyDescent="0.25">
      <c r="A150" s="396"/>
      <c r="B150" s="260"/>
      <c r="C150" s="210"/>
      <c r="D150" s="209"/>
      <c r="E150" s="209"/>
      <c r="F150" s="209"/>
      <c r="G150" s="209"/>
      <c r="H150" s="209"/>
      <c r="I150" s="209"/>
      <c r="J150" s="209"/>
      <c r="K150" s="209"/>
      <c r="L150" s="209"/>
      <c r="M150" s="209"/>
      <c r="N150" s="209"/>
      <c r="O150" s="206"/>
      <c r="P150" s="206"/>
      <c r="Q150" s="206"/>
      <c r="R150" s="206"/>
      <c r="S150" s="206"/>
      <c r="T150" s="206"/>
      <c r="U150" s="206"/>
      <c r="V150" s="206"/>
      <c r="W150" s="206"/>
      <c r="X150" s="206"/>
      <c r="Y150" s="206"/>
      <c r="Z150" s="206"/>
    </row>
    <row r="151" spans="1:26" ht="15.75" hidden="1" customHeight="1" x14ac:dyDescent="0.25">
      <c r="A151" s="396"/>
      <c r="B151" s="260"/>
      <c r="C151" s="210"/>
      <c r="D151" s="209"/>
      <c r="E151" s="209"/>
      <c r="F151" s="209"/>
      <c r="G151" s="209"/>
      <c r="H151" s="209"/>
      <c r="I151" s="209"/>
      <c r="J151" s="209"/>
      <c r="K151" s="209"/>
      <c r="L151" s="209"/>
      <c r="M151" s="209"/>
      <c r="N151" s="209"/>
      <c r="O151" s="206"/>
      <c r="P151" s="206"/>
      <c r="Q151" s="206"/>
      <c r="R151" s="206"/>
      <c r="S151" s="206"/>
      <c r="T151" s="206"/>
      <c r="U151" s="206"/>
      <c r="V151" s="206"/>
      <c r="W151" s="206"/>
      <c r="X151" s="206"/>
      <c r="Y151" s="206"/>
      <c r="Z151" s="206"/>
    </row>
    <row r="152" spans="1:26" ht="15.75" hidden="1" customHeight="1" x14ac:dyDescent="0.25">
      <c r="A152" s="396"/>
      <c r="B152" s="260"/>
      <c r="C152" s="210"/>
      <c r="D152" s="209"/>
      <c r="E152" s="209"/>
      <c r="F152" s="209"/>
      <c r="G152" s="209"/>
      <c r="H152" s="209"/>
      <c r="I152" s="209"/>
      <c r="J152" s="209"/>
      <c r="K152" s="209"/>
      <c r="L152" s="209"/>
      <c r="M152" s="209"/>
      <c r="N152" s="209"/>
      <c r="O152" s="206"/>
      <c r="P152" s="206"/>
      <c r="Q152" s="206"/>
      <c r="R152" s="206"/>
      <c r="S152" s="206"/>
      <c r="T152" s="206"/>
      <c r="U152" s="206"/>
      <c r="V152" s="206"/>
      <c r="W152" s="206"/>
      <c r="X152" s="206"/>
      <c r="Y152" s="206"/>
      <c r="Z152" s="206"/>
    </row>
    <row r="153" spans="1:26" ht="15.75" hidden="1" customHeight="1" x14ac:dyDescent="0.25">
      <c r="A153" s="396"/>
      <c r="B153" s="260"/>
      <c r="C153" s="210"/>
      <c r="D153" s="209"/>
      <c r="E153" s="209"/>
      <c r="F153" s="209"/>
      <c r="G153" s="209"/>
      <c r="H153" s="209"/>
      <c r="I153" s="209"/>
      <c r="J153" s="209"/>
      <c r="K153" s="209"/>
      <c r="L153" s="209"/>
      <c r="M153" s="209"/>
      <c r="N153" s="209"/>
      <c r="O153" s="206"/>
      <c r="P153" s="206"/>
      <c r="Q153" s="206"/>
      <c r="R153" s="206"/>
      <c r="S153" s="206"/>
      <c r="T153" s="206"/>
      <c r="U153" s="206"/>
      <c r="V153" s="206"/>
      <c r="W153" s="206"/>
      <c r="X153" s="206"/>
      <c r="Y153" s="206"/>
      <c r="Z153" s="206"/>
    </row>
    <row r="154" spans="1:26" ht="15.75" hidden="1" customHeight="1" x14ac:dyDescent="0.25">
      <c r="A154" s="396"/>
      <c r="B154" s="260"/>
      <c r="C154" s="210"/>
      <c r="D154" s="209"/>
      <c r="E154" s="209"/>
      <c r="F154" s="209"/>
      <c r="G154" s="209"/>
      <c r="H154" s="209"/>
      <c r="I154" s="209"/>
      <c r="J154" s="209"/>
      <c r="K154" s="209"/>
      <c r="L154" s="209"/>
      <c r="M154" s="209"/>
      <c r="N154" s="209"/>
      <c r="O154" s="206"/>
      <c r="P154" s="206"/>
      <c r="Q154" s="206"/>
      <c r="R154" s="206"/>
      <c r="S154" s="206"/>
      <c r="T154" s="206"/>
      <c r="U154" s="206"/>
      <c r="V154" s="206"/>
      <c r="W154" s="206"/>
      <c r="X154" s="206"/>
      <c r="Y154" s="206"/>
      <c r="Z154" s="206"/>
    </row>
    <row r="155" spans="1:26" ht="15.75" hidden="1" customHeight="1" x14ac:dyDescent="0.25">
      <c r="A155" s="396"/>
      <c r="B155" s="260"/>
      <c r="C155" s="210"/>
      <c r="D155" s="209"/>
      <c r="E155" s="209"/>
      <c r="F155" s="209"/>
      <c r="G155" s="209"/>
      <c r="H155" s="209"/>
      <c r="I155" s="209"/>
      <c r="J155" s="209"/>
      <c r="K155" s="209"/>
      <c r="L155" s="209"/>
      <c r="M155" s="209"/>
      <c r="N155" s="209"/>
      <c r="O155" s="206"/>
      <c r="P155" s="206"/>
      <c r="Q155" s="206"/>
      <c r="R155" s="206"/>
      <c r="S155" s="206"/>
      <c r="T155" s="206"/>
      <c r="U155" s="206"/>
      <c r="V155" s="206"/>
      <c r="W155" s="206"/>
      <c r="X155" s="206"/>
      <c r="Y155" s="206"/>
      <c r="Z155" s="206"/>
    </row>
    <row r="156" spans="1:26" ht="15.75" hidden="1" customHeight="1" x14ac:dyDescent="0.25">
      <c r="A156" s="396"/>
      <c r="B156" s="260"/>
      <c r="C156" s="210"/>
      <c r="D156" s="209"/>
      <c r="E156" s="209"/>
      <c r="F156" s="209"/>
      <c r="G156" s="209"/>
      <c r="H156" s="209"/>
      <c r="I156" s="209"/>
      <c r="J156" s="209"/>
      <c r="K156" s="209"/>
      <c r="L156" s="209"/>
      <c r="M156" s="209"/>
      <c r="N156" s="209"/>
      <c r="O156" s="206"/>
      <c r="P156" s="206"/>
      <c r="Q156" s="206"/>
      <c r="R156" s="206"/>
      <c r="S156" s="206"/>
      <c r="T156" s="206"/>
      <c r="U156" s="206"/>
      <c r="V156" s="206"/>
      <c r="W156" s="206"/>
      <c r="X156" s="206"/>
      <c r="Y156" s="206"/>
      <c r="Z156" s="206"/>
    </row>
    <row r="157" spans="1:26" ht="15.75" hidden="1" customHeight="1" x14ac:dyDescent="0.25">
      <c r="A157" s="396"/>
      <c r="B157" s="260"/>
      <c r="C157" s="210"/>
      <c r="D157" s="209"/>
      <c r="E157" s="209"/>
      <c r="F157" s="209"/>
      <c r="G157" s="209"/>
      <c r="H157" s="209"/>
      <c r="I157" s="209"/>
      <c r="J157" s="209"/>
      <c r="K157" s="209"/>
      <c r="L157" s="209"/>
      <c r="M157" s="209"/>
      <c r="N157" s="209"/>
      <c r="O157" s="206"/>
      <c r="P157" s="206"/>
      <c r="Q157" s="206"/>
      <c r="R157" s="206"/>
      <c r="S157" s="206"/>
      <c r="T157" s="206"/>
      <c r="U157" s="206"/>
      <c r="V157" s="206"/>
      <c r="W157" s="206"/>
      <c r="X157" s="206"/>
      <c r="Y157" s="206"/>
      <c r="Z157" s="206"/>
    </row>
    <row r="158" spans="1:26" ht="15.75" hidden="1" customHeight="1" x14ac:dyDescent="0.25">
      <c r="A158" s="396"/>
      <c r="B158" s="260"/>
      <c r="C158" s="210"/>
      <c r="D158" s="209"/>
      <c r="E158" s="209"/>
      <c r="F158" s="209"/>
      <c r="G158" s="209"/>
      <c r="H158" s="209"/>
      <c r="I158" s="209"/>
      <c r="J158" s="209"/>
      <c r="K158" s="209"/>
      <c r="L158" s="209"/>
      <c r="M158" s="209"/>
      <c r="N158" s="209"/>
      <c r="O158" s="206"/>
      <c r="P158" s="206"/>
      <c r="Q158" s="206"/>
      <c r="R158" s="206"/>
      <c r="S158" s="206"/>
      <c r="T158" s="206"/>
      <c r="U158" s="206"/>
      <c r="V158" s="206"/>
      <c r="W158" s="206"/>
      <c r="X158" s="206"/>
      <c r="Y158" s="206"/>
      <c r="Z158" s="206"/>
    </row>
    <row r="159" spans="1:26" ht="15.75" hidden="1" customHeight="1" x14ac:dyDescent="0.25">
      <c r="A159" s="396"/>
      <c r="B159" s="260"/>
      <c r="C159" s="210"/>
      <c r="D159" s="209"/>
      <c r="E159" s="209"/>
      <c r="F159" s="209"/>
      <c r="G159" s="209"/>
      <c r="H159" s="209"/>
      <c r="I159" s="209"/>
      <c r="J159" s="209"/>
      <c r="K159" s="209"/>
      <c r="L159" s="209"/>
      <c r="M159" s="209"/>
      <c r="N159" s="209"/>
      <c r="O159" s="206"/>
      <c r="P159" s="206"/>
      <c r="Q159" s="206"/>
      <c r="R159" s="206"/>
      <c r="S159" s="206"/>
      <c r="T159" s="206"/>
      <c r="U159" s="206"/>
      <c r="V159" s="206"/>
      <c r="W159" s="206"/>
      <c r="X159" s="206"/>
      <c r="Y159" s="206"/>
      <c r="Z159" s="206"/>
    </row>
    <row r="160" spans="1:26" ht="15.75" hidden="1" customHeight="1" x14ac:dyDescent="0.25">
      <c r="A160" s="396"/>
      <c r="B160" s="260"/>
      <c r="C160" s="210"/>
      <c r="D160" s="209"/>
      <c r="E160" s="209"/>
      <c r="F160" s="209"/>
      <c r="G160" s="209"/>
      <c r="H160" s="209"/>
      <c r="I160" s="209"/>
      <c r="J160" s="209"/>
      <c r="K160" s="209"/>
      <c r="L160" s="209"/>
      <c r="M160" s="209"/>
      <c r="N160" s="209"/>
      <c r="O160" s="206"/>
      <c r="P160" s="206"/>
      <c r="Q160" s="206"/>
      <c r="R160" s="206"/>
      <c r="S160" s="206"/>
      <c r="T160" s="206"/>
      <c r="U160" s="206"/>
      <c r="V160" s="206"/>
      <c r="W160" s="206"/>
      <c r="X160" s="206"/>
      <c r="Y160" s="206"/>
      <c r="Z160" s="206"/>
    </row>
    <row r="161" spans="1:26" ht="15.75" hidden="1" customHeight="1" x14ac:dyDescent="0.25">
      <c r="A161" s="396"/>
      <c r="B161" s="260"/>
      <c r="C161" s="210"/>
      <c r="D161" s="209"/>
      <c r="E161" s="209"/>
      <c r="F161" s="209"/>
      <c r="G161" s="209"/>
      <c r="H161" s="209"/>
      <c r="I161" s="209"/>
      <c r="J161" s="209"/>
      <c r="K161" s="209"/>
      <c r="L161" s="209"/>
      <c r="M161" s="209"/>
      <c r="N161" s="209"/>
      <c r="O161" s="206"/>
      <c r="P161" s="206"/>
      <c r="Q161" s="206"/>
      <c r="R161" s="206"/>
      <c r="S161" s="206"/>
      <c r="T161" s="206"/>
      <c r="U161" s="206"/>
      <c r="V161" s="206"/>
      <c r="W161" s="206"/>
      <c r="X161" s="206"/>
      <c r="Y161" s="206"/>
      <c r="Z161" s="206"/>
    </row>
    <row r="162" spans="1:26" ht="15.75" hidden="1" customHeight="1" x14ac:dyDescent="0.25">
      <c r="A162" s="396"/>
      <c r="B162" s="260"/>
      <c r="C162" s="210"/>
      <c r="D162" s="209"/>
      <c r="E162" s="209"/>
      <c r="F162" s="209"/>
      <c r="G162" s="209"/>
      <c r="H162" s="209"/>
      <c r="I162" s="209"/>
      <c r="J162" s="209"/>
      <c r="K162" s="209"/>
      <c r="L162" s="209"/>
      <c r="M162" s="209"/>
      <c r="N162" s="209"/>
      <c r="O162" s="206"/>
      <c r="P162" s="206"/>
      <c r="Q162" s="206"/>
      <c r="R162" s="206"/>
      <c r="S162" s="206"/>
      <c r="T162" s="206"/>
      <c r="U162" s="206"/>
      <c r="V162" s="206"/>
      <c r="W162" s="206"/>
      <c r="X162" s="206"/>
      <c r="Y162" s="206"/>
      <c r="Z162" s="206"/>
    </row>
    <row r="163" spans="1:26" ht="15.75" hidden="1" customHeight="1" x14ac:dyDescent="0.25">
      <c r="A163" s="396"/>
      <c r="B163" s="260"/>
      <c r="C163" s="210"/>
      <c r="D163" s="209"/>
      <c r="E163" s="209"/>
      <c r="F163" s="209"/>
      <c r="G163" s="209"/>
      <c r="H163" s="209"/>
      <c r="I163" s="209"/>
      <c r="J163" s="209"/>
      <c r="K163" s="209"/>
      <c r="L163" s="209"/>
      <c r="M163" s="209"/>
      <c r="N163" s="209"/>
      <c r="O163" s="206"/>
      <c r="P163" s="206"/>
      <c r="Q163" s="206"/>
      <c r="R163" s="206"/>
      <c r="S163" s="206"/>
      <c r="T163" s="206"/>
      <c r="U163" s="206"/>
      <c r="V163" s="206"/>
      <c r="W163" s="206"/>
      <c r="X163" s="206"/>
      <c r="Y163" s="206"/>
      <c r="Z163" s="206"/>
    </row>
    <row r="164" spans="1:26" ht="15.75" hidden="1" customHeight="1" x14ac:dyDescent="0.25">
      <c r="A164" s="396"/>
      <c r="B164" s="260"/>
      <c r="C164" s="210"/>
      <c r="D164" s="209"/>
      <c r="E164" s="209"/>
      <c r="F164" s="209"/>
      <c r="G164" s="209"/>
      <c r="H164" s="209"/>
      <c r="I164" s="209"/>
      <c r="J164" s="209"/>
      <c r="K164" s="209"/>
      <c r="L164" s="209"/>
      <c r="M164" s="209"/>
      <c r="N164" s="209"/>
      <c r="O164" s="206"/>
      <c r="P164" s="206"/>
      <c r="Q164" s="206"/>
      <c r="R164" s="206"/>
      <c r="S164" s="206"/>
      <c r="T164" s="206"/>
      <c r="U164" s="206"/>
      <c r="V164" s="206"/>
      <c r="W164" s="206"/>
      <c r="X164" s="206"/>
      <c r="Y164" s="206"/>
      <c r="Z164" s="206"/>
    </row>
    <row r="165" spans="1:26" ht="15.75" hidden="1" customHeight="1" x14ac:dyDescent="0.25">
      <c r="A165" s="396"/>
      <c r="B165" s="260"/>
      <c r="C165" s="210"/>
      <c r="D165" s="209"/>
      <c r="E165" s="209"/>
      <c r="F165" s="209"/>
      <c r="G165" s="209"/>
      <c r="H165" s="209"/>
      <c r="I165" s="209"/>
      <c r="J165" s="209"/>
      <c r="K165" s="209"/>
      <c r="L165" s="209"/>
      <c r="M165" s="209"/>
      <c r="N165" s="209"/>
      <c r="O165" s="206"/>
      <c r="P165" s="206"/>
      <c r="Q165" s="206"/>
      <c r="R165" s="206"/>
      <c r="S165" s="206"/>
      <c r="T165" s="206"/>
      <c r="U165" s="206"/>
      <c r="V165" s="206"/>
      <c r="W165" s="206"/>
      <c r="X165" s="206"/>
      <c r="Y165" s="206"/>
      <c r="Z165" s="206"/>
    </row>
    <row r="166" spans="1:26" ht="15.75" hidden="1" customHeight="1" x14ac:dyDescent="0.25">
      <c r="A166" s="396"/>
      <c r="B166" s="260"/>
      <c r="C166" s="210"/>
      <c r="D166" s="209"/>
      <c r="E166" s="209"/>
      <c r="F166" s="209"/>
      <c r="G166" s="209"/>
      <c r="H166" s="209"/>
      <c r="I166" s="209"/>
      <c r="J166" s="209"/>
      <c r="K166" s="209"/>
      <c r="L166" s="209"/>
      <c r="M166" s="209"/>
      <c r="N166" s="209"/>
      <c r="O166" s="206"/>
      <c r="P166" s="206"/>
      <c r="Q166" s="206"/>
      <c r="R166" s="206"/>
      <c r="S166" s="206"/>
      <c r="T166" s="206"/>
      <c r="U166" s="206"/>
      <c r="V166" s="206"/>
      <c r="W166" s="206"/>
      <c r="X166" s="206"/>
      <c r="Y166" s="206"/>
      <c r="Z166" s="206"/>
    </row>
    <row r="167" spans="1:26" ht="15.75" hidden="1" customHeight="1" x14ac:dyDescent="0.25">
      <c r="A167" s="396"/>
      <c r="B167" s="260"/>
      <c r="C167" s="210"/>
      <c r="D167" s="209"/>
      <c r="E167" s="209"/>
      <c r="F167" s="209"/>
      <c r="G167" s="209"/>
      <c r="H167" s="209"/>
      <c r="I167" s="209"/>
      <c r="J167" s="209"/>
      <c r="K167" s="209"/>
      <c r="L167" s="209"/>
      <c r="M167" s="209"/>
      <c r="N167" s="209"/>
      <c r="O167" s="206"/>
      <c r="P167" s="206"/>
      <c r="Q167" s="206"/>
      <c r="R167" s="206"/>
      <c r="S167" s="206"/>
      <c r="T167" s="206"/>
      <c r="U167" s="206"/>
      <c r="V167" s="206"/>
      <c r="W167" s="206"/>
      <c r="X167" s="206"/>
      <c r="Y167" s="206"/>
      <c r="Z167" s="206"/>
    </row>
    <row r="168" spans="1:26" ht="15.75" hidden="1" customHeight="1" x14ac:dyDescent="0.25">
      <c r="A168" s="396"/>
      <c r="B168" s="260"/>
      <c r="C168" s="210"/>
      <c r="D168" s="209"/>
      <c r="E168" s="209"/>
      <c r="F168" s="209"/>
      <c r="G168" s="209"/>
      <c r="H168" s="209"/>
      <c r="I168" s="209"/>
      <c r="J168" s="209"/>
      <c r="K168" s="209"/>
      <c r="L168" s="209"/>
      <c r="M168" s="209"/>
      <c r="N168" s="209"/>
      <c r="O168" s="206"/>
      <c r="P168" s="206"/>
      <c r="Q168" s="206"/>
      <c r="R168" s="206"/>
      <c r="S168" s="206"/>
      <c r="T168" s="206"/>
      <c r="U168" s="206"/>
      <c r="V168" s="206"/>
      <c r="W168" s="206"/>
      <c r="X168" s="206"/>
      <c r="Y168" s="206"/>
      <c r="Z168" s="206"/>
    </row>
    <row r="169" spans="1:26" ht="15.75" hidden="1" customHeight="1" x14ac:dyDescent="0.25">
      <c r="A169" s="396"/>
      <c r="B169" s="260"/>
      <c r="C169" s="210"/>
      <c r="D169" s="209"/>
      <c r="E169" s="209"/>
      <c r="F169" s="209"/>
      <c r="G169" s="209"/>
      <c r="H169" s="209"/>
      <c r="I169" s="209"/>
      <c r="J169" s="209"/>
      <c r="K169" s="209"/>
      <c r="L169" s="209"/>
      <c r="M169" s="209"/>
      <c r="N169" s="209"/>
      <c r="O169" s="206"/>
      <c r="P169" s="206"/>
      <c r="Q169" s="206"/>
      <c r="R169" s="206"/>
      <c r="S169" s="206"/>
      <c r="T169" s="206"/>
      <c r="U169" s="206"/>
      <c r="V169" s="206"/>
      <c r="W169" s="206"/>
      <c r="X169" s="206"/>
      <c r="Y169" s="206"/>
      <c r="Z169" s="206"/>
    </row>
    <row r="170" spans="1:26" ht="15.75" hidden="1" customHeight="1" x14ac:dyDescent="0.25">
      <c r="A170" s="396"/>
      <c r="B170" s="260"/>
      <c r="C170" s="210"/>
      <c r="D170" s="209"/>
      <c r="E170" s="209"/>
      <c r="F170" s="209"/>
      <c r="G170" s="209"/>
      <c r="H170" s="209"/>
      <c r="I170" s="209"/>
      <c r="J170" s="209"/>
      <c r="K170" s="209"/>
      <c r="L170" s="209"/>
      <c r="M170" s="209"/>
      <c r="N170" s="209"/>
      <c r="O170" s="206"/>
      <c r="P170" s="206"/>
      <c r="Q170" s="206"/>
      <c r="R170" s="206"/>
      <c r="S170" s="206"/>
      <c r="T170" s="206"/>
      <c r="U170" s="206"/>
      <c r="V170" s="206"/>
      <c r="W170" s="206"/>
      <c r="X170" s="206"/>
      <c r="Y170" s="206"/>
      <c r="Z170" s="206"/>
    </row>
    <row r="171" spans="1:26" ht="15.75" hidden="1" customHeight="1" x14ac:dyDescent="0.25">
      <c r="A171" s="396"/>
      <c r="B171" s="260"/>
      <c r="C171" s="210"/>
      <c r="D171" s="209"/>
      <c r="E171" s="209"/>
      <c r="F171" s="209"/>
      <c r="G171" s="209"/>
      <c r="H171" s="209"/>
      <c r="I171" s="209"/>
      <c r="J171" s="209"/>
      <c r="K171" s="209"/>
      <c r="L171" s="209"/>
      <c r="M171" s="209"/>
      <c r="N171" s="209"/>
      <c r="O171" s="206"/>
      <c r="P171" s="206"/>
      <c r="Q171" s="206"/>
      <c r="R171" s="206"/>
      <c r="S171" s="206"/>
      <c r="T171" s="206"/>
      <c r="U171" s="206"/>
      <c r="V171" s="206"/>
      <c r="W171" s="206"/>
      <c r="X171" s="206"/>
      <c r="Y171" s="206"/>
      <c r="Z171" s="206"/>
    </row>
    <row r="172" spans="1:26" ht="15.75" hidden="1" customHeight="1" x14ac:dyDescent="0.25">
      <c r="A172" s="396"/>
      <c r="B172" s="260"/>
      <c r="C172" s="210"/>
      <c r="D172" s="209"/>
      <c r="E172" s="209"/>
      <c r="F172" s="209"/>
      <c r="G172" s="209"/>
      <c r="H172" s="209"/>
      <c r="I172" s="209"/>
      <c r="J172" s="209"/>
      <c r="K172" s="209"/>
      <c r="L172" s="209"/>
      <c r="M172" s="209"/>
      <c r="N172" s="209"/>
      <c r="O172" s="206"/>
      <c r="P172" s="206"/>
      <c r="Q172" s="206"/>
      <c r="R172" s="206"/>
      <c r="S172" s="206"/>
      <c r="T172" s="206"/>
      <c r="U172" s="206"/>
      <c r="V172" s="206"/>
      <c r="W172" s="206"/>
      <c r="X172" s="206"/>
      <c r="Y172" s="206"/>
      <c r="Z172" s="206"/>
    </row>
    <row r="173" spans="1:26" ht="15.75" hidden="1" customHeight="1" x14ac:dyDescent="0.25">
      <c r="A173" s="396"/>
      <c r="B173" s="260"/>
      <c r="C173" s="210"/>
      <c r="D173" s="209"/>
      <c r="E173" s="209"/>
      <c r="F173" s="209"/>
      <c r="G173" s="209"/>
      <c r="H173" s="209"/>
      <c r="I173" s="209"/>
      <c r="J173" s="209"/>
      <c r="K173" s="209"/>
      <c r="L173" s="209"/>
      <c r="M173" s="209"/>
      <c r="N173" s="209"/>
      <c r="O173" s="206"/>
      <c r="P173" s="206"/>
      <c r="Q173" s="206"/>
      <c r="R173" s="206"/>
      <c r="S173" s="206"/>
      <c r="T173" s="206"/>
      <c r="U173" s="206"/>
      <c r="V173" s="206"/>
      <c r="W173" s="206"/>
      <c r="X173" s="206"/>
      <c r="Y173" s="206"/>
      <c r="Z173" s="206"/>
    </row>
    <row r="174" spans="1:26" ht="15.75" hidden="1" customHeight="1" x14ac:dyDescent="0.25">
      <c r="A174" s="396"/>
      <c r="B174" s="260"/>
      <c r="C174" s="210"/>
      <c r="D174" s="209"/>
      <c r="E174" s="209"/>
      <c r="F174" s="209"/>
      <c r="G174" s="209"/>
      <c r="H174" s="209"/>
      <c r="I174" s="209"/>
      <c r="J174" s="209"/>
      <c r="K174" s="209"/>
      <c r="L174" s="209"/>
      <c r="M174" s="209"/>
      <c r="N174" s="209"/>
      <c r="O174" s="206"/>
      <c r="P174" s="206"/>
      <c r="Q174" s="206"/>
      <c r="R174" s="206"/>
      <c r="S174" s="206"/>
      <c r="T174" s="206"/>
      <c r="U174" s="206"/>
      <c r="V174" s="206"/>
      <c r="W174" s="206"/>
      <c r="X174" s="206"/>
      <c r="Y174" s="206"/>
      <c r="Z174" s="206"/>
    </row>
    <row r="175" spans="1:26" ht="15.75" hidden="1" customHeight="1" x14ac:dyDescent="0.25">
      <c r="A175" s="396"/>
      <c r="B175" s="260"/>
      <c r="C175" s="210"/>
      <c r="D175" s="209"/>
      <c r="E175" s="209"/>
      <c r="F175" s="209"/>
      <c r="G175" s="209"/>
      <c r="H175" s="209"/>
      <c r="I175" s="209"/>
      <c r="J175" s="209"/>
      <c r="K175" s="209"/>
      <c r="L175" s="209"/>
      <c r="M175" s="209"/>
      <c r="N175" s="209"/>
      <c r="O175" s="206"/>
      <c r="P175" s="206"/>
      <c r="Q175" s="206"/>
      <c r="R175" s="206"/>
      <c r="S175" s="206"/>
      <c r="T175" s="206"/>
      <c r="U175" s="206"/>
      <c r="V175" s="206"/>
      <c r="W175" s="206"/>
      <c r="X175" s="206"/>
      <c r="Y175" s="206"/>
      <c r="Z175" s="206"/>
    </row>
    <row r="176" spans="1:26" ht="15.75" hidden="1" customHeight="1" x14ac:dyDescent="0.25">
      <c r="A176" s="396"/>
      <c r="B176" s="260"/>
      <c r="C176" s="210"/>
      <c r="D176" s="209"/>
      <c r="E176" s="209"/>
      <c r="F176" s="209"/>
      <c r="G176" s="209"/>
      <c r="H176" s="209"/>
      <c r="I176" s="209"/>
      <c r="J176" s="209"/>
      <c r="K176" s="209"/>
      <c r="L176" s="209"/>
      <c r="M176" s="209"/>
      <c r="N176" s="209"/>
      <c r="O176" s="206"/>
      <c r="P176" s="206"/>
      <c r="Q176" s="206"/>
      <c r="R176" s="206"/>
      <c r="S176" s="206"/>
      <c r="T176" s="206"/>
      <c r="U176" s="206"/>
      <c r="V176" s="206"/>
      <c r="W176" s="206"/>
      <c r="X176" s="206"/>
      <c r="Y176" s="206"/>
      <c r="Z176" s="206"/>
    </row>
    <row r="177" spans="1:26" ht="15.75" hidden="1" customHeight="1" x14ac:dyDescent="0.25">
      <c r="A177" s="396"/>
      <c r="B177" s="260"/>
      <c r="C177" s="210"/>
      <c r="D177" s="209"/>
      <c r="E177" s="209"/>
      <c r="F177" s="209"/>
      <c r="G177" s="209"/>
      <c r="H177" s="209"/>
      <c r="I177" s="209"/>
      <c r="J177" s="209"/>
      <c r="K177" s="209"/>
      <c r="L177" s="209"/>
      <c r="M177" s="209"/>
      <c r="N177" s="209"/>
      <c r="O177" s="206"/>
      <c r="P177" s="206"/>
      <c r="Q177" s="206"/>
      <c r="R177" s="206"/>
      <c r="S177" s="206"/>
      <c r="T177" s="206"/>
      <c r="U177" s="206"/>
      <c r="V177" s="206"/>
      <c r="W177" s="206"/>
      <c r="X177" s="206"/>
      <c r="Y177" s="206"/>
      <c r="Z177" s="206"/>
    </row>
    <row r="178" spans="1:26" ht="15.75" hidden="1" customHeight="1" x14ac:dyDescent="0.25">
      <c r="A178" s="396"/>
      <c r="B178" s="260"/>
      <c r="C178" s="210"/>
      <c r="D178" s="209"/>
      <c r="E178" s="209"/>
      <c r="F178" s="209"/>
      <c r="G178" s="209"/>
      <c r="H178" s="209"/>
      <c r="I178" s="209"/>
      <c r="J178" s="209"/>
      <c r="K178" s="209"/>
      <c r="L178" s="209"/>
      <c r="M178" s="209"/>
      <c r="N178" s="209"/>
      <c r="O178" s="206"/>
      <c r="P178" s="206"/>
      <c r="Q178" s="206"/>
      <c r="R178" s="206"/>
      <c r="S178" s="206"/>
      <c r="T178" s="206"/>
      <c r="U178" s="206"/>
      <c r="V178" s="206"/>
      <c r="W178" s="206"/>
      <c r="X178" s="206"/>
      <c r="Y178" s="206"/>
      <c r="Z178" s="206"/>
    </row>
    <row r="179" spans="1:26" ht="15.75" hidden="1" customHeight="1" x14ac:dyDescent="0.25">
      <c r="A179" s="396"/>
      <c r="B179" s="260"/>
      <c r="C179" s="210"/>
      <c r="D179" s="209"/>
      <c r="E179" s="209"/>
      <c r="F179" s="209"/>
      <c r="G179" s="209"/>
      <c r="H179" s="209"/>
      <c r="I179" s="209"/>
      <c r="J179" s="209"/>
      <c r="K179" s="209"/>
      <c r="L179" s="209"/>
      <c r="M179" s="209"/>
      <c r="N179" s="209"/>
      <c r="O179" s="206"/>
      <c r="P179" s="206"/>
      <c r="Q179" s="206"/>
      <c r="R179" s="206"/>
      <c r="S179" s="206"/>
      <c r="T179" s="206"/>
      <c r="U179" s="206"/>
      <c r="V179" s="206"/>
      <c r="W179" s="206"/>
      <c r="X179" s="206"/>
      <c r="Y179" s="206"/>
      <c r="Z179" s="206"/>
    </row>
    <row r="180" spans="1:26" ht="15.75" hidden="1" customHeight="1" x14ac:dyDescent="0.25">
      <c r="A180" s="396"/>
      <c r="B180" s="260"/>
      <c r="C180" s="210"/>
      <c r="D180" s="209"/>
      <c r="E180" s="209"/>
      <c r="F180" s="209"/>
      <c r="G180" s="209"/>
      <c r="H180" s="209"/>
      <c r="I180" s="209"/>
      <c r="J180" s="209"/>
      <c r="K180" s="209"/>
      <c r="L180" s="209"/>
      <c r="M180" s="209"/>
      <c r="N180" s="209"/>
      <c r="O180" s="206"/>
      <c r="P180" s="206"/>
      <c r="Q180" s="206"/>
      <c r="R180" s="206"/>
      <c r="S180" s="206"/>
      <c r="T180" s="206"/>
      <c r="U180" s="206"/>
      <c r="V180" s="206"/>
      <c r="W180" s="206"/>
      <c r="X180" s="206"/>
      <c r="Y180" s="206"/>
      <c r="Z180" s="206"/>
    </row>
    <row r="181" spans="1:26" ht="15.75" hidden="1" customHeight="1" x14ac:dyDescent="0.25">
      <c r="A181" s="396"/>
      <c r="B181" s="260"/>
      <c r="C181" s="210"/>
      <c r="D181" s="209"/>
      <c r="E181" s="209"/>
      <c r="F181" s="209"/>
      <c r="G181" s="209"/>
      <c r="H181" s="209"/>
      <c r="I181" s="209"/>
      <c r="J181" s="209"/>
      <c r="K181" s="209"/>
      <c r="L181" s="209"/>
      <c r="M181" s="209"/>
      <c r="N181" s="209"/>
      <c r="O181" s="206"/>
      <c r="P181" s="206"/>
      <c r="Q181" s="206"/>
      <c r="R181" s="206"/>
      <c r="S181" s="206"/>
      <c r="T181" s="206"/>
      <c r="U181" s="206"/>
      <c r="V181" s="206"/>
      <c r="W181" s="206"/>
      <c r="X181" s="206"/>
      <c r="Y181" s="206"/>
      <c r="Z181" s="206"/>
    </row>
    <row r="182" spans="1:26" ht="15.75" hidden="1" customHeight="1" x14ac:dyDescent="0.25">
      <c r="A182" s="396"/>
      <c r="B182" s="260"/>
      <c r="C182" s="210"/>
      <c r="D182" s="209"/>
      <c r="E182" s="209"/>
      <c r="F182" s="209"/>
      <c r="G182" s="209"/>
      <c r="H182" s="209"/>
      <c r="I182" s="209"/>
      <c r="J182" s="209"/>
      <c r="K182" s="209"/>
      <c r="L182" s="209"/>
      <c r="M182" s="209"/>
      <c r="N182" s="209"/>
      <c r="O182" s="206"/>
      <c r="P182" s="206"/>
      <c r="Q182" s="206"/>
      <c r="R182" s="206"/>
      <c r="S182" s="206"/>
      <c r="T182" s="206"/>
      <c r="U182" s="206"/>
      <c r="V182" s="206"/>
      <c r="W182" s="206"/>
      <c r="X182" s="206"/>
      <c r="Y182" s="206"/>
      <c r="Z182" s="206"/>
    </row>
    <row r="183" spans="1:26" ht="15.75" hidden="1" customHeight="1" x14ac:dyDescent="0.25">
      <c r="A183" s="396"/>
      <c r="B183" s="260"/>
      <c r="C183" s="210"/>
      <c r="D183" s="209"/>
      <c r="E183" s="209"/>
      <c r="F183" s="209"/>
      <c r="G183" s="209"/>
      <c r="H183" s="209"/>
      <c r="I183" s="209"/>
      <c r="J183" s="209"/>
      <c r="K183" s="209"/>
      <c r="L183" s="209"/>
      <c r="M183" s="209"/>
      <c r="N183" s="209"/>
      <c r="O183" s="206"/>
      <c r="P183" s="206"/>
      <c r="Q183" s="206"/>
      <c r="R183" s="206"/>
      <c r="S183" s="206"/>
      <c r="T183" s="206"/>
      <c r="U183" s="206"/>
      <c r="V183" s="206"/>
      <c r="W183" s="206"/>
      <c r="X183" s="206"/>
      <c r="Y183" s="206"/>
      <c r="Z183" s="206"/>
    </row>
    <row r="184" spans="1:26" ht="15.75" hidden="1" customHeight="1" x14ac:dyDescent="0.25">
      <c r="A184" s="396"/>
      <c r="B184" s="260"/>
      <c r="C184" s="210"/>
      <c r="D184" s="209"/>
      <c r="E184" s="209"/>
      <c r="F184" s="209"/>
      <c r="G184" s="209"/>
      <c r="H184" s="209"/>
      <c r="I184" s="209"/>
      <c r="J184" s="209"/>
      <c r="K184" s="209"/>
      <c r="L184" s="209"/>
      <c r="M184" s="209"/>
      <c r="N184" s="209"/>
      <c r="O184" s="206"/>
      <c r="P184" s="206"/>
      <c r="Q184" s="206"/>
      <c r="R184" s="206"/>
      <c r="S184" s="206"/>
      <c r="T184" s="206"/>
      <c r="U184" s="206"/>
      <c r="V184" s="206"/>
      <c r="W184" s="206"/>
      <c r="X184" s="206"/>
      <c r="Y184" s="206"/>
      <c r="Z184" s="206"/>
    </row>
    <row r="185" spans="1:26" ht="15.75" hidden="1" customHeight="1" x14ac:dyDescent="0.25">
      <c r="A185" s="396"/>
      <c r="B185" s="260"/>
      <c r="C185" s="210"/>
      <c r="D185" s="209"/>
      <c r="E185" s="209"/>
      <c r="F185" s="209"/>
      <c r="G185" s="209"/>
      <c r="H185" s="209"/>
      <c r="I185" s="209"/>
      <c r="J185" s="209"/>
      <c r="K185" s="209"/>
      <c r="L185" s="209"/>
      <c r="M185" s="209"/>
      <c r="N185" s="209"/>
      <c r="O185" s="206"/>
      <c r="P185" s="206"/>
      <c r="Q185" s="206"/>
      <c r="R185" s="206"/>
      <c r="S185" s="206"/>
      <c r="T185" s="206"/>
      <c r="U185" s="206"/>
      <c r="V185" s="206"/>
      <c r="W185" s="206"/>
      <c r="X185" s="206"/>
      <c r="Y185" s="206"/>
      <c r="Z185" s="206"/>
    </row>
    <row r="186" spans="1:26" ht="15.75" hidden="1" customHeight="1" x14ac:dyDescent="0.25">
      <c r="A186" s="396"/>
      <c r="B186" s="260"/>
      <c r="C186" s="210"/>
      <c r="D186" s="209"/>
      <c r="E186" s="209"/>
      <c r="F186" s="209"/>
      <c r="G186" s="209"/>
      <c r="H186" s="209"/>
      <c r="I186" s="209"/>
      <c r="J186" s="209"/>
      <c r="K186" s="209"/>
      <c r="L186" s="209"/>
      <c r="M186" s="209"/>
      <c r="N186" s="209"/>
      <c r="O186" s="206"/>
      <c r="P186" s="206"/>
      <c r="Q186" s="206"/>
      <c r="R186" s="206"/>
      <c r="S186" s="206"/>
      <c r="T186" s="206"/>
      <c r="U186" s="206"/>
      <c r="V186" s="206"/>
      <c r="W186" s="206"/>
      <c r="X186" s="206"/>
      <c r="Y186" s="206"/>
      <c r="Z186" s="206"/>
    </row>
    <row r="187" spans="1:26" ht="15.75" hidden="1" customHeight="1" x14ac:dyDescent="0.25">
      <c r="A187" s="396"/>
      <c r="B187" s="260"/>
      <c r="C187" s="210"/>
      <c r="D187" s="209"/>
      <c r="E187" s="209"/>
      <c r="F187" s="209"/>
      <c r="G187" s="209"/>
      <c r="H187" s="209"/>
      <c r="I187" s="209"/>
      <c r="J187" s="209"/>
      <c r="K187" s="209"/>
      <c r="L187" s="209"/>
      <c r="M187" s="209"/>
      <c r="N187" s="209"/>
      <c r="O187" s="206"/>
      <c r="P187" s="206"/>
      <c r="Q187" s="206"/>
      <c r="R187" s="206"/>
      <c r="S187" s="206"/>
      <c r="T187" s="206"/>
      <c r="U187" s="206"/>
      <c r="V187" s="206"/>
      <c r="W187" s="206"/>
      <c r="X187" s="206"/>
      <c r="Y187" s="206"/>
      <c r="Z187" s="206"/>
    </row>
    <row r="188" spans="1:26" ht="15.75" hidden="1" customHeight="1" x14ac:dyDescent="0.25">
      <c r="A188" s="396"/>
      <c r="B188" s="260"/>
      <c r="C188" s="210"/>
      <c r="D188" s="209"/>
      <c r="E188" s="209"/>
      <c r="F188" s="209"/>
      <c r="G188" s="209"/>
      <c r="H188" s="209"/>
      <c r="I188" s="209"/>
      <c r="J188" s="209"/>
      <c r="K188" s="209"/>
      <c r="L188" s="209"/>
      <c r="M188" s="209"/>
      <c r="N188" s="209"/>
      <c r="O188" s="206"/>
      <c r="P188" s="206"/>
      <c r="Q188" s="206"/>
      <c r="R188" s="206"/>
      <c r="S188" s="206"/>
      <c r="T188" s="206"/>
      <c r="U188" s="206"/>
      <c r="V188" s="206"/>
      <c r="W188" s="206"/>
      <c r="X188" s="206"/>
      <c r="Y188" s="206"/>
      <c r="Z188" s="206"/>
    </row>
    <row r="189" spans="1:26" ht="15.75" hidden="1" customHeight="1" x14ac:dyDescent="0.25">
      <c r="A189" s="396"/>
      <c r="B189" s="260"/>
      <c r="C189" s="210"/>
      <c r="D189" s="209"/>
      <c r="E189" s="209"/>
      <c r="F189" s="209"/>
      <c r="G189" s="209"/>
      <c r="H189" s="209"/>
      <c r="I189" s="209"/>
      <c r="J189" s="209"/>
      <c r="K189" s="209"/>
      <c r="L189" s="209"/>
      <c r="M189" s="209"/>
      <c r="N189" s="209"/>
      <c r="O189" s="206"/>
      <c r="P189" s="206"/>
      <c r="Q189" s="206"/>
      <c r="R189" s="206"/>
      <c r="S189" s="206"/>
      <c r="T189" s="206"/>
      <c r="U189" s="206"/>
      <c r="V189" s="206"/>
      <c r="W189" s="206"/>
      <c r="X189" s="206"/>
      <c r="Y189" s="206"/>
      <c r="Z189" s="206"/>
    </row>
    <row r="190" spans="1:26" ht="15.75" hidden="1" customHeight="1" x14ac:dyDescent="0.25">
      <c r="A190" s="396"/>
      <c r="B190" s="260"/>
      <c r="C190" s="210"/>
      <c r="D190" s="209"/>
      <c r="E190" s="209"/>
      <c r="F190" s="209"/>
      <c r="G190" s="209"/>
      <c r="H190" s="209"/>
      <c r="I190" s="209"/>
      <c r="J190" s="209"/>
      <c r="K190" s="209"/>
      <c r="L190" s="209"/>
      <c r="M190" s="209"/>
      <c r="N190" s="209"/>
      <c r="O190" s="206"/>
      <c r="P190" s="206"/>
      <c r="Q190" s="206"/>
      <c r="R190" s="206"/>
      <c r="S190" s="206"/>
      <c r="T190" s="206"/>
      <c r="U190" s="206"/>
      <c r="V190" s="206"/>
      <c r="W190" s="206"/>
      <c r="X190" s="206"/>
      <c r="Y190" s="206"/>
      <c r="Z190" s="206"/>
    </row>
    <row r="191" spans="1:26" ht="15.75" hidden="1" customHeight="1" x14ac:dyDescent="0.25">
      <c r="A191" s="396"/>
      <c r="B191" s="260"/>
      <c r="C191" s="210"/>
      <c r="D191" s="209"/>
      <c r="E191" s="209"/>
      <c r="F191" s="209"/>
      <c r="G191" s="209"/>
      <c r="H191" s="209"/>
      <c r="I191" s="209"/>
      <c r="J191" s="209"/>
      <c r="K191" s="209"/>
      <c r="L191" s="209"/>
      <c r="M191" s="209"/>
      <c r="N191" s="209"/>
      <c r="O191" s="206"/>
      <c r="P191" s="206"/>
      <c r="Q191" s="206"/>
      <c r="R191" s="206"/>
      <c r="S191" s="206"/>
      <c r="T191" s="206"/>
      <c r="U191" s="206"/>
      <c r="V191" s="206"/>
      <c r="W191" s="206"/>
      <c r="X191" s="206"/>
      <c r="Y191" s="206"/>
      <c r="Z191" s="206"/>
    </row>
    <row r="192" spans="1:26" ht="15.75" hidden="1" customHeight="1" x14ac:dyDescent="0.25">
      <c r="A192" s="396"/>
      <c r="B192" s="260"/>
      <c r="C192" s="210"/>
      <c r="D192" s="209"/>
      <c r="E192" s="209"/>
      <c r="F192" s="209"/>
      <c r="G192" s="209"/>
      <c r="H192" s="209"/>
      <c r="I192" s="209"/>
      <c r="J192" s="209"/>
      <c r="K192" s="209"/>
      <c r="L192" s="209"/>
      <c r="M192" s="209"/>
      <c r="N192" s="209"/>
      <c r="O192" s="206"/>
      <c r="P192" s="206"/>
      <c r="Q192" s="206"/>
      <c r="R192" s="206"/>
      <c r="S192" s="206"/>
      <c r="T192" s="206"/>
      <c r="U192" s="206"/>
      <c r="V192" s="206"/>
      <c r="W192" s="206"/>
      <c r="X192" s="206"/>
      <c r="Y192" s="206"/>
      <c r="Z192" s="206"/>
    </row>
    <row r="193" spans="1:26" ht="15.75" hidden="1" customHeight="1" x14ac:dyDescent="0.25">
      <c r="A193" s="396"/>
      <c r="B193" s="260"/>
      <c r="C193" s="210"/>
      <c r="D193" s="209"/>
      <c r="E193" s="209"/>
      <c r="F193" s="209"/>
      <c r="G193" s="209"/>
      <c r="H193" s="209"/>
      <c r="I193" s="209"/>
      <c r="J193" s="209"/>
      <c r="K193" s="209"/>
      <c r="L193" s="209"/>
      <c r="M193" s="209"/>
      <c r="N193" s="209"/>
      <c r="O193" s="206"/>
      <c r="P193" s="206"/>
      <c r="Q193" s="206"/>
      <c r="R193" s="206"/>
      <c r="S193" s="206"/>
      <c r="T193" s="206"/>
      <c r="U193" s="206"/>
      <c r="V193" s="206"/>
      <c r="W193" s="206"/>
      <c r="X193" s="206"/>
      <c r="Y193" s="206"/>
      <c r="Z193" s="206"/>
    </row>
    <row r="194" spans="1:26" ht="15.75" hidden="1" customHeight="1" x14ac:dyDescent="0.25">
      <c r="A194" s="396"/>
      <c r="B194" s="260"/>
      <c r="C194" s="210"/>
      <c r="D194" s="209"/>
      <c r="E194" s="209"/>
      <c r="F194" s="209"/>
      <c r="G194" s="209"/>
      <c r="H194" s="209"/>
      <c r="I194" s="209"/>
      <c r="J194" s="209"/>
      <c r="K194" s="209"/>
      <c r="L194" s="209"/>
      <c r="M194" s="209"/>
      <c r="N194" s="209"/>
      <c r="O194" s="206"/>
      <c r="P194" s="206"/>
      <c r="Q194" s="206"/>
      <c r="R194" s="206"/>
      <c r="S194" s="206"/>
      <c r="T194" s="206"/>
      <c r="U194" s="206"/>
      <c r="V194" s="206"/>
      <c r="W194" s="206"/>
      <c r="X194" s="206"/>
      <c r="Y194" s="206"/>
      <c r="Z194" s="206"/>
    </row>
    <row r="195" spans="1:26" ht="15.75" hidden="1" customHeight="1" x14ac:dyDescent="0.25">
      <c r="A195" s="396"/>
      <c r="B195" s="260"/>
      <c r="C195" s="210"/>
      <c r="D195" s="209"/>
      <c r="E195" s="209"/>
      <c r="F195" s="209"/>
      <c r="G195" s="209"/>
      <c r="H195" s="209"/>
      <c r="I195" s="209"/>
      <c r="J195" s="209"/>
      <c r="K195" s="209"/>
      <c r="L195" s="209"/>
      <c r="M195" s="209"/>
      <c r="N195" s="209"/>
      <c r="O195" s="206"/>
      <c r="P195" s="206"/>
      <c r="Q195" s="206"/>
      <c r="R195" s="206"/>
      <c r="S195" s="206"/>
      <c r="T195" s="206"/>
      <c r="U195" s="206"/>
      <c r="V195" s="206"/>
      <c r="W195" s="206"/>
      <c r="X195" s="206"/>
      <c r="Y195" s="206"/>
      <c r="Z195" s="206"/>
    </row>
    <row r="196" spans="1:26" ht="15.75" hidden="1" customHeight="1" x14ac:dyDescent="0.25">
      <c r="A196" s="396"/>
      <c r="B196" s="260"/>
      <c r="C196" s="210"/>
      <c r="D196" s="209"/>
      <c r="E196" s="209"/>
      <c r="F196" s="209"/>
      <c r="G196" s="209"/>
      <c r="H196" s="209"/>
      <c r="I196" s="209"/>
      <c r="J196" s="209"/>
      <c r="K196" s="209"/>
      <c r="L196" s="209"/>
      <c r="M196" s="209"/>
      <c r="N196" s="209"/>
      <c r="O196" s="206"/>
      <c r="P196" s="206"/>
      <c r="Q196" s="206"/>
      <c r="R196" s="206"/>
      <c r="S196" s="206"/>
      <c r="T196" s="206"/>
      <c r="U196" s="206"/>
      <c r="V196" s="206"/>
      <c r="W196" s="206"/>
      <c r="X196" s="206"/>
      <c r="Y196" s="206"/>
      <c r="Z196" s="206"/>
    </row>
    <row r="197" spans="1:26" ht="15.75" hidden="1" customHeight="1" x14ac:dyDescent="0.25">
      <c r="A197" s="396"/>
      <c r="B197" s="260"/>
      <c r="C197" s="210"/>
      <c r="D197" s="209"/>
      <c r="E197" s="209"/>
      <c r="F197" s="209"/>
      <c r="G197" s="209"/>
      <c r="H197" s="209"/>
      <c r="I197" s="209"/>
      <c r="J197" s="209"/>
      <c r="K197" s="209"/>
      <c r="L197" s="209"/>
      <c r="M197" s="209"/>
      <c r="N197" s="209"/>
      <c r="O197" s="206"/>
      <c r="P197" s="206"/>
      <c r="Q197" s="206"/>
      <c r="R197" s="206"/>
      <c r="S197" s="206"/>
      <c r="T197" s="206"/>
      <c r="U197" s="206"/>
      <c r="V197" s="206"/>
      <c r="W197" s="206"/>
      <c r="X197" s="206"/>
      <c r="Y197" s="206"/>
      <c r="Z197" s="206"/>
    </row>
    <row r="198" spans="1:26" ht="15.75" hidden="1" customHeight="1" x14ac:dyDescent="0.25">
      <c r="A198" s="396"/>
      <c r="B198" s="260"/>
      <c r="C198" s="210"/>
      <c r="D198" s="209"/>
      <c r="E198" s="209"/>
      <c r="F198" s="209"/>
      <c r="G198" s="209"/>
      <c r="H198" s="209"/>
      <c r="I198" s="209"/>
      <c r="J198" s="209"/>
      <c r="K198" s="209"/>
      <c r="L198" s="209"/>
      <c r="M198" s="209"/>
      <c r="N198" s="209"/>
      <c r="O198" s="206"/>
      <c r="P198" s="206"/>
      <c r="Q198" s="206"/>
      <c r="R198" s="206"/>
      <c r="S198" s="206"/>
      <c r="T198" s="206"/>
      <c r="U198" s="206"/>
      <c r="V198" s="206"/>
      <c r="W198" s="206"/>
      <c r="X198" s="206"/>
      <c r="Y198" s="206"/>
      <c r="Z198" s="206"/>
    </row>
    <row r="199" spans="1:26" ht="15.75" hidden="1" customHeight="1" x14ac:dyDescent="0.25">
      <c r="A199" s="396"/>
      <c r="B199" s="260"/>
      <c r="C199" s="210"/>
      <c r="D199" s="209"/>
      <c r="E199" s="209"/>
      <c r="F199" s="209"/>
      <c r="G199" s="209"/>
      <c r="H199" s="209"/>
      <c r="I199" s="209"/>
      <c r="J199" s="209"/>
      <c r="K199" s="209"/>
      <c r="L199" s="209"/>
      <c r="M199" s="209"/>
      <c r="N199" s="209"/>
      <c r="O199" s="206"/>
      <c r="P199" s="206"/>
      <c r="Q199" s="206"/>
      <c r="R199" s="206"/>
      <c r="S199" s="206"/>
      <c r="T199" s="206"/>
      <c r="U199" s="206"/>
      <c r="V199" s="206"/>
      <c r="W199" s="206"/>
      <c r="X199" s="206"/>
      <c r="Y199" s="206"/>
      <c r="Z199" s="206"/>
    </row>
    <row r="200" spans="1:26" ht="15.75" hidden="1" customHeight="1" x14ac:dyDescent="0.25">
      <c r="A200" s="396"/>
      <c r="B200" s="260"/>
      <c r="C200" s="210"/>
      <c r="D200" s="209"/>
      <c r="E200" s="209"/>
      <c r="F200" s="209"/>
      <c r="G200" s="209"/>
      <c r="H200" s="209"/>
      <c r="I200" s="209"/>
      <c r="J200" s="209"/>
      <c r="K200" s="209"/>
      <c r="L200" s="209"/>
      <c r="M200" s="209"/>
      <c r="N200" s="209"/>
      <c r="O200" s="206"/>
      <c r="P200" s="206"/>
      <c r="Q200" s="206"/>
      <c r="R200" s="206"/>
      <c r="S200" s="206"/>
      <c r="T200" s="206"/>
      <c r="U200" s="206"/>
      <c r="V200" s="206"/>
      <c r="W200" s="206"/>
      <c r="X200" s="206"/>
      <c r="Y200" s="206"/>
      <c r="Z200" s="206"/>
    </row>
    <row r="201" spans="1:26" ht="15.75" hidden="1" customHeight="1" x14ac:dyDescent="0.25">
      <c r="A201" s="396"/>
      <c r="B201" s="260"/>
      <c r="C201" s="210"/>
      <c r="D201" s="209"/>
      <c r="E201" s="209"/>
      <c r="F201" s="209"/>
      <c r="G201" s="209"/>
      <c r="H201" s="209"/>
      <c r="I201" s="209"/>
      <c r="J201" s="209"/>
      <c r="K201" s="209"/>
      <c r="L201" s="209"/>
      <c r="M201" s="209"/>
      <c r="N201" s="209"/>
      <c r="O201" s="206"/>
      <c r="P201" s="206"/>
      <c r="Q201" s="206"/>
      <c r="R201" s="206"/>
      <c r="S201" s="206"/>
      <c r="T201" s="206"/>
      <c r="U201" s="206"/>
      <c r="V201" s="206"/>
      <c r="W201" s="206"/>
      <c r="X201" s="206"/>
      <c r="Y201" s="206"/>
      <c r="Z201" s="206"/>
    </row>
    <row r="202" spans="1:26" ht="15.75" hidden="1" customHeight="1" x14ac:dyDescent="0.25">
      <c r="A202" s="396"/>
      <c r="B202" s="260"/>
      <c r="C202" s="210"/>
      <c r="D202" s="209"/>
      <c r="E202" s="209"/>
      <c r="F202" s="209"/>
      <c r="G202" s="209"/>
      <c r="H202" s="209"/>
      <c r="I202" s="209"/>
      <c r="J202" s="209"/>
      <c r="K202" s="209"/>
      <c r="L202" s="209"/>
      <c r="M202" s="209"/>
      <c r="N202" s="209"/>
      <c r="O202" s="206"/>
      <c r="P202" s="206"/>
      <c r="Q202" s="206"/>
      <c r="R202" s="206"/>
      <c r="S202" s="206"/>
      <c r="T202" s="206"/>
      <c r="U202" s="206"/>
      <c r="V202" s="206"/>
      <c r="W202" s="206"/>
      <c r="X202" s="206"/>
      <c r="Y202" s="206"/>
      <c r="Z202" s="206"/>
    </row>
    <row r="203" spans="1:26" ht="15.75" hidden="1" customHeight="1" x14ac:dyDescent="0.25">
      <c r="A203" s="396"/>
      <c r="B203" s="260"/>
      <c r="C203" s="210"/>
      <c r="D203" s="209"/>
      <c r="E203" s="209"/>
      <c r="F203" s="209"/>
      <c r="G203" s="209"/>
      <c r="H203" s="209"/>
      <c r="I203" s="209"/>
      <c r="J203" s="209"/>
      <c r="K203" s="209"/>
      <c r="L203" s="209"/>
      <c r="M203" s="209"/>
      <c r="N203" s="209"/>
      <c r="O203" s="206"/>
      <c r="P203" s="206"/>
      <c r="Q203" s="206"/>
      <c r="R203" s="206"/>
      <c r="S203" s="206"/>
      <c r="T203" s="206"/>
      <c r="U203" s="206"/>
      <c r="V203" s="206"/>
      <c r="W203" s="206"/>
      <c r="X203" s="206"/>
      <c r="Y203" s="206"/>
      <c r="Z203" s="206"/>
    </row>
    <row r="204" spans="1:26" ht="15.75" hidden="1" customHeight="1" x14ac:dyDescent="0.25">
      <c r="A204" s="396"/>
      <c r="B204" s="260"/>
      <c r="C204" s="210"/>
      <c r="D204" s="209"/>
      <c r="E204" s="209"/>
      <c r="F204" s="209"/>
      <c r="G204" s="209"/>
      <c r="H204" s="209"/>
      <c r="I204" s="209"/>
      <c r="J204" s="209"/>
      <c r="K204" s="209"/>
      <c r="L204" s="209"/>
      <c r="M204" s="209"/>
      <c r="N204" s="209"/>
      <c r="O204" s="206"/>
      <c r="P204" s="206"/>
      <c r="Q204" s="206"/>
      <c r="R204" s="206"/>
      <c r="S204" s="206"/>
      <c r="T204" s="206"/>
      <c r="U204" s="206"/>
      <c r="V204" s="206"/>
      <c r="W204" s="206"/>
      <c r="X204" s="206"/>
      <c r="Y204" s="206"/>
      <c r="Z204" s="206"/>
    </row>
    <row r="205" spans="1:26" ht="15.75" hidden="1" customHeight="1" x14ac:dyDescent="0.25">
      <c r="A205" s="396"/>
      <c r="B205" s="260"/>
      <c r="C205" s="210"/>
      <c r="D205" s="209"/>
      <c r="E205" s="209"/>
      <c r="F205" s="209"/>
      <c r="G205" s="209"/>
      <c r="H205" s="209"/>
      <c r="I205" s="209"/>
      <c r="J205" s="209"/>
      <c r="K205" s="209"/>
      <c r="L205" s="209"/>
      <c r="M205" s="209"/>
      <c r="N205" s="209"/>
      <c r="O205" s="206"/>
      <c r="P205" s="206"/>
      <c r="Q205" s="206"/>
      <c r="R205" s="206"/>
      <c r="S205" s="206"/>
      <c r="T205" s="206"/>
      <c r="U205" s="206"/>
      <c r="V205" s="206"/>
      <c r="W205" s="206"/>
      <c r="X205" s="206"/>
      <c r="Y205" s="206"/>
      <c r="Z205" s="206"/>
    </row>
    <row r="206" spans="1:26" ht="15.75" hidden="1" customHeight="1" x14ac:dyDescent="0.25">
      <c r="A206" s="396"/>
      <c r="B206" s="260"/>
      <c r="C206" s="210"/>
      <c r="D206" s="209"/>
      <c r="E206" s="209"/>
      <c r="F206" s="209"/>
      <c r="G206" s="209"/>
      <c r="H206" s="209"/>
      <c r="I206" s="209"/>
      <c r="J206" s="209"/>
      <c r="K206" s="209"/>
      <c r="L206" s="209"/>
      <c r="M206" s="209"/>
      <c r="N206" s="209"/>
      <c r="O206" s="206"/>
      <c r="P206" s="206"/>
      <c r="Q206" s="206"/>
      <c r="R206" s="206"/>
      <c r="S206" s="206"/>
      <c r="T206" s="206"/>
      <c r="U206" s="206"/>
      <c r="V206" s="206"/>
      <c r="W206" s="206"/>
      <c r="X206" s="206"/>
      <c r="Y206" s="206"/>
      <c r="Z206" s="206"/>
    </row>
    <row r="207" spans="1:26" ht="15.75" hidden="1" customHeight="1" x14ac:dyDescent="0.25">
      <c r="A207" s="396"/>
      <c r="B207" s="260"/>
      <c r="C207" s="210"/>
      <c r="D207" s="209"/>
      <c r="E207" s="209"/>
      <c r="F207" s="209"/>
      <c r="G207" s="209"/>
      <c r="H207" s="209"/>
      <c r="I207" s="209"/>
      <c r="J207" s="209"/>
      <c r="K207" s="209"/>
      <c r="L207" s="209"/>
      <c r="M207" s="209"/>
      <c r="N207" s="209"/>
      <c r="O207" s="206"/>
      <c r="P207" s="206"/>
      <c r="Q207" s="206"/>
      <c r="R207" s="206"/>
      <c r="S207" s="206"/>
      <c r="T207" s="206"/>
      <c r="U207" s="206"/>
      <c r="V207" s="206"/>
      <c r="W207" s="206"/>
      <c r="X207" s="206"/>
      <c r="Y207" s="206"/>
      <c r="Z207" s="206"/>
    </row>
    <row r="208" spans="1:26" ht="15.75" hidden="1" customHeight="1" x14ac:dyDescent="0.25">
      <c r="A208" s="396"/>
      <c r="B208" s="260"/>
      <c r="C208" s="210"/>
      <c r="D208" s="209"/>
      <c r="E208" s="209"/>
      <c r="F208" s="209"/>
      <c r="G208" s="209"/>
      <c r="H208" s="209"/>
      <c r="I208" s="209"/>
      <c r="J208" s="209"/>
      <c r="K208" s="209"/>
      <c r="L208" s="209"/>
      <c r="M208" s="209"/>
      <c r="N208" s="209"/>
      <c r="O208" s="206"/>
      <c r="P208" s="206"/>
      <c r="Q208" s="206"/>
      <c r="R208" s="206"/>
      <c r="S208" s="206"/>
      <c r="T208" s="206"/>
      <c r="U208" s="206"/>
      <c r="V208" s="206"/>
      <c r="W208" s="206"/>
      <c r="X208" s="206"/>
      <c r="Y208" s="206"/>
      <c r="Z208" s="206"/>
    </row>
    <row r="209" spans="1:26" ht="15.75" hidden="1" customHeight="1" x14ac:dyDescent="0.25">
      <c r="A209" s="396"/>
      <c r="B209" s="260"/>
      <c r="C209" s="210"/>
      <c r="D209" s="209"/>
      <c r="E209" s="209"/>
      <c r="F209" s="209"/>
      <c r="G209" s="209"/>
      <c r="H209" s="209"/>
      <c r="I209" s="209"/>
      <c r="J209" s="209"/>
      <c r="K209" s="209"/>
      <c r="L209" s="209"/>
      <c r="M209" s="209"/>
      <c r="N209" s="209"/>
      <c r="O209" s="206"/>
      <c r="P209" s="206"/>
      <c r="Q209" s="206"/>
      <c r="R209" s="206"/>
      <c r="S209" s="206"/>
      <c r="T209" s="206"/>
      <c r="U209" s="206"/>
      <c r="V209" s="206"/>
      <c r="W209" s="206"/>
      <c r="X209" s="206"/>
      <c r="Y209" s="206"/>
      <c r="Z209" s="206"/>
    </row>
    <row r="210" spans="1:26" ht="15.75" hidden="1" customHeight="1" x14ac:dyDescent="0.25">
      <c r="A210" s="396"/>
      <c r="B210" s="260"/>
      <c r="C210" s="210"/>
      <c r="D210" s="209"/>
      <c r="E210" s="209"/>
      <c r="F210" s="209"/>
      <c r="G210" s="209"/>
      <c r="H210" s="209"/>
      <c r="I210" s="209"/>
      <c r="J210" s="209"/>
      <c r="K210" s="209"/>
      <c r="L210" s="209"/>
      <c r="M210" s="209"/>
      <c r="N210" s="209"/>
      <c r="O210" s="206"/>
      <c r="P210" s="206"/>
      <c r="Q210" s="206"/>
      <c r="R210" s="206"/>
      <c r="S210" s="206"/>
      <c r="T210" s="206"/>
      <c r="U210" s="206"/>
      <c r="V210" s="206"/>
      <c r="W210" s="206"/>
      <c r="X210" s="206"/>
      <c r="Y210" s="206"/>
      <c r="Z210" s="206"/>
    </row>
    <row r="211" spans="1:26" ht="15.75" hidden="1" customHeight="1" x14ac:dyDescent="0.25">
      <c r="A211" s="396"/>
      <c r="B211" s="260"/>
      <c r="C211" s="210"/>
      <c r="D211" s="209"/>
      <c r="E211" s="209"/>
      <c r="F211" s="209"/>
      <c r="G211" s="209"/>
      <c r="H211" s="209"/>
      <c r="I211" s="209"/>
      <c r="J211" s="209"/>
      <c r="K211" s="209"/>
      <c r="L211" s="209"/>
      <c r="M211" s="209"/>
      <c r="N211" s="209"/>
      <c r="O211" s="206"/>
      <c r="P211" s="206"/>
      <c r="Q211" s="206"/>
      <c r="R211" s="206"/>
      <c r="S211" s="206"/>
      <c r="T211" s="206"/>
      <c r="U211" s="206"/>
      <c r="V211" s="206"/>
      <c r="W211" s="206"/>
      <c r="X211" s="206"/>
      <c r="Y211" s="206"/>
      <c r="Z211" s="206"/>
    </row>
    <row r="212" spans="1:26" ht="15.75" hidden="1" customHeight="1" x14ac:dyDescent="0.25">
      <c r="A212" s="396"/>
      <c r="B212" s="260"/>
      <c r="C212" s="210"/>
      <c r="D212" s="209"/>
      <c r="E212" s="209"/>
      <c r="F212" s="209"/>
      <c r="G212" s="209"/>
      <c r="H212" s="209"/>
      <c r="I212" s="209"/>
      <c r="J212" s="209"/>
      <c r="K212" s="209"/>
      <c r="L212" s="209"/>
      <c r="M212" s="209"/>
      <c r="N212" s="209"/>
      <c r="O212" s="206"/>
      <c r="P212" s="206"/>
      <c r="Q212" s="206"/>
      <c r="R212" s="206"/>
      <c r="S212" s="206"/>
      <c r="T212" s="206"/>
      <c r="U212" s="206"/>
      <c r="V212" s="206"/>
      <c r="W212" s="206"/>
      <c r="X212" s="206"/>
      <c r="Y212" s="206"/>
      <c r="Z212" s="206"/>
    </row>
    <row r="213" spans="1:26" ht="15.75" hidden="1" customHeight="1" x14ac:dyDescent="0.25">
      <c r="A213" s="396"/>
      <c r="B213" s="260"/>
      <c r="C213" s="210"/>
      <c r="D213" s="209"/>
      <c r="E213" s="209"/>
      <c r="F213" s="209"/>
      <c r="G213" s="209"/>
      <c r="H213" s="209"/>
      <c r="I213" s="209"/>
      <c r="J213" s="209"/>
      <c r="K213" s="209"/>
      <c r="L213" s="209"/>
      <c r="M213" s="209"/>
      <c r="N213" s="209"/>
      <c r="O213" s="206"/>
      <c r="P213" s="206"/>
      <c r="Q213" s="206"/>
      <c r="R213" s="206"/>
      <c r="S213" s="206"/>
      <c r="T213" s="206"/>
      <c r="U213" s="206"/>
      <c r="V213" s="206"/>
      <c r="W213" s="206"/>
      <c r="X213" s="206"/>
      <c r="Y213" s="206"/>
      <c r="Z213" s="206"/>
    </row>
    <row r="214" spans="1:26" ht="15.75" hidden="1" customHeight="1" x14ac:dyDescent="0.25">
      <c r="A214" s="396"/>
      <c r="B214" s="260"/>
      <c r="C214" s="210"/>
      <c r="D214" s="209"/>
      <c r="E214" s="209"/>
      <c r="F214" s="209"/>
      <c r="G214" s="209"/>
      <c r="H214" s="209"/>
      <c r="I214" s="209"/>
      <c r="J214" s="209"/>
      <c r="K214" s="209"/>
      <c r="L214" s="209"/>
      <c r="M214" s="209"/>
      <c r="N214" s="209"/>
      <c r="O214" s="206"/>
      <c r="P214" s="206"/>
      <c r="Q214" s="206"/>
      <c r="R214" s="206"/>
      <c r="S214" s="206"/>
      <c r="T214" s="206"/>
      <c r="U214" s="206"/>
      <c r="V214" s="206"/>
      <c r="W214" s="206"/>
      <c r="X214" s="206"/>
      <c r="Y214" s="206"/>
      <c r="Z214" s="206"/>
    </row>
    <row r="215" spans="1:26" ht="15.75" hidden="1" customHeight="1" x14ac:dyDescent="0.25">
      <c r="A215" s="396"/>
      <c r="B215" s="260"/>
      <c r="C215" s="210"/>
      <c r="D215" s="209"/>
      <c r="E215" s="209"/>
      <c r="F215" s="209"/>
      <c r="G215" s="209"/>
      <c r="H215" s="209"/>
      <c r="I215" s="209"/>
      <c r="J215" s="209"/>
      <c r="K215" s="209"/>
      <c r="L215" s="209"/>
      <c r="M215" s="209"/>
      <c r="N215" s="209"/>
      <c r="O215" s="206"/>
      <c r="P215" s="206"/>
      <c r="Q215" s="206"/>
      <c r="R215" s="206"/>
      <c r="S215" s="206"/>
      <c r="T215" s="206"/>
      <c r="U215" s="206"/>
      <c r="V215" s="206"/>
      <c r="W215" s="206"/>
      <c r="X215" s="206"/>
      <c r="Y215" s="206"/>
      <c r="Z215" s="206"/>
    </row>
    <row r="216" spans="1:26" ht="15.75" hidden="1" customHeight="1" x14ac:dyDescent="0.25">
      <c r="A216" s="396"/>
      <c r="B216" s="260"/>
      <c r="C216" s="210"/>
      <c r="D216" s="209"/>
      <c r="E216" s="209"/>
      <c r="F216" s="209"/>
      <c r="G216" s="209"/>
      <c r="H216" s="209"/>
      <c r="I216" s="209"/>
      <c r="J216" s="209"/>
      <c r="K216" s="209"/>
      <c r="L216" s="209"/>
      <c r="M216" s="209"/>
      <c r="N216" s="209"/>
      <c r="O216" s="206"/>
      <c r="P216" s="206"/>
      <c r="Q216" s="206"/>
      <c r="R216" s="206"/>
      <c r="S216" s="206"/>
      <c r="T216" s="206"/>
      <c r="U216" s="206"/>
      <c r="V216" s="206"/>
      <c r="W216" s="206"/>
      <c r="X216" s="206"/>
      <c r="Y216" s="206"/>
      <c r="Z216" s="206"/>
    </row>
    <row r="217" spans="1:26" ht="15.75" hidden="1" customHeight="1" x14ac:dyDescent="0.25">
      <c r="A217" s="396"/>
      <c r="B217" s="260"/>
      <c r="C217" s="210"/>
      <c r="D217" s="209"/>
      <c r="E217" s="209"/>
      <c r="F217" s="209"/>
      <c r="G217" s="209"/>
      <c r="H217" s="209"/>
      <c r="I217" s="209"/>
      <c r="J217" s="209"/>
      <c r="K217" s="209"/>
      <c r="L217" s="209"/>
      <c r="M217" s="209"/>
      <c r="N217" s="209"/>
      <c r="O217" s="206"/>
      <c r="P217" s="206"/>
      <c r="Q217" s="206"/>
      <c r="R217" s="206"/>
      <c r="S217" s="206"/>
      <c r="T217" s="206"/>
      <c r="U217" s="206"/>
      <c r="V217" s="206"/>
      <c r="W217" s="206"/>
      <c r="X217" s="206"/>
      <c r="Y217" s="206"/>
      <c r="Z217" s="206"/>
    </row>
    <row r="218" spans="1:26" ht="15.75" hidden="1" customHeight="1" x14ac:dyDescent="0.25">
      <c r="A218" s="396"/>
      <c r="B218" s="260"/>
      <c r="C218" s="210"/>
      <c r="D218" s="209"/>
      <c r="E218" s="209"/>
      <c r="F218" s="209"/>
      <c r="G218" s="209"/>
      <c r="H218" s="209"/>
      <c r="I218" s="209"/>
      <c r="J218" s="209"/>
      <c r="K218" s="209"/>
      <c r="L218" s="209"/>
      <c r="M218" s="209"/>
      <c r="N218" s="209"/>
      <c r="O218" s="206"/>
      <c r="P218" s="206"/>
      <c r="Q218" s="206"/>
      <c r="R218" s="206"/>
      <c r="S218" s="206"/>
      <c r="T218" s="206"/>
      <c r="U218" s="206"/>
      <c r="V218" s="206"/>
      <c r="W218" s="206"/>
      <c r="X218" s="206"/>
      <c r="Y218" s="206"/>
      <c r="Z218" s="206"/>
    </row>
    <row r="219" spans="1:26" ht="15.75" hidden="1" customHeight="1" x14ac:dyDescent="0.25">
      <c r="A219" s="396"/>
      <c r="B219" s="260"/>
      <c r="C219" s="210"/>
      <c r="D219" s="209"/>
      <c r="E219" s="209"/>
      <c r="F219" s="209"/>
      <c r="G219" s="209"/>
      <c r="H219" s="209"/>
      <c r="I219" s="209"/>
      <c r="J219" s="209"/>
      <c r="K219" s="209"/>
      <c r="L219" s="209"/>
      <c r="M219" s="209"/>
      <c r="N219" s="209"/>
      <c r="O219" s="206"/>
      <c r="P219" s="206"/>
      <c r="Q219" s="206"/>
      <c r="R219" s="206"/>
      <c r="S219" s="206"/>
      <c r="T219" s="206"/>
      <c r="U219" s="206"/>
      <c r="V219" s="206"/>
      <c r="W219" s="206"/>
      <c r="X219" s="206"/>
      <c r="Y219" s="206"/>
      <c r="Z219" s="206"/>
    </row>
    <row r="220" spans="1:26" ht="15.75" hidden="1" customHeight="1" x14ac:dyDescent="0.25">
      <c r="A220" s="396"/>
      <c r="B220" s="260"/>
      <c r="C220" s="210"/>
      <c r="D220" s="209"/>
      <c r="E220" s="209"/>
      <c r="F220" s="209"/>
      <c r="G220" s="209"/>
      <c r="H220" s="209"/>
      <c r="I220" s="209"/>
      <c r="J220" s="209"/>
      <c r="K220" s="209"/>
      <c r="L220" s="209"/>
      <c r="M220" s="209"/>
      <c r="N220" s="209"/>
      <c r="O220" s="206"/>
      <c r="P220" s="206"/>
      <c r="Q220" s="206"/>
      <c r="R220" s="206"/>
      <c r="S220" s="206"/>
      <c r="T220" s="206"/>
      <c r="U220" s="206"/>
      <c r="V220" s="206"/>
      <c r="W220" s="206"/>
      <c r="X220" s="206"/>
      <c r="Y220" s="206"/>
      <c r="Z220" s="206"/>
    </row>
    <row r="221" spans="1:26" ht="15.75" hidden="1" customHeight="1" x14ac:dyDescent="0.25">
      <c r="A221" s="396"/>
      <c r="B221" s="260"/>
      <c r="C221" s="210"/>
      <c r="D221" s="209"/>
      <c r="E221" s="209"/>
      <c r="F221" s="209"/>
      <c r="G221" s="209"/>
      <c r="H221" s="209"/>
      <c r="I221" s="209"/>
      <c r="J221" s="209"/>
      <c r="K221" s="209"/>
      <c r="L221" s="209"/>
      <c r="M221" s="209"/>
      <c r="N221" s="209"/>
      <c r="O221" s="206"/>
      <c r="P221" s="206"/>
      <c r="Q221" s="206"/>
      <c r="R221" s="206"/>
      <c r="S221" s="206"/>
      <c r="T221" s="206"/>
      <c r="U221" s="206"/>
      <c r="V221" s="206"/>
      <c r="W221" s="206"/>
      <c r="X221" s="206"/>
      <c r="Y221" s="206"/>
      <c r="Z221" s="206"/>
    </row>
    <row r="222" spans="1:26" ht="15.75" hidden="1" customHeight="1" x14ac:dyDescent="0.25">
      <c r="A222" s="396"/>
      <c r="B222" s="260"/>
      <c r="C222" s="210"/>
      <c r="D222" s="209"/>
      <c r="E222" s="209"/>
      <c r="F222" s="209"/>
      <c r="G222" s="209"/>
      <c r="H222" s="209"/>
      <c r="I222" s="209"/>
      <c r="J222" s="209"/>
      <c r="K222" s="209"/>
      <c r="L222" s="209"/>
      <c r="M222" s="209"/>
      <c r="N222" s="209"/>
      <c r="O222" s="206"/>
      <c r="P222" s="206"/>
      <c r="Q222" s="206"/>
      <c r="R222" s="206"/>
      <c r="S222" s="206"/>
      <c r="T222" s="206"/>
      <c r="U222" s="206"/>
      <c r="V222" s="206"/>
      <c r="W222" s="206"/>
      <c r="X222" s="206"/>
      <c r="Y222" s="206"/>
      <c r="Z222" s="206"/>
    </row>
    <row r="223" spans="1:26" ht="15.75" hidden="1" customHeight="1" x14ac:dyDescent="0.25">
      <c r="A223" s="396"/>
      <c r="B223" s="260"/>
      <c r="C223" s="210"/>
      <c r="D223" s="209"/>
      <c r="E223" s="209"/>
      <c r="F223" s="209"/>
      <c r="G223" s="209"/>
      <c r="H223" s="209"/>
      <c r="I223" s="209"/>
      <c r="J223" s="209"/>
      <c r="K223" s="209"/>
      <c r="L223" s="209"/>
      <c r="M223" s="209"/>
      <c r="N223" s="209"/>
      <c r="O223" s="206"/>
      <c r="P223" s="206"/>
      <c r="Q223" s="206"/>
      <c r="R223" s="206"/>
      <c r="S223" s="206"/>
      <c r="T223" s="206"/>
      <c r="U223" s="206"/>
      <c r="V223" s="206"/>
      <c r="W223" s="206"/>
      <c r="X223" s="206"/>
      <c r="Y223" s="206"/>
      <c r="Z223" s="206"/>
    </row>
    <row r="224" spans="1:26" ht="15.75" hidden="1" customHeight="1" x14ac:dyDescent="0.25">
      <c r="A224" s="396"/>
      <c r="B224" s="260"/>
      <c r="C224" s="210"/>
      <c r="D224" s="209"/>
      <c r="E224" s="209"/>
      <c r="F224" s="209"/>
      <c r="G224" s="209"/>
      <c r="H224" s="209"/>
      <c r="I224" s="209"/>
      <c r="J224" s="209"/>
      <c r="K224" s="209"/>
      <c r="L224" s="209"/>
      <c r="M224" s="209"/>
      <c r="N224" s="209"/>
      <c r="O224" s="206"/>
      <c r="P224" s="206"/>
      <c r="Q224" s="206"/>
      <c r="R224" s="206"/>
      <c r="S224" s="206"/>
      <c r="T224" s="206"/>
      <c r="U224" s="206"/>
      <c r="V224" s="206"/>
      <c r="W224" s="206"/>
      <c r="X224" s="206"/>
      <c r="Y224" s="206"/>
      <c r="Z224" s="206"/>
    </row>
    <row r="225" spans="1:26" ht="15.75" hidden="1" customHeight="1" x14ac:dyDescent="0.25">
      <c r="A225" s="396"/>
      <c r="B225" s="260"/>
      <c r="C225" s="210"/>
      <c r="D225" s="209"/>
      <c r="E225" s="209"/>
      <c r="F225" s="209"/>
      <c r="G225" s="209"/>
      <c r="H225" s="209"/>
      <c r="I225" s="209"/>
      <c r="J225" s="209"/>
      <c r="K225" s="209"/>
      <c r="L225" s="209"/>
      <c r="M225" s="209"/>
      <c r="N225" s="209"/>
      <c r="O225" s="206"/>
      <c r="P225" s="206"/>
      <c r="Q225" s="206"/>
      <c r="R225" s="206"/>
      <c r="S225" s="206"/>
      <c r="T225" s="206"/>
      <c r="U225" s="206"/>
      <c r="V225" s="206"/>
      <c r="W225" s="206"/>
      <c r="X225" s="206"/>
      <c r="Y225" s="206"/>
      <c r="Z225" s="206"/>
    </row>
    <row r="226" spans="1:26" ht="15.75" hidden="1" customHeight="1" x14ac:dyDescent="0.25">
      <c r="A226" s="396"/>
      <c r="B226" s="260"/>
      <c r="C226" s="210"/>
      <c r="D226" s="209"/>
      <c r="E226" s="209"/>
      <c r="F226" s="209"/>
      <c r="G226" s="209"/>
      <c r="H226" s="209"/>
      <c r="I226" s="209"/>
      <c r="J226" s="209"/>
      <c r="K226" s="209"/>
      <c r="L226" s="209"/>
      <c r="M226" s="209"/>
      <c r="N226" s="209"/>
      <c r="O226" s="206"/>
      <c r="P226" s="206"/>
      <c r="Q226" s="206"/>
      <c r="R226" s="206"/>
      <c r="S226" s="206"/>
      <c r="T226" s="206"/>
      <c r="U226" s="206"/>
      <c r="V226" s="206"/>
      <c r="W226" s="206"/>
      <c r="X226" s="206"/>
      <c r="Y226" s="206"/>
      <c r="Z226" s="206"/>
    </row>
    <row r="227" spans="1:26" ht="15.75" hidden="1" customHeight="1" x14ac:dyDescent="0.25">
      <c r="A227" s="396"/>
      <c r="B227" s="260"/>
      <c r="C227" s="210"/>
      <c r="D227" s="209"/>
      <c r="E227" s="209"/>
      <c r="F227" s="209"/>
      <c r="G227" s="209"/>
      <c r="H227" s="209"/>
      <c r="I227" s="209"/>
      <c r="J227" s="209"/>
      <c r="K227" s="209"/>
      <c r="L227" s="209"/>
      <c r="M227" s="209"/>
      <c r="N227" s="209"/>
      <c r="O227" s="206"/>
      <c r="P227" s="206"/>
      <c r="Q227" s="206"/>
      <c r="R227" s="206"/>
      <c r="S227" s="206"/>
      <c r="T227" s="206"/>
      <c r="U227" s="206"/>
      <c r="V227" s="206"/>
      <c r="W227" s="206"/>
      <c r="X227" s="206"/>
      <c r="Y227" s="206"/>
      <c r="Z227" s="206"/>
    </row>
    <row r="228" spans="1:26" ht="15.75" hidden="1" customHeight="1" x14ac:dyDescent="0.25">
      <c r="A228" s="396"/>
      <c r="B228" s="260"/>
      <c r="C228" s="210"/>
      <c r="D228" s="209"/>
      <c r="E228" s="209"/>
      <c r="F228" s="209"/>
      <c r="G228" s="209"/>
      <c r="H228" s="209"/>
      <c r="I228" s="209"/>
      <c r="J228" s="209"/>
      <c r="K228" s="209"/>
      <c r="L228" s="209"/>
      <c r="M228" s="209"/>
      <c r="N228" s="209"/>
      <c r="O228" s="206"/>
      <c r="P228" s="206"/>
      <c r="Q228" s="206"/>
      <c r="R228" s="206"/>
      <c r="S228" s="206"/>
      <c r="T228" s="206"/>
      <c r="U228" s="206"/>
      <c r="V228" s="206"/>
      <c r="W228" s="206"/>
      <c r="X228" s="206"/>
      <c r="Y228" s="206"/>
      <c r="Z228" s="206"/>
    </row>
    <row r="229" spans="1:26" ht="15.75" hidden="1" customHeight="1" x14ac:dyDescent="0.25">
      <c r="A229" s="396"/>
      <c r="B229" s="260"/>
      <c r="C229" s="210"/>
      <c r="D229" s="209"/>
      <c r="E229" s="209"/>
      <c r="F229" s="209"/>
      <c r="G229" s="209"/>
      <c r="H229" s="209"/>
      <c r="I229" s="209"/>
      <c r="J229" s="209"/>
      <c r="K229" s="209"/>
      <c r="L229" s="209"/>
      <c r="M229" s="209"/>
      <c r="N229" s="209"/>
      <c r="O229" s="206"/>
      <c r="P229" s="206"/>
      <c r="Q229" s="206"/>
      <c r="R229" s="206"/>
      <c r="S229" s="206"/>
      <c r="T229" s="206"/>
      <c r="U229" s="206"/>
      <c r="V229" s="206"/>
      <c r="W229" s="206"/>
      <c r="X229" s="206"/>
      <c r="Y229" s="206"/>
      <c r="Z229" s="206"/>
    </row>
    <row r="230" spans="1:26" ht="15.75" hidden="1" customHeight="1" x14ac:dyDescent="0.25">
      <c r="A230" s="396"/>
      <c r="B230" s="260"/>
      <c r="C230" s="210"/>
      <c r="D230" s="209"/>
      <c r="E230" s="209"/>
      <c r="F230" s="209"/>
      <c r="G230" s="209"/>
      <c r="H230" s="209"/>
      <c r="I230" s="209"/>
      <c r="J230" s="209"/>
      <c r="K230" s="209"/>
      <c r="L230" s="209"/>
      <c r="M230" s="209"/>
      <c r="N230" s="209"/>
      <c r="O230" s="206"/>
      <c r="P230" s="206"/>
      <c r="Q230" s="206"/>
      <c r="R230" s="206"/>
      <c r="S230" s="206"/>
      <c r="T230" s="206"/>
      <c r="U230" s="206"/>
      <c r="V230" s="206"/>
      <c r="W230" s="206"/>
      <c r="X230" s="206"/>
      <c r="Y230" s="206"/>
      <c r="Z230" s="206"/>
    </row>
    <row r="231" spans="1:26" ht="15.75" hidden="1" customHeight="1" x14ac:dyDescent="0.25">
      <c r="A231" s="396"/>
      <c r="B231" s="260"/>
      <c r="C231" s="210"/>
      <c r="D231" s="209"/>
      <c r="E231" s="209"/>
      <c r="F231" s="209"/>
      <c r="G231" s="209"/>
      <c r="H231" s="209"/>
      <c r="I231" s="209"/>
      <c r="J231" s="209"/>
      <c r="K231" s="209"/>
      <c r="L231" s="209"/>
      <c r="M231" s="209"/>
      <c r="N231" s="209"/>
      <c r="O231" s="206"/>
      <c r="P231" s="206"/>
      <c r="Q231" s="206"/>
      <c r="R231" s="206"/>
      <c r="S231" s="206"/>
      <c r="T231" s="206"/>
      <c r="U231" s="206"/>
      <c r="V231" s="206"/>
      <c r="W231" s="206"/>
      <c r="X231" s="206"/>
      <c r="Y231" s="206"/>
      <c r="Z231" s="206"/>
    </row>
    <row r="232" spans="1:26" ht="15.75" hidden="1" customHeight="1" x14ac:dyDescent="0.25">
      <c r="A232" s="396"/>
      <c r="B232" s="260"/>
      <c r="C232" s="210"/>
      <c r="D232" s="209"/>
      <c r="E232" s="209"/>
      <c r="F232" s="209"/>
      <c r="G232" s="209"/>
      <c r="H232" s="209"/>
      <c r="I232" s="209"/>
      <c r="J232" s="209"/>
      <c r="K232" s="209"/>
      <c r="L232" s="209"/>
      <c r="M232" s="209"/>
      <c r="N232" s="209"/>
      <c r="O232" s="206"/>
      <c r="P232" s="206"/>
      <c r="Q232" s="206"/>
      <c r="R232" s="206"/>
      <c r="S232" s="206"/>
      <c r="T232" s="206"/>
      <c r="U232" s="206"/>
      <c r="V232" s="206"/>
      <c r="W232" s="206"/>
      <c r="X232" s="206"/>
      <c r="Y232" s="206"/>
      <c r="Z232" s="206"/>
    </row>
    <row r="233" spans="1:26" ht="15.75" hidden="1" customHeight="1" x14ac:dyDescent="0.25">
      <c r="A233" s="396"/>
      <c r="B233" s="260"/>
      <c r="C233" s="210"/>
      <c r="D233" s="209"/>
      <c r="E233" s="209"/>
      <c r="F233" s="209"/>
      <c r="G233" s="209"/>
      <c r="H233" s="209"/>
      <c r="I233" s="209"/>
      <c r="J233" s="209"/>
      <c r="K233" s="209"/>
      <c r="L233" s="209"/>
      <c r="M233" s="209"/>
      <c r="N233" s="209"/>
      <c r="O233" s="206"/>
      <c r="P233" s="206"/>
      <c r="Q233" s="206"/>
      <c r="R233" s="206"/>
      <c r="S233" s="206"/>
      <c r="T233" s="206"/>
      <c r="U233" s="206"/>
      <c r="V233" s="206"/>
      <c r="W233" s="206"/>
      <c r="X233" s="206"/>
      <c r="Y233" s="206"/>
      <c r="Z233" s="206"/>
    </row>
    <row r="234" spans="1:26" ht="15.75" hidden="1" customHeight="1" x14ac:dyDescent="0.25">
      <c r="A234" s="396"/>
      <c r="B234" s="260"/>
      <c r="C234" s="210"/>
      <c r="D234" s="209"/>
      <c r="E234" s="209"/>
      <c r="F234" s="209"/>
      <c r="G234" s="209"/>
      <c r="H234" s="209"/>
      <c r="I234" s="209"/>
      <c r="J234" s="209"/>
      <c r="K234" s="209"/>
      <c r="L234" s="209"/>
      <c r="M234" s="209"/>
      <c r="N234" s="209"/>
      <c r="O234" s="206"/>
      <c r="P234" s="206"/>
      <c r="Q234" s="206"/>
      <c r="R234" s="206"/>
      <c r="S234" s="206"/>
      <c r="T234" s="206"/>
      <c r="U234" s="206"/>
      <c r="V234" s="206"/>
      <c r="W234" s="206"/>
      <c r="X234" s="206"/>
      <c r="Y234" s="206"/>
      <c r="Z234" s="206"/>
    </row>
    <row r="235" spans="1:26" ht="15.75" hidden="1" customHeight="1" x14ac:dyDescent="0.25">
      <c r="A235" s="396"/>
      <c r="B235" s="260"/>
      <c r="C235" s="210"/>
      <c r="D235" s="209"/>
      <c r="E235" s="209"/>
      <c r="F235" s="209"/>
      <c r="G235" s="209"/>
      <c r="H235" s="209"/>
      <c r="I235" s="209"/>
      <c r="J235" s="209"/>
      <c r="K235" s="209"/>
      <c r="L235" s="209"/>
      <c r="M235" s="209"/>
      <c r="N235" s="209"/>
      <c r="O235" s="206"/>
      <c r="P235" s="206"/>
      <c r="Q235" s="206"/>
      <c r="R235" s="206"/>
      <c r="S235" s="206"/>
      <c r="T235" s="206"/>
      <c r="U235" s="206"/>
      <c r="V235" s="206"/>
      <c r="W235" s="206"/>
      <c r="X235" s="206"/>
      <c r="Y235" s="206"/>
      <c r="Z235" s="206"/>
    </row>
    <row r="236" spans="1:26" ht="15.75" hidden="1" customHeight="1" x14ac:dyDescent="0.25">
      <c r="A236" s="396"/>
      <c r="B236" s="260"/>
      <c r="C236" s="210"/>
      <c r="D236" s="209"/>
      <c r="E236" s="209"/>
      <c r="F236" s="209"/>
      <c r="G236" s="209"/>
      <c r="H236" s="209"/>
      <c r="I236" s="209"/>
      <c r="J236" s="209"/>
      <c r="K236" s="209"/>
      <c r="L236" s="209"/>
      <c r="M236" s="209"/>
      <c r="N236" s="209"/>
      <c r="O236" s="206"/>
      <c r="P236" s="206"/>
      <c r="Q236" s="206"/>
      <c r="R236" s="206"/>
      <c r="S236" s="206"/>
      <c r="T236" s="206"/>
      <c r="U236" s="206"/>
      <c r="V236" s="206"/>
      <c r="W236" s="206"/>
      <c r="X236" s="206"/>
      <c r="Y236" s="206"/>
      <c r="Z236" s="206"/>
    </row>
    <row r="237" spans="1:26" ht="15.75" hidden="1" customHeight="1" x14ac:dyDescent="0.25">
      <c r="A237" s="396"/>
      <c r="B237" s="260"/>
      <c r="C237" s="210"/>
      <c r="D237" s="209"/>
      <c r="E237" s="209"/>
      <c r="F237" s="209"/>
      <c r="G237" s="209"/>
      <c r="H237" s="209"/>
      <c r="I237" s="209"/>
      <c r="J237" s="209"/>
      <c r="K237" s="209"/>
      <c r="L237" s="209"/>
      <c r="M237" s="209"/>
      <c r="N237" s="209"/>
      <c r="O237" s="206"/>
      <c r="P237" s="206"/>
      <c r="Q237" s="206"/>
      <c r="R237" s="206"/>
      <c r="S237" s="206"/>
      <c r="T237" s="206"/>
      <c r="U237" s="206"/>
      <c r="V237" s="206"/>
      <c r="W237" s="206"/>
      <c r="X237" s="206"/>
      <c r="Y237" s="206"/>
      <c r="Z237" s="206"/>
    </row>
    <row r="238" spans="1:26" ht="15.75" hidden="1" customHeight="1" x14ac:dyDescent="0.25">
      <c r="A238" s="396"/>
      <c r="B238" s="260"/>
      <c r="C238" s="210"/>
      <c r="D238" s="209"/>
      <c r="E238" s="209"/>
      <c r="F238" s="209"/>
      <c r="G238" s="209"/>
      <c r="H238" s="209"/>
      <c r="I238" s="209"/>
      <c r="J238" s="209"/>
      <c r="K238" s="209"/>
      <c r="L238" s="209"/>
      <c r="M238" s="209"/>
      <c r="N238" s="209"/>
      <c r="O238" s="206"/>
      <c r="P238" s="206"/>
      <c r="Q238" s="206"/>
      <c r="R238" s="206"/>
      <c r="S238" s="206"/>
      <c r="T238" s="206"/>
      <c r="U238" s="206"/>
      <c r="V238" s="206"/>
      <c r="W238" s="206"/>
      <c r="X238" s="206"/>
      <c r="Y238" s="206"/>
      <c r="Z238" s="206"/>
    </row>
    <row r="239" spans="1:26" ht="15.75" hidden="1" customHeight="1" x14ac:dyDescent="0.25">
      <c r="A239" s="396"/>
      <c r="B239" s="260"/>
      <c r="C239" s="210"/>
      <c r="D239" s="209"/>
      <c r="E239" s="209"/>
      <c r="F239" s="209"/>
      <c r="G239" s="209"/>
      <c r="H239" s="209"/>
      <c r="I239" s="209"/>
      <c r="J239" s="209"/>
      <c r="K239" s="209"/>
      <c r="L239" s="209"/>
      <c r="M239" s="209"/>
      <c r="N239" s="209"/>
      <c r="O239" s="206"/>
      <c r="P239" s="206"/>
      <c r="Q239" s="206"/>
      <c r="R239" s="206"/>
      <c r="S239" s="206"/>
      <c r="T239" s="206"/>
      <c r="U239" s="206"/>
      <c r="V239" s="206"/>
      <c r="W239" s="206"/>
      <c r="X239" s="206"/>
      <c r="Y239" s="206"/>
      <c r="Z239" s="206"/>
    </row>
    <row r="240" spans="1:26" ht="15.75" hidden="1" customHeight="1" x14ac:dyDescent="0.25">
      <c r="A240" s="396"/>
      <c r="B240" s="260"/>
      <c r="C240" s="210"/>
      <c r="D240" s="209"/>
      <c r="E240" s="209"/>
      <c r="F240" s="209"/>
      <c r="G240" s="209"/>
      <c r="H240" s="209"/>
      <c r="I240" s="209"/>
      <c r="J240" s="209"/>
      <c r="K240" s="209"/>
      <c r="L240" s="209"/>
      <c r="M240" s="209"/>
      <c r="N240" s="209"/>
      <c r="O240" s="206"/>
      <c r="P240" s="206"/>
      <c r="Q240" s="206"/>
      <c r="R240" s="206"/>
      <c r="S240" s="206"/>
      <c r="T240" s="206"/>
      <c r="U240" s="206"/>
      <c r="V240" s="206"/>
      <c r="W240" s="206"/>
      <c r="X240" s="206"/>
      <c r="Y240" s="206"/>
      <c r="Z240" s="206"/>
    </row>
    <row r="241" spans="1:26" ht="15.75" hidden="1" customHeight="1" x14ac:dyDescent="0.25">
      <c r="A241" s="396"/>
      <c r="B241" s="260"/>
      <c r="C241" s="210"/>
      <c r="D241" s="209"/>
      <c r="E241" s="209"/>
      <c r="F241" s="209"/>
      <c r="G241" s="209"/>
      <c r="H241" s="209"/>
      <c r="I241" s="209"/>
      <c r="J241" s="209"/>
      <c r="K241" s="209"/>
      <c r="L241" s="209"/>
      <c r="M241" s="209"/>
      <c r="N241" s="209"/>
      <c r="O241" s="206"/>
      <c r="P241" s="206"/>
      <c r="Q241" s="206"/>
      <c r="R241" s="206"/>
      <c r="S241" s="206"/>
      <c r="T241" s="206"/>
      <c r="U241" s="206"/>
      <c r="V241" s="206"/>
      <c r="W241" s="206"/>
      <c r="X241" s="206"/>
      <c r="Y241" s="206"/>
      <c r="Z241" s="206"/>
    </row>
    <row r="242" spans="1:26" ht="15.75" hidden="1" customHeight="1" x14ac:dyDescent="0.25">
      <c r="A242" s="396"/>
      <c r="B242" s="260"/>
      <c r="C242" s="210"/>
      <c r="D242" s="209"/>
      <c r="E242" s="209"/>
      <c r="F242" s="209"/>
      <c r="G242" s="209"/>
      <c r="H242" s="209"/>
      <c r="I242" s="209"/>
      <c r="J242" s="209"/>
      <c r="K242" s="209"/>
      <c r="L242" s="209"/>
      <c r="M242" s="209"/>
      <c r="N242" s="209"/>
      <c r="O242" s="206"/>
      <c r="P242" s="206"/>
      <c r="Q242" s="206"/>
      <c r="R242" s="206"/>
      <c r="S242" s="206"/>
      <c r="T242" s="206"/>
      <c r="U242" s="206"/>
      <c r="V242" s="206"/>
      <c r="W242" s="206"/>
      <c r="X242" s="206"/>
      <c r="Y242" s="206"/>
      <c r="Z242" s="206"/>
    </row>
    <row r="243" spans="1:26" ht="15.75" hidden="1" customHeight="1" x14ac:dyDescent="0.25">
      <c r="A243" s="396"/>
      <c r="B243" s="260"/>
      <c r="C243" s="210"/>
      <c r="D243" s="209"/>
      <c r="E243" s="209"/>
      <c r="F243" s="209"/>
      <c r="G243" s="209"/>
      <c r="H243" s="209"/>
      <c r="I243" s="209"/>
      <c r="J243" s="209"/>
      <c r="K243" s="209"/>
      <c r="L243" s="209"/>
      <c r="M243" s="209"/>
      <c r="N243" s="209"/>
      <c r="O243" s="206"/>
      <c r="P243" s="206"/>
      <c r="Q243" s="206"/>
      <c r="R243" s="206"/>
      <c r="S243" s="206"/>
      <c r="T243" s="206"/>
      <c r="U243" s="206"/>
      <c r="V243" s="206"/>
      <c r="W243" s="206"/>
      <c r="X243" s="206"/>
      <c r="Y243" s="206"/>
      <c r="Z243" s="206"/>
    </row>
    <row r="244" spans="1:26" ht="15.75" hidden="1" customHeight="1" x14ac:dyDescent="0.25">
      <c r="A244" s="396"/>
      <c r="B244" s="260"/>
      <c r="C244" s="210"/>
      <c r="D244" s="209"/>
      <c r="E244" s="209"/>
      <c r="F244" s="209"/>
      <c r="G244" s="209"/>
      <c r="H244" s="209"/>
      <c r="I244" s="209"/>
      <c r="J244" s="209"/>
      <c r="K244" s="209"/>
      <c r="L244" s="209"/>
      <c r="M244" s="209"/>
      <c r="N244" s="209"/>
      <c r="O244" s="206"/>
      <c r="P244" s="206"/>
      <c r="Q244" s="206"/>
      <c r="R244" s="206"/>
      <c r="S244" s="206"/>
      <c r="T244" s="206"/>
      <c r="U244" s="206"/>
      <c r="V244" s="206"/>
      <c r="W244" s="206"/>
      <c r="X244" s="206"/>
      <c r="Y244" s="206"/>
      <c r="Z244" s="206"/>
    </row>
    <row r="245" spans="1:26" ht="15.75" hidden="1" customHeight="1" x14ac:dyDescent="0.25">
      <c r="A245" s="396"/>
      <c r="B245" s="260"/>
      <c r="C245" s="210"/>
      <c r="D245" s="209"/>
      <c r="E245" s="209"/>
      <c r="F245" s="209"/>
      <c r="G245" s="209"/>
      <c r="H245" s="209"/>
      <c r="I245" s="209"/>
      <c r="J245" s="209"/>
      <c r="K245" s="209"/>
      <c r="L245" s="209"/>
      <c r="M245" s="209"/>
      <c r="N245" s="209"/>
      <c r="O245" s="206"/>
      <c r="P245" s="206"/>
      <c r="Q245" s="206"/>
      <c r="R245" s="206"/>
      <c r="S245" s="206"/>
      <c r="T245" s="206"/>
      <c r="U245" s="206"/>
      <c r="V245" s="206"/>
      <c r="W245" s="206"/>
      <c r="X245" s="206"/>
      <c r="Y245" s="206"/>
      <c r="Z245" s="206"/>
    </row>
    <row r="246" spans="1:26" ht="15.75" hidden="1" customHeight="1" x14ac:dyDescent="0.25">
      <c r="A246" s="396"/>
      <c r="B246" s="260"/>
      <c r="C246" s="210"/>
      <c r="D246" s="209"/>
      <c r="E246" s="209"/>
      <c r="F246" s="209"/>
      <c r="G246" s="209"/>
      <c r="H246" s="209"/>
      <c r="I246" s="209"/>
      <c r="J246" s="209"/>
      <c r="K246" s="209"/>
      <c r="L246" s="209"/>
      <c r="M246" s="209"/>
      <c r="N246" s="209"/>
      <c r="O246" s="206"/>
      <c r="P246" s="206"/>
      <c r="Q246" s="206"/>
      <c r="R246" s="206"/>
      <c r="S246" s="206"/>
      <c r="T246" s="206"/>
      <c r="U246" s="206"/>
      <c r="V246" s="206"/>
      <c r="W246" s="206"/>
      <c r="X246" s="206"/>
      <c r="Y246" s="206"/>
      <c r="Z246" s="206"/>
    </row>
    <row r="247" spans="1:26" ht="15.75" hidden="1" customHeight="1" x14ac:dyDescent="0.25">
      <c r="A247" s="396"/>
      <c r="B247" s="260"/>
      <c r="C247" s="210"/>
      <c r="D247" s="209"/>
      <c r="E247" s="209"/>
      <c r="F247" s="209"/>
      <c r="G247" s="209"/>
      <c r="H247" s="209"/>
      <c r="I247" s="209"/>
      <c r="J247" s="209"/>
      <c r="K247" s="209"/>
      <c r="L247" s="209"/>
      <c r="M247" s="209"/>
      <c r="N247" s="209"/>
      <c r="O247" s="206"/>
      <c r="P247" s="206"/>
      <c r="Q247" s="206"/>
      <c r="R247" s="206"/>
      <c r="S247" s="206"/>
      <c r="T247" s="206"/>
      <c r="U247" s="206"/>
      <c r="V247" s="206"/>
      <c r="W247" s="206"/>
      <c r="X247" s="206"/>
      <c r="Y247" s="206"/>
      <c r="Z247" s="206"/>
    </row>
    <row r="248" spans="1:26" ht="15.75" hidden="1" customHeight="1" x14ac:dyDescent="0.25">
      <c r="A248" s="396"/>
      <c r="B248" s="260"/>
      <c r="C248" s="210"/>
      <c r="D248" s="209"/>
      <c r="E248" s="209"/>
      <c r="F248" s="209"/>
      <c r="G248" s="209"/>
      <c r="H248" s="209"/>
      <c r="I248" s="209"/>
      <c r="J248" s="209"/>
      <c r="K248" s="209"/>
      <c r="L248" s="209"/>
      <c r="M248" s="209"/>
      <c r="N248" s="209"/>
      <c r="O248" s="206"/>
      <c r="P248" s="206"/>
      <c r="Q248" s="206"/>
      <c r="R248" s="206"/>
      <c r="S248" s="206"/>
      <c r="T248" s="206"/>
      <c r="U248" s="206"/>
      <c r="V248" s="206"/>
      <c r="W248" s="206"/>
      <c r="X248" s="206"/>
      <c r="Y248" s="206"/>
      <c r="Z248" s="206"/>
    </row>
    <row r="249" spans="1:26" ht="15.75" hidden="1" customHeight="1" x14ac:dyDescent="0.25">
      <c r="A249" s="396"/>
      <c r="B249" s="260"/>
      <c r="C249" s="210"/>
      <c r="D249" s="209"/>
      <c r="E249" s="209"/>
      <c r="F249" s="209"/>
      <c r="G249" s="209"/>
      <c r="H249" s="209"/>
      <c r="I249" s="209"/>
      <c r="J249" s="209"/>
      <c r="K249" s="209"/>
      <c r="L249" s="209"/>
      <c r="M249" s="209"/>
      <c r="N249" s="209"/>
      <c r="O249" s="206"/>
      <c r="P249" s="206"/>
      <c r="Q249" s="206"/>
      <c r="R249" s="206"/>
      <c r="S249" s="206"/>
      <c r="T249" s="206"/>
      <c r="U249" s="206"/>
      <c r="V249" s="206"/>
      <c r="W249" s="206"/>
      <c r="X249" s="206"/>
      <c r="Y249" s="206"/>
      <c r="Z249" s="206"/>
    </row>
    <row r="250" spans="1:26" ht="15.75" hidden="1" customHeight="1" x14ac:dyDescent="0.25">
      <c r="A250" s="396"/>
      <c r="B250" s="260"/>
      <c r="C250" s="210"/>
      <c r="D250" s="209"/>
      <c r="E250" s="209"/>
      <c r="F250" s="209"/>
      <c r="G250" s="209"/>
      <c r="H250" s="209"/>
      <c r="I250" s="209"/>
      <c r="J250" s="209"/>
      <c r="K250" s="209"/>
      <c r="L250" s="209"/>
      <c r="M250" s="209"/>
      <c r="N250" s="209"/>
      <c r="O250" s="206"/>
      <c r="P250" s="206"/>
      <c r="Q250" s="206"/>
      <c r="R250" s="206"/>
      <c r="S250" s="206"/>
      <c r="T250" s="206"/>
      <c r="U250" s="206"/>
      <c r="V250" s="206"/>
      <c r="W250" s="206"/>
      <c r="X250" s="206"/>
      <c r="Y250" s="206"/>
      <c r="Z250" s="206"/>
    </row>
    <row r="251" spans="1:26" ht="15.75" hidden="1" customHeight="1" x14ac:dyDescent="0.25">
      <c r="A251" s="396"/>
      <c r="B251" s="260"/>
      <c r="C251" s="210"/>
      <c r="D251" s="209"/>
      <c r="E251" s="209"/>
      <c r="F251" s="209"/>
      <c r="G251" s="209"/>
      <c r="H251" s="209"/>
      <c r="I251" s="209"/>
      <c r="J251" s="209"/>
      <c r="K251" s="209"/>
      <c r="L251" s="209"/>
      <c r="M251" s="209"/>
      <c r="N251" s="209"/>
      <c r="O251" s="206"/>
      <c r="P251" s="206"/>
      <c r="Q251" s="206"/>
      <c r="R251" s="206"/>
      <c r="S251" s="206"/>
      <c r="T251" s="206"/>
      <c r="U251" s="206"/>
      <c r="V251" s="206"/>
      <c r="W251" s="206"/>
      <c r="X251" s="206"/>
      <c r="Y251" s="206"/>
      <c r="Z251" s="206"/>
    </row>
    <row r="252" spans="1:26" ht="15.75" hidden="1" customHeight="1" x14ac:dyDescent="0.25">
      <c r="A252" s="396"/>
      <c r="B252" s="260"/>
      <c r="C252" s="210"/>
      <c r="D252" s="209"/>
      <c r="E252" s="209"/>
      <c r="F252" s="209"/>
      <c r="G252" s="209"/>
      <c r="H252" s="209"/>
      <c r="I252" s="209"/>
      <c r="J252" s="209"/>
      <c r="K252" s="209"/>
      <c r="L252" s="209"/>
      <c r="M252" s="209"/>
      <c r="N252" s="209"/>
      <c r="O252" s="206"/>
      <c r="P252" s="206"/>
      <c r="Q252" s="206"/>
      <c r="R252" s="206"/>
      <c r="S252" s="206"/>
      <c r="T252" s="206"/>
      <c r="U252" s="206"/>
      <c r="V252" s="206"/>
      <c r="W252" s="206"/>
      <c r="X252" s="206"/>
      <c r="Y252" s="206"/>
      <c r="Z252" s="206"/>
    </row>
    <row r="253" spans="1:26" ht="15.75" hidden="1" customHeight="1" x14ac:dyDescent="0.25">
      <c r="A253" s="396"/>
      <c r="B253" s="260"/>
      <c r="C253" s="210"/>
      <c r="D253" s="209"/>
      <c r="E253" s="209"/>
      <c r="F253" s="209"/>
      <c r="G253" s="209"/>
      <c r="H253" s="209"/>
      <c r="I253" s="209"/>
      <c r="J253" s="209"/>
      <c r="K253" s="209"/>
      <c r="L253" s="209"/>
      <c r="M253" s="209"/>
      <c r="N253" s="209"/>
      <c r="O253" s="206"/>
      <c r="P253" s="206"/>
      <c r="Q253" s="206"/>
      <c r="R253" s="206"/>
      <c r="S253" s="206"/>
      <c r="T253" s="206"/>
      <c r="U253" s="206"/>
      <c r="V253" s="206"/>
      <c r="W253" s="206"/>
      <c r="X253" s="206"/>
      <c r="Y253" s="206"/>
      <c r="Z253" s="206"/>
    </row>
    <row r="254" spans="1:26" ht="15.75" hidden="1" customHeight="1" x14ac:dyDescent="0.25">
      <c r="A254" s="396"/>
      <c r="B254" s="260"/>
      <c r="C254" s="210"/>
      <c r="D254" s="209"/>
      <c r="E254" s="209"/>
      <c r="F254" s="209"/>
      <c r="G254" s="209"/>
      <c r="H254" s="209"/>
      <c r="I254" s="209"/>
      <c r="J254" s="209"/>
      <c r="K254" s="209"/>
      <c r="L254" s="209"/>
      <c r="M254" s="209"/>
      <c r="N254" s="209"/>
      <c r="O254" s="206"/>
      <c r="P254" s="206"/>
      <c r="Q254" s="206"/>
      <c r="R254" s="206"/>
      <c r="S254" s="206"/>
      <c r="T254" s="206"/>
      <c r="U254" s="206"/>
      <c r="V254" s="206"/>
      <c r="W254" s="206"/>
      <c r="X254" s="206"/>
      <c r="Y254" s="206"/>
      <c r="Z254" s="206"/>
    </row>
    <row r="255" spans="1:26" ht="15.75" hidden="1" customHeight="1" x14ac:dyDescent="0.25">
      <c r="A255" s="396"/>
      <c r="B255" s="260"/>
      <c r="C255" s="210"/>
      <c r="D255" s="209"/>
      <c r="E255" s="209"/>
      <c r="F255" s="209"/>
      <c r="G255" s="209"/>
      <c r="H255" s="209"/>
      <c r="I255" s="209"/>
      <c r="J255" s="209"/>
      <c r="K255" s="209"/>
      <c r="L255" s="209"/>
      <c r="M255" s="209"/>
      <c r="N255" s="209"/>
      <c r="O255" s="206"/>
      <c r="P255" s="206"/>
      <c r="Q255" s="206"/>
      <c r="R255" s="206"/>
      <c r="S255" s="206"/>
      <c r="T255" s="206"/>
      <c r="U255" s="206"/>
      <c r="V255" s="206"/>
      <c r="W255" s="206"/>
      <c r="X255" s="206"/>
      <c r="Y255" s="206"/>
      <c r="Z255" s="206"/>
    </row>
    <row r="256" spans="1:26" ht="15.75" hidden="1" customHeight="1" x14ac:dyDescent="0.25">
      <c r="A256" s="396"/>
      <c r="B256" s="260"/>
      <c r="C256" s="210"/>
      <c r="D256" s="209"/>
      <c r="E256" s="209"/>
      <c r="F256" s="209"/>
      <c r="G256" s="209"/>
      <c r="H256" s="209"/>
      <c r="I256" s="209"/>
      <c r="J256" s="209"/>
      <c r="K256" s="209"/>
      <c r="L256" s="209"/>
      <c r="M256" s="209"/>
      <c r="N256" s="209"/>
      <c r="O256" s="206"/>
      <c r="P256" s="206"/>
      <c r="Q256" s="206"/>
      <c r="R256" s="206"/>
      <c r="S256" s="206"/>
      <c r="T256" s="206"/>
      <c r="U256" s="206"/>
      <c r="V256" s="206"/>
      <c r="W256" s="206"/>
      <c r="X256" s="206"/>
      <c r="Y256" s="206"/>
      <c r="Z256" s="206"/>
    </row>
    <row r="257" spans="1:26" ht="15.75" hidden="1" customHeight="1" x14ac:dyDescent="0.25">
      <c r="A257" s="396"/>
      <c r="B257" s="260"/>
      <c r="C257" s="210"/>
      <c r="D257" s="209"/>
      <c r="E257" s="209"/>
      <c r="F257" s="209"/>
      <c r="G257" s="209"/>
      <c r="H257" s="209"/>
      <c r="I257" s="209"/>
      <c r="J257" s="209"/>
      <c r="K257" s="209"/>
      <c r="L257" s="209"/>
      <c r="M257" s="209"/>
      <c r="N257" s="209"/>
      <c r="O257" s="206"/>
      <c r="P257" s="206"/>
      <c r="Q257" s="206"/>
      <c r="R257" s="206"/>
      <c r="S257" s="206"/>
      <c r="T257" s="206"/>
      <c r="U257" s="206"/>
      <c r="V257" s="206"/>
      <c r="W257" s="206"/>
      <c r="X257" s="206"/>
      <c r="Y257" s="206"/>
      <c r="Z257" s="206"/>
    </row>
    <row r="258" spans="1:26" ht="15.75" hidden="1" customHeight="1" x14ac:dyDescent="0.25">
      <c r="A258" s="396"/>
      <c r="B258" s="260"/>
      <c r="C258" s="210"/>
      <c r="D258" s="209"/>
      <c r="E258" s="209"/>
      <c r="F258" s="209"/>
      <c r="G258" s="209"/>
      <c r="H258" s="209"/>
      <c r="I258" s="209"/>
      <c r="J258" s="209"/>
      <c r="K258" s="209"/>
      <c r="L258" s="209"/>
      <c r="M258" s="209"/>
      <c r="N258" s="209"/>
      <c r="O258" s="206"/>
      <c r="P258" s="206"/>
      <c r="Q258" s="206"/>
      <c r="R258" s="206"/>
      <c r="S258" s="206"/>
      <c r="T258" s="206"/>
      <c r="U258" s="206"/>
      <c r="V258" s="206"/>
      <c r="W258" s="206"/>
      <c r="X258" s="206"/>
      <c r="Y258" s="206"/>
      <c r="Z258" s="206"/>
    </row>
    <row r="259" spans="1:26" ht="15.75" hidden="1" customHeight="1" x14ac:dyDescent="0.25">
      <c r="A259" s="396"/>
      <c r="B259" s="260"/>
      <c r="C259" s="210"/>
      <c r="D259" s="209"/>
      <c r="E259" s="209"/>
      <c r="F259" s="209"/>
      <c r="G259" s="209"/>
      <c r="H259" s="209"/>
      <c r="I259" s="209"/>
      <c r="J259" s="209"/>
      <c r="K259" s="209"/>
      <c r="L259" s="209"/>
      <c r="M259" s="209"/>
      <c r="N259" s="209"/>
      <c r="O259" s="206"/>
      <c r="P259" s="206"/>
      <c r="Q259" s="206"/>
      <c r="R259" s="206"/>
      <c r="S259" s="206"/>
      <c r="T259" s="206"/>
      <c r="U259" s="206"/>
      <c r="V259" s="206"/>
      <c r="W259" s="206"/>
      <c r="X259" s="206"/>
      <c r="Y259" s="206"/>
      <c r="Z259" s="206"/>
    </row>
    <row r="260" spans="1:26" ht="15.75" hidden="1" customHeight="1" x14ac:dyDescent="0.25">
      <c r="A260" s="396"/>
      <c r="B260" s="260"/>
      <c r="C260" s="210"/>
      <c r="D260" s="209"/>
      <c r="E260" s="209"/>
      <c r="F260" s="209"/>
      <c r="G260" s="209"/>
      <c r="H260" s="209"/>
      <c r="I260" s="209"/>
      <c r="J260" s="209"/>
      <c r="K260" s="209"/>
      <c r="L260" s="209"/>
      <c r="M260" s="209"/>
      <c r="N260" s="209"/>
      <c r="O260" s="206"/>
      <c r="P260" s="206"/>
      <c r="Q260" s="206"/>
      <c r="R260" s="206"/>
      <c r="S260" s="206"/>
      <c r="T260" s="206"/>
      <c r="U260" s="206"/>
      <c r="V260" s="206"/>
      <c r="W260" s="206"/>
      <c r="X260" s="206"/>
      <c r="Y260" s="206"/>
      <c r="Z260" s="206"/>
    </row>
    <row r="261" spans="1:26" ht="15.75" hidden="1" customHeight="1" x14ac:dyDescent="0.25">
      <c r="A261" s="396"/>
      <c r="B261" s="260"/>
      <c r="C261" s="210"/>
      <c r="D261" s="209"/>
      <c r="E261" s="209"/>
      <c r="F261" s="209"/>
      <c r="G261" s="209"/>
      <c r="H261" s="209"/>
      <c r="I261" s="209"/>
      <c r="J261" s="209"/>
      <c r="K261" s="209"/>
      <c r="L261" s="209"/>
      <c r="M261" s="209"/>
      <c r="N261" s="209"/>
      <c r="O261" s="206"/>
      <c r="P261" s="206"/>
      <c r="Q261" s="206"/>
      <c r="R261" s="206"/>
      <c r="S261" s="206"/>
      <c r="T261" s="206"/>
      <c r="U261" s="206"/>
      <c r="V261" s="206"/>
      <c r="W261" s="206"/>
      <c r="X261" s="206"/>
      <c r="Y261" s="206"/>
      <c r="Z261" s="206"/>
    </row>
    <row r="262" spans="1:26" ht="15.75" hidden="1" customHeight="1" x14ac:dyDescent="0.25">
      <c r="A262" s="396"/>
      <c r="B262" s="260"/>
      <c r="C262" s="210"/>
      <c r="D262" s="209"/>
      <c r="E262" s="209"/>
      <c r="F262" s="209"/>
      <c r="G262" s="209"/>
      <c r="H262" s="209"/>
      <c r="I262" s="209"/>
      <c r="J262" s="209"/>
      <c r="K262" s="209"/>
      <c r="L262" s="209"/>
      <c r="M262" s="209"/>
      <c r="N262" s="209"/>
      <c r="O262" s="206"/>
      <c r="P262" s="206"/>
      <c r="Q262" s="206"/>
      <c r="R262" s="206"/>
      <c r="S262" s="206"/>
      <c r="T262" s="206"/>
      <c r="U262" s="206"/>
      <c r="V262" s="206"/>
      <c r="W262" s="206"/>
      <c r="X262" s="206"/>
      <c r="Y262" s="206"/>
      <c r="Z262" s="206"/>
    </row>
    <row r="263" spans="1:26" ht="15.75" hidden="1" customHeight="1" x14ac:dyDescent="0.25">
      <c r="A263" s="396"/>
      <c r="B263" s="260"/>
      <c r="C263" s="210"/>
      <c r="D263" s="209"/>
      <c r="E263" s="209"/>
      <c r="F263" s="209"/>
      <c r="G263" s="209"/>
      <c r="H263" s="209"/>
      <c r="I263" s="209"/>
      <c r="J263" s="209"/>
      <c r="K263" s="209"/>
      <c r="L263" s="209"/>
      <c r="M263" s="209"/>
      <c r="N263" s="209"/>
      <c r="O263" s="206"/>
      <c r="P263" s="206"/>
      <c r="Q263" s="206"/>
      <c r="R263" s="206"/>
      <c r="S263" s="206"/>
      <c r="T263" s="206"/>
      <c r="U263" s="206"/>
      <c r="V263" s="206"/>
      <c r="W263" s="206"/>
      <c r="X263" s="206"/>
      <c r="Y263" s="206"/>
      <c r="Z263" s="206"/>
    </row>
    <row r="264" spans="1:26" ht="15.75" hidden="1" customHeight="1" x14ac:dyDescent="0.25">
      <c r="A264" s="396"/>
      <c r="B264" s="260"/>
      <c r="C264" s="210"/>
      <c r="D264" s="209"/>
      <c r="E264" s="209"/>
      <c r="F264" s="209"/>
      <c r="G264" s="209"/>
      <c r="H264" s="209"/>
      <c r="I264" s="209"/>
      <c r="J264" s="209"/>
      <c r="K264" s="209"/>
      <c r="L264" s="209"/>
      <c r="M264" s="209"/>
      <c r="N264" s="209"/>
      <c r="O264" s="206"/>
      <c r="P264" s="206"/>
      <c r="Q264" s="206"/>
      <c r="R264" s="206"/>
      <c r="S264" s="206"/>
      <c r="T264" s="206"/>
      <c r="U264" s="206"/>
      <c r="V264" s="206"/>
      <c r="W264" s="206"/>
      <c r="X264" s="206"/>
      <c r="Y264" s="206"/>
      <c r="Z264" s="206"/>
    </row>
    <row r="265" spans="1:26" ht="15.75" hidden="1" customHeight="1" x14ac:dyDescent="0.25">
      <c r="A265" s="396"/>
      <c r="B265" s="260"/>
      <c r="C265" s="210"/>
      <c r="D265" s="209"/>
      <c r="E265" s="209"/>
      <c r="F265" s="209"/>
      <c r="G265" s="209"/>
      <c r="H265" s="209"/>
      <c r="I265" s="209"/>
      <c r="J265" s="209"/>
      <c r="K265" s="209"/>
      <c r="L265" s="209"/>
      <c r="M265" s="209"/>
      <c r="N265" s="209"/>
      <c r="O265" s="206"/>
      <c r="P265" s="206"/>
      <c r="Q265" s="206"/>
      <c r="R265" s="206"/>
      <c r="S265" s="206"/>
      <c r="T265" s="206"/>
      <c r="U265" s="206"/>
      <c r="V265" s="206"/>
      <c r="W265" s="206"/>
      <c r="X265" s="206"/>
      <c r="Y265" s="206"/>
      <c r="Z265" s="206"/>
    </row>
    <row r="266" spans="1:26" ht="15.75" hidden="1" customHeight="1" x14ac:dyDescent="0.25">
      <c r="A266" s="396"/>
      <c r="B266" s="260"/>
      <c r="C266" s="210"/>
      <c r="D266" s="209"/>
      <c r="E266" s="209"/>
      <c r="F266" s="209"/>
      <c r="G266" s="209"/>
      <c r="H266" s="209"/>
      <c r="I266" s="209"/>
      <c r="J266" s="209"/>
      <c r="K266" s="209"/>
      <c r="L266" s="209"/>
      <c r="M266" s="209"/>
      <c r="N266" s="209"/>
      <c r="O266" s="206"/>
      <c r="P266" s="206"/>
      <c r="Q266" s="206"/>
      <c r="R266" s="206"/>
      <c r="S266" s="206"/>
      <c r="T266" s="206"/>
      <c r="U266" s="206"/>
      <c r="V266" s="206"/>
      <c r="W266" s="206"/>
      <c r="X266" s="206"/>
      <c r="Y266" s="206"/>
      <c r="Z266" s="206"/>
    </row>
    <row r="267" spans="1:26" ht="15.75" hidden="1" customHeight="1" x14ac:dyDescent="0.25">
      <c r="A267" s="396"/>
      <c r="B267" s="260"/>
      <c r="C267" s="210"/>
      <c r="D267" s="209"/>
      <c r="E267" s="209"/>
      <c r="F267" s="209"/>
      <c r="G267" s="209"/>
      <c r="H267" s="209"/>
      <c r="I267" s="209"/>
      <c r="J267" s="209"/>
      <c r="K267" s="209"/>
      <c r="L267" s="209"/>
      <c r="M267" s="209"/>
      <c r="N267" s="209"/>
      <c r="O267" s="206"/>
      <c r="P267" s="206"/>
      <c r="Q267" s="206"/>
      <c r="R267" s="206"/>
      <c r="S267" s="206"/>
      <c r="T267" s="206"/>
      <c r="U267" s="206"/>
      <c r="V267" s="206"/>
      <c r="W267" s="206"/>
      <c r="X267" s="206"/>
      <c r="Y267" s="206"/>
      <c r="Z267" s="206"/>
    </row>
    <row r="268" spans="1:26" ht="15.75" hidden="1" customHeight="1" x14ac:dyDescent="0.25">
      <c r="A268" s="396"/>
      <c r="B268" s="260"/>
      <c r="C268" s="210"/>
      <c r="D268" s="209"/>
      <c r="E268" s="209"/>
      <c r="F268" s="209"/>
      <c r="G268" s="209"/>
      <c r="H268" s="209"/>
      <c r="I268" s="209"/>
      <c r="J268" s="209"/>
      <c r="K268" s="209"/>
      <c r="L268" s="209"/>
      <c r="M268" s="209"/>
      <c r="N268" s="209"/>
      <c r="O268" s="206"/>
      <c r="P268" s="206"/>
      <c r="Q268" s="206"/>
      <c r="R268" s="206"/>
      <c r="S268" s="206"/>
      <c r="T268" s="206"/>
      <c r="U268" s="206"/>
      <c r="V268" s="206"/>
      <c r="W268" s="206"/>
      <c r="X268" s="206"/>
      <c r="Y268" s="206"/>
      <c r="Z268" s="206"/>
    </row>
    <row r="269" spans="1:26" ht="15.75" hidden="1" customHeight="1" x14ac:dyDescent="0.25">
      <c r="A269" s="396"/>
      <c r="B269" s="260"/>
      <c r="C269" s="210"/>
      <c r="D269" s="209"/>
      <c r="E269" s="209"/>
      <c r="F269" s="209"/>
      <c r="G269" s="209"/>
      <c r="H269" s="209"/>
      <c r="I269" s="209"/>
      <c r="J269" s="209"/>
      <c r="K269" s="209"/>
      <c r="L269" s="209"/>
      <c r="M269" s="209"/>
      <c r="N269" s="209"/>
      <c r="O269" s="206"/>
      <c r="P269" s="206"/>
      <c r="Q269" s="206"/>
      <c r="R269" s="206"/>
      <c r="S269" s="206"/>
      <c r="T269" s="206"/>
      <c r="U269" s="206"/>
      <c r="V269" s="206"/>
      <c r="W269" s="206"/>
      <c r="X269" s="206"/>
      <c r="Y269" s="206"/>
      <c r="Z269" s="206"/>
    </row>
    <row r="270" spans="1:26" ht="15.75" hidden="1" customHeight="1" x14ac:dyDescent="0.25">
      <c r="A270" s="396"/>
      <c r="B270" s="260"/>
      <c r="C270" s="210"/>
      <c r="D270" s="209"/>
      <c r="E270" s="209"/>
      <c r="F270" s="209"/>
      <c r="G270" s="209"/>
      <c r="H270" s="209"/>
      <c r="I270" s="209"/>
      <c r="J270" s="209"/>
      <c r="K270" s="209"/>
      <c r="L270" s="209"/>
      <c r="M270" s="209"/>
      <c r="N270" s="209"/>
      <c r="O270" s="206"/>
      <c r="P270" s="206"/>
      <c r="Q270" s="206"/>
      <c r="R270" s="206"/>
      <c r="S270" s="206"/>
      <c r="T270" s="206"/>
      <c r="U270" s="206"/>
      <c r="V270" s="206"/>
      <c r="W270" s="206"/>
      <c r="X270" s="206"/>
      <c r="Y270" s="206"/>
      <c r="Z270" s="206"/>
    </row>
    <row r="271" spans="1:26" ht="15.75" hidden="1" customHeight="1" x14ac:dyDescent="0.25">
      <c r="A271" s="396"/>
      <c r="B271" s="260"/>
      <c r="C271" s="210"/>
      <c r="D271" s="209"/>
      <c r="E271" s="209"/>
      <c r="F271" s="209"/>
      <c r="G271" s="209"/>
      <c r="H271" s="209"/>
      <c r="I271" s="209"/>
      <c r="J271" s="209"/>
      <c r="K271" s="209"/>
      <c r="L271" s="209"/>
      <c r="M271" s="209"/>
      <c r="N271" s="209"/>
      <c r="O271" s="206"/>
      <c r="P271" s="206"/>
      <c r="Q271" s="206"/>
      <c r="R271" s="206"/>
      <c r="S271" s="206"/>
      <c r="T271" s="206"/>
      <c r="U271" s="206"/>
      <c r="V271" s="206"/>
      <c r="W271" s="206"/>
      <c r="X271" s="206"/>
      <c r="Y271" s="206"/>
      <c r="Z271" s="206"/>
    </row>
    <row r="272" spans="1:26" ht="15.75" hidden="1" customHeight="1" x14ac:dyDescent="0.25">
      <c r="A272" s="396"/>
      <c r="B272" s="260"/>
      <c r="C272" s="210"/>
      <c r="D272" s="209"/>
      <c r="E272" s="209"/>
      <c r="F272" s="209"/>
      <c r="G272" s="209"/>
      <c r="H272" s="209"/>
      <c r="I272" s="209"/>
      <c r="J272" s="209"/>
      <c r="K272" s="209"/>
      <c r="L272" s="209"/>
      <c r="M272" s="209"/>
      <c r="N272" s="209"/>
      <c r="O272" s="206"/>
      <c r="P272" s="206"/>
      <c r="Q272" s="206"/>
      <c r="R272" s="206"/>
      <c r="S272" s="206"/>
      <c r="T272" s="206"/>
      <c r="U272" s="206"/>
      <c r="V272" s="206"/>
      <c r="W272" s="206"/>
      <c r="X272" s="206"/>
      <c r="Y272" s="206"/>
      <c r="Z272" s="206"/>
    </row>
    <row r="273" spans="1:26" ht="15.75" hidden="1" customHeight="1" x14ac:dyDescent="0.25">
      <c r="A273" s="396"/>
      <c r="B273" s="260"/>
      <c r="C273" s="210"/>
      <c r="D273" s="209"/>
      <c r="E273" s="209"/>
      <c r="F273" s="209"/>
      <c r="G273" s="209"/>
      <c r="H273" s="209"/>
      <c r="I273" s="209"/>
      <c r="J273" s="209"/>
      <c r="K273" s="209"/>
      <c r="L273" s="209"/>
      <c r="M273" s="209"/>
      <c r="N273" s="209"/>
      <c r="O273" s="206"/>
      <c r="P273" s="206"/>
      <c r="Q273" s="206"/>
      <c r="R273" s="206"/>
      <c r="S273" s="206"/>
      <c r="T273" s="206"/>
      <c r="U273" s="206"/>
      <c r="V273" s="206"/>
      <c r="W273" s="206"/>
      <c r="X273" s="206"/>
      <c r="Y273" s="206"/>
      <c r="Z273" s="206"/>
    </row>
    <row r="274" spans="1:26" ht="15.75" hidden="1" customHeight="1" x14ac:dyDescent="0.25">
      <c r="A274" s="396"/>
      <c r="B274" s="260"/>
      <c r="C274" s="210"/>
      <c r="D274" s="209"/>
      <c r="E274" s="209"/>
      <c r="F274" s="209"/>
      <c r="G274" s="209"/>
      <c r="H274" s="209"/>
      <c r="I274" s="209"/>
      <c r="J274" s="209"/>
      <c r="K274" s="209"/>
      <c r="L274" s="209"/>
      <c r="M274" s="209"/>
      <c r="N274" s="209"/>
      <c r="O274" s="206"/>
      <c r="P274" s="206"/>
      <c r="Q274" s="206"/>
      <c r="R274" s="206"/>
      <c r="S274" s="206"/>
      <c r="T274" s="206"/>
      <c r="U274" s="206"/>
      <c r="V274" s="206"/>
      <c r="W274" s="206"/>
      <c r="X274" s="206"/>
      <c r="Y274" s="206"/>
      <c r="Z274" s="206"/>
    </row>
    <row r="275" spans="1:26" ht="15.75" hidden="1" customHeight="1" x14ac:dyDescent="0.25">
      <c r="A275" s="396"/>
      <c r="B275" s="260"/>
      <c r="C275" s="210"/>
      <c r="D275" s="209"/>
      <c r="E275" s="209"/>
      <c r="F275" s="209"/>
      <c r="G275" s="209"/>
      <c r="H275" s="209"/>
      <c r="I275" s="209"/>
      <c r="J275" s="209"/>
      <c r="K275" s="209"/>
      <c r="L275" s="209"/>
      <c r="M275" s="209"/>
      <c r="N275" s="209"/>
      <c r="O275" s="206"/>
      <c r="P275" s="206"/>
      <c r="Q275" s="206"/>
      <c r="R275" s="206"/>
      <c r="S275" s="206"/>
      <c r="T275" s="206"/>
      <c r="U275" s="206"/>
      <c r="V275" s="206"/>
      <c r="W275" s="206"/>
      <c r="X275" s="206"/>
      <c r="Y275" s="206"/>
      <c r="Z275" s="206"/>
    </row>
    <row r="276" spans="1:26" ht="15.75" hidden="1" customHeight="1" x14ac:dyDescent="0.25">
      <c r="A276" s="396"/>
      <c r="B276" s="260"/>
      <c r="C276" s="210"/>
      <c r="D276" s="209"/>
      <c r="E276" s="209"/>
      <c r="F276" s="209"/>
      <c r="G276" s="209"/>
      <c r="H276" s="209"/>
      <c r="I276" s="209"/>
      <c r="J276" s="209"/>
      <c r="K276" s="209"/>
      <c r="L276" s="209"/>
      <c r="M276" s="209"/>
      <c r="N276" s="209"/>
      <c r="O276" s="206"/>
      <c r="P276" s="206"/>
      <c r="Q276" s="206"/>
      <c r="R276" s="206"/>
      <c r="S276" s="206"/>
      <c r="T276" s="206"/>
      <c r="U276" s="206"/>
      <c r="V276" s="206"/>
      <c r="W276" s="206"/>
      <c r="X276" s="206"/>
      <c r="Y276" s="206"/>
      <c r="Z276" s="206"/>
    </row>
    <row r="277" spans="1:26" ht="15.75" hidden="1" customHeight="1" x14ac:dyDescent="0.25">
      <c r="A277" s="396"/>
      <c r="B277" s="260"/>
      <c r="C277" s="210"/>
      <c r="D277" s="209"/>
      <c r="E277" s="209"/>
      <c r="F277" s="209"/>
      <c r="G277" s="209"/>
      <c r="H277" s="209"/>
      <c r="I277" s="209"/>
      <c r="J277" s="209"/>
      <c r="K277" s="209"/>
      <c r="L277" s="209"/>
      <c r="M277" s="209"/>
      <c r="N277" s="209"/>
      <c r="O277" s="206"/>
      <c r="P277" s="206"/>
      <c r="Q277" s="206"/>
      <c r="R277" s="206"/>
      <c r="S277" s="206"/>
      <c r="T277" s="206"/>
      <c r="U277" s="206"/>
      <c r="V277" s="206"/>
      <c r="W277" s="206"/>
      <c r="X277" s="206"/>
      <c r="Y277" s="206"/>
      <c r="Z277" s="206"/>
    </row>
    <row r="278" spans="1:26" ht="15.75" hidden="1" customHeight="1" x14ac:dyDescent="0.25">
      <c r="A278" s="396"/>
      <c r="B278" s="260"/>
      <c r="C278" s="210"/>
      <c r="D278" s="209"/>
      <c r="E278" s="209"/>
      <c r="F278" s="209"/>
      <c r="G278" s="209"/>
      <c r="H278" s="209"/>
      <c r="I278" s="209"/>
      <c r="J278" s="209"/>
      <c r="K278" s="209"/>
      <c r="L278" s="209"/>
      <c r="M278" s="209"/>
      <c r="N278" s="209"/>
      <c r="O278" s="206"/>
      <c r="P278" s="206"/>
      <c r="Q278" s="206"/>
      <c r="R278" s="206"/>
      <c r="S278" s="206"/>
      <c r="T278" s="206"/>
      <c r="U278" s="206"/>
      <c r="V278" s="206"/>
      <c r="W278" s="206"/>
      <c r="X278" s="206"/>
      <c r="Y278" s="206"/>
      <c r="Z278" s="206"/>
    </row>
    <row r="279" spans="1:26" ht="15.75" hidden="1" customHeight="1" x14ac:dyDescent="0.25">
      <c r="A279" s="396"/>
      <c r="B279" s="260"/>
      <c r="C279" s="210"/>
      <c r="D279" s="209"/>
      <c r="E279" s="209"/>
      <c r="F279" s="209"/>
      <c r="G279" s="209"/>
      <c r="H279" s="209"/>
      <c r="I279" s="209"/>
      <c r="J279" s="209"/>
      <c r="K279" s="209"/>
      <c r="L279" s="209"/>
      <c r="M279" s="209"/>
      <c r="N279" s="209"/>
      <c r="O279" s="206"/>
      <c r="P279" s="206"/>
      <c r="Q279" s="206"/>
      <c r="R279" s="206"/>
      <c r="S279" s="206"/>
      <c r="T279" s="206"/>
      <c r="U279" s="206"/>
      <c r="V279" s="206"/>
      <c r="W279" s="206"/>
      <c r="X279" s="206"/>
      <c r="Y279" s="206"/>
      <c r="Z279" s="206"/>
    </row>
    <row r="280" spans="1:26" ht="15.75" hidden="1" customHeight="1" x14ac:dyDescent="0.25">
      <c r="A280" s="396"/>
      <c r="B280" s="260"/>
      <c r="C280" s="210"/>
      <c r="D280" s="209"/>
      <c r="E280" s="209"/>
      <c r="F280" s="209"/>
      <c r="G280" s="209"/>
      <c r="H280" s="209"/>
      <c r="I280" s="209"/>
      <c r="J280" s="209"/>
      <c r="K280" s="209"/>
      <c r="L280" s="209"/>
      <c r="M280" s="209"/>
      <c r="N280" s="209"/>
      <c r="O280" s="206"/>
      <c r="P280" s="206"/>
      <c r="Q280" s="206"/>
      <c r="R280" s="206"/>
      <c r="S280" s="206"/>
      <c r="T280" s="206"/>
      <c r="U280" s="206"/>
      <c r="V280" s="206"/>
      <c r="W280" s="206"/>
      <c r="X280" s="206"/>
      <c r="Y280" s="206"/>
      <c r="Z280" s="206"/>
    </row>
    <row r="281" spans="1:26" ht="15.75" hidden="1" customHeight="1" x14ac:dyDescent="0.25">
      <c r="A281" s="396"/>
      <c r="B281" s="260"/>
      <c r="C281" s="210"/>
      <c r="D281" s="209"/>
      <c r="E281" s="209"/>
      <c r="F281" s="209"/>
      <c r="G281" s="209"/>
      <c r="H281" s="209"/>
      <c r="I281" s="209"/>
      <c r="J281" s="209"/>
      <c r="K281" s="209"/>
      <c r="L281" s="209"/>
      <c r="M281" s="209"/>
      <c r="N281" s="209"/>
      <c r="O281" s="206"/>
      <c r="P281" s="206"/>
      <c r="Q281" s="206"/>
      <c r="R281" s="206"/>
      <c r="S281" s="206"/>
      <c r="T281" s="206"/>
      <c r="U281" s="206"/>
      <c r="V281" s="206"/>
      <c r="W281" s="206"/>
      <c r="X281" s="206"/>
      <c r="Y281" s="206"/>
      <c r="Z281" s="206"/>
    </row>
    <row r="282" spans="1:26" ht="15.75" hidden="1" customHeight="1" x14ac:dyDescent="0.25">
      <c r="A282" s="396"/>
      <c r="B282" s="260"/>
      <c r="C282" s="210"/>
      <c r="D282" s="209"/>
      <c r="E282" s="209"/>
      <c r="F282" s="209"/>
      <c r="G282" s="209"/>
      <c r="H282" s="209"/>
      <c r="I282" s="209"/>
      <c r="J282" s="209"/>
      <c r="K282" s="209"/>
      <c r="L282" s="209"/>
      <c r="M282" s="209"/>
      <c r="N282" s="209"/>
      <c r="O282" s="206"/>
      <c r="P282" s="206"/>
      <c r="Q282" s="206"/>
      <c r="R282" s="206"/>
      <c r="S282" s="206"/>
      <c r="T282" s="206"/>
      <c r="U282" s="206"/>
      <c r="V282" s="206"/>
      <c r="W282" s="206"/>
      <c r="X282" s="206"/>
      <c r="Y282" s="206"/>
      <c r="Z282" s="206"/>
    </row>
    <row r="283" spans="1:26" ht="15.75" hidden="1" customHeight="1" x14ac:dyDescent="0.25">
      <c r="A283" s="396"/>
      <c r="B283" s="260"/>
      <c r="C283" s="210"/>
      <c r="D283" s="209"/>
      <c r="E283" s="209"/>
      <c r="F283" s="209"/>
      <c r="G283" s="209"/>
      <c r="H283" s="209"/>
      <c r="I283" s="209"/>
      <c r="J283" s="209"/>
      <c r="K283" s="209"/>
      <c r="L283" s="209"/>
      <c r="M283" s="209"/>
      <c r="N283" s="209"/>
      <c r="O283" s="206"/>
      <c r="P283" s="206"/>
      <c r="Q283" s="206"/>
      <c r="R283" s="206"/>
      <c r="S283" s="206"/>
      <c r="T283" s="206"/>
      <c r="U283" s="206"/>
      <c r="V283" s="206"/>
      <c r="W283" s="206"/>
      <c r="X283" s="206"/>
      <c r="Y283" s="206"/>
      <c r="Z283" s="206"/>
    </row>
    <row r="284" spans="1:26" ht="15.75" hidden="1" customHeight="1" x14ac:dyDescent="0.25">
      <c r="A284" s="396"/>
      <c r="B284" s="260"/>
      <c r="C284" s="210"/>
      <c r="D284" s="209"/>
      <c r="E284" s="209"/>
      <c r="F284" s="209"/>
      <c r="G284" s="209"/>
      <c r="H284" s="209"/>
      <c r="I284" s="209"/>
      <c r="J284" s="209"/>
      <c r="K284" s="209"/>
      <c r="L284" s="209"/>
      <c r="M284" s="209"/>
      <c r="N284" s="209"/>
      <c r="O284" s="206"/>
      <c r="P284" s="206"/>
      <c r="Q284" s="206"/>
      <c r="R284" s="206"/>
      <c r="S284" s="206"/>
      <c r="T284" s="206"/>
      <c r="U284" s="206"/>
      <c r="V284" s="206"/>
      <c r="W284" s="206"/>
      <c r="X284" s="206"/>
      <c r="Y284" s="206"/>
      <c r="Z284" s="206"/>
    </row>
    <row r="285" spans="1:26" ht="15.75" hidden="1" customHeight="1" x14ac:dyDescent="0.25">
      <c r="A285" s="396"/>
      <c r="B285" s="260"/>
      <c r="C285" s="210"/>
      <c r="D285" s="209"/>
      <c r="E285" s="209"/>
      <c r="F285" s="209"/>
      <c r="G285" s="209"/>
      <c r="H285" s="209"/>
      <c r="I285" s="209"/>
      <c r="J285" s="209"/>
      <c r="K285" s="209"/>
      <c r="L285" s="209"/>
      <c r="M285" s="209"/>
      <c r="N285" s="209"/>
      <c r="O285" s="206"/>
      <c r="P285" s="206"/>
      <c r="Q285" s="206"/>
      <c r="R285" s="206"/>
      <c r="S285" s="206"/>
      <c r="T285" s="206"/>
      <c r="U285" s="206"/>
      <c r="V285" s="206"/>
      <c r="W285" s="206"/>
      <c r="X285" s="206"/>
      <c r="Y285" s="206"/>
      <c r="Z285" s="206"/>
    </row>
    <row r="286" spans="1:26" ht="15.75" hidden="1" customHeight="1" x14ac:dyDescent="0.25">
      <c r="A286" s="396"/>
      <c r="B286" s="260"/>
      <c r="C286" s="210"/>
      <c r="D286" s="209"/>
      <c r="E286" s="209"/>
      <c r="F286" s="209"/>
      <c r="G286" s="209"/>
      <c r="H286" s="209"/>
      <c r="I286" s="209"/>
      <c r="J286" s="209"/>
      <c r="K286" s="209"/>
      <c r="L286" s="209"/>
      <c r="M286" s="209"/>
      <c r="N286" s="209"/>
      <c r="O286" s="206"/>
      <c r="P286" s="206"/>
      <c r="Q286" s="206"/>
      <c r="R286" s="206"/>
      <c r="S286" s="206"/>
      <c r="T286" s="206"/>
      <c r="U286" s="206"/>
      <c r="V286" s="206"/>
      <c r="W286" s="206"/>
      <c r="X286" s="206"/>
      <c r="Y286" s="206"/>
      <c r="Z286" s="206"/>
    </row>
    <row r="287" spans="1:26" ht="15.75" hidden="1" customHeight="1" x14ac:dyDescent="0.25">
      <c r="A287" s="396"/>
      <c r="B287" s="260"/>
      <c r="C287" s="210"/>
      <c r="D287" s="209"/>
      <c r="E287" s="209"/>
      <c r="F287" s="209"/>
      <c r="G287" s="209"/>
      <c r="H287" s="209"/>
      <c r="I287" s="209"/>
      <c r="J287" s="209"/>
      <c r="K287" s="209"/>
      <c r="L287" s="209"/>
      <c r="M287" s="209"/>
      <c r="N287" s="209"/>
      <c r="O287" s="206"/>
      <c r="P287" s="206"/>
      <c r="Q287" s="206"/>
      <c r="R287" s="206"/>
      <c r="S287" s="206"/>
      <c r="T287" s="206"/>
      <c r="U287" s="206"/>
      <c r="V287" s="206"/>
      <c r="W287" s="206"/>
      <c r="X287" s="206"/>
      <c r="Y287" s="206"/>
      <c r="Z287" s="206"/>
    </row>
    <row r="288" spans="1:26" ht="15.75" hidden="1" customHeight="1" x14ac:dyDescent="0.25">
      <c r="A288" s="396"/>
      <c r="B288" s="260"/>
      <c r="C288" s="210"/>
      <c r="D288" s="209"/>
      <c r="E288" s="209"/>
      <c r="F288" s="209"/>
      <c r="G288" s="209"/>
      <c r="H288" s="209"/>
      <c r="I288" s="209"/>
      <c r="J288" s="209"/>
      <c r="K288" s="209"/>
      <c r="L288" s="209"/>
      <c r="M288" s="209"/>
      <c r="N288" s="209"/>
      <c r="O288" s="206"/>
      <c r="P288" s="206"/>
      <c r="Q288" s="206"/>
      <c r="R288" s="206"/>
      <c r="S288" s="206"/>
      <c r="T288" s="206"/>
      <c r="U288" s="206"/>
      <c r="V288" s="206"/>
      <c r="W288" s="206"/>
      <c r="X288" s="206"/>
      <c r="Y288" s="206"/>
      <c r="Z288" s="206"/>
    </row>
    <row r="289" spans="1:26" ht="15.75" hidden="1" customHeight="1" x14ac:dyDescent="0.25">
      <c r="A289" s="396"/>
      <c r="B289" s="260"/>
      <c r="C289" s="210"/>
      <c r="D289" s="209"/>
      <c r="E289" s="209"/>
      <c r="F289" s="209"/>
      <c r="G289" s="209"/>
      <c r="H289" s="209"/>
      <c r="I289" s="209"/>
      <c r="J289" s="209"/>
      <c r="K289" s="209"/>
      <c r="L289" s="209"/>
      <c r="M289" s="209"/>
      <c r="N289" s="209"/>
      <c r="O289" s="206"/>
      <c r="P289" s="206"/>
      <c r="Q289" s="206"/>
      <c r="R289" s="206"/>
      <c r="S289" s="206"/>
      <c r="T289" s="206"/>
      <c r="U289" s="206"/>
      <c r="V289" s="206"/>
      <c r="W289" s="206"/>
      <c r="X289" s="206"/>
      <c r="Y289" s="206"/>
      <c r="Z289" s="206"/>
    </row>
    <row r="290" spans="1:26" ht="15.75" hidden="1" customHeight="1" x14ac:dyDescent="0.25">
      <c r="A290" s="396"/>
      <c r="B290" s="260"/>
      <c r="C290" s="210"/>
      <c r="D290" s="209"/>
      <c r="E290" s="209"/>
      <c r="F290" s="209"/>
      <c r="G290" s="209"/>
      <c r="H290" s="209"/>
      <c r="I290" s="209"/>
      <c r="J290" s="209"/>
      <c r="K290" s="209"/>
      <c r="L290" s="209"/>
      <c r="M290" s="209"/>
      <c r="N290" s="209"/>
      <c r="O290" s="206"/>
      <c r="P290" s="206"/>
      <c r="Q290" s="206"/>
      <c r="R290" s="206"/>
      <c r="S290" s="206"/>
      <c r="T290" s="206"/>
      <c r="U290" s="206"/>
      <c r="V290" s="206"/>
      <c r="W290" s="206"/>
      <c r="X290" s="206"/>
      <c r="Y290" s="206"/>
      <c r="Z290" s="206"/>
    </row>
    <row r="291" spans="1:26" ht="15.75" hidden="1" customHeight="1" x14ac:dyDescent="0.25">
      <c r="A291" s="396"/>
      <c r="B291" s="260"/>
      <c r="C291" s="210"/>
      <c r="D291" s="209"/>
      <c r="E291" s="209"/>
      <c r="F291" s="209"/>
      <c r="G291" s="209"/>
      <c r="H291" s="209"/>
      <c r="I291" s="209"/>
      <c r="J291" s="209"/>
      <c r="K291" s="209"/>
      <c r="L291" s="209"/>
      <c r="M291" s="209"/>
      <c r="N291" s="209"/>
      <c r="O291" s="206"/>
      <c r="P291" s="206"/>
      <c r="Q291" s="206"/>
      <c r="R291" s="206"/>
      <c r="S291" s="206"/>
      <c r="T291" s="206"/>
      <c r="U291" s="206"/>
      <c r="V291" s="206"/>
      <c r="W291" s="206"/>
      <c r="X291" s="206"/>
      <c r="Y291" s="206"/>
      <c r="Z291" s="206"/>
    </row>
    <row r="292" spans="1:26" ht="15.75" hidden="1" customHeight="1" x14ac:dyDescent="0.25">
      <c r="A292" s="396"/>
      <c r="B292" s="260"/>
      <c r="C292" s="210"/>
      <c r="D292" s="209"/>
      <c r="E292" s="209"/>
      <c r="F292" s="209"/>
      <c r="G292" s="209"/>
      <c r="H292" s="209"/>
      <c r="I292" s="209"/>
      <c r="J292" s="209"/>
      <c r="K292" s="209"/>
      <c r="L292" s="209"/>
      <c r="M292" s="209"/>
      <c r="N292" s="209"/>
      <c r="O292" s="206"/>
      <c r="P292" s="206"/>
      <c r="Q292" s="206"/>
      <c r="R292" s="206"/>
      <c r="S292" s="206"/>
      <c r="T292" s="206"/>
      <c r="U292" s="206"/>
      <c r="V292" s="206"/>
      <c r="W292" s="206"/>
      <c r="X292" s="206"/>
      <c r="Y292" s="206"/>
      <c r="Z292" s="206"/>
    </row>
    <row r="293" spans="1:26" ht="15.75" hidden="1" customHeight="1" x14ac:dyDescent="0.25">
      <c r="A293" s="396"/>
      <c r="B293" s="260"/>
      <c r="C293" s="210"/>
      <c r="D293" s="209"/>
      <c r="E293" s="209"/>
      <c r="F293" s="209"/>
      <c r="G293" s="209"/>
      <c r="H293" s="209"/>
      <c r="I293" s="209"/>
      <c r="J293" s="209"/>
      <c r="K293" s="209"/>
      <c r="L293" s="209"/>
      <c r="M293" s="209"/>
      <c r="N293" s="209"/>
      <c r="O293" s="206"/>
      <c r="P293" s="206"/>
      <c r="Q293" s="206"/>
      <c r="R293" s="206"/>
      <c r="S293" s="206"/>
      <c r="T293" s="206"/>
      <c r="U293" s="206"/>
      <c r="V293" s="206"/>
      <c r="W293" s="206"/>
      <c r="X293" s="206"/>
      <c r="Y293" s="206"/>
      <c r="Z293" s="206"/>
    </row>
    <row r="294" spans="1:26" ht="15.75" hidden="1" customHeight="1" x14ac:dyDescent="0.25">
      <c r="A294" s="396"/>
      <c r="B294" s="260"/>
      <c r="C294" s="210"/>
      <c r="D294" s="209"/>
      <c r="E294" s="209"/>
      <c r="F294" s="209"/>
      <c r="G294" s="209"/>
      <c r="H294" s="209"/>
      <c r="I294" s="209"/>
      <c r="J294" s="209"/>
      <c r="K294" s="209"/>
      <c r="L294" s="209"/>
      <c r="M294" s="209"/>
      <c r="N294" s="209"/>
      <c r="O294" s="206"/>
      <c r="P294" s="206"/>
      <c r="Q294" s="206"/>
      <c r="R294" s="206"/>
      <c r="S294" s="206"/>
      <c r="T294" s="206"/>
      <c r="U294" s="206"/>
      <c r="V294" s="206"/>
      <c r="W294" s="206"/>
      <c r="X294" s="206"/>
      <c r="Y294" s="206"/>
      <c r="Z294" s="206"/>
    </row>
    <row r="295" spans="1:26" ht="15.75" hidden="1" customHeight="1" x14ac:dyDescent="0.25">
      <c r="A295" s="396"/>
      <c r="B295" s="260"/>
      <c r="C295" s="210"/>
      <c r="D295" s="209"/>
      <c r="E295" s="209"/>
      <c r="F295" s="209"/>
      <c r="G295" s="209"/>
      <c r="H295" s="209"/>
      <c r="I295" s="209"/>
      <c r="J295" s="209"/>
      <c r="K295" s="209"/>
      <c r="L295" s="209"/>
      <c r="M295" s="209"/>
      <c r="N295" s="209"/>
      <c r="O295" s="206"/>
      <c r="P295" s="206"/>
      <c r="Q295" s="206"/>
      <c r="R295" s="206"/>
      <c r="S295" s="206"/>
      <c r="T295" s="206"/>
      <c r="U295" s="206"/>
      <c r="V295" s="206"/>
      <c r="W295" s="206"/>
      <c r="X295" s="206"/>
      <c r="Y295" s="206"/>
      <c r="Z295" s="206"/>
    </row>
    <row r="296" spans="1:26" ht="15.75" hidden="1" customHeight="1" x14ac:dyDescent="0.25">
      <c r="A296" s="396"/>
      <c r="B296" s="260"/>
      <c r="C296" s="210"/>
      <c r="D296" s="209"/>
      <c r="E296" s="209"/>
      <c r="F296" s="209"/>
      <c r="G296" s="209"/>
      <c r="H296" s="209"/>
      <c r="I296" s="209"/>
      <c r="J296" s="209"/>
      <c r="K296" s="209"/>
      <c r="L296" s="209"/>
      <c r="M296" s="209"/>
      <c r="N296" s="209"/>
      <c r="O296" s="206"/>
      <c r="P296" s="206"/>
      <c r="Q296" s="206"/>
      <c r="R296" s="206"/>
      <c r="S296" s="206"/>
      <c r="T296" s="206"/>
      <c r="U296" s="206"/>
      <c r="V296" s="206"/>
      <c r="W296" s="206"/>
      <c r="X296" s="206"/>
      <c r="Y296" s="206"/>
      <c r="Z296" s="206"/>
    </row>
    <row r="297" spans="1:26" ht="15.75" hidden="1" customHeight="1" x14ac:dyDescent="0.25">
      <c r="A297" s="396"/>
      <c r="B297" s="260"/>
      <c r="C297" s="210"/>
      <c r="D297" s="209"/>
      <c r="E297" s="209"/>
      <c r="F297" s="209"/>
      <c r="G297" s="209"/>
      <c r="H297" s="209"/>
      <c r="I297" s="209"/>
      <c r="J297" s="209"/>
      <c r="K297" s="209"/>
      <c r="L297" s="209"/>
      <c r="M297" s="209"/>
      <c r="N297" s="209"/>
      <c r="O297" s="206"/>
      <c r="P297" s="206"/>
      <c r="Q297" s="206"/>
      <c r="R297" s="206"/>
      <c r="S297" s="206"/>
      <c r="T297" s="206"/>
      <c r="U297" s="206"/>
      <c r="V297" s="206"/>
      <c r="W297" s="206"/>
      <c r="X297" s="206"/>
      <c r="Y297" s="206"/>
      <c r="Z297" s="206"/>
    </row>
    <row r="298" spans="1:26" ht="15.75" hidden="1" customHeight="1" x14ac:dyDescent="0.25">
      <c r="A298" s="396"/>
      <c r="B298" s="260"/>
      <c r="C298" s="210"/>
      <c r="D298" s="209"/>
      <c r="E298" s="209"/>
      <c r="F298" s="209"/>
      <c r="G298" s="209"/>
      <c r="H298" s="209"/>
      <c r="I298" s="209"/>
      <c r="J298" s="209"/>
      <c r="K298" s="209"/>
      <c r="L298" s="209"/>
      <c r="M298" s="209"/>
      <c r="N298" s="209"/>
      <c r="O298" s="206"/>
      <c r="P298" s="206"/>
      <c r="Q298" s="206"/>
      <c r="R298" s="206"/>
      <c r="S298" s="206"/>
      <c r="T298" s="206"/>
      <c r="U298" s="206"/>
      <c r="V298" s="206"/>
      <c r="W298" s="206"/>
      <c r="X298" s="206"/>
      <c r="Y298" s="206"/>
      <c r="Z298" s="206"/>
    </row>
    <row r="299" spans="1:26" ht="15.75" hidden="1" customHeight="1" x14ac:dyDescent="0.25">
      <c r="A299" s="396"/>
      <c r="B299" s="260"/>
      <c r="C299" s="210"/>
      <c r="D299" s="209"/>
      <c r="E299" s="209"/>
      <c r="F299" s="209"/>
      <c r="G299" s="209"/>
      <c r="H299" s="209"/>
      <c r="I299" s="209"/>
      <c r="J299" s="209"/>
      <c r="K299" s="209"/>
      <c r="L299" s="209"/>
      <c r="M299" s="209"/>
      <c r="N299" s="209"/>
      <c r="O299" s="206"/>
      <c r="P299" s="206"/>
      <c r="Q299" s="206"/>
      <c r="R299" s="206"/>
      <c r="S299" s="206"/>
      <c r="T299" s="206"/>
      <c r="U299" s="206"/>
      <c r="V299" s="206"/>
      <c r="W299" s="206"/>
      <c r="X299" s="206"/>
      <c r="Y299" s="206"/>
      <c r="Z299" s="206"/>
    </row>
    <row r="300" spans="1:26" ht="15.75" hidden="1" customHeight="1" x14ac:dyDescent="0.25">
      <c r="A300" s="396"/>
      <c r="B300" s="260"/>
      <c r="C300" s="210"/>
      <c r="D300" s="209"/>
      <c r="E300" s="209"/>
      <c r="F300" s="209"/>
      <c r="G300" s="209"/>
      <c r="H300" s="209"/>
      <c r="I300" s="209"/>
      <c r="J300" s="209"/>
      <c r="K300" s="209"/>
      <c r="L300" s="209"/>
      <c r="M300" s="209"/>
      <c r="N300" s="209"/>
      <c r="O300" s="206"/>
      <c r="P300" s="206"/>
      <c r="Q300" s="206"/>
      <c r="R300" s="206"/>
      <c r="S300" s="206"/>
      <c r="T300" s="206"/>
      <c r="U300" s="206"/>
      <c r="V300" s="206"/>
      <c r="W300" s="206"/>
      <c r="X300" s="206"/>
      <c r="Y300" s="206"/>
      <c r="Z300" s="206"/>
    </row>
    <row r="301" spans="1:26" ht="15.75" hidden="1" customHeight="1" x14ac:dyDescent="0.25">
      <c r="A301" s="396"/>
      <c r="B301" s="260"/>
      <c r="C301" s="210"/>
      <c r="D301" s="209"/>
      <c r="E301" s="209"/>
      <c r="F301" s="209"/>
      <c r="G301" s="209"/>
      <c r="H301" s="209"/>
      <c r="I301" s="209"/>
      <c r="J301" s="209"/>
      <c r="K301" s="209"/>
      <c r="L301" s="209"/>
      <c r="M301" s="209"/>
      <c r="N301" s="209"/>
      <c r="O301" s="206"/>
      <c r="P301" s="206"/>
      <c r="Q301" s="206"/>
      <c r="R301" s="206"/>
      <c r="S301" s="206"/>
      <c r="T301" s="206"/>
      <c r="U301" s="206"/>
      <c r="V301" s="206"/>
      <c r="W301" s="206"/>
      <c r="X301" s="206"/>
      <c r="Y301" s="206"/>
      <c r="Z301" s="206"/>
    </row>
    <row r="302" spans="1:26" ht="15.75" hidden="1" customHeight="1" x14ac:dyDescent="0.25">
      <c r="A302" s="396"/>
      <c r="B302" s="260"/>
      <c r="C302" s="210"/>
      <c r="D302" s="209"/>
      <c r="E302" s="209"/>
      <c r="F302" s="209"/>
      <c r="G302" s="209"/>
      <c r="H302" s="209"/>
      <c r="I302" s="209"/>
      <c r="J302" s="209"/>
      <c r="K302" s="209"/>
      <c r="L302" s="209"/>
      <c r="M302" s="209"/>
      <c r="N302" s="209"/>
      <c r="O302" s="206"/>
      <c r="P302" s="206"/>
      <c r="Q302" s="206"/>
      <c r="R302" s="206"/>
      <c r="S302" s="206"/>
      <c r="T302" s="206"/>
      <c r="U302" s="206"/>
      <c r="V302" s="206"/>
      <c r="W302" s="206"/>
      <c r="X302" s="206"/>
      <c r="Y302" s="206"/>
      <c r="Z302" s="206"/>
    </row>
    <row r="303" spans="1:26" ht="15.75" hidden="1" customHeight="1" x14ac:dyDescent="0.25">
      <c r="A303" s="396"/>
      <c r="B303" s="260"/>
      <c r="C303" s="210"/>
      <c r="D303" s="209"/>
      <c r="E303" s="209"/>
      <c r="F303" s="209"/>
      <c r="G303" s="209"/>
      <c r="H303" s="209"/>
      <c r="I303" s="209"/>
      <c r="J303" s="209"/>
      <c r="K303" s="209"/>
      <c r="L303" s="209"/>
      <c r="M303" s="209"/>
      <c r="N303" s="209"/>
      <c r="O303" s="206"/>
      <c r="P303" s="206"/>
      <c r="Q303" s="206"/>
      <c r="R303" s="206"/>
      <c r="S303" s="206"/>
      <c r="T303" s="206"/>
      <c r="U303" s="206"/>
      <c r="V303" s="206"/>
      <c r="W303" s="206"/>
      <c r="X303" s="206"/>
      <c r="Y303" s="206"/>
      <c r="Z303" s="206"/>
    </row>
    <row r="304" spans="1:26" ht="15.75" hidden="1" customHeight="1" x14ac:dyDescent="0.25">
      <c r="A304" s="396"/>
      <c r="B304" s="260"/>
      <c r="C304" s="210"/>
      <c r="D304" s="209"/>
      <c r="E304" s="209"/>
      <c r="F304" s="209"/>
      <c r="G304" s="209"/>
      <c r="H304" s="209"/>
      <c r="I304" s="209"/>
      <c r="J304" s="209"/>
      <c r="K304" s="209"/>
      <c r="L304" s="209"/>
      <c r="M304" s="209"/>
      <c r="N304" s="209"/>
      <c r="O304" s="206"/>
      <c r="P304" s="206"/>
      <c r="Q304" s="206"/>
      <c r="R304" s="206"/>
      <c r="S304" s="206"/>
      <c r="T304" s="206"/>
      <c r="U304" s="206"/>
      <c r="V304" s="206"/>
      <c r="W304" s="206"/>
      <c r="X304" s="206"/>
      <c r="Y304" s="206"/>
      <c r="Z304" s="206"/>
    </row>
    <row r="305" spans="1:26" ht="15.75" hidden="1" customHeight="1" x14ac:dyDescent="0.25">
      <c r="A305" s="396"/>
      <c r="B305" s="260"/>
      <c r="C305" s="210"/>
      <c r="D305" s="209"/>
      <c r="E305" s="209"/>
      <c r="F305" s="209"/>
      <c r="G305" s="209"/>
      <c r="H305" s="209"/>
      <c r="I305" s="209"/>
      <c r="J305" s="209"/>
      <c r="K305" s="209"/>
      <c r="L305" s="209"/>
      <c r="M305" s="209"/>
      <c r="N305" s="209"/>
      <c r="O305" s="206"/>
      <c r="P305" s="206"/>
      <c r="Q305" s="206"/>
      <c r="R305" s="206"/>
      <c r="S305" s="206"/>
      <c r="T305" s="206"/>
      <c r="U305" s="206"/>
      <c r="V305" s="206"/>
      <c r="W305" s="206"/>
      <c r="X305" s="206"/>
      <c r="Y305" s="206"/>
      <c r="Z305" s="206"/>
    </row>
    <row r="306" spans="1:26" ht="15.75" hidden="1" customHeight="1" x14ac:dyDescent="0.25">
      <c r="A306" s="396"/>
      <c r="B306" s="260"/>
      <c r="C306" s="210"/>
      <c r="D306" s="209"/>
      <c r="E306" s="209"/>
      <c r="F306" s="209"/>
      <c r="G306" s="209"/>
      <c r="H306" s="209"/>
      <c r="I306" s="209"/>
      <c r="J306" s="209"/>
      <c r="K306" s="209"/>
      <c r="L306" s="209"/>
      <c r="M306" s="209"/>
      <c r="N306" s="209"/>
      <c r="O306" s="206"/>
      <c r="P306" s="206"/>
      <c r="Q306" s="206"/>
      <c r="R306" s="206"/>
      <c r="S306" s="206"/>
      <c r="T306" s="206"/>
      <c r="U306" s="206"/>
      <c r="V306" s="206"/>
      <c r="W306" s="206"/>
      <c r="X306" s="206"/>
      <c r="Y306" s="206"/>
      <c r="Z306" s="206"/>
    </row>
    <row r="307" spans="1:26" ht="15.75" hidden="1" customHeight="1" x14ac:dyDescent="0.25">
      <c r="A307" s="396"/>
      <c r="B307" s="260"/>
      <c r="C307" s="210"/>
      <c r="D307" s="209"/>
      <c r="E307" s="209"/>
      <c r="F307" s="209"/>
      <c r="G307" s="209"/>
      <c r="H307" s="209"/>
      <c r="I307" s="209"/>
      <c r="J307" s="209"/>
      <c r="K307" s="209"/>
      <c r="L307" s="209"/>
      <c r="M307" s="209"/>
      <c r="N307" s="209"/>
      <c r="O307" s="206"/>
      <c r="P307" s="206"/>
      <c r="Q307" s="206"/>
      <c r="R307" s="206"/>
      <c r="S307" s="206"/>
      <c r="T307" s="206"/>
      <c r="U307" s="206"/>
      <c r="V307" s="206"/>
      <c r="W307" s="206"/>
      <c r="X307" s="206"/>
      <c r="Y307" s="206"/>
      <c r="Z307" s="206"/>
    </row>
    <row r="308" spans="1:26" ht="15.75" hidden="1" customHeight="1" x14ac:dyDescent="0.25">
      <c r="A308" s="396"/>
      <c r="B308" s="260"/>
      <c r="C308" s="210"/>
      <c r="D308" s="209"/>
      <c r="E308" s="209"/>
      <c r="F308" s="209"/>
      <c r="G308" s="209"/>
      <c r="H308" s="209"/>
      <c r="I308" s="209"/>
      <c r="J308" s="209"/>
      <c r="K308" s="209"/>
      <c r="L308" s="209"/>
      <c r="M308" s="209"/>
      <c r="N308" s="209"/>
      <c r="O308" s="206"/>
      <c r="P308" s="206"/>
      <c r="Q308" s="206"/>
      <c r="R308" s="206"/>
      <c r="S308" s="206"/>
      <c r="T308" s="206"/>
      <c r="U308" s="206"/>
      <c r="V308" s="206"/>
      <c r="W308" s="206"/>
      <c r="X308" s="206"/>
      <c r="Y308" s="206"/>
      <c r="Z308" s="206"/>
    </row>
    <row r="309" spans="1:26" ht="15.75" hidden="1" customHeight="1" x14ac:dyDescent="0.25">
      <c r="A309" s="396"/>
      <c r="B309" s="260"/>
      <c r="C309" s="210"/>
      <c r="D309" s="209"/>
      <c r="E309" s="209"/>
      <c r="F309" s="209"/>
      <c r="G309" s="209"/>
      <c r="H309" s="209"/>
      <c r="I309" s="209"/>
      <c r="J309" s="209"/>
      <c r="K309" s="209"/>
      <c r="L309" s="209"/>
      <c r="M309" s="209"/>
      <c r="N309" s="209"/>
      <c r="O309" s="206"/>
      <c r="P309" s="206"/>
      <c r="Q309" s="206"/>
      <c r="R309" s="206"/>
      <c r="S309" s="206"/>
      <c r="T309" s="206"/>
      <c r="U309" s="206"/>
      <c r="V309" s="206"/>
      <c r="W309" s="206"/>
      <c r="X309" s="206"/>
      <c r="Y309" s="206"/>
      <c r="Z309" s="206"/>
    </row>
    <row r="310" spans="1:26" ht="15.75" hidden="1" customHeight="1" x14ac:dyDescent="0.25">
      <c r="A310" s="396"/>
      <c r="B310" s="260"/>
      <c r="C310" s="210"/>
      <c r="D310" s="209"/>
      <c r="E310" s="209"/>
      <c r="F310" s="209"/>
      <c r="G310" s="209"/>
      <c r="H310" s="209"/>
      <c r="I310" s="209"/>
      <c r="J310" s="209"/>
      <c r="K310" s="209"/>
      <c r="L310" s="209"/>
      <c r="M310" s="209"/>
      <c r="N310" s="209"/>
      <c r="O310" s="206"/>
      <c r="P310" s="206"/>
      <c r="Q310" s="206"/>
      <c r="R310" s="206"/>
      <c r="S310" s="206"/>
      <c r="T310" s="206"/>
      <c r="U310" s="206"/>
      <c r="V310" s="206"/>
      <c r="W310" s="206"/>
      <c r="X310" s="206"/>
      <c r="Y310" s="206"/>
      <c r="Z310" s="206"/>
    </row>
    <row r="311" spans="1:26" ht="15.75" hidden="1" customHeight="1" x14ac:dyDescent="0.25">
      <c r="A311" s="396"/>
      <c r="B311" s="260"/>
      <c r="C311" s="210"/>
      <c r="D311" s="209"/>
      <c r="E311" s="209"/>
      <c r="F311" s="209"/>
      <c r="G311" s="209"/>
      <c r="H311" s="209"/>
      <c r="I311" s="209"/>
      <c r="J311" s="209"/>
      <c r="K311" s="209"/>
      <c r="L311" s="209"/>
      <c r="M311" s="209"/>
      <c r="N311" s="209"/>
      <c r="O311" s="206"/>
      <c r="P311" s="206"/>
      <c r="Q311" s="206"/>
      <c r="R311" s="206"/>
      <c r="S311" s="206"/>
      <c r="T311" s="206"/>
      <c r="U311" s="206"/>
      <c r="V311" s="206"/>
      <c r="W311" s="206"/>
      <c r="X311" s="206"/>
      <c r="Y311" s="206"/>
      <c r="Z311" s="206"/>
    </row>
    <row r="312" spans="1:26" ht="15.75" hidden="1" customHeight="1" x14ac:dyDescent="0.25">
      <c r="A312" s="396"/>
      <c r="B312" s="260"/>
      <c r="C312" s="210"/>
      <c r="D312" s="209"/>
      <c r="E312" s="209"/>
      <c r="F312" s="209"/>
      <c r="G312" s="209"/>
      <c r="H312" s="209"/>
      <c r="I312" s="209"/>
      <c r="J312" s="209"/>
      <c r="K312" s="209"/>
      <c r="L312" s="209"/>
      <c r="M312" s="209"/>
      <c r="N312" s="209"/>
      <c r="O312" s="206"/>
      <c r="P312" s="206"/>
      <c r="Q312" s="206"/>
      <c r="R312" s="206"/>
      <c r="S312" s="206"/>
      <c r="T312" s="206"/>
      <c r="U312" s="206"/>
      <c r="V312" s="206"/>
      <c r="W312" s="206"/>
      <c r="X312" s="206"/>
      <c r="Y312" s="206"/>
      <c r="Z312" s="206"/>
    </row>
    <row r="313" spans="1:26" ht="15.75" hidden="1" customHeight="1" x14ac:dyDescent="0.25">
      <c r="A313" s="396"/>
      <c r="B313" s="260"/>
      <c r="C313" s="210"/>
      <c r="D313" s="209"/>
      <c r="E313" s="209"/>
      <c r="F313" s="209"/>
      <c r="G313" s="209"/>
      <c r="H313" s="209"/>
      <c r="I313" s="209"/>
      <c r="J313" s="209"/>
      <c r="K313" s="209"/>
      <c r="L313" s="209"/>
      <c r="M313" s="209"/>
      <c r="N313" s="209"/>
      <c r="O313" s="206"/>
      <c r="P313" s="206"/>
      <c r="Q313" s="206"/>
      <c r="R313" s="206"/>
      <c r="S313" s="206"/>
      <c r="T313" s="206"/>
      <c r="U313" s="206"/>
      <c r="V313" s="206"/>
      <c r="W313" s="206"/>
      <c r="X313" s="206"/>
      <c r="Y313" s="206"/>
      <c r="Z313" s="206"/>
    </row>
    <row r="314" spans="1:26" ht="15.75" hidden="1" customHeight="1" x14ac:dyDescent="0.25">
      <c r="A314" s="396"/>
      <c r="B314" s="260"/>
      <c r="C314" s="210"/>
      <c r="D314" s="209"/>
      <c r="E314" s="209"/>
      <c r="F314" s="209"/>
      <c r="G314" s="209"/>
      <c r="H314" s="209"/>
      <c r="I314" s="209"/>
      <c r="J314" s="209"/>
      <c r="K314" s="209"/>
      <c r="L314" s="209"/>
      <c r="M314" s="209"/>
      <c r="N314" s="209"/>
      <c r="O314" s="206"/>
      <c r="P314" s="206"/>
      <c r="Q314" s="206"/>
      <c r="R314" s="206"/>
      <c r="S314" s="206"/>
      <c r="T314" s="206"/>
      <c r="U314" s="206"/>
      <c r="V314" s="206"/>
      <c r="W314" s="206"/>
      <c r="X314" s="206"/>
      <c r="Y314" s="206"/>
      <c r="Z314" s="206"/>
    </row>
    <row r="315" spans="1:26" ht="15.75" hidden="1" customHeight="1" x14ac:dyDescent="0.25">
      <c r="A315" s="396"/>
      <c r="B315" s="260"/>
      <c r="C315" s="210"/>
      <c r="D315" s="209"/>
      <c r="E315" s="209"/>
      <c r="F315" s="209"/>
      <c r="G315" s="209"/>
      <c r="H315" s="209"/>
      <c r="I315" s="209"/>
      <c r="J315" s="209"/>
      <c r="K315" s="209"/>
      <c r="L315" s="209"/>
      <c r="M315" s="209"/>
      <c r="N315" s="209"/>
      <c r="O315" s="206"/>
      <c r="P315" s="206"/>
      <c r="Q315" s="206"/>
      <c r="R315" s="206"/>
      <c r="S315" s="206"/>
      <c r="T315" s="206"/>
      <c r="U315" s="206"/>
      <c r="V315" s="206"/>
      <c r="W315" s="206"/>
      <c r="X315" s="206"/>
      <c r="Y315" s="206"/>
      <c r="Z315" s="206"/>
    </row>
    <row r="316" spans="1:26" ht="15.75" hidden="1" customHeight="1" x14ac:dyDescent="0.25">
      <c r="A316" s="396"/>
      <c r="B316" s="260"/>
      <c r="C316" s="210"/>
      <c r="D316" s="209"/>
      <c r="E316" s="209"/>
      <c r="F316" s="209"/>
      <c r="G316" s="209"/>
      <c r="H316" s="209"/>
      <c r="I316" s="209"/>
      <c r="J316" s="209"/>
      <c r="K316" s="209"/>
      <c r="L316" s="209"/>
      <c r="M316" s="209"/>
      <c r="N316" s="209"/>
      <c r="O316" s="206"/>
      <c r="P316" s="206"/>
      <c r="Q316" s="206"/>
      <c r="R316" s="206"/>
      <c r="S316" s="206"/>
      <c r="T316" s="206"/>
      <c r="U316" s="206"/>
      <c r="V316" s="206"/>
      <c r="W316" s="206"/>
      <c r="X316" s="206"/>
      <c r="Y316" s="206"/>
      <c r="Z316" s="206"/>
    </row>
    <row r="317" spans="1:26" ht="15.75" hidden="1" customHeight="1" x14ac:dyDescent="0.25">
      <c r="A317" s="396"/>
      <c r="B317" s="260"/>
      <c r="C317" s="210"/>
      <c r="D317" s="209"/>
      <c r="E317" s="209"/>
      <c r="F317" s="209"/>
      <c r="G317" s="209"/>
      <c r="H317" s="209"/>
      <c r="I317" s="209"/>
      <c r="J317" s="209"/>
      <c r="K317" s="209"/>
      <c r="L317" s="209"/>
      <c r="M317" s="209"/>
      <c r="N317" s="209"/>
      <c r="O317" s="206"/>
      <c r="P317" s="206"/>
      <c r="Q317" s="206"/>
      <c r="R317" s="206"/>
      <c r="S317" s="206"/>
      <c r="T317" s="206"/>
      <c r="U317" s="206"/>
      <c r="V317" s="206"/>
      <c r="W317" s="206"/>
      <c r="X317" s="206"/>
      <c r="Y317" s="206"/>
      <c r="Z317" s="206"/>
    </row>
    <row r="318" spans="1:26" ht="15.75" hidden="1" customHeight="1" x14ac:dyDescent="0.25">
      <c r="A318" s="396"/>
      <c r="B318" s="260"/>
      <c r="C318" s="210"/>
      <c r="D318" s="209"/>
      <c r="E318" s="209"/>
      <c r="F318" s="209"/>
      <c r="G318" s="209"/>
      <c r="H318" s="209"/>
      <c r="I318" s="209"/>
      <c r="J318" s="209"/>
      <c r="K318" s="209"/>
      <c r="L318" s="209"/>
      <c r="M318" s="209"/>
      <c r="N318" s="209"/>
      <c r="O318" s="206"/>
      <c r="P318" s="206"/>
      <c r="Q318" s="206"/>
      <c r="R318" s="206"/>
      <c r="S318" s="206"/>
      <c r="T318" s="206"/>
      <c r="U318" s="206"/>
      <c r="V318" s="206"/>
      <c r="W318" s="206"/>
      <c r="X318" s="206"/>
      <c r="Y318" s="206"/>
      <c r="Z318" s="206"/>
    </row>
    <row r="319" spans="1:26" ht="15.75" hidden="1" customHeight="1" x14ac:dyDescent="0.25">
      <c r="A319" s="396"/>
      <c r="B319" s="260"/>
      <c r="C319" s="210"/>
      <c r="D319" s="209"/>
      <c r="E319" s="209"/>
      <c r="F319" s="209"/>
      <c r="G319" s="209"/>
      <c r="H319" s="209"/>
      <c r="I319" s="209"/>
      <c r="J319" s="209"/>
      <c r="K319" s="209"/>
      <c r="L319" s="209"/>
      <c r="M319" s="209"/>
      <c r="N319" s="209"/>
      <c r="O319" s="206"/>
      <c r="P319" s="206"/>
      <c r="Q319" s="206"/>
      <c r="R319" s="206"/>
      <c r="S319" s="206"/>
      <c r="T319" s="206"/>
      <c r="U319" s="206"/>
      <c r="V319" s="206"/>
      <c r="W319" s="206"/>
      <c r="X319" s="206"/>
      <c r="Y319" s="206"/>
      <c r="Z319" s="206"/>
    </row>
    <row r="320" spans="1:26" ht="15.75" hidden="1" customHeight="1" x14ac:dyDescent="0.25">
      <c r="A320" s="396"/>
      <c r="B320" s="260"/>
      <c r="C320" s="210"/>
      <c r="D320" s="209"/>
      <c r="E320" s="209"/>
      <c r="F320" s="209"/>
      <c r="G320" s="209"/>
      <c r="H320" s="209"/>
      <c r="I320" s="209"/>
      <c r="J320" s="209"/>
      <c r="K320" s="209"/>
      <c r="L320" s="209"/>
      <c r="M320" s="209"/>
      <c r="N320" s="209"/>
      <c r="O320" s="206"/>
      <c r="P320" s="206"/>
      <c r="Q320" s="206"/>
      <c r="R320" s="206"/>
      <c r="S320" s="206"/>
      <c r="T320" s="206"/>
      <c r="U320" s="206"/>
      <c r="V320" s="206"/>
      <c r="W320" s="206"/>
      <c r="X320" s="206"/>
      <c r="Y320" s="206"/>
      <c r="Z320" s="206"/>
    </row>
    <row r="321" spans="1:26" ht="15.75" hidden="1" customHeight="1" x14ac:dyDescent="0.25">
      <c r="A321" s="396"/>
      <c r="B321" s="260"/>
      <c r="C321" s="210"/>
      <c r="D321" s="209"/>
      <c r="E321" s="209"/>
      <c r="F321" s="209"/>
      <c r="G321" s="209"/>
      <c r="H321" s="209"/>
      <c r="I321" s="209"/>
      <c r="J321" s="209"/>
      <c r="K321" s="209"/>
      <c r="L321" s="209"/>
      <c r="M321" s="209"/>
      <c r="N321" s="209"/>
      <c r="O321" s="206"/>
      <c r="P321" s="206"/>
      <c r="Q321" s="206"/>
      <c r="R321" s="206"/>
      <c r="S321" s="206"/>
      <c r="T321" s="206"/>
      <c r="U321" s="206"/>
      <c r="V321" s="206"/>
      <c r="W321" s="206"/>
      <c r="X321" s="206"/>
      <c r="Y321" s="206"/>
      <c r="Z321" s="206"/>
    </row>
    <row r="322" spans="1:26" ht="15.75" hidden="1" customHeight="1" x14ac:dyDescent="0.25">
      <c r="A322" s="396"/>
      <c r="B322" s="260"/>
      <c r="C322" s="210"/>
      <c r="D322" s="209"/>
      <c r="E322" s="209"/>
      <c r="F322" s="209"/>
      <c r="G322" s="209"/>
      <c r="H322" s="209"/>
      <c r="I322" s="209"/>
      <c r="J322" s="209"/>
      <c r="K322" s="209"/>
      <c r="L322" s="209"/>
      <c r="M322" s="209"/>
      <c r="N322" s="209"/>
      <c r="O322" s="206"/>
      <c r="P322" s="206"/>
      <c r="Q322" s="206"/>
      <c r="R322" s="206"/>
      <c r="S322" s="206"/>
      <c r="T322" s="206"/>
      <c r="U322" s="206"/>
      <c r="V322" s="206"/>
      <c r="W322" s="206"/>
      <c r="X322" s="206"/>
      <c r="Y322" s="206"/>
      <c r="Z322" s="206"/>
    </row>
    <row r="323" spans="1:26" ht="15.75" hidden="1" customHeight="1" x14ac:dyDescent="0.25">
      <c r="A323" s="396"/>
      <c r="B323" s="260"/>
      <c r="C323" s="210"/>
      <c r="D323" s="209"/>
      <c r="E323" s="209"/>
      <c r="F323" s="209"/>
      <c r="G323" s="209"/>
      <c r="H323" s="209"/>
      <c r="I323" s="209"/>
      <c r="J323" s="209"/>
      <c r="K323" s="209"/>
      <c r="L323" s="209"/>
      <c r="M323" s="209"/>
      <c r="N323" s="209"/>
      <c r="O323" s="206"/>
      <c r="P323" s="206"/>
      <c r="Q323" s="206"/>
      <c r="R323" s="206"/>
      <c r="S323" s="206"/>
      <c r="T323" s="206"/>
      <c r="U323" s="206"/>
      <c r="V323" s="206"/>
      <c r="W323" s="206"/>
      <c r="X323" s="206"/>
      <c r="Y323" s="206"/>
      <c r="Z323" s="206"/>
    </row>
    <row r="324" spans="1:26" ht="15.75" hidden="1" customHeight="1" x14ac:dyDescent="0.25">
      <c r="A324" s="396"/>
      <c r="B324" s="260"/>
      <c r="C324" s="210"/>
      <c r="D324" s="209"/>
      <c r="E324" s="209"/>
      <c r="F324" s="209"/>
      <c r="G324" s="209"/>
      <c r="H324" s="209"/>
      <c r="I324" s="209"/>
      <c r="J324" s="209"/>
      <c r="K324" s="209"/>
      <c r="L324" s="209"/>
      <c r="M324" s="209"/>
      <c r="N324" s="209"/>
      <c r="O324" s="206"/>
      <c r="P324" s="206"/>
      <c r="Q324" s="206"/>
      <c r="R324" s="206"/>
      <c r="S324" s="206"/>
      <c r="T324" s="206"/>
      <c r="U324" s="206"/>
      <c r="V324" s="206"/>
      <c r="W324" s="206"/>
      <c r="X324" s="206"/>
      <c r="Y324" s="206"/>
      <c r="Z324" s="206"/>
    </row>
    <row r="325" spans="1:26" ht="15.75" hidden="1" customHeight="1" x14ac:dyDescent="0.25">
      <c r="A325" s="396"/>
      <c r="B325" s="260"/>
      <c r="C325" s="210"/>
      <c r="D325" s="209"/>
      <c r="E325" s="209"/>
      <c r="F325" s="209"/>
      <c r="G325" s="209"/>
      <c r="H325" s="209"/>
      <c r="I325" s="209"/>
      <c r="J325" s="209"/>
      <c r="K325" s="209"/>
      <c r="L325" s="209"/>
      <c r="M325" s="209"/>
      <c r="N325" s="209"/>
      <c r="O325" s="206"/>
      <c r="P325" s="206"/>
      <c r="Q325" s="206"/>
      <c r="R325" s="206"/>
      <c r="S325" s="206"/>
      <c r="T325" s="206"/>
      <c r="U325" s="206"/>
      <c r="V325" s="206"/>
      <c r="W325" s="206"/>
      <c r="X325" s="206"/>
      <c r="Y325" s="206"/>
      <c r="Z325" s="206"/>
    </row>
    <row r="326" spans="1:26" ht="15.75" hidden="1" customHeight="1" x14ac:dyDescent="0.25">
      <c r="A326" s="396"/>
      <c r="B326" s="260"/>
      <c r="C326" s="210"/>
      <c r="D326" s="209"/>
      <c r="E326" s="209"/>
      <c r="F326" s="209"/>
      <c r="G326" s="209"/>
      <c r="H326" s="209"/>
      <c r="I326" s="209"/>
      <c r="J326" s="209"/>
      <c r="K326" s="209"/>
      <c r="L326" s="209"/>
      <c r="M326" s="209"/>
      <c r="N326" s="209"/>
      <c r="O326" s="206"/>
      <c r="P326" s="206"/>
      <c r="Q326" s="206"/>
      <c r="R326" s="206"/>
      <c r="S326" s="206"/>
      <c r="T326" s="206"/>
      <c r="U326" s="206"/>
      <c r="V326" s="206"/>
      <c r="W326" s="206"/>
      <c r="X326" s="206"/>
      <c r="Y326" s="206"/>
      <c r="Z326" s="206"/>
    </row>
    <row r="327" spans="1:26" ht="15.75" hidden="1" customHeight="1" x14ac:dyDescent="0.25">
      <c r="A327" s="396"/>
      <c r="B327" s="260"/>
      <c r="C327" s="210"/>
      <c r="D327" s="209"/>
      <c r="E327" s="209"/>
      <c r="F327" s="209"/>
      <c r="G327" s="209"/>
      <c r="H327" s="209"/>
      <c r="I327" s="209"/>
      <c r="J327" s="209"/>
      <c r="K327" s="209"/>
      <c r="L327" s="209"/>
      <c r="M327" s="209"/>
      <c r="N327" s="209"/>
      <c r="O327" s="206"/>
      <c r="P327" s="206"/>
      <c r="Q327" s="206"/>
      <c r="R327" s="206"/>
      <c r="S327" s="206"/>
      <c r="T327" s="206"/>
      <c r="U327" s="206"/>
      <c r="V327" s="206"/>
      <c r="W327" s="206"/>
      <c r="X327" s="206"/>
      <c r="Y327" s="206"/>
      <c r="Z327" s="206"/>
    </row>
    <row r="328" spans="1:26" ht="15.75" hidden="1" customHeight="1" x14ac:dyDescent="0.25">
      <c r="A328" s="396"/>
      <c r="B328" s="260"/>
      <c r="C328" s="210"/>
      <c r="D328" s="209"/>
      <c r="E328" s="209"/>
      <c r="F328" s="209"/>
      <c r="G328" s="209"/>
      <c r="H328" s="209"/>
      <c r="I328" s="209"/>
      <c r="J328" s="209"/>
      <c r="K328" s="209"/>
      <c r="L328" s="209"/>
      <c r="M328" s="209"/>
      <c r="N328" s="209"/>
      <c r="O328" s="206"/>
      <c r="P328" s="206"/>
      <c r="Q328" s="206"/>
      <c r="R328" s="206"/>
      <c r="S328" s="206"/>
      <c r="T328" s="206"/>
      <c r="U328" s="206"/>
      <c r="V328" s="206"/>
      <c r="W328" s="206"/>
      <c r="X328" s="206"/>
      <c r="Y328" s="206"/>
      <c r="Z328" s="206"/>
    </row>
    <row r="329" spans="1:26" ht="15.75" hidden="1" customHeight="1" x14ac:dyDescent="0.25">
      <c r="A329" s="396"/>
      <c r="B329" s="260"/>
      <c r="C329" s="210"/>
      <c r="D329" s="209"/>
      <c r="E329" s="209"/>
      <c r="F329" s="209"/>
      <c r="G329" s="209"/>
      <c r="H329" s="209"/>
      <c r="I329" s="209"/>
      <c r="J329" s="209"/>
      <c r="K329" s="209"/>
      <c r="L329" s="209"/>
      <c r="M329" s="209"/>
      <c r="N329" s="209"/>
      <c r="O329" s="206"/>
      <c r="P329" s="206"/>
      <c r="Q329" s="206"/>
      <c r="R329" s="206"/>
      <c r="S329" s="206"/>
      <c r="T329" s="206"/>
      <c r="U329" s="206"/>
      <c r="V329" s="206"/>
      <c r="W329" s="206"/>
      <c r="X329" s="206"/>
      <c r="Y329" s="206"/>
      <c r="Z329" s="206"/>
    </row>
    <row r="330" spans="1:26" ht="15.75" hidden="1" customHeight="1" x14ac:dyDescent="0.25">
      <c r="A330" s="396"/>
      <c r="B330" s="260"/>
      <c r="C330" s="210"/>
      <c r="D330" s="209"/>
      <c r="E330" s="209"/>
      <c r="F330" s="209"/>
      <c r="G330" s="209"/>
      <c r="H330" s="209"/>
      <c r="I330" s="209"/>
      <c r="J330" s="209"/>
      <c r="K330" s="209"/>
      <c r="L330" s="209"/>
      <c r="M330" s="209"/>
      <c r="N330" s="209"/>
      <c r="O330" s="206"/>
      <c r="P330" s="206"/>
      <c r="Q330" s="206"/>
      <c r="R330" s="206"/>
      <c r="S330" s="206"/>
      <c r="T330" s="206"/>
      <c r="U330" s="206"/>
      <c r="V330" s="206"/>
      <c r="W330" s="206"/>
      <c r="X330" s="206"/>
      <c r="Y330" s="206"/>
      <c r="Z330" s="206"/>
    </row>
    <row r="331" spans="1:26" ht="15.75" hidden="1" customHeight="1" x14ac:dyDescent="0.25">
      <c r="A331" s="396"/>
      <c r="B331" s="260"/>
      <c r="C331" s="210"/>
      <c r="D331" s="209"/>
      <c r="E331" s="209"/>
      <c r="F331" s="209"/>
      <c r="G331" s="209"/>
      <c r="H331" s="209"/>
      <c r="I331" s="209"/>
      <c r="J331" s="209"/>
      <c r="K331" s="209"/>
      <c r="L331" s="209"/>
      <c r="M331" s="209"/>
      <c r="N331" s="209"/>
      <c r="O331" s="206"/>
      <c r="P331" s="206"/>
      <c r="Q331" s="206"/>
      <c r="R331" s="206"/>
      <c r="S331" s="206"/>
      <c r="T331" s="206"/>
      <c r="U331" s="206"/>
      <c r="V331" s="206"/>
      <c r="W331" s="206"/>
      <c r="X331" s="206"/>
      <c r="Y331" s="206"/>
      <c r="Z331" s="206"/>
    </row>
    <row r="332" spans="1:26" ht="15.75" hidden="1" customHeight="1" x14ac:dyDescent="0.25">
      <c r="A332" s="396"/>
      <c r="B332" s="260"/>
      <c r="C332" s="210"/>
      <c r="D332" s="209"/>
      <c r="E332" s="209"/>
      <c r="F332" s="209"/>
      <c r="G332" s="209"/>
      <c r="H332" s="209"/>
      <c r="I332" s="209"/>
      <c r="J332" s="209"/>
      <c r="K332" s="209"/>
      <c r="L332" s="209"/>
      <c r="M332" s="209"/>
      <c r="N332" s="209"/>
      <c r="O332" s="206"/>
      <c r="P332" s="206"/>
      <c r="Q332" s="206"/>
      <c r="R332" s="206"/>
      <c r="S332" s="206"/>
      <c r="T332" s="206"/>
      <c r="U332" s="206"/>
      <c r="V332" s="206"/>
      <c r="W332" s="206"/>
      <c r="X332" s="206"/>
      <c r="Y332" s="206"/>
      <c r="Z332" s="206"/>
    </row>
    <row r="333" spans="1:26" ht="15.75" hidden="1" customHeight="1" x14ac:dyDescent="0.25">
      <c r="A333" s="396"/>
      <c r="B333" s="260"/>
      <c r="C333" s="210"/>
      <c r="D333" s="209"/>
      <c r="E333" s="209"/>
      <c r="F333" s="209"/>
      <c r="G333" s="209"/>
      <c r="H333" s="209"/>
      <c r="I333" s="209"/>
      <c r="J333" s="209"/>
      <c r="K333" s="209"/>
      <c r="L333" s="209"/>
      <c r="M333" s="209"/>
      <c r="N333" s="209"/>
      <c r="O333" s="206"/>
      <c r="P333" s="206"/>
      <c r="Q333" s="206"/>
      <c r="R333" s="206"/>
      <c r="S333" s="206"/>
      <c r="T333" s="206"/>
      <c r="U333" s="206"/>
      <c r="V333" s="206"/>
      <c r="W333" s="206"/>
      <c r="X333" s="206"/>
      <c r="Y333" s="206"/>
      <c r="Z333" s="206"/>
    </row>
    <row r="334" spans="1:26" ht="15.75" hidden="1" customHeight="1" x14ac:dyDescent="0.25">
      <c r="A334" s="396"/>
      <c r="B334" s="260"/>
      <c r="C334" s="210"/>
      <c r="D334" s="209"/>
      <c r="E334" s="209"/>
      <c r="F334" s="209"/>
      <c r="G334" s="209"/>
      <c r="H334" s="209"/>
      <c r="I334" s="209"/>
      <c r="J334" s="209"/>
      <c r="K334" s="209"/>
      <c r="L334" s="209"/>
      <c r="M334" s="209"/>
      <c r="N334" s="209"/>
      <c r="O334" s="206"/>
      <c r="P334" s="206"/>
      <c r="Q334" s="206"/>
      <c r="R334" s="206"/>
      <c r="S334" s="206"/>
      <c r="T334" s="206"/>
      <c r="U334" s="206"/>
      <c r="V334" s="206"/>
      <c r="W334" s="206"/>
      <c r="X334" s="206"/>
      <c r="Y334" s="206"/>
      <c r="Z334" s="206"/>
    </row>
    <row r="335" spans="1:26" ht="15.75" hidden="1" customHeight="1" x14ac:dyDescent="0.25">
      <c r="A335" s="396"/>
      <c r="B335" s="260"/>
      <c r="C335" s="210"/>
      <c r="D335" s="209"/>
      <c r="E335" s="209"/>
      <c r="F335" s="209"/>
      <c r="G335" s="209"/>
      <c r="H335" s="209"/>
      <c r="I335" s="209"/>
      <c r="J335" s="209"/>
      <c r="K335" s="209"/>
      <c r="L335" s="209"/>
      <c r="M335" s="209"/>
      <c r="N335" s="209"/>
      <c r="O335" s="206"/>
      <c r="P335" s="206"/>
      <c r="Q335" s="206"/>
      <c r="R335" s="206"/>
      <c r="S335" s="206"/>
      <c r="T335" s="206"/>
      <c r="U335" s="206"/>
      <c r="V335" s="206"/>
      <c r="W335" s="206"/>
      <c r="X335" s="206"/>
      <c r="Y335" s="206"/>
      <c r="Z335" s="206"/>
    </row>
    <row r="336" spans="1:26" ht="15.75" hidden="1" customHeight="1" x14ac:dyDescent="0.25">
      <c r="A336" s="396"/>
      <c r="B336" s="260"/>
      <c r="C336" s="210"/>
      <c r="D336" s="209"/>
      <c r="E336" s="209"/>
      <c r="F336" s="209"/>
      <c r="G336" s="209"/>
      <c r="H336" s="209"/>
      <c r="I336" s="209"/>
      <c r="J336" s="209"/>
      <c r="K336" s="209"/>
      <c r="L336" s="209"/>
      <c r="M336" s="209"/>
      <c r="N336" s="209"/>
      <c r="O336" s="206"/>
      <c r="P336" s="206"/>
      <c r="Q336" s="206"/>
      <c r="R336" s="206"/>
      <c r="S336" s="206"/>
      <c r="T336" s="206"/>
      <c r="U336" s="206"/>
      <c r="V336" s="206"/>
      <c r="W336" s="206"/>
      <c r="X336" s="206"/>
      <c r="Y336" s="206"/>
      <c r="Z336" s="206"/>
    </row>
    <row r="337" spans="1:26" ht="15.75" hidden="1" customHeight="1" x14ac:dyDescent="0.25">
      <c r="A337" s="396"/>
      <c r="B337" s="260"/>
      <c r="C337" s="210"/>
      <c r="D337" s="209"/>
      <c r="E337" s="209"/>
      <c r="F337" s="209"/>
      <c r="G337" s="209"/>
      <c r="H337" s="209"/>
      <c r="I337" s="209"/>
      <c r="J337" s="209"/>
      <c r="K337" s="209"/>
      <c r="L337" s="209"/>
      <c r="M337" s="209"/>
      <c r="N337" s="209"/>
      <c r="O337" s="206"/>
      <c r="P337" s="206"/>
      <c r="Q337" s="206"/>
      <c r="R337" s="206"/>
      <c r="S337" s="206"/>
      <c r="T337" s="206"/>
      <c r="U337" s="206"/>
      <c r="V337" s="206"/>
      <c r="W337" s="206"/>
      <c r="X337" s="206"/>
      <c r="Y337" s="206"/>
      <c r="Z337" s="206"/>
    </row>
    <row r="338" spans="1:26" ht="15.75" hidden="1" customHeight="1" x14ac:dyDescent="0.25">
      <c r="A338" s="396"/>
      <c r="B338" s="260"/>
      <c r="C338" s="210"/>
      <c r="D338" s="209"/>
      <c r="E338" s="209"/>
      <c r="F338" s="209"/>
      <c r="G338" s="209"/>
      <c r="H338" s="209"/>
      <c r="I338" s="209"/>
      <c r="J338" s="209"/>
      <c r="K338" s="209"/>
      <c r="L338" s="209"/>
      <c r="M338" s="209"/>
      <c r="N338" s="209"/>
      <c r="O338" s="206"/>
      <c r="P338" s="206"/>
      <c r="Q338" s="206"/>
      <c r="R338" s="206"/>
      <c r="S338" s="206"/>
      <c r="T338" s="206"/>
      <c r="U338" s="206"/>
      <c r="V338" s="206"/>
      <c r="W338" s="206"/>
      <c r="X338" s="206"/>
      <c r="Y338" s="206"/>
      <c r="Z338" s="206"/>
    </row>
    <row r="339" spans="1:26" ht="15.75" hidden="1" customHeight="1" x14ac:dyDescent="0.25">
      <c r="A339" s="396"/>
      <c r="B339" s="260"/>
      <c r="C339" s="210"/>
      <c r="D339" s="209"/>
      <c r="E339" s="209"/>
      <c r="F339" s="209"/>
      <c r="G339" s="209"/>
      <c r="H339" s="209"/>
      <c r="I339" s="209"/>
      <c r="J339" s="209"/>
      <c r="K339" s="209"/>
      <c r="L339" s="209"/>
      <c r="M339" s="209"/>
      <c r="N339" s="209"/>
      <c r="O339" s="206"/>
      <c r="P339" s="206"/>
      <c r="Q339" s="206"/>
      <c r="R339" s="206"/>
      <c r="S339" s="206"/>
      <c r="T339" s="206"/>
      <c r="U339" s="206"/>
      <c r="V339" s="206"/>
      <c r="W339" s="206"/>
      <c r="X339" s="206"/>
      <c r="Y339" s="206"/>
      <c r="Z339" s="206"/>
    </row>
    <row r="340" spans="1:26" ht="15.75" hidden="1" customHeight="1" x14ac:dyDescent="0.25">
      <c r="A340" s="396"/>
      <c r="B340" s="260"/>
      <c r="C340" s="210"/>
      <c r="D340" s="209"/>
      <c r="E340" s="209"/>
      <c r="F340" s="209"/>
      <c r="G340" s="209"/>
      <c r="H340" s="209"/>
      <c r="I340" s="209"/>
      <c r="J340" s="209"/>
      <c r="K340" s="209"/>
      <c r="L340" s="209"/>
      <c r="M340" s="209"/>
      <c r="N340" s="209"/>
      <c r="O340" s="206"/>
      <c r="P340" s="206"/>
      <c r="Q340" s="206"/>
      <c r="R340" s="206"/>
      <c r="S340" s="206"/>
      <c r="T340" s="206"/>
      <c r="U340" s="206"/>
      <c r="V340" s="206"/>
      <c r="W340" s="206"/>
      <c r="X340" s="206"/>
      <c r="Y340" s="206"/>
      <c r="Z340" s="206"/>
    </row>
    <row r="341" spans="1:26" ht="15.75" hidden="1" customHeight="1" x14ac:dyDescent="0.25">
      <c r="A341" s="396"/>
      <c r="B341" s="260"/>
      <c r="C341" s="210"/>
      <c r="D341" s="209"/>
      <c r="E341" s="209"/>
      <c r="F341" s="209"/>
      <c r="G341" s="209"/>
      <c r="H341" s="209"/>
      <c r="I341" s="209"/>
      <c r="J341" s="209"/>
      <c r="K341" s="209"/>
      <c r="L341" s="209"/>
      <c r="M341" s="209"/>
      <c r="N341" s="209"/>
      <c r="O341" s="206"/>
      <c r="P341" s="206"/>
      <c r="Q341" s="206"/>
      <c r="R341" s="206"/>
      <c r="S341" s="206"/>
      <c r="T341" s="206"/>
      <c r="U341" s="206"/>
      <c r="V341" s="206"/>
      <c r="W341" s="206"/>
      <c r="X341" s="206"/>
      <c r="Y341" s="206"/>
      <c r="Z341" s="206"/>
    </row>
    <row r="342" spans="1:26" ht="15.75" hidden="1" customHeight="1" x14ac:dyDescent="0.25">
      <c r="A342" s="396"/>
      <c r="B342" s="260"/>
      <c r="C342" s="210"/>
      <c r="D342" s="209"/>
      <c r="E342" s="209"/>
      <c r="F342" s="209"/>
      <c r="G342" s="209"/>
      <c r="H342" s="209"/>
      <c r="I342" s="209"/>
      <c r="J342" s="209"/>
      <c r="K342" s="209"/>
      <c r="L342" s="209"/>
      <c r="M342" s="209"/>
      <c r="N342" s="209"/>
      <c r="O342" s="206"/>
      <c r="P342" s="206"/>
      <c r="Q342" s="206"/>
      <c r="R342" s="206"/>
      <c r="S342" s="206"/>
      <c r="T342" s="206"/>
      <c r="U342" s="206"/>
      <c r="V342" s="206"/>
      <c r="W342" s="206"/>
      <c r="X342" s="206"/>
      <c r="Y342" s="206"/>
      <c r="Z342" s="206"/>
    </row>
    <row r="343" spans="1:26" ht="15.75" hidden="1" customHeight="1" x14ac:dyDescent="0.25">
      <c r="A343" s="396"/>
      <c r="B343" s="260"/>
      <c r="C343" s="210"/>
      <c r="D343" s="209"/>
      <c r="E343" s="209"/>
      <c r="F343" s="209"/>
      <c r="G343" s="209"/>
      <c r="H343" s="209"/>
      <c r="I343" s="209"/>
      <c r="J343" s="209"/>
      <c r="K343" s="209"/>
      <c r="L343" s="209"/>
      <c r="M343" s="209"/>
      <c r="N343" s="209"/>
      <c r="O343" s="206"/>
      <c r="P343" s="206"/>
      <c r="Q343" s="206"/>
      <c r="R343" s="206"/>
      <c r="S343" s="206"/>
      <c r="T343" s="206"/>
      <c r="U343" s="206"/>
      <c r="V343" s="206"/>
      <c r="W343" s="206"/>
      <c r="X343" s="206"/>
      <c r="Y343" s="206"/>
      <c r="Z343" s="206"/>
    </row>
    <row r="344" spans="1:26" ht="15.75" hidden="1" customHeight="1" x14ac:dyDescent="0.25">
      <c r="A344" s="396"/>
      <c r="B344" s="260"/>
      <c r="C344" s="210"/>
      <c r="D344" s="209"/>
      <c r="E344" s="209"/>
      <c r="F344" s="209"/>
      <c r="G344" s="209"/>
      <c r="H344" s="209"/>
      <c r="I344" s="209"/>
      <c r="J344" s="209"/>
      <c r="K344" s="209"/>
      <c r="L344" s="209"/>
      <c r="M344" s="209"/>
      <c r="N344" s="209"/>
      <c r="O344" s="206"/>
      <c r="P344" s="206"/>
      <c r="Q344" s="206"/>
      <c r="R344" s="206"/>
      <c r="S344" s="206"/>
      <c r="T344" s="206"/>
      <c r="U344" s="206"/>
      <c r="V344" s="206"/>
      <c r="W344" s="206"/>
      <c r="X344" s="206"/>
      <c r="Y344" s="206"/>
      <c r="Z344" s="206"/>
    </row>
    <row r="345" spans="1:26" ht="15.75" hidden="1" customHeight="1" x14ac:dyDescent="0.25">
      <c r="A345" s="396"/>
      <c r="B345" s="260"/>
      <c r="C345" s="210"/>
      <c r="D345" s="209"/>
      <c r="E345" s="209"/>
      <c r="F345" s="209"/>
      <c r="G345" s="209"/>
      <c r="H345" s="209"/>
      <c r="I345" s="209"/>
      <c r="J345" s="209"/>
      <c r="K345" s="209"/>
      <c r="L345" s="209"/>
      <c r="M345" s="209"/>
      <c r="N345" s="209"/>
      <c r="O345" s="206"/>
      <c r="P345" s="206"/>
      <c r="Q345" s="206"/>
      <c r="R345" s="206"/>
      <c r="S345" s="206"/>
      <c r="T345" s="206"/>
      <c r="U345" s="206"/>
      <c r="V345" s="206"/>
      <c r="W345" s="206"/>
      <c r="X345" s="206"/>
      <c r="Y345" s="206"/>
      <c r="Z345" s="206"/>
    </row>
    <row r="346" spans="1:26" ht="15.75" hidden="1" customHeight="1" x14ac:dyDescent="0.25">
      <c r="A346" s="396"/>
      <c r="B346" s="260"/>
      <c r="C346" s="210"/>
      <c r="D346" s="209"/>
      <c r="E346" s="209"/>
      <c r="F346" s="209"/>
      <c r="G346" s="209"/>
      <c r="H346" s="209"/>
      <c r="I346" s="209"/>
      <c r="J346" s="209"/>
      <c r="K346" s="209"/>
      <c r="L346" s="209"/>
      <c r="M346" s="209"/>
      <c r="N346" s="209"/>
      <c r="O346" s="206"/>
      <c r="P346" s="206"/>
      <c r="Q346" s="206"/>
      <c r="R346" s="206"/>
      <c r="S346" s="206"/>
      <c r="T346" s="206"/>
      <c r="U346" s="206"/>
      <c r="V346" s="206"/>
      <c r="W346" s="206"/>
      <c r="X346" s="206"/>
      <c r="Y346" s="206"/>
      <c r="Z346" s="206"/>
    </row>
    <row r="347" spans="1:26" ht="15.75" hidden="1" customHeight="1" x14ac:dyDescent="0.25">
      <c r="A347" s="396"/>
      <c r="B347" s="260"/>
      <c r="C347" s="210"/>
      <c r="D347" s="209"/>
      <c r="E347" s="209"/>
      <c r="F347" s="209"/>
      <c r="G347" s="209"/>
      <c r="H347" s="209"/>
      <c r="I347" s="209"/>
      <c r="J347" s="209"/>
      <c r="K347" s="209"/>
      <c r="L347" s="209"/>
      <c r="M347" s="209"/>
      <c r="N347" s="209"/>
      <c r="O347" s="206"/>
      <c r="P347" s="206"/>
      <c r="Q347" s="206"/>
      <c r="R347" s="206"/>
      <c r="S347" s="206"/>
      <c r="T347" s="206"/>
      <c r="U347" s="206"/>
      <c r="V347" s="206"/>
      <c r="W347" s="206"/>
      <c r="X347" s="206"/>
      <c r="Y347" s="206"/>
      <c r="Z347" s="206"/>
    </row>
    <row r="348" spans="1:26" ht="15.75" hidden="1" customHeight="1" x14ac:dyDescent="0.25">
      <c r="A348" s="396"/>
      <c r="B348" s="260"/>
      <c r="C348" s="210"/>
      <c r="D348" s="209"/>
      <c r="E348" s="209"/>
      <c r="F348" s="209"/>
      <c r="G348" s="209"/>
      <c r="H348" s="209"/>
      <c r="I348" s="209"/>
      <c r="J348" s="209"/>
      <c r="K348" s="209"/>
      <c r="L348" s="209"/>
      <c r="M348" s="209"/>
      <c r="N348" s="209"/>
      <c r="O348" s="206"/>
      <c r="P348" s="206"/>
      <c r="Q348" s="206"/>
      <c r="R348" s="206"/>
      <c r="S348" s="206"/>
      <c r="T348" s="206"/>
      <c r="U348" s="206"/>
      <c r="V348" s="206"/>
      <c r="W348" s="206"/>
      <c r="X348" s="206"/>
      <c r="Y348" s="206"/>
      <c r="Z348" s="206"/>
    </row>
    <row r="349" spans="1:26" ht="15.75" hidden="1" customHeight="1" x14ac:dyDescent="0.25">
      <c r="A349" s="396"/>
      <c r="B349" s="260"/>
      <c r="C349" s="210"/>
      <c r="D349" s="209"/>
      <c r="E349" s="209"/>
      <c r="F349" s="209"/>
      <c r="G349" s="209"/>
      <c r="H349" s="209"/>
      <c r="I349" s="209"/>
      <c r="J349" s="209"/>
      <c r="K349" s="209"/>
      <c r="L349" s="209"/>
      <c r="M349" s="209"/>
      <c r="N349" s="209"/>
      <c r="O349" s="206"/>
      <c r="P349" s="206"/>
      <c r="Q349" s="206"/>
      <c r="R349" s="206"/>
      <c r="S349" s="206"/>
      <c r="T349" s="206"/>
      <c r="U349" s="206"/>
      <c r="V349" s="206"/>
      <c r="W349" s="206"/>
      <c r="X349" s="206"/>
      <c r="Y349" s="206"/>
      <c r="Z349" s="206"/>
    </row>
    <row r="350" spans="1:26" ht="15.75" hidden="1" customHeight="1" x14ac:dyDescent="0.25">
      <c r="A350" s="396"/>
      <c r="B350" s="260"/>
      <c r="C350" s="210"/>
      <c r="D350" s="209"/>
      <c r="E350" s="209"/>
      <c r="F350" s="209"/>
      <c r="G350" s="209"/>
      <c r="H350" s="209"/>
      <c r="I350" s="209"/>
      <c r="J350" s="209"/>
      <c r="K350" s="209"/>
      <c r="L350" s="209"/>
      <c r="M350" s="209"/>
      <c r="N350" s="209"/>
      <c r="O350" s="206"/>
      <c r="P350" s="206"/>
      <c r="Q350" s="206"/>
      <c r="R350" s="206"/>
      <c r="S350" s="206"/>
      <c r="T350" s="206"/>
      <c r="U350" s="206"/>
      <c r="V350" s="206"/>
      <c r="W350" s="206"/>
      <c r="X350" s="206"/>
      <c r="Y350" s="206"/>
      <c r="Z350" s="206"/>
    </row>
    <row r="351" spans="1:26" ht="15.75" hidden="1" customHeight="1" x14ac:dyDescent="0.25">
      <c r="A351" s="396"/>
      <c r="B351" s="260"/>
      <c r="C351" s="210"/>
      <c r="D351" s="209"/>
      <c r="E351" s="209"/>
      <c r="F351" s="209"/>
      <c r="G351" s="209"/>
      <c r="H351" s="209"/>
      <c r="I351" s="209"/>
      <c r="J351" s="209"/>
      <c r="K351" s="209"/>
      <c r="L351" s="209"/>
      <c r="M351" s="209"/>
      <c r="N351" s="209"/>
      <c r="O351" s="206"/>
      <c r="P351" s="206"/>
      <c r="Q351" s="206"/>
      <c r="R351" s="206"/>
      <c r="S351" s="206"/>
      <c r="T351" s="206"/>
      <c r="U351" s="206"/>
      <c r="V351" s="206"/>
      <c r="W351" s="206"/>
      <c r="X351" s="206"/>
      <c r="Y351" s="206"/>
      <c r="Z351" s="206"/>
    </row>
    <row r="352" spans="1:26" ht="15.75" hidden="1" customHeight="1" x14ac:dyDescent="0.25">
      <c r="A352" s="396"/>
      <c r="B352" s="260"/>
      <c r="C352" s="210"/>
      <c r="D352" s="209"/>
      <c r="E352" s="209"/>
      <c r="F352" s="209"/>
      <c r="G352" s="209"/>
      <c r="H352" s="209"/>
      <c r="I352" s="209"/>
      <c r="J352" s="209"/>
      <c r="K352" s="209"/>
      <c r="L352" s="209"/>
      <c r="M352" s="209"/>
      <c r="N352" s="209"/>
      <c r="O352" s="206"/>
      <c r="P352" s="206"/>
      <c r="Q352" s="206"/>
      <c r="R352" s="206"/>
      <c r="S352" s="206"/>
      <c r="T352" s="206"/>
      <c r="U352" s="206"/>
      <c r="V352" s="206"/>
      <c r="W352" s="206"/>
      <c r="X352" s="206"/>
      <c r="Y352" s="206"/>
      <c r="Z352" s="206"/>
    </row>
    <row r="353" spans="1:26" ht="15.75" hidden="1" customHeight="1" x14ac:dyDescent="0.25">
      <c r="A353" s="396"/>
      <c r="B353" s="260"/>
      <c r="C353" s="210"/>
      <c r="D353" s="209"/>
      <c r="E353" s="209"/>
      <c r="F353" s="209"/>
      <c r="G353" s="209"/>
      <c r="H353" s="209"/>
      <c r="I353" s="209"/>
      <c r="J353" s="209"/>
      <c r="K353" s="209"/>
      <c r="L353" s="209"/>
      <c r="M353" s="209"/>
      <c r="N353" s="209"/>
      <c r="O353" s="206"/>
      <c r="P353" s="206"/>
      <c r="Q353" s="206"/>
      <c r="R353" s="206"/>
      <c r="S353" s="206"/>
      <c r="T353" s="206"/>
      <c r="U353" s="206"/>
      <c r="V353" s="206"/>
      <c r="W353" s="206"/>
      <c r="X353" s="206"/>
      <c r="Y353" s="206"/>
      <c r="Z353" s="206"/>
    </row>
    <row r="354" spans="1:26" ht="15.75" hidden="1" customHeight="1" x14ac:dyDescent="0.25">
      <c r="A354" s="396"/>
      <c r="B354" s="260"/>
      <c r="C354" s="210"/>
      <c r="D354" s="209"/>
      <c r="E354" s="209"/>
      <c r="F354" s="209"/>
      <c r="G354" s="209"/>
      <c r="H354" s="209"/>
      <c r="I354" s="209"/>
      <c r="J354" s="209"/>
      <c r="K354" s="209"/>
      <c r="L354" s="209"/>
      <c r="M354" s="209"/>
      <c r="N354" s="209"/>
      <c r="O354" s="206"/>
      <c r="P354" s="206"/>
      <c r="Q354" s="206"/>
      <c r="R354" s="206"/>
      <c r="S354" s="206"/>
      <c r="T354" s="206"/>
      <c r="U354" s="206"/>
      <c r="V354" s="206"/>
      <c r="W354" s="206"/>
      <c r="X354" s="206"/>
      <c r="Y354" s="206"/>
      <c r="Z354" s="206"/>
    </row>
    <row r="355" spans="1:26" ht="15.75" hidden="1" customHeight="1" x14ac:dyDescent="0.25">
      <c r="A355" s="396"/>
      <c r="B355" s="260"/>
      <c r="C355" s="210"/>
      <c r="D355" s="209"/>
      <c r="E355" s="209"/>
      <c r="F355" s="209"/>
      <c r="G355" s="209"/>
      <c r="H355" s="209"/>
      <c r="I355" s="209"/>
      <c r="J355" s="209"/>
      <c r="K355" s="209"/>
      <c r="L355" s="209"/>
      <c r="M355" s="209"/>
      <c r="N355" s="209"/>
      <c r="O355" s="206"/>
      <c r="P355" s="206"/>
      <c r="Q355" s="206"/>
      <c r="R355" s="206"/>
      <c r="S355" s="206"/>
      <c r="T355" s="206"/>
      <c r="U355" s="206"/>
      <c r="V355" s="206"/>
      <c r="W355" s="206"/>
      <c r="X355" s="206"/>
      <c r="Y355" s="206"/>
      <c r="Z355" s="206"/>
    </row>
    <row r="356" spans="1:26" ht="15.75" hidden="1" customHeight="1" x14ac:dyDescent="0.25">
      <c r="A356" s="396"/>
      <c r="B356" s="260"/>
      <c r="C356" s="210"/>
      <c r="D356" s="209"/>
      <c r="E356" s="209"/>
      <c r="F356" s="209"/>
      <c r="G356" s="209"/>
      <c r="H356" s="209"/>
      <c r="I356" s="209"/>
      <c r="J356" s="209"/>
      <c r="K356" s="209"/>
      <c r="L356" s="209"/>
      <c r="M356" s="209"/>
      <c r="N356" s="209"/>
      <c r="O356" s="206"/>
      <c r="P356" s="206"/>
      <c r="Q356" s="206"/>
      <c r="R356" s="206"/>
      <c r="S356" s="206"/>
      <c r="T356" s="206"/>
      <c r="U356" s="206"/>
      <c r="V356" s="206"/>
      <c r="W356" s="206"/>
      <c r="X356" s="206"/>
      <c r="Y356" s="206"/>
      <c r="Z356" s="206"/>
    </row>
    <row r="357" spans="1:26" ht="15.75" hidden="1" customHeight="1" x14ac:dyDescent="0.25">
      <c r="A357" s="396"/>
      <c r="B357" s="260"/>
      <c r="C357" s="210"/>
      <c r="D357" s="209"/>
      <c r="E357" s="209"/>
      <c r="F357" s="209"/>
      <c r="G357" s="209"/>
      <c r="H357" s="209"/>
      <c r="I357" s="209"/>
      <c r="J357" s="209"/>
      <c r="K357" s="209"/>
      <c r="L357" s="209"/>
      <c r="M357" s="209"/>
      <c r="N357" s="209"/>
      <c r="O357" s="206"/>
      <c r="P357" s="206"/>
      <c r="Q357" s="206"/>
      <c r="R357" s="206"/>
      <c r="S357" s="206"/>
      <c r="T357" s="206"/>
      <c r="U357" s="206"/>
      <c r="V357" s="206"/>
      <c r="W357" s="206"/>
      <c r="X357" s="206"/>
      <c r="Y357" s="206"/>
      <c r="Z357" s="206"/>
    </row>
    <row r="358" spans="1:26" ht="15.75" hidden="1" customHeight="1" x14ac:dyDescent="0.25">
      <c r="A358" s="396"/>
      <c r="B358" s="260"/>
      <c r="C358" s="210"/>
      <c r="D358" s="209"/>
      <c r="E358" s="209"/>
      <c r="F358" s="209"/>
      <c r="G358" s="209"/>
      <c r="H358" s="209"/>
      <c r="I358" s="209"/>
      <c r="J358" s="209"/>
      <c r="K358" s="209"/>
      <c r="L358" s="209"/>
      <c r="M358" s="209"/>
      <c r="N358" s="209"/>
      <c r="O358" s="206"/>
      <c r="P358" s="206"/>
      <c r="Q358" s="206"/>
      <c r="R358" s="206"/>
      <c r="S358" s="206"/>
      <c r="T358" s="206"/>
      <c r="U358" s="206"/>
      <c r="V358" s="206"/>
      <c r="W358" s="206"/>
      <c r="X358" s="206"/>
      <c r="Y358" s="206"/>
      <c r="Z358" s="206"/>
    </row>
    <row r="359" spans="1:26" ht="15.75" hidden="1" customHeight="1" x14ac:dyDescent="0.25">
      <c r="A359" s="396"/>
      <c r="B359" s="260"/>
      <c r="C359" s="210"/>
      <c r="D359" s="209"/>
      <c r="E359" s="209"/>
      <c r="F359" s="209"/>
      <c r="G359" s="209"/>
      <c r="H359" s="209"/>
      <c r="I359" s="209"/>
      <c r="J359" s="209"/>
      <c r="K359" s="209"/>
      <c r="L359" s="209"/>
      <c r="M359" s="209"/>
      <c r="N359" s="209"/>
      <c r="O359" s="206"/>
      <c r="P359" s="206"/>
      <c r="Q359" s="206"/>
      <c r="R359" s="206"/>
      <c r="S359" s="206"/>
      <c r="T359" s="206"/>
      <c r="U359" s="206"/>
      <c r="V359" s="206"/>
      <c r="W359" s="206"/>
      <c r="X359" s="206"/>
      <c r="Y359" s="206"/>
      <c r="Z359" s="206"/>
    </row>
    <row r="360" spans="1:26" ht="15.75" hidden="1" customHeight="1" x14ac:dyDescent="0.25">
      <c r="A360" s="396"/>
      <c r="B360" s="260"/>
      <c r="C360" s="210"/>
      <c r="D360" s="209"/>
      <c r="E360" s="209"/>
      <c r="F360" s="209"/>
      <c r="G360" s="209"/>
      <c r="H360" s="209"/>
      <c r="I360" s="209"/>
      <c r="J360" s="209"/>
      <c r="K360" s="209"/>
      <c r="L360" s="209"/>
      <c r="M360" s="209"/>
      <c r="N360" s="209"/>
      <c r="O360" s="206"/>
      <c r="P360" s="206"/>
      <c r="Q360" s="206"/>
      <c r="R360" s="206"/>
      <c r="S360" s="206"/>
      <c r="T360" s="206"/>
      <c r="U360" s="206"/>
      <c r="V360" s="206"/>
      <c r="W360" s="206"/>
      <c r="X360" s="206"/>
      <c r="Y360" s="206"/>
      <c r="Z360" s="206"/>
    </row>
    <row r="361" spans="1:26" ht="15.75" hidden="1" customHeight="1" x14ac:dyDescent="0.25">
      <c r="A361" s="396"/>
      <c r="B361" s="260"/>
      <c r="C361" s="210"/>
      <c r="D361" s="209"/>
      <c r="E361" s="209"/>
      <c r="F361" s="209"/>
      <c r="G361" s="209"/>
      <c r="H361" s="209"/>
      <c r="I361" s="209"/>
      <c r="J361" s="209"/>
      <c r="K361" s="209"/>
      <c r="L361" s="209"/>
      <c r="M361" s="209"/>
      <c r="N361" s="209"/>
      <c r="O361" s="206"/>
      <c r="P361" s="206"/>
      <c r="Q361" s="206"/>
      <c r="R361" s="206"/>
      <c r="S361" s="206"/>
      <c r="T361" s="206"/>
      <c r="U361" s="206"/>
      <c r="V361" s="206"/>
      <c r="W361" s="206"/>
      <c r="X361" s="206"/>
      <c r="Y361" s="206"/>
      <c r="Z361" s="206"/>
    </row>
    <row r="362" spans="1:26" ht="15.75" hidden="1" customHeight="1" x14ac:dyDescent="0.25">
      <c r="A362" s="396"/>
      <c r="B362" s="260"/>
      <c r="C362" s="210"/>
      <c r="D362" s="209"/>
      <c r="E362" s="209"/>
      <c r="F362" s="209"/>
      <c r="G362" s="209"/>
      <c r="H362" s="209"/>
      <c r="I362" s="209"/>
      <c r="J362" s="209"/>
      <c r="K362" s="209"/>
      <c r="L362" s="209"/>
      <c r="M362" s="209"/>
      <c r="N362" s="209"/>
      <c r="O362" s="206"/>
      <c r="P362" s="206"/>
      <c r="Q362" s="206"/>
      <c r="R362" s="206"/>
      <c r="S362" s="206"/>
      <c r="T362" s="206"/>
      <c r="U362" s="206"/>
      <c r="V362" s="206"/>
      <c r="W362" s="206"/>
      <c r="X362" s="206"/>
      <c r="Y362" s="206"/>
      <c r="Z362" s="206"/>
    </row>
    <row r="363" spans="1:26" ht="15.75" hidden="1" customHeight="1" x14ac:dyDescent="0.25">
      <c r="A363" s="396"/>
      <c r="B363" s="260"/>
      <c r="C363" s="210"/>
      <c r="D363" s="209"/>
      <c r="E363" s="209"/>
      <c r="F363" s="209"/>
      <c r="G363" s="209"/>
      <c r="H363" s="209"/>
      <c r="I363" s="209"/>
      <c r="J363" s="209"/>
      <c r="K363" s="209"/>
      <c r="L363" s="209"/>
      <c r="M363" s="209"/>
      <c r="N363" s="209"/>
      <c r="O363" s="206"/>
      <c r="P363" s="206"/>
      <c r="Q363" s="206"/>
      <c r="R363" s="206"/>
      <c r="S363" s="206"/>
      <c r="T363" s="206"/>
      <c r="U363" s="206"/>
      <c r="V363" s="206"/>
      <c r="W363" s="206"/>
      <c r="X363" s="206"/>
      <c r="Y363" s="206"/>
      <c r="Z363" s="206"/>
    </row>
    <row r="364" spans="1:26" ht="15.75" hidden="1" customHeight="1" x14ac:dyDescent="0.25">
      <c r="A364" s="396"/>
      <c r="B364" s="260"/>
      <c r="C364" s="210"/>
      <c r="D364" s="209"/>
      <c r="E364" s="209"/>
      <c r="F364" s="209"/>
      <c r="G364" s="209"/>
      <c r="H364" s="209"/>
      <c r="I364" s="209"/>
      <c r="J364" s="209"/>
      <c r="K364" s="209"/>
      <c r="L364" s="209"/>
      <c r="M364" s="209"/>
      <c r="N364" s="209"/>
      <c r="O364" s="206"/>
      <c r="P364" s="206"/>
      <c r="Q364" s="206"/>
      <c r="R364" s="206"/>
      <c r="S364" s="206"/>
      <c r="T364" s="206"/>
      <c r="U364" s="206"/>
      <c r="V364" s="206"/>
      <c r="W364" s="206"/>
      <c r="X364" s="206"/>
      <c r="Y364" s="206"/>
      <c r="Z364" s="206"/>
    </row>
    <row r="365" spans="1:26" ht="15.75" hidden="1" customHeight="1" x14ac:dyDescent="0.25">
      <c r="A365" s="396"/>
      <c r="B365" s="260"/>
      <c r="C365" s="210"/>
      <c r="D365" s="209"/>
      <c r="E365" s="209"/>
      <c r="F365" s="209"/>
      <c r="G365" s="209"/>
      <c r="H365" s="209"/>
      <c r="I365" s="209"/>
      <c r="J365" s="209"/>
      <c r="K365" s="209"/>
      <c r="L365" s="209"/>
      <c r="M365" s="209"/>
      <c r="N365" s="209"/>
      <c r="O365" s="206"/>
      <c r="P365" s="206"/>
      <c r="Q365" s="206"/>
      <c r="R365" s="206"/>
      <c r="S365" s="206"/>
      <c r="T365" s="206"/>
      <c r="U365" s="206"/>
      <c r="V365" s="206"/>
      <c r="W365" s="206"/>
      <c r="X365" s="206"/>
      <c r="Y365" s="206"/>
      <c r="Z365" s="206"/>
    </row>
    <row r="366" spans="1:26" ht="15.75" hidden="1" customHeight="1" x14ac:dyDescent="0.25">
      <c r="A366" s="396"/>
      <c r="B366" s="260"/>
      <c r="C366" s="210"/>
      <c r="D366" s="209"/>
      <c r="E366" s="209"/>
      <c r="F366" s="209"/>
      <c r="G366" s="209"/>
      <c r="H366" s="209"/>
      <c r="I366" s="209"/>
      <c r="J366" s="209"/>
      <c r="K366" s="209"/>
      <c r="L366" s="209"/>
      <c r="M366" s="209"/>
      <c r="N366" s="209"/>
      <c r="O366" s="206"/>
      <c r="P366" s="206"/>
      <c r="Q366" s="206"/>
      <c r="R366" s="206"/>
      <c r="S366" s="206"/>
      <c r="T366" s="206"/>
      <c r="U366" s="206"/>
      <c r="V366" s="206"/>
      <c r="W366" s="206"/>
      <c r="X366" s="206"/>
      <c r="Y366" s="206"/>
      <c r="Z366" s="206"/>
    </row>
    <row r="367" spans="1:26" ht="15.75" hidden="1" customHeight="1" x14ac:dyDescent="0.25">
      <c r="A367" s="396"/>
      <c r="B367" s="260"/>
      <c r="C367" s="210"/>
      <c r="D367" s="209"/>
      <c r="E367" s="209"/>
      <c r="F367" s="209"/>
      <c r="G367" s="209"/>
      <c r="H367" s="209"/>
      <c r="I367" s="209"/>
      <c r="J367" s="209"/>
      <c r="K367" s="209"/>
      <c r="L367" s="209"/>
      <c r="M367" s="209"/>
      <c r="N367" s="209"/>
      <c r="O367" s="206"/>
      <c r="P367" s="206"/>
      <c r="Q367" s="206"/>
      <c r="R367" s="206"/>
      <c r="S367" s="206"/>
      <c r="T367" s="206"/>
      <c r="U367" s="206"/>
      <c r="V367" s="206"/>
      <c r="W367" s="206"/>
      <c r="X367" s="206"/>
      <c r="Y367" s="206"/>
      <c r="Z367" s="206"/>
    </row>
    <row r="368" spans="1:26" ht="15.75" hidden="1" customHeight="1" x14ac:dyDescent="0.25">
      <c r="A368" s="396"/>
      <c r="B368" s="260"/>
      <c r="C368" s="210"/>
      <c r="D368" s="209"/>
      <c r="E368" s="209"/>
      <c r="F368" s="209"/>
      <c r="G368" s="209"/>
      <c r="H368" s="209"/>
      <c r="I368" s="209"/>
      <c r="J368" s="209"/>
      <c r="K368" s="209"/>
      <c r="L368" s="209"/>
      <c r="M368" s="209"/>
      <c r="N368" s="209"/>
      <c r="O368" s="206"/>
      <c r="P368" s="206"/>
      <c r="Q368" s="206"/>
      <c r="R368" s="206"/>
      <c r="S368" s="206"/>
      <c r="T368" s="206"/>
      <c r="U368" s="206"/>
      <c r="V368" s="206"/>
      <c r="W368" s="206"/>
      <c r="X368" s="206"/>
      <c r="Y368" s="206"/>
      <c r="Z368" s="206"/>
    </row>
    <row r="369" spans="1:26" ht="15.75" hidden="1" customHeight="1" x14ac:dyDescent="0.25">
      <c r="A369" s="396"/>
      <c r="B369" s="260"/>
      <c r="C369" s="210"/>
      <c r="D369" s="209"/>
      <c r="E369" s="209"/>
      <c r="F369" s="209"/>
      <c r="G369" s="209"/>
      <c r="H369" s="209"/>
      <c r="I369" s="209"/>
      <c r="J369" s="209"/>
      <c r="K369" s="209"/>
      <c r="L369" s="209"/>
      <c r="M369" s="209"/>
      <c r="N369" s="209"/>
      <c r="O369" s="206"/>
      <c r="P369" s="206"/>
      <c r="Q369" s="206"/>
      <c r="R369" s="206"/>
      <c r="S369" s="206"/>
      <c r="T369" s="206"/>
      <c r="U369" s="206"/>
      <c r="V369" s="206"/>
      <c r="W369" s="206"/>
      <c r="X369" s="206"/>
      <c r="Y369" s="206"/>
      <c r="Z369" s="206"/>
    </row>
    <row r="370" spans="1:26" ht="15.75" hidden="1" customHeight="1" x14ac:dyDescent="0.25">
      <c r="A370" s="396"/>
      <c r="B370" s="260"/>
      <c r="C370" s="210"/>
      <c r="D370" s="209"/>
      <c r="E370" s="209"/>
      <c r="F370" s="209"/>
      <c r="G370" s="209"/>
      <c r="H370" s="209"/>
      <c r="I370" s="209"/>
      <c r="J370" s="209"/>
      <c r="K370" s="209"/>
      <c r="L370" s="209"/>
      <c r="M370" s="209"/>
      <c r="N370" s="209"/>
      <c r="O370" s="206"/>
      <c r="P370" s="206"/>
      <c r="Q370" s="206"/>
      <c r="R370" s="206"/>
      <c r="S370" s="206"/>
      <c r="T370" s="206"/>
      <c r="U370" s="206"/>
      <c r="V370" s="206"/>
      <c r="W370" s="206"/>
      <c r="X370" s="206"/>
      <c r="Y370" s="206"/>
      <c r="Z370" s="206"/>
    </row>
    <row r="371" spans="1:26" ht="15.75" hidden="1" customHeight="1" x14ac:dyDescent="0.25">
      <c r="A371" s="396"/>
      <c r="B371" s="260"/>
      <c r="C371" s="210"/>
      <c r="D371" s="209"/>
      <c r="E371" s="209"/>
      <c r="F371" s="209"/>
      <c r="G371" s="209"/>
      <c r="H371" s="209"/>
      <c r="I371" s="209"/>
      <c r="J371" s="209"/>
      <c r="K371" s="209"/>
      <c r="L371" s="209"/>
      <c r="M371" s="209"/>
      <c r="N371" s="209"/>
      <c r="O371" s="206"/>
      <c r="P371" s="206"/>
      <c r="Q371" s="206"/>
      <c r="R371" s="206"/>
      <c r="S371" s="206"/>
      <c r="T371" s="206"/>
      <c r="U371" s="206"/>
      <c r="V371" s="206"/>
      <c r="W371" s="206"/>
      <c r="X371" s="206"/>
      <c r="Y371" s="206"/>
      <c r="Z371" s="206"/>
    </row>
    <row r="372" spans="1:26" ht="15.75" hidden="1" customHeight="1" x14ac:dyDescent="0.25">
      <c r="A372" s="396"/>
      <c r="B372" s="260"/>
      <c r="C372" s="210"/>
      <c r="D372" s="209"/>
      <c r="E372" s="209"/>
      <c r="F372" s="209"/>
      <c r="G372" s="209"/>
      <c r="H372" s="209"/>
      <c r="I372" s="209"/>
      <c r="J372" s="209"/>
      <c r="K372" s="209"/>
      <c r="L372" s="209"/>
      <c r="M372" s="209"/>
      <c r="N372" s="209"/>
      <c r="O372" s="206"/>
      <c r="P372" s="206"/>
      <c r="Q372" s="206"/>
      <c r="R372" s="206"/>
      <c r="S372" s="206"/>
      <c r="T372" s="206"/>
      <c r="U372" s="206"/>
      <c r="V372" s="206"/>
      <c r="W372" s="206"/>
      <c r="X372" s="206"/>
      <c r="Y372" s="206"/>
      <c r="Z372" s="206"/>
    </row>
    <row r="373" spans="1:26" ht="15.75" hidden="1" customHeight="1" x14ac:dyDescent="0.25">
      <c r="A373" s="396"/>
      <c r="B373" s="260"/>
      <c r="C373" s="210"/>
      <c r="D373" s="209"/>
      <c r="E373" s="209"/>
      <c r="F373" s="209"/>
      <c r="G373" s="209"/>
      <c r="H373" s="209"/>
      <c r="I373" s="209"/>
      <c r="J373" s="209"/>
      <c r="K373" s="209"/>
      <c r="L373" s="209"/>
      <c r="M373" s="209"/>
      <c r="N373" s="209"/>
      <c r="O373" s="206"/>
      <c r="P373" s="206"/>
      <c r="Q373" s="206"/>
      <c r="R373" s="206"/>
      <c r="S373" s="206"/>
      <c r="T373" s="206"/>
      <c r="U373" s="206"/>
      <c r="V373" s="206"/>
      <c r="W373" s="206"/>
      <c r="X373" s="206"/>
      <c r="Y373" s="206"/>
      <c r="Z373" s="206"/>
    </row>
    <row r="374" spans="1:26" ht="15.75" hidden="1" customHeight="1" x14ac:dyDescent="0.25">
      <c r="A374" s="396"/>
      <c r="B374" s="260"/>
      <c r="C374" s="210"/>
      <c r="D374" s="209"/>
      <c r="E374" s="209"/>
      <c r="F374" s="209"/>
      <c r="G374" s="209"/>
      <c r="H374" s="209"/>
      <c r="I374" s="209"/>
      <c r="J374" s="209"/>
      <c r="K374" s="209"/>
      <c r="L374" s="209"/>
      <c r="M374" s="209"/>
      <c r="N374" s="209"/>
      <c r="O374" s="206"/>
      <c r="P374" s="206"/>
      <c r="Q374" s="206"/>
      <c r="R374" s="206"/>
      <c r="S374" s="206"/>
      <c r="T374" s="206"/>
      <c r="U374" s="206"/>
      <c r="V374" s="206"/>
      <c r="W374" s="206"/>
      <c r="X374" s="206"/>
      <c r="Y374" s="206"/>
      <c r="Z374" s="206"/>
    </row>
    <row r="375" spans="1:26" ht="15.75" hidden="1" customHeight="1" x14ac:dyDescent="0.25">
      <c r="A375" s="396"/>
      <c r="B375" s="260"/>
      <c r="C375" s="210"/>
      <c r="D375" s="209"/>
      <c r="E375" s="209"/>
      <c r="F375" s="209"/>
      <c r="G375" s="209"/>
      <c r="H375" s="209"/>
      <c r="I375" s="209"/>
      <c r="J375" s="209"/>
      <c r="K375" s="209"/>
      <c r="L375" s="209"/>
      <c r="M375" s="209"/>
      <c r="N375" s="209"/>
      <c r="O375" s="206"/>
      <c r="P375" s="206"/>
      <c r="Q375" s="206"/>
      <c r="R375" s="206"/>
      <c r="S375" s="206"/>
      <c r="T375" s="206"/>
      <c r="U375" s="206"/>
      <c r="V375" s="206"/>
      <c r="W375" s="206"/>
      <c r="X375" s="206"/>
      <c r="Y375" s="206"/>
      <c r="Z375" s="206"/>
    </row>
    <row r="376" spans="1:26" ht="15.75" hidden="1" customHeight="1" x14ac:dyDescent="0.25">
      <c r="A376" s="396"/>
      <c r="B376" s="260"/>
      <c r="C376" s="210"/>
      <c r="D376" s="209"/>
      <c r="E376" s="209"/>
      <c r="F376" s="209"/>
      <c r="G376" s="209"/>
      <c r="H376" s="209"/>
      <c r="I376" s="209"/>
      <c r="J376" s="209"/>
      <c r="K376" s="209"/>
      <c r="L376" s="209"/>
      <c r="M376" s="209"/>
      <c r="N376" s="209"/>
      <c r="O376" s="206"/>
      <c r="P376" s="206"/>
      <c r="Q376" s="206"/>
      <c r="R376" s="206"/>
      <c r="S376" s="206"/>
      <c r="T376" s="206"/>
      <c r="U376" s="206"/>
      <c r="V376" s="206"/>
      <c r="W376" s="206"/>
      <c r="X376" s="206"/>
      <c r="Y376" s="206"/>
      <c r="Z376" s="206"/>
    </row>
    <row r="377" spans="1:26" ht="15.75" hidden="1" customHeight="1" x14ac:dyDescent="0.25">
      <c r="A377" s="396"/>
      <c r="B377" s="260"/>
      <c r="C377" s="210"/>
      <c r="D377" s="209"/>
      <c r="E377" s="209"/>
      <c r="F377" s="209"/>
      <c r="G377" s="209"/>
      <c r="H377" s="209"/>
      <c r="I377" s="209"/>
      <c r="J377" s="209"/>
      <c r="K377" s="209"/>
      <c r="L377" s="209"/>
      <c r="M377" s="209"/>
      <c r="N377" s="209"/>
      <c r="O377" s="206"/>
      <c r="P377" s="206"/>
      <c r="Q377" s="206"/>
      <c r="R377" s="206"/>
      <c r="S377" s="206"/>
      <c r="T377" s="206"/>
      <c r="U377" s="206"/>
      <c r="V377" s="206"/>
      <c r="W377" s="206"/>
      <c r="X377" s="206"/>
      <c r="Y377" s="206"/>
      <c r="Z377" s="206"/>
    </row>
    <row r="378" spans="1:26" ht="15.75" hidden="1" customHeight="1" x14ac:dyDescent="0.25">
      <c r="A378" s="396"/>
      <c r="B378" s="260"/>
      <c r="C378" s="210"/>
      <c r="D378" s="209"/>
      <c r="E378" s="209"/>
      <c r="F378" s="209"/>
      <c r="G378" s="209"/>
      <c r="H378" s="209"/>
      <c r="I378" s="209"/>
      <c r="J378" s="209"/>
      <c r="K378" s="209"/>
      <c r="L378" s="209"/>
      <c r="M378" s="209"/>
      <c r="N378" s="209"/>
      <c r="O378" s="206"/>
      <c r="P378" s="206"/>
      <c r="Q378" s="206"/>
      <c r="R378" s="206"/>
      <c r="S378" s="206"/>
      <c r="T378" s="206"/>
      <c r="U378" s="206"/>
      <c r="V378" s="206"/>
      <c r="W378" s="206"/>
      <c r="X378" s="206"/>
      <c r="Y378" s="206"/>
      <c r="Z378" s="206"/>
    </row>
    <row r="379" spans="1:26" ht="15.75" hidden="1" customHeight="1" x14ac:dyDescent="0.25">
      <c r="A379" s="396"/>
      <c r="B379" s="260"/>
      <c r="C379" s="210"/>
      <c r="D379" s="209"/>
      <c r="E379" s="209"/>
      <c r="F379" s="209"/>
      <c r="G379" s="209"/>
      <c r="H379" s="209"/>
      <c r="I379" s="209"/>
      <c r="J379" s="209"/>
      <c r="K379" s="209"/>
      <c r="L379" s="209"/>
      <c r="M379" s="209"/>
      <c r="N379" s="209"/>
      <c r="O379" s="206"/>
      <c r="P379" s="206"/>
      <c r="Q379" s="206"/>
      <c r="R379" s="206"/>
      <c r="S379" s="206"/>
      <c r="T379" s="206"/>
      <c r="U379" s="206"/>
      <c r="V379" s="206"/>
      <c r="W379" s="206"/>
      <c r="X379" s="206"/>
      <c r="Y379" s="206"/>
      <c r="Z379" s="206"/>
    </row>
    <row r="380" spans="1:26" ht="15.75" hidden="1" customHeight="1" x14ac:dyDescent="0.25">
      <c r="A380" s="396"/>
      <c r="B380" s="260"/>
      <c r="C380" s="210"/>
      <c r="D380" s="209"/>
      <c r="E380" s="209"/>
      <c r="F380" s="209"/>
      <c r="G380" s="209"/>
      <c r="H380" s="209"/>
      <c r="I380" s="209"/>
      <c r="J380" s="209"/>
      <c r="K380" s="209"/>
      <c r="L380" s="209"/>
      <c r="M380" s="209"/>
      <c r="N380" s="209"/>
      <c r="O380" s="206"/>
      <c r="P380" s="206"/>
      <c r="Q380" s="206"/>
      <c r="R380" s="206"/>
      <c r="S380" s="206"/>
      <c r="T380" s="206"/>
      <c r="U380" s="206"/>
      <c r="V380" s="206"/>
      <c r="W380" s="206"/>
      <c r="X380" s="206"/>
      <c r="Y380" s="206"/>
      <c r="Z380" s="206"/>
    </row>
    <row r="381" spans="1:26" ht="15.75" hidden="1" customHeight="1" x14ac:dyDescent="0.25">
      <c r="A381" s="396"/>
      <c r="B381" s="260"/>
      <c r="C381" s="210"/>
      <c r="D381" s="209"/>
      <c r="E381" s="209"/>
      <c r="F381" s="209"/>
      <c r="G381" s="209"/>
      <c r="H381" s="209"/>
      <c r="I381" s="209"/>
      <c r="J381" s="209"/>
      <c r="K381" s="209"/>
      <c r="L381" s="209"/>
      <c r="M381" s="209"/>
      <c r="N381" s="209"/>
      <c r="O381" s="206"/>
      <c r="P381" s="206"/>
      <c r="Q381" s="206"/>
      <c r="R381" s="206"/>
      <c r="S381" s="206"/>
      <c r="T381" s="206"/>
      <c r="U381" s="206"/>
      <c r="V381" s="206"/>
      <c r="W381" s="206"/>
      <c r="X381" s="206"/>
      <c r="Y381" s="206"/>
      <c r="Z381" s="206"/>
    </row>
    <row r="382" spans="1:26" ht="15.75" hidden="1" customHeight="1" x14ac:dyDescent="0.25">
      <c r="A382" s="396"/>
      <c r="B382" s="260"/>
      <c r="C382" s="210"/>
      <c r="D382" s="209"/>
      <c r="E382" s="209"/>
      <c r="F382" s="209"/>
      <c r="G382" s="209"/>
      <c r="H382" s="209"/>
      <c r="I382" s="209"/>
      <c r="J382" s="209"/>
      <c r="K382" s="209"/>
      <c r="L382" s="209"/>
      <c r="M382" s="209"/>
      <c r="N382" s="209"/>
      <c r="O382" s="206"/>
      <c r="P382" s="206"/>
      <c r="Q382" s="206"/>
      <c r="R382" s="206"/>
      <c r="S382" s="206"/>
      <c r="T382" s="206"/>
      <c r="U382" s="206"/>
      <c r="V382" s="206"/>
      <c r="W382" s="206"/>
      <c r="X382" s="206"/>
      <c r="Y382" s="206"/>
      <c r="Z382" s="206"/>
    </row>
    <row r="383" spans="1:26" ht="15.75" hidden="1" customHeight="1" x14ac:dyDescent="0.25">
      <c r="A383" s="396"/>
      <c r="B383" s="260"/>
      <c r="C383" s="210"/>
      <c r="D383" s="209"/>
      <c r="E383" s="209"/>
      <c r="F383" s="209"/>
      <c r="G383" s="209"/>
      <c r="H383" s="209"/>
      <c r="I383" s="209"/>
      <c r="J383" s="209"/>
      <c r="K383" s="209"/>
      <c r="L383" s="209"/>
      <c r="M383" s="209"/>
      <c r="N383" s="209"/>
      <c r="O383" s="206"/>
      <c r="P383" s="206"/>
      <c r="Q383" s="206"/>
      <c r="R383" s="206"/>
      <c r="S383" s="206"/>
      <c r="T383" s="206"/>
      <c r="U383" s="206"/>
      <c r="V383" s="206"/>
      <c r="W383" s="206"/>
      <c r="X383" s="206"/>
      <c r="Y383" s="206"/>
      <c r="Z383" s="206"/>
    </row>
    <row r="384" spans="1:26" ht="15.75" hidden="1" customHeight="1" x14ac:dyDescent="0.25">
      <c r="A384" s="396"/>
      <c r="B384" s="260"/>
      <c r="C384" s="210"/>
      <c r="D384" s="209"/>
      <c r="E384" s="209"/>
      <c r="F384" s="209"/>
      <c r="G384" s="209"/>
      <c r="H384" s="209"/>
      <c r="I384" s="209"/>
      <c r="J384" s="209"/>
      <c r="K384" s="209"/>
      <c r="L384" s="209"/>
      <c r="M384" s="209"/>
      <c r="N384" s="209"/>
      <c r="O384" s="206"/>
      <c r="P384" s="206"/>
      <c r="Q384" s="206"/>
      <c r="R384" s="206"/>
      <c r="S384" s="206"/>
      <c r="T384" s="206"/>
      <c r="U384" s="206"/>
      <c r="V384" s="206"/>
      <c r="W384" s="206"/>
      <c r="X384" s="206"/>
      <c r="Y384" s="206"/>
      <c r="Z384" s="206"/>
    </row>
    <row r="385" spans="1:26" ht="15.75" hidden="1" customHeight="1" x14ac:dyDescent="0.25">
      <c r="A385" s="396"/>
      <c r="B385" s="260"/>
      <c r="C385" s="210"/>
      <c r="D385" s="209"/>
      <c r="E385" s="209"/>
      <c r="F385" s="209"/>
      <c r="G385" s="209"/>
      <c r="H385" s="209"/>
      <c r="I385" s="209"/>
      <c r="J385" s="209"/>
      <c r="K385" s="209"/>
      <c r="L385" s="209"/>
      <c r="M385" s="209"/>
      <c r="N385" s="209"/>
      <c r="O385" s="206"/>
      <c r="P385" s="206"/>
      <c r="Q385" s="206"/>
      <c r="R385" s="206"/>
      <c r="S385" s="206"/>
      <c r="T385" s="206"/>
      <c r="U385" s="206"/>
      <c r="V385" s="206"/>
      <c r="W385" s="206"/>
      <c r="X385" s="206"/>
      <c r="Y385" s="206"/>
      <c r="Z385" s="206"/>
    </row>
    <row r="386" spans="1:26" ht="15.75" hidden="1" customHeight="1" x14ac:dyDescent="0.25">
      <c r="A386" s="396"/>
      <c r="B386" s="260"/>
      <c r="C386" s="210"/>
      <c r="D386" s="209"/>
      <c r="E386" s="209"/>
      <c r="F386" s="209"/>
      <c r="G386" s="209"/>
      <c r="H386" s="209"/>
      <c r="I386" s="209"/>
      <c r="J386" s="209"/>
      <c r="K386" s="209"/>
      <c r="L386" s="209"/>
      <c r="M386" s="209"/>
      <c r="N386" s="209"/>
      <c r="O386" s="206"/>
      <c r="P386" s="206"/>
      <c r="Q386" s="206"/>
      <c r="R386" s="206"/>
      <c r="S386" s="206"/>
      <c r="T386" s="206"/>
      <c r="U386" s="206"/>
      <c r="V386" s="206"/>
      <c r="W386" s="206"/>
      <c r="X386" s="206"/>
      <c r="Y386" s="206"/>
      <c r="Z386" s="206"/>
    </row>
    <row r="387" spans="1:26" ht="15.75" hidden="1" customHeight="1" x14ac:dyDescent="0.25">
      <c r="A387" s="396"/>
      <c r="B387" s="260"/>
      <c r="C387" s="210"/>
      <c r="D387" s="209"/>
      <c r="E387" s="209"/>
      <c r="F387" s="209"/>
      <c r="G387" s="209"/>
      <c r="H387" s="209"/>
      <c r="I387" s="209"/>
      <c r="J387" s="209"/>
      <c r="K387" s="209"/>
      <c r="L387" s="209"/>
      <c r="M387" s="209"/>
      <c r="N387" s="209"/>
      <c r="O387" s="206"/>
      <c r="P387" s="206"/>
      <c r="Q387" s="206"/>
      <c r="R387" s="206"/>
      <c r="S387" s="206"/>
      <c r="T387" s="206"/>
      <c r="U387" s="206"/>
      <c r="V387" s="206"/>
      <c r="W387" s="206"/>
      <c r="X387" s="206"/>
      <c r="Y387" s="206"/>
      <c r="Z387" s="206"/>
    </row>
    <row r="388" spans="1:26" ht="15.75" hidden="1" customHeight="1" x14ac:dyDescent="0.25">
      <c r="A388" s="396"/>
      <c r="B388" s="260"/>
      <c r="C388" s="210"/>
      <c r="D388" s="209"/>
      <c r="E388" s="209"/>
      <c r="F388" s="209"/>
      <c r="G388" s="209"/>
      <c r="H388" s="209"/>
      <c r="I388" s="209"/>
      <c r="J388" s="209"/>
      <c r="K388" s="209"/>
      <c r="L388" s="209"/>
      <c r="M388" s="209"/>
      <c r="N388" s="209"/>
      <c r="O388" s="206"/>
      <c r="P388" s="206"/>
      <c r="Q388" s="206"/>
      <c r="R388" s="206"/>
      <c r="S388" s="206"/>
      <c r="T388" s="206"/>
      <c r="U388" s="206"/>
      <c r="V388" s="206"/>
      <c r="W388" s="206"/>
      <c r="X388" s="206"/>
      <c r="Y388" s="206"/>
      <c r="Z388" s="206"/>
    </row>
    <row r="389" spans="1:26" ht="15.75" hidden="1" customHeight="1" x14ac:dyDescent="0.25">
      <c r="A389" s="396"/>
      <c r="B389" s="260"/>
      <c r="C389" s="210"/>
      <c r="D389" s="209"/>
      <c r="E389" s="209"/>
      <c r="F389" s="209"/>
      <c r="G389" s="209"/>
      <c r="H389" s="209"/>
      <c r="I389" s="209"/>
      <c r="J389" s="209"/>
      <c r="K389" s="209"/>
      <c r="L389" s="209"/>
      <c r="M389" s="209"/>
      <c r="N389" s="209"/>
      <c r="O389" s="206"/>
      <c r="P389" s="206"/>
      <c r="Q389" s="206"/>
      <c r="R389" s="206"/>
      <c r="S389" s="206"/>
      <c r="T389" s="206"/>
      <c r="U389" s="206"/>
      <c r="V389" s="206"/>
      <c r="W389" s="206"/>
      <c r="X389" s="206"/>
      <c r="Y389" s="206"/>
      <c r="Z389" s="206"/>
    </row>
    <row r="390" spans="1:26" ht="15.75" hidden="1" customHeight="1" x14ac:dyDescent="0.25">
      <c r="A390" s="396"/>
      <c r="B390" s="260"/>
      <c r="C390" s="210"/>
      <c r="D390" s="209"/>
      <c r="E390" s="209"/>
      <c r="F390" s="209"/>
      <c r="G390" s="209"/>
      <c r="H390" s="209"/>
      <c r="I390" s="209"/>
      <c r="J390" s="209"/>
      <c r="K390" s="209"/>
      <c r="L390" s="209"/>
      <c r="M390" s="209"/>
      <c r="N390" s="209"/>
      <c r="O390" s="206"/>
      <c r="P390" s="206"/>
      <c r="Q390" s="206"/>
      <c r="R390" s="206"/>
      <c r="S390" s="206"/>
      <c r="T390" s="206"/>
      <c r="U390" s="206"/>
      <c r="V390" s="206"/>
      <c r="W390" s="206"/>
      <c r="X390" s="206"/>
      <c r="Y390" s="206"/>
      <c r="Z390" s="206"/>
    </row>
    <row r="391" spans="1:26" ht="15.75" hidden="1" customHeight="1" x14ac:dyDescent="0.25">
      <c r="A391" s="396"/>
      <c r="B391" s="260"/>
      <c r="C391" s="210"/>
      <c r="D391" s="209"/>
      <c r="E391" s="209"/>
      <c r="F391" s="209"/>
      <c r="G391" s="209"/>
      <c r="H391" s="209"/>
      <c r="I391" s="209"/>
      <c r="J391" s="209"/>
      <c r="K391" s="209"/>
      <c r="L391" s="209"/>
      <c r="M391" s="209"/>
      <c r="N391" s="209"/>
      <c r="O391" s="206"/>
      <c r="P391" s="206"/>
      <c r="Q391" s="206"/>
      <c r="R391" s="206"/>
      <c r="S391" s="206"/>
      <c r="T391" s="206"/>
      <c r="U391" s="206"/>
      <c r="V391" s="206"/>
      <c r="W391" s="206"/>
      <c r="X391" s="206"/>
      <c r="Y391" s="206"/>
      <c r="Z391" s="206"/>
    </row>
    <row r="392" spans="1:26" ht="15.75" hidden="1" customHeight="1" x14ac:dyDescent="0.25">
      <c r="A392" s="396"/>
      <c r="B392" s="260"/>
      <c r="C392" s="210"/>
      <c r="D392" s="209"/>
      <c r="E392" s="209"/>
      <c r="F392" s="209"/>
      <c r="G392" s="209"/>
      <c r="H392" s="209"/>
      <c r="I392" s="209"/>
      <c r="J392" s="209"/>
      <c r="K392" s="209"/>
      <c r="L392" s="209"/>
      <c r="M392" s="209"/>
      <c r="N392" s="209"/>
      <c r="O392" s="206"/>
      <c r="P392" s="206"/>
      <c r="Q392" s="206"/>
      <c r="R392" s="206"/>
      <c r="S392" s="206"/>
      <c r="T392" s="206"/>
      <c r="U392" s="206"/>
      <c r="V392" s="206"/>
      <c r="W392" s="206"/>
      <c r="X392" s="206"/>
      <c r="Y392" s="206"/>
      <c r="Z392" s="206"/>
    </row>
    <row r="393" spans="1:26" ht="15.75" hidden="1" customHeight="1" x14ac:dyDescent="0.25">
      <c r="A393" s="396"/>
      <c r="B393" s="260"/>
      <c r="C393" s="210"/>
      <c r="D393" s="209"/>
      <c r="E393" s="209"/>
      <c r="F393" s="209"/>
      <c r="G393" s="209"/>
      <c r="H393" s="209"/>
      <c r="I393" s="209"/>
      <c r="J393" s="209"/>
      <c r="K393" s="209"/>
      <c r="L393" s="209"/>
      <c r="M393" s="209"/>
      <c r="N393" s="209"/>
      <c r="O393" s="206"/>
      <c r="P393" s="206"/>
      <c r="Q393" s="206"/>
      <c r="R393" s="206"/>
      <c r="S393" s="206"/>
      <c r="T393" s="206"/>
      <c r="U393" s="206"/>
      <c r="V393" s="206"/>
      <c r="W393" s="206"/>
      <c r="X393" s="206"/>
      <c r="Y393" s="206"/>
      <c r="Z393" s="206"/>
    </row>
    <row r="394" spans="1:26" ht="15.75" hidden="1" customHeight="1" x14ac:dyDescent="0.25">
      <c r="A394" s="396"/>
      <c r="B394" s="260"/>
      <c r="C394" s="210"/>
      <c r="D394" s="209"/>
      <c r="E394" s="209"/>
      <c r="F394" s="209"/>
      <c r="G394" s="209"/>
      <c r="H394" s="209"/>
      <c r="I394" s="209"/>
      <c r="J394" s="209"/>
      <c r="K394" s="209"/>
      <c r="L394" s="209"/>
      <c r="M394" s="209"/>
      <c r="N394" s="209"/>
      <c r="O394" s="206"/>
      <c r="P394" s="206"/>
      <c r="Q394" s="206"/>
      <c r="R394" s="206"/>
      <c r="S394" s="206"/>
      <c r="T394" s="206"/>
      <c r="U394" s="206"/>
      <c r="V394" s="206"/>
      <c r="W394" s="206"/>
      <c r="X394" s="206"/>
      <c r="Y394" s="206"/>
      <c r="Z394" s="206"/>
    </row>
    <row r="395" spans="1:26" ht="15.75" hidden="1" customHeight="1" x14ac:dyDescent="0.25">
      <c r="A395" s="396"/>
      <c r="B395" s="260"/>
      <c r="C395" s="210"/>
      <c r="D395" s="209"/>
      <c r="E395" s="209"/>
      <c r="F395" s="209"/>
      <c r="G395" s="209"/>
      <c r="H395" s="209"/>
      <c r="I395" s="209"/>
      <c r="J395" s="209"/>
      <c r="K395" s="209"/>
      <c r="L395" s="209"/>
      <c r="M395" s="209"/>
      <c r="N395" s="209"/>
      <c r="O395" s="206"/>
      <c r="P395" s="206"/>
      <c r="Q395" s="206"/>
      <c r="R395" s="206"/>
      <c r="S395" s="206"/>
      <c r="T395" s="206"/>
      <c r="U395" s="206"/>
      <c r="V395" s="206"/>
      <c r="W395" s="206"/>
      <c r="X395" s="206"/>
      <c r="Y395" s="206"/>
      <c r="Z395" s="206"/>
    </row>
    <row r="396" spans="1:26" ht="15.75" hidden="1" customHeight="1" x14ac:dyDescent="0.25">
      <c r="A396" s="396"/>
      <c r="B396" s="260"/>
      <c r="C396" s="210"/>
      <c r="D396" s="209"/>
      <c r="E396" s="209"/>
      <c r="F396" s="209"/>
      <c r="G396" s="209"/>
      <c r="H396" s="209"/>
      <c r="I396" s="209"/>
      <c r="J396" s="209"/>
      <c r="K396" s="209"/>
      <c r="L396" s="209"/>
      <c r="M396" s="209"/>
      <c r="N396" s="209"/>
      <c r="O396" s="206"/>
      <c r="P396" s="206"/>
      <c r="Q396" s="206"/>
      <c r="R396" s="206"/>
      <c r="S396" s="206"/>
      <c r="T396" s="206"/>
      <c r="U396" s="206"/>
      <c r="V396" s="206"/>
      <c r="W396" s="206"/>
      <c r="X396" s="206"/>
      <c r="Y396" s="206"/>
      <c r="Z396" s="206"/>
    </row>
    <row r="397" spans="1:26" ht="15.75" hidden="1" customHeight="1" x14ac:dyDescent="0.25">
      <c r="A397" s="396"/>
      <c r="B397" s="260"/>
      <c r="C397" s="210"/>
      <c r="D397" s="209"/>
      <c r="E397" s="209"/>
      <c r="F397" s="209"/>
      <c r="G397" s="209"/>
      <c r="H397" s="209"/>
      <c r="I397" s="209"/>
      <c r="J397" s="209"/>
      <c r="K397" s="209"/>
      <c r="L397" s="209"/>
      <c r="M397" s="209"/>
      <c r="N397" s="209"/>
      <c r="O397" s="206"/>
      <c r="P397" s="206"/>
      <c r="Q397" s="206"/>
      <c r="R397" s="206"/>
      <c r="S397" s="206"/>
      <c r="T397" s="206"/>
      <c r="U397" s="206"/>
      <c r="V397" s="206"/>
      <c r="W397" s="206"/>
      <c r="X397" s="206"/>
      <c r="Y397" s="206"/>
      <c r="Z397" s="206"/>
    </row>
    <row r="398" spans="1:26" ht="15.75" hidden="1" customHeight="1" x14ac:dyDescent="0.25">
      <c r="A398" s="396"/>
      <c r="B398" s="260"/>
      <c r="C398" s="210"/>
      <c r="D398" s="209"/>
      <c r="E398" s="209"/>
      <c r="F398" s="209"/>
      <c r="G398" s="209"/>
      <c r="H398" s="209"/>
      <c r="I398" s="209"/>
      <c r="J398" s="209"/>
      <c r="K398" s="209"/>
      <c r="L398" s="209"/>
      <c r="M398" s="209"/>
      <c r="N398" s="209"/>
      <c r="O398" s="206"/>
      <c r="P398" s="206"/>
      <c r="Q398" s="206"/>
      <c r="R398" s="206"/>
      <c r="S398" s="206"/>
      <c r="T398" s="206"/>
      <c r="U398" s="206"/>
      <c r="V398" s="206"/>
      <c r="W398" s="206"/>
      <c r="X398" s="206"/>
      <c r="Y398" s="206"/>
      <c r="Z398" s="206"/>
    </row>
    <row r="399" spans="1:26" ht="15.75" hidden="1" customHeight="1" x14ac:dyDescent="0.25">
      <c r="A399" s="396"/>
      <c r="B399" s="260"/>
      <c r="C399" s="210"/>
      <c r="D399" s="209"/>
      <c r="E399" s="209"/>
      <c r="F399" s="209"/>
      <c r="G399" s="209"/>
      <c r="H399" s="209"/>
      <c r="I399" s="209"/>
      <c r="J399" s="209"/>
      <c r="K399" s="209"/>
      <c r="L399" s="209"/>
      <c r="M399" s="209"/>
      <c r="N399" s="209"/>
      <c r="O399" s="206"/>
      <c r="P399" s="206"/>
      <c r="Q399" s="206"/>
      <c r="R399" s="206"/>
      <c r="S399" s="206"/>
      <c r="T399" s="206"/>
      <c r="U399" s="206"/>
      <c r="V399" s="206"/>
      <c r="W399" s="206"/>
      <c r="X399" s="206"/>
      <c r="Y399" s="206"/>
      <c r="Z399" s="206"/>
    </row>
    <row r="400" spans="1:26" ht="15.75" hidden="1" customHeight="1" x14ac:dyDescent="0.25">
      <c r="A400" s="396"/>
      <c r="B400" s="260"/>
      <c r="C400" s="210"/>
      <c r="D400" s="209"/>
      <c r="E400" s="209"/>
      <c r="F400" s="209"/>
      <c r="G400" s="209"/>
      <c r="H400" s="209"/>
      <c r="I400" s="209"/>
      <c r="J400" s="209"/>
      <c r="K400" s="209"/>
      <c r="L400" s="209"/>
      <c r="M400" s="209"/>
      <c r="N400" s="209"/>
      <c r="O400" s="206"/>
      <c r="P400" s="206"/>
      <c r="Q400" s="206"/>
      <c r="R400" s="206"/>
      <c r="S400" s="206"/>
      <c r="T400" s="206"/>
      <c r="U400" s="206"/>
      <c r="V400" s="206"/>
      <c r="W400" s="206"/>
      <c r="X400" s="206"/>
      <c r="Y400" s="206"/>
      <c r="Z400" s="206"/>
    </row>
    <row r="401" spans="1:26" ht="15.75" hidden="1" customHeight="1" x14ac:dyDescent="0.25">
      <c r="A401" s="396"/>
      <c r="B401" s="260"/>
      <c r="C401" s="210"/>
      <c r="D401" s="209"/>
      <c r="E401" s="209"/>
      <c r="F401" s="209"/>
      <c r="G401" s="209"/>
      <c r="H401" s="209"/>
      <c r="I401" s="209"/>
      <c r="J401" s="209"/>
      <c r="K401" s="209"/>
      <c r="L401" s="209"/>
      <c r="M401" s="209"/>
      <c r="N401" s="209"/>
      <c r="O401" s="206"/>
      <c r="P401" s="206"/>
      <c r="Q401" s="206"/>
      <c r="R401" s="206"/>
      <c r="S401" s="206"/>
      <c r="T401" s="206"/>
      <c r="U401" s="206"/>
      <c r="V401" s="206"/>
      <c r="W401" s="206"/>
      <c r="X401" s="206"/>
      <c r="Y401" s="206"/>
      <c r="Z401" s="206"/>
    </row>
    <row r="402" spans="1:26" ht="15.75" hidden="1" customHeight="1" x14ac:dyDescent="0.25">
      <c r="A402" s="396"/>
      <c r="B402" s="260"/>
      <c r="C402" s="210"/>
      <c r="D402" s="209"/>
      <c r="E402" s="209"/>
      <c r="F402" s="209"/>
      <c r="G402" s="209"/>
      <c r="H402" s="209"/>
      <c r="I402" s="209"/>
      <c r="J402" s="209"/>
      <c r="K402" s="209"/>
      <c r="L402" s="209"/>
      <c r="M402" s="209"/>
      <c r="N402" s="209"/>
      <c r="O402" s="206"/>
      <c r="P402" s="206"/>
      <c r="Q402" s="206"/>
      <c r="R402" s="206"/>
      <c r="S402" s="206"/>
      <c r="T402" s="206"/>
      <c r="U402" s="206"/>
      <c r="V402" s="206"/>
      <c r="W402" s="206"/>
      <c r="X402" s="206"/>
      <c r="Y402" s="206"/>
      <c r="Z402" s="206"/>
    </row>
    <row r="403" spans="1:26" ht="15.75" hidden="1" customHeight="1" x14ac:dyDescent="0.25">
      <c r="A403" s="396"/>
      <c r="B403" s="260"/>
      <c r="C403" s="210"/>
      <c r="D403" s="209"/>
      <c r="E403" s="209"/>
      <c r="F403" s="209"/>
      <c r="G403" s="209"/>
      <c r="H403" s="209"/>
      <c r="I403" s="209"/>
      <c r="J403" s="209"/>
      <c r="K403" s="209"/>
      <c r="L403" s="209"/>
      <c r="M403" s="209"/>
      <c r="N403" s="209"/>
      <c r="O403" s="206"/>
      <c r="P403" s="206"/>
      <c r="Q403" s="206"/>
      <c r="R403" s="206"/>
      <c r="S403" s="206"/>
      <c r="T403" s="206"/>
      <c r="U403" s="206"/>
      <c r="V403" s="206"/>
      <c r="W403" s="206"/>
      <c r="X403" s="206"/>
      <c r="Y403" s="206"/>
      <c r="Z403" s="206"/>
    </row>
    <row r="404" spans="1:26" ht="15.75" hidden="1" customHeight="1" x14ac:dyDescent="0.25">
      <c r="A404" s="396"/>
      <c r="B404" s="260"/>
      <c r="C404" s="210"/>
      <c r="D404" s="209"/>
      <c r="E404" s="209"/>
      <c r="F404" s="209"/>
      <c r="G404" s="209"/>
      <c r="H404" s="209"/>
      <c r="I404" s="209"/>
      <c r="J404" s="209"/>
      <c r="K404" s="209"/>
      <c r="L404" s="209"/>
      <c r="M404" s="209"/>
      <c r="N404" s="209"/>
      <c r="O404" s="206"/>
      <c r="P404" s="206"/>
      <c r="Q404" s="206"/>
      <c r="R404" s="206"/>
      <c r="S404" s="206"/>
      <c r="T404" s="206"/>
      <c r="U404" s="206"/>
      <c r="V404" s="206"/>
      <c r="W404" s="206"/>
      <c r="X404" s="206"/>
      <c r="Y404" s="206"/>
      <c r="Z404" s="206"/>
    </row>
    <row r="405" spans="1:26" ht="15.75" hidden="1" customHeight="1" x14ac:dyDescent="0.25">
      <c r="A405" s="396"/>
      <c r="B405" s="260"/>
      <c r="C405" s="210"/>
      <c r="D405" s="209"/>
      <c r="E405" s="209"/>
      <c r="F405" s="209"/>
      <c r="G405" s="209"/>
      <c r="H405" s="209"/>
      <c r="I405" s="209"/>
      <c r="J405" s="209"/>
      <c r="K405" s="209"/>
      <c r="L405" s="209"/>
      <c r="M405" s="209"/>
      <c r="N405" s="209"/>
      <c r="O405" s="206"/>
      <c r="P405" s="206"/>
      <c r="Q405" s="206"/>
      <c r="R405" s="206"/>
      <c r="S405" s="206"/>
      <c r="T405" s="206"/>
      <c r="U405" s="206"/>
      <c r="V405" s="206"/>
      <c r="W405" s="206"/>
      <c r="X405" s="206"/>
      <c r="Y405" s="206"/>
      <c r="Z405" s="206"/>
    </row>
    <row r="406" spans="1:26" ht="15.75" hidden="1" customHeight="1" x14ac:dyDescent="0.25">
      <c r="A406" s="396"/>
      <c r="B406" s="260"/>
      <c r="C406" s="210"/>
      <c r="D406" s="209"/>
      <c r="E406" s="209"/>
      <c r="F406" s="209"/>
      <c r="G406" s="209"/>
      <c r="H406" s="209"/>
      <c r="I406" s="209"/>
      <c r="J406" s="209"/>
      <c r="K406" s="209"/>
      <c r="L406" s="209"/>
      <c r="M406" s="209"/>
      <c r="N406" s="209"/>
      <c r="O406" s="206"/>
      <c r="P406" s="206"/>
      <c r="Q406" s="206"/>
      <c r="R406" s="206"/>
      <c r="S406" s="206"/>
      <c r="T406" s="206"/>
      <c r="U406" s="206"/>
      <c r="V406" s="206"/>
      <c r="W406" s="206"/>
      <c r="X406" s="206"/>
      <c r="Y406" s="206"/>
      <c r="Z406" s="206"/>
    </row>
    <row r="407" spans="1:26" ht="15.75" hidden="1" customHeight="1" x14ac:dyDescent="0.25">
      <c r="A407" s="396"/>
      <c r="B407" s="260"/>
      <c r="C407" s="210"/>
      <c r="D407" s="209"/>
      <c r="E407" s="209"/>
      <c r="F407" s="209"/>
      <c r="G407" s="209"/>
      <c r="H407" s="209"/>
      <c r="I407" s="209"/>
      <c r="J407" s="209"/>
      <c r="K407" s="209"/>
      <c r="L407" s="209"/>
      <c r="M407" s="209"/>
      <c r="N407" s="209"/>
      <c r="O407" s="206"/>
      <c r="P407" s="206"/>
      <c r="Q407" s="206"/>
      <c r="R407" s="206"/>
      <c r="S407" s="206"/>
      <c r="T407" s="206"/>
      <c r="U407" s="206"/>
      <c r="V407" s="206"/>
      <c r="W407" s="206"/>
      <c r="X407" s="206"/>
      <c r="Y407" s="206"/>
      <c r="Z407" s="206"/>
    </row>
    <row r="408" spans="1:26" ht="15.75" hidden="1" customHeight="1" x14ac:dyDescent="0.25">
      <c r="A408" s="396"/>
      <c r="B408" s="260"/>
      <c r="C408" s="210"/>
      <c r="D408" s="209"/>
      <c r="E408" s="209"/>
      <c r="F408" s="209"/>
      <c r="G408" s="209"/>
      <c r="H408" s="209"/>
      <c r="I408" s="209"/>
      <c r="J408" s="209"/>
      <c r="K408" s="209"/>
      <c r="L408" s="209"/>
      <c r="M408" s="209"/>
      <c r="N408" s="209"/>
      <c r="O408" s="206"/>
      <c r="P408" s="206"/>
      <c r="Q408" s="206"/>
      <c r="R408" s="206"/>
      <c r="S408" s="206"/>
      <c r="T408" s="206"/>
      <c r="U408" s="206"/>
      <c r="V408" s="206"/>
      <c r="W408" s="206"/>
      <c r="X408" s="206"/>
      <c r="Y408" s="206"/>
      <c r="Z408" s="206"/>
    </row>
    <row r="409" spans="1:26" ht="15.75" hidden="1" customHeight="1" x14ac:dyDescent="0.25">
      <c r="A409" s="396"/>
      <c r="B409" s="260"/>
      <c r="C409" s="210"/>
      <c r="D409" s="209"/>
      <c r="E409" s="209"/>
      <c r="F409" s="209"/>
      <c r="G409" s="209"/>
      <c r="H409" s="209"/>
      <c r="I409" s="209"/>
      <c r="J409" s="209"/>
      <c r="K409" s="209"/>
      <c r="L409" s="209"/>
      <c r="M409" s="209"/>
      <c r="N409" s="209"/>
      <c r="O409" s="206"/>
      <c r="P409" s="206"/>
      <c r="Q409" s="206"/>
      <c r="R409" s="206"/>
      <c r="S409" s="206"/>
      <c r="T409" s="206"/>
      <c r="U409" s="206"/>
      <c r="V409" s="206"/>
      <c r="W409" s="206"/>
      <c r="X409" s="206"/>
      <c r="Y409" s="206"/>
      <c r="Z409" s="206"/>
    </row>
    <row r="410" spans="1:26" ht="15.75" hidden="1" customHeight="1" x14ac:dyDescent="0.25">
      <c r="A410" s="396"/>
      <c r="B410" s="260"/>
      <c r="C410" s="210"/>
      <c r="D410" s="209"/>
      <c r="E410" s="209"/>
      <c r="F410" s="209"/>
      <c r="G410" s="209"/>
      <c r="H410" s="209"/>
      <c r="I410" s="209"/>
      <c r="J410" s="209"/>
      <c r="K410" s="209"/>
      <c r="L410" s="209"/>
      <c r="M410" s="209"/>
      <c r="N410" s="209"/>
      <c r="O410" s="206"/>
      <c r="P410" s="206"/>
      <c r="Q410" s="206"/>
      <c r="R410" s="206"/>
      <c r="S410" s="206"/>
      <c r="T410" s="206"/>
      <c r="U410" s="206"/>
      <c r="V410" s="206"/>
      <c r="W410" s="206"/>
      <c r="X410" s="206"/>
      <c r="Y410" s="206"/>
      <c r="Z410" s="206"/>
    </row>
    <row r="411" spans="1:26" ht="15.75" hidden="1" customHeight="1" x14ac:dyDescent="0.25">
      <c r="A411" s="396"/>
      <c r="B411" s="260"/>
      <c r="C411" s="210"/>
      <c r="D411" s="209"/>
      <c r="E411" s="209"/>
      <c r="F411" s="209"/>
      <c r="G411" s="209"/>
      <c r="H411" s="209"/>
      <c r="I411" s="209"/>
      <c r="J411" s="209"/>
      <c r="K411" s="209"/>
      <c r="L411" s="209"/>
      <c r="M411" s="209"/>
      <c r="N411" s="209"/>
      <c r="O411" s="206"/>
      <c r="P411" s="206"/>
      <c r="Q411" s="206"/>
      <c r="R411" s="206"/>
      <c r="S411" s="206"/>
      <c r="T411" s="206"/>
      <c r="U411" s="206"/>
      <c r="V411" s="206"/>
      <c r="W411" s="206"/>
      <c r="X411" s="206"/>
      <c r="Y411" s="206"/>
      <c r="Z411" s="206"/>
    </row>
    <row r="412" spans="1:26" ht="15.75" hidden="1" customHeight="1" x14ac:dyDescent="0.25">
      <c r="A412" s="396"/>
      <c r="B412" s="260"/>
      <c r="C412" s="210"/>
      <c r="D412" s="209"/>
      <c r="E412" s="209"/>
      <c r="F412" s="209"/>
      <c r="G412" s="209"/>
      <c r="H412" s="209"/>
      <c r="I412" s="209"/>
      <c r="J412" s="209"/>
      <c r="K412" s="209"/>
      <c r="L412" s="209"/>
      <c r="M412" s="209"/>
      <c r="N412" s="209"/>
      <c r="O412" s="206"/>
      <c r="P412" s="206"/>
      <c r="Q412" s="206"/>
      <c r="R412" s="206"/>
      <c r="S412" s="206"/>
      <c r="T412" s="206"/>
      <c r="U412" s="206"/>
      <c r="V412" s="206"/>
      <c r="W412" s="206"/>
      <c r="X412" s="206"/>
      <c r="Y412" s="206"/>
      <c r="Z412" s="206"/>
    </row>
    <row r="413" spans="1:26" ht="15.75" hidden="1" customHeight="1" x14ac:dyDescent="0.25">
      <c r="A413" s="396"/>
      <c r="B413" s="260"/>
      <c r="C413" s="210"/>
      <c r="D413" s="209"/>
      <c r="E413" s="209"/>
      <c r="F413" s="209"/>
      <c r="G413" s="209"/>
      <c r="H413" s="209"/>
      <c r="I413" s="209"/>
      <c r="J413" s="209"/>
      <c r="K413" s="209"/>
      <c r="L413" s="209"/>
      <c r="M413" s="209"/>
      <c r="N413" s="209"/>
      <c r="O413" s="206"/>
      <c r="P413" s="206"/>
      <c r="Q413" s="206"/>
      <c r="R413" s="206"/>
      <c r="S413" s="206"/>
      <c r="T413" s="206"/>
      <c r="U413" s="206"/>
      <c r="V413" s="206"/>
      <c r="W413" s="206"/>
      <c r="X413" s="206"/>
      <c r="Y413" s="206"/>
      <c r="Z413" s="206"/>
    </row>
    <row r="414" spans="1:26" ht="15.75" hidden="1" customHeight="1" x14ac:dyDescent="0.25">
      <c r="A414" s="396"/>
      <c r="B414" s="260"/>
      <c r="C414" s="210"/>
      <c r="D414" s="209"/>
      <c r="E414" s="209"/>
      <c r="F414" s="209"/>
      <c r="G414" s="209"/>
      <c r="H414" s="209"/>
      <c r="I414" s="209"/>
      <c r="J414" s="209"/>
      <c r="K414" s="209"/>
      <c r="L414" s="209"/>
      <c r="M414" s="209"/>
      <c r="N414" s="209"/>
      <c r="O414" s="206"/>
      <c r="P414" s="206"/>
      <c r="Q414" s="206"/>
      <c r="R414" s="206"/>
      <c r="S414" s="206"/>
      <c r="T414" s="206"/>
      <c r="U414" s="206"/>
      <c r="V414" s="206"/>
      <c r="W414" s="206"/>
      <c r="X414" s="206"/>
      <c r="Y414" s="206"/>
      <c r="Z414" s="206"/>
    </row>
    <row r="415" spans="1:26" ht="15.75" hidden="1" customHeight="1" x14ac:dyDescent="0.25">
      <c r="A415" s="396"/>
      <c r="B415" s="260"/>
      <c r="C415" s="210"/>
      <c r="D415" s="209"/>
      <c r="E415" s="209"/>
      <c r="F415" s="209"/>
      <c r="G415" s="209"/>
      <c r="H415" s="209"/>
      <c r="I415" s="209"/>
      <c r="J415" s="209"/>
      <c r="K415" s="209"/>
      <c r="L415" s="209"/>
      <c r="M415" s="209"/>
      <c r="N415" s="209"/>
      <c r="O415" s="206"/>
      <c r="P415" s="206"/>
      <c r="Q415" s="206"/>
      <c r="R415" s="206"/>
      <c r="S415" s="206"/>
      <c r="T415" s="206"/>
      <c r="U415" s="206"/>
      <c r="V415" s="206"/>
      <c r="W415" s="206"/>
      <c r="X415" s="206"/>
      <c r="Y415" s="206"/>
      <c r="Z415" s="206"/>
    </row>
    <row r="416" spans="1:26" ht="15.75" hidden="1" customHeight="1" x14ac:dyDescent="0.25">
      <c r="A416" s="396"/>
      <c r="B416" s="260"/>
      <c r="C416" s="210"/>
      <c r="D416" s="209"/>
      <c r="E416" s="209"/>
      <c r="F416" s="209"/>
      <c r="G416" s="209"/>
      <c r="H416" s="209"/>
      <c r="I416" s="209"/>
      <c r="J416" s="209"/>
      <c r="K416" s="209"/>
      <c r="L416" s="209"/>
      <c r="M416" s="209"/>
      <c r="N416" s="209"/>
      <c r="O416" s="206"/>
      <c r="P416" s="206"/>
      <c r="Q416" s="206"/>
      <c r="R416" s="206"/>
      <c r="S416" s="206"/>
      <c r="T416" s="206"/>
      <c r="U416" s="206"/>
      <c r="V416" s="206"/>
      <c r="W416" s="206"/>
      <c r="X416" s="206"/>
      <c r="Y416" s="206"/>
      <c r="Z416" s="206"/>
    </row>
    <row r="417" spans="1:26" ht="15.75" hidden="1" customHeight="1" x14ac:dyDescent="0.25">
      <c r="A417" s="396"/>
      <c r="B417" s="260"/>
      <c r="C417" s="210"/>
      <c r="D417" s="209"/>
      <c r="E417" s="209"/>
      <c r="F417" s="209"/>
      <c r="G417" s="209"/>
      <c r="H417" s="209"/>
      <c r="I417" s="209"/>
      <c r="J417" s="209"/>
      <c r="K417" s="209"/>
      <c r="L417" s="209"/>
      <c r="M417" s="209"/>
      <c r="N417" s="209"/>
      <c r="O417" s="206"/>
      <c r="P417" s="206"/>
      <c r="Q417" s="206"/>
      <c r="R417" s="206"/>
      <c r="S417" s="206"/>
      <c r="T417" s="206"/>
      <c r="U417" s="206"/>
      <c r="V417" s="206"/>
      <c r="W417" s="206"/>
      <c r="X417" s="206"/>
      <c r="Y417" s="206"/>
      <c r="Z417" s="206"/>
    </row>
    <row r="418" spans="1:26" ht="15.75" hidden="1" customHeight="1" x14ac:dyDescent="0.25">
      <c r="A418" s="396"/>
      <c r="B418" s="260"/>
      <c r="C418" s="210"/>
      <c r="D418" s="209"/>
      <c r="E418" s="209"/>
      <c r="F418" s="209"/>
      <c r="G418" s="209"/>
      <c r="H418" s="209"/>
      <c r="I418" s="209"/>
      <c r="J418" s="209"/>
      <c r="K418" s="209"/>
      <c r="L418" s="209"/>
      <c r="M418" s="209"/>
      <c r="N418" s="209"/>
      <c r="O418" s="206"/>
      <c r="P418" s="206"/>
      <c r="Q418" s="206"/>
      <c r="R418" s="206"/>
      <c r="S418" s="206"/>
      <c r="T418" s="206"/>
      <c r="U418" s="206"/>
      <c r="V418" s="206"/>
      <c r="W418" s="206"/>
      <c r="X418" s="206"/>
      <c r="Y418" s="206"/>
      <c r="Z418" s="206"/>
    </row>
    <row r="419" spans="1:26" ht="15.75" hidden="1" customHeight="1" x14ac:dyDescent="0.25">
      <c r="A419" s="396"/>
      <c r="B419" s="260"/>
      <c r="C419" s="210"/>
      <c r="D419" s="209"/>
      <c r="E419" s="209"/>
      <c r="F419" s="209"/>
      <c r="G419" s="209"/>
      <c r="H419" s="209"/>
      <c r="I419" s="209"/>
      <c r="J419" s="209"/>
      <c r="K419" s="209"/>
      <c r="L419" s="209"/>
      <c r="M419" s="209"/>
      <c r="N419" s="209"/>
      <c r="O419" s="206"/>
      <c r="P419" s="206"/>
      <c r="Q419" s="206"/>
      <c r="R419" s="206"/>
      <c r="S419" s="206"/>
      <c r="T419" s="206"/>
      <c r="U419" s="206"/>
      <c r="V419" s="206"/>
      <c r="W419" s="206"/>
      <c r="X419" s="206"/>
      <c r="Y419" s="206"/>
      <c r="Z419" s="206"/>
    </row>
    <row r="420" spans="1:26" ht="15.75" hidden="1" customHeight="1" x14ac:dyDescent="0.25">
      <c r="A420" s="396"/>
      <c r="B420" s="260"/>
      <c r="C420" s="210"/>
      <c r="D420" s="209"/>
      <c r="E420" s="209"/>
      <c r="F420" s="209"/>
      <c r="G420" s="209"/>
      <c r="H420" s="209"/>
      <c r="I420" s="209"/>
      <c r="J420" s="209"/>
      <c r="K420" s="209"/>
      <c r="L420" s="209"/>
      <c r="M420" s="209"/>
      <c r="N420" s="209"/>
      <c r="O420" s="206"/>
      <c r="P420" s="206"/>
      <c r="Q420" s="206"/>
      <c r="R420" s="206"/>
      <c r="S420" s="206"/>
      <c r="T420" s="206"/>
      <c r="U420" s="206"/>
      <c r="V420" s="206"/>
      <c r="W420" s="206"/>
      <c r="X420" s="206"/>
      <c r="Y420" s="206"/>
      <c r="Z420" s="206"/>
    </row>
    <row r="421" spans="1:26" ht="15.75" hidden="1" customHeight="1" x14ac:dyDescent="0.25">
      <c r="A421" s="396"/>
      <c r="B421" s="260"/>
      <c r="C421" s="210"/>
      <c r="D421" s="209"/>
      <c r="E421" s="209"/>
      <c r="F421" s="209"/>
      <c r="G421" s="209"/>
      <c r="H421" s="209"/>
      <c r="I421" s="209"/>
      <c r="J421" s="209"/>
      <c r="K421" s="209"/>
      <c r="L421" s="209"/>
      <c r="M421" s="209"/>
      <c r="N421" s="209"/>
      <c r="O421" s="206"/>
      <c r="P421" s="206"/>
      <c r="Q421" s="206"/>
      <c r="R421" s="206"/>
      <c r="S421" s="206"/>
      <c r="T421" s="206"/>
      <c r="U421" s="206"/>
      <c r="V421" s="206"/>
      <c r="W421" s="206"/>
      <c r="X421" s="206"/>
      <c r="Y421" s="206"/>
      <c r="Z421" s="206"/>
    </row>
    <row r="422" spans="1:26" ht="15.75" hidden="1" customHeight="1" x14ac:dyDescent="0.25">
      <c r="A422" s="396"/>
      <c r="B422" s="260"/>
      <c r="C422" s="210"/>
      <c r="D422" s="209"/>
      <c r="E422" s="209"/>
      <c r="F422" s="209"/>
      <c r="G422" s="209"/>
      <c r="H422" s="209"/>
      <c r="I422" s="209"/>
      <c r="J422" s="209"/>
      <c r="K422" s="209"/>
      <c r="L422" s="209"/>
      <c r="M422" s="209"/>
      <c r="N422" s="209"/>
      <c r="O422" s="206"/>
      <c r="P422" s="206"/>
      <c r="Q422" s="206"/>
      <c r="R422" s="206"/>
      <c r="S422" s="206"/>
      <c r="T422" s="206"/>
      <c r="U422" s="206"/>
      <c r="V422" s="206"/>
      <c r="W422" s="206"/>
      <c r="X422" s="206"/>
      <c r="Y422" s="206"/>
      <c r="Z422" s="206"/>
    </row>
    <row r="423" spans="1:26" ht="15.75" hidden="1" customHeight="1" x14ac:dyDescent="0.25">
      <c r="A423" s="396"/>
      <c r="B423" s="260"/>
      <c r="C423" s="210"/>
      <c r="D423" s="209"/>
      <c r="E423" s="209"/>
      <c r="F423" s="209"/>
      <c r="G423" s="209"/>
      <c r="H423" s="209"/>
      <c r="I423" s="209"/>
      <c r="J423" s="209"/>
      <c r="K423" s="209"/>
      <c r="L423" s="209"/>
      <c r="M423" s="209"/>
      <c r="N423" s="209"/>
      <c r="O423" s="206"/>
      <c r="P423" s="206"/>
      <c r="Q423" s="206"/>
      <c r="R423" s="206"/>
      <c r="S423" s="206"/>
      <c r="T423" s="206"/>
      <c r="U423" s="206"/>
      <c r="V423" s="206"/>
      <c r="W423" s="206"/>
      <c r="X423" s="206"/>
      <c r="Y423" s="206"/>
      <c r="Z423" s="206"/>
    </row>
    <row r="424" spans="1:26" ht="15.75" hidden="1" customHeight="1" x14ac:dyDescent="0.25">
      <c r="A424" s="396"/>
      <c r="B424" s="260"/>
      <c r="C424" s="210"/>
      <c r="D424" s="209"/>
      <c r="E424" s="209"/>
      <c r="F424" s="209"/>
      <c r="G424" s="209"/>
      <c r="H424" s="209"/>
      <c r="I424" s="209"/>
      <c r="J424" s="209"/>
      <c r="K424" s="209"/>
      <c r="L424" s="209"/>
      <c r="M424" s="209"/>
      <c r="N424" s="209"/>
      <c r="O424" s="206"/>
      <c r="P424" s="206"/>
      <c r="Q424" s="206"/>
      <c r="R424" s="206"/>
      <c r="S424" s="206"/>
      <c r="T424" s="206"/>
      <c r="U424" s="206"/>
      <c r="V424" s="206"/>
      <c r="W424" s="206"/>
      <c r="X424" s="206"/>
      <c r="Y424" s="206"/>
      <c r="Z424" s="206"/>
    </row>
    <row r="425" spans="1:26" ht="15.75" hidden="1" customHeight="1" x14ac:dyDescent="0.25">
      <c r="A425" s="396"/>
      <c r="B425" s="260"/>
      <c r="C425" s="210"/>
      <c r="D425" s="209"/>
      <c r="E425" s="209"/>
      <c r="F425" s="209"/>
      <c r="G425" s="209"/>
      <c r="H425" s="209"/>
      <c r="I425" s="209"/>
      <c r="J425" s="209"/>
      <c r="K425" s="209"/>
      <c r="L425" s="209"/>
      <c r="M425" s="209"/>
      <c r="N425" s="209"/>
      <c r="O425" s="206"/>
      <c r="P425" s="206"/>
      <c r="Q425" s="206"/>
      <c r="R425" s="206"/>
      <c r="S425" s="206"/>
      <c r="T425" s="206"/>
      <c r="U425" s="206"/>
      <c r="V425" s="206"/>
      <c r="W425" s="206"/>
      <c r="X425" s="206"/>
      <c r="Y425" s="206"/>
      <c r="Z425" s="206"/>
    </row>
    <row r="426" spans="1:26" ht="15.75" hidden="1" customHeight="1" x14ac:dyDescent="0.25">
      <c r="A426" s="396"/>
      <c r="B426" s="260"/>
      <c r="C426" s="210"/>
      <c r="D426" s="209"/>
      <c r="E426" s="209"/>
      <c r="F426" s="209"/>
      <c r="G426" s="209"/>
      <c r="H426" s="209"/>
      <c r="I426" s="209"/>
      <c r="J426" s="209"/>
      <c r="K426" s="209"/>
      <c r="L426" s="209"/>
      <c r="M426" s="209"/>
      <c r="N426" s="209"/>
      <c r="O426" s="206"/>
      <c r="P426" s="206"/>
      <c r="Q426" s="206"/>
      <c r="R426" s="206"/>
      <c r="S426" s="206"/>
      <c r="T426" s="206"/>
      <c r="U426" s="206"/>
      <c r="V426" s="206"/>
      <c r="W426" s="206"/>
      <c r="X426" s="206"/>
      <c r="Y426" s="206"/>
      <c r="Z426" s="206"/>
    </row>
    <row r="427" spans="1:26" ht="15.75" hidden="1" customHeight="1" x14ac:dyDescent="0.25">
      <c r="A427" s="396"/>
      <c r="B427" s="260"/>
      <c r="C427" s="210"/>
      <c r="D427" s="209"/>
      <c r="E427" s="209"/>
      <c r="F427" s="209"/>
      <c r="G427" s="209"/>
      <c r="H427" s="209"/>
      <c r="I427" s="209"/>
      <c r="J427" s="209"/>
      <c r="K427" s="209"/>
      <c r="L427" s="209"/>
      <c r="M427" s="209"/>
      <c r="N427" s="209"/>
      <c r="O427" s="206"/>
      <c r="P427" s="206"/>
      <c r="Q427" s="206"/>
      <c r="R427" s="206"/>
      <c r="S427" s="206"/>
      <c r="T427" s="206"/>
      <c r="U427" s="206"/>
      <c r="V427" s="206"/>
      <c r="W427" s="206"/>
      <c r="X427" s="206"/>
      <c r="Y427" s="206"/>
      <c r="Z427" s="206"/>
    </row>
    <row r="428" spans="1:26" ht="15.75" hidden="1" customHeight="1" x14ac:dyDescent="0.25">
      <c r="A428" s="396"/>
      <c r="B428" s="260"/>
      <c r="C428" s="210"/>
      <c r="D428" s="209"/>
      <c r="E428" s="209"/>
      <c r="F428" s="209"/>
      <c r="G428" s="209"/>
      <c r="H428" s="209"/>
      <c r="I428" s="209"/>
      <c r="J428" s="209"/>
      <c r="K428" s="209"/>
      <c r="L428" s="209"/>
      <c r="M428" s="209"/>
      <c r="N428" s="209"/>
      <c r="O428" s="206"/>
      <c r="P428" s="206"/>
      <c r="Q428" s="206"/>
      <c r="R428" s="206"/>
      <c r="S428" s="206"/>
      <c r="T428" s="206"/>
      <c r="U428" s="206"/>
      <c r="V428" s="206"/>
      <c r="W428" s="206"/>
      <c r="X428" s="206"/>
      <c r="Y428" s="206"/>
      <c r="Z428" s="206"/>
    </row>
    <row r="429" spans="1:26" ht="15.75" hidden="1" customHeight="1" x14ac:dyDescent="0.25">
      <c r="A429" s="396"/>
      <c r="B429" s="260"/>
      <c r="C429" s="210"/>
      <c r="D429" s="209"/>
      <c r="E429" s="209"/>
      <c r="F429" s="209"/>
      <c r="G429" s="209"/>
      <c r="H429" s="209"/>
      <c r="I429" s="209"/>
      <c r="J429" s="209"/>
      <c r="K429" s="209"/>
      <c r="L429" s="209"/>
      <c r="M429" s="209"/>
      <c r="N429" s="209"/>
      <c r="O429" s="206"/>
      <c r="P429" s="206"/>
      <c r="Q429" s="206"/>
      <c r="R429" s="206"/>
      <c r="S429" s="206"/>
      <c r="T429" s="206"/>
      <c r="U429" s="206"/>
      <c r="V429" s="206"/>
      <c r="W429" s="206"/>
      <c r="X429" s="206"/>
      <c r="Y429" s="206"/>
      <c r="Z429" s="206"/>
    </row>
    <row r="430" spans="1:26" ht="15.75" hidden="1" customHeight="1" x14ac:dyDescent="0.25">
      <c r="A430" s="396"/>
      <c r="B430" s="260"/>
      <c r="C430" s="210"/>
      <c r="D430" s="209"/>
      <c r="E430" s="209"/>
      <c r="F430" s="209"/>
      <c r="G430" s="209"/>
      <c r="H430" s="209"/>
      <c r="I430" s="209"/>
      <c r="J430" s="209"/>
      <c r="K430" s="209"/>
      <c r="L430" s="209"/>
      <c r="M430" s="209"/>
      <c r="N430" s="209"/>
      <c r="O430" s="206"/>
      <c r="P430" s="206"/>
      <c r="Q430" s="206"/>
      <c r="R430" s="206"/>
      <c r="S430" s="206"/>
      <c r="T430" s="206"/>
      <c r="U430" s="206"/>
      <c r="V430" s="206"/>
      <c r="W430" s="206"/>
      <c r="X430" s="206"/>
      <c r="Y430" s="206"/>
      <c r="Z430" s="206"/>
    </row>
    <row r="431" spans="1:26" ht="15.75" hidden="1" customHeight="1" x14ac:dyDescent="0.25">
      <c r="A431" s="396"/>
      <c r="B431" s="260"/>
      <c r="C431" s="210"/>
      <c r="D431" s="209"/>
      <c r="E431" s="209"/>
      <c r="F431" s="209"/>
      <c r="G431" s="209"/>
      <c r="H431" s="209"/>
      <c r="I431" s="209"/>
      <c r="J431" s="209"/>
      <c r="K431" s="209"/>
      <c r="L431" s="209"/>
      <c r="M431" s="209"/>
      <c r="N431" s="209"/>
      <c r="O431" s="206"/>
      <c r="P431" s="206"/>
      <c r="Q431" s="206"/>
      <c r="R431" s="206"/>
      <c r="S431" s="206"/>
      <c r="T431" s="206"/>
      <c r="U431" s="206"/>
      <c r="V431" s="206"/>
      <c r="W431" s="206"/>
      <c r="X431" s="206"/>
      <c r="Y431" s="206"/>
      <c r="Z431" s="206"/>
    </row>
    <row r="432" spans="1:26" ht="15.75" hidden="1" customHeight="1" x14ac:dyDescent="0.25">
      <c r="A432" s="396"/>
      <c r="B432" s="260"/>
      <c r="C432" s="210"/>
      <c r="D432" s="209"/>
      <c r="E432" s="209"/>
      <c r="F432" s="209"/>
      <c r="G432" s="209"/>
      <c r="H432" s="209"/>
      <c r="I432" s="209"/>
      <c r="J432" s="209"/>
      <c r="K432" s="209"/>
      <c r="L432" s="209"/>
      <c r="M432" s="209"/>
      <c r="N432" s="209"/>
      <c r="O432" s="206"/>
      <c r="P432" s="206"/>
      <c r="Q432" s="206"/>
      <c r="R432" s="206"/>
      <c r="S432" s="206"/>
      <c r="T432" s="206"/>
      <c r="U432" s="206"/>
      <c r="V432" s="206"/>
      <c r="W432" s="206"/>
      <c r="X432" s="206"/>
      <c r="Y432" s="206"/>
      <c r="Z432" s="206"/>
    </row>
    <row r="433" spans="1:26" ht="15.75" hidden="1" customHeight="1" x14ac:dyDescent="0.25">
      <c r="A433" s="396"/>
      <c r="B433" s="260"/>
      <c r="C433" s="210"/>
      <c r="D433" s="209"/>
      <c r="E433" s="209"/>
      <c r="F433" s="209"/>
      <c r="G433" s="209"/>
      <c r="H433" s="209"/>
      <c r="I433" s="209"/>
      <c r="J433" s="209"/>
      <c r="K433" s="209"/>
      <c r="L433" s="209"/>
      <c r="M433" s="209"/>
      <c r="N433" s="209"/>
      <c r="O433" s="206"/>
      <c r="P433" s="206"/>
      <c r="Q433" s="206"/>
      <c r="R433" s="206"/>
      <c r="S433" s="206"/>
      <c r="T433" s="206"/>
      <c r="U433" s="206"/>
      <c r="V433" s="206"/>
      <c r="W433" s="206"/>
      <c r="X433" s="206"/>
      <c r="Y433" s="206"/>
      <c r="Z433" s="206"/>
    </row>
    <row r="434" spans="1:26" ht="15.75" hidden="1" customHeight="1" x14ac:dyDescent="0.25">
      <c r="A434" s="396"/>
      <c r="B434" s="260"/>
      <c r="C434" s="210"/>
      <c r="D434" s="209"/>
      <c r="E434" s="209"/>
      <c r="F434" s="209"/>
      <c r="G434" s="209"/>
      <c r="H434" s="209"/>
      <c r="I434" s="209"/>
      <c r="J434" s="209"/>
      <c r="K434" s="209"/>
      <c r="L434" s="209"/>
      <c r="M434" s="209"/>
      <c r="N434" s="209"/>
      <c r="O434" s="206"/>
      <c r="P434" s="206"/>
      <c r="Q434" s="206"/>
      <c r="R434" s="206"/>
      <c r="S434" s="206"/>
      <c r="T434" s="206"/>
      <c r="U434" s="206"/>
      <c r="V434" s="206"/>
      <c r="W434" s="206"/>
      <c r="X434" s="206"/>
      <c r="Y434" s="206"/>
      <c r="Z434" s="206"/>
    </row>
    <row r="435" spans="1:26" ht="15.75" hidden="1" customHeight="1" x14ac:dyDescent="0.25">
      <c r="A435" s="396"/>
      <c r="B435" s="260"/>
      <c r="C435" s="210"/>
      <c r="D435" s="209"/>
      <c r="E435" s="209"/>
      <c r="F435" s="209"/>
      <c r="G435" s="209"/>
      <c r="H435" s="209"/>
      <c r="I435" s="209"/>
      <c r="J435" s="209"/>
      <c r="K435" s="209"/>
      <c r="L435" s="209"/>
      <c r="M435" s="209"/>
      <c r="N435" s="209"/>
      <c r="O435" s="206"/>
      <c r="P435" s="206"/>
      <c r="Q435" s="206"/>
      <c r="R435" s="206"/>
      <c r="S435" s="206"/>
      <c r="T435" s="206"/>
      <c r="U435" s="206"/>
      <c r="V435" s="206"/>
      <c r="W435" s="206"/>
      <c r="X435" s="206"/>
      <c r="Y435" s="206"/>
      <c r="Z435" s="206"/>
    </row>
    <row r="436" spans="1:26" ht="15.75" hidden="1" customHeight="1" x14ac:dyDescent="0.25">
      <c r="A436" s="396"/>
      <c r="B436" s="260"/>
      <c r="C436" s="210"/>
      <c r="D436" s="209"/>
      <c r="E436" s="209"/>
      <c r="F436" s="209"/>
      <c r="G436" s="209"/>
      <c r="H436" s="209"/>
      <c r="I436" s="209"/>
      <c r="J436" s="209"/>
      <c r="K436" s="209"/>
      <c r="L436" s="209"/>
      <c r="M436" s="209"/>
      <c r="N436" s="209"/>
      <c r="O436" s="206"/>
      <c r="P436" s="206"/>
      <c r="Q436" s="206"/>
      <c r="R436" s="206"/>
      <c r="S436" s="206"/>
      <c r="T436" s="206"/>
      <c r="U436" s="206"/>
      <c r="V436" s="206"/>
      <c r="W436" s="206"/>
      <c r="X436" s="206"/>
      <c r="Y436" s="206"/>
      <c r="Z436" s="206"/>
    </row>
    <row r="437" spans="1:26" ht="15.75" hidden="1" customHeight="1" x14ac:dyDescent="0.25">
      <c r="A437" s="396"/>
      <c r="B437" s="260"/>
      <c r="C437" s="210"/>
      <c r="D437" s="209"/>
      <c r="E437" s="209"/>
      <c r="F437" s="209"/>
      <c r="G437" s="209"/>
      <c r="H437" s="209"/>
      <c r="I437" s="209"/>
      <c r="J437" s="209"/>
      <c r="K437" s="209"/>
      <c r="L437" s="209"/>
      <c r="M437" s="209"/>
      <c r="N437" s="209"/>
      <c r="O437" s="206"/>
      <c r="P437" s="206"/>
      <c r="Q437" s="206"/>
      <c r="R437" s="206"/>
      <c r="S437" s="206"/>
      <c r="T437" s="206"/>
      <c r="U437" s="206"/>
      <c r="V437" s="206"/>
      <c r="W437" s="206"/>
      <c r="X437" s="206"/>
      <c r="Y437" s="206"/>
      <c r="Z437" s="206"/>
    </row>
    <row r="438" spans="1:26" ht="15.75" hidden="1" customHeight="1" x14ac:dyDescent="0.25">
      <c r="A438" s="396"/>
      <c r="B438" s="260"/>
      <c r="C438" s="210"/>
      <c r="D438" s="209"/>
      <c r="E438" s="209"/>
      <c r="F438" s="209"/>
      <c r="G438" s="209"/>
      <c r="H438" s="209"/>
      <c r="I438" s="209"/>
      <c r="J438" s="209"/>
      <c r="K438" s="209"/>
      <c r="L438" s="209"/>
      <c r="M438" s="209"/>
      <c r="N438" s="209"/>
      <c r="O438" s="206"/>
      <c r="P438" s="206"/>
      <c r="Q438" s="206"/>
      <c r="R438" s="206"/>
      <c r="S438" s="206"/>
      <c r="T438" s="206"/>
      <c r="U438" s="206"/>
      <c r="V438" s="206"/>
      <c r="W438" s="206"/>
      <c r="X438" s="206"/>
      <c r="Y438" s="206"/>
      <c r="Z438" s="206"/>
    </row>
    <row r="439" spans="1:26" ht="15.75" hidden="1" customHeight="1" x14ac:dyDescent="0.25">
      <c r="A439" s="396"/>
      <c r="B439" s="260"/>
      <c r="C439" s="210"/>
      <c r="D439" s="209"/>
      <c r="E439" s="209"/>
      <c r="F439" s="209"/>
      <c r="G439" s="209"/>
      <c r="H439" s="209"/>
      <c r="I439" s="209"/>
      <c r="J439" s="209"/>
      <c r="K439" s="209"/>
      <c r="L439" s="209"/>
      <c r="M439" s="209"/>
      <c r="N439" s="209"/>
      <c r="O439" s="206"/>
      <c r="P439" s="206"/>
      <c r="Q439" s="206"/>
      <c r="R439" s="206"/>
      <c r="S439" s="206"/>
      <c r="T439" s="206"/>
      <c r="U439" s="206"/>
      <c r="V439" s="206"/>
      <c r="W439" s="206"/>
      <c r="X439" s="206"/>
      <c r="Y439" s="206"/>
      <c r="Z439" s="206"/>
    </row>
    <row r="440" spans="1:26" ht="15.75" hidden="1" customHeight="1" x14ac:dyDescent="0.25">
      <c r="A440" s="396"/>
      <c r="B440" s="260"/>
      <c r="C440" s="210"/>
      <c r="D440" s="209"/>
      <c r="E440" s="209"/>
      <c r="F440" s="209"/>
      <c r="G440" s="209"/>
      <c r="H440" s="209"/>
      <c r="I440" s="209"/>
      <c r="J440" s="209"/>
      <c r="K440" s="209"/>
      <c r="L440" s="209"/>
      <c r="M440" s="209"/>
      <c r="N440" s="209"/>
      <c r="O440" s="206"/>
      <c r="P440" s="206"/>
      <c r="Q440" s="206"/>
      <c r="R440" s="206"/>
      <c r="S440" s="206"/>
      <c r="T440" s="206"/>
      <c r="U440" s="206"/>
      <c r="V440" s="206"/>
      <c r="W440" s="206"/>
      <c r="X440" s="206"/>
      <c r="Y440" s="206"/>
      <c r="Z440" s="206"/>
    </row>
    <row r="441" spans="1:26" ht="15.75" hidden="1" customHeight="1" x14ac:dyDescent="0.25">
      <c r="A441" s="396"/>
      <c r="B441" s="260"/>
      <c r="C441" s="210"/>
      <c r="D441" s="209"/>
      <c r="E441" s="209"/>
      <c r="F441" s="209"/>
      <c r="G441" s="209"/>
      <c r="H441" s="209"/>
      <c r="I441" s="209"/>
      <c r="J441" s="209"/>
      <c r="K441" s="209"/>
      <c r="L441" s="209"/>
      <c r="M441" s="209"/>
      <c r="N441" s="209"/>
      <c r="O441" s="206"/>
      <c r="P441" s="206"/>
      <c r="Q441" s="206"/>
      <c r="R441" s="206"/>
      <c r="S441" s="206"/>
      <c r="T441" s="206"/>
      <c r="U441" s="206"/>
      <c r="V441" s="206"/>
      <c r="W441" s="206"/>
      <c r="X441" s="206"/>
      <c r="Y441" s="206"/>
      <c r="Z441" s="206"/>
    </row>
    <row r="442" spans="1:26" ht="15.75" hidden="1" customHeight="1" x14ac:dyDescent="0.25">
      <c r="A442" s="396"/>
      <c r="B442" s="260"/>
      <c r="C442" s="210"/>
      <c r="D442" s="209"/>
      <c r="E442" s="209"/>
      <c r="F442" s="209"/>
      <c r="G442" s="209"/>
      <c r="H442" s="209"/>
      <c r="I442" s="209"/>
      <c r="J442" s="209"/>
      <c r="K442" s="209"/>
      <c r="L442" s="209"/>
      <c r="M442" s="209"/>
      <c r="N442" s="209"/>
      <c r="O442" s="206"/>
      <c r="P442" s="206"/>
      <c r="Q442" s="206"/>
      <c r="R442" s="206"/>
      <c r="S442" s="206"/>
      <c r="T442" s="206"/>
      <c r="U442" s="206"/>
      <c r="V442" s="206"/>
      <c r="W442" s="206"/>
      <c r="X442" s="206"/>
      <c r="Y442" s="206"/>
      <c r="Z442" s="206"/>
    </row>
    <row r="443" spans="1:26" ht="15.75" hidden="1" customHeight="1" x14ac:dyDescent="0.25">
      <c r="A443" s="396"/>
      <c r="B443" s="260"/>
      <c r="C443" s="210"/>
      <c r="D443" s="209"/>
      <c r="E443" s="209"/>
      <c r="F443" s="209"/>
      <c r="G443" s="209"/>
      <c r="H443" s="209"/>
      <c r="I443" s="209"/>
      <c r="J443" s="209"/>
      <c r="K443" s="209"/>
      <c r="L443" s="209"/>
      <c r="M443" s="209"/>
      <c r="N443" s="209"/>
      <c r="O443" s="206"/>
      <c r="P443" s="206"/>
      <c r="Q443" s="206"/>
      <c r="R443" s="206"/>
      <c r="S443" s="206"/>
      <c r="T443" s="206"/>
      <c r="U443" s="206"/>
      <c r="V443" s="206"/>
      <c r="W443" s="206"/>
      <c r="X443" s="206"/>
      <c r="Y443" s="206"/>
      <c r="Z443" s="206"/>
    </row>
    <row r="444" spans="1:26" ht="15.75" hidden="1" customHeight="1" x14ac:dyDescent="0.25">
      <c r="A444" s="396"/>
      <c r="B444" s="260"/>
      <c r="C444" s="210"/>
      <c r="D444" s="209"/>
      <c r="E444" s="209"/>
      <c r="F444" s="209"/>
      <c r="G444" s="209"/>
      <c r="H444" s="209"/>
      <c r="I444" s="209"/>
      <c r="J444" s="209"/>
      <c r="K444" s="209"/>
      <c r="L444" s="209"/>
      <c r="M444" s="209"/>
      <c r="N444" s="209"/>
      <c r="O444" s="206"/>
      <c r="P444" s="206"/>
      <c r="Q444" s="206"/>
      <c r="R444" s="206"/>
      <c r="S444" s="206"/>
      <c r="T444" s="206"/>
      <c r="U444" s="206"/>
      <c r="V444" s="206"/>
      <c r="W444" s="206"/>
      <c r="X444" s="206"/>
      <c r="Y444" s="206"/>
      <c r="Z444" s="206"/>
    </row>
    <row r="445" spans="1:26" ht="15.75" hidden="1" customHeight="1" x14ac:dyDescent="0.25">
      <c r="A445" s="396"/>
      <c r="B445" s="260"/>
      <c r="C445" s="210"/>
      <c r="D445" s="209"/>
      <c r="E445" s="209"/>
      <c r="F445" s="209"/>
      <c r="G445" s="209"/>
      <c r="H445" s="209"/>
      <c r="I445" s="209"/>
      <c r="J445" s="209"/>
      <c r="K445" s="209"/>
      <c r="L445" s="209"/>
      <c r="M445" s="209"/>
      <c r="N445" s="209"/>
      <c r="O445" s="206"/>
      <c r="P445" s="206"/>
      <c r="Q445" s="206"/>
      <c r="R445" s="206"/>
      <c r="S445" s="206"/>
      <c r="T445" s="206"/>
      <c r="U445" s="206"/>
      <c r="V445" s="206"/>
      <c r="W445" s="206"/>
      <c r="X445" s="206"/>
      <c r="Y445" s="206"/>
      <c r="Z445" s="206"/>
    </row>
    <row r="446" spans="1:26" ht="15.75" hidden="1" customHeight="1" x14ac:dyDescent="0.25">
      <c r="A446" s="396"/>
      <c r="B446" s="260"/>
      <c r="C446" s="210"/>
      <c r="D446" s="209"/>
      <c r="E446" s="209"/>
      <c r="F446" s="209"/>
      <c r="G446" s="209"/>
      <c r="H446" s="209"/>
      <c r="I446" s="209"/>
      <c r="J446" s="209"/>
      <c r="K446" s="209"/>
      <c r="L446" s="209"/>
      <c r="M446" s="209"/>
      <c r="N446" s="209"/>
      <c r="O446" s="206"/>
      <c r="P446" s="206"/>
      <c r="Q446" s="206"/>
      <c r="R446" s="206"/>
      <c r="S446" s="206"/>
      <c r="T446" s="206"/>
      <c r="U446" s="206"/>
      <c r="V446" s="206"/>
      <c r="W446" s="206"/>
      <c r="X446" s="206"/>
      <c r="Y446" s="206"/>
      <c r="Z446" s="206"/>
    </row>
    <row r="447" spans="1:26" ht="15.75" hidden="1" customHeight="1" x14ac:dyDescent="0.25">
      <c r="A447" s="396"/>
      <c r="B447" s="260"/>
      <c r="C447" s="210"/>
      <c r="D447" s="209"/>
      <c r="E447" s="209"/>
      <c r="F447" s="209"/>
      <c r="G447" s="209"/>
      <c r="H447" s="209"/>
      <c r="I447" s="209"/>
      <c r="J447" s="209"/>
      <c r="K447" s="209"/>
      <c r="L447" s="209"/>
      <c r="M447" s="209"/>
      <c r="N447" s="209"/>
      <c r="O447" s="206"/>
      <c r="P447" s="206"/>
      <c r="Q447" s="206"/>
      <c r="R447" s="206"/>
      <c r="S447" s="206"/>
      <c r="T447" s="206"/>
      <c r="U447" s="206"/>
      <c r="V447" s="206"/>
      <c r="W447" s="206"/>
      <c r="X447" s="206"/>
      <c r="Y447" s="206"/>
      <c r="Z447" s="206"/>
    </row>
    <row r="448" spans="1:26" ht="15.75" hidden="1" customHeight="1" x14ac:dyDescent="0.25">
      <c r="A448" s="396"/>
      <c r="B448" s="260"/>
      <c r="C448" s="210"/>
      <c r="D448" s="209"/>
      <c r="E448" s="209"/>
      <c r="F448" s="209"/>
      <c r="G448" s="209"/>
      <c r="H448" s="209"/>
      <c r="I448" s="209"/>
      <c r="J448" s="209"/>
      <c r="K448" s="209"/>
      <c r="L448" s="209"/>
      <c r="M448" s="209"/>
      <c r="N448" s="209"/>
      <c r="O448" s="206"/>
      <c r="P448" s="206"/>
      <c r="Q448" s="206"/>
      <c r="R448" s="206"/>
      <c r="S448" s="206"/>
      <c r="T448" s="206"/>
      <c r="U448" s="206"/>
      <c r="V448" s="206"/>
      <c r="W448" s="206"/>
      <c r="X448" s="206"/>
      <c r="Y448" s="206"/>
      <c r="Z448" s="206"/>
    </row>
    <row r="449" spans="1:26" ht="15.75" hidden="1" customHeight="1" x14ac:dyDescent="0.25">
      <c r="A449" s="396"/>
      <c r="B449" s="260"/>
      <c r="C449" s="210"/>
      <c r="D449" s="209"/>
      <c r="E449" s="209"/>
      <c r="F449" s="209"/>
      <c r="G449" s="209"/>
      <c r="H449" s="209"/>
      <c r="I449" s="209"/>
      <c r="J449" s="209"/>
      <c r="K449" s="209"/>
      <c r="L449" s="209"/>
      <c r="M449" s="209"/>
      <c r="N449" s="209"/>
      <c r="O449" s="206"/>
      <c r="P449" s="206"/>
      <c r="Q449" s="206"/>
      <c r="R449" s="206"/>
      <c r="S449" s="206"/>
      <c r="T449" s="206"/>
      <c r="U449" s="206"/>
      <c r="V449" s="206"/>
      <c r="W449" s="206"/>
      <c r="X449" s="206"/>
      <c r="Y449" s="206"/>
      <c r="Z449" s="206"/>
    </row>
    <row r="450" spans="1:26" ht="15.75" hidden="1" customHeight="1" x14ac:dyDescent="0.25">
      <c r="A450" s="396"/>
      <c r="B450" s="260"/>
      <c r="C450" s="210"/>
      <c r="D450" s="209"/>
      <c r="E450" s="209"/>
      <c r="F450" s="209"/>
      <c r="G450" s="209"/>
      <c r="H450" s="209"/>
      <c r="I450" s="209"/>
      <c r="J450" s="209"/>
      <c r="K450" s="209"/>
      <c r="L450" s="209"/>
      <c r="M450" s="209"/>
      <c r="N450" s="209"/>
      <c r="O450" s="206"/>
      <c r="P450" s="206"/>
      <c r="Q450" s="206"/>
      <c r="R450" s="206"/>
      <c r="S450" s="206"/>
      <c r="T450" s="206"/>
      <c r="U450" s="206"/>
      <c r="V450" s="206"/>
      <c r="W450" s="206"/>
      <c r="X450" s="206"/>
      <c r="Y450" s="206"/>
      <c r="Z450" s="206"/>
    </row>
    <row r="451" spans="1:26" ht="15.75" hidden="1" customHeight="1" x14ac:dyDescent="0.25">
      <c r="A451" s="396"/>
      <c r="B451" s="260"/>
      <c r="C451" s="210"/>
      <c r="D451" s="209"/>
      <c r="E451" s="209"/>
      <c r="F451" s="209"/>
      <c r="G451" s="209"/>
      <c r="H451" s="209"/>
      <c r="I451" s="209"/>
      <c r="J451" s="209"/>
      <c r="K451" s="209"/>
      <c r="L451" s="209"/>
      <c r="M451" s="209"/>
      <c r="N451" s="209"/>
      <c r="O451" s="206"/>
      <c r="P451" s="206"/>
      <c r="Q451" s="206"/>
      <c r="R451" s="206"/>
      <c r="S451" s="206"/>
      <c r="T451" s="206"/>
      <c r="U451" s="206"/>
      <c r="V451" s="206"/>
      <c r="W451" s="206"/>
      <c r="X451" s="206"/>
      <c r="Y451" s="206"/>
      <c r="Z451" s="206"/>
    </row>
    <row r="452" spans="1:26" ht="15.75" hidden="1" customHeight="1" x14ac:dyDescent="0.25">
      <c r="A452" s="396"/>
      <c r="B452" s="260"/>
      <c r="C452" s="210"/>
      <c r="D452" s="209"/>
      <c r="E452" s="209"/>
      <c r="F452" s="209"/>
      <c r="G452" s="209"/>
      <c r="H452" s="209"/>
      <c r="I452" s="209"/>
      <c r="J452" s="209"/>
      <c r="K452" s="209"/>
      <c r="L452" s="209"/>
      <c r="M452" s="209"/>
      <c r="N452" s="209"/>
      <c r="O452" s="206"/>
      <c r="P452" s="206"/>
      <c r="Q452" s="206"/>
      <c r="R452" s="206"/>
      <c r="S452" s="206"/>
      <c r="T452" s="206"/>
      <c r="U452" s="206"/>
      <c r="V452" s="206"/>
      <c r="W452" s="206"/>
      <c r="X452" s="206"/>
      <c r="Y452" s="206"/>
      <c r="Z452" s="206"/>
    </row>
    <row r="453" spans="1:26" ht="15.75" hidden="1" customHeight="1" x14ac:dyDescent="0.25">
      <c r="A453" s="396"/>
      <c r="B453" s="260"/>
      <c r="C453" s="210"/>
      <c r="D453" s="209"/>
      <c r="E453" s="209"/>
      <c r="F453" s="209"/>
      <c r="G453" s="209"/>
      <c r="H453" s="209"/>
      <c r="I453" s="209"/>
      <c r="J453" s="209"/>
      <c r="K453" s="209"/>
      <c r="L453" s="209"/>
      <c r="M453" s="209"/>
      <c r="N453" s="209"/>
      <c r="O453" s="206"/>
      <c r="P453" s="206"/>
      <c r="Q453" s="206"/>
      <c r="R453" s="206"/>
      <c r="S453" s="206"/>
      <c r="T453" s="206"/>
      <c r="U453" s="206"/>
      <c r="V453" s="206"/>
      <c r="W453" s="206"/>
      <c r="X453" s="206"/>
      <c r="Y453" s="206"/>
      <c r="Z453" s="206"/>
    </row>
    <row r="454" spans="1:26" ht="15.75" hidden="1" customHeight="1" x14ac:dyDescent="0.25">
      <c r="A454" s="396"/>
      <c r="B454" s="260"/>
      <c r="C454" s="210"/>
      <c r="D454" s="209"/>
      <c r="E454" s="209"/>
      <c r="F454" s="209"/>
      <c r="G454" s="209"/>
      <c r="H454" s="209"/>
      <c r="I454" s="209"/>
      <c r="J454" s="209"/>
      <c r="K454" s="209"/>
      <c r="L454" s="209"/>
      <c r="M454" s="209"/>
      <c r="N454" s="209"/>
      <c r="O454" s="206"/>
      <c r="P454" s="206"/>
      <c r="Q454" s="206"/>
      <c r="R454" s="206"/>
      <c r="S454" s="206"/>
      <c r="T454" s="206"/>
      <c r="U454" s="206"/>
      <c r="V454" s="206"/>
      <c r="W454" s="206"/>
      <c r="X454" s="206"/>
      <c r="Y454" s="206"/>
      <c r="Z454" s="206"/>
    </row>
    <row r="455" spans="1:26" ht="15.75" hidden="1" customHeight="1" x14ac:dyDescent="0.25">
      <c r="A455" s="396"/>
      <c r="B455" s="260"/>
      <c r="C455" s="210"/>
      <c r="D455" s="209"/>
      <c r="E455" s="209"/>
      <c r="F455" s="209"/>
      <c r="G455" s="209"/>
      <c r="H455" s="209"/>
      <c r="I455" s="209"/>
      <c r="J455" s="209"/>
      <c r="K455" s="209"/>
      <c r="L455" s="209"/>
      <c r="M455" s="209"/>
      <c r="N455" s="209"/>
      <c r="O455" s="206"/>
      <c r="P455" s="206"/>
      <c r="Q455" s="206"/>
      <c r="R455" s="206"/>
      <c r="S455" s="206"/>
      <c r="T455" s="206"/>
      <c r="U455" s="206"/>
      <c r="V455" s="206"/>
      <c r="W455" s="206"/>
      <c r="X455" s="206"/>
      <c r="Y455" s="206"/>
      <c r="Z455" s="206"/>
    </row>
    <row r="456" spans="1:26" ht="15.75" hidden="1" customHeight="1" x14ac:dyDescent="0.25">
      <c r="A456" s="396"/>
      <c r="B456" s="260"/>
      <c r="C456" s="210"/>
      <c r="D456" s="209"/>
      <c r="E456" s="209"/>
      <c r="F456" s="209"/>
      <c r="G456" s="209"/>
      <c r="H456" s="209"/>
      <c r="I456" s="209"/>
      <c r="J456" s="209"/>
      <c r="K456" s="209"/>
      <c r="L456" s="209"/>
      <c r="M456" s="209"/>
      <c r="N456" s="209"/>
      <c r="O456" s="206"/>
      <c r="P456" s="206"/>
      <c r="Q456" s="206"/>
      <c r="R456" s="206"/>
      <c r="S456" s="206"/>
      <c r="T456" s="206"/>
      <c r="U456" s="206"/>
      <c r="V456" s="206"/>
      <c r="W456" s="206"/>
      <c r="X456" s="206"/>
      <c r="Y456" s="206"/>
      <c r="Z456" s="206"/>
    </row>
    <row r="457" spans="1:26" ht="15.75" hidden="1" customHeight="1" x14ac:dyDescent="0.25">
      <c r="A457" s="396"/>
      <c r="B457" s="260"/>
      <c r="C457" s="210"/>
      <c r="D457" s="209"/>
      <c r="E457" s="209"/>
      <c r="F457" s="209"/>
      <c r="G457" s="209"/>
      <c r="H457" s="209"/>
      <c r="I457" s="209"/>
      <c r="J457" s="209"/>
      <c r="K457" s="209"/>
      <c r="L457" s="209"/>
      <c r="M457" s="209"/>
      <c r="N457" s="209"/>
      <c r="O457" s="206"/>
      <c r="P457" s="206"/>
      <c r="Q457" s="206"/>
      <c r="R457" s="206"/>
      <c r="S457" s="206"/>
      <c r="T457" s="206"/>
      <c r="U457" s="206"/>
      <c r="V457" s="206"/>
      <c r="W457" s="206"/>
      <c r="X457" s="206"/>
      <c r="Y457" s="206"/>
      <c r="Z457" s="206"/>
    </row>
    <row r="458" spans="1:26" ht="15.75" hidden="1" customHeight="1" x14ac:dyDescent="0.25">
      <c r="A458" s="396"/>
      <c r="B458" s="260"/>
      <c r="C458" s="210"/>
      <c r="D458" s="209"/>
      <c r="E458" s="209"/>
      <c r="F458" s="209"/>
      <c r="G458" s="209"/>
      <c r="H458" s="209"/>
      <c r="I458" s="209"/>
      <c r="J458" s="209"/>
      <c r="K458" s="209"/>
      <c r="L458" s="209"/>
      <c r="M458" s="209"/>
      <c r="N458" s="209"/>
      <c r="O458" s="206"/>
      <c r="P458" s="206"/>
      <c r="Q458" s="206"/>
      <c r="R458" s="206"/>
      <c r="S458" s="206"/>
      <c r="T458" s="206"/>
      <c r="U458" s="206"/>
      <c r="V458" s="206"/>
      <c r="W458" s="206"/>
      <c r="X458" s="206"/>
      <c r="Y458" s="206"/>
      <c r="Z458" s="206"/>
    </row>
    <row r="459" spans="1:26" ht="15.75" hidden="1" customHeight="1" x14ac:dyDescent="0.25">
      <c r="A459" s="396"/>
      <c r="B459" s="260"/>
      <c r="C459" s="210"/>
      <c r="D459" s="209"/>
      <c r="E459" s="209"/>
      <c r="F459" s="209"/>
      <c r="G459" s="209"/>
      <c r="H459" s="209"/>
      <c r="I459" s="209"/>
      <c r="J459" s="209"/>
      <c r="K459" s="209"/>
      <c r="L459" s="209"/>
      <c r="M459" s="209"/>
      <c r="N459" s="209"/>
      <c r="O459" s="206"/>
      <c r="P459" s="206"/>
      <c r="Q459" s="206"/>
      <c r="R459" s="206"/>
      <c r="S459" s="206"/>
      <c r="T459" s="206"/>
      <c r="U459" s="206"/>
      <c r="V459" s="206"/>
      <c r="W459" s="206"/>
      <c r="X459" s="206"/>
      <c r="Y459" s="206"/>
      <c r="Z459" s="206"/>
    </row>
    <row r="460" spans="1:26" ht="15.75" hidden="1" customHeight="1" x14ac:dyDescent="0.25">
      <c r="A460" s="396"/>
      <c r="B460" s="260"/>
      <c r="C460" s="210"/>
      <c r="D460" s="209"/>
      <c r="E460" s="209"/>
      <c r="F460" s="209"/>
      <c r="G460" s="209"/>
      <c r="H460" s="209"/>
      <c r="I460" s="209"/>
      <c r="J460" s="209"/>
      <c r="K460" s="209"/>
      <c r="L460" s="209"/>
      <c r="M460" s="209"/>
      <c r="N460" s="209"/>
      <c r="O460" s="206"/>
      <c r="P460" s="206"/>
      <c r="Q460" s="206"/>
      <c r="R460" s="206"/>
      <c r="S460" s="206"/>
      <c r="T460" s="206"/>
      <c r="U460" s="206"/>
      <c r="V460" s="206"/>
      <c r="W460" s="206"/>
      <c r="X460" s="206"/>
      <c r="Y460" s="206"/>
      <c r="Z460" s="206"/>
    </row>
    <row r="461" spans="1:26" ht="15.75" hidden="1" customHeight="1" x14ac:dyDescent="0.25">
      <c r="A461" s="396"/>
      <c r="B461" s="260"/>
      <c r="C461" s="210"/>
      <c r="D461" s="209"/>
      <c r="E461" s="209"/>
      <c r="F461" s="209"/>
      <c r="G461" s="209"/>
      <c r="H461" s="209"/>
      <c r="I461" s="209"/>
      <c r="J461" s="209"/>
      <c r="K461" s="209"/>
      <c r="L461" s="209"/>
      <c r="M461" s="209"/>
      <c r="N461" s="209"/>
      <c r="O461" s="206"/>
      <c r="P461" s="206"/>
      <c r="Q461" s="206"/>
      <c r="R461" s="206"/>
      <c r="S461" s="206"/>
      <c r="T461" s="206"/>
      <c r="U461" s="206"/>
      <c r="V461" s="206"/>
      <c r="W461" s="206"/>
      <c r="X461" s="206"/>
      <c r="Y461" s="206"/>
      <c r="Z461" s="206"/>
    </row>
    <row r="462" spans="1:26" ht="15.75" hidden="1" customHeight="1" x14ac:dyDescent="0.25">
      <c r="A462" s="396"/>
      <c r="B462" s="260"/>
      <c r="C462" s="210"/>
      <c r="D462" s="209"/>
      <c r="E462" s="209"/>
      <c r="F462" s="209"/>
      <c r="G462" s="209"/>
      <c r="H462" s="209"/>
      <c r="I462" s="209"/>
      <c r="J462" s="209"/>
      <c r="K462" s="209"/>
      <c r="L462" s="209"/>
      <c r="M462" s="209"/>
      <c r="N462" s="209"/>
      <c r="O462" s="206"/>
      <c r="P462" s="206"/>
      <c r="Q462" s="206"/>
      <c r="R462" s="206"/>
      <c r="S462" s="206"/>
      <c r="T462" s="206"/>
      <c r="U462" s="206"/>
      <c r="V462" s="206"/>
      <c r="W462" s="206"/>
      <c r="X462" s="206"/>
      <c r="Y462" s="206"/>
      <c r="Z462" s="206"/>
    </row>
    <row r="463" spans="1:26" ht="15.75" hidden="1" customHeight="1" x14ac:dyDescent="0.25">
      <c r="A463" s="396"/>
      <c r="B463" s="260"/>
      <c r="C463" s="210"/>
      <c r="D463" s="209"/>
      <c r="E463" s="209"/>
      <c r="F463" s="209"/>
      <c r="G463" s="209"/>
      <c r="H463" s="209"/>
      <c r="I463" s="209"/>
      <c r="J463" s="209"/>
      <c r="K463" s="209"/>
      <c r="L463" s="209"/>
      <c r="M463" s="209"/>
      <c r="N463" s="209"/>
      <c r="O463" s="206"/>
      <c r="P463" s="206"/>
      <c r="Q463" s="206"/>
      <c r="R463" s="206"/>
      <c r="S463" s="206"/>
      <c r="T463" s="206"/>
      <c r="U463" s="206"/>
      <c r="V463" s="206"/>
      <c r="W463" s="206"/>
      <c r="X463" s="206"/>
      <c r="Y463" s="206"/>
      <c r="Z463" s="206"/>
    </row>
    <row r="464" spans="1:26" ht="15.75" hidden="1" customHeight="1" x14ac:dyDescent="0.25">
      <c r="A464" s="396"/>
      <c r="B464" s="260"/>
      <c r="C464" s="210"/>
      <c r="D464" s="209"/>
      <c r="E464" s="209"/>
      <c r="F464" s="209"/>
      <c r="G464" s="209"/>
      <c r="H464" s="209"/>
      <c r="I464" s="209"/>
      <c r="J464" s="209"/>
      <c r="K464" s="209"/>
      <c r="L464" s="209"/>
      <c r="M464" s="209"/>
      <c r="N464" s="209"/>
      <c r="O464" s="206"/>
      <c r="P464" s="206"/>
      <c r="Q464" s="206"/>
      <c r="R464" s="206"/>
      <c r="S464" s="206"/>
      <c r="T464" s="206"/>
      <c r="U464" s="206"/>
      <c r="V464" s="206"/>
      <c r="W464" s="206"/>
      <c r="X464" s="206"/>
      <c r="Y464" s="206"/>
      <c r="Z464" s="206"/>
    </row>
    <row r="465" spans="1:26" ht="15.75" hidden="1" customHeight="1" x14ac:dyDescent="0.25">
      <c r="A465" s="396"/>
      <c r="B465" s="260"/>
      <c r="C465" s="210"/>
      <c r="D465" s="209"/>
      <c r="E465" s="209"/>
      <c r="F465" s="209"/>
      <c r="G465" s="209"/>
      <c r="H465" s="209"/>
      <c r="I465" s="209"/>
      <c r="J465" s="209"/>
      <c r="K465" s="209"/>
      <c r="L465" s="209"/>
      <c r="M465" s="209"/>
      <c r="N465" s="209"/>
      <c r="O465" s="206"/>
      <c r="P465" s="206"/>
      <c r="Q465" s="206"/>
      <c r="R465" s="206"/>
      <c r="S465" s="206"/>
      <c r="T465" s="206"/>
      <c r="U465" s="206"/>
      <c r="V465" s="206"/>
      <c r="W465" s="206"/>
      <c r="X465" s="206"/>
      <c r="Y465" s="206"/>
      <c r="Z465" s="206"/>
    </row>
    <row r="466" spans="1:26" ht="15.75" hidden="1" customHeight="1" x14ac:dyDescent="0.25">
      <c r="A466" s="396"/>
      <c r="B466" s="260"/>
      <c r="C466" s="210"/>
      <c r="D466" s="209"/>
      <c r="E466" s="209"/>
      <c r="F466" s="209"/>
      <c r="G466" s="209"/>
      <c r="H466" s="209"/>
      <c r="I466" s="209"/>
      <c r="J466" s="209"/>
      <c r="K466" s="209"/>
      <c r="L466" s="209"/>
      <c r="M466" s="209"/>
      <c r="N466" s="209"/>
      <c r="O466" s="206"/>
      <c r="P466" s="206"/>
      <c r="Q466" s="206"/>
      <c r="R466" s="206"/>
      <c r="S466" s="206"/>
      <c r="T466" s="206"/>
      <c r="U466" s="206"/>
      <c r="V466" s="206"/>
      <c r="W466" s="206"/>
      <c r="X466" s="206"/>
      <c r="Y466" s="206"/>
      <c r="Z466" s="206"/>
    </row>
    <row r="467" spans="1:26" ht="15.75" hidden="1" customHeight="1" x14ac:dyDescent="0.25">
      <c r="A467" s="396"/>
      <c r="B467" s="260"/>
      <c r="C467" s="210"/>
      <c r="D467" s="209"/>
      <c r="E467" s="209"/>
      <c r="F467" s="209"/>
      <c r="G467" s="209"/>
      <c r="H467" s="209"/>
      <c r="I467" s="209"/>
      <c r="J467" s="209"/>
      <c r="K467" s="209"/>
      <c r="L467" s="209"/>
      <c r="M467" s="209"/>
      <c r="N467" s="209"/>
      <c r="O467" s="206"/>
      <c r="P467" s="206"/>
      <c r="Q467" s="206"/>
      <c r="R467" s="206"/>
      <c r="S467" s="206"/>
      <c r="T467" s="206"/>
      <c r="U467" s="206"/>
      <c r="V467" s="206"/>
      <c r="W467" s="206"/>
      <c r="X467" s="206"/>
      <c r="Y467" s="206"/>
      <c r="Z467" s="206"/>
    </row>
    <row r="468" spans="1:26" ht="15.75" hidden="1" customHeight="1" x14ac:dyDescent="0.25">
      <c r="A468" s="396"/>
      <c r="B468" s="260"/>
      <c r="C468" s="210"/>
      <c r="D468" s="209"/>
      <c r="E468" s="209"/>
      <c r="F468" s="209"/>
      <c r="G468" s="209"/>
      <c r="H468" s="209"/>
      <c r="I468" s="209"/>
      <c r="J468" s="209"/>
      <c r="K468" s="209"/>
      <c r="L468" s="209"/>
      <c r="M468" s="209"/>
      <c r="N468" s="209"/>
      <c r="O468" s="206"/>
      <c r="P468" s="206"/>
      <c r="Q468" s="206"/>
      <c r="R468" s="206"/>
      <c r="S468" s="206"/>
      <c r="T468" s="206"/>
      <c r="U468" s="206"/>
      <c r="V468" s="206"/>
      <c r="W468" s="206"/>
      <c r="X468" s="206"/>
      <c r="Y468" s="206"/>
      <c r="Z468" s="206"/>
    </row>
    <row r="469" spans="1:26" ht="15.75" hidden="1" customHeight="1" x14ac:dyDescent="0.25">
      <c r="A469" s="396"/>
      <c r="B469" s="260"/>
      <c r="C469" s="210"/>
      <c r="D469" s="209"/>
      <c r="E469" s="209"/>
      <c r="F469" s="209"/>
      <c r="G469" s="209"/>
      <c r="H469" s="209"/>
      <c r="I469" s="209"/>
      <c r="J469" s="209"/>
      <c r="K469" s="209"/>
      <c r="L469" s="209"/>
      <c r="M469" s="209"/>
      <c r="N469" s="209"/>
      <c r="O469" s="206"/>
      <c r="P469" s="206"/>
      <c r="Q469" s="206"/>
      <c r="R469" s="206"/>
      <c r="S469" s="206"/>
      <c r="T469" s="206"/>
      <c r="U469" s="206"/>
      <c r="V469" s="206"/>
      <c r="W469" s="206"/>
      <c r="X469" s="206"/>
      <c r="Y469" s="206"/>
      <c r="Z469" s="206"/>
    </row>
    <row r="470" spans="1:26" ht="15.75" hidden="1" customHeight="1" x14ac:dyDescent="0.25">
      <c r="A470" s="396"/>
      <c r="B470" s="260"/>
      <c r="C470" s="210"/>
      <c r="D470" s="209"/>
      <c r="E470" s="209"/>
      <c r="F470" s="209"/>
      <c r="G470" s="209"/>
      <c r="H470" s="209"/>
      <c r="I470" s="209"/>
      <c r="J470" s="209"/>
      <c r="K470" s="209"/>
      <c r="L470" s="209"/>
      <c r="M470" s="209"/>
      <c r="N470" s="209"/>
      <c r="O470" s="206"/>
      <c r="P470" s="206"/>
      <c r="Q470" s="206"/>
      <c r="R470" s="206"/>
      <c r="S470" s="206"/>
      <c r="T470" s="206"/>
      <c r="U470" s="206"/>
      <c r="V470" s="206"/>
      <c r="W470" s="206"/>
      <c r="X470" s="206"/>
      <c r="Y470" s="206"/>
      <c r="Z470" s="206"/>
    </row>
    <row r="471" spans="1:26" ht="15.75" hidden="1" customHeight="1" x14ac:dyDescent="0.25">
      <c r="A471" s="396"/>
      <c r="B471" s="260"/>
      <c r="C471" s="210"/>
      <c r="D471" s="209"/>
      <c r="E471" s="209"/>
      <c r="F471" s="209"/>
      <c r="G471" s="209"/>
      <c r="H471" s="209"/>
      <c r="I471" s="209"/>
      <c r="J471" s="209"/>
      <c r="K471" s="209"/>
      <c r="L471" s="209"/>
      <c r="M471" s="209"/>
      <c r="N471" s="209"/>
      <c r="O471" s="206"/>
      <c r="P471" s="206"/>
      <c r="Q471" s="206"/>
      <c r="R471" s="206"/>
      <c r="S471" s="206"/>
      <c r="T471" s="206"/>
      <c r="U471" s="206"/>
      <c r="V471" s="206"/>
      <c r="W471" s="206"/>
      <c r="X471" s="206"/>
      <c r="Y471" s="206"/>
      <c r="Z471" s="206"/>
    </row>
    <row r="472" spans="1:26" ht="15.75" hidden="1" customHeight="1" x14ac:dyDescent="0.25">
      <c r="A472" s="396"/>
      <c r="B472" s="260"/>
      <c r="C472" s="210"/>
      <c r="D472" s="209"/>
      <c r="E472" s="209"/>
      <c r="F472" s="209"/>
      <c r="G472" s="209"/>
      <c r="H472" s="209"/>
      <c r="I472" s="209"/>
      <c r="J472" s="209"/>
      <c r="K472" s="209"/>
      <c r="L472" s="209"/>
      <c r="M472" s="209"/>
      <c r="N472" s="209"/>
      <c r="O472" s="206"/>
      <c r="P472" s="206"/>
      <c r="Q472" s="206"/>
      <c r="R472" s="206"/>
      <c r="S472" s="206"/>
      <c r="T472" s="206"/>
      <c r="U472" s="206"/>
      <c r="V472" s="206"/>
      <c r="W472" s="206"/>
      <c r="X472" s="206"/>
      <c r="Y472" s="206"/>
      <c r="Z472" s="206"/>
    </row>
    <row r="473" spans="1:26" ht="15.75" hidden="1" customHeight="1" x14ac:dyDescent="0.25">
      <c r="A473" s="396"/>
      <c r="B473" s="260"/>
      <c r="C473" s="210"/>
      <c r="D473" s="209"/>
      <c r="E473" s="209"/>
      <c r="F473" s="209"/>
      <c r="G473" s="209"/>
      <c r="H473" s="209"/>
      <c r="I473" s="209"/>
      <c r="J473" s="209"/>
      <c r="K473" s="209"/>
      <c r="L473" s="209"/>
      <c r="M473" s="209"/>
      <c r="N473" s="209"/>
      <c r="O473" s="206"/>
      <c r="P473" s="206"/>
      <c r="Q473" s="206"/>
      <c r="R473" s="206"/>
      <c r="S473" s="206"/>
      <c r="T473" s="206"/>
      <c r="U473" s="206"/>
      <c r="V473" s="206"/>
      <c r="W473" s="206"/>
      <c r="X473" s="206"/>
      <c r="Y473" s="206"/>
      <c r="Z473" s="206"/>
    </row>
    <row r="474" spans="1:26" ht="15.75" hidden="1" customHeight="1" x14ac:dyDescent="0.25">
      <c r="A474" s="396"/>
      <c r="B474" s="260"/>
      <c r="C474" s="210"/>
      <c r="D474" s="209"/>
      <c r="E474" s="209"/>
      <c r="F474" s="209"/>
      <c r="G474" s="209"/>
      <c r="H474" s="209"/>
      <c r="I474" s="209"/>
      <c r="J474" s="209"/>
      <c r="K474" s="209"/>
      <c r="L474" s="209"/>
      <c r="M474" s="209"/>
      <c r="N474" s="209"/>
      <c r="O474" s="206"/>
      <c r="P474" s="206"/>
      <c r="Q474" s="206"/>
      <c r="R474" s="206"/>
      <c r="S474" s="206"/>
      <c r="T474" s="206"/>
      <c r="U474" s="206"/>
      <c r="V474" s="206"/>
      <c r="W474" s="206"/>
      <c r="X474" s="206"/>
      <c r="Y474" s="206"/>
      <c r="Z474" s="206"/>
    </row>
    <row r="475" spans="1:26" ht="15.75" hidden="1" customHeight="1" x14ac:dyDescent="0.25">
      <c r="A475" s="396"/>
      <c r="B475" s="260"/>
      <c r="C475" s="210"/>
      <c r="D475" s="209"/>
      <c r="E475" s="209"/>
      <c r="F475" s="209"/>
      <c r="G475" s="209"/>
      <c r="H475" s="209"/>
      <c r="I475" s="209"/>
      <c r="J475" s="209"/>
      <c r="K475" s="209"/>
      <c r="L475" s="209"/>
      <c r="M475" s="209"/>
      <c r="N475" s="209"/>
      <c r="O475" s="206"/>
      <c r="P475" s="206"/>
      <c r="Q475" s="206"/>
      <c r="R475" s="206"/>
      <c r="S475" s="206"/>
      <c r="T475" s="206"/>
      <c r="U475" s="206"/>
      <c r="V475" s="206"/>
      <c r="W475" s="206"/>
      <c r="X475" s="206"/>
      <c r="Y475" s="206"/>
      <c r="Z475" s="206"/>
    </row>
    <row r="476" spans="1:26" ht="15.75" hidden="1" customHeight="1" x14ac:dyDescent="0.25">
      <c r="A476" s="396"/>
      <c r="B476" s="260"/>
      <c r="C476" s="210"/>
      <c r="D476" s="209"/>
      <c r="E476" s="209"/>
      <c r="F476" s="209"/>
      <c r="G476" s="209"/>
      <c r="H476" s="209"/>
      <c r="I476" s="209"/>
      <c r="J476" s="209"/>
      <c r="K476" s="209"/>
      <c r="L476" s="209"/>
      <c r="M476" s="209"/>
      <c r="N476" s="209"/>
      <c r="O476" s="206"/>
      <c r="P476" s="206"/>
      <c r="Q476" s="206"/>
      <c r="R476" s="206"/>
      <c r="S476" s="206"/>
      <c r="T476" s="206"/>
      <c r="U476" s="206"/>
      <c r="V476" s="206"/>
      <c r="W476" s="206"/>
      <c r="X476" s="206"/>
      <c r="Y476" s="206"/>
      <c r="Z476" s="206"/>
    </row>
    <row r="477" spans="1:26" ht="15.75" hidden="1" customHeight="1" x14ac:dyDescent="0.25">
      <c r="A477" s="396"/>
      <c r="B477" s="260"/>
      <c r="C477" s="210"/>
      <c r="D477" s="209"/>
      <c r="E477" s="209"/>
      <c r="F477" s="209"/>
      <c r="G477" s="209"/>
      <c r="H477" s="209"/>
      <c r="I477" s="209"/>
      <c r="J477" s="209"/>
      <c r="K477" s="209"/>
      <c r="L477" s="209"/>
      <c r="M477" s="209"/>
      <c r="N477" s="209"/>
      <c r="O477" s="206"/>
      <c r="P477" s="206"/>
      <c r="Q477" s="206"/>
      <c r="R477" s="206"/>
      <c r="S477" s="206"/>
      <c r="T477" s="206"/>
      <c r="U477" s="206"/>
      <c r="V477" s="206"/>
      <c r="W477" s="206"/>
      <c r="X477" s="206"/>
      <c r="Y477" s="206"/>
      <c r="Z477" s="206"/>
    </row>
    <row r="478" spans="1:26" ht="15.75" hidden="1" customHeight="1" x14ac:dyDescent="0.25">
      <c r="A478" s="396"/>
      <c r="B478" s="260"/>
      <c r="C478" s="210"/>
      <c r="D478" s="209"/>
      <c r="E478" s="209"/>
      <c r="F478" s="209"/>
      <c r="G478" s="209"/>
      <c r="H478" s="209"/>
      <c r="I478" s="209"/>
      <c r="J478" s="209"/>
      <c r="K478" s="209"/>
      <c r="L478" s="209"/>
      <c r="M478" s="209"/>
      <c r="N478" s="209"/>
      <c r="O478" s="206"/>
      <c r="P478" s="206"/>
      <c r="Q478" s="206"/>
      <c r="R478" s="206"/>
      <c r="S478" s="206"/>
      <c r="T478" s="206"/>
      <c r="U478" s="206"/>
      <c r="V478" s="206"/>
      <c r="W478" s="206"/>
      <c r="X478" s="206"/>
      <c r="Y478" s="206"/>
      <c r="Z478" s="206"/>
    </row>
    <row r="479" spans="1:26" ht="15.75" hidden="1" customHeight="1" x14ac:dyDescent="0.25">
      <c r="A479" s="396"/>
      <c r="B479" s="260"/>
      <c r="C479" s="210"/>
      <c r="D479" s="209"/>
      <c r="E479" s="209"/>
      <c r="F479" s="209"/>
      <c r="G479" s="209"/>
      <c r="H479" s="209"/>
      <c r="I479" s="209"/>
      <c r="J479" s="209"/>
      <c r="K479" s="209"/>
      <c r="L479" s="209"/>
      <c r="M479" s="209"/>
      <c r="N479" s="209"/>
      <c r="O479" s="206"/>
      <c r="P479" s="206"/>
      <c r="Q479" s="206"/>
      <c r="R479" s="206"/>
      <c r="S479" s="206"/>
      <c r="T479" s="206"/>
      <c r="U479" s="206"/>
      <c r="V479" s="206"/>
      <c r="W479" s="206"/>
      <c r="X479" s="206"/>
      <c r="Y479" s="206"/>
      <c r="Z479" s="206"/>
    </row>
    <row r="480" spans="1:26" ht="15.75" hidden="1" customHeight="1" x14ac:dyDescent="0.25">
      <c r="A480" s="396"/>
      <c r="B480" s="260"/>
      <c r="C480" s="210"/>
      <c r="D480" s="209"/>
      <c r="E480" s="209"/>
      <c r="F480" s="209"/>
      <c r="G480" s="209"/>
      <c r="H480" s="209"/>
      <c r="I480" s="209"/>
      <c r="J480" s="209"/>
      <c r="K480" s="209"/>
      <c r="L480" s="209"/>
      <c r="M480" s="209"/>
      <c r="N480" s="209"/>
      <c r="O480" s="206"/>
      <c r="P480" s="206"/>
      <c r="Q480" s="206"/>
      <c r="R480" s="206"/>
      <c r="S480" s="206"/>
      <c r="T480" s="206"/>
      <c r="U480" s="206"/>
      <c r="V480" s="206"/>
      <c r="W480" s="206"/>
      <c r="X480" s="206"/>
      <c r="Y480" s="206"/>
      <c r="Z480" s="206"/>
    </row>
    <row r="481" spans="1:26" ht="15.75" hidden="1" customHeight="1" x14ac:dyDescent="0.25">
      <c r="A481" s="396"/>
      <c r="B481" s="260"/>
      <c r="C481" s="210"/>
      <c r="D481" s="209"/>
      <c r="E481" s="209"/>
      <c r="F481" s="209"/>
      <c r="G481" s="209"/>
      <c r="H481" s="209"/>
      <c r="I481" s="209"/>
      <c r="J481" s="209"/>
      <c r="K481" s="209"/>
      <c r="L481" s="209"/>
      <c r="M481" s="209"/>
      <c r="N481" s="209"/>
      <c r="O481" s="206"/>
      <c r="P481" s="206"/>
      <c r="Q481" s="206"/>
      <c r="R481" s="206"/>
      <c r="S481" s="206"/>
      <c r="T481" s="206"/>
      <c r="U481" s="206"/>
      <c r="V481" s="206"/>
      <c r="W481" s="206"/>
      <c r="X481" s="206"/>
      <c r="Y481" s="206"/>
      <c r="Z481" s="206"/>
    </row>
    <row r="482" spans="1:26" ht="15.75" hidden="1" customHeight="1" x14ac:dyDescent="0.25">
      <c r="A482" s="396"/>
      <c r="B482" s="260"/>
      <c r="C482" s="210"/>
      <c r="D482" s="209"/>
      <c r="E482" s="209"/>
      <c r="F482" s="209"/>
      <c r="G482" s="209"/>
      <c r="H482" s="209"/>
      <c r="I482" s="209"/>
      <c r="J482" s="209"/>
      <c r="K482" s="209"/>
      <c r="L482" s="209"/>
      <c r="M482" s="209"/>
      <c r="N482" s="209"/>
      <c r="O482" s="206"/>
      <c r="P482" s="206"/>
      <c r="Q482" s="206"/>
      <c r="R482" s="206"/>
      <c r="S482" s="206"/>
      <c r="T482" s="206"/>
      <c r="U482" s="206"/>
      <c r="V482" s="206"/>
      <c r="W482" s="206"/>
      <c r="X482" s="206"/>
      <c r="Y482" s="206"/>
      <c r="Z482" s="206"/>
    </row>
    <row r="483" spans="1:26" ht="15.75" hidden="1" customHeight="1" x14ac:dyDescent="0.25">
      <c r="A483" s="396"/>
      <c r="B483" s="260"/>
      <c r="C483" s="210"/>
      <c r="D483" s="209"/>
      <c r="E483" s="209"/>
      <c r="F483" s="209"/>
      <c r="G483" s="209"/>
      <c r="H483" s="209"/>
      <c r="I483" s="209"/>
      <c r="J483" s="209"/>
      <c r="K483" s="209"/>
      <c r="L483" s="209"/>
      <c r="M483" s="209"/>
      <c r="N483" s="209"/>
      <c r="O483" s="206"/>
      <c r="P483" s="206"/>
      <c r="Q483" s="206"/>
      <c r="R483" s="206"/>
      <c r="S483" s="206"/>
      <c r="T483" s="206"/>
      <c r="U483" s="206"/>
      <c r="V483" s="206"/>
      <c r="W483" s="206"/>
      <c r="X483" s="206"/>
      <c r="Y483" s="206"/>
      <c r="Z483" s="206"/>
    </row>
    <row r="484" spans="1:26" ht="15.75" hidden="1" customHeight="1" x14ac:dyDescent="0.25">
      <c r="A484" s="396"/>
      <c r="B484" s="260"/>
      <c r="C484" s="210"/>
      <c r="D484" s="209"/>
      <c r="E484" s="209"/>
      <c r="F484" s="209"/>
      <c r="G484" s="209"/>
      <c r="H484" s="209"/>
      <c r="I484" s="209"/>
      <c r="J484" s="209"/>
      <c r="K484" s="209"/>
      <c r="L484" s="209"/>
      <c r="M484" s="209"/>
      <c r="N484" s="209"/>
      <c r="O484" s="206"/>
      <c r="P484" s="206"/>
      <c r="Q484" s="206"/>
      <c r="R484" s="206"/>
      <c r="S484" s="206"/>
      <c r="T484" s="206"/>
      <c r="U484" s="206"/>
      <c r="V484" s="206"/>
      <c r="W484" s="206"/>
      <c r="X484" s="206"/>
      <c r="Y484" s="206"/>
      <c r="Z484" s="206"/>
    </row>
    <row r="485" spans="1:26" ht="15.75" hidden="1" customHeight="1" x14ac:dyDescent="0.25">
      <c r="A485" s="396"/>
      <c r="B485" s="260"/>
      <c r="C485" s="210"/>
      <c r="D485" s="209"/>
      <c r="E485" s="209"/>
      <c r="F485" s="209"/>
      <c r="G485" s="209"/>
      <c r="H485" s="209"/>
      <c r="I485" s="209"/>
      <c r="J485" s="209"/>
      <c r="K485" s="209"/>
      <c r="L485" s="209"/>
      <c r="M485" s="209"/>
      <c r="N485" s="209"/>
      <c r="O485" s="206"/>
      <c r="P485" s="206"/>
      <c r="Q485" s="206"/>
      <c r="R485" s="206"/>
      <c r="S485" s="206"/>
      <c r="T485" s="206"/>
      <c r="U485" s="206"/>
      <c r="V485" s="206"/>
      <c r="W485" s="206"/>
      <c r="X485" s="206"/>
      <c r="Y485" s="206"/>
      <c r="Z485" s="206"/>
    </row>
    <row r="486" spans="1:26" ht="15.75" hidden="1" customHeight="1" x14ac:dyDescent="0.25">
      <c r="A486" s="396"/>
      <c r="B486" s="260"/>
      <c r="C486" s="210"/>
      <c r="D486" s="209"/>
      <c r="E486" s="209"/>
      <c r="F486" s="209"/>
      <c r="G486" s="209"/>
      <c r="H486" s="209"/>
      <c r="I486" s="209"/>
      <c r="J486" s="209"/>
      <c r="K486" s="209"/>
      <c r="L486" s="209"/>
      <c r="M486" s="209"/>
      <c r="N486" s="209"/>
      <c r="O486" s="206"/>
      <c r="P486" s="206"/>
      <c r="Q486" s="206"/>
      <c r="R486" s="206"/>
      <c r="S486" s="206"/>
      <c r="T486" s="206"/>
      <c r="U486" s="206"/>
      <c r="V486" s="206"/>
      <c r="W486" s="206"/>
      <c r="X486" s="206"/>
      <c r="Y486" s="206"/>
      <c r="Z486" s="206"/>
    </row>
    <row r="487" spans="1:26" ht="15.75" hidden="1" customHeight="1" x14ac:dyDescent="0.25">
      <c r="A487" s="396"/>
      <c r="B487" s="260"/>
      <c r="C487" s="210"/>
      <c r="D487" s="209"/>
      <c r="E487" s="209"/>
      <c r="F487" s="209"/>
      <c r="G487" s="209"/>
      <c r="H487" s="209"/>
      <c r="I487" s="209"/>
      <c r="J487" s="209"/>
      <c r="K487" s="209"/>
      <c r="L487" s="209"/>
      <c r="M487" s="209"/>
      <c r="N487" s="209"/>
      <c r="O487" s="206"/>
      <c r="P487" s="206"/>
      <c r="Q487" s="206"/>
      <c r="R487" s="206"/>
      <c r="S487" s="206"/>
      <c r="T487" s="206"/>
      <c r="U487" s="206"/>
      <c r="V487" s="206"/>
      <c r="W487" s="206"/>
      <c r="X487" s="206"/>
      <c r="Y487" s="206"/>
      <c r="Z487" s="206"/>
    </row>
    <row r="488" spans="1:26" ht="15.75" hidden="1" customHeight="1" x14ac:dyDescent="0.25">
      <c r="A488" s="396"/>
      <c r="B488" s="260"/>
      <c r="C488" s="210"/>
      <c r="D488" s="209"/>
      <c r="E488" s="209"/>
      <c r="F488" s="209"/>
      <c r="G488" s="209"/>
      <c r="H488" s="209"/>
      <c r="I488" s="209"/>
      <c r="J488" s="209"/>
      <c r="K488" s="209"/>
      <c r="L488" s="209"/>
      <c r="M488" s="209"/>
      <c r="N488" s="209"/>
      <c r="O488" s="206"/>
      <c r="P488" s="206"/>
      <c r="Q488" s="206"/>
      <c r="R488" s="206"/>
      <c r="S488" s="206"/>
      <c r="T488" s="206"/>
      <c r="U488" s="206"/>
      <c r="V488" s="206"/>
      <c r="W488" s="206"/>
      <c r="X488" s="206"/>
      <c r="Y488" s="206"/>
      <c r="Z488" s="206"/>
    </row>
    <row r="489" spans="1:26" ht="15.75" hidden="1" customHeight="1" x14ac:dyDescent="0.25">
      <c r="A489" s="396"/>
      <c r="B489" s="260"/>
      <c r="C489" s="210"/>
      <c r="D489" s="209"/>
      <c r="E489" s="209"/>
      <c r="F489" s="209"/>
      <c r="G489" s="209"/>
      <c r="H489" s="209"/>
      <c r="I489" s="209"/>
      <c r="J489" s="209"/>
      <c r="K489" s="209"/>
      <c r="L489" s="209"/>
      <c r="M489" s="209"/>
      <c r="N489" s="209"/>
      <c r="O489" s="206"/>
      <c r="P489" s="206"/>
      <c r="Q489" s="206"/>
      <c r="R489" s="206"/>
      <c r="S489" s="206"/>
      <c r="T489" s="206"/>
      <c r="U489" s="206"/>
      <c r="V489" s="206"/>
      <c r="W489" s="206"/>
      <c r="X489" s="206"/>
      <c r="Y489" s="206"/>
      <c r="Z489" s="206"/>
    </row>
    <row r="490" spans="1:26" ht="15.75" hidden="1" customHeight="1" x14ac:dyDescent="0.25">
      <c r="A490" s="396"/>
      <c r="B490" s="260"/>
      <c r="C490" s="210"/>
      <c r="D490" s="209"/>
      <c r="E490" s="209"/>
      <c r="F490" s="209"/>
      <c r="G490" s="209"/>
      <c r="H490" s="209"/>
      <c r="I490" s="209"/>
      <c r="J490" s="209"/>
      <c r="K490" s="209"/>
      <c r="L490" s="209"/>
      <c r="M490" s="209"/>
      <c r="N490" s="209"/>
      <c r="O490" s="206"/>
      <c r="P490" s="206"/>
      <c r="Q490" s="206"/>
      <c r="R490" s="206"/>
      <c r="S490" s="206"/>
      <c r="T490" s="206"/>
      <c r="U490" s="206"/>
      <c r="V490" s="206"/>
      <c r="W490" s="206"/>
      <c r="X490" s="206"/>
      <c r="Y490" s="206"/>
      <c r="Z490" s="206"/>
    </row>
    <row r="491" spans="1:26" ht="15.75" hidden="1" customHeight="1" x14ac:dyDescent="0.25">
      <c r="A491" s="396"/>
      <c r="B491" s="260"/>
      <c r="C491" s="210"/>
      <c r="D491" s="209"/>
      <c r="E491" s="209"/>
      <c r="F491" s="209"/>
      <c r="G491" s="209"/>
      <c r="H491" s="209"/>
      <c r="I491" s="209"/>
      <c r="J491" s="209"/>
      <c r="K491" s="209"/>
      <c r="L491" s="209"/>
      <c r="M491" s="209"/>
      <c r="N491" s="209"/>
      <c r="O491" s="206"/>
      <c r="P491" s="206"/>
      <c r="Q491" s="206"/>
      <c r="R491" s="206"/>
      <c r="S491" s="206"/>
      <c r="T491" s="206"/>
      <c r="U491" s="206"/>
      <c r="V491" s="206"/>
      <c r="W491" s="206"/>
      <c r="X491" s="206"/>
      <c r="Y491" s="206"/>
      <c r="Z491" s="206"/>
    </row>
    <row r="492" spans="1:26" ht="15.75" hidden="1" customHeight="1" x14ac:dyDescent="0.25">
      <c r="A492" s="396"/>
      <c r="B492" s="260"/>
      <c r="C492" s="210"/>
      <c r="D492" s="209"/>
      <c r="E492" s="209"/>
      <c r="F492" s="209"/>
      <c r="G492" s="209"/>
      <c r="H492" s="209"/>
      <c r="I492" s="209"/>
      <c r="J492" s="209"/>
      <c r="K492" s="209"/>
      <c r="L492" s="209"/>
      <c r="M492" s="209"/>
      <c r="N492" s="209"/>
      <c r="O492" s="206"/>
      <c r="P492" s="206"/>
      <c r="Q492" s="206"/>
      <c r="R492" s="206"/>
      <c r="S492" s="206"/>
      <c r="T492" s="206"/>
      <c r="U492" s="206"/>
      <c r="V492" s="206"/>
      <c r="W492" s="206"/>
      <c r="X492" s="206"/>
      <c r="Y492" s="206"/>
      <c r="Z492" s="206"/>
    </row>
    <row r="493" spans="1:26" ht="15.75" hidden="1" customHeight="1" x14ac:dyDescent="0.25">
      <c r="A493" s="396"/>
      <c r="B493" s="260"/>
      <c r="C493" s="210"/>
      <c r="D493" s="209"/>
      <c r="E493" s="209"/>
      <c r="F493" s="209"/>
      <c r="G493" s="209"/>
      <c r="H493" s="209"/>
      <c r="I493" s="209"/>
      <c r="J493" s="209"/>
      <c r="K493" s="209"/>
      <c r="L493" s="209"/>
      <c r="M493" s="209"/>
      <c r="N493" s="209"/>
      <c r="O493" s="206"/>
      <c r="P493" s="206"/>
      <c r="Q493" s="206"/>
      <c r="R493" s="206"/>
      <c r="S493" s="206"/>
      <c r="T493" s="206"/>
      <c r="U493" s="206"/>
      <c r="V493" s="206"/>
      <c r="W493" s="206"/>
      <c r="X493" s="206"/>
      <c r="Y493" s="206"/>
      <c r="Z493" s="206"/>
    </row>
    <row r="494" spans="1:26" ht="15.75" hidden="1" customHeight="1" x14ac:dyDescent="0.25">
      <c r="A494" s="396"/>
      <c r="B494" s="260"/>
      <c r="C494" s="210"/>
      <c r="D494" s="209"/>
      <c r="E494" s="209"/>
      <c r="F494" s="209"/>
      <c r="G494" s="209"/>
      <c r="H494" s="209"/>
      <c r="I494" s="209"/>
      <c r="J494" s="209"/>
      <c r="K494" s="209"/>
      <c r="L494" s="209"/>
      <c r="M494" s="209"/>
      <c r="N494" s="209"/>
      <c r="O494" s="206"/>
      <c r="P494" s="206"/>
      <c r="Q494" s="206"/>
      <c r="R494" s="206"/>
      <c r="S494" s="206"/>
      <c r="T494" s="206"/>
      <c r="U494" s="206"/>
      <c r="V494" s="206"/>
      <c r="W494" s="206"/>
      <c r="X494" s="206"/>
      <c r="Y494" s="206"/>
      <c r="Z494" s="206"/>
    </row>
    <row r="495" spans="1:26" ht="15.75" hidden="1" customHeight="1" x14ac:dyDescent="0.25">
      <c r="A495" s="396"/>
      <c r="B495" s="260"/>
      <c r="C495" s="210"/>
      <c r="D495" s="209"/>
      <c r="E495" s="209"/>
      <c r="F495" s="209"/>
      <c r="G495" s="209"/>
      <c r="H495" s="209"/>
      <c r="I495" s="209"/>
      <c r="J495" s="209"/>
      <c r="K495" s="209"/>
      <c r="L495" s="209"/>
      <c r="M495" s="209"/>
      <c r="N495" s="209"/>
      <c r="O495" s="206"/>
      <c r="P495" s="206"/>
      <c r="Q495" s="206"/>
      <c r="R495" s="206"/>
      <c r="S495" s="206"/>
      <c r="T495" s="206"/>
      <c r="U495" s="206"/>
      <c r="V495" s="206"/>
      <c r="W495" s="206"/>
      <c r="X495" s="206"/>
      <c r="Y495" s="206"/>
      <c r="Z495" s="206"/>
    </row>
    <row r="496" spans="1:26" ht="15.75" hidden="1" customHeight="1" x14ac:dyDescent="0.25">
      <c r="A496" s="396"/>
      <c r="B496" s="260"/>
      <c r="C496" s="210"/>
      <c r="D496" s="209"/>
      <c r="E496" s="209"/>
      <c r="F496" s="209"/>
      <c r="G496" s="209"/>
      <c r="H496" s="209"/>
      <c r="I496" s="209"/>
      <c r="J496" s="209"/>
      <c r="K496" s="209"/>
      <c r="L496" s="209"/>
      <c r="M496" s="209"/>
      <c r="N496" s="209"/>
      <c r="O496" s="206"/>
      <c r="P496" s="206"/>
      <c r="Q496" s="206"/>
      <c r="R496" s="206"/>
      <c r="S496" s="206"/>
      <c r="T496" s="206"/>
      <c r="U496" s="206"/>
      <c r="V496" s="206"/>
      <c r="W496" s="206"/>
      <c r="X496" s="206"/>
      <c r="Y496" s="206"/>
      <c r="Z496" s="206"/>
    </row>
    <row r="497" spans="1:26" ht="15.75" hidden="1" customHeight="1" x14ac:dyDescent="0.25">
      <c r="A497" s="396"/>
      <c r="B497" s="260"/>
      <c r="C497" s="210"/>
      <c r="D497" s="209"/>
      <c r="E497" s="209"/>
      <c r="F497" s="209"/>
      <c r="G497" s="209"/>
      <c r="H497" s="209"/>
      <c r="I497" s="209"/>
      <c r="J497" s="209"/>
      <c r="K497" s="209"/>
      <c r="L497" s="209"/>
      <c r="M497" s="209"/>
      <c r="N497" s="209"/>
      <c r="O497" s="206"/>
      <c r="P497" s="206"/>
      <c r="Q497" s="206"/>
      <c r="R497" s="206"/>
      <c r="S497" s="206"/>
      <c r="T497" s="206"/>
      <c r="U497" s="206"/>
      <c r="V497" s="206"/>
      <c r="W497" s="206"/>
      <c r="X497" s="206"/>
      <c r="Y497" s="206"/>
      <c r="Z497" s="206"/>
    </row>
    <row r="498" spans="1:26" ht="15.75" hidden="1" customHeight="1" x14ac:dyDescent="0.25">
      <c r="A498" s="396"/>
      <c r="B498" s="260"/>
      <c r="C498" s="210"/>
      <c r="D498" s="209"/>
      <c r="E498" s="209"/>
      <c r="F498" s="209"/>
      <c r="G498" s="209"/>
      <c r="H498" s="209"/>
      <c r="I498" s="209"/>
      <c r="J498" s="209"/>
      <c r="K498" s="209"/>
      <c r="L498" s="209"/>
      <c r="M498" s="209"/>
      <c r="N498" s="209"/>
      <c r="O498" s="206"/>
      <c r="P498" s="206"/>
      <c r="Q498" s="206"/>
      <c r="R498" s="206"/>
      <c r="S498" s="206"/>
      <c r="T498" s="206"/>
      <c r="U498" s="206"/>
      <c r="V498" s="206"/>
      <c r="W498" s="206"/>
      <c r="X498" s="206"/>
      <c r="Y498" s="206"/>
      <c r="Z498" s="206"/>
    </row>
    <row r="499" spans="1:26" ht="15.75" hidden="1" customHeight="1" x14ac:dyDescent="0.25">
      <c r="A499" s="396"/>
      <c r="B499" s="260"/>
      <c r="C499" s="210"/>
      <c r="D499" s="209"/>
      <c r="E499" s="209"/>
      <c r="F499" s="209"/>
      <c r="G499" s="209"/>
      <c r="H499" s="209"/>
      <c r="I499" s="209"/>
      <c r="J499" s="209"/>
      <c r="K499" s="209"/>
      <c r="L499" s="209"/>
      <c r="M499" s="209"/>
      <c r="N499" s="209"/>
      <c r="O499" s="206"/>
      <c r="P499" s="206"/>
      <c r="Q499" s="206"/>
      <c r="R499" s="206"/>
      <c r="S499" s="206"/>
      <c r="T499" s="206"/>
      <c r="U499" s="206"/>
      <c r="V499" s="206"/>
      <c r="W499" s="206"/>
      <c r="X499" s="206"/>
      <c r="Y499" s="206"/>
      <c r="Z499" s="206"/>
    </row>
    <row r="500" spans="1:26" ht="15.75" hidden="1" customHeight="1" x14ac:dyDescent="0.25">
      <c r="A500" s="396"/>
      <c r="B500" s="260"/>
      <c r="C500" s="210"/>
      <c r="D500" s="209"/>
      <c r="E500" s="209"/>
      <c r="F500" s="209"/>
      <c r="G500" s="209"/>
      <c r="H500" s="209"/>
      <c r="I500" s="209"/>
      <c r="J500" s="209"/>
      <c r="K500" s="209"/>
      <c r="L500" s="209"/>
      <c r="M500" s="209"/>
      <c r="N500" s="209"/>
      <c r="O500" s="206"/>
      <c r="P500" s="206"/>
      <c r="Q500" s="206"/>
      <c r="R500" s="206"/>
      <c r="S500" s="206"/>
      <c r="T500" s="206"/>
      <c r="U500" s="206"/>
      <c r="V500" s="206"/>
      <c r="W500" s="206"/>
      <c r="X500" s="206"/>
      <c r="Y500" s="206"/>
      <c r="Z500" s="206"/>
    </row>
    <row r="501" spans="1:26" ht="15.75" hidden="1" customHeight="1" x14ac:dyDescent="0.25">
      <c r="A501" s="396"/>
      <c r="B501" s="260"/>
      <c r="C501" s="210"/>
      <c r="D501" s="209"/>
      <c r="E501" s="209"/>
      <c r="F501" s="209"/>
      <c r="G501" s="209"/>
      <c r="H501" s="209"/>
      <c r="I501" s="209"/>
      <c r="J501" s="209"/>
      <c r="K501" s="209"/>
      <c r="L501" s="209"/>
      <c r="M501" s="209"/>
      <c r="N501" s="209"/>
      <c r="O501" s="206"/>
      <c r="P501" s="206"/>
      <c r="Q501" s="206"/>
      <c r="R501" s="206"/>
      <c r="S501" s="206"/>
      <c r="T501" s="206"/>
      <c r="U501" s="206"/>
      <c r="V501" s="206"/>
      <c r="W501" s="206"/>
      <c r="X501" s="206"/>
      <c r="Y501" s="206"/>
      <c r="Z501" s="206"/>
    </row>
    <row r="502" spans="1:26" ht="15.75" hidden="1" customHeight="1" x14ac:dyDescent="0.25">
      <c r="A502" s="396"/>
      <c r="B502" s="260"/>
      <c r="C502" s="210"/>
      <c r="D502" s="209"/>
      <c r="E502" s="209"/>
      <c r="F502" s="209"/>
      <c r="G502" s="209"/>
      <c r="H502" s="209"/>
      <c r="I502" s="209"/>
      <c r="J502" s="209"/>
      <c r="K502" s="209"/>
      <c r="L502" s="209"/>
      <c r="M502" s="209"/>
      <c r="N502" s="209"/>
      <c r="O502" s="206"/>
      <c r="P502" s="206"/>
      <c r="Q502" s="206"/>
      <c r="R502" s="206"/>
      <c r="S502" s="206"/>
      <c r="T502" s="206"/>
      <c r="U502" s="206"/>
      <c r="V502" s="206"/>
      <c r="W502" s="206"/>
      <c r="X502" s="206"/>
      <c r="Y502" s="206"/>
      <c r="Z502" s="206"/>
    </row>
    <row r="503" spans="1:26" ht="15.75" hidden="1" customHeight="1" x14ac:dyDescent="0.25">
      <c r="A503" s="396"/>
      <c r="B503" s="260"/>
      <c r="C503" s="210"/>
      <c r="D503" s="209"/>
      <c r="E503" s="209"/>
      <c r="F503" s="209"/>
      <c r="G503" s="209"/>
      <c r="H503" s="209"/>
      <c r="I503" s="209"/>
      <c r="J503" s="209"/>
      <c r="K503" s="209"/>
      <c r="L503" s="209"/>
      <c r="M503" s="209"/>
      <c r="N503" s="209"/>
      <c r="O503" s="206"/>
      <c r="P503" s="206"/>
      <c r="Q503" s="206"/>
      <c r="R503" s="206"/>
      <c r="S503" s="206"/>
      <c r="T503" s="206"/>
      <c r="U503" s="206"/>
      <c r="V503" s="206"/>
      <c r="W503" s="206"/>
      <c r="X503" s="206"/>
      <c r="Y503" s="206"/>
      <c r="Z503" s="206"/>
    </row>
    <row r="504" spans="1:26" ht="15.75" hidden="1" customHeight="1" x14ac:dyDescent="0.25">
      <c r="A504" s="396"/>
      <c r="B504" s="260"/>
      <c r="C504" s="210"/>
      <c r="D504" s="209"/>
      <c r="E504" s="209"/>
      <c r="F504" s="209"/>
      <c r="G504" s="209"/>
      <c r="H504" s="209"/>
      <c r="I504" s="209"/>
      <c r="J504" s="209"/>
      <c r="K504" s="209"/>
      <c r="L504" s="209"/>
      <c r="M504" s="209"/>
      <c r="N504" s="209"/>
      <c r="O504" s="206"/>
      <c r="P504" s="206"/>
      <c r="Q504" s="206"/>
      <c r="R504" s="206"/>
      <c r="S504" s="206"/>
      <c r="T504" s="206"/>
      <c r="U504" s="206"/>
      <c r="V504" s="206"/>
      <c r="W504" s="206"/>
      <c r="X504" s="206"/>
      <c r="Y504" s="206"/>
      <c r="Z504" s="206"/>
    </row>
    <row r="505" spans="1:26" ht="15.75" hidden="1" customHeight="1" x14ac:dyDescent="0.25">
      <c r="A505" s="396"/>
      <c r="B505" s="260"/>
      <c r="C505" s="210"/>
      <c r="D505" s="209"/>
      <c r="E505" s="209"/>
      <c r="F505" s="209"/>
      <c r="G505" s="209"/>
      <c r="H505" s="209"/>
      <c r="I505" s="209"/>
      <c r="J505" s="209"/>
      <c r="K505" s="209"/>
      <c r="L505" s="209"/>
      <c r="M505" s="209"/>
      <c r="N505" s="209"/>
      <c r="O505" s="206"/>
      <c r="P505" s="206"/>
      <c r="Q505" s="206"/>
      <c r="R505" s="206"/>
      <c r="S505" s="206"/>
      <c r="T505" s="206"/>
      <c r="U505" s="206"/>
      <c r="V505" s="206"/>
      <c r="W505" s="206"/>
      <c r="X505" s="206"/>
      <c r="Y505" s="206"/>
      <c r="Z505" s="206"/>
    </row>
    <row r="506" spans="1:26" ht="15.75" hidden="1" customHeight="1" x14ac:dyDescent="0.25">
      <c r="A506" s="396"/>
      <c r="B506" s="260"/>
      <c r="C506" s="210"/>
      <c r="D506" s="209"/>
      <c r="E506" s="209"/>
      <c r="F506" s="209"/>
      <c r="G506" s="209"/>
      <c r="H506" s="209"/>
      <c r="I506" s="209"/>
      <c r="J506" s="209"/>
      <c r="K506" s="209"/>
      <c r="L506" s="209"/>
      <c r="M506" s="209"/>
      <c r="N506" s="209"/>
      <c r="O506" s="206"/>
      <c r="P506" s="206"/>
      <c r="Q506" s="206"/>
      <c r="R506" s="206"/>
      <c r="S506" s="206"/>
      <c r="T506" s="206"/>
      <c r="U506" s="206"/>
      <c r="V506" s="206"/>
      <c r="W506" s="206"/>
      <c r="X506" s="206"/>
      <c r="Y506" s="206"/>
      <c r="Z506" s="206"/>
    </row>
    <row r="507" spans="1:26" ht="15.75" hidden="1" customHeight="1" x14ac:dyDescent="0.25">
      <c r="A507" s="396"/>
      <c r="B507" s="260"/>
      <c r="C507" s="210"/>
      <c r="D507" s="209"/>
      <c r="E507" s="209"/>
      <c r="F507" s="209"/>
      <c r="G507" s="209"/>
      <c r="H507" s="209"/>
      <c r="I507" s="209"/>
      <c r="J507" s="209"/>
      <c r="K507" s="209"/>
      <c r="L507" s="209"/>
      <c r="M507" s="209"/>
      <c r="N507" s="209"/>
      <c r="O507" s="206"/>
      <c r="P507" s="206"/>
      <c r="Q507" s="206"/>
      <c r="R507" s="206"/>
      <c r="S507" s="206"/>
      <c r="T507" s="206"/>
      <c r="U507" s="206"/>
      <c r="V507" s="206"/>
      <c r="W507" s="206"/>
      <c r="X507" s="206"/>
      <c r="Y507" s="206"/>
      <c r="Z507" s="206"/>
    </row>
    <row r="508" spans="1:26" ht="15.75" hidden="1" customHeight="1" x14ac:dyDescent="0.25">
      <c r="A508" s="396"/>
      <c r="B508" s="260"/>
      <c r="C508" s="210"/>
      <c r="D508" s="209"/>
      <c r="E508" s="209"/>
      <c r="F508" s="209"/>
      <c r="G508" s="209"/>
      <c r="H508" s="209"/>
      <c r="I508" s="209"/>
      <c r="J508" s="209"/>
      <c r="K508" s="209"/>
      <c r="L508" s="209"/>
      <c r="M508" s="209"/>
      <c r="N508" s="209"/>
      <c r="O508" s="206"/>
      <c r="P508" s="206"/>
      <c r="Q508" s="206"/>
      <c r="R508" s="206"/>
      <c r="S508" s="206"/>
      <c r="T508" s="206"/>
      <c r="U508" s="206"/>
      <c r="V508" s="206"/>
      <c r="W508" s="206"/>
      <c r="X508" s="206"/>
      <c r="Y508" s="206"/>
      <c r="Z508" s="206"/>
    </row>
    <row r="509" spans="1:26" ht="15.75" hidden="1" customHeight="1" x14ac:dyDescent="0.25">
      <c r="A509" s="396"/>
      <c r="B509" s="260"/>
      <c r="C509" s="210"/>
      <c r="D509" s="209"/>
      <c r="E509" s="209"/>
      <c r="F509" s="209"/>
      <c r="G509" s="209"/>
      <c r="H509" s="209"/>
      <c r="I509" s="209"/>
      <c r="J509" s="209"/>
      <c r="K509" s="209"/>
      <c r="L509" s="209"/>
      <c r="M509" s="209"/>
      <c r="N509" s="209"/>
      <c r="O509" s="206"/>
      <c r="P509" s="206"/>
      <c r="Q509" s="206"/>
      <c r="R509" s="206"/>
      <c r="S509" s="206"/>
      <c r="T509" s="206"/>
      <c r="U509" s="206"/>
      <c r="V509" s="206"/>
      <c r="W509" s="206"/>
      <c r="X509" s="206"/>
      <c r="Y509" s="206"/>
      <c r="Z509" s="206"/>
    </row>
    <row r="510" spans="1:26" ht="15.75" hidden="1" customHeight="1" x14ac:dyDescent="0.25">
      <c r="A510" s="396"/>
      <c r="B510" s="260"/>
      <c r="C510" s="210"/>
      <c r="D510" s="209"/>
      <c r="E510" s="209"/>
      <c r="F510" s="209"/>
      <c r="G510" s="209"/>
      <c r="H510" s="209"/>
      <c r="I510" s="209"/>
      <c r="J510" s="209"/>
      <c r="K510" s="209"/>
      <c r="L510" s="209"/>
      <c r="M510" s="209"/>
      <c r="N510" s="209"/>
      <c r="O510" s="206"/>
      <c r="P510" s="206"/>
      <c r="Q510" s="206"/>
      <c r="R510" s="206"/>
      <c r="S510" s="206"/>
      <c r="T510" s="206"/>
      <c r="U510" s="206"/>
      <c r="V510" s="206"/>
      <c r="W510" s="206"/>
      <c r="X510" s="206"/>
      <c r="Y510" s="206"/>
      <c r="Z510" s="206"/>
    </row>
    <row r="511" spans="1:26" ht="15.75" hidden="1" customHeight="1" x14ac:dyDescent="0.25">
      <c r="A511" s="396"/>
      <c r="B511" s="260"/>
      <c r="C511" s="210"/>
      <c r="D511" s="209"/>
      <c r="E511" s="209"/>
      <c r="F511" s="209"/>
      <c r="G511" s="209"/>
      <c r="H511" s="209"/>
      <c r="I511" s="209"/>
      <c r="J511" s="209"/>
      <c r="K511" s="209"/>
      <c r="L511" s="209"/>
      <c r="M511" s="209"/>
      <c r="N511" s="209"/>
      <c r="O511" s="206"/>
      <c r="P511" s="206"/>
      <c r="Q511" s="206"/>
      <c r="R511" s="206"/>
      <c r="S511" s="206"/>
      <c r="T511" s="206"/>
      <c r="U511" s="206"/>
      <c r="V511" s="206"/>
      <c r="W511" s="206"/>
      <c r="X511" s="206"/>
      <c r="Y511" s="206"/>
      <c r="Z511" s="206"/>
    </row>
    <row r="512" spans="1:26" ht="15.75" hidden="1" customHeight="1" x14ac:dyDescent="0.25">
      <c r="A512" s="396"/>
      <c r="B512" s="260"/>
      <c r="C512" s="210"/>
      <c r="D512" s="209"/>
      <c r="E512" s="209"/>
      <c r="F512" s="209"/>
      <c r="G512" s="209"/>
      <c r="H512" s="209"/>
      <c r="I512" s="209"/>
      <c r="J512" s="209"/>
      <c r="K512" s="209"/>
      <c r="L512" s="209"/>
      <c r="M512" s="209"/>
      <c r="N512" s="209"/>
      <c r="O512" s="206"/>
      <c r="P512" s="206"/>
      <c r="Q512" s="206"/>
      <c r="R512" s="206"/>
      <c r="S512" s="206"/>
      <c r="T512" s="206"/>
      <c r="U512" s="206"/>
      <c r="V512" s="206"/>
      <c r="W512" s="206"/>
      <c r="X512" s="206"/>
      <c r="Y512" s="206"/>
      <c r="Z512" s="206"/>
    </row>
    <row r="513" spans="1:26" ht="15.75" hidden="1" customHeight="1" x14ac:dyDescent="0.25">
      <c r="A513" s="396"/>
      <c r="B513" s="260"/>
      <c r="C513" s="210"/>
      <c r="D513" s="209"/>
      <c r="E513" s="209"/>
      <c r="F513" s="209"/>
      <c r="G513" s="209"/>
      <c r="H513" s="209"/>
      <c r="I513" s="209"/>
      <c r="J513" s="209"/>
      <c r="K513" s="209"/>
      <c r="L513" s="209"/>
      <c r="M513" s="209"/>
      <c r="N513" s="209"/>
      <c r="O513" s="206"/>
      <c r="P513" s="206"/>
      <c r="Q513" s="206"/>
      <c r="R513" s="206"/>
      <c r="S513" s="206"/>
      <c r="T513" s="206"/>
      <c r="U513" s="206"/>
      <c r="V513" s="206"/>
      <c r="W513" s="206"/>
      <c r="X513" s="206"/>
      <c r="Y513" s="206"/>
      <c r="Z513" s="206"/>
    </row>
    <row r="514" spans="1:26" ht="15.75" hidden="1" customHeight="1" x14ac:dyDescent="0.25">
      <c r="A514" s="396"/>
      <c r="B514" s="260"/>
      <c r="C514" s="210"/>
      <c r="D514" s="209"/>
      <c r="E514" s="209"/>
      <c r="F514" s="209"/>
      <c r="G514" s="209"/>
      <c r="H514" s="209"/>
      <c r="I514" s="209"/>
      <c r="J514" s="209"/>
      <c r="K514" s="209"/>
      <c r="L514" s="209"/>
      <c r="M514" s="209"/>
      <c r="N514" s="209"/>
      <c r="O514" s="206"/>
      <c r="P514" s="206"/>
      <c r="Q514" s="206"/>
      <c r="R514" s="206"/>
      <c r="S514" s="206"/>
      <c r="T514" s="206"/>
      <c r="U514" s="206"/>
      <c r="V514" s="206"/>
      <c r="W514" s="206"/>
      <c r="X514" s="206"/>
      <c r="Y514" s="206"/>
      <c r="Z514" s="206"/>
    </row>
    <row r="515" spans="1:26" ht="15.75" hidden="1" customHeight="1" x14ac:dyDescent="0.25">
      <c r="A515" s="396"/>
      <c r="B515" s="260"/>
      <c r="C515" s="210"/>
      <c r="D515" s="209"/>
      <c r="E515" s="209"/>
      <c r="F515" s="209"/>
      <c r="G515" s="209"/>
      <c r="H515" s="209"/>
      <c r="I515" s="209"/>
      <c r="J515" s="209"/>
      <c r="K515" s="209"/>
      <c r="L515" s="209"/>
      <c r="M515" s="209"/>
      <c r="N515" s="209"/>
      <c r="O515" s="206"/>
      <c r="P515" s="206"/>
      <c r="Q515" s="206"/>
      <c r="R515" s="206"/>
      <c r="S515" s="206"/>
      <c r="T515" s="206"/>
      <c r="U515" s="206"/>
      <c r="V515" s="206"/>
      <c r="W515" s="206"/>
      <c r="X515" s="206"/>
      <c r="Y515" s="206"/>
      <c r="Z515" s="206"/>
    </row>
    <row r="516" spans="1:26" ht="15.75" hidden="1" customHeight="1" x14ac:dyDescent="0.25">
      <c r="A516" s="396"/>
      <c r="B516" s="260"/>
      <c r="C516" s="210"/>
      <c r="D516" s="209"/>
      <c r="E516" s="209"/>
      <c r="F516" s="209"/>
      <c r="G516" s="209"/>
      <c r="H516" s="209"/>
      <c r="I516" s="209"/>
      <c r="J516" s="209"/>
      <c r="K516" s="209"/>
      <c r="L516" s="209"/>
      <c r="M516" s="209"/>
      <c r="N516" s="209"/>
      <c r="O516" s="206"/>
      <c r="P516" s="206"/>
      <c r="Q516" s="206"/>
      <c r="R516" s="206"/>
      <c r="S516" s="206"/>
      <c r="T516" s="206"/>
      <c r="U516" s="206"/>
      <c r="V516" s="206"/>
      <c r="W516" s="206"/>
      <c r="X516" s="206"/>
      <c r="Y516" s="206"/>
      <c r="Z516" s="206"/>
    </row>
    <row r="517" spans="1:26" ht="15.75" hidden="1" customHeight="1" x14ac:dyDescent="0.25">
      <c r="A517" s="396"/>
      <c r="B517" s="260"/>
      <c r="C517" s="210"/>
      <c r="D517" s="209"/>
      <c r="E517" s="209"/>
      <c r="F517" s="209"/>
      <c r="G517" s="209"/>
      <c r="H517" s="209"/>
      <c r="I517" s="209"/>
      <c r="J517" s="209"/>
      <c r="K517" s="209"/>
      <c r="L517" s="209"/>
      <c r="M517" s="209"/>
      <c r="N517" s="209"/>
      <c r="O517" s="206"/>
      <c r="P517" s="206"/>
      <c r="Q517" s="206"/>
      <c r="R517" s="206"/>
      <c r="S517" s="206"/>
      <c r="T517" s="206"/>
      <c r="U517" s="206"/>
      <c r="V517" s="206"/>
      <c r="W517" s="206"/>
      <c r="X517" s="206"/>
      <c r="Y517" s="206"/>
      <c r="Z517" s="206"/>
    </row>
    <row r="518" spans="1:26" ht="15.75" hidden="1" customHeight="1" x14ac:dyDescent="0.25">
      <c r="A518" s="396"/>
      <c r="B518" s="260"/>
      <c r="C518" s="210"/>
      <c r="D518" s="209"/>
      <c r="E518" s="209"/>
      <c r="F518" s="209"/>
      <c r="G518" s="209"/>
      <c r="H518" s="209"/>
      <c r="I518" s="209"/>
      <c r="J518" s="209"/>
      <c r="K518" s="209"/>
      <c r="L518" s="209"/>
      <c r="M518" s="209"/>
      <c r="N518" s="209"/>
      <c r="O518" s="206"/>
      <c r="P518" s="206"/>
      <c r="Q518" s="206"/>
      <c r="R518" s="206"/>
      <c r="S518" s="206"/>
      <c r="T518" s="206"/>
      <c r="U518" s="206"/>
      <c r="V518" s="206"/>
      <c r="W518" s="206"/>
      <c r="X518" s="206"/>
      <c r="Y518" s="206"/>
      <c r="Z518" s="206"/>
    </row>
    <row r="519" spans="1:26" ht="15.75" hidden="1" customHeight="1" x14ac:dyDescent="0.25">
      <c r="A519" s="396"/>
      <c r="B519" s="260"/>
      <c r="C519" s="210"/>
      <c r="D519" s="209"/>
      <c r="E519" s="209"/>
      <c r="F519" s="209"/>
      <c r="G519" s="209"/>
      <c r="H519" s="209"/>
      <c r="I519" s="209"/>
      <c r="J519" s="209"/>
      <c r="K519" s="209"/>
      <c r="L519" s="209"/>
      <c r="M519" s="209"/>
      <c r="N519" s="209"/>
      <c r="O519" s="206"/>
      <c r="P519" s="206"/>
      <c r="Q519" s="206"/>
      <c r="R519" s="206"/>
      <c r="S519" s="206"/>
      <c r="T519" s="206"/>
      <c r="U519" s="206"/>
      <c r="V519" s="206"/>
      <c r="W519" s="206"/>
      <c r="X519" s="206"/>
      <c r="Y519" s="206"/>
      <c r="Z519" s="206"/>
    </row>
    <row r="520" spans="1:26" ht="15.75" hidden="1" customHeight="1" x14ac:dyDescent="0.25">
      <c r="A520" s="396"/>
      <c r="B520" s="260"/>
      <c r="C520" s="210"/>
      <c r="D520" s="209"/>
      <c r="E520" s="209"/>
      <c r="F520" s="209"/>
      <c r="G520" s="209"/>
      <c r="H520" s="209"/>
      <c r="I520" s="209"/>
      <c r="J520" s="209"/>
      <c r="K520" s="209"/>
      <c r="L520" s="209"/>
      <c r="M520" s="209"/>
      <c r="N520" s="209"/>
      <c r="O520" s="206"/>
      <c r="P520" s="206"/>
      <c r="Q520" s="206"/>
      <c r="R520" s="206"/>
      <c r="S520" s="206"/>
      <c r="T520" s="206"/>
      <c r="U520" s="206"/>
      <c r="V520" s="206"/>
      <c r="W520" s="206"/>
      <c r="X520" s="206"/>
      <c r="Y520" s="206"/>
      <c r="Z520" s="206"/>
    </row>
    <row r="521" spans="1:26" ht="15.75" hidden="1" customHeight="1" x14ac:dyDescent="0.25">
      <c r="A521" s="396"/>
      <c r="B521" s="260"/>
      <c r="C521" s="210"/>
      <c r="D521" s="209"/>
      <c r="E521" s="209"/>
      <c r="F521" s="209"/>
      <c r="G521" s="209"/>
      <c r="H521" s="209"/>
      <c r="I521" s="209"/>
      <c r="J521" s="209"/>
      <c r="K521" s="209"/>
      <c r="L521" s="209"/>
      <c r="M521" s="209"/>
      <c r="N521" s="209"/>
      <c r="O521" s="206"/>
      <c r="P521" s="206"/>
      <c r="Q521" s="206"/>
      <c r="R521" s="206"/>
      <c r="S521" s="206"/>
      <c r="T521" s="206"/>
      <c r="U521" s="206"/>
      <c r="V521" s="206"/>
      <c r="W521" s="206"/>
      <c r="X521" s="206"/>
      <c r="Y521" s="206"/>
      <c r="Z521" s="206"/>
    </row>
    <row r="522" spans="1:26" ht="15.75" hidden="1" customHeight="1" x14ac:dyDescent="0.25">
      <c r="A522" s="396"/>
      <c r="B522" s="260"/>
      <c r="C522" s="210"/>
      <c r="D522" s="209"/>
      <c r="E522" s="209"/>
      <c r="F522" s="209"/>
      <c r="G522" s="209"/>
      <c r="H522" s="209"/>
      <c r="I522" s="209"/>
      <c r="J522" s="209"/>
      <c r="K522" s="209"/>
      <c r="L522" s="209"/>
      <c r="M522" s="209"/>
      <c r="N522" s="209"/>
      <c r="O522" s="206"/>
      <c r="P522" s="206"/>
      <c r="Q522" s="206"/>
      <c r="R522" s="206"/>
      <c r="S522" s="206"/>
      <c r="T522" s="206"/>
      <c r="U522" s="206"/>
      <c r="V522" s="206"/>
      <c r="W522" s="206"/>
      <c r="X522" s="206"/>
      <c r="Y522" s="206"/>
      <c r="Z522" s="206"/>
    </row>
    <row r="523" spans="1:26" ht="15.75" hidden="1" customHeight="1" x14ac:dyDescent="0.25">
      <c r="A523" s="396"/>
      <c r="B523" s="260"/>
      <c r="C523" s="210"/>
      <c r="D523" s="209"/>
      <c r="E523" s="209"/>
      <c r="F523" s="209"/>
      <c r="G523" s="209"/>
      <c r="H523" s="209"/>
      <c r="I523" s="209"/>
      <c r="J523" s="209"/>
      <c r="K523" s="209"/>
      <c r="L523" s="209"/>
      <c r="M523" s="209"/>
      <c r="N523" s="209"/>
      <c r="O523" s="206"/>
      <c r="P523" s="206"/>
      <c r="Q523" s="206"/>
      <c r="R523" s="206"/>
      <c r="S523" s="206"/>
      <c r="T523" s="206"/>
      <c r="U523" s="206"/>
      <c r="V523" s="206"/>
      <c r="W523" s="206"/>
      <c r="X523" s="206"/>
      <c r="Y523" s="206"/>
      <c r="Z523" s="206"/>
    </row>
    <row r="524" spans="1:26" ht="15.75" hidden="1" customHeight="1" x14ac:dyDescent="0.25">
      <c r="A524" s="396"/>
      <c r="B524" s="260"/>
      <c r="C524" s="210"/>
      <c r="D524" s="209"/>
      <c r="E524" s="209"/>
      <c r="F524" s="209"/>
      <c r="G524" s="209"/>
      <c r="H524" s="209"/>
      <c r="I524" s="209"/>
      <c r="J524" s="209"/>
      <c r="K524" s="209"/>
      <c r="L524" s="209"/>
      <c r="M524" s="209"/>
      <c r="N524" s="209"/>
      <c r="O524" s="206"/>
      <c r="P524" s="206"/>
      <c r="Q524" s="206"/>
      <c r="R524" s="206"/>
      <c r="S524" s="206"/>
      <c r="T524" s="206"/>
      <c r="U524" s="206"/>
      <c r="V524" s="206"/>
      <c r="W524" s="206"/>
      <c r="X524" s="206"/>
      <c r="Y524" s="206"/>
      <c r="Z524" s="206"/>
    </row>
    <row r="525" spans="1:26" ht="15.75" hidden="1" customHeight="1" x14ac:dyDescent="0.25">
      <c r="A525" s="396"/>
      <c r="B525" s="260"/>
      <c r="C525" s="210"/>
      <c r="D525" s="209"/>
      <c r="E525" s="209"/>
      <c r="F525" s="209"/>
      <c r="G525" s="209"/>
      <c r="H525" s="209"/>
      <c r="I525" s="209"/>
      <c r="J525" s="209"/>
      <c r="K525" s="209"/>
      <c r="L525" s="209"/>
      <c r="M525" s="209"/>
      <c r="N525" s="209"/>
      <c r="O525" s="206"/>
      <c r="P525" s="206"/>
      <c r="Q525" s="206"/>
      <c r="R525" s="206"/>
      <c r="S525" s="206"/>
      <c r="T525" s="206"/>
      <c r="U525" s="206"/>
      <c r="V525" s="206"/>
      <c r="W525" s="206"/>
      <c r="X525" s="206"/>
      <c r="Y525" s="206"/>
      <c r="Z525" s="206"/>
    </row>
    <row r="526" spans="1:26" ht="15.75" hidden="1" customHeight="1" x14ac:dyDescent="0.25">
      <c r="A526" s="396"/>
      <c r="B526" s="260"/>
      <c r="C526" s="210"/>
      <c r="D526" s="209"/>
      <c r="E526" s="209"/>
      <c r="F526" s="209"/>
      <c r="G526" s="209"/>
      <c r="H526" s="209"/>
      <c r="I526" s="209"/>
      <c r="J526" s="209"/>
      <c r="K526" s="209"/>
      <c r="L526" s="209"/>
      <c r="M526" s="209"/>
      <c r="N526" s="209"/>
      <c r="O526" s="206"/>
      <c r="P526" s="206"/>
      <c r="Q526" s="206"/>
      <c r="R526" s="206"/>
      <c r="S526" s="206"/>
      <c r="T526" s="206"/>
      <c r="U526" s="206"/>
      <c r="V526" s="206"/>
      <c r="W526" s="206"/>
      <c r="X526" s="206"/>
      <c r="Y526" s="206"/>
      <c r="Z526" s="206"/>
    </row>
    <row r="527" spans="1:26" ht="15.75" hidden="1" customHeight="1" x14ac:dyDescent="0.25">
      <c r="A527" s="396"/>
      <c r="B527" s="260"/>
      <c r="C527" s="210"/>
      <c r="D527" s="209"/>
      <c r="E527" s="209"/>
      <c r="F527" s="209"/>
      <c r="G527" s="209"/>
      <c r="H527" s="209"/>
      <c r="I527" s="209"/>
      <c r="J527" s="209"/>
      <c r="K527" s="209"/>
      <c r="L527" s="209"/>
      <c r="M527" s="209"/>
      <c r="N527" s="209"/>
      <c r="O527" s="206"/>
      <c r="P527" s="206"/>
      <c r="Q527" s="206"/>
      <c r="R527" s="206"/>
      <c r="S527" s="206"/>
      <c r="T527" s="206"/>
      <c r="U527" s="206"/>
      <c r="V527" s="206"/>
      <c r="W527" s="206"/>
      <c r="X527" s="206"/>
      <c r="Y527" s="206"/>
      <c r="Z527" s="206"/>
    </row>
    <row r="528" spans="1:26" ht="15.75" hidden="1" customHeight="1" x14ac:dyDescent="0.25">
      <c r="A528" s="396"/>
      <c r="B528" s="260"/>
      <c r="C528" s="210"/>
      <c r="D528" s="209"/>
      <c r="E528" s="209"/>
      <c r="F528" s="209"/>
      <c r="G528" s="209"/>
      <c r="H528" s="209"/>
      <c r="I528" s="209"/>
      <c r="J528" s="209"/>
      <c r="K528" s="209"/>
      <c r="L528" s="209"/>
      <c r="M528" s="209"/>
      <c r="N528" s="209"/>
      <c r="O528" s="206"/>
      <c r="P528" s="206"/>
      <c r="Q528" s="206"/>
      <c r="R528" s="206"/>
      <c r="S528" s="206"/>
      <c r="T528" s="206"/>
      <c r="U528" s="206"/>
      <c r="V528" s="206"/>
      <c r="W528" s="206"/>
      <c r="X528" s="206"/>
      <c r="Y528" s="206"/>
      <c r="Z528" s="206"/>
    </row>
    <row r="529" spans="1:26" ht="15.75" hidden="1" customHeight="1" x14ac:dyDescent="0.25">
      <c r="A529" s="396"/>
      <c r="B529" s="260"/>
      <c r="C529" s="210"/>
      <c r="D529" s="209"/>
      <c r="E529" s="209"/>
      <c r="F529" s="209"/>
      <c r="G529" s="209"/>
      <c r="H529" s="209"/>
      <c r="I529" s="209"/>
      <c r="J529" s="209"/>
      <c r="K529" s="209"/>
      <c r="L529" s="209"/>
      <c r="M529" s="209"/>
      <c r="N529" s="209"/>
      <c r="O529" s="206"/>
      <c r="P529" s="206"/>
      <c r="Q529" s="206"/>
      <c r="R529" s="206"/>
      <c r="S529" s="206"/>
      <c r="T529" s="206"/>
      <c r="U529" s="206"/>
      <c r="V529" s="206"/>
      <c r="W529" s="206"/>
      <c r="X529" s="206"/>
      <c r="Y529" s="206"/>
      <c r="Z529" s="206"/>
    </row>
    <row r="530" spans="1:26" ht="15.75" hidden="1" customHeight="1" x14ac:dyDescent="0.25">
      <c r="A530" s="396"/>
      <c r="B530" s="260"/>
      <c r="C530" s="210"/>
      <c r="D530" s="209"/>
      <c r="E530" s="209"/>
      <c r="F530" s="209"/>
      <c r="G530" s="209"/>
      <c r="H530" s="209"/>
      <c r="I530" s="209"/>
      <c r="J530" s="209"/>
      <c r="K530" s="209"/>
      <c r="L530" s="209"/>
      <c r="M530" s="209"/>
      <c r="N530" s="209"/>
      <c r="O530" s="206"/>
      <c r="P530" s="206"/>
      <c r="Q530" s="206"/>
      <c r="R530" s="206"/>
      <c r="S530" s="206"/>
      <c r="T530" s="206"/>
      <c r="U530" s="206"/>
      <c r="V530" s="206"/>
      <c r="W530" s="206"/>
      <c r="X530" s="206"/>
      <c r="Y530" s="206"/>
      <c r="Z530" s="206"/>
    </row>
    <row r="531" spans="1:26" ht="15.75" hidden="1" customHeight="1" x14ac:dyDescent="0.25">
      <c r="A531" s="396"/>
      <c r="B531" s="260"/>
      <c r="C531" s="210"/>
      <c r="D531" s="209"/>
      <c r="E531" s="209"/>
      <c r="F531" s="209"/>
      <c r="G531" s="209"/>
      <c r="H531" s="209"/>
      <c r="I531" s="209"/>
      <c r="J531" s="209"/>
      <c r="K531" s="209"/>
      <c r="L531" s="209"/>
      <c r="M531" s="209"/>
      <c r="N531" s="209"/>
      <c r="O531" s="206"/>
      <c r="P531" s="206"/>
      <c r="Q531" s="206"/>
      <c r="R531" s="206"/>
      <c r="S531" s="206"/>
      <c r="T531" s="206"/>
      <c r="U531" s="206"/>
      <c r="V531" s="206"/>
      <c r="W531" s="206"/>
      <c r="X531" s="206"/>
      <c r="Y531" s="206"/>
      <c r="Z531" s="206"/>
    </row>
    <row r="532" spans="1:26" ht="15.75" hidden="1" customHeight="1" x14ac:dyDescent="0.25">
      <c r="A532" s="396"/>
      <c r="B532" s="260"/>
      <c r="C532" s="210"/>
      <c r="D532" s="209"/>
      <c r="E532" s="209"/>
      <c r="F532" s="209"/>
      <c r="G532" s="209"/>
      <c r="H532" s="209"/>
      <c r="I532" s="209"/>
      <c r="J532" s="209"/>
      <c r="K532" s="209"/>
      <c r="L532" s="209"/>
      <c r="M532" s="209"/>
      <c r="N532" s="209"/>
      <c r="O532" s="206"/>
      <c r="P532" s="206"/>
      <c r="Q532" s="206"/>
      <c r="R532" s="206"/>
      <c r="S532" s="206"/>
      <c r="T532" s="206"/>
      <c r="U532" s="206"/>
      <c r="V532" s="206"/>
      <c r="W532" s="206"/>
      <c r="X532" s="206"/>
      <c r="Y532" s="206"/>
      <c r="Z532" s="206"/>
    </row>
    <row r="533" spans="1:26" ht="15.75" hidden="1" customHeight="1" x14ac:dyDescent="0.25">
      <c r="A533" s="396"/>
      <c r="B533" s="260"/>
      <c r="C533" s="210"/>
      <c r="D533" s="209"/>
      <c r="E533" s="209"/>
      <c r="F533" s="209"/>
      <c r="G533" s="209"/>
      <c r="H533" s="209"/>
      <c r="I533" s="209"/>
      <c r="J533" s="209"/>
      <c r="K533" s="209"/>
      <c r="L533" s="209"/>
      <c r="M533" s="209"/>
      <c r="N533" s="209"/>
      <c r="O533" s="206"/>
      <c r="P533" s="206"/>
      <c r="Q533" s="206"/>
      <c r="R533" s="206"/>
      <c r="S533" s="206"/>
      <c r="T533" s="206"/>
      <c r="U533" s="206"/>
      <c r="V533" s="206"/>
      <c r="W533" s="206"/>
      <c r="X533" s="206"/>
      <c r="Y533" s="206"/>
      <c r="Z533" s="206"/>
    </row>
    <row r="534" spans="1:26" ht="15.75" hidden="1" customHeight="1" x14ac:dyDescent="0.25">
      <c r="A534" s="396"/>
      <c r="B534" s="260"/>
      <c r="C534" s="210"/>
      <c r="D534" s="209"/>
      <c r="E534" s="209"/>
      <c r="F534" s="209"/>
      <c r="G534" s="209"/>
      <c r="H534" s="209"/>
      <c r="I534" s="209"/>
      <c r="J534" s="209"/>
      <c r="K534" s="209"/>
      <c r="L534" s="209"/>
      <c r="M534" s="209"/>
      <c r="N534" s="209"/>
      <c r="O534" s="206"/>
      <c r="P534" s="206"/>
      <c r="Q534" s="206"/>
      <c r="R534" s="206"/>
      <c r="S534" s="206"/>
      <c r="T534" s="206"/>
      <c r="U534" s="206"/>
      <c r="V534" s="206"/>
      <c r="W534" s="206"/>
      <c r="X534" s="206"/>
      <c r="Y534" s="206"/>
      <c r="Z534" s="206"/>
    </row>
    <row r="535" spans="1:26" ht="15.75" hidden="1" customHeight="1" x14ac:dyDescent="0.25">
      <c r="A535" s="396"/>
      <c r="B535" s="260"/>
      <c r="C535" s="210"/>
      <c r="D535" s="209"/>
      <c r="E535" s="209"/>
      <c r="F535" s="209"/>
      <c r="G535" s="209"/>
      <c r="H535" s="209"/>
      <c r="I535" s="209"/>
      <c r="J535" s="209"/>
      <c r="K535" s="209"/>
      <c r="L535" s="209"/>
      <c r="M535" s="209"/>
      <c r="N535" s="209"/>
      <c r="O535" s="206"/>
      <c r="P535" s="206"/>
      <c r="Q535" s="206"/>
      <c r="R535" s="206"/>
      <c r="S535" s="206"/>
      <c r="T535" s="206"/>
      <c r="U535" s="206"/>
      <c r="V535" s="206"/>
      <c r="W535" s="206"/>
      <c r="X535" s="206"/>
      <c r="Y535" s="206"/>
      <c r="Z535" s="206"/>
    </row>
    <row r="536" spans="1:26" ht="15.75" hidden="1" customHeight="1" x14ac:dyDescent="0.25">
      <c r="A536" s="396"/>
      <c r="B536" s="260"/>
      <c r="C536" s="210"/>
      <c r="D536" s="209"/>
      <c r="E536" s="209"/>
      <c r="F536" s="209"/>
      <c r="G536" s="209"/>
      <c r="H536" s="209"/>
      <c r="I536" s="209"/>
      <c r="J536" s="209"/>
      <c r="K536" s="209"/>
      <c r="L536" s="209"/>
      <c r="M536" s="209"/>
      <c r="N536" s="209"/>
      <c r="O536" s="206"/>
      <c r="P536" s="206"/>
      <c r="Q536" s="206"/>
      <c r="R536" s="206"/>
      <c r="S536" s="206"/>
      <c r="T536" s="206"/>
      <c r="U536" s="206"/>
      <c r="V536" s="206"/>
      <c r="W536" s="206"/>
      <c r="X536" s="206"/>
      <c r="Y536" s="206"/>
      <c r="Z536" s="206"/>
    </row>
    <row r="537" spans="1:26" ht="15.75" hidden="1" customHeight="1" x14ac:dyDescent="0.25">
      <c r="A537" s="396"/>
      <c r="B537" s="260"/>
      <c r="C537" s="210"/>
      <c r="D537" s="209"/>
      <c r="E537" s="209"/>
      <c r="F537" s="209"/>
      <c r="G537" s="209"/>
      <c r="H537" s="209"/>
      <c r="I537" s="209"/>
      <c r="J537" s="209"/>
      <c r="K537" s="209"/>
      <c r="L537" s="209"/>
      <c r="M537" s="209"/>
      <c r="N537" s="209"/>
      <c r="O537" s="206"/>
      <c r="P537" s="206"/>
      <c r="Q537" s="206"/>
      <c r="R537" s="206"/>
      <c r="S537" s="206"/>
      <c r="T537" s="206"/>
      <c r="U537" s="206"/>
      <c r="V537" s="206"/>
      <c r="W537" s="206"/>
      <c r="X537" s="206"/>
      <c r="Y537" s="206"/>
      <c r="Z537" s="206"/>
    </row>
    <row r="538" spans="1:26" ht="15.75" hidden="1" customHeight="1" x14ac:dyDescent="0.25">
      <c r="A538" s="396"/>
      <c r="B538" s="260"/>
      <c r="C538" s="210"/>
      <c r="D538" s="209"/>
      <c r="E538" s="209"/>
      <c r="F538" s="209"/>
      <c r="G538" s="209"/>
      <c r="H538" s="209"/>
      <c r="I538" s="209"/>
      <c r="J538" s="209"/>
      <c r="K538" s="209"/>
      <c r="L538" s="209"/>
      <c r="M538" s="209"/>
      <c r="N538" s="209"/>
      <c r="O538" s="206"/>
      <c r="P538" s="206"/>
      <c r="Q538" s="206"/>
      <c r="R538" s="206"/>
      <c r="S538" s="206"/>
      <c r="T538" s="206"/>
      <c r="U538" s="206"/>
      <c r="V538" s="206"/>
      <c r="W538" s="206"/>
      <c r="X538" s="206"/>
      <c r="Y538" s="206"/>
      <c r="Z538" s="206"/>
    </row>
    <row r="539" spans="1:26" ht="15.75" hidden="1" customHeight="1" x14ac:dyDescent="0.25">
      <c r="A539" s="396"/>
      <c r="B539" s="260"/>
      <c r="C539" s="210"/>
      <c r="D539" s="209"/>
      <c r="E539" s="209"/>
      <c r="F539" s="209"/>
      <c r="G539" s="209"/>
      <c r="H539" s="209"/>
      <c r="I539" s="209"/>
      <c r="J539" s="209"/>
      <c r="K539" s="209"/>
      <c r="L539" s="209"/>
      <c r="M539" s="209"/>
      <c r="N539" s="209"/>
      <c r="O539" s="206"/>
      <c r="P539" s="206"/>
      <c r="Q539" s="206"/>
      <c r="R539" s="206"/>
      <c r="S539" s="206"/>
      <c r="T539" s="206"/>
      <c r="U539" s="206"/>
      <c r="V539" s="206"/>
      <c r="W539" s="206"/>
      <c r="X539" s="206"/>
      <c r="Y539" s="206"/>
      <c r="Z539" s="206"/>
    </row>
    <row r="540" spans="1:26" ht="15.75" hidden="1" customHeight="1" x14ac:dyDescent="0.25">
      <c r="A540" s="396"/>
      <c r="B540" s="260"/>
      <c r="C540" s="210"/>
      <c r="D540" s="209"/>
      <c r="E540" s="209"/>
      <c r="F540" s="209"/>
      <c r="G540" s="209"/>
      <c r="H540" s="209"/>
      <c r="I540" s="209"/>
      <c r="J540" s="209"/>
      <c r="K540" s="209"/>
      <c r="L540" s="209"/>
      <c r="M540" s="209"/>
      <c r="N540" s="209"/>
      <c r="O540" s="206"/>
      <c r="P540" s="206"/>
      <c r="Q540" s="206"/>
      <c r="R540" s="206"/>
      <c r="S540" s="206"/>
      <c r="T540" s="206"/>
      <c r="U540" s="206"/>
      <c r="V540" s="206"/>
      <c r="W540" s="206"/>
      <c r="X540" s="206"/>
      <c r="Y540" s="206"/>
      <c r="Z540" s="206"/>
    </row>
    <row r="541" spans="1:26" ht="15.75" hidden="1" customHeight="1" x14ac:dyDescent="0.25">
      <c r="A541" s="396"/>
      <c r="B541" s="260"/>
      <c r="C541" s="210"/>
      <c r="D541" s="209"/>
      <c r="E541" s="209"/>
      <c r="F541" s="209"/>
      <c r="G541" s="209"/>
      <c r="H541" s="209"/>
      <c r="I541" s="209"/>
      <c r="J541" s="209"/>
      <c r="K541" s="209"/>
      <c r="L541" s="209"/>
      <c r="M541" s="209"/>
      <c r="N541" s="209"/>
      <c r="O541" s="206"/>
      <c r="P541" s="206"/>
      <c r="Q541" s="206"/>
      <c r="R541" s="206"/>
      <c r="S541" s="206"/>
      <c r="T541" s="206"/>
      <c r="U541" s="206"/>
      <c r="V541" s="206"/>
      <c r="W541" s="206"/>
      <c r="X541" s="206"/>
      <c r="Y541" s="206"/>
      <c r="Z541" s="206"/>
    </row>
    <row r="542" spans="1:26" ht="15.75" hidden="1" customHeight="1" x14ac:dyDescent="0.25">
      <c r="A542" s="396"/>
      <c r="B542" s="260"/>
      <c r="C542" s="210"/>
      <c r="D542" s="209"/>
      <c r="E542" s="209"/>
      <c r="F542" s="209"/>
      <c r="G542" s="209"/>
      <c r="H542" s="209"/>
      <c r="I542" s="209"/>
      <c r="J542" s="209"/>
      <c r="K542" s="209"/>
      <c r="L542" s="209"/>
      <c r="M542" s="209"/>
      <c r="N542" s="209"/>
      <c r="O542" s="206"/>
      <c r="P542" s="206"/>
      <c r="Q542" s="206"/>
      <c r="R542" s="206"/>
      <c r="S542" s="206"/>
      <c r="T542" s="206"/>
      <c r="U542" s="206"/>
      <c r="V542" s="206"/>
      <c r="W542" s="206"/>
      <c r="X542" s="206"/>
      <c r="Y542" s="206"/>
      <c r="Z542" s="206"/>
    </row>
    <row r="543" spans="1:26" ht="15.75" hidden="1" customHeight="1" x14ac:dyDescent="0.25">
      <c r="A543" s="396"/>
      <c r="B543" s="260"/>
      <c r="C543" s="210"/>
      <c r="D543" s="209"/>
      <c r="E543" s="209"/>
      <c r="F543" s="209"/>
      <c r="G543" s="209"/>
      <c r="H543" s="209"/>
      <c r="I543" s="209"/>
      <c r="J543" s="209"/>
      <c r="K543" s="209"/>
      <c r="L543" s="209"/>
      <c r="M543" s="209"/>
      <c r="N543" s="209"/>
      <c r="O543" s="206"/>
      <c r="P543" s="206"/>
      <c r="Q543" s="206"/>
      <c r="R543" s="206"/>
      <c r="S543" s="206"/>
      <c r="T543" s="206"/>
      <c r="U543" s="206"/>
      <c r="V543" s="206"/>
      <c r="W543" s="206"/>
      <c r="X543" s="206"/>
      <c r="Y543" s="206"/>
      <c r="Z543" s="206"/>
    </row>
    <row r="544" spans="1:26" ht="15.75" hidden="1" customHeight="1" x14ac:dyDescent="0.25">
      <c r="A544" s="396"/>
      <c r="B544" s="260"/>
      <c r="C544" s="210"/>
      <c r="D544" s="209"/>
      <c r="E544" s="209"/>
      <c r="F544" s="209"/>
      <c r="G544" s="209"/>
      <c r="H544" s="209"/>
      <c r="I544" s="209"/>
      <c r="J544" s="209"/>
      <c r="K544" s="209"/>
      <c r="L544" s="209"/>
      <c r="M544" s="209"/>
      <c r="N544" s="209"/>
      <c r="O544" s="206"/>
      <c r="P544" s="206"/>
      <c r="Q544" s="206"/>
      <c r="R544" s="206"/>
      <c r="S544" s="206"/>
      <c r="T544" s="206"/>
      <c r="U544" s="206"/>
      <c r="V544" s="206"/>
      <c r="W544" s="206"/>
      <c r="X544" s="206"/>
      <c r="Y544" s="206"/>
      <c r="Z544" s="206"/>
    </row>
    <row r="545" spans="1:26" ht="15.75" hidden="1" customHeight="1" x14ac:dyDescent="0.25">
      <c r="A545" s="396"/>
      <c r="B545" s="260"/>
      <c r="C545" s="210"/>
      <c r="D545" s="209"/>
      <c r="E545" s="209"/>
      <c r="F545" s="209"/>
      <c r="G545" s="209"/>
      <c r="H545" s="209"/>
      <c r="I545" s="209"/>
      <c r="J545" s="209"/>
      <c r="K545" s="209"/>
      <c r="L545" s="209"/>
      <c r="M545" s="209"/>
      <c r="N545" s="209"/>
      <c r="O545" s="206"/>
      <c r="P545" s="206"/>
      <c r="Q545" s="206"/>
      <c r="R545" s="206"/>
      <c r="S545" s="206"/>
      <c r="T545" s="206"/>
      <c r="U545" s="206"/>
      <c r="V545" s="206"/>
      <c r="W545" s="206"/>
      <c r="X545" s="206"/>
      <c r="Y545" s="206"/>
      <c r="Z545" s="206"/>
    </row>
    <row r="546" spans="1:26" ht="15.75" hidden="1" customHeight="1" x14ac:dyDescent="0.25">
      <c r="A546" s="396"/>
      <c r="B546" s="260"/>
      <c r="C546" s="210"/>
      <c r="D546" s="209"/>
      <c r="E546" s="209"/>
      <c r="F546" s="209"/>
      <c r="G546" s="209"/>
      <c r="H546" s="209"/>
      <c r="I546" s="209"/>
      <c r="J546" s="209"/>
      <c r="K546" s="209"/>
      <c r="L546" s="209"/>
      <c r="M546" s="209"/>
      <c r="N546" s="209"/>
      <c r="O546" s="206"/>
      <c r="P546" s="206"/>
      <c r="Q546" s="206"/>
      <c r="R546" s="206"/>
      <c r="S546" s="206"/>
      <c r="T546" s="206"/>
      <c r="U546" s="206"/>
      <c r="V546" s="206"/>
      <c r="W546" s="206"/>
      <c r="X546" s="206"/>
      <c r="Y546" s="206"/>
      <c r="Z546" s="206"/>
    </row>
    <row r="547" spans="1:26" ht="15.75" hidden="1" customHeight="1" x14ac:dyDescent="0.25">
      <c r="A547" s="396"/>
      <c r="B547" s="260"/>
      <c r="C547" s="210"/>
      <c r="D547" s="209"/>
      <c r="E547" s="209"/>
      <c r="F547" s="209"/>
      <c r="G547" s="209"/>
      <c r="H547" s="209"/>
      <c r="I547" s="209"/>
      <c r="J547" s="209"/>
      <c r="K547" s="209"/>
      <c r="L547" s="209"/>
      <c r="M547" s="209"/>
      <c r="N547" s="209"/>
      <c r="O547" s="206"/>
      <c r="P547" s="206"/>
      <c r="Q547" s="206"/>
      <c r="R547" s="206"/>
      <c r="S547" s="206"/>
      <c r="T547" s="206"/>
      <c r="U547" s="206"/>
      <c r="V547" s="206"/>
      <c r="W547" s="206"/>
      <c r="X547" s="206"/>
      <c r="Y547" s="206"/>
      <c r="Z547" s="206"/>
    </row>
    <row r="548" spans="1:26" ht="15.75" hidden="1" customHeight="1" x14ac:dyDescent="0.25">
      <c r="A548" s="396"/>
      <c r="B548" s="260"/>
      <c r="C548" s="210"/>
      <c r="D548" s="209"/>
      <c r="E548" s="209"/>
      <c r="F548" s="209"/>
      <c r="G548" s="209"/>
      <c r="H548" s="209"/>
      <c r="I548" s="209"/>
      <c r="J548" s="209"/>
      <c r="K548" s="209"/>
      <c r="L548" s="209"/>
      <c r="M548" s="209"/>
      <c r="N548" s="209"/>
      <c r="O548" s="206"/>
      <c r="P548" s="206"/>
      <c r="Q548" s="206"/>
      <c r="R548" s="206"/>
      <c r="S548" s="206"/>
      <c r="T548" s="206"/>
      <c r="U548" s="206"/>
      <c r="V548" s="206"/>
      <c r="W548" s="206"/>
      <c r="X548" s="206"/>
      <c r="Y548" s="206"/>
      <c r="Z548" s="206"/>
    </row>
    <row r="549" spans="1:26" ht="15.75" hidden="1" customHeight="1" x14ac:dyDescent="0.25">
      <c r="A549" s="396"/>
      <c r="B549" s="260"/>
      <c r="C549" s="210"/>
      <c r="D549" s="209"/>
      <c r="E549" s="209"/>
      <c r="F549" s="209"/>
      <c r="G549" s="209"/>
      <c r="H549" s="209"/>
      <c r="I549" s="209"/>
      <c r="J549" s="209"/>
      <c r="K549" s="209"/>
      <c r="L549" s="209"/>
      <c r="M549" s="209"/>
      <c r="N549" s="209"/>
      <c r="O549" s="206"/>
      <c r="P549" s="206"/>
      <c r="Q549" s="206"/>
      <c r="R549" s="206"/>
      <c r="S549" s="206"/>
      <c r="T549" s="206"/>
      <c r="U549" s="206"/>
      <c r="V549" s="206"/>
      <c r="W549" s="206"/>
      <c r="X549" s="206"/>
      <c r="Y549" s="206"/>
      <c r="Z549" s="206"/>
    </row>
    <row r="550" spans="1:26" ht="15.75" hidden="1" customHeight="1" x14ac:dyDescent="0.25">
      <c r="A550" s="396"/>
      <c r="B550" s="260"/>
      <c r="C550" s="210"/>
      <c r="D550" s="209"/>
      <c r="E550" s="209"/>
      <c r="F550" s="209"/>
      <c r="G550" s="209"/>
      <c r="H550" s="209"/>
      <c r="I550" s="209"/>
      <c r="J550" s="209"/>
      <c r="K550" s="209"/>
      <c r="L550" s="209"/>
      <c r="M550" s="209"/>
      <c r="N550" s="209"/>
      <c r="O550" s="206"/>
      <c r="P550" s="206"/>
      <c r="Q550" s="206"/>
      <c r="R550" s="206"/>
      <c r="S550" s="206"/>
      <c r="T550" s="206"/>
      <c r="U550" s="206"/>
      <c r="V550" s="206"/>
      <c r="W550" s="206"/>
      <c r="X550" s="206"/>
      <c r="Y550" s="206"/>
      <c r="Z550" s="206"/>
    </row>
    <row r="551" spans="1:26" ht="15.75" hidden="1" customHeight="1" x14ac:dyDescent="0.25">
      <c r="A551" s="396"/>
      <c r="B551" s="260"/>
      <c r="C551" s="210"/>
      <c r="D551" s="209"/>
      <c r="E551" s="209"/>
      <c r="F551" s="209"/>
      <c r="G551" s="209"/>
      <c r="H551" s="209"/>
      <c r="I551" s="209"/>
      <c r="J551" s="209"/>
      <c r="K551" s="209"/>
      <c r="L551" s="209"/>
      <c r="M551" s="209"/>
      <c r="N551" s="209"/>
      <c r="O551" s="206"/>
      <c r="P551" s="206"/>
      <c r="Q551" s="206"/>
      <c r="R551" s="206"/>
      <c r="S551" s="206"/>
      <c r="T551" s="206"/>
      <c r="U551" s="206"/>
      <c r="V551" s="206"/>
      <c r="W551" s="206"/>
      <c r="X551" s="206"/>
      <c r="Y551" s="206"/>
      <c r="Z551" s="206"/>
    </row>
    <row r="552" spans="1:26" ht="15.75" hidden="1" customHeight="1" x14ac:dyDescent="0.25">
      <c r="A552" s="396"/>
      <c r="B552" s="260"/>
      <c r="C552" s="210"/>
      <c r="D552" s="209"/>
      <c r="E552" s="209"/>
      <c r="F552" s="209"/>
      <c r="G552" s="209"/>
      <c r="H552" s="209"/>
      <c r="I552" s="209"/>
      <c r="J552" s="209"/>
      <c r="K552" s="209"/>
      <c r="L552" s="209"/>
      <c r="M552" s="209"/>
      <c r="N552" s="209"/>
      <c r="O552" s="206"/>
      <c r="P552" s="206"/>
      <c r="Q552" s="206"/>
      <c r="R552" s="206"/>
      <c r="S552" s="206"/>
      <c r="T552" s="206"/>
      <c r="U552" s="206"/>
      <c r="V552" s="206"/>
      <c r="W552" s="206"/>
      <c r="X552" s="206"/>
      <c r="Y552" s="206"/>
      <c r="Z552" s="206"/>
    </row>
    <row r="553" spans="1:26" ht="15.75" hidden="1" customHeight="1" x14ac:dyDescent="0.25">
      <c r="A553" s="396"/>
      <c r="B553" s="260"/>
      <c r="C553" s="210"/>
      <c r="D553" s="209"/>
      <c r="E553" s="209"/>
      <c r="F553" s="209"/>
      <c r="G553" s="209"/>
      <c r="H553" s="209"/>
      <c r="I553" s="209"/>
      <c r="J553" s="209"/>
      <c r="K553" s="209"/>
      <c r="L553" s="209"/>
      <c r="M553" s="209"/>
      <c r="N553" s="209"/>
      <c r="O553" s="206"/>
      <c r="P553" s="206"/>
      <c r="Q553" s="206"/>
      <c r="R553" s="206"/>
      <c r="S553" s="206"/>
      <c r="T553" s="206"/>
      <c r="U553" s="206"/>
      <c r="V553" s="206"/>
      <c r="W553" s="206"/>
      <c r="X553" s="206"/>
      <c r="Y553" s="206"/>
      <c r="Z553" s="206"/>
    </row>
    <row r="554" spans="1:26" ht="15.75" hidden="1" customHeight="1" x14ac:dyDescent="0.25">
      <c r="A554" s="396"/>
      <c r="B554" s="260"/>
      <c r="C554" s="210"/>
      <c r="D554" s="209"/>
      <c r="E554" s="209"/>
      <c r="F554" s="209"/>
      <c r="G554" s="209"/>
      <c r="H554" s="209"/>
      <c r="I554" s="209"/>
      <c r="J554" s="209"/>
      <c r="K554" s="209"/>
      <c r="L554" s="209"/>
      <c r="M554" s="209"/>
      <c r="N554" s="209"/>
      <c r="O554" s="206"/>
      <c r="P554" s="206"/>
      <c r="Q554" s="206"/>
      <c r="R554" s="206"/>
      <c r="S554" s="206"/>
      <c r="T554" s="206"/>
      <c r="U554" s="206"/>
      <c r="V554" s="206"/>
      <c r="W554" s="206"/>
      <c r="X554" s="206"/>
      <c r="Y554" s="206"/>
      <c r="Z554" s="206"/>
    </row>
    <row r="555" spans="1:26" ht="15.75" hidden="1" customHeight="1" x14ac:dyDescent="0.25">
      <c r="A555" s="396"/>
      <c r="B555" s="260"/>
      <c r="C555" s="210"/>
      <c r="D555" s="209"/>
      <c r="E555" s="209"/>
      <c r="F555" s="209"/>
      <c r="G555" s="209"/>
      <c r="H555" s="209"/>
      <c r="I555" s="209"/>
      <c r="J555" s="209"/>
      <c r="K555" s="209"/>
      <c r="L555" s="209"/>
      <c r="M555" s="209"/>
      <c r="N555" s="209"/>
      <c r="O555" s="206"/>
      <c r="P555" s="206"/>
      <c r="Q555" s="206"/>
      <c r="R555" s="206"/>
      <c r="S555" s="206"/>
      <c r="T555" s="206"/>
      <c r="U555" s="206"/>
      <c r="V555" s="206"/>
      <c r="W555" s="206"/>
      <c r="X555" s="206"/>
      <c r="Y555" s="206"/>
      <c r="Z555" s="206"/>
    </row>
    <row r="556" spans="1:26" ht="15.75" hidden="1" customHeight="1" x14ac:dyDescent="0.25">
      <c r="A556" s="396"/>
      <c r="B556" s="260"/>
      <c r="C556" s="210"/>
      <c r="D556" s="209"/>
      <c r="E556" s="209"/>
      <c r="F556" s="209"/>
      <c r="G556" s="209"/>
      <c r="H556" s="209"/>
      <c r="I556" s="209"/>
      <c r="J556" s="209"/>
      <c r="K556" s="209"/>
      <c r="L556" s="209"/>
      <c r="M556" s="209"/>
      <c r="N556" s="209"/>
      <c r="O556" s="206"/>
      <c r="P556" s="206"/>
      <c r="Q556" s="206"/>
      <c r="R556" s="206"/>
      <c r="S556" s="206"/>
      <c r="T556" s="206"/>
      <c r="U556" s="206"/>
      <c r="V556" s="206"/>
      <c r="W556" s="206"/>
      <c r="X556" s="206"/>
      <c r="Y556" s="206"/>
      <c r="Z556" s="206"/>
    </row>
    <row r="557" spans="1:26" ht="15.75" hidden="1" customHeight="1" x14ac:dyDescent="0.25">
      <c r="A557" s="396"/>
      <c r="B557" s="260"/>
      <c r="C557" s="210"/>
      <c r="D557" s="209"/>
      <c r="E557" s="209"/>
      <c r="F557" s="209"/>
      <c r="G557" s="209"/>
      <c r="H557" s="209"/>
      <c r="I557" s="209"/>
      <c r="J557" s="209"/>
      <c r="K557" s="209"/>
      <c r="L557" s="209"/>
      <c r="M557" s="209"/>
      <c r="N557" s="209"/>
      <c r="O557" s="206"/>
      <c r="P557" s="206"/>
      <c r="Q557" s="206"/>
      <c r="R557" s="206"/>
      <c r="S557" s="206"/>
      <c r="T557" s="206"/>
      <c r="U557" s="206"/>
      <c r="V557" s="206"/>
      <c r="W557" s="206"/>
      <c r="X557" s="206"/>
      <c r="Y557" s="206"/>
      <c r="Z557" s="206"/>
    </row>
    <row r="558" spans="1:26" ht="15.75" hidden="1" customHeight="1" x14ac:dyDescent="0.25">
      <c r="A558" s="396"/>
      <c r="B558" s="260"/>
      <c r="C558" s="210"/>
      <c r="D558" s="209"/>
      <c r="E558" s="209"/>
      <c r="F558" s="209"/>
      <c r="G558" s="209"/>
      <c r="H558" s="209"/>
      <c r="I558" s="209"/>
      <c r="J558" s="209"/>
      <c r="K558" s="209"/>
      <c r="L558" s="209"/>
      <c r="M558" s="209"/>
      <c r="N558" s="209"/>
      <c r="O558" s="206"/>
      <c r="P558" s="206"/>
      <c r="Q558" s="206"/>
      <c r="R558" s="206"/>
      <c r="S558" s="206"/>
      <c r="T558" s="206"/>
      <c r="U558" s="206"/>
      <c r="V558" s="206"/>
      <c r="W558" s="206"/>
      <c r="X558" s="206"/>
      <c r="Y558" s="206"/>
      <c r="Z558" s="206"/>
    </row>
    <row r="559" spans="1:26" ht="15.75" hidden="1" customHeight="1" x14ac:dyDescent="0.25">
      <c r="A559" s="396"/>
      <c r="B559" s="260"/>
      <c r="C559" s="210"/>
      <c r="D559" s="209"/>
      <c r="E559" s="209"/>
      <c r="F559" s="209"/>
      <c r="G559" s="209"/>
      <c r="H559" s="209"/>
      <c r="I559" s="209"/>
      <c r="J559" s="209"/>
      <c r="K559" s="209"/>
      <c r="L559" s="209"/>
      <c r="M559" s="209"/>
      <c r="N559" s="209"/>
      <c r="O559" s="206"/>
      <c r="P559" s="206"/>
      <c r="Q559" s="206"/>
      <c r="R559" s="206"/>
      <c r="S559" s="206"/>
      <c r="T559" s="206"/>
      <c r="U559" s="206"/>
      <c r="V559" s="206"/>
      <c r="W559" s="206"/>
      <c r="X559" s="206"/>
      <c r="Y559" s="206"/>
      <c r="Z559" s="206"/>
    </row>
    <row r="560" spans="1:26" ht="15.75" hidden="1" customHeight="1" x14ac:dyDescent="0.25">
      <c r="A560" s="396"/>
      <c r="B560" s="260"/>
      <c r="C560" s="210"/>
      <c r="D560" s="209"/>
      <c r="E560" s="209"/>
      <c r="F560" s="209"/>
      <c r="G560" s="209"/>
      <c r="H560" s="209"/>
      <c r="I560" s="209"/>
      <c r="J560" s="209"/>
      <c r="K560" s="209"/>
      <c r="L560" s="209"/>
      <c r="M560" s="209"/>
      <c r="N560" s="209"/>
      <c r="O560" s="206"/>
      <c r="P560" s="206"/>
      <c r="Q560" s="206"/>
      <c r="R560" s="206"/>
      <c r="S560" s="206"/>
      <c r="T560" s="206"/>
      <c r="U560" s="206"/>
      <c r="V560" s="206"/>
      <c r="W560" s="206"/>
      <c r="X560" s="206"/>
      <c r="Y560" s="206"/>
      <c r="Z560" s="206"/>
    </row>
    <row r="561" spans="1:26" ht="15.75" hidden="1" customHeight="1" x14ac:dyDescent="0.25">
      <c r="A561" s="396"/>
      <c r="B561" s="260"/>
      <c r="C561" s="210"/>
      <c r="D561" s="209"/>
      <c r="E561" s="209"/>
      <c r="F561" s="209"/>
      <c r="G561" s="209"/>
      <c r="H561" s="209"/>
      <c r="I561" s="209"/>
      <c r="J561" s="209"/>
      <c r="K561" s="209"/>
      <c r="L561" s="209"/>
      <c r="M561" s="209"/>
      <c r="N561" s="209"/>
      <c r="O561" s="206"/>
      <c r="P561" s="206"/>
      <c r="Q561" s="206"/>
      <c r="R561" s="206"/>
      <c r="S561" s="206"/>
      <c r="T561" s="206"/>
      <c r="U561" s="206"/>
      <c r="V561" s="206"/>
      <c r="W561" s="206"/>
      <c r="X561" s="206"/>
      <c r="Y561" s="206"/>
      <c r="Z561" s="206"/>
    </row>
    <row r="562" spans="1:26" ht="15.75" hidden="1" customHeight="1" x14ac:dyDescent="0.25">
      <c r="A562" s="396"/>
      <c r="B562" s="260"/>
      <c r="C562" s="210"/>
      <c r="D562" s="209"/>
      <c r="E562" s="209"/>
      <c r="F562" s="209"/>
      <c r="G562" s="209"/>
      <c r="H562" s="209"/>
      <c r="I562" s="209"/>
      <c r="J562" s="209"/>
      <c r="K562" s="209"/>
      <c r="L562" s="209"/>
      <c r="M562" s="209"/>
      <c r="N562" s="209"/>
      <c r="O562" s="206"/>
      <c r="P562" s="206"/>
      <c r="Q562" s="206"/>
      <c r="R562" s="206"/>
      <c r="S562" s="206"/>
      <c r="T562" s="206"/>
      <c r="U562" s="206"/>
      <c r="V562" s="206"/>
      <c r="W562" s="206"/>
      <c r="X562" s="206"/>
      <c r="Y562" s="206"/>
      <c r="Z562" s="206"/>
    </row>
    <row r="563" spans="1:26" ht="15.75" hidden="1" customHeight="1" x14ac:dyDescent="0.25">
      <c r="A563" s="396"/>
      <c r="B563" s="260"/>
      <c r="C563" s="210"/>
      <c r="D563" s="209"/>
      <c r="E563" s="209"/>
      <c r="F563" s="209"/>
      <c r="G563" s="209"/>
      <c r="H563" s="209"/>
      <c r="I563" s="209"/>
      <c r="J563" s="209"/>
      <c r="K563" s="209"/>
      <c r="L563" s="209"/>
      <c r="M563" s="209"/>
      <c r="N563" s="209"/>
      <c r="O563" s="206"/>
      <c r="P563" s="206"/>
      <c r="Q563" s="206"/>
      <c r="R563" s="206"/>
      <c r="S563" s="206"/>
      <c r="T563" s="206"/>
      <c r="U563" s="206"/>
      <c r="V563" s="206"/>
      <c r="W563" s="206"/>
      <c r="X563" s="206"/>
      <c r="Y563" s="206"/>
      <c r="Z563" s="206"/>
    </row>
    <row r="564" spans="1:26" ht="15.75" hidden="1" customHeight="1" x14ac:dyDescent="0.25">
      <c r="A564" s="396"/>
      <c r="B564" s="260"/>
      <c r="C564" s="210"/>
      <c r="D564" s="209"/>
      <c r="E564" s="209"/>
      <c r="F564" s="209"/>
      <c r="G564" s="209"/>
      <c r="H564" s="209"/>
      <c r="I564" s="209"/>
      <c r="J564" s="209"/>
      <c r="K564" s="209"/>
      <c r="L564" s="209"/>
      <c r="M564" s="209"/>
      <c r="N564" s="209"/>
      <c r="O564" s="206"/>
      <c r="P564" s="206"/>
      <c r="Q564" s="206"/>
      <c r="R564" s="206"/>
      <c r="S564" s="206"/>
      <c r="T564" s="206"/>
      <c r="U564" s="206"/>
      <c r="V564" s="206"/>
      <c r="W564" s="206"/>
      <c r="X564" s="206"/>
      <c r="Y564" s="206"/>
      <c r="Z564" s="206"/>
    </row>
    <row r="565" spans="1:26" ht="15.75" hidden="1" customHeight="1" x14ac:dyDescent="0.25">
      <c r="A565" s="396"/>
      <c r="B565" s="260"/>
      <c r="C565" s="210"/>
      <c r="D565" s="209"/>
      <c r="E565" s="209"/>
      <c r="F565" s="209"/>
      <c r="G565" s="209"/>
      <c r="H565" s="209"/>
      <c r="I565" s="209"/>
      <c r="J565" s="209"/>
      <c r="K565" s="209"/>
      <c r="L565" s="209"/>
      <c r="M565" s="209"/>
      <c r="N565" s="209"/>
      <c r="O565" s="206"/>
      <c r="P565" s="206"/>
      <c r="Q565" s="206"/>
      <c r="R565" s="206"/>
      <c r="S565" s="206"/>
      <c r="T565" s="206"/>
      <c r="U565" s="206"/>
      <c r="V565" s="206"/>
      <c r="W565" s="206"/>
      <c r="X565" s="206"/>
      <c r="Y565" s="206"/>
      <c r="Z565" s="206"/>
    </row>
    <row r="566" spans="1:26" ht="15.75" hidden="1" customHeight="1" x14ac:dyDescent="0.25">
      <c r="A566" s="396"/>
      <c r="B566" s="260"/>
      <c r="C566" s="210"/>
      <c r="D566" s="209"/>
      <c r="E566" s="209"/>
      <c r="F566" s="209"/>
      <c r="G566" s="209"/>
      <c r="H566" s="209"/>
      <c r="I566" s="209"/>
      <c r="J566" s="209"/>
      <c r="K566" s="209"/>
      <c r="L566" s="209"/>
      <c r="M566" s="209"/>
      <c r="N566" s="209"/>
      <c r="O566" s="206"/>
      <c r="P566" s="206"/>
      <c r="Q566" s="206"/>
      <c r="R566" s="206"/>
      <c r="S566" s="206"/>
      <c r="T566" s="206"/>
      <c r="U566" s="206"/>
      <c r="V566" s="206"/>
      <c r="W566" s="206"/>
      <c r="X566" s="206"/>
      <c r="Y566" s="206"/>
      <c r="Z566" s="206"/>
    </row>
    <row r="567" spans="1:26" ht="15.75" hidden="1" customHeight="1" x14ac:dyDescent="0.25">
      <c r="A567" s="396"/>
      <c r="B567" s="260"/>
      <c r="C567" s="210"/>
      <c r="D567" s="209"/>
      <c r="E567" s="209"/>
      <c r="F567" s="209"/>
      <c r="G567" s="209"/>
      <c r="H567" s="209"/>
      <c r="I567" s="209"/>
      <c r="J567" s="209"/>
      <c r="K567" s="209"/>
      <c r="L567" s="209"/>
      <c r="M567" s="209"/>
      <c r="N567" s="209"/>
      <c r="O567" s="206"/>
      <c r="P567" s="206"/>
      <c r="Q567" s="206"/>
      <c r="R567" s="206"/>
      <c r="S567" s="206"/>
      <c r="T567" s="206"/>
      <c r="U567" s="206"/>
      <c r="V567" s="206"/>
      <c r="W567" s="206"/>
      <c r="X567" s="206"/>
      <c r="Y567" s="206"/>
      <c r="Z567" s="206"/>
    </row>
    <row r="568" spans="1:26" ht="15.75" hidden="1" customHeight="1" x14ac:dyDescent="0.25">
      <c r="A568" s="396"/>
      <c r="B568" s="260"/>
      <c r="C568" s="210"/>
      <c r="D568" s="209"/>
      <c r="E568" s="209"/>
      <c r="F568" s="209"/>
      <c r="G568" s="209"/>
      <c r="H568" s="209"/>
      <c r="I568" s="209"/>
      <c r="J568" s="209"/>
      <c r="K568" s="209"/>
      <c r="L568" s="209"/>
      <c r="M568" s="209"/>
      <c r="N568" s="209"/>
      <c r="O568" s="206"/>
      <c r="P568" s="206"/>
      <c r="Q568" s="206"/>
      <c r="R568" s="206"/>
      <c r="S568" s="206"/>
      <c r="T568" s="206"/>
      <c r="U568" s="206"/>
      <c r="V568" s="206"/>
      <c r="W568" s="206"/>
      <c r="X568" s="206"/>
      <c r="Y568" s="206"/>
      <c r="Z568" s="206"/>
    </row>
    <row r="569" spans="1:26" ht="15.75" hidden="1" customHeight="1" x14ac:dyDescent="0.25">
      <c r="A569" s="396"/>
      <c r="B569" s="260"/>
      <c r="C569" s="210"/>
      <c r="D569" s="209"/>
      <c r="E569" s="209"/>
      <c r="F569" s="209"/>
      <c r="G569" s="209"/>
      <c r="H569" s="209"/>
      <c r="I569" s="209"/>
      <c r="J569" s="209"/>
      <c r="K569" s="209"/>
      <c r="L569" s="209"/>
      <c r="M569" s="209"/>
      <c r="N569" s="209"/>
      <c r="O569" s="206"/>
      <c r="P569" s="206"/>
      <c r="Q569" s="206"/>
      <c r="R569" s="206"/>
      <c r="S569" s="206"/>
      <c r="T569" s="206"/>
      <c r="U569" s="206"/>
      <c r="V569" s="206"/>
      <c r="W569" s="206"/>
      <c r="X569" s="206"/>
      <c r="Y569" s="206"/>
      <c r="Z569" s="206"/>
    </row>
    <row r="570" spans="1:26" ht="15.75" hidden="1" customHeight="1" x14ac:dyDescent="0.25">
      <c r="A570" s="396"/>
      <c r="B570" s="260"/>
      <c r="C570" s="210"/>
      <c r="D570" s="209"/>
      <c r="E570" s="209"/>
      <c r="F570" s="209"/>
      <c r="G570" s="209"/>
      <c r="H570" s="209"/>
      <c r="I570" s="209"/>
      <c r="J570" s="209"/>
      <c r="K570" s="209"/>
      <c r="L570" s="209"/>
      <c r="M570" s="209"/>
      <c r="N570" s="209"/>
      <c r="O570" s="206"/>
      <c r="P570" s="206"/>
      <c r="Q570" s="206"/>
      <c r="R570" s="206"/>
      <c r="S570" s="206"/>
      <c r="T570" s="206"/>
      <c r="U570" s="206"/>
      <c r="V570" s="206"/>
      <c r="W570" s="206"/>
      <c r="X570" s="206"/>
      <c r="Y570" s="206"/>
      <c r="Z570" s="206"/>
    </row>
    <row r="571" spans="1:26" ht="15.75" hidden="1" customHeight="1" x14ac:dyDescent="0.25">
      <c r="A571" s="396"/>
      <c r="B571" s="260"/>
      <c r="C571" s="210"/>
      <c r="D571" s="209"/>
      <c r="E571" s="209"/>
      <c r="F571" s="209"/>
      <c r="G571" s="209"/>
      <c r="H571" s="209"/>
      <c r="I571" s="209"/>
      <c r="J571" s="209"/>
      <c r="K571" s="209"/>
      <c r="L571" s="209"/>
      <c r="M571" s="209"/>
      <c r="N571" s="209"/>
      <c r="O571" s="206"/>
      <c r="P571" s="206"/>
      <c r="Q571" s="206"/>
      <c r="R571" s="206"/>
      <c r="S571" s="206"/>
      <c r="T571" s="206"/>
      <c r="U571" s="206"/>
      <c r="V571" s="206"/>
      <c r="W571" s="206"/>
      <c r="X571" s="206"/>
      <c r="Y571" s="206"/>
      <c r="Z571" s="206"/>
    </row>
    <row r="572" spans="1:26" ht="15.75" hidden="1" customHeight="1" x14ac:dyDescent="0.25">
      <c r="A572" s="396"/>
      <c r="B572" s="260"/>
      <c r="C572" s="210"/>
      <c r="D572" s="209"/>
      <c r="E572" s="209"/>
      <c r="F572" s="209"/>
      <c r="G572" s="209"/>
      <c r="H572" s="209"/>
      <c r="I572" s="209"/>
      <c r="J572" s="209"/>
      <c r="K572" s="209"/>
      <c r="L572" s="209"/>
      <c r="M572" s="209"/>
      <c r="N572" s="209"/>
      <c r="O572" s="206"/>
      <c r="P572" s="206"/>
      <c r="Q572" s="206"/>
      <c r="R572" s="206"/>
      <c r="S572" s="206"/>
      <c r="T572" s="206"/>
      <c r="U572" s="206"/>
      <c r="V572" s="206"/>
      <c r="W572" s="206"/>
      <c r="X572" s="206"/>
      <c r="Y572" s="206"/>
      <c r="Z572" s="206"/>
    </row>
    <row r="573" spans="1:26" ht="15.75" hidden="1" customHeight="1" x14ac:dyDescent="0.25">
      <c r="A573" s="396"/>
      <c r="B573" s="260"/>
      <c r="C573" s="210"/>
      <c r="D573" s="209"/>
      <c r="E573" s="209"/>
      <c r="F573" s="209"/>
      <c r="G573" s="209"/>
      <c r="H573" s="209"/>
      <c r="I573" s="209"/>
      <c r="J573" s="209"/>
      <c r="K573" s="209"/>
      <c r="L573" s="209"/>
      <c r="M573" s="209"/>
      <c r="N573" s="209"/>
      <c r="O573" s="206"/>
      <c r="P573" s="206"/>
      <c r="Q573" s="206"/>
      <c r="R573" s="206"/>
      <c r="S573" s="206"/>
      <c r="T573" s="206"/>
      <c r="U573" s="206"/>
      <c r="V573" s="206"/>
      <c r="W573" s="206"/>
      <c r="X573" s="206"/>
      <c r="Y573" s="206"/>
      <c r="Z573" s="206"/>
    </row>
    <row r="574" spans="1:26" ht="15.75" hidden="1" customHeight="1" x14ac:dyDescent="0.25">
      <c r="A574" s="396"/>
      <c r="B574" s="260"/>
      <c r="C574" s="210"/>
      <c r="D574" s="209"/>
      <c r="E574" s="209"/>
      <c r="F574" s="209"/>
      <c r="G574" s="209"/>
      <c r="H574" s="209"/>
      <c r="I574" s="209"/>
      <c r="J574" s="209"/>
      <c r="K574" s="209"/>
      <c r="L574" s="209"/>
      <c r="M574" s="209"/>
      <c r="N574" s="209"/>
      <c r="O574" s="206"/>
      <c r="P574" s="206"/>
      <c r="Q574" s="206"/>
      <c r="R574" s="206"/>
      <c r="S574" s="206"/>
      <c r="T574" s="206"/>
      <c r="U574" s="206"/>
      <c r="V574" s="206"/>
      <c r="W574" s="206"/>
      <c r="X574" s="206"/>
      <c r="Y574" s="206"/>
      <c r="Z574" s="206"/>
    </row>
    <row r="575" spans="1:26" ht="15.75" hidden="1" customHeight="1" x14ac:dyDescent="0.25">
      <c r="A575" s="396"/>
      <c r="B575" s="260"/>
      <c r="C575" s="210"/>
      <c r="D575" s="209"/>
      <c r="E575" s="209"/>
      <c r="F575" s="209"/>
      <c r="G575" s="209"/>
      <c r="H575" s="209"/>
      <c r="I575" s="209"/>
      <c r="J575" s="209"/>
      <c r="K575" s="209"/>
      <c r="L575" s="209"/>
      <c r="M575" s="209"/>
      <c r="N575" s="209"/>
      <c r="O575" s="206"/>
      <c r="P575" s="206"/>
      <c r="Q575" s="206"/>
      <c r="R575" s="206"/>
      <c r="S575" s="206"/>
      <c r="T575" s="206"/>
      <c r="U575" s="206"/>
      <c r="V575" s="206"/>
      <c r="W575" s="206"/>
      <c r="X575" s="206"/>
      <c r="Y575" s="206"/>
      <c r="Z575" s="206"/>
    </row>
    <row r="576" spans="1:26" ht="15.75" hidden="1" customHeight="1" x14ac:dyDescent="0.25">
      <c r="A576" s="396"/>
      <c r="B576" s="260"/>
      <c r="C576" s="210"/>
      <c r="D576" s="209"/>
      <c r="E576" s="209"/>
      <c r="F576" s="209"/>
      <c r="G576" s="209"/>
      <c r="H576" s="209"/>
      <c r="I576" s="209"/>
      <c r="J576" s="209"/>
      <c r="K576" s="209"/>
      <c r="L576" s="209"/>
      <c r="M576" s="209"/>
      <c r="N576" s="209"/>
      <c r="O576" s="206"/>
      <c r="P576" s="206"/>
      <c r="Q576" s="206"/>
      <c r="R576" s="206"/>
      <c r="S576" s="206"/>
      <c r="T576" s="206"/>
      <c r="U576" s="206"/>
      <c r="V576" s="206"/>
      <c r="W576" s="206"/>
      <c r="X576" s="206"/>
      <c r="Y576" s="206"/>
      <c r="Z576" s="206"/>
    </row>
    <row r="577" spans="1:26" ht="15.75" hidden="1" customHeight="1" x14ac:dyDescent="0.25">
      <c r="A577" s="396"/>
      <c r="B577" s="260"/>
      <c r="C577" s="210"/>
      <c r="D577" s="209"/>
      <c r="E577" s="209"/>
      <c r="F577" s="209"/>
      <c r="G577" s="209"/>
      <c r="H577" s="209"/>
      <c r="I577" s="209"/>
      <c r="J577" s="209"/>
      <c r="K577" s="209"/>
      <c r="L577" s="209"/>
      <c r="M577" s="209"/>
      <c r="N577" s="209"/>
      <c r="O577" s="206"/>
      <c r="P577" s="206"/>
      <c r="Q577" s="206"/>
      <c r="R577" s="206"/>
      <c r="S577" s="206"/>
      <c r="T577" s="206"/>
      <c r="U577" s="206"/>
      <c r="V577" s="206"/>
      <c r="W577" s="206"/>
      <c r="X577" s="206"/>
      <c r="Y577" s="206"/>
      <c r="Z577" s="206"/>
    </row>
    <row r="578" spans="1:26" ht="15.75" hidden="1" customHeight="1" x14ac:dyDescent="0.25">
      <c r="A578" s="396"/>
      <c r="B578" s="260"/>
      <c r="C578" s="210"/>
      <c r="D578" s="209"/>
      <c r="E578" s="209"/>
      <c r="F578" s="209"/>
      <c r="G578" s="209"/>
      <c r="H578" s="209"/>
      <c r="I578" s="209"/>
      <c r="J578" s="209"/>
      <c r="K578" s="209"/>
      <c r="L578" s="209"/>
      <c r="M578" s="209"/>
      <c r="N578" s="209"/>
      <c r="O578" s="206"/>
      <c r="P578" s="206"/>
      <c r="Q578" s="206"/>
      <c r="R578" s="206"/>
      <c r="S578" s="206"/>
      <c r="T578" s="206"/>
      <c r="U578" s="206"/>
      <c r="V578" s="206"/>
      <c r="W578" s="206"/>
      <c r="X578" s="206"/>
      <c r="Y578" s="206"/>
      <c r="Z578" s="206"/>
    </row>
    <row r="579" spans="1:26" ht="15.75" hidden="1" customHeight="1" x14ac:dyDescent="0.25">
      <c r="A579" s="396"/>
      <c r="B579" s="260"/>
      <c r="C579" s="210"/>
      <c r="D579" s="209"/>
      <c r="E579" s="209"/>
      <c r="F579" s="209"/>
      <c r="G579" s="209"/>
      <c r="H579" s="209"/>
      <c r="I579" s="209"/>
      <c r="J579" s="209"/>
      <c r="K579" s="209"/>
      <c r="L579" s="209"/>
      <c r="M579" s="209"/>
      <c r="N579" s="209"/>
      <c r="O579" s="206"/>
      <c r="P579" s="206"/>
      <c r="Q579" s="206"/>
      <c r="R579" s="206"/>
      <c r="S579" s="206"/>
      <c r="T579" s="206"/>
      <c r="U579" s="206"/>
      <c r="V579" s="206"/>
      <c r="W579" s="206"/>
      <c r="X579" s="206"/>
      <c r="Y579" s="206"/>
      <c r="Z579" s="206"/>
    </row>
    <row r="580" spans="1:26" ht="15.75" hidden="1" customHeight="1" x14ac:dyDescent="0.25">
      <c r="A580" s="396"/>
      <c r="B580" s="260"/>
      <c r="C580" s="210"/>
      <c r="D580" s="209"/>
      <c r="E580" s="209"/>
      <c r="F580" s="209"/>
      <c r="G580" s="209"/>
      <c r="H580" s="209"/>
      <c r="I580" s="209"/>
      <c r="J580" s="209"/>
      <c r="K580" s="209"/>
      <c r="L580" s="209"/>
      <c r="M580" s="209"/>
      <c r="N580" s="209"/>
      <c r="O580" s="206"/>
      <c r="P580" s="206"/>
      <c r="Q580" s="206"/>
      <c r="R580" s="206"/>
      <c r="S580" s="206"/>
      <c r="T580" s="206"/>
      <c r="U580" s="206"/>
      <c r="V580" s="206"/>
      <c r="W580" s="206"/>
      <c r="X580" s="206"/>
      <c r="Y580" s="206"/>
      <c r="Z580" s="206"/>
    </row>
    <row r="581" spans="1:26" ht="15.75" hidden="1" customHeight="1" x14ac:dyDescent="0.25">
      <c r="A581" s="396"/>
      <c r="B581" s="260"/>
      <c r="C581" s="210"/>
      <c r="D581" s="209"/>
      <c r="E581" s="209"/>
      <c r="F581" s="209"/>
      <c r="G581" s="209"/>
      <c r="H581" s="209"/>
      <c r="I581" s="209"/>
      <c r="J581" s="209"/>
      <c r="K581" s="209"/>
      <c r="L581" s="209"/>
      <c r="M581" s="209"/>
      <c r="N581" s="209"/>
      <c r="O581" s="206"/>
      <c r="P581" s="206"/>
      <c r="Q581" s="206"/>
      <c r="R581" s="206"/>
      <c r="S581" s="206"/>
      <c r="T581" s="206"/>
      <c r="U581" s="206"/>
      <c r="V581" s="206"/>
      <c r="W581" s="206"/>
      <c r="X581" s="206"/>
      <c r="Y581" s="206"/>
      <c r="Z581" s="206"/>
    </row>
    <row r="582" spans="1:26" ht="15.75" hidden="1" customHeight="1" x14ac:dyDescent="0.25">
      <c r="A582" s="396"/>
      <c r="B582" s="260"/>
      <c r="C582" s="210"/>
      <c r="D582" s="209"/>
      <c r="E582" s="209"/>
      <c r="F582" s="209"/>
      <c r="G582" s="209"/>
      <c r="H582" s="209"/>
      <c r="I582" s="209"/>
      <c r="J582" s="209"/>
      <c r="K582" s="209"/>
      <c r="L582" s="209"/>
      <c r="M582" s="209"/>
      <c r="N582" s="209"/>
      <c r="O582" s="206"/>
      <c r="P582" s="206"/>
      <c r="Q582" s="206"/>
      <c r="R582" s="206"/>
      <c r="S582" s="206"/>
      <c r="T582" s="206"/>
      <c r="U582" s="206"/>
      <c r="V582" s="206"/>
      <c r="W582" s="206"/>
      <c r="X582" s="206"/>
      <c r="Y582" s="206"/>
      <c r="Z582" s="206"/>
    </row>
    <row r="583" spans="1:26" ht="15.75" hidden="1" customHeight="1" x14ac:dyDescent="0.25">
      <c r="A583" s="396"/>
      <c r="B583" s="260"/>
      <c r="C583" s="210"/>
      <c r="D583" s="209"/>
      <c r="E583" s="209"/>
      <c r="F583" s="209"/>
      <c r="G583" s="209"/>
      <c r="H583" s="209"/>
      <c r="I583" s="209"/>
      <c r="J583" s="209"/>
      <c r="K583" s="209"/>
      <c r="L583" s="209"/>
      <c r="M583" s="209"/>
      <c r="N583" s="209"/>
      <c r="O583" s="206"/>
      <c r="P583" s="206"/>
      <c r="Q583" s="206"/>
      <c r="R583" s="206"/>
      <c r="S583" s="206"/>
      <c r="T583" s="206"/>
      <c r="U583" s="206"/>
      <c r="V583" s="206"/>
      <c r="W583" s="206"/>
      <c r="X583" s="206"/>
      <c r="Y583" s="206"/>
      <c r="Z583" s="206"/>
    </row>
    <row r="584" spans="1:26" ht="15.75" hidden="1" customHeight="1" x14ac:dyDescent="0.25">
      <c r="A584" s="396"/>
      <c r="B584" s="260"/>
      <c r="C584" s="210"/>
      <c r="D584" s="209"/>
      <c r="E584" s="209"/>
      <c r="F584" s="209"/>
      <c r="G584" s="209"/>
      <c r="H584" s="209"/>
      <c r="I584" s="209"/>
      <c r="J584" s="209"/>
      <c r="K584" s="209"/>
      <c r="L584" s="209"/>
      <c r="M584" s="209"/>
      <c r="N584" s="209"/>
      <c r="O584" s="206"/>
      <c r="P584" s="206"/>
      <c r="Q584" s="206"/>
      <c r="R584" s="206"/>
      <c r="S584" s="206"/>
      <c r="T584" s="206"/>
      <c r="U584" s="206"/>
      <c r="V584" s="206"/>
      <c r="W584" s="206"/>
      <c r="X584" s="206"/>
      <c r="Y584" s="206"/>
      <c r="Z584" s="206"/>
    </row>
    <row r="585" spans="1:26" ht="15.75" hidden="1" customHeight="1" x14ac:dyDescent="0.25">
      <c r="A585" s="396"/>
      <c r="B585" s="260"/>
      <c r="C585" s="210"/>
      <c r="D585" s="209"/>
      <c r="E585" s="209"/>
      <c r="F585" s="209"/>
      <c r="G585" s="209"/>
      <c r="H585" s="209"/>
      <c r="I585" s="209"/>
      <c r="J585" s="209"/>
      <c r="K585" s="209"/>
      <c r="L585" s="209"/>
      <c r="M585" s="209"/>
      <c r="N585" s="209"/>
      <c r="O585" s="206"/>
      <c r="P585" s="206"/>
      <c r="Q585" s="206"/>
      <c r="R585" s="206"/>
      <c r="S585" s="206"/>
      <c r="T585" s="206"/>
      <c r="U585" s="206"/>
      <c r="V585" s="206"/>
      <c r="W585" s="206"/>
      <c r="X585" s="206"/>
      <c r="Y585" s="206"/>
      <c r="Z585" s="206"/>
    </row>
    <row r="586" spans="1:26" ht="15.75" hidden="1" customHeight="1" x14ac:dyDescent="0.25">
      <c r="A586" s="396"/>
      <c r="B586" s="260"/>
      <c r="C586" s="210"/>
      <c r="D586" s="209"/>
      <c r="E586" s="209"/>
      <c r="F586" s="209"/>
      <c r="G586" s="209"/>
      <c r="H586" s="209"/>
      <c r="I586" s="209"/>
      <c r="J586" s="209"/>
      <c r="K586" s="209"/>
      <c r="L586" s="209"/>
      <c r="M586" s="209"/>
      <c r="N586" s="209"/>
      <c r="O586" s="206"/>
      <c r="P586" s="206"/>
      <c r="Q586" s="206"/>
      <c r="R586" s="206"/>
      <c r="S586" s="206"/>
      <c r="T586" s="206"/>
      <c r="U586" s="206"/>
      <c r="V586" s="206"/>
      <c r="W586" s="206"/>
      <c r="X586" s="206"/>
      <c r="Y586" s="206"/>
      <c r="Z586" s="206"/>
    </row>
    <row r="587" spans="1:26" ht="15.75" hidden="1" customHeight="1" x14ac:dyDescent="0.25">
      <c r="A587" s="396"/>
      <c r="B587" s="260"/>
      <c r="C587" s="210"/>
      <c r="D587" s="209"/>
      <c r="E587" s="209"/>
      <c r="F587" s="209"/>
      <c r="G587" s="209"/>
      <c r="H587" s="209"/>
      <c r="I587" s="209"/>
      <c r="J587" s="209"/>
      <c r="K587" s="209"/>
      <c r="L587" s="209"/>
      <c r="M587" s="209"/>
      <c r="N587" s="209"/>
      <c r="O587" s="206"/>
      <c r="P587" s="206"/>
      <c r="Q587" s="206"/>
      <c r="R587" s="206"/>
      <c r="S587" s="206"/>
      <c r="T587" s="206"/>
      <c r="U587" s="206"/>
      <c r="V587" s="206"/>
      <c r="W587" s="206"/>
      <c r="X587" s="206"/>
      <c r="Y587" s="206"/>
      <c r="Z587" s="206"/>
    </row>
    <row r="588" spans="1:26" ht="15.75" hidden="1" customHeight="1" x14ac:dyDescent="0.25">
      <c r="A588" s="396"/>
      <c r="B588" s="260"/>
      <c r="C588" s="210"/>
      <c r="D588" s="209"/>
      <c r="E588" s="209"/>
      <c r="F588" s="209"/>
      <c r="G588" s="209"/>
      <c r="H588" s="209"/>
      <c r="I588" s="209"/>
      <c r="J588" s="209"/>
      <c r="K588" s="209"/>
      <c r="L588" s="209"/>
      <c r="M588" s="209"/>
      <c r="N588" s="209"/>
      <c r="O588" s="206"/>
      <c r="P588" s="206"/>
      <c r="Q588" s="206"/>
      <c r="R588" s="206"/>
      <c r="S588" s="206"/>
      <c r="T588" s="206"/>
      <c r="U588" s="206"/>
      <c r="V588" s="206"/>
      <c r="W588" s="206"/>
      <c r="X588" s="206"/>
      <c r="Y588" s="206"/>
      <c r="Z588" s="206"/>
    </row>
    <row r="589" spans="1:26" ht="15.75" hidden="1" customHeight="1" x14ac:dyDescent="0.25">
      <c r="A589" s="396"/>
      <c r="B589" s="260"/>
      <c r="C589" s="210"/>
      <c r="D589" s="209"/>
      <c r="E589" s="209"/>
      <c r="F589" s="209"/>
      <c r="G589" s="209"/>
      <c r="H589" s="209"/>
      <c r="I589" s="209"/>
      <c r="J589" s="209"/>
      <c r="K589" s="209"/>
      <c r="L589" s="209"/>
      <c r="M589" s="209"/>
      <c r="N589" s="209"/>
      <c r="O589" s="206"/>
      <c r="P589" s="206"/>
      <c r="Q589" s="206"/>
      <c r="R589" s="206"/>
      <c r="S589" s="206"/>
      <c r="T589" s="206"/>
      <c r="U589" s="206"/>
      <c r="V589" s="206"/>
      <c r="W589" s="206"/>
      <c r="X589" s="206"/>
      <c r="Y589" s="206"/>
      <c r="Z589" s="206"/>
    </row>
    <row r="590" spans="1:26" ht="15.75" hidden="1" customHeight="1" x14ac:dyDescent="0.25">
      <c r="A590" s="396"/>
      <c r="B590" s="260"/>
      <c r="C590" s="210"/>
      <c r="D590" s="209"/>
      <c r="E590" s="209"/>
      <c r="F590" s="209"/>
      <c r="G590" s="209"/>
      <c r="H590" s="209"/>
      <c r="I590" s="209"/>
      <c r="J590" s="209"/>
      <c r="K590" s="209"/>
      <c r="L590" s="209"/>
      <c r="M590" s="209"/>
      <c r="N590" s="209"/>
      <c r="O590" s="206"/>
      <c r="P590" s="206"/>
      <c r="Q590" s="206"/>
      <c r="R590" s="206"/>
      <c r="S590" s="206"/>
      <c r="T590" s="206"/>
      <c r="U590" s="206"/>
      <c r="V590" s="206"/>
      <c r="W590" s="206"/>
      <c r="X590" s="206"/>
      <c r="Y590" s="206"/>
      <c r="Z590" s="206"/>
    </row>
    <row r="591" spans="1:26" ht="15.75" hidden="1" customHeight="1" x14ac:dyDescent="0.25">
      <c r="A591" s="396"/>
      <c r="B591" s="260"/>
      <c r="C591" s="210"/>
      <c r="D591" s="209"/>
      <c r="E591" s="209"/>
      <c r="F591" s="209"/>
      <c r="G591" s="209"/>
      <c r="H591" s="209"/>
      <c r="I591" s="209"/>
      <c r="J591" s="209"/>
      <c r="K591" s="209"/>
      <c r="L591" s="209"/>
      <c r="M591" s="209"/>
      <c r="N591" s="209"/>
      <c r="O591" s="206"/>
      <c r="P591" s="206"/>
      <c r="Q591" s="206"/>
      <c r="R591" s="206"/>
      <c r="S591" s="206"/>
      <c r="T591" s="206"/>
      <c r="U591" s="206"/>
      <c r="V591" s="206"/>
      <c r="W591" s="206"/>
      <c r="X591" s="206"/>
      <c r="Y591" s="206"/>
      <c r="Z591" s="206"/>
    </row>
    <row r="592" spans="1:26" ht="15.75" hidden="1" customHeight="1" x14ac:dyDescent="0.25">
      <c r="A592" s="396"/>
      <c r="B592" s="260"/>
      <c r="C592" s="210"/>
      <c r="D592" s="209"/>
      <c r="E592" s="209"/>
      <c r="F592" s="209"/>
      <c r="G592" s="209"/>
      <c r="H592" s="209"/>
      <c r="I592" s="209"/>
      <c r="J592" s="209"/>
      <c r="K592" s="209"/>
      <c r="L592" s="209"/>
      <c r="M592" s="209"/>
      <c r="N592" s="209"/>
      <c r="O592" s="206"/>
      <c r="P592" s="206"/>
      <c r="Q592" s="206"/>
      <c r="R592" s="206"/>
      <c r="S592" s="206"/>
      <c r="T592" s="206"/>
      <c r="U592" s="206"/>
      <c r="V592" s="206"/>
      <c r="W592" s="206"/>
      <c r="X592" s="206"/>
      <c r="Y592" s="206"/>
      <c r="Z592" s="206"/>
    </row>
    <row r="593" spans="1:26" ht="15.75" hidden="1" customHeight="1" x14ac:dyDescent="0.25">
      <c r="A593" s="396"/>
      <c r="B593" s="260"/>
      <c r="C593" s="210"/>
      <c r="D593" s="209"/>
      <c r="E593" s="209"/>
      <c r="F593" s="209"/>
      <c r="G593" s="209"/>
      <c r="H593" s="209"/>
      <c r="I593" s="209"/>
      <c r="J593" s="209"/>
      <c r="K593" s="209"/>
      <c r="L593" s="209"/>
      <c r="M593" s="209"/>
      <c r="N593" s="209"/>
      <c r="O593" s="206"/>
      <c r="P593" s="206"/>
      <c r="Q593" s="206"/>
      <c r="R593" s="206"/>
      <c r="S593" s="206"/>
      <c r="T593" s="206"/>
      <c r="U593" s="206"/>
      <c r="V593" s="206"/>
      <c r="W593" s="206"/>
      <c r="X593" s="206"/>
      <c r="Y593" s="206"/>
      <c r="Z593" s="206"/>
    </row>
    <row r="594" spans="1:26" ht="15.75" hidden="1" customHeight="1" x14ac:dyDescent="0.25">
      <c r="A594" s="396"/>
      <c r="B594" s="260"/>
      <c r="C594" s="210"/>
      <c r="D594" s="209"/>
      <c r="E594" s="209"/>
      <c r="F594" s="209"/>
      <c r="G594" s="209"/>
      <c r="H594" s="209"/>
      <c r="I594" s="209"/>
      <c r="J594" s="209"/>
      <c r="K594" s="209"/>
      <c r="L594" s="209"/>
      <c r="M594" s="209"/>
      <c r="N594" s="209"/>
      <c r="O594" s="206"/>
      <c r="P594" s="206"/>
      <c r="Q594" s="206"/>
      <c r="R594" s="206"/>
      <c r="S594" s="206"/>
      <c r="T594" s="206"/>
      <c r="U594" s="206"/>
      <c r="V594" s="206"/>
      <c r="W594" s="206"/>
      <c r="X594" s="206"/>
      <c r="Y594" s="206"/>
      <c r="Z594" s="206"/>
    </row>
    <row r="595" spans="1:26" ht="15.75" hidden="1" customHeight="1" x14ac:dyDescent="0.25">
      <c r="A595" s="396"/>
      <c r="B595" s="260"/>
      <c r="C595" s="210"/>
      <c r="D595" s="209"/>
      <c r="E595" s="209"/>
      <c r="F595" s="209"/>
      <c r="G595" s="209"/>
      <c r="H595" s="209"/>
      <c r="I595" s="209"/>
      <c r="J595" s="209"/>
      <c r="K595" s="209"/>
      <c r="L595" s="209"/>
      <c r="M595" s="209"/>
      <c r="N595" s="209"/>
      <c r="O595" s="206"/>
      <c r="P595" s="206"/>
      <c r="Q595" s="206"/>
      <c r="R595" s="206"/>
      <c r="S595" s="206"/>
      <c r="T595" s="206"/>
      <c r="U595" s="206"/>
      <c r="V595" s="206"/>
      <c r="W595" s="206"/>
      <c r="X595" s="206"/>
      <c r="Y595" s="206"/>
      <c r="Z595" s="206"/>
    </row>
    <row r="596" spans="1:26" ht="15.75" hidden="1" customHeight="1" x14ac:dyDescent="0.25">
      <c r="A596" s="396"/>
      <c r="B596" s="260"/>
      <c r="C596" s="210"/>
      <c r="D596" s="209"/>
      <c r="E596" s="209"/>
      <c r="F596" s="209"/>
      <c r="G596" s="209"/>
      <c r="H596" s="209"/>
      <c r="I596" s="209"/>
      <c r="J596" s="209"/>
      <c r="K596" s="209"/>
      <c r="L596" s="209"/>
      <c r="M596" s="209"/>
      <c r="N596" s="209"/>
      <c r="O596" s="206"/>
      <c r="P596" s="206"/>
      <c r="Q596" s="206"/>
      <c r="R596" s="206"/>
      <c r="S596" s="206"/>
      <c r="T596" s="206"/>
      <c r="U596" s="206"/>
      <c r="V596" s="206"/>
      <c r="W596" s="206"/>
      <c r="X596" s="206"/>
      <c r="Y596" s="206"/>
      <c r="Z596" s="206"/>
    </row>
    <row r="597" spans="1:26" ht="15.75" hidden="1" customHeight="1" x14ac:dyDescent="0.25">
      <c r="A597" s="396"/>
      <c r="B597" s="260"/>
      <c r="C597" s="210"/>
      <c r="D597" s="209"/>
      <c r="E597" s="209"/>
      <c r="F597" s="209"/>
      <c r="G597" s="209"/>
      <c r="H597" s="209"/>
      <c r="I597" s="209"/>
      <c r="J597" s="209"/>
      <c r="K597" s="209"/>
      <c r="L597" s="209"/>
      <c r="M597" s="209"/>
      <c r="N597" s="209"/>
      <c r="O597" s="206"/>
      <c r="P597" s="206"/>
      <c r="Q597" s="206"/>
      <c r="R597" s="206"/>
      <c r="S597" s="206"/>
      <c r="T597" s="206"/>
      <c r="U597" s="206"/>
      <c r="V597" s="206"/>
      <c r="W597" s="206"/>
      <c r="X597" s="206"/>
      <c r="Y597" s="206"/>
      <c r="Z597" s="206"/>
    </row>
    <row r="598" spans="1:26" ht="15.75" hidden="1" customHeight="1" x14ac:dyDescent="0.25">
      <c r="A598" s="396"/>
      <c r="B598" s="260"/>
      <c r="C598" s="210"/>
      <c r="D598" s="209"/>
      <c r="E598" s="209"/>
      <c r="F598" s="209"/>
      <c r="G598" s="209"/>
      <c r="H598" s="209"/>
      <c r="I598" s="209"/>
      <c r="J598" s="209"/>
      <c r="K598" s="209"/>
      <c r="L598" s="209"/>
      <c r="M598" s="209"/>
      <c r="N598" s="209"/>
      <c r="O598" s="206"/>
      <c r="P598" s="206"/>
      <c r="Q598" s="206"/>
      <c r="R598" s="206"/>
      <c r="S598" s="206"/>
      <c r="T598" s="206"/>
      <c r="U598" s="206"/>
      <c r="V598" s="206"/>
      <c r="W598" s="206"/>
      <c r="X598" s="206"/>
      <c r="Y598" s="206"/>
      <c r="Z598" s="206"/>
    </row>
    <row r="599" spans="1:26" ht="15.75" hidden="1" customHeight="1" x14ac:dyDescent="0.25">
      <c r="A599" s="396"/>
      <c r="B599" s="260"/>
      <c r="C599" s="210"/>
      <c r="D599" s="209"/>
      <c r="E599" s="209"/>
      <c r="F599" s="209"/>
      <c r="G599" s="209"/>
      <c r="H599" s="209"/>
      <c r="I599" s="209"/>
      <c r="J599" s="209"/>
      <c r="K599" s="209"/>
      <c r="L599" s="209"/>
      <c r="M599" s="209"/>
      <c r="N599" s="209"/>
      <c r="O599" s="206"/>
      <c r="P599" s="206"/>
      <c r="Q599" s="206"/>
      <c r="R599" s="206"/>
      <c r="S599" s="206"/>
      <c r="T599" s="206"/>
      <c r="U599" s="206"/>
      <c r="V599" s="206"/>
      <c r="W599" s="206"/>
      <c r="X599" s="206"/>
      <c r="Y599" s="206"/>
      <c r="Z599" s="206"/>
    </row>
    <row r="600" spans="1:26" ht="15.75" hidden="1" customHeight="1" x14ac:dyDescent="0.25">
      <c r="A600" s="396"/>
      <c r="B600" s="260"/>
      <c r="C600" s="210"/>
      <c r="D600" s="209"/>
      <c r="E600" s="209"/>
      <c r="F600" s="209"/>
      <c r="G600" s="209"/>
      <c r="H600" s="209"/>
      <c r="I600" s="209"/>
      <c r="J600" s="209"/>
      <c r="K600" s="209"/>
      <c r="L600" s="209"/>
      <c r="M600" s="209"/>
      <c r="N600" s="209"/>
      <c r="O600" s="206"/>
      <c r="P600" s="206"/>
      <c r="Q600" s="206"/>
      <c r="R600" s="206"/>
      <c r="S600" s="206"/>
      <c r="T600" s="206"/>
      <c r="U600" s="206"/>
      <c r="V600" s="206"/>
      <c r="W600" s="206"/>
      <c r="X600" s="206"/>
      <c r="Y600" s="206"/>
      <c r="Z600" s="206"/>
    </row>
    <row r="601" spans="1:26" ht="15.75" hidden="1" customHeight="1" x14ac:dyDescent="0.25">
      <c r="A601" s="396"/>
      <c r="B601" s="260"/>
      <c r="C601" s="210"/>
      <c r="D601" s="209"/>
      <c r="E601" s="209"/>
      <c r="F601" s="209"/>
      <c r="G601" s="209"/>
      <c r="H601" s="209"/>
      <c r="I601" s="209"/>
      <c r="J601" s="209"/>
      <c r="K601" s="209"/>
      <c r="L601" s="209"/>
      <c r="M601" s="209"/>
      <c r="N601" s="209"/>
      <c r="O601" s="206"/>
      <c r="P601" s="206"/>
      <c r="Q601" s="206"/>
      <c r="R601" s="206"/>
      <c r="S601" s="206"/>
      <c r="T601" s="206"/>
      <c r="U601" s="206"/>
      <c r="V601" s="206"/>
      <c r="W601" s="206"/>
      <c r="X601" s="206"/>
      <c r="Y601" s="206"/>
      <c r="Z601" s="206"/>
    </row>
    <row r="602" spans="1:26" ht="15.75" hidden="1" customHeight="1" x14ac:dyDescent="0.25">
      <c r="A602" s="396"/>
      <c r="B602" s="260"/>
      <c r="C602" s="210"/>
      <c r="D602" s="209"/>
      <c r="E602" s="209"/>
      <c r="F602" s="209"/>
      <c r="G602" s="209"/>
      <c r="H602" s="209"/>
      <c r="I602" s="209"/>
      <c r="J602" s="209"/>
      <c r="K602" s="209"/>
      <c r="L602" s="209"/>
      <c r="M602" s="209"/>
      <c r="N602" s="209"/>
      <c r="O602" s="206"/>
      <c r="P602" s="206"/>
      <c r="Q602" s="206"/>
      <c r="R602" s="206"/>
      <c r="S602" s="206"/>
      <c r="T602" s="206"/>
      <c r="U602" s="206"/>
      <c r="V602" s="206"/>
      <c r="W602" s="206"/>
      <c r="X602" s="206"/>
      <c r="Y602" s="206"/>
      <c r="Z602" s="206"/>
    </row>
    <row r="603" spans="1:26" ht="15.75" hidden="1" customHeight="1" x14ac:dyDescent="0.25">
      <c r="A603" s="396"/>
      <c r="B603" s="260"/>
      <c r="C603" s="210"/>
      <c r="D603" s="209"/>
      <c r="E603" s="209"/>
      <c r="F603" s="209"/>
      <c r="G603" s="209"/>
      <c r="H603" s="209"/>
      <c r="I603" s="209"/>
      <c r="J603" s="209"/>
      <c r="K603" s="209"/>
      <c r="L603" s="209"/>
      <c r="M603" s="209"/>
      <c r="N603" s="209"/>
      <c r="O603" s="206"/>
      <c r="P603" s="206"/>
      <c r="Q603" s="206"/>
      <c r="R603" s="206"/>
      <c r="S603" s="206"/>
      <c r="T603" s="206"/>
      <c r="U603" s="206"/>
      <c r="V603" s="206"/>
      <c r="W603" s="206"/>
      <c r="X603" s="206"/>
      <c r="Y603" s="206"/>
      <c r="Z603" s="206"/>
    </row>
    <row r="604" spans="1:26" ht="15.75" hidden="1" customHeight="1" x14ac:dyDescent="0.25">
      <c r="A604" s="396"/>
      <c r="B604" s="260"/>
      <c r="C604" s="210"/>
      <c r="D604" s="209"/>
      <c r="E604" s="209"/>
      <c r="F604" s="209"/>
      <c r="G604" s="209"/>
      <c r="H604" s="209"/>
      <c r="I604" s="209"/>
      <c r="J604" s="209"/>
      <c r="K604" s="209"/>
      <c r="L604" s="209"/>
      <c r="M604" s="209"/>
      <c r="N604" s="209"/>
      <c r="O604" s="206"/>
      <c r="P604" s="206"/>
      <c r="Q604" s="206"/>
      <c r="R604" s="206"/>
      <c r="S604" s="206"/>
      <c r="T604" s="206"/>
      <c r="U604" s="206"/>
      <c r="V604" s="206"/>
      <c r="W604" s="206"/>
      <c r="X604" s="206"/>
      <c r="Y604" s="206"/>
      <c r="Z604" s="206"/>
    </row>
    <row r="605" spans="1:26" ht="15.75" hidden="1" customHeight="1" x14ac:dyDescent="0.25">
      <c r="A605" s="396"/>
      <c r="B605" s="260"/>
      <c r="C605" s="210"/>
      <c r="D605" s="209"/>
      <c r="E605" s="209"/>
      <c r="F605" s="209"/>
      <c r="G605" s="209"/>
      <c r="H605" s="209"/>
      <c r="I605" s="209"/>
      <c r="J605" s="209"/>
      <c r="K605" s="209"/>
      <c r="L605" s="209"/>
      <c r="M605" s="209"/>
      <c r="N605" s="209"/>
      <c r="O605" s="206"/>
      <c r="P605" s="206"/>
      <c r="Q605" s="206"/>
      <c r="R605" s="206"/>
      <c r="S605" s="206"/>
      <c r="T605" s="206"/>
      <c r="U605" s="206"/>
      <c r="V605" s="206"/>
      <c r="W605" s="206"/>
      <c r="X605" s="206"/>
      <c r="Y605" s="206"/>
      <c r="Z605" s="206"/>
    </row>
    <row r="606" spans="1:26" ht="15.75" hidden="1" customHeight="1" x14ac:dyDescent="0.25">
      <c r="A606" s="396"/>
      <c r="B606" s="260"/>
      <c r="C606" s="210"/>
      <c r="D606" s="209"/>
      <c r="E606" s="209"/>
      <c r="F606" s="209"/>
      <c r="G606" s="209"/>
      <c r="H606" s="209"/>
      <c r="I606" s="209"/>
      <c r="J606" s="209"/>
      <c r="K606" s="209"/>
      <c r="L606" s="209"/>
      <c r="M606" s="209"/>
      <c r="N606" s="209"/>
      <c r="O606" s="206"/>
      <c r="P606" s="206"/>
      <c r="Q606" s="206"/>
      <c r="R606" s="206"/>
      <c r="S606" s="206"/>
      <c r="T606" s="206"/>
      <c r="U606" s="206"/>
      <c r="V606" s="206"/>
      <c r="W606" s="206"/>
      <c r="X606" s="206"/>
      <c r="Y606" s="206"/>
      <c r="Z606" s="206"/>
    </row>
    <row r="607" spans="1:26" ht="15.75" hidden="1" customHeight="1" x14ac:dyDescent="0.25">
      <c r="A607" s="396"/>
      <c r="B607" s="260"/>
      <c r="C607" s="210"/>
      <c r="D607" s="209"/>
      <c r="E607" s="209"/>
      <c r="F607" s="209"/>
      <c r="G607" s="209"/>
      <c r="H607" s="209"/>
      <c r="I607" s="209"/>
      <c r="J607" s="209"/>
      <c r="K607" s="209"/>
      <c r="L607" s="209"/>
      <c r="M607" s="209"/>
      <c r="N607" s="209"/>
      <c r="O607" s="206"/>
      <c r="P607" s="206"/>
      <c r="Q607" s="206"/>
      <c r="R607" s="206"/>
      <c r="S607" s="206"/>
      <c r="T607" s="206"/>
      <c r="U607" s="206"/>
      <c r="V607" s="206"/>
      <c r="W607" s="206"/>
      <c r="X607" s="206"/>
      <c r="Y607" s="206"/>
      <c r="Z607" s="206"/>
    </row>
    <row r="608" spans="1:26" ht="15.75" hidden="1" customHeight="1" x14ac:dyDescent="0.25">
      <c r="A608" s="396"/>
      <c r="B608" s="260"/>
      <c r="C608" s="210"/>
      <c r="D608" s="209"/>
      <c r="E608" s="209"/>
      <c r="F608" s="209"/>
      <c r="G608" s="209"/>
      <c r="H608" s="209"/>
      <c r="I608" s="209"/>
      <c r="J608" s="209"/>
      <c r="K608" s="209"/>
      <c r="L608" s="209"/>
      <c r="M608" s="209"/>
      <c r="N608" s="209"/>
      <c r="O608" s="206"/>
      <c r="P608" s="206"/>
      <c r="Q608" s="206"/>
      <c r="R608" s="206"/>
      <c r="S608" s="206"/>
      <c r="T608" s="206"/>
      <c r="U608" s="206"/>
      <c r="V608" s="206"/>
      <c r="W608" s="206"/>
      <c r="X608" s="206"/>
      <c r="Y608" s="206"/>
      <c r="Z608" s="206"/>
    </row>
    <row r="609" spans="1:26" ht="15.75" hidden="1" customHeight="1" x14ac:dyDescent="0.25">
      <c r="A609" s="396"/>
      <c r="B609" s="260"/>
      <c r="C609" s="210"/>
      <c r="D609" s="209"/>
      <c r="E609" s="209"/>
      <c r="F609" s="209"/>
      <c r="G609" s="209"/>
      <c r="H609" s="209"/>
      <c r="I609" s="209"/>
      <c r="J609" s="209"/>
      <c r="K609" s="209"/>
      <c r="L609" s="209"/>
      <c r="M609" s="209"/>
      <c r="N609" s="209"/>
      <c r="O609" s="206"/>
      <c r="P609" s="206"/>
      <c r="Q609" s="206"/>
      <c r="R609" s="206"/>
      <c r="S609" s="206"/>
      <c r="T609" s="206"/>
      <c r="U609" s="206"/>
      <c r="V609" s="206"/>
      <c r="W609" s="206"/>
      <c r="X609" s="206"/>
      <c r="Y609" s="206"/>
      <c r="Z609" s="206"/>
    </row>
    <row r="610" spans="1:26" ht="15.75" hidden="1" customHeight="1" x14ac:dyDescent="0.25">
      <c r="A610" s="396"/>
      <c r="B610" s="260"/>
      <c r="C610" s="210"/>
      <c r="D610" s="209"/>
      <c r="E610" s="209"/>
      <c r="F610" s="209"/>
      <c r="G610" s="209"/>
      <c r="H610" s="209"/>
      <c r="I610" s="209"/>
      <c r="J610" s="209"/>
      <c r="K610" s="209"/>
      <c r="L610" s="209"/>
      <c r="M610" s="209"/>
      <c r="N610" s="209"/>
      <c r="O610" s="206"/>
      <c r="P610" s="206"/>
      <c r="Q610" s="206"/>
      <c r="R610" s="206"/>
      <c r="S610" s="206"/>
      <c r="T610" s="206"/>
      <c r="U610" s="206"/>
      <c r="V610" s="206"/>
      <c r="W610" s="206"/>
      <c r="X610" s="206"/>
      <c r="Y610" s="206"/>
      <c r="Z610" s="206"/>
    </row>
    <row r="611" spans="1:26" ht="15.75" hidden="1" customHeight="1" x14ac:dyDescent="0.25">
      <c r="A611" s="396"/>
      <c r="B611" s="260"/>
      <c r="C611" s="210"/>
      <c r="D611" s="209"/>
      <c r="E611" s="209"/>
      <c r="F611" s="209"/>
      <c r="G611" s="209"/>
      <c r="H611" s="209"/>
      <c r="I611" s="209"/>
      <c r="J611" s="209"/>
      <c r="K611" s="209"/>
      <c r="L611" s="209"/>
      <c r="M611" s="209"/>
      <c r="N611" s="209"/>
      <c r="O611" s="206"/>
      <c r="P611" s="206"/>
      <c r="Q611" s="206"/>
      <c r="R611" s="206"/>
      <c r="S611" s="206"/>
      <c r="T611" s="206"/>
      <c r="U611" s="206"/>
      <c r="V611" s="206"/>
      <c r="W611" s="206"/>
      <c r="X611" s="206"/>
      <c r="Y611" s="206"/>
      <c r="Z611" s="206"/>
    </row>
    <row r="612" spans="1:26" ht="15.75" hidden="1" customHeight="1" x14ac:dyDescent="0.25">
      <c r="A612" s="396"/>
      <c r="B612" s="260"/>
      <c r="C612" s="210"/>
      <c r="D612" s="209"/>
      <c r="E612" s="209"/>
      <c r="F612" s="209"/>
      <c r="G612" s="209"/>
      <c r="H612" s="209"/>
      <c r="I612" s="209"/>
      <c r="J612" s="209"/>
      <c r="K612" s="209"/>
      <c r="L612" s="209"/>
      <c r="M612" s="209"/>
      <c r="N612" s="209"/>
      <c r="O612" s="206"/>
      <c r="P612" s="206"/>
      <c r="Q612" s="206"/>
      <c r="R612" s="206"/>
      <c r="S612" s="206"/>
      <c r="T612" s="206"/>
      <c r="U612" s="206"/>
      <c r="V612" s="206"/>
      <c r="W612" s="206"/>
      <c r="X612" s="206"/>
      <c r="Y612" s="206"/>
      <c r="Z612" s="206"/>
    </row>
    <row r="613" spans="1:26" ht="15.75" hidden="1" customHeight="1" x14ac:dyDescent="0.25">
      <c r="A613" s="396"/>
      <c r="B613" s="260"/>
      <c r="C613" s="210"/>
      <c r="D613" s="209"/>
      <c r="E613" s="209"/>
      <c r="F613" s="209"/>
      <c r="G613" s="209"/>
      <c r="H613" s="209"/>
      <c r="I613" s="209"/>
      <c r="J613" s="209"/>
      <c r="K613" s="209"/>
      <c r="L613" s="209"/>
      <c r="M613" s="209"/>
      <c r="N613" s="209"/>
      <c r="O613" s="206"/>
      <c r="P613" s="206"/>
      <c r="Q613" s="206"/>
      <c r="R613" s="206"/>
      <c r="S613" s="206"/>
      <c r="T613" s="206"/>
      <c r="U613" s="206"/>
      <c r="V613" s="206"/>
      <c r="W613" s="206"/>
      <c r="X613" s="206"/>
      <c r="Y613" s="206"/>
      <c r="Z613" s="206"/>
    </row>
    <row r="614" spans="1:26" ht="15.75" hidden="1" customHeight="1" x14ac:dyDescent="0.25">
      <c r="A614" s="396"/>
      <c r="B614" s="260"/>
      <c r="C614" s="210"/>
      <c r="D614" s="209"/>
      <c r="E614" s="209"/>
      <c r="F614" s="209"/>
      <c r="G614" s="209"/>
      <c r="H614" s="209"/>
      <c r="I614" s="209"/>
      <c r="J614" s="209"/>
      <c r="K614" s="209"/>
      <c r="L614" s="209"/>
      <c r="M614" s="209"/>
      <c r="N614" s="209"/>
      <c r="O614" s="206"/>
      <c r="P614" s="206"/>
      <c r="Q614" s="206"/>
      <c r="R614" s="206"/>
      <c r="S614" s="206"/>
      <c r="T614" s="206"/>
      <c r="U614" s="206"/>
      <c r="V614" s="206"/>
      <c r="W614" s="206"/>
      <c r="X614" s="206"/>
      <c r="Y614" s="206"/>
      <c r="Z614" s="206"/>
    </row>
    <row r="615" spans="1:26" ht="15.75" hidden="1" customHeight="1" x14ac:dyDescent="0.25">
      <c r="A615" s="396"/>
      <c r="B615" s="260"/>
      <c r="C615" s="210"/>
      <c r="D615" s="209"/>
      <c r="E615" s="209"/>
      <c r="F615" s="209"/>
      <c r="G615" s="209"/>
      <c r="H615" s="209"/>
      <c r="I615" s="209"/>
      <c r="J615" s="209"/>
      <c r="K615" s="209"/>
      <c r="L615" s="209"/>
      <c r="M615" s="209"/>
      <c r="N615" s="209"/>
      <c r="O615" s="206"/>
      <c r="P615" s="206"/>
      <c r="Q615" s="206"/>
      <c r="R615" s="206"/>
      <c r="S615" s="206"/>
      <c r="T615" s="206"/>
      <c r="U615" s="206"/>
      <c r="V615" s="206"/>
      <c r="W615" s="206"/>
      <c r="X615" s="206"/>
      <c r="Y615" s="206"/>
      <c r="Z615" s="206"/>
    </row>
    <row r="616" spans="1:26" ht="15.75" hidden="1" customHeight="1" x14ac:dyDescent="0.25">
      <c r="A616" s="396"/>
      <c r="B616" s="260"/>
      <c r="C616" s="210"/>
      <c r="D616" s="209"/>
      <c r="E616" s="209"/>
      <c r="F616" s="209"/>
      <c r="G616" s="209"/>
      <c r="H616" s="209"/>
      <c r="I616" s="209"/>
      <c r="J616" s="209"/>
      <c r="K616" s="209"/>
      <c r="L616" s="209"/>
      <c r="M616" s="209"/>
      <c r="N616" s="209"/>
      <c r="O616" s="206"/>
      <c r="P616" s="206"/>
      <c r="Q616" s="206"/>
      <c r="R616" s="206"/>
      <c r="S616" s="206"/>
      <c r="T616" s="206"/>
      <c r="U616" s="206"/>
      <c r="V616" s="206"/>
      <c r="W616" s="206"/>
      <c r="X616" s="206"/>
      <c r="Y616" s="206"/>
      <c r="Z616" s="206"/>
    </row>
    <row r="617" spans="1:26" ht="15.75" hidden="1" customHeight="1" x14ac:dyDescent="0.25">
      <c r="A617" s="396"/>
      <c r="B617" s="260"/>
      <c r="C617" s="210"/>
      <c r="D617" s="209"/>
      <c r="E617" s="209"/>
      <c r="F617" s="209"/>
      <c r="G617" s="209"/>
      <c r="H617" s="209"/>
      <c r="I617" s="209"/>
      <c r="J617" s="209"/>
      <c r="K617" s="209"/>
      <c r="L617" s="209"/>
      <c r="M617" s="209"/>
      <c r="N617" s="209"/>
      <c r="O617" s="206"/>
      <c r="P617" s="206"/>
      <c r="Q617" s="206"/>
      <c r="R617" s="206"/>
      <c r="S617" s="206"/>
      <c r="T617" s="206"/>
      <c r="U617" s="206"/>
      <c r="V617" s="206"/>
      <c r="W617" s="206"/>
      <c r="X617" s="206"/>
      <c r="Y617" s="206"/>
      <c r="Z617" s="206"/>
    </row>
    <row r="618" spans="1:26" ht="15.75" hidden="1" customHeight="1" x14ac:dyDescent="0.25">
      <c r="A618" s="396"/>
      <c r="B618" s="260"/>
      <c r="C618" s="210"/>
      <c r="D618" s="209"/>
      <c r="E618" s="209"/>
      <c r="F618" s="209"/>
      <c r="G618" s="209"/>
      <c r="H618" s="209"/>
      <c r="I618" s="209"/>
      <c r="J618" s="209"/>
      <c r="K618" s="209"/>
      <c r="L618" s="209"/>
      <c r="M618" s="209"/>
      <c r="N618" s="209"/>
      <c r="O618" s="206"/>
      <c r="P618" s="206"/>
      <c r="Q618" s="206"/>
      <c r="R618" s="206"/>
      <c r="S618" s="206"/>
      <c r="T618" s="206"/>
      <c r="U618" s="206"/>
      <c r="V618" s="206"/>
      <c r="W618" s="206"/>
      <c r="X618" s="206"/>
      <c r="Y618" s="206"/>
      <c r="Z618" s="206"/>
    </row>
    <row r="619" spans="1:26" ht="15.75" hidden="1" customHeight="1" x14ac:dyDescent="0.25">
      <c r="A619" s="396"/>
      <c r="B619" s="260"/>
      <c r="C619" s="210"/>
      <c r="D619" s="209"/>
      <c r="E619" s="209"/>
      <c r="F619" s="209"/>
      <c r="G619" s="209"/>
      <c r="H619" s="209"/>
      <c r="I619" s="209"/>
      <c r="J619" s="209"/>
      <c r="K619" s="209"/>
      <c r="L619" s="209"/>
      <c r="M619" s="209"/>
      <c r="N619" s="209"/>
      <c r="O619" s="206"/>
      <c r="P619" s="206"/>
      <c r="Q619" s="206"/>
      <c r="R619" s="206"/>
      <c r="S619" s="206"/>
      <c r="T619" s="206"/>
      <c r="U619" s="206"/>
      <c r="V619" s="206"/>
      <c r="W619" s="206"/>
      <c r="X619" s="206"/>
      <c r="Y619" s="206"/>
      <c r="Z619" s="206"/>
    </row>
    <row r="620" spans="1:26" ht="15.75" hidden="1" customHeight="1" x14ac:dyDescent="0.25">
      <c r="A620" s="396"/>
      <c r="B620" s="260"/>
      <c r="C620" s="210"/>
      <c r="D620" s="209"/>
      <c r="E620" s="209"/>
      <c r="F620" s="209"/>
      <c r="G620" s="209"/>
      <c r="H620" s="209"/>
      <c r="I620" s="209"/>
      <c r="J620" s="209"/>
      <c r="K620" s="209"/>
      <c r="L620" s="209"/>
      <c r="M620" s="209"/>
      <c r="N620" s="209"/>
      <c r="O620" s="206"/>
      <c r="P620" s="206"/>
      <c r="Q620" s="206"/>
      <c r="R620" s="206"/>
      <c r="S620" s="206"/>
      <c r="T620" s="206"/>
      <c r="U620" s="206"/>
      <c r="V620" s="206"/>
      <c r="W620" s="206"/>
      <c r="X620" s="206"/>
      <c r="Y620" s="206"/>
      <c r="Z620" s="206"/>
    </row>
    <row r="621" spans="1:26" ht="15.75" hidden="1" customHeight="1" x14ac:dyDescent="0.25">
      <c r="A621" s="396"/>
      <c r="B621" s="260"/>
      <c r="C621" s="210"/>
      <c r="D621" s="209"/>
      <c r="E621" s="209"/>
      <c r="F621" s="209"/>
      <c r="G621" s="209"/>
      <c r="H621" s="209"/>
      <c r="I621" s="209"/>
      <c r="J621" s="209"/>
      <c r="K621" s="209"/>
      <c r="L621" s="209"/>
      <c r="M621" s="209"/>
      <c r="N621" s="209"/>
      <c r="O621" s="206"/>
      <c r="P621" s="206"/>
      <c r="Q621" s="206"/>
      <c r="R621" s="206"/>
      <c r="S621" s="206"/>
      <c r="T621" s="206"/>
      <c r="U621" s="206"/>
      <c r="V621" s="206"/>
      <c r="W621" s="206"/>
      <c r="X621" s="206"/>
      <c r="Y621" s="206"/>
      <c r="Z621" s="206"/>
    </row>
    <row r="622" spans="1:26" ht="15.75" hidden="1" customHeight="1" x14ac:dyDescent="0.25">
      <c r="A622" s="396"/>
      <c r="B622" s="260"/>
      <c r="C622" s="210"/>
      <c r="D622" s="209"/>
      <c r="E622" s="209"/>
      <c r="F622" s="209"/>
      <c r="G622" s="209"/>
      <c r="H622" s="209"/>
      <c r="I622" s="209"/>
      <c r="J622" s="209"/>
      <c r="K622" s="209"/>
      <c r="L622" s="209"/>
      <c r="M622" s="209"/>
      <c r="N622" s="209"/>
      <c r="O622" s="206"/>
      <c r="P622" s="206"/>
      <c r="Q622" s="206"/>
      <c r="R622" s="206"/>
      <c r="S622" s="206"/>
      <c r="T622" s="206"/>
      <c r="U622" s="206"/>
      <c r="V622" s="206"/>
      <c r="W622" s="206"/>
      <c r="X622" s="206"/>
      <c r="Y622" s="206"/>
      <c r="Z622" s="206"/>
    </row>
    <row r="623" spans="1:26" ht="15.75" hidden="1" customHeight="1" x14ac:dyDescent="0.25">
      <c r="A623" s="396"/>
      <c r="B623" s="260"/>
      <c r="C623" s="210"/>
      <c r="D623" s="209"/>
      <c r="E623" s="209"/>
      <c r="F623" s="209"/>
      <c r="G623" s="209"/>
      <c r="H623" s="209"/>
      <c r="I623" s="209"/>
      <c r="J623" s="209"/>
      <c r="K623" s="209"/>
      <c r="L623" s="209"/>
      <c r="M623" s="209"/>
      <c r="N623" s="209"/>
      <c r="O623" s="206"/>
      <c r="P623" s="206"/>
      <c r="Q623" s="206"/>
      <c r="R623" s="206"/>
      <c r="S623" s="206"/>
      <c r="T623" s="206"/>
      <c r="U623" s="206"/>
      <c r="V623" s="206"/>
      <c r="W623" s="206"/>
      <c r="X623" s="206"/>
      <c r="Y623" s="206"/>
      <c r="Z623" s="206"/>
    </row>
    <row r="624" spans="1:26" ht="15.75" hidden="1" customHeight="1" x14ac:dyDescent="0.25">
      <c r="A624" s="396"/>
      <c r="B624" s="260"/>
      <c r="C624" s="210"/>
      <c r="D624" s="209"/>
      <c r="E624" s="209"/>
      <c r="F624" s="209"/>
      <c r="G624" s="209"/>
      <c r="H624" s="209"/>
      <c r="I624" s="209"/>
      <c r="J624" s="209"/>
      <c r="K624" s="209"/>
      <c r="L624" s="209"/>
      <c r="M624" s="209"/>
      <c r="N624" s="209"/>
      <c r="O624" s="206"/>
      <c r="P624" s="206"/>
      <c r="Q624" s="206"/>
      <c r="R624" s="206"/>
      <c r="S624" s="206"/>
      <c r="T624" s="206"/>
      <c r="U624" s="206"/>
      <c r="V624" s="206"/>
      <c r="W624" s="206"/>
      <c r="X624" s="206"/>
      <c r="Y624" s="206"/>
      <c r="Z624" s="206"/>
    </row>
    <row r="625" spans="1:26" ht="15.75" hidden="1" customHeight="1" x14ac:dyDescent="0.25">
      <c r="A625" s="396"/>
      <c r="B625" s="260"/>
      <c r="C625" s="210"/>
      <c r="D625" s="209"/>
      <c r="E625" s="209"/>
      <c r="F625" s="209"/>
      <c r="G625" s="209"/>
      <c r="H625" s="209"/>
      <c r="I625" s="209"/>
      <c r="J625" s="209"/>
      <c r="K625" s="209"/>
      <c r="L625" s="209"/>
      <c r="M625" s="209"/>
      <c r="N625" s="209"/>
      <c r="O625" s="206"/>
      <c r="P625" s="206"/>
      <c r="Q625" s="206"/>
      <c r="R625" s="206"/>
      <c r="S625" s="206"/>
      <c r="T625" s="206"/>
      <c r="U625" s="206"/>
      <c r="V625" s="206"/>
      <c r="W625" s="206"/>
      <c r="X625" s="206"/>
      <c r="Y625" s="206"/>
      <c r="Z625" s="206"/>
    </row>
    <row r="626" spans="1:26" ht="15.75" hidden="1" customHeight="1" x14ac:dyDescent="0.25">
      <c r="A626" s="396"/>
      <c r="B626" s="260"/>
      <c r="C626" s="210"/>
      <c r="D626" s="209"/>
      <c r="E626" s="209"/>
      <c r="F626" s="209"/>
      <c r="G626" s="209"/>
      <c r="H626" s="209"/>
      <c r="I626" s="209"/>
      <c r="J626" s="209"/>
      <c r="K626" s="209"/>
      <c r="L626" s="209"/>
      <c r="M626" s="209"/>
      <c r="N626" s="209"/>
      <c r="O626" s="206"/>
      <c r="P626" s="206"/>
      <c r="Q626" s="206"/>
      <c r="R626" s="206"/>
      <c r="S626" s="206"/>
      <c r="T626" s="206"/>
      <c r="U626" s="206"/>
      <c r="V626" s="206"/>
      <c r="W626" s="206"/>
      <c r="X626" s="206"/>
      <c r="Y626" s="206"/>
      <c r="Z626" s="206"/>
    </row>
    <row r="627" spans="1:26" ht="15.75" hidden="1" customHeight="1" x14ac:dyDescent="0.25">
      <c r="A627" s="396"/>
      <c r="B627" s="260"/>
      <c r="C627" s="210"/>
      <c r="D627" s="209"/>
      <c r="E627" s="209"/>
      <c r="F627" s="209"/>
      <c r="G627" s="209"/>
      <c r="H627" s="209"/>
      <c r="I627" s="209"/>
      <c r="J627" s="209"/>
      <c r="K627" s="209"/>
      <c r="L627" s="209"/>
      <c r="M627" s="209"/>
      <c r="N627" s="209"/>
      <c r="O627" s="206"/>
      <c r="P627" s="206"/>
      <c r="Q627" s="206"/>
      <c r="R627" s="206"/>
      <c r="S627" s="206"/>
      <c r="T627" s="206"/>
      <c r="U627" s="206"/>
      <c r="V627" s="206"/>
      <c r="W627" s="206"/>
      <c r="X627" s="206"/>
      <c r="Y627" s="206"/>
      <c r="Z627" s="206"/>
    </row>
    <row r="628" spans="1:26" ht="15.75" hidden="1" customHeight="1" x14ac:dyDescent="0.25">
      <c r="A628" s="396"/>
      <c r="B628" s="260"/>
      <c r="C628" s="210"/>
      <c r="D628" s="209"/>
      <c r="E628" s="209"/>
      <c r="F628" s="209"/>
      <c r="G628" s="209"/>
      <c r="H628" s="209"/>
      <c r="I628" s="209"/>
      <c r="J628" s="209"/>
      <c r="K628" s="209"/>
      <c r="L628" s="209"/>
      <c r="M628" s="209"/>
      <c r="N628" s="209"/>
      <c r="O628" s="206"/>
      <c r="P628" s="206"/>
      <c r="Q628" s="206"/>
      <c r="R628" s="206"/>
      <c r="S628" s="206"/>
      <c r="T628" s="206"/>
      <c r="U628" s="206"/>
      <c r="V628" s="206"/>
      <c r="W628" s="206"/>
      <c r="X628" s="206"/>
      <c r="Y628" s="206"/>
      <c r="Z628" s="206"/>
    </row>
    <row r="629" spans="1:26" ht="15.75" hidden="1" customHeight="1" x14ac:dyDescent="0.25">
      <c r="A629" s="396"/>
      <c r="B629" s="260"/>
      <c r="C629" s="210"/>
      <c r="D629" s="209"/>
      <c r="E629" s="209"/>
      <c r="F629" s="209"/>
      <c r="G629" s="209"/>
      <c r="H629" s="209"/>
      <c r="I629" s="209"/>
      <c r="J629" s="209"/>
      <c r="K629" s="209"/>
      <c r="L629" s="209"/>
      <c r="M629" s="209"/>
      <c r="N629" s="209"/>
      <c r="O629" s="206"/>
      <c r="P629" s="206"/>
      <c r="Q629" s="206"/>
      <c r="R629" s="206"/>
      <c r="S629" s="206"/>
      <c r="T629" s="206"/>
      <c r="U629" s="206"/>
      <c r="V629" s="206"/>
      <c r="W629" s="206"/>
      <c r="X629" s="206"/>
      <c r="Y629" s="206"/>
      <c r="Z629" s="206"/>
    </row>
    <row r="630" spans="1:26" ht="15.75" hidden="1" customHeight="1" x14ac:dyDescent="0.25">
      <c r="A630" s="396"/>
      <c r="B630" s="260"/>
      <c r="C630" s="210"/>
      <c r="D630" s="209"/>
      <c r="E630" s="209"/>
      <c r="F630" s="209"/>
      <c r="G630" s="209"/>
      <c r="H630" s="209"/>
      <c r="I630" s="209"/>
      <c r="J630" s="209"/>
      <c r="K630" s="209"/>
      <c r="L630" s="209"/>
      <c r="M630" s="209"/>
      <c r="N630" s="209"/>
      <c r="O630" s="206"/>
      <c r="P630" s="206"/>
      <c r="Q630" s="206"/>
      <c r="R630" s="206"/>
      <c r="S630" s="206"/>
      <c r="T630" s="206"/>
      <c r="U630" s="206"/>
      <c r="V630" s="206"/>
      <c r="W630" s="206"/>
      <c r="X630" s="206"/>
      <c r="Y630" s="206"/>
      <c r="Z630" s="206"/>
    </row>
    <row r="631" spans="1:26" ht="15.75" hidden="1" customHeight="1" x14ac:dyDescent="0.25">
      <c r="A631" s="396"/>
      <c r="B631" s="260"/>
      <c r="C631" s="210"/>
      <c r="D631" s="209"/>
      <c r="E631" s="209"/>
      <c r="F631" s="209"/>
      <c r="G631" s="209"/>
      <c r="H631" s="209"/>
      <c r="I631" s="209"/>
      <c r="J631" s="209"/>
      <c r="K631" s="209"/>
      <c r="L631" s="209"/>
      <c r="M631" s="209"/>
      <c r="N631" s="209"/>
      <c r="O631" s="206"/>
      <c r="P631" s="206"/>
      <c r="Q631" s="206"/>
      <c r="R631" s="206"/>
      <c r="S631" s="206"/>
      <c r="T631" s="206"/>
      <c r="U631" s="206"/>
      <c r="V631" s="206"/>
      <c r="W631" s="206"/>
      <c r="X631" s="206"/>
      <c r="Y631" s="206"/>
      <c r="Z631" s="206"/>
    </row>
    <row r="632" spans="1:26" ht="15.75" hidden="1" customHeight="1" x14ac:dyDescent="0.25">
      <c r="A632" s="396"/>
      <c r="B632" s="260"/>
      <c r="C632" s="210"/>
      <c r="D632" s="209"/>
      <c r="E632" s="209"/>
      <c r="F632" s="209"/>
      <c r="G632" s="209"/>
      <c r="H632" s="209"/>
      <c r="I632" s="209"/>
      <c r="J632" s="209"/>
      <c r="K632" s="209"/>
      <c r="L632" s="209"/>
      <c r="M632" s="209"/>
      <c r="N632" s="209"/>
      <c r="O632" s="206"/>
      <c r="P632" s="206"/>
      <c r="Q632" s="206"/>
      <c r="R632" s="206"/>
      <c r="S632" s="206"/>
      <c r="T632" s="206"/>
      <c r="U632" s="206"/>
      <c r="V632" s="206"/>
      <c r="W632" s="206"/>
      <c r="X632" s="206"/>
      <c r="Y632" s="206"/>
      <c r="Z632" s="206"/>
    </row>
    <row r="633" spans="1:26" ht="15.75" hidden="1" customHeight="1" x14ac:dyDescent="0.25">
      <c r="A633" s="396"/>
      <c r="B633" s="260"/>
      <c r="C633" s="210"/>
      <c r="D633" s="209"/>
      <c r="E633" s="209"/>
      <c r="F633" s="209"/>
      <c r="G633" s="209"/>
      <c r="H633" s="209"/>
      <c r="I633" s="209"/>
      <c r="J633" s="209"/>
      <c r="K633" s="209"/>
      <c r="L633" s="209"/>
      <c r="M633" s="209"/>
      <c r="N633" s="209"/>
      <c r="O633" s="206"/>
      <c r="P633" s="206"/>
      <c r="Q633" s="206"/>
      <c r="R633" s="206"/>
      <c r="S633" s="206"/>
      <c r="T633" s="206"/>
      <c r="U633" s="206"/>
      <c r="V633" s="206"/>
      <c r="W633" s="206"/>
      <c r="X633" s="206"/>
      <c r="Y633" s="206"/>
      <c r="Z633" s="206"/>
    </row>
    <row r="634" spans="1:26" ht="15.75" hidden="1" customHeight="1" x14ac:dyDescent="0.25">
      <c r="A634" s="396"/>
      <c r="B634" s="260"/>
      <c r="C634" s="210"/>
      <c r="D634" s="209"/>
      <c r="E634" s="209"/>
      <c r="F634" s="209"/>
      <c r="G634" s="209"/>
      <c r="H634" s="209"/>
      <c r="I634" s="209"/>
      <c r="J634" s="209"/>
      <c r="K634" s="209"/>
      <c r="L634" s="209"/>
      <c r="M634" s="209"/>
      <c r="N634" s="209"/>
      <c r="O634" s="206"/>
      <c r="P634" s="206"/>
      <c r="Q634" s="206"/>
      <c r="R634" s="206"/>
      <c r="S634" s="206"/>
      <c r="T634" s="206"/>
      <c r="U634" s="206"/>
      <c r="V634" s="206"/>
      <c r="W634" s="206"/>
      <c r="X634" s="206"/>
      <c r="Y634" s="206"/>
      <c r="Z634" s="206"/>
    </row>
    <row r="635" spans="1:26" ht="15.75" hidden="1" customHeight="1" x14ac:dyDescent="0.25">
      <c r="A635" s="396"/>
      <c r="B635" s="260"/>
      <c r="C635" s="210"/>
      <c r="D635" s="209"/>
      <c r="E635" s="209"/>
      <c r="F635" s="209"/>
      <c r="G635" s="209"/>
      <c r="H635" s="209"/>
      <c r="I635" s="209"/>
      <c r="J635" s="209"/>
      <c r="K635" s="209"/>
      <c r="L635" s="209"/>
      <c r="M635" s="209"/>
      <c r="N635" s="209"/>
      <c r="O635" s="206"/>
      <c r="P635" s="206"/>
      <c r="Q635" s="206"/>
      <c r="R635" s="206"/>
      <c r="S635" s="206"/>
      <c r="T635" s="206"/>
      <c r="U635" s="206"/>
      <c r="V635" s="206"/>
      <c r="W635" s="206"/>
      <c r="X635" s="206"/>
      <c r="Y635" s="206"/>
      <c r="Z635" s="206"/>
    </row>
    <row r="636" spans="1:26" ht="15.75" hidden="1" customHeight="1" x14ac:dyDescent="0.25">
      <c r="A636" s="396"/>
      <c r="B636" s="260"/>
      <c r="C636" s="210"/>
      <c r="D636" s="209"/>
      <c r="E636" s="209"/>
      <c r="F636" s="209"/>
      <c r="G636" s="209"/>
      <c r="H636" s="209"/>
      <c r="I636" s="209"/>
      <c r="J636" s="209"/>
      <c r="K636" s="209"/>
      <c r="L636" s="209"/>
      <c r="M636" s="209"/>
      <c r="N636" s="209"/>
      <c r="O636" s="206"/>
      <c r="P636" s="206"/>
      <c r="Q636" s="206"/>
      <c r="R636" s="206"/>
      <c r="S636" s="206"/>
      <c r="T636" s="206"/>
      <c r="U636" s="206"/>
      <c r="V636" s="206"/>
      <c r="W636" s="206"/>
      <c r="X636" s="206"/>
      <c r="Y636" s="206"/>
      <c r="Z636" s="206"/>
    </row>
    <row r="637" spans="1:26" ht="15.75" hidden="1" customHeight="1" x14ac:dyDescent="0.25">
      <c r="A637" s="396"/>
      <c r="B637" s="260"/>
      <c r="C637" s="210"/>
      <c r="D637" s="209"/>
      <c r="E637" s="209"/>
      <c r="F637" s="209"/>
      <c r="G637" s="209"/>
      <c r="H637" s="209"/>
      <c r="I637" s="209"/>
      <c r="J637" s="209"/>
      <c r="K637" s="209"/>
      <c r="L637" s="209"/>
      <c r="M637" s="209"/>
      <c r="N637" s="209"/>
      <c r="O637" s="206"/>
      <c r="P637" s="206"/>
      <c r="Q637" s="206"/>
      <c r="R637" s="206"/>
      <c r="S637" s="206"/>
      <c r="T637" s="206"/>
      <c r="U637" s="206"/>
      <c r="V637" s="206"/>
      <c r="W637" s="206"/>
      <c r="X637" s="206"/>
      <c r="Y637" s="206"/>
      <c r="Z637" s="206"/>
    </row>
    <row r="638" spans="1:26" ht="15.75" hidden="1" customHeight="1" x14ac:dyDescent="0.25">
      <c r="A638" s="396"/>
      <c r="B638" s="260"/>
      <c r="C638" s="210"/>
      <c r="D638" s="209"/>
      <c r="E638" s="209"/>
      <c r="F638" s="209"/>
      <c r="G638" s="209"/>
      <c r="H638" s="209"/>
      <c r="I638" s="209"/>
      <c r="J638" s="209"/>
      <c r="K638" s="209"/>
      <c r="L638" s="209"/>
      <c r="M638" s="209"/>
      <c r="N638" s="209"/>
      <c r="O638" s="206"/>
      <c r="P638" s="206"/>
      <c r="Q638" s="206"/>
      <c r="R638" s="206"/>
      <c r="S638" s="206"/>
      <c r="T638" s="206"/>
      <c r="U638" s="206"/>
      <c r="V638" s="206"/>
      <c r="W638" s="206"/>
      <c r="X638" s="206"/>
      <c r="Y638" s="206"/>
      <c r="Z638" s="206"/>
    </row>
    <row r="639" spans="1:26" ht="15.75" hidden="1" customHeight="1" x14ac:dyDescent="0.25">
      <c r="A639" s="396"/>
      <c r="B639" s="260"/>
      <c r="C639" s="210"/>
      <c r="D639" s="209"/>
      <c r="E639" s="209"/>
      <c r="F639" s="209"/>
      <c r="G639" s="209"/>
      <c r="H639" s="209"/>
      <c r="I639" s="209"/>
      <c r="J639" s="209"/>
      <c r="K639" s="209"/>
      <c r="L639" s="209"/>
      <c r="M639" s="209"/>
      <c r="N639" s="209"/>
      <c r="O639" s="206"/>
      <c r="P639" s="206"/>
      <c r="Q639" s="206"/>
      <c r="R639" s="206"/>
      <c r="S639" s="206"/>
      <c r="T639" s="206"/>
      <c r="U639" s="206"/>
      <c r="V639" s="206"/>
      <c r="W639" s="206"/>
      <c r="X639" s="206"/>
      <c r="Y639" s="206"/>
      <c r="Z639" s="206"/>
    </row>
    <row r="640" spans="1:26" ht="15.75" hidden="1" customHeight="1" x14ac:dyDescent="0.25">
      <c r="A640" s="396"/>
      <c r="B640" s="260"/>
      <c r="C640" s="210"/>
      <c r="D640" s="209"/>
      <c r="E640" s="209"/>
      <c r="F640" s="209"/>
      <c r="G640" s="209"/>
      <c r="H640" s="209"/>
      <c r="I640" s="209"/>
      <c r="J640" s="209"/>
      <c r="K640" s="209"/>
      <c r="L640" s="209"/>
      <c r="M640" s="209"/>
      <c r="N640" s="209"/>
      <c r="O640" s="206"/>
      <c r="P640" s="206"/>
      <c r="Q640" s="206"/>
      <c r="R640" s="206"/>
      <c r="S640" s="206"/>
      <c r="T640" s="206"/>
      <c r="U640" s="206"/>
      <c r="V640" s="206"/>
      <c r="W640" s="206"/>
      <c r="X640" s="206"/>
      <c r="Y640" s="206"/>
      <c r="Z640" s="206"/>
    </row>
    <row r="641" spans="1:26" ht="15.75" hidden="1" customHeight="1" x14ac:dyDescent="0.25">
      <c r="A641" s="396"/>
      <c r="B641" s="260"/>
      <c r="C641" s="210"/>
      <c r="D641" s="209"/>
      <c r="E641" s="209"/>
      <c r="F641" s="209"/>
      <c r="G641" s="209"/>
      <c r="H641" s="209"/>
      <c r="I641" s="209"/>
      <c r="J641" s="209"/>
      <c r="K641" s="209"/>
      <c r="L641" s="209"/>
      <c r="M641" s="209"/>
      <c r="N641" s="209"/>
      <c r="O641" s="206"/>
      <c r="P641" s="206"/>
      <c r="Q641" s="206"/>
      <c r="R641" s="206"/>
      <c r="S641" s="206"/>
      <c r="T641" s="206"/>
      <c r="U641" s="206"/>
      <c r="V641" s="206"/>
      <c r="W641" s="206"/>
      <c r="X641" s="206"/>
      <c r="Y641" s="206"/>
      <c r="Z641" s="206"/>
    </row>
    <row r="642" spans="1:26" ht="15.75" hidden="1" customHeight="1" x14ac:dyDescent="0.25">
      <c r="A642" s="396"/>
      <c r="B642" s="260"/>
      <c r="C642" s="210"/>
      <c r="D642" s="209"/>
      <c r="E642" s="209"/>
      <c r="F642" s="209"/>
      <c r="G642" s="209"/>
      <c r="H642" s="209"/>
      <c r="I642" s="209"/>
      <c r="J642" s="209"/>
      <c r="K642" s="209"/>
      <c r="L642" s="209"/>
      <c r="M642" s="209"/>
      <c r="N642" s="209"/>
      <c r="O642" s="206"/>
      <c r="P642" s="206"/>
      <c r="Q642" s="206"/>
      <c r="R642" s="206"/>
      <c r="S642" s="206"/>
      <c r="T642" s="206"/>
      <c r="U642" s="206"/>
      <c r="V642" s="206"/>
      <c r="W642" s="206"/>
      <c r="X642" s="206"/>
      <c r="Y642" s="206"/>
      <c r="Z642" s="206"/>
    </row>
    <row r="643" spans="1:26" ht="15.75" hidden="1" customHeight="1" x14ac:dyDescent="0.25">
      <c r="A643" s="396"/>
      <c r="B643" s="260"/>
      <c r="C643" s="210"/>
      <c r="D643" s="209"/>
      <c r="E643" s="209"/>
      <c r="F643" s="209"/>
      <c r="G643" s="209"/>
      <c r="H643" s="209"/>
      <c r="I643" s="209"/>
      <c r="J643" s="209"/>
      <c r="K643" s="209"/>
      <c r="L643" s="209"/>
      <c r="M643" s="209"/>
      <c r="N643" s="209"/>
      <c r="O643" s="206"/>
      <c r="P643" s="206"/>
      <c r="Q643" s="206"/>
      <c r="R643" s="206"/>
      <c r="S643" s="206"/>
      <c r="T643" s="206"/>
      <c r="U643" s="206"/>
      <c r="V643" s="206"/>
      <c r="W643" s="206"/>
      <c r="X643" s="206"/>
      <c r="Y643" s="206"/>
      <c r="Z643" s="206"/>
    </row>
    <row r="644" spans="1:26" ht="15.75" hidden="1" customHeight="1" x14ac:dyDescent="0.25">
      <c r="A644" s="396"/>
      <c r="B644" s="260"/>
      <c r="C644" s="210"/>
      <c r="D644" s="209"/>
      <c r="E644" s="209"/>
      <c r="F644" s="209"/>
      <c r="G644" s="209"/>
      <c r="H644" s="209"/>
      <c r="I644" s="209"/>
      <c r="J644" s="209"/>
      <c r="K644" s="209"/>
      <c r="L644" s="209"/>
      <c r="M644" s="209"/>
      <c r="N644" s="209"/>
      <c r="O644" s="206"/>
      <c r="P644" s="206"/>
      <c r="Q644" s="206"/>
      <c r="R644" s="206"/>
      <c r="S644" s="206"/>
      <c r="T644" s="206"/>
      <c r="U644" s="206"/>
      <c r="V644" s="206"/>
      <c r="W644" s="206"/>
      <c r="X644" s="206"/>
      <c r="Y644" s="206"/>
      <c r="Z644" s="206"/>
    </row>
    <row r="645" spans="1:26" ht="15.75" hidden="1" customHeight="1" x14ac:dyDescent="0.25">
      <c r="A645" s="396"/>
      <c r="B645" s="260"/>
      <c r="C645" s="210"/>
      <c r="D645" s="209"/>
      <c r="E645" s="209"/>
      <c r="F645" s="209"/>
      <c r="G645" s="209"/>
      <c r="H645" s="209"/>
      <c r="I645" s="209"/>
      <c r="J645" s="209"/>
      <c r="K645" s="209"/>
      <c r="L645" s="209"/>
      <c r="M645" s="209"/>
      <c r="N645" s="209"/>
      <c r="O645" s="206"/>
      <c r="P645" s="206"/>
      <c r="Q645" s="206"/>
      <c r="R645" s="206"/>
      <c r="S645" s="206"/>
      <c r="T645" s="206"/>
      <c r="U645" s="206"/>
      <c r="V645" s="206"/>
      <c r="W645" s="206"/>
      <c r="X645" s="206"/>
      <c r="Y645" s="206"/>
      <c r="Z645" s="206"/>
    </row>
    <row r="646" spans="1:26" ht="15.75" hidden="1" customHeight="1" x14ac:dyDescent="0.25">
      <c r="A646" s="396"/>
      <c r="B646" s="260"/>
      <c r="C646" s="210"/>
      <c r="D646" s="209"/>
      <c r="E646" s="209"/>
      <c r="F646" s="209"/>
      <c r="G646" s="209"/>
      <c r="H646" s="209"/>
      <c r="I646" s="209"/>
      <c r="J646" s="209"/>
      <c r="K646" s="209"/>
      <c r="L646" s="209"/>
      <c r="M646" s="209"/>
      <c r="N646" s="209"/>
      <c r="O646" s="206"/>
      <c r="P646" s="206"/>
      <c r="Q646" s="206"/>
      <c r="R646" s="206"/>
      <c r="S646" s="206"/>
      <c r="T646" s="206"/>
      <c r="U646" s="206"/>
      <c r="V646" s="206"/>
      <c r="W646" s="206"/>
      <c r="X646" s="206"/>
      <c r="Y646" s="206"/>
      <c r="Z646" s="206"/>
    </row>
    <row r="647" spans="1:26" ht="15.75" hidden="1" customHeight="1" x14ac:dyDescent="0.25">
      <c r="A647" s="396"/>
      <c r="B647" s="260"/>
      <c r="C647" s="210"/>
      <c r="D647" s="209"/>
      <c r="E647" s="209"/>
      <c r="F647" s="209"/>
      <c r="G647" s="209"/>
      <c r="H647" s="209"/>
      <c r="I647" s="209"/>
      <c r="J647" s="209"/>
      <c r="K647" s="209"/>
      <c r="L647" s="209"/>
      <c r="M647" s="209"/>
      <c r="N647" s="209"/>
      <c r="O647" s="206"/>
      <c r="P647" s="206"/>
      <c r="Q647" s="206"/>
      <c r="R647" s="206"/>
      <c r="S647" s="206"/>
      <c r="T647" s="206"/>
      <c r="U647" s="206"/>
      <c r="V647" s="206"/>
      <c r="W647" s="206"/>
      <c r="X647" s="206"/>
      <c r="Y647" s="206"/>
      <c r="Z647" s="206"/>
    </row>
    <row r="648" spans="1:26" ht="15.75" hidden="1" customHeight="1" x14ac:dyDescent="0.25">
      <c r="A648" s="396"/>
      <c r="B648" s="260"/>
      <c r="C648" s="210"/>
      <c r="D648" s="209"/>
      <c r="E648" s="209"/>
      <c r="F648" s="209"/>
      <c r="G648" s="209"/>
      <c r="H648" s="209"/>
      <c r="I648" s="209"/>
      <c r="J648" s="209"/>
      <c r="K648" s="209"/>
      <c r="L648" s="209"/>
      <c r="M648" s="209"/>
      <c r="N648" s="209"/>
      <c r="O648" s="206"/>
      <c r="P648" s="206"/>
      <c r="Q648" s="206"/>
      <c r="R648" s="206"/>
      <c r="S648" s="206"/>
      <c r="T648" s="206"/>
      <c r="U648" s="206"/>
      <c r="V648" s="206"/>
      <c r="W648" s="206"/>
      <c r="X648" s="206"/>
      <c r="Y648" s="206"/>
      <c r="Z648" s="206"/>
    </row>
    <row r="649" spans="1:26" ht="15.75" hidden="1" customHeight="1" x14ac:dyDescent="0.25">
      <c r="A649" s="396"/>
      <c r="B649" s="260"/>
      <c r="C649" s="210"/>
      <c r="D649" s="209"/>
      <c r="E649" s="209"/>
      <c r="F649" s="209"/>
      <c r="G649" s="209"/>
      <c r="H649" s="209"/>
      <c r="I649" s="209"/>
      <c r="J649" s="209"/>
      <c r="K649" s="209"/>
      <c r="L649" s="209"/>
      <c r="M649" s="209"/>
      <c r="N649" s="209"/>
      <c r="O649" s="206"/>
      <c r="P649" s="206"/>
      <c r="Q649" s="206"/>
      <c r="R649" s="206"/>
      <c r="S649" s="206"/>
      <c r="T649" s="206"/>
      <c r="U649" s="206"/>
      <c r="V649" s="206"/>
      <c r="W649" s="206"/>
      <c r="X649" s="206"/>
      <c r="Y649" s="206"/>
      <c r="Z649" s="206"/>
    </row>
    <row r="650" spans="1:26" ht="15.75" hidden="1" customHeight="1" x14ac:dyDescent="0.25">
      <c r="A650" s="396"/>
      <c r="B650" s="260"/>
      <c r="C650" s="210"/>
      <c r="D650" s="209"/>
      <c r="E650" s="209"/>
      <c r="F650" s="209"/>
      <c r="G650" s="209"/>
      <c r="H650" s="209"/>
      <c r="I650" s="209"/>
      <c r="J650" s="209"/>
      <c r="K650" s="209"/>
      <c r="L650" s="209"/>
      <c r="M650" s="209"/>
      <c r="N650" s="209"/>
      <c r="O650" s="206"/>
      <c r="P650" s="206"/>
      <c r="Q650" s="206"/>
      <c r="R650" s="206"/>
      <c r="S650" s="206"/>
      <c r="T650" s="206"/>
      <c r="U650" s="206"/>
      <c r="V650" s="206"/>
      <c r="W650" s="206"/>
      <c r="X650" s="206"/>
      <c r="Y650" s="206"/>
      <c r="Z650" s="206"/>
    </row>
    <row r="651" spans="1:26" ht="15.75" hidden="1" customHeight="1" x14ac:dyDescent="0.25">
      <c r="A651" s="396"/>
      <c r="B651" s="260"/>
      <c r="C651" s="210"/>
      <c r="D651" s="209"/>
      <c r="E651" s="209"/>
      <c r="F651" s="209"/>
      <c r="G651" s="209"/>
      <c r="H651" s="209"/>
      <c r="I651" s="209"/>
      <c r="J651" s="209"/>
      <c r="K651" s="209"/>
      <c r="L651" s="209"/>
      <c r="M651" s="209"/>
      <c r="N651" s="209"/>
      <c r="O651" s="206"/>
      <c r="P651" s="206"/>
      <c r="Q651" s="206"/>
      <c r="R651" s="206"/>
      <c r="S651" s="206"/>
      <c r="T651" s="206"/>
      <c r="U651" s="206"/>
      <c r="V651" s="206"/>
      <c r="W651" s="206"/>
      <c r="X651" s="206"/>
      <c r="Y651" s="206"/>
      <c r="Z651" s="206"/>
    </row>
    <row r="652" spans="1:26" ht="15.75" hidden="1" customHeight="1" x14ac:dyDescent="0.25">
      <c r="A652" s="396"/>
      <c r="B652" s="260"/>
      <c r="C652" s="210"/>
      <c r="D652" s="209"/>
      <c r="E652" s="209"/>
      <c r="F652" s="209"/>
      <c r="G652" s="209"/>
      <c r="H652" s="209"/>
      <c r="I652" s="209"/>
      <c r="J652" s="209"/>
      <c r="K652" s="209"/>
      <c r="L652" s="209"/>
      <c r="M652" s="209"/>
      <c r="N652" s="209"/>
      <c r="O652" s="206"/>
      <c r="P652" s="206"/>
      <c r="Q652" s="206"/>
      <c r="R652" s="206"/>
      <c r="S652" s="206"/>
      <c r="T652" s="206"/>
      <c r="U652" s="206"/>
      <c r="V652" s="206"/>
      <c r="W652" s="206"/>
      <c r="X652" s="206"/>
      <c r="Y652" s="206"/>
      <c r="Z652" s="206"/>
    </row>
    <row r="653" spans="1:26" ht="15.75" hidden="1" customHeight="1" x14ac:dyDescent="0.25">
      <c r="A653" s="396"/>
      <c r="B653" s="260"/>
      <c r="C653" s="210"/>
      <c r="D653" s="209"/>
      <c r="E653" s="209"/>
      <c r="F653" s="209"/>
      <c r="G653" s="209"/>
      <c r="H653" s="209"/>
      <c r="I653" s="209"/>
      <c r="J653" s="209"/>
      <c r="K653" s="209"/>
      <c r="L653" s="209"/>
      <c r="M653" s="209"/>
      <c r="N653" s="209"/>
      <c r="O653" s="206"/>
      <c r="P653" s="206"/>
      <c r="Q653" s="206"/>
      <c r="R653" s="206"/>
      <c r="S653" s="206"/>
      <c r="T653" s="206"/>
      <c r="U653" s="206"/>
      <c r="V653" s="206"/>
      <c r="W653" s="206"/>
      <c r="X653" s="206"/>
      <c r="Y653" s="206"/>
      <c r="Z653" s="206"/>
    </row>
    <row r="654" spans="1:26" ht="15.75" hidden="1" customHeight="1" x14ac:dyDescent="0.25">
      <c r="A654" s="396"/>
      <c r="B654" s="260"/>
      <c r="C654" s="210"/>
      <c r="D654" s="209"/>
      <c r="E654" s="209"/>
      <c r="F654" s="209"/>
      <c r="G654" s="209"/>
      <c r="H654" s="209"/>
      <c r="I654" s="209"/>
      <c r="J654" s="209"/>
      <c r="K654" s="209"/>
      <c r="L654" s="209"/>
      <c r="M654" s="209"/>
      <c r="N654" s="209"/>
      <c r="O654" s="206"/>
      <c r="P654" s="206"/>
      <c r="Q654" s="206"/>
      <c r="R654" s="206"/>
      <c r="S654" s="206"/>
      <c r="T654" s="206"/>
      <c r="U654" s="206"/>
      <c r="V654" s="206"/>
      <c r="W654" s="206"/>
      <c r="X654" s="206"/>
      <c r="Y654" s="206"/>
      <c r="Z654" s="206"/>
    </row>
    <row r="655" spans="1:26" ht="15.75" hidden="1" customHeight="1" x14ac:dyDescent="0.25">
      <c r="A655" s="396"/>
      <c r="B655" s="260"/>
      <c r="C655" s="210"/>
      <c r="D655" s="209"/>
      <c r="E655" s="209"/>
      <c r="F655" s="209"/>
      <c r="G655" s="209"/>
      <c r="H655" s="209"/>
      <c r="I655" s="209"/>
      <c r="J655" s="209"/>
      <c r="K655" s="209"/>
      <c r="L655" s="209"/>
      <c r="M655" s="209"/>
      <c r="N655" s="209"/>
      <c r="O655" s="206"/>
      <c r="P655" s="206"/>
      <c r="Q655" s="206"/>
      <c r="R655" s="206"/>
      <c r="S655" s="206"/>
      <c r="T655" s="206"/>
      <c r="U655" s="206"/>
      <c r="V655" s="206"/>
      <c r="W655" s="206"/>
      <c r="X655" s="206"/>
      <c r="Y655" s="206"/>
      <c r="Z655" s="206"/>
    </row>
    <row r="656" spans="1:26" ht="15.75" hidden="1" customHeight="1" x14ac:dyDescent="0.25">
      <c r="A656" s="396"/>
      <c r="B656" s="260"/>
      <c r="C656" s="210"/>
      <c r="D656" s="209"/>
      <c r="E656" s="209"/>
      <c r="F656" s="209"/>
      <c r="G656" s="209"/>
      <c r="H656" s="209"/>
      <c r="I656" s="209"/>
      <c r="J656" s="209"/>
      <c r="K656" s="209"/>
      <c r="L656" s="209"/>
      <c r="M656" s="209"/>
      <c r="N656" s="209"/>
      <c r="O656" s="206"/>
      <c r="P656" s="206"/>
      <c r="Q656" s="206"/>
      <c r="R656" s="206"/>
      <c r="S656" s="206"/>
      <c r="T656" s="206"/>
      <c r="U656" s="206"/>
      <c r="V656" s="206"/>
      <c r="W656" s="206"/>
      <c r="X656" s="206"/>
      <c r="Y656" s="206"/>
      <c r="Z656" s="206"/>
    </row>
    <row r="657" spans="1:26" ht="15.75" hidden="1" customHeight="1" x14ac:dyDescent="0.25">
      <c r="A657" s="396"/>
      <c r="B657" s="260"/>
      <c r="C657" s="210"/>
      <c r="D657" s="209"/>
      <c r="E657" s="209"/>
      <c r="F657" s="209"/>
      <c r="G657" s="209"/>
      <c r="H657" s="209"/>
      <c r="I657" s="209"/>
      <c r="J657" s="209"/>
      <c r="K657" s="209"/>
      <c r="L657" s="209"/>
      <c r="M657" s="209"/>
      <c r="N657" s="209"/>
      <c r="O657" s="206"/>
      <c r="P657" s="206"/>
      <c r="Q657" s="206"/>
      <c r="R657" s="206"/>
      <c r="S657" s="206"/>
      <c r="T657" s="206"/>
      <c r="U657" s="206"/>
      <c r="V657" s="206"/>
      <c r="W657" s="206"/>
      <c r="X657" s="206"/>
      <c r="Y657" s="206"/>
      <c r="Z657" s="206"/>
    </row>
    <row r="658" spans="1:26" ht="15.75" hidden="1" customHeight="1" x14ac:dyDescent="0.25">
      <c r="A658" s="396"/>
      <c r="B658" s="260"/>
      <c r="C658" s="210"/>
      <c r="D658" s="209"/>
      <c r="E658" s="209"/>
      <c r="F658" s="209"/>
      <c r="G658" s="209"/>
      <c r="H658" s="209"/>
      <c r="I658" s="209"/>
      <c r="J658" s="209"/>
      <c r="K658" s="209"/>
      <c r="L658" s="209"/>
      <c r="M658" s="209"/>
      <c r="N658" s="209"/>
      <c r="O658" s="206"/>
      <c r="P658" s="206"/>
      <c r="Q658" s="206"/>
      <c r="R658" s="206"/>
      <c r="S658" s="206"/>
      <c r="T658" s="206"/>
      <c r="U658" s="206"/>
      <c r="V658" s="206"/>
      <c r="W658" s="206"/>
      <c r="X658" s="206"/>
      <c r="Y658" s="206"/>
      <c r="Z658" s="206"/>
    </row>
    <row r="659" spans="1:26" ht="15.75" hidden="1" customHeight="1" x14ac:dyDescent="0.25">
      <c r="A659" s="396"/>
      <c r="B659" s="260"/>
      <c r="C659" s="210"/>
      <c r="D659" s="209"/>
      <c r="E659" s="209"/>
      <c r="F659" s="209"/>
      <c r="G659" s="209"/>
      <c r="H659" s="209"/>
      <c r="I659" s="209"/>
      <c r="J659" s="209"/>
      <c r="K659" s="209"/>
      <c r="L659" s="209"/>
      <c r="M659" s="209"/>
      <c r="N659" s="209"/>
      <c r="O659" s="206"/>
      <c r="P659" s="206"/>
      <c r="Q659" s="206"/>
      <c r="R659" s="206"/>
      <c r="S659" s="206"/>
      <c r="T659" s="206"/>
      <c r="U659" s="206"/>
      <c r="V659" s="206"/>
      <c r="W659" s="206"/>
      <c r="X659" s="206"/>
      <c r="Y659" s="206"/>
      <c r="Z659" s="206"/>
    </row>
    <row r="660" spans="1:26" ht="15.75" hidden="1" customHeight="1" x14ac:dyDescent="0.25">
      <c r="A660" s="396"/>
      <c r="B660" s="260"/>
      <c r="C660" s="210"/>
      <c r="D660" s="209"/>
      <c r="E660" s="209"/>
      <c r="F660" s="209"/>
      <c r="G660" s="209"/>
      <c r="H660" s="209"/>
      <c r="I660" s="209"/>
      <c r="J660" s="209"/>
      <c r="K660" s="209"/>
      <c r="L660" s="209"/>
      <c r="M660" s="209"/>
      <c r="N660" s="209"/>
      <c r="O660" s="206"/>
      <c r="P660" s="206"/>
      <c r="Q660" s="206"/>
      <c r="R660" s="206"/>
      <c r="S660" s="206"/>
      <c r="T660" s="206"/>
      <c r="U660" s="206"/>
      <c r="V660" s="206"/>
      <c r="W660" s="206"/>
      <c r="X660" s="206"/>
      <c r="Y660" s="206"/>
      <c r="Z660" s="206"/>
    </row>
    <row r="661" spans="1:26" ht="15.75" hidden="1" customHeight="1" x14ac:dyDescent="0.25">
      <c r="A661" s="396"/>
      <c r="B661" s="260"/>
      <c r="C661" s="210"/>
      <c r="D661" s="209"/>
      <c r="E661" s="209"/>
      <c r="F661" s="209"/>
      <c r="G661" s="209"/>
      <c r="H661" s="209"/>
      <c r="I661" s="209"/>
      <c r="J661" s="209"/>
      <c r="K661" s="209"/>
      <c r="L661" s="209"/>
      <c r="M661" s="209"/>
      <c r="N661" s="209"/>
      <c r="O661" s="206"/>
      <c r="P661" s="206"/>
      <c r="Q661" s="206"/>
      <c r="R661" s="206"/>
      <c r="S661" s="206"/>
      <c r="T661" s="206"/>
      <c r="U661" s="206"/>
      <c r="V661" s="206"/>
      <c r="W661" s="206"/>
      <c r="X661" s="206"/>
      <c r="Y661" s="206"/>
      <c r="Z661" s="206"/>
    </row>
    <row r="662" spans="1:26" ht="15.75" hidden="1" customHeight="1" x14ac:dyDescent="0.25">
      <c r="A662" s="396"/>
      <c r="B662" s="260"/>
      <c r="C662" s="210"/>
      <c r="D662" s="209"/>
      <c r="E662" s="209"/>
      <c r="F662" s="209"/>
      <c r="G662" s="209"/>
      <c r="H662" s="209"/>
      <c r="I662" s="209"/>
      <c r="J662" s="209"/>
      <c r="K662" s="209"/>
      <c r="L662" s="209"/>
      <c r="M662" s="209"/>
      <c r="N662" s="209"/>
      <c r="O662" s="206"/>
      <c r="P662" s="206"/>
      <c r="Q662" s="206"/>
      <c r="R662" s="206"/>
      <c r="S662" s="206"/>
      <c r="T662" s="206"/>
      <c r="U662" s="206"/>
      <c r="V662" s="206"/>
      <c r="W662" s="206"/>
      <c r="X662" s="206"/>
      <c r="Y662" s="206"/>
      <c r="Z662" s="206"/>
    </row>
    <row r="663" spans="1:26" ht="15.75" hidden="1" customHeight="1" x14ac:dyDescent="0.25">
      <c r="A663" s="396"/>
      <c r="B663" s="260"/>
      <c r="C663" s="210"/>
      <c r="D663" s="209"/>
      <c r="E663" s="209"/>
      <c r="F663" s="209"/>
      <c r="G663" s="209"/>
      <c r="H663" s="209"/>
      <c r="I663" s="209"/>
      <c r="J663" s="209"/>
      <c r="K663" s="209"/>
      <c r="L663" s="209"/>
      <c r="M663" s="209"/>
      <c r="N663" s="209"/>
      <c r="O663" s="206"/>
      <c r="P663" s="206"/>
      <c r="Q663" s="206"/>
      <c r="R663" s="206"/>
      <c r="S663" s="206"/>
      <c r="T663" s="206"/>
      <c r="U663" s="206"/>
      <c r="V663" s="206"/>
      <c r="W663" s="206"/>
      <c r="X663" s="206"/>
      <c r="Y663" s="206"/>
      <c r="Z663" s="206"/>
    </row>
    <row r="664" spans="1:26" ht="15.75" hidden="1" customHeight="1" x14ac:dyDescent="0.25">
      <c r="A664" s="396"/>
      <c r="B664" s="260"/>
      <c r="C664" s="210"/>
      <c r="D664" s="209"/>
      <c r="E664" s="209"/>
      <c r="F664" s="209"/>
      <c r="G664" s="209"/>
      <c r="H664" s="209"/>
      <c r="I664" s="209"/>
      <c r="J664" s="209"/>
      <c r="K664" s="209"/>
      <c r="L664" s="209"/>
      <c r="M664" s="209"/>
      <c r="N664" s="209"/>
      <c r="O664" s="206"/>
      <c r="P664" s="206"/>
      <c r="Q664" s="206"/>
      <c r="R664" s="206"/>
      <c r="S664" s="206"/>
      <c r="T664" s="206"/>
      <c r="U664" s="206"/>
      <c r="V664" s="206"/>
      <c r="W664" s="206"/>
      <c r="X664" s="206"/>
      <c r="Y664" s="206"/>
      <c r="Z664" s="206"/>
    </row>
    <row r="665" spans="1:26" ht="15.75" hidden="1" customHeight="1" x14ac:dyDescent="0.25">
      <c r="A665" s="396"/>
      <c r="B665" s="260"/>
      <c r="C665" s="210"/>
      <c r="D665" s="209"/>
      <c r="E665" s="209"/>
      <c r="F665" s="209"/>
      <c r="G665" s="209"/>
      <c r="H665" s="209"/>
      <c r="I665" s="209"/>
      <c r="J665" s="209"/>
      <c r="K665" s="209"/>
      <c r="L665" s="209"/>
      <c r="M665" s="209"/>
      <c r="N665" s="209"/>
      <c r="O665" s="206"/>
      <c r="P665" s="206"/>
      <c r="Q665" s="206"/>
      <c r="R665" s="206"/>
      <c r="S665" s="206"/>
      <c r="T665" s="206"/>
      <c r="U665" s="206"/>
      <c r="V665" s="206"/>
      <c r="W665" s="206"/>
      <c r="X665" s="206"/>
      <c r="Y665" s="206"/>
      <c r="Z665" s="206"/>
    </row>
    <row r="666" spans="1:26" ht="15.75" hidden="1" customHeight="1" x14ac:dyDescent="0.25">
      <c r="A666" s="396"/>
      <c r="B666" s="260"/>
      <c r="C666" s="210"/>
      <c r="D666" s="209"/>
      <c r="E666" s="209"/>
      <c r="F666" s="209"/>
      <c r="G666" s="209"/>
      <c r="H666" s="209"/>
      <c r="I666" s="209"/>
      <c r="J666" s="209"/>
      <c r="K666" s="209"/>
      <c r="L666" s="209"/>
      <c r="M666" s="209"/>
      <c r="N666" s="209"/>
      <c r="O666" s="206"/>
      <c r="P666" s="206"/>
      <c r="Q666" s="206"/>
      <c r="R666" s="206"/>
      <c r="S666" s="206"/>
      <c r="T666" s="206"/>
      <c r="U666" s="206"/>
      <c r="V666" s="206"/>
      <c r="W666" s="206"/>
      <c r="X666" s="206"/>
      <c r="Y666" s="206"/>
      <c r="Z666" s="206"/>
    </row>
    <row r="667" spans="1:26" ht="15.75" hidden="1" customHeight="1" x14ac:dyDescent="0.25">
      <c r="A667" s="396"/>
      <c r="B667" s="260"/>
      <c r="C667" s="210"/>
      <c r="D667" s="209"/>
      <c r="E667" s="209"/>
      <c r="F667" s="209"/>
      <c r="G667" s="209"/>
      <c r="H667" s="209"/>
      <c r="I667" s="209"/>
      <c r="J667" s="209"/>
      <c r="K667" s="209"/>
      <c r="L667" s="209"/>
      <c r="M667" s="209"/>
      <c r="N667" s="209"/>
      <c r="O667" s="206"/>
      <c r="P667" s="206"/>
      <c r="Q667" s="206"/>
      <c r="R667" s="206"/>
      <c r="S667" s="206"/>
      <c r="T667" s="206"/>
      <c r="U667" s="206"/>
      <c r="V667" s="206"/>
      <c r="W667" s="206"/>
      <c r="X667" s="206"/>
      <c r="Y667" s="206"/>
      <c r="Z667" s="206"/>
    </row>
    <row r="668" spans="1:26" ht="15.75" hidden="1" customHeight="1" x14ac:dyDescent="0.25">
      <c r="A668" s="396"/>
      <c r="B668" s="260"/>
      <c r="C668" s="210"/>
      <c r="D668" s="209"/>
      <c r="E668" s="209"/>
      <c r="F668" s="209"/>
      <c r="G668" s="209"/>
      <c r="H668" s="209"/>
      <c r="I668" s="209"/>
      <c r="J668" s="209"/>
      <c r="K668" s="209"/>
      <c r="L668" s="209"/>
      <c r="M668" s="209"/>
      <c r="N668" s="209"/>
      <c r="O668" s="206"/>
      <c r="P668" s="206"/>
      <c r="Q668" s="206"/>
      <c r="R668" s="206"/>
      <c r="S668" s="206"/>
      <c r="T668" s="206"/>
      <c r="U668" s="206"/>
      <c r="V668" s="206"/>
      <c r="W668" s="206"/>
      <c r="X668" s="206"/>
      <c r="Y668" s="206"/>
      <c r="Z668" s="206"/>
    </row>
    <row r="669" spans="1:26" ht="15.75" hidden="1" customHeight="1" x14ac:dyDescent="0.25">
      <c r="A669" s="396"/>
      <c r="B669" s="260"/>
      <c r="C669" s="210"/>
      <c r="D669" s="209"/>
      <c r="E669" s="209"/>
      <c r="F669" s="209"/>
      <c r="G669" s="209"/>
      <c r="H669" s="209"/>
      <c r="I669" s="209"/>
      <c r="J669" s="209"/>
      <c r="K669" s="209"/>
      <c r="L669" s="209"/>
      <c r="M669" s="209"/>
      <c r="N669" s="209"/>
      <c r="O669" s="206"/>
      <c r="P669" s="206"/>
      <c r="Q669" s="206"/>
      <c r="R669" s="206"/>
      <c r="S669" s="206"/>
      <c r="T669" s="206"/>
      <c r="U669" s="206"/>
      <c r="V669" s="206"/>
      <c r="W669" s="206"/>
      <c r="X669" s="206"/>
      <c r="Y669" s="206"/>
      <c r="Z669" s="206"/>
    </row>
    <row r="670" spans="1:26" ht="15.75" hidden="1" customHeight="1" x14ac:dyDescent="0.25">
      <c r="A670" s="396"/>
      <c r="B670" s="260"/>
      <c r="C670" s="210"/>
      <c r="D670" s="209"/>
      <c r="E670" s="209"/>
      <c r="F670" s="209"/>
      <c r="G670" s="209"/>
      <c r="H670" s="209"/>
      <c r="I670" s="209"/>
      <c r="J670" s="209"/>
      <c r="K670" s="209"/>
      <c r="L670" s="209"/>
      <c r="M670" s="209"/>
      <c r="N670" s="209"/>
      <c r="O670" s="206"/>
      <c r="P670" s="206"/>
      <c r="Q670" s="206"/>
      <c r="R670" s="206"/>
      <c r="S670" s="206"/>
      <c r="T670" s="206"/>
      <c r="U670" s="206"/>
      <c r="V670" s="206"/>
      <c r="W670" s="206"/>
      <c r="X670" s="206"/>
      <c r="Y670" s="206"/>
      <c r="Z670" s="206"/>
    </row>
    <row r="671" spans="1:26" ht="15.75" hidden="1" customHeight="1" x14ac:dyDescent="0.25">
      <c r="A671" s="396"/>
      <c r="B671" s="260"/>
      <c r="C671" s="210"/>
      <c r="D671" s="209"/>
      <c r="E671" s="209"/>
      <c r="F671" s="209"/>
      <c r="G671" s="209"/>
      <c r="H671" s="209"/>
      <c r="I671" s="209"/>
      <c r="J671" s="209"/>
      <c r="K671" s="209"/>
      <c r="L671" s="209"/>
      <c r="M671" s="209"/>
      <c r="N671" s="209"/>
      <c r="O671" s="206"/>
      <c r="P671" s="206"/>
      <c r="Q671" s="206"/>
      <c r="R671" s="206"/>
      <c r="S671" s="206"/>
      <c r="T671" s="206"/>
      <c r="U671" s="206"/>
      <c r="V671" s="206"/>
      <c r="W671" s="206"/>
      <c r="X671" s="206"/>
      <c r="Y671" s="206"/>
      <c r="Z671" s="206"/>
    </row>
    <row r="672" spans="1:26" ht="15.75" hidden="1" customHeight="1" x14ac:dyDescent="0.25">
      <c r="A672" s="396"/>
      <c r="B672" s="260"/>
      <c r="C672" s="210"/>
      <c r="D672" s="209"/>
      <c r="E672" s="209"/>
      <c r="F672" s="209"/>
      <c r="G672" s="209"/>
      <c r="H672" s="209"/>
      <c r="I672" s="209"/>
      <c r="J672" s="209"/>
      <c r="K672" s="209"/>
      <c r="L672" s="209"/>
      <c r="M672" s="209"/>
      <c r="N672" s="209"/>
      <c r="O672" s="206"/>
      <c r="P672" s="206"/>
      <c r="Q672" s="206"/>
      <c r="R672" s="206"/>
      <c r="S672" s="206"/>
      <c r="T672" s="206"/>
      <c r="U672" s="206"/>
      <c r="V672" s="206"/>
      <c r="W672" s="206"/>
      <c r="X672" s="206"/>
      <c r="Y672" s="206"/>
      <c r="Z672" s="206"/>
    </row>
    <row r="673" spans="1:26" ht="15.75" hidden="1" customHeight="1" x14ac:dyDescent="0.25">
      <c r="A673" s="396"/>
      <c r="B673" s="260"/>
      <c r="C673" s="210"/>
      <c r="D673" s="209"/>
      <c r="E673" s="209"/>
      <c r="F673" s="209"/>
      <c r="G673" s="209"/>
      <c r="H673" s="209"/>
      <c r="I673" s="209"/>
      <c r="J673" s="209"/>
      <c r="K673" s="209"/>
      <c r="L673" s="209"/>
      <c r="M673" s="209"/>
      <c r="N673" s="209"/>
      <c r="O673" s="206"/>
      <c r="P673" s="206"/>
      <c r="Q673" s="206"/>
      <c r="R673" s="206"/>
      <c r="S673" s="206"/>
      <c r="T673" s="206"/>
      <c r="U673" s="206"/>
      <c r="V673" s="206"/>
      <c r="W673" s="206"/>
      <c r="X673" s="206"/>
      <c r="Y673" s="206"/>
      <c r="Z673" s="206"/>
    </row>
    <row r="674" spans="1:26" ht="15.75" hidden="1" customHeight="1" x14ac:dyDescent="0.25">
      <c r="A674" s="396"/>
      <c r="B674" s="260"/>
      <c r="C674" s="210"/>
      <c r="D674" s="209"/>
      <c r="E674" s="209"/>
      <c r="F674" s="209"/>
      <c r="G674" s="209"/>
      <c r="H674" s="209"/>
      <c r="I674" s="209"/>
      <c r="J674" s="209"/>
      <c r="K674" s="209"/>
      <c r="L674" s="209"/>
      <c r="M674" s="209"/>
      <c r="N674" s="209"/>
      <c r="O674" s="206"/>
      <c r="P674" s="206"/>
      <c r="Q674" s="206"/>
      <c r="R674" s="206"/>
      <c r="S674" s="206"/>
      <c r="T674" s="206"/>
      <c r="U674" s="206"/>
      <c r="V674" s="206"/>
      <c r="W674" s="206"/>
      <c r="X674" s="206"/>
      <c r="Y674" s="206"/>
      <c r="Z674" s="206"/>
    </row>
    <row r="675" spans="1:26" ht="15.75" hidden="1" customHeight="1" x14ac:dyDescent="0.25">
      <c r="A675" s="396"/>
      <c r="B675" s="260"/>
      <c r="C675" s="210"/>
      <c r="D675" s="209"/>
      <c r="E675" s="209"/>
      <c r="F675" s="209"/>
      <c r="G675" s="209"/>
      <c r="H675" s="209"/>
      <c r="I675" s="209"/>
      <c r="J675" s="209"/>
      <c r="K675" s="209"/>
      <c r="L675" s="209"/>
      <c r="M675" s="209"/>
      <c r="N675" s="209"/>
      <c r="O675" s="206"/>
      <c r="P675" s="206"/>
      <c r="Q675" s="206"/>
      <c r="R675" s="206"/>
      <c r="S675" s="206"/>
      <c r="T675" s="206"/>
      <c r="U675" s="206"/>
      <c r="V675" s="206"/>
      <c r="W675" s="206"/>
      <c r="X675" s="206"/>
      <c r="Y675" s="206"/>
      <c r="Z675" s="206"/>
    </row>
    <row r="676" spans="1:26" ht="15.75" hidden="1" customHeight="1" x14ac:dyDescent="0.25">
      <c r="A676" s="396"/>
      <c r="B676" s="260"/>
      <c r="C676" s="210"/>
      <c r="D676" s="209"/>
      <c r="E676" s="209"/>
      <c r="F676" s="209"/>
      <c r="G676" s="209"/>
      <c r="H676" s="209"/>
      <c r="I676" s="209"/>
      <c r="J676" s="209"/>
      <c r="K676" s="209"/>
      <c r="L676" s="209"/>
      <c r="M676" s="209"/>
      <c r="N676" s="209"/>
      <c r="O676" s="206"/>
      <c r="P676" s="206"/>
      <c r="Q676" s="206"/>
      <c r="R676" s="206"/>
      <c r="S676" s="206"/>
      <c r="T676" s="206"/>
      <c r="U676" s="206"/>
      <c r="V676" s="206"/>
      <c r="W676" s="206"/>
      <c r="X676" s="206"/>
      <c r="Y676" s="206"/>
      <c r="Z676" s="206"/>
    </row>
    <row r="677" spans="1:26" ht="15.75" hidden="1" customHeight="1" x14ac:dyDescent="0.25">
      <c r="A677" s="396"/>
      <c r="B677" s="260"/>
      <c r="C677" s="210"/>
      <c r="D677" s="209"/>
      <c r="E677" s="209"/>
      <c r="F677" s="209"/>
      <c r="G677" s="209"/>
      <c r="H677" s="209"/>
      <c r="I677" s="209"/>
      <c r="J677" s="209"/>
      <c r="K677" s="209"/>
      <c r="L677" s="209"/>
      <c r="M677" s="209"/>
      <c r="N677" s="209"/>
      <c r="O677" s="206"/>
      <c r="P677" s="206"/>
      <c r="Q677" s="206"/>
      <c r="R677" s="206"/>
      <c r="S677" s="206"/>
      <c r="T677" s="206"/>
      <c r="U677" s="206"/>
      <c r="V677" s="206"/>
      <c r="W677" s="206"/>
      <c r="X677" s="206"/>
      <c r="Y677" s="206"/>
      <c r="Z677" s="206"/>
    </row>
    <row r="678" spans="1:26" ht="15.75" hidden="1" customHeight="1" x14ac:dyDescent="0.25">
      <c r="A678" s="396"/>
      <c r="B678" s="260"/>
      <c r="C678" s="210"/>
      <c r="D678" s="209"/>
      <c r="E678" s="209"/>
      <c r="F678" s="209"/>
      <c r="G678" s="209"/>
      <c r="H678" s="209"/>
      <c r="I678" s="209"/>
      <c r="J678" s="209"/>
      <c r="K678" s="209"/>
      <c r="L678" s="209"/>
      <c r="M678" s="209"/>
      <c r="N678" s="209"/>
      <c r="O678" s="206"/>
      <c r="P678" s="206"/>
      <c r="Q678" s="206"/>
      <c r="R678" s="206"/>
      <c r="S678" s="206"/>
      <c r="T678" s="206"/>
      <c r="U678" s="206"/>
      <c r="V678" s="206"/>
      <c r="W678" s="206"/>
      <c r="X678" s="206"/>
      <c r="Y678" s="206"/>
      <c r="Z678" s="206"/>
    </row>
    <row r="679" spans="1:26" ht="15.75" hidden="1" customHeight="1" x14ac:dyDescent="0.25">
      <c r="A679" s="396"/>
      <c r="B679" s="260"/>
      <c r="C679" s="210"/>
      <c r="D679" s="209"/>
      <c r="E679" s="209"/>
      <c r="F679" s="209"/>
      <c r="G679" s="209"/>
      <c r="H679" s="209"/>
      <c r="I679" s="209"/>
      <c r="J679" s="209"/>
      <c r="K679" s="209"/>
      <c r="L679" s="209"/>
      <c r="M679" s="209"/>
      <c r="N679" s="209"/>
      <c r="O679" s="206"/>
      <c r="P679" s="206"/>
      <c r="Q679" s="206"/>
      <c r="R679" s="206"/>
      <c r="S679" s="206"/>
      <c r="T679" s="206"/>
      <c r="U679" s="206"/>
      <c r="V679" s="206"/>
      <c r="W679" s="206"/>
      <c r="X679" s="206"/>
      <c r="Y679" s="206"/>
      <c r="Z679" s="206"/>
    </row>
    <row r="680" spans="1:26" ht="15.75" hidden="1" customHeight="1" x14ac:dyDescent="0.25">
      <c r="A680" s="396"/>
      <c r="B680" s="260"/>
      <c r="C680" s="210"/>
      <c r="D680" s="209"/>
      <c r="E680" s="209"/>
      <c r="F680" s="209"/>
      <c r="G680" s="209"/>
      <c r="H680" s="209"/>
      <c r="I680" s="209"/>
      <c r="J680" s="209"/>
      <c r="K680" s="209"/>
      <c r="L680" s="209"/>
      <c r="M680" s="209"/>
      <c r="N680" s="209"/>
      <c r="O680" s="206"/>
      <c r="P680" s="206"/>
      <c r="Q680" s="206"/>
      <c r="R680" s="206"/>
      <c r="S680" s="206"/>
      <c r="T680" s="206"/>
      <c r="U680" s="206"/>
      <c r="V680" s="206"/>
      <c r="W680" s="206"/>
      <c r="X680" s="206"/>
      <c r="Y680" s="206"/>
      <c r="Z680" s="206"/>
    </row>
    <row r="681" spans="1:26" ht="15.75" hidden="1" customHeight="1" x14ac:dyDescent="0.25">
      <c r="A681" s="396"/>
      <c r="B681" s="260"/>
      <c r="C681" s="210"/>
      <c r="D681" s="209"/>
      <c r="E681" s="209"/>
      <c r="F681" s="209"/>
      <c r="G681" s="209"/>
      <c r="H681" s="209"/>
      <c r="I681" s="209"/>
      <c r="J681" s="209"/>
      <c r="K681" s="209"/>
      <c r="L681" s="209"/>
      <c r="M681" s="209"/>
      <c r="N681" s="209"/>
      <c r="O681" s="206"/>
      <c r="P681" s="206"/>
      <c r="Q681" s="206"/>
      <c r="R681" s="206"/>
      <c r="S681" s="206"/>
      <c r="T681" s="206"/>
      <c r="U681" s="206"/>
      <c r="V681" s="206"/>
      <c r="W681" s="206"/>
      <c r="X681" s="206"/>
      <c r="Y681" s="206"/>
      <c r="Z681" s="206"/>
    </row>
    <row r="682" spans="1:26" ht="15.75" hidden="1" customHeight="1" x14ac:dyDescent="0.25">
      <c r="A682" s="396"/>
      <c r="B682" s="260"/>
      <c r="C682" s="210"/>
      <c r="D682" s="209"/>
      <c r="E682" s="209"/>
      <c r="F682" s="209"/>
      <c r="G682" s="209"/>
      <c r="H682" s="209"/>
      <c r="I682" s="209"/>
      <c r="J682" s="209"/>
      <c r="K682" s="209"/>
      <c r="L682" s="209"/>
      <c r="M682" s="209"/>
      <c r="N682" s="209"/>
      <c r="O682" s="206"/>
      <c r="P682" s="206"/>
      <c r="Q682" s="206"/>
      <c r="R682" s="206"/>
      <c r="S682" s="206"/>
      <c r="T682" s="206"/>
      <c r="U682" s="206"/>
      <c r="V682" s="206"/>
      <c r="W682" s="206"/>
      <c r="X682" s="206"/>
      <c r="Y682" s="206"/>
      <c r="Z682" s="206"/>
    </row>
    <row r="683" spans="1:26" ht="15.75" hidden="1" customHeight="1" x14ac:dyDescent="0.25">
      <c r="A683" s="396"/>
      <c r="B683" s="260"/>
      <c r="C683" s="210"/>
      <c r="D683" s="209"/>
      <c r="E683" s="209"/>
      <c r="F683" s="209"/>
      <c r="G683" s="209"/>
      <c r="H683" s="209"/>
      <c r="I683" s="209"/>
      <c r="J683" s="209"/>
      <c r="K683" s="209"/>
      <c r="L683" s="209"/>
      <c r="M683" s="209"/>
      <c r="N683" s="209"/>
      <c r="O683" s="206"/>
      <c r="P683" s="206"/>
      <c r="Q683" s="206"/>
      <c r="R683" s="206"/>
      <c r="S683" s="206"/>
      <c r="T683" s="206"/>
      <c r="U683" s="206"/>
      <c r="V683" s="206"/>
      <c r="W683" s="206"/>
      <c r="X683" s="206"/>
      <c r="Y683" s="206"/>
      <c r="Z683" s="206"/>
    </row>
    <row r="684" spans="1:26" ht="15.75" hidden="1" customHeight="1" x14ac:dyDescent="0.25">
      <c r="A684" s="396"/>
      <c r="B684" s="260"/>
      <c r="C684" s="210"/>
      <c r="D684" s="209"/>
      <c r="E684" s="209"/>
      <c r="F684" s="209"/>
      <c r="G684" s="209"/>
      <c r="H684" s="209"/>
      <c r="I684" s="209"/>
      <c r="J684" s="209"/>
      <c r="K684" s="209"/>
      <c r="L684" s="209"/>
      <c r="M684" s="209"/>
      <c r="N684" s="209"/>
      <c r="O684" s="206"/>
      <c r="P684" s="206"/>
      <c r="Q684" s="206"/>
      <c r="R684" s="206"/>
      <c r="S684" s="206"/>
      <c r="T684" s="206"/>
      <c r="U684" s="206"/>
      <c r="V684" s="206"/>
      <c r="W684" s="206"/>
      <c r="X684" s="206"/>
      <c r="Y684" s="206"/>
      <c r="Z684" s="206"/>
    </row>
    <row r="685" spans="1:26" ht="15.75" hidden="1" customHeight="1" x14ac:dyDescent="0.25">
      <c r="A685" s="396"/>
      <c r="B685" s="260"/>
      <c r="C685" s="210"/>
      <c r="D685" s="209"/>
      <c r="E685" s="209"/>
      <c r="F685" s="209"/>
      <c r="G685" s="209"/>
      <c r="H685" s="209"/>
      <c r="I685" s="209"/>
      <c r="J685" s="209"/>
      <c r="K685" s="209"/>
      <c r="L685" s="209"/>
      <c r="M685" s="209"/>
      <c r="N685" s="209"/>
      <c r="O685" s="206"/>
      <c r="P685" s="206"/>
      <c r="Q685" s="206"/>
      <c r="R685" s="206"/>
      <c r="S685" s="206"/>
      <c r="T685" s="206"/>
      <c r="U685" s="206"/>
      <c r="V685" s="206"/>
      <c r="W685" s="206"/>
      <c r="X685" s="206"/>
      <c r="Y685" s="206"/>
      <c r="Z685" s="206"/>
    </row>
    <row r="686" spans="1:26" ht="15.75" hidden="1" customHeight="1" x14ac:dyDescent="0.25">
      <c r="A686" s="396"/>
      <c r="B686" s="260"/>
      <c r="C686" s="210"/>
      <c r="D686" s="209"/>
      <c r="E686" s="209"/>
      <c r="F686" s="209"/>
      <c r="G686" s="209"/>
      <c r="H686" s="209"/>
      <c r="I686" s="209"/>
      <c r="J686" s="209"/>
      <c r="K686" s="209"/>
      <c r="L686" s="209"/>
      <c r="M686" s="209"/>
      <c r="N686" s="209"/>
      <c r="O686" s="206"/>
      <c r="P686" s="206"/>
      <c r="Q686" s="206"/>
      <c r="R686" s="206"/>
      <c r="S686" s="206"/>
      <c r="T686" s="206"/>
      <c r="U686" s="206"/>
      <c r="V686" s="206"/>
      <c r="W686" s="206"/>
      <c r="X686" s="206"/>
      <c r="Y686" s="206"/>
      <c r="Z686" s="206"/>
    </row>
    <row r="687" spans="1:26" ht="15.75" hidden="1" customHeight="1" x14ac:dyDescent="0.25">
      <c r="A687" s="396"/>
      <c r="B687" s="260"/>
      <c r="C687" s="210"/>
      <c r="D687" s="209"/>
      <c r="E687" s="209"/>
      <c r="F687" s="209"/>
      <c r="G687" s="209"/>
      <c r="H687" s="209"/>
      <c r="I687" s="209"/>
      <c r="J687" s="209"/>
      <c r="K687" s="209"/>
      <c r="L687" s="209"/>
      <c r="M687" s="209"/>
      <c r="N687" s="209"/>
      <c r="O687" s="206"/>
      <c r="P687" s="206"/>
      <c r="Q687" s="206"/>
      <c r="R687" s="206"/>
      <c r="S687" s="206"/>
      <c r="T687" s="206"/>
      <c r="U687" s="206"/>
      <c r="V687" s="206"/>
      <c r="W687" s="206"/>
      <c r="X687" s="206"/>
      <c r="Y687" s="206"/>
      <c r="Z687" s="206"/>
    </row>
    <row r="688" spans="1:26" ht="15.75" hidden="1" customHeight="1" x14ac:dyDescent="0.25">
      <c r="A688" s="396"/>
      <c r="B688" s="260"/>
      <c r="C688" s="210"/>
      <c r="D688" s="209"/>
      <c r="E688" s="209"/>
      <c r="F688" s="209"/>
      <c r="G688" s="209"/>
      <c r="H688" s="209"/>
      <c r="I688" s="209"/>
      <c r="J688" s="209"/>
      <c r="K688" s="209"/>
      <c r="L688" s="209"/>
      <c r="M688" s="209"/>
      <c r="N688" s="209"/>
      <c r="O688" s="206"/>
      <c r="P688" s="206"/>
      <c r="Q688" s="206"/>
      <c r="R688" s="206"/>
      <c r="S688" s="206"/>
      <c r="T688" s="206"/>
      <c r="U688" s="206"/>
      <c r="V688" s="206"/>
      <c r="W688" s="206"/>
      <c r="X688" s="206"/>
      <c r="Y688" s="206"/>
      <c r="Z688" s="206"/>
    </row>
    <row r="689" spans="1:26" ht="15.75" hidden="1" customHeight="1" x14ac:dyDescent="0.25">
      <c r="A689" s="396"/>
      <c r="B689" s="260"/>
      <c r="C689" s="210"/>
      <c r="D689" s="209"/>
      <c r="E689" s="209"/>
      <c r="F689" s="209"/>
      <c r="G689" s="209"/>
      <c r="H689" s="209"/>
      <c r="I689" s="209"/>
      <c r="J689" s="209"/>
      <c r="K689" s="209"/>
      <c r="L689" s="209"/>
      <c r="M689" s="209"/>
      <c r="N689" s="209"/>
      <c r="O689" s="206"/>
      <c r="P689" s="206"/>
      <c r="Q689" s="206"/>
      <c r="R689" s="206"/>
      <c r="S689" s="206"/>
      <c r="T689" s="206"/>
      <c r="U689" s="206"/>
      <c r="V689" s="206"/>
      <c r="W689" s="206"/>
      <c r="X689" s="206"/>
      <c r="Y689" s="206"/>
      <c r="Z689" s="206"/>
    </row>
    <row r="690" spans="1:26" ht="15.75" hidden="1" customHeight="1" x14ac:dyDescent="0.25">
      <c r="A690" s="396"/>
      <c r="B690" s="260"/>
      <c r="C690" s="210"/>
      <c r="D690" s="209"/>
      <c r="E690" s="209"/>
      <c r="F690" s="209"/>
      <c r="G690" s="209"/>
      <c r="H690" s="209"/>
      <c r="I690" s="209"/>
      <c r="J690" s="209"/>
      <c r="K690" s="209"/>
      <c r="L690" s="209"/>
      <c r="M690" s="209"/>
      <c r="N690" s="209"/>
      <c r="O690" s="206"/>
      <c r="P690" s="206"/>
      <c r="Q690" s="206"/>
      <c r="R690" s="206"/>
      <c r="S690" s="206"/>
      <c r="T690" s="206"/>
      <c r="U690" s="206"/>
      <c r="V690" s="206"/>
      <c r="W690" s="206"/>
      <c r="X690" s="206"/>
      <c r="Y690" s="206"/>
      <c r="Z690" s="206"/>
    </row>
    <row r="691" spans="1:26" ht="15.75" hidden="1" customHeight="1" x14ac:dyDescent="0.25">
      <c r="A691" s="396"/>
      <c r="B691" s="260"/>
      <c r="C691" s="210"/>
      <c r="D691" s="209"/>
      <c r="E691" s="209"/>
      <c r="F691" s="209"/>
      <c r="G691" s="209"/>
      <c r="H691" s="209"/>
      <c r="I691" s="209"/>
      <c r="J691" s="209"/>
      <c r="K691" s="209"/>
      <c r="L691" s="209"/>
      <c r="M691" s="209"/>
      <c r="N691" s="209"/>
      <c r="O691" s="206"/>
      <c r="P691" s="206"/>
      <c r="Q691" s="206"/>
      <c r="R691" s="206"/>
      <c r="S691" s="206"/>
      <c r="T691" s="206"/>
      <c r="U691" s="206"/>
      <c r="V691" s="206"/>
      <c r="W691" s="206"/>
      <c r="X691" s="206"/>
      <c r="Y691" s="206"/>
      <c r="Z691" s="206"/>
    </row>
    <row r="692" spans="1:26" ht="15.75" hidden="1" customHeight="1" x14ac:dyDescent="0.25">
      <c r="A692" s="396"/>
      <c r="B692" s="260"/>
      <c r="C692" s="210"/>
      <c r="D692" s="209"/>
      <c r="E692" s="209"/>
      <c r="F692" s="209"/>
      <c r="G692" s="209"/>
      <c r="H692" s="209"/>
      <c r="I692" s="209"/>
      <c r="J692" s="209"/>
      <c r="K692" s="209"/>
      <c r="L692" s="209"/>
      <c r="M692" s="209"/>
      <c r="N692" s="209"/>
      <c r="O692" s="206"/>
      <c r="P692" s="206"/>
      <c r="Q692" s="206"/>
      <c r="R692" s="206"/>
      <c r="S692" s="206"/>
      <c r="T692" s="206"/>
      <c r="U692" s="206"/>
      <c r="V692" s="206"/>
      <c r="W692" s="206"/>
      <c r="X692" s="206"/>
      <c r="Y692" s="206"/>
      <c r="Z692" s="206"/>
    </row>
    <row r="693" spans="1:26" ht="15.75" hidden="1" customHeight="1" x14ac:dyDescent="0.25">
      <c r="A693" s="396"/>
      <c r="B693" s="260"/>
      <c r="C693" s="210"/>
      <c r="D693" s="209"/>
      <c r="E693" s="209"/>
      <c r="F693" s="209"/>
      <c r="G693" s="209"/>
      <c r="H693" s="209"/>
      <c r="I693" s="209"/>
      <c r="J693" s="209"/>
      <c r="K693" s="209"/>
      <c r="L693" s="209"/>
      <c r="M693" s="209"/>
      <c r="N693" s="209"/>
      <c r="O693" s="206"/>
      <c r="P693" s="206"/>
      <c r="Q693" s="206"/>
      <c r="R693" s="206"/>
      <c r="S693" s="206"/>
      <c r="T693" s="206"/>
      <c r="U693" s="206"/>
      <c r="V693" s="206"/>
      <c r="W693" s="206"/>
      <c r="X693" s="206"/>
      <c r="Y693" s="206"/>
      <c r="Z693" s="206"/>
    </row>
    <row r="694" spans="1:26" ht="15.75" hidden="1" customHeight="1" x14ac:dyDescent="0.25">
      <c r="A694" s="396"/>
      <c r="B694" s="260"/>
      <c r="C694" s="210"/>
      <c r="D694" s="209"/>
      <c r="E694" s="209"/>
      <c r="F694" s="209"/>
      <c r="G694" s="209"/>
      <c r="H694" s="209"/>
      <c r="I694" s="209"/>
      <c r="J694" s="209"/>
      <c r="K694" s="209"/>
      <c r="L694" s="209"/>
      <c r="M694" s="209"/>
      <c r="N694" s="209"/>
      <c r="O694" s="206"/>
      <c r="P694" s="206"/>
      <c r="Q694" s="206"/>
      <c r="R694" s="206"/>
      <c r="S694" s="206"/>
      <c r="T694" s="206"/>
      <c r="U694" s="206"/>
      <c r="V694" s="206"/>
      <c r="W694" s="206"/>
      <c r="X694" s="206"/>
      <c r="Y694" s="206"/>
      <c r="Z694" s="206"/>
    </row>
    <row r="695" spans="1:26" ht="15.75" hidden="1" customHeight="1" x14ac:dyDescent="0.25">
      <c r="A695" s="396"/>
      <c r="B695" s="260"/>
      <c r="C695" s="210"/>
      <c r="D695" s="209"/>
      <c r="E695" s="209"/>
      <c r="F695" s="209"/>
      <c r="G695" s="209"/>
      <c r="H695" s="209"/>
      <c r="I695" s="209"/>
      <c r="J695" s="209"/>
      <c r="K695" s="209"/>
      <c r="L695" s="209"/>
      <c r="M695" s="209"/>
      <c r="N695" s="209"/>
      <c r="O695" s="206"/>
      <c r="P695" s="206"/>
      <c r="Q695" s="206"/>
      <c r="R695" s="206"/>
      <c r="S695" s="206"/>
      <c r="T695" s="206"/>
      <c r="U695" s="206"/>
      <c r="V695" s="206"/>
      <c r="W695" s="206"/>
      <c r="X695" s="206"/>
      <c r="Y695" s="206"/>
      <c r="Z695" s="206"/>
    </row>
    <row r="696" spans="1:26" ht="15.75" hidden="1" customHeight="1" x14ac:dyDescent="0.25">
      <c r="A696" s="396"/>
      <c r="B696" s="260"/>
      <c r="C696" s="210"/>
      <c r="D696" s="209"/>
      <c r="E696" s="209"/>
      <c r="F696" s="209"/>
      <c r="G696" s="209"/>
      <c r="H696" s="209"/>
      <c r="I696" s="209"/>
      <c r="J696" s="209"/>
      <c r="K696" s="209"/>
      <c r="L696" s="209"/>
      <c r="M696" s="209"/>
      <c r="N696" s="209"/>
      <c r="O696" s="206"/>
      <c r="P696" s="206"/>
      <c r="Q696" s="206"/>
      <c r="R696" s="206"/>
      <c r="S696" s="206"/>
      <c r="T696" s="206"/>
      <c r="U696" s="206"/>
      <c r="V696" s="206"/>
      <c r="W696" s="206"/>
      <c r="X696" s="206"/>
      <c r="Y696" s="206"/>
      <c r="Z696" s="206"/>
    </row>
    <row r="697" spans="1:26" ht="15.75" hidden="1" customHeight="1" x14ac:dyDescent="0.25">
      <c r="A697" s="396"/>
      <c r="B697" s="260"/>
      <c r="C697" s="210"/>
      <c r="D697" s="209"/>
      <c r="E697" s="209"/>
      <c r="F697" s="209"/>
      <c r="G697" s="209"/>
      <c r="H697" s="209"/>
      <c r="I697" s="209"/>
      <c r="J697" s="209"/>
      <c r="K697" s="209"/>
      <c r="L697" s="209"/>
      <c r="M697" s="209"/>
      <c r="N697" s="209"/>
      <c r="O697" s="206"/>
      <c r="P697" s="206"/>
      <c r="Q697" s="206"/>
      <c r="R697" s="206"/>
      <c r="S697" s="206"/>
      <c r="T697" s="206"/>
      <c r="U697" s="206"/>
      <c r="V697" s="206"/>
      <c r="W697" s="206"/>
      <c r="X697" s="206"/>
      <c r="Y697" s="206"/>
      <c r="Z697" s="206"/>
    </row>
    <row r="698" spans="1:26" ht="15.75" hidden="1" customHeight="1" x14ac:dyDescent="0.25">
      <c r="A698" s="396"/>
      <c r="B698" s="260"/>
      <c r="C698" s="210"/>
      <c r="D698" s="209"/>
      <c r="E698" s="209"/>
      <c r="F698" s="209"/>
      <c r="G698" s="209"/>
      <c r="H698" s="209"/>
      <c r="I698" s="209"/>
      <c r="J698" s="209"/>
      <c r="K698" s="209"/>
      <c r="L698" s="209"/>
      <c r="M698" s="209"/>
      <c r="N698" s="209"/>
      <c r="O698" s="206"/>
      <c r="P698" s="206"/>
      <c r="Q698" s="206"/>
      <c r="R698" s="206"/>
      <c r="S698" s="206"/>
      <c r="T698" s="206"/>
      <c r="U698" s="206"/>
      <c r="V698" s="206"/>
      <c r="W698" s="206"/>
      <c r="X698" s="206"/>
      <c r="Y698" s="206"/>
      <c r="Z698" s="206"/>
    </row>
    <row r="699" spans="1:26" ht="15.75" hidden="1" customHeight="1" x14ac:dyDescent="0.25">
      <c r="A699" s="396"/>
      <c r="B699" s="260"/>
      <c r="C699" s="210"/>
      <c r="D699" s="209"/>
      <c r="E699" s="209"/>
      <c r="F699" s="209"/>
      <c r="G699" s="209"/>
      <c r="H699" s="209"/>
      <c r="I699" s="209"/>
      <c r="J699" s="209"/>
      <c r="K699" s="209"/>
      <c r="L699" s="209"/>
      <c r="M699" s="209"/>
      <c r="N699" s="209"/>
      <c r="O699" s="206"/>
      <c r="P699" s="206"/>
      <c r="Q699" s="206"/>
      <c r="R699" s="206"/>
      <c r="S699" s="206"/>
      <c r="T699" s="206"/>
      <c r="U699" s="206"/>
      <c r="V699" s="206"/>
      <c r="W699" s="206"/>
      <c r="X699" s="206"/>
      <c r="Y699" s="206"/>
      <c r="Z699" s="206"/>
    </row>
    <row r="700" spans="1:26" ht="15.75" hidden="1" customHeight="1" x14ac:dyDescent="0.25">
      <c r="A700" s="396"/>
      <c r="B700" s="260"/>
      <c r="C700" s="210"/>
      <c r="D700" s="209"/>
      <c r="E700" s="209"/>
      <c r="F700" s="209"/>
      <c r="G700" s="209"/>
      <c r="H700" s="209"/>
      <c r="I700" s="209"/>
      <c r="J700" s="209"/>
      <c r="K700" s="209"/>
      <c r="L700" s="209"/>
      <c r="M700" s="209"/>
      <c r="N700" s="209"/>
      <c r="O700" s="206"/>
      <c r="P700" s="206"/>
      <c r="Q700" s="206"/>
      <c r="R700" s="206"/>
      <c r="S700" s="206"/>
      <c r="T700" s="206"/>
      <c r="U700" s="206"/>
      <c r="V700" s="206"/>
      <c r="W700" s="206"/>
      <c r="X700" s="206"/>
      <c r="Y700" s="206"/>
      <c r="Z700" s="206"/>
    </row>
    <row r="701" spans="1:26" ht="15.75" hidden="1" customHeight="1" x14ac:dyDescent="0.25">
      <c r="A701" s="396"/>
      <c r="B701" s="260"/>
      <c r="C701" s="210"/>
      <c r="D701" s="209"/>
      <c r="E701" s="209"/>
      <c r="F701" s="209"/>
      <c r="G701" s="209"/>
      <c r="H701" s="209"/>
      <c r="I701" s="209"/>
      <c r="J701" s="209"/>
      <c r="K701" s="209"/>
      <c r="L701" s="209"/>
      <c r="M701" s="209"/>
      <c r="N701" s="209"/>
      <c r="O701" s="206"/>
      <c r="P701" s="206"/>
      <c r="Q701" s="206"/>
      <c r="R701" s="206"/>
      <c r="S701" s="206"/>
      <c r="T701" s="206"/>
      <c r="U701" s="206"/>
      <c r="V701" s="206"/>
      <c r="W701" s="206"/>
      <c r="X701" s="206"/>
      <c r="Y701" s="206"/>
      <c r="Z701" s="206"/>
    </row>
    <row r="702" spans="1:26" ht="15.75" hidden="1" customHeight="1" x14ac:dyDescent="0.25">
      <c r="A702" s="396"/>
      <c r="B702" s="260"/>
      <c r="C702" s="210"/>
      <c r="D702" s="209"/>
      <c r="E702" s="209"/>
      <c r="F702" s="209"/>
      <c r="G702" s="209"/>
      <c r="H702" s="209"/>
      <c r="I702" s="209"/>
      <c r="J702" s="209"/>
      <c r="K702" s="209"/>
      <c r="L702" s="209"/>
      <c r="M702" s="209"/>
      <c r="N702" s="209"/>
      <c r="O702" s="206"/>
      <c r="P702" s="206"/>
      <c r="Q702" s="206"/>
      <c r="R702" s="206"/>
      <c r="S702" s="206"/>
      <c r="T702" s="206"/>
      <c r="U702" s="206"/>
      <c r="V702" s="206"/>
      <c r="W702" s="206"/>
      <c r="X702" s="206"/>
      <c r="Y702" s="206"/>
      <c r="Z702" s="206"/>
    </row>
    <row r="703" spans="1:26" ht="15.75" hidden="1" customHeight="1" x14ac:dyDescent="0.25">
      <c r="A703" s="396"/>
      <c r="B703" s="260"/>
      <c r="C703" s="210"/>
      <c r="D703" s="209"/>
      <c r="E703" s="209"/>
      <c r="F703" s="209"/>
      <c r="G703" s="209"/>
      <c r="H703" s="209"/>
      <c r="I703" s="209"/>
      <c r="J703" s="209"/>
      <c r="K703" s="209"/>
      <c r="L703" s="209"/>
      <c r="M703" s="209"/>
      <c r="N703" s="209"/>
      <c r="O703" s="206"/>
      <c r="P703" s="206"/>
      <c r="Q703" s="206"/>
      <c r="R703" s="206"/>
      <c r="S703" s="206"/>
      <c r="T703" s="206"/>
      <c r="U703" s="206"/>
      <c r="V703" s="206"/>
      <c r="W703" s="206"/>
      <c r="X703" s="206"/>
      <c r="Y703" s="206"/>
      <c r="Z703" s="206"/>
    </row>
    <row r="704" spans="1:26" ht="15.75" hidden="1" customHeight="1" x14ac:dyDescent="0.25">
      <c r="A704" s="396"/>
      <c r="B704" s="260"/>
      <c r="C704" s="210"/>
      <c r="D704" s="209"/>
      <c r="E704" s="209"/>
      <c r="F704" s="209"/>
      <c r="G704" s="209"/>
      <c r="H704" s="209"/>
      <c r="I704" s="209"/>
      <c r="J704" s="209"/>
      <c r="K704" s="209"/>
      <c r="L704" s="209"/>
      <c r="M704" s="209"/>
      <c r="N704" s="209"/>
      <c r="O704" s="206"/>
      <c r="P704" s="206"/>
      <c r="Q704" s="206"/>
      <c r="R704" s="206"/>
      <c r="S704" s="206"/>
      <c r="T704" s="206"/>
      <c r="U704" s="206"/>
      <c r="V704" s="206"/>
      <c r="W704" s="206"/>
      <c r="X704" s="206"/>
      <c r="Y704" s="206"/>
      <c r="Z704" s="206"/>
    </row>
    <row r="705" spans="1:26" ht="15.75" hidden="1" customHeight="1" x14ac:dyDescent="0.25">
      <c r="A705" s="396"/>
      <c r="B705" s="260"/>
      <c r="C705" s="210"/>
      <c r="D705" s="209"/>
      <c r="E705" s="209"/>
      <c r="F705" s="209"/>
      <c r="G705" s="209"/>
      <c r="H705" s="209"/>
      <c r="I705" s="209"/>
      <c r="J705" s="209"/>
      <c r="K705" s="209"/>
      <c r="L705" s="209"/>
      <c r="M705" s="209"/>
      <c r="N705" s="209"/>
      <c r="O705" s="206"/>
      <c r="P705" s="206"/>
      <c r="Q705" s="206"/>
      <c r="R705" s="206"/>
      <c r="S705" s="206"/>
      <c r="T705" s="206"/>
      <c r="U705" s="206"/>
      <c r="V705" s="206"/>
      <c r="W705" s="206"/>
      <c r="X705" s="206"/>
      <c r="Y705" s="206"/>
      <c r="Z705" s="206"/>
    </row>
    <row r="706" spans="1:26" ht="15.75" hidden="1" customHeight="1" x14ac:dyDescent="0.25">
      <c r="A706" s="396"/>
      <c r="B706" s="260"/>
      <c r="C706" s="210"/>
      <c r="D706" s="209"/>
      <c r="E706" s="209"/>
      <c r="F706" s="209"/>
      <c r="G706" s="209"/>
      <c r="H706" s="209"/>
      <c r="I706" s="209"/>
      <c r="J706" s="209"/>
      <c r="K706" s="209"/>
      <c r="L706" s="209"/>
      <c r="M706" s="209"/>
      <c r="N706" s="209"/>
      <c r="O706" s="206"/>
      <c r="P706" s="206"/>
      <c r="Q706" s="206"/>
      <c r="R706" s="206"/>
      <c r="S706" s="206"/>
      <c r="T706" s="206"/>
      <c r="U706" s="206"/>
      <c r="V706" s="206"/>
      <c r="W706" s="206"/>
      <c r="X706" s="206"/>
      <c r="Y706" s="206"/>
      <c r="Z706" s="206"/>
    </row>
    <row r="707" spans="1:26" ht="15.75" hidden="1" customHeight="1" x14ac:dyDescent="0.25">
      <c r="A707" s="396"/>
      <c r="B707" s="260"/>
      <c r="C707" s="210"/>
      <c r="D707" s="209"/>
      <c r="E707" s="209"/>
      <c r="F707" s="209"/>
      <c r="G707" s="209"/>
      <c r="H707" s="209"/>
      <c r="I707" s="209"/>
      <c r="J707" s="209"/>
      <c r="K707" s="209"/>
      <c r="L707" s="209"/>
      <c r="M707" s="209"/>
      <c r="N707" s="209"/>
      <c r="O707" s="206"/>
      <c r="P707" s="206"/>
      <c r="Q707" s="206"/>
      <c r="R707" s="206"/>
      <c r="S707" s="206"/>
      <c r="T707" s="206"/>
      <c r="U707" s="206"/>
      <c r="V707" s="206"/>
      <c r="W707" s="206"/>
      <c r="X707" s="206"/>
      <c r="Y707" s="206"/>
      <c r="Z707" s="206"/>
    </row>
    <row r="708" spans="1:26" ht="15.75" hidden="1" customHeight="1" x14ac:dyDescent="0.25">
      <c r="A708" s="396"/>
      <c r="B708" s="260"/>
      <c r="C708" s="210"/>
      <c r="D708" s="209"/>
      <c r="E708" s="209"/>
      <c r="F708" s="209"/>
      <c r="G708" s="209"/>
      <c r="H708" s="209"/>
      <c r="I708" s="209"/>
      <c r="J708" s="209"/>
      <c r="K708" s="209"/>
      <c r="L708" s="209"/>
      <c r="M708" s="209"/>
      <c r="N708" s="209"/>
      <c r="O708" s="206"/>
      <c r="P708" s="206"/>
      <c r="Q708" s="206"/>
      <c r="R708" s="206"/>
      <c r="S708" s="206"/>
      <c r="T708" s="206"/>
      <c r="U708" s="206"/>
      <c r="V708" s="206"/>
      <c r="W708" s="206"/>
      <c r="X708" s="206"/>
      <c r="Y708" s="206"/>
      <c r="Z708" s="206"/>
    </row>
    <row r="709" spans="1:26" ht="15.75" hidden="1" customHeight="1" x14ac:dyDescent="0.25">
      <c r="A709" s="396"/>
      <c r="B709" s="260"/>
      <c r="C709" s="210"/>
      <c r="D709" s="209"/>
      <c r="E709" s="209"/>
      <c r="F709" s="209"/>
      <c r="G709" s="209"/>
      <c r="H709" s="209"/>
      <c r="I709" s="209"/>
      <c r="J709" s="209"/>
      <c r="K709" s="209"/>
      <c r="L709" s="209"/>
      <c r="M709" s="209"/>
      <c r="N709" s="209"/>
      <c r="O709" s="206"/>
      <c r="P709" s="206"/>
      <c r="Q709" s="206"/>
      <c r="R709" s="206"/>
      <c r="S709" s="206"/>
      <c r="T709" s="206"/>
      <c r="U709" s="206"/>
      <c r="V709" s="206"/>
      <c r="W709" s="206"/>
      <c r="X709" s="206"/>
      <c r="Y709" s="206"/>
      <c r="Z709" s="206"/>
    </row>
    <row r="710" spans="1:26" ht="15.75" hidden="1" customHeight="1" x14ac:dyDescent="0.25">
      <c r="A710" s="396"/>
      <c r="B710" s="260"/>
      <c r="C710" s="210"/>
      <c r="D710" s="209"/>
      <c r="E710" s="209"/>
      <c r="F710" s="209"/>
      <c r="G710" s="209"/>
      <c r="H710" s="209"/>
      <c r="I710" s="209"/>
      <c r="J710" s="209"/>
      <c r="K710" s="209"/>
      <c r="L710" s="209"/>
      <c r="M710" s="209"/>
      <c r="N710" s="209"/>
      <c r="O710" s="206"/>
      <c r="P710" s="206"/>
      <c r="Q710" s="206"/>
      <c r="R710" s="206"/>
      <c r="S710" s="206"/>
      <c r="T710" s="206"/>
      <c r="U710" s="206"/>
      <c r="V710" s="206"/>
      <c r="W710" s="206"/>
      <c r="X710" s="206"/>
      <c r="Y710" s="206"/>
      <c r="Z710" s="206"/>
    </row>
    <row r="711" spans="1:26" ht="15.75" hidden="1" customHeight="1" x14ac:dyDescent="0.25">
      <c r="A711" s="396"/>
      <c r="B711" s="260"/>
      <c r="C711" s="210"/>
      <c r="D711" s="209"/>
      <c r="E711" s="209"/>
      <c r="F711" s="209"/>
      <c r="G711" s="209"/>
      <c r="H711" s="209"/>
      <c r="I711" s="209"/>
      <c r="J711" s="209"/>
      <c r="K711" s="209"/>
      <c r="L711" s="209"/>
      <c r="M711" s="209"/>
      <c r="N711" s="209"/>
      <c r="O711" s="206"/>
      <c r="P711" s="206"/>
      <c r="Q711" s="206"/>
      <c r="R711" s="206"/>
      <c r="S711" s="206"/>
      <c r="T711" s="206"/>
      <c r="U711" s="206"/>
      <c r="V711" s="206"/>
      <c r="W711" s="206"/>
      <c r="X711" s="206"/>
      <c r="Y711" s="206"/>
      <c r="Z711" s="206"/>
    </row>
    <row r="712" spans="1:26" ht="15.75" hidden="1" customHeight="1" x14ac:dyDescent="0.25">
      <c r="A712" s="396"/>
      <c r="B712" s="260"/>
      <c r="C712" s="210"/>
      <c r="D712" s="209"/>
      <c r="E712" s="209"/>
      <c r="F712" s="209"/>
      <c r="G712" s="209"/>
      <c r="H712" s="209"/>
      <c r="I712" s="209"/>
      <c r="J712" s="209"/>
      <c r="K712" s="209"/>
      <c r="L712" s="209"/>
      <c r="M712" s="209"/>
      <c r="N712" s="209"/>
      <c r="O712" s="206"/>
      <c r="P712" s="206"/>
      <c r="Q712" s="206"/>
      <c r="R712" s="206"/>
      <c r="S712" s="206"/>
      <c r="T712" s="206"/>
      <c r="U712" s="206"/>
      <c r="V712" s="206"/>
      <c r="W712" s="206"/>
      <c r="X712" s="206"/>
      <c r="Y712" s="206"/>
      <c r="Z712" s="206"/>
    </row>
    <row r="713" spans="1:26" ht="15.75" hidden="1" customHeight="1" x14ac:dyDescent="0.25">
      <c r="A713" s="396"/>
      <c r="B713" s="260"/>
      <c r="C713" s="210"/>
      <c r="D713" s="209"/>
      <c r="E713" s="209"/>
      <c r="F713" s="209"/>
      <c r="G713" s="209"/>
      <c r="H713" s="209"/>
      <c r="I713" s="209"/>
      <c r="J713" s="209"/>
      <c r="K713" s="209"/>
      <c r="L713" s="209"/>
      <c r="M713" s="209"/>
      <c r="N713" s="209"/>
      <c r="O713" s="206"/>
      <c r="P713" s="206"/>
      <c r="Q713" s="206"/>
      <c r="R713" s="206"/>
      <c r="S713" s="206"/>
      <c r="T713" s="206"/>
      <c r="U713" s="206"/>
      <c r="V713" s="206"/>
      <c r="W713" s="206"/>
      <c r="X713" s="206"/>
      <c r="Y713" s="206"/>
      <c r="Z713" s="206"/>
    </row>
    <row r="714" spans="1:26" ht="15.75" hidden="1" customHeight="1" x14ac:dyDescent="0.25">
      <c r="A714" s="396"/>
      <c r="B714" s="260"/>
      <c r="C714" s="210"/>
      <c r="D714" s="209"/>
      <c r="E714" s="209"/>
      <c r="F714" s="209"/>
      <c r="G714" s="209"/>
      <c r="H714" s="209"/>
      <c r="I714" s="209"/>
      <c r="J714" s="209"/>
      <c r="K714" s="209"/>
      <c r="L714" s="209"/>
      <c r="M714" s="209"/>
      <c r="N714" s="209"/>
      <c r="O714" s="206"/>
      <c r="P714" s="206"/>
      <c r="Q714" s="206"/>
      <c r="R714" s="206"/>
      <c r="S714" s="206"/>
      <c r="T714" s="206"/>
      <c r="U714" s="206"/>
      <c r="V714" s="206"/>
      <c r="W714" s="206"/>
      <c r="X714" s="206"/>
      <c r="Y714" s="206"/>
      <c r="Z714" s="206"/>
    </row>
    <row r="715" spans="1:26" ht="15.75" hidden="1" customHeight="1" x14ac:dyDescent="0.25">
      <c r="A715" s="396"/>
      <c r="B715" s="260"/>
      <c r="C715" s="210"/>
      <c r="D715" s="209"/>
      <c r="E715" s="209"/>
      <c r="F715" s="209"/>
      <c r="G715" s="209"/>
      <c r="H715" s="209"/>
      <c r="I715" s="209"/>
      <c r="J715" s="209"/>
      <c r="K715" s="209"/>
      <c r="L715" s="209"/>
      <c r="M715" s="209"/>
      <c r="N715" s="209"/>
      <c r="O715" s="206"/>
      <c r="P715" s="206"/>
      <c r="Q715" s="206"/>
      <c r="R715" s="206"/>
      <c r="S715" s="206"/>
      <c r="T715" s="206"/>
      <c r="U715" s="206"/>
      <c r="V715" s="206"/>
      <c r="W715" s="206"/>
      <c r="X715" s="206"/>
      <c r="Y715" s="206"/>
      <c r="Z715" s="206"/>
    </row>
    <row r="716" spans="1:26" ht="15.75" hidden="1" customHeight="1" x14ac:dyDescent="0.25">
      <c r="A716" s="396"/>
      <c r="B716" s="260"/>
      <c r="C716" s="210"/>
      <c r="D716" s="209"/>
      <c r="E716" s="209"/>
      <c r="F716" s="209"/>
      <c r="G716" s="209"/>
      <c r="H716" s="209"/>
      <c r="I716" s="209"/>
      <c r="J716" s="209"/>
      <c r="K716" s="209"/>
      <c r="L716" s="209"/>
      <c r="M716" s="209"/>
      <c r="N716" s="209"/>
      <c r="O716" s="206"/>
      <c r="P716" s="206"/>
      <c r="Q716" s="206"/>
      <c r="R716" s="206"/>
      <c r="S716" s="206"/>
      <c r="T716" s="206"/>
      <c r="U716" s="206"/>
      <c r="V716" s="206"/>
      <c r="W716" s="206"/>
      <c r="X716" s="206"/>
      <c r="Y716" s="206"/>
      <c r="Z716" s="206"/>
    </row>
    <row r="717" spans="1:26" ht="15.75" hidden="1" customHeight="1" x14ac:dyDescent="0.25">
      <c r="A717" s="396"/>
      <c r="B717" s="260"/>
      <c r="C717" s="210"/>
      <c r="D717" s="209"/>
      <c r="E717" s="209"/>
      <c r="F717" s="209"/>
      <c r="G717" s="209"/>
      <c r="H717" s="209"/>
      <c r="I717" s="209"/>
      <c r="J717" s="209"/>
      <c r="K717" s="209"/>
      <c r="L717" s="209"/>
      <c r="M717" s="209"/>
      <c r="N717" s="209"/>
      <c r="O717" s="206"/>
      <c r="P717" s="206"/>
      <c r="Q717" s="206"/>
      <c r="R717" s="206"/>
      <c r="S717" s="206"/>
      <c r="T717" s="206"/>
      <c r="U717" s="206"/>
      <c r="V717" s="206"/>
      <c r="W717" s="206"/>
      <c r="X717" s="206"/>
      <c r="Y717" s="206"/>
      <c r="Z717" s="206"/>
    </row>
    <row r="718" spans="1:26" ht="15.75" hidden="1" customHeight="1" x14ac:dyDescent="0.25">
      <c r="A718" s="396"/>
      <c r="B718" s="260"/>
      <c r="C718" s="210"/>
      <c r="D718" s="209"/>
      <c r="E718" s="209"/>
      <c r="F718" s="209"/>
      <c r="G718" s="209"/>
      <c r="H718" s="209"/>
      <c r="I718" s="209"/>
      <c r="J718" s="209"/>
      <c r="K718" s="209"/>
      <c r="L718" s="209"/>
      <c r="M718" s="209"/>
      <c r="N718" s="209"/>
      <c r="O718" s="206"/>
      <c r="P718" s="206"/>
      <c r="Q718" s="206"/>
      <c r="R718" s="206"/>
      <c r="S718" s="206"/>
      <c r="T718" s="206"/>
      <c r="U718" s="206"/>
      <c r="V718" s="206"/>
      <c r="W718" s="206"/>
      <c r="X718" s="206"/>
      <c r="Y718" s="206"/>
      <c r="Z718" s="206"/>
    </row>
    <row r="719" spans="1:26" ht="15.75" hidden="1" customHeight="1" x14ac:dyDescent="0.25">
      <c r="A719" s="396"/>
      <c r="B719" s="260"/>
      <c r="C719" s="210"/>
      <c r="D719" s="209"/>
      <c r="E719" s="209"/>
      <c r="F719" s="209"/>
      <c r="G719" s="209"/>
      <c r="H719" s="209"/>
      <c r="I719" s="209"/>
      <c r="J719" s="209"/>
      <c r="K719" s="209"/>
      <c r="L719" s="209"/>
      <c r="M719" s="209"/>
      <c r="N719" s="209"/>
      <c r="O719" s="206"/>
      <c r="P719" s="206"/>
      <c r="Q719" s="206"/>
      <c r="R719" s="206"/>
      <c r="S719" s="206"/>
      <c r="T719" s="206"/>
      <c r="U719" s="206"/>
      <c r="V719" s="206"/>
      <c r="W719" s="206"/>
      <c r="X719" s="206"/>
      <c r="Y719" s="206"/>
      <c r="Z719" s="206"/>
    </row>
    <row r="720" spans="1:26" ht="15.75" hidden="1" customHeight="1" x14ac:dyDescent="0.25">
      <c r="A720" s="396"/>
      <c r="B720" s="260"/>
      <c r="C720" s="210"/>
      <c r="D720" s="209"/>
      <c r="E720" s="209"/>
      <c r="F720" s="209"/>
      <c r="G720" s="209"/>
      <c r="H720" s="209"/>
      <c r="I720" s="209"/>
      <c r="J720" s="209"/>
      <c r="K720" s="209"/>
      <c r="L720" s="209"/>
      <c r="M720" s="209"/>
      <c r="N720" s="209"/>
      <c r="O720" s="206"/>
      <c r="P720" s="206"/>
      <c r="Q720" s="206"/>
      <c r="R720" s="206"/>
      <c r="S720" s="206"/>
      <c r="T720" s="206"/>
      <c r="U720" s="206"/>
      <c r="V720" s="206"/>
      <c r="W720" s="206"/>
      <c r="X720" s="206"/>
      <c r="Y720" s="206"/>
      <c r="Z720" s="206"/>
    </row>
    <row r="721" spans="1:26" ht="15.75" hidden="1" customHeight="1" x14ac:dyDescent="0.25">
      <c r="A721" s="396"/>
      <c r="B721" s="260"/>
      <c r="C721" s="210"/>
      <c r="D721" s="209"/>
      <c r="E721" s="209"/>
      <c r="F721" s="209"/>
      <c r="G721" s="209"/>
      <c r="H721" s="209"/>
      <c r="I721" s="209"/>
      <c r="J721" s="209"/>
      <c r="K721" s="209"/>
      <c r="L721" s="209"/>
      <c r="M721" s="209"/>
      <c r="N721" s="209"/>
      <c r="O721" s="206"/>
      <c r="P721" s="206"/>
      <c r="Q721" s="206"/>
      <c r="R721" s="206"/>
      <c r="S721" s="206"/>
      <c r="T721" s="206"/>
      <c r="U721" s="206"/>
      <c r="V721" s="206"/>
      <c r="W721" s="206"/>
      <c r="X721" s="206"/>
      <c r="Y721" s="206"/>
      <c r="Z721" s="206"/>
    </row>
    <row r="722" spans="1:26" ht="15.75" hidden="1" customHeight="1" x14ac:dyDescent="0.25">
      <c r="A722" s="396"/>
      <c r="B722" s="260"/>
      <c r="C722" s="210"/>
      <c r="D722" s="209"/>
      <c r="E722" s="209"/>
      <c r="F722" s="209"/>
      <c r="G722" s="209"/>
      <c r="H722" s="209"/>
      <c r="I722" s="209"/>
      <c r="J722" s="209"/>
      <c r="K722" s="209"/>
      <c r="L722" s="209"/>
      <c r="M722" s="209"/>
      <c r="N722" s="209"/>
      <c r="O722" s="206"/>
      <c r="P722" s="206"/>
      <c r="Q722" s="206"/>
      <c r="R722" s="206"/>
      <c r="S722" s="206"/>
      <c r="T722" s="206"/>
      <c r="U722" s="206"/>
      <c r="V722" s="206"/>
      <c r="W722" s="206"/>
      <c r="X722" s="206"/>
      <c r="Y722" s="206"/>
      <c r="Z722" s="206"/>
    </row>
    <row r="723" spans="1:26" ht="15.75" hidden="1" customHeight="1" x14ac:dyDescent="0.25">
      <c r="A723" s="396"/>
      <c r="B723" s="260"/>
      <c r="C723" s="210"/>
      <c r="D723" s="209"/>
      <c r="E723" s="209"/>
      <c r="F723" s="209"/>
      <c r="G723" s="209"/>
      <c r="H723" s="209"/>
      <c r="I723" s="209"/>
      <c r="J723" s="209"/>
      <c r="K723" s="209"/>
      <c r="L723" s="209"/>
      <c r="M723" s="209"/>
      <c r="N723" s="209"/>
      <c r="O723" s="206"/>
      <c r="P723" s="206"/>
      <c r="Q723" s="206"/>
      <c r="R723" s="206"/>
      <c r="S723" s="206"/>
      <c r="T723" s="206"/>
      <c r="U723" s="206"/>
      <c r="V723" s="206"/>
      <c r="W723" s="206"/>
      <c r="X723" s="206"/>
      <c r="Y723" s="206"/>
      <c r="Z723" s="206"/>
    </row>
    <row r="724" spans="1:26" ht="15.75" hidden="1" customHeight="1" x14ac:dyDescent="0.25">
      <c r="A724" s="396"/>
      <c r="B724" s="260"/>
      <c r="C724" s="210"/>
      <c r="D724" s="209"/>
      <c r="E724" s="209"/>
      <c r="F724" s="209"/>
      <c r="G724" s="209"/>
      <c r="H724" s="209"/>
      <c r="I724" s="209"/>
      <c r="J724" s="209"/>
      <c r="K724" s="209"/>
      <c r="L724" s="209"/>
      <c r="M724" s="209"/>
      <c r="N724" s="209"/>
      <c r="O724" s="206"/>
      <c r="P724" s="206"/>
      <c r="Q724" s="206"/>
      <c r="R724" s="206"/>
      <c r="S724" s="206"/>
      <c r="T724" s="206"/>
      <c r="U724" s="206"/>
      <c r="V724" s="206"/>
      <c r="W724" s="206"/>
      <c r="X724" s="206"/>
      <c r="Y724" s="206"/>
      <c r="Z724" s="206"/>
    </row>
    <row r="725" spans="1:26" ht="15.75" hidden="1" customHeight="1" x14ac:dyDescent="0.25">
      <c r="A725" s="396"/>
      <c r="B725" s="260"/>
      <c r="C725" s="210"/>
      <c r="D725" s="209"/>
      <c r="E725" s="209"/>
      <c r="F725" s="209"/>
      <c r="G725" s="209"/>
      <c r="H725" s="209"/>
      <c r="I725" s="209"/>
      <c r="J725" s="209"/>
      <c r="K725" s="209"/>
      <c r="L725" s="209"/>
      <c r="M725" s="209"/>
      <c r="N725" s="209"/>
      <c r="O725" s="206"/>
      <c r="P725" s="206"/>
      <c r="Q725" s="206"/>
      <c r="R725" s="206"/>
      <c r="S725" s="206"/>
      <c r="T725" s="206"/>
      <c r="U725" s="206"/>
      <c r="V725" s="206"/>
      <c r="W725" s="206"/>
      <c r="X725" s="206"/>
      <c r="Y725" s="206"/>
      <c r="Z725" s="206"/>
    </row>
    <row r="726" spans="1:26" ht="15.75" hidden="1" customHeight="1" x14ac:dyDescent="0.25">
      <c r="A726" s="396"/>
      <c r="B726" s="260"/>
      <c r="C726" s="210"/>
      <c r="D726" s="209"/>
      <c r="E726" s="209"/>
      <c r="F726" s="209"/>
      <c r="G726" s="209"/>
      <c r="H726" s="209"/>
      <c r="I726" s="209"/>
      <c r="J726" s="209"/>
      <c r="K726" s="209"/>
      <c r="L726" s="209"/>
      <c r="M726" s="209"/>
      <c r="N726" s="209"/>
      <c r="O726" s="206"/>
      <c r="P726" s="206"/>
      <c r="Q726" s="206"/>
      <c r="R726" s="206"/>
      <c r="S726" s="206"/>
      <c r="T726" s="206"/>
      <c r="U726" s="206"/>
      <c r="V726" s="206"/>
      <c r="W726" s="206"/>
      <c r="X726" s="206"/>
      <c r="Y726" s="206"/>
      <c r="Z726" s="206"/>
    </row>
    <row r="727" spans="1:26" ht="15.75" hidden="1" customHeight="1" x14ac:dyDescent="0.25">
      <c r="A727" s="396"/>
      <c r="B727" s="260"/>
      <c r="C727" s="210"/>
      <c r="D727" s="209"/>
      <c r="E727" s="209"/>
      <c r="F727" s="209"/>
      <c r="G727" s="209"/>
      <c r="H727" s="209"/>
      <c r="I727" s="209"/>
      <c r="J727" s="209"/>
      <c r="K727" s="209"/>
      <c r="L727" s="209"/>
      <c r="M727" s="209"/>
      <c r="N727" s="209"/>
      <c r="O727" s="206"/>
      <c r="P727" s="206"/>
      <c r="Q727" s="206"/>
      <c r="R727" s="206"/>
      <c r="S727" s="206"/>
      <c r="T727" s="206"/>
      <c r="U727" s="206"/>
      <c r="V727" s="206"/>
      <c r="W727" s="206"/>
      <c r="X727" s="206"/>
      <c r="Y727" s="206"/>
      <c r="Z727" s="206"/>
    </row>
    <row r="728" spans="1:26" ht="15.75" hidden="1" customHeight="1" x14ac:dyDescent="0.25">
      <c r="A728" s="396"/>
      <c r="B728" s="260"/>
      <c r="C728" s="210"/>
      <c r="D728" s="209"/>
      <c r="E728" s="209"/>
      <c r="F728" s="209"/>
      <c r="G728" s="209"/>
      <c r="H728" s="209"/>
      <c r="I728" s="209"/>
      <c r="J728" s="209"/>
      <c r="K728" s="209"/>
      <c r="L728" s="209"/>
      <c r="M728" s="209"/>
      <c r="N728" s="209"/>
      <c r="O728" s="206"/>
      <c r="P728" s="206"/>
      <c r="Q728" s="206"/>
      <c r="R728" s="206"/>
      <c r="S728" s="206"/>
      <c r="T728" s="206"/>
      <c r="U728" s="206"/>
      <c r="V728" s="206"/>
      <c r="W728" s="206"/>
      <c r="X728" s="206"/>
      <c r="Y728" s="206"/>
      <c r="Z728" s="206"/>
    </row>
    <row r="729" spans="1:26" ht="15.75" hidden="1" customHeight="1" x14ac:dyDescent="0.25">
      <c r="A729" s="396"/>
      <c r="B729" s="260"/>
      <c r="C729" s="210"/>
      <c r="D729" s="209"/>
      <c r="E729" s="209"/>
      <c r="F729" s="209"/>
      <c r="G729" s="209"/>
      <c r="H729" s="209"/>
      <c r="I729" s="209"/>
      <c r="J729" s="209"/>
      <c r="K729" s="209"/>
      <c r="L729" s="209"/>
      <c r="M729" s="209"/>
      <c r="N729" s="209"/>
      <c r="O729" s="206"/>
      <c r="P729" s="206"/>
      <c r="Q729" s="206"/>
      <c r="R729" s="206"/>
      <c r="S729" s="206"/>
      <c r="T729" s="206"/>
      <c r="U729" s="206"/>
      <c r="V729" s="206"/>
      <c r="W729" s="206"/>
      <c r="X729" s="206"/>
      <c r="Y729" s="206"/>
      <c r="Z729" s="206"/>
    </row>
    <row r="730" spans="1:26" ht="15.75" hidden="1" customHeight="1" x14ac:dyDescent="0.25">
      <c r="A730" s="396"/>
      <c r="B730" s="260"/>
      <c r="C730" s="210"/>
      <c r="D730" s="209"/>
      <c r="E730" s="209"/>
      <c r="F730" s="209"/>
      <c r="G730" s="209"/>
      <c r="H730" s="209"/>
      <c r="I730" s="209"/>
      <c r="J730" s="209"/>
      <c r="K730" s="209"/>
      <c r="L730" s="209"/>
      <c r="M730" s="209"/>
      <c r="N730" s="209"/>
      <c r="O730" s="206"/>
      <c r="P730" s="206"/>
      <c r="Q730" s="206"/>
      <c r="R730" s="206"/>
      <c r="S730" s="206"/>
      <c r="T730" s="206"/>
      <c r="U730" s="206"/>
      <c r="V730" s="206"/>
      <c r="W730" s="206"/>
      <c r="X730" s="206"/>
      <c r="Y730" s="206"/>
      <c r="Z730" s="206"/>
    </row>
    <row r="731" spans="1:26" ht="15.75" hidden="1" customHeight="1" x14ac:dyDescent="0.25">
      <c r="A731" s="396"/>
      <c r="B731" s="260"/>
      <c r="C731" s="210"/>
      <c r="D731" s="209"/>
      <c r="E731" s="209"/>
      <c r="F731" s="209"/>
      <c r="G731" s="209"/>
      <c r="H731" s="209"/>
      <c r="I731" s="209"/>
      <c r="J731" s="209"/>
      <c r="K731" s="209"/>
      <c r="L731" s="209"/>
      <c r="M731" s="209"/>
      <c r="N731" s="209"/>
      <c r="O731" s="206"/>
      <c r="P731" s="206"/>
      <c r="Q731" s="206"/>
      <c r="R731" s="206"/>
      <c r="S731" s="206"/>
      <c r="T731" s="206"/>
      <c r="U731" s="206"/>
      <c r="V731" s="206"/>
      <c r="W731" s="206"/>
      <c r="X731" s="206"/>
      <c r="Y731" s="206"/>
      <c r="Z731" s="206"/>
    </row>
    <row r="732" spans="1:26" ht="15.75" hidden="1" customHeight="1" x14ac:dyDescent="0.25">
      <c r="A732" s="396"/>
      <c r="B732" s="260"/>
      <c r="C732" s="210"/>
      <c r="D732" s="209"/>
      <c r="E732" s="209"/>
      <c r="F732" s="209"/>
      <c r="G732" s="209"/>
      <c r="H732" s="209"/>
      <c r="I732" s="209"/>
      <c r="J732" s="209"/>
      <c r="K732" s="209"/>
      <c r="L732" s="209"/>
      <c r="M732" s="209"/>
      <c r="N732" s="209"/>
      <c r="O732" s="206"/>
      <c r="P732" s="206"/>
      <c r="Q732" s="206"/>
      <c r="R732" s="206"/>
      <c r="S732" s="206"/>
      <c r="T732" s="206"/>
      <c r="U732" s="206"/>
      <c r="V732" s="206"/>
      <c r="W732" s="206"/>
      <c r="X732" s="206"/>
      <c r="Y732" s="206"/>
      <c r="Z732" s="206"/>
    </row>
    <row r="733" spans="1:26" ht="15.75" hidden="1" customHeight="1" x14ac:dyDescent="0.25">
      <c r="A733" s="396"/>
      <c r="B733" s="260"/>
      <c r="C733" s="210"/>
      <c r="D733" s="209"/>
      <c r="E733" s="209"/>
      <c r="F733" s="209"/>
      <c r="G733" s="209"/>
      <c r="H733" s="209"/>
      <c r="I733" s="209"/>
      <c r="J733" s="209"/>
      <c r="K733" s="209"/>
      <c r="L733" s="209"/>
      <c r="M733" s="209"/>
      <c r="N733" s="209"/>
      <c r="O733" s="206"/>
      <c r="P733" s="206"/>
      <c r="Q733" s="206"/>
      <c r="R733" s="206"/>
      <c r="S733" s="206"/>
      <c r="T733" s="206"/>
      <c r="U733" s="206"/>
      <c r="V733" s="206"/>
      <c r="W733" s="206"/>
      <c r="X733" s="206"/>
      <c r="Y733" s="206"/>
      <c r="Z733" s="206"/>
    </row>
    <row r="734" spans="1:26" ht="15.75" hidden="1" customHeight="1" x14ac:dyDescent="0.25">
      <c r="A734" s="396"/>
      <c r="B734" s="260"/>
      <c r="C734" s="210"/>
      <c r="D734" s="209"/>
      <c r="E734" s="209"/>
      <c r="F734" s="209"/>
      <c r="G734" s="209"/>
      <c r="H734" s="209"/>
      <c r="I734" s="209"/>
      <c r="J734" s="209"/>
      <c r="K734" s="209"/>
      <c r="L734" s="209"/>
      <c r="M734" s="209"/>
      <c r="N734" s="209"/>
      <c r="O734" s="206"/>
      <c r="P734" s="206"/>
      <c r="Q734" s="206"/>
      <c r="R734" s="206"/>
      <c r="S734" s="206"/>
      <c r="T734" s="206"/>
      <c r="U734" s="206"/>
      <c r="V734" s="206"/>
      <c r="W734" s="206"/>
      <c r="X734" s="206"/>
      <c r="Y734" s="206"/>
      <c r="Z734" s="206"/>
    </row>
    <row r="735" spans="1:26" ht="15.75" hidden="1" customHeight="1" x14ac:dyDescent="0.25">
      <c r="A735" s="396"/>
      <c r="B735" s="260"/>
      <c r="C735" s="210"/>
      <c r="D735" s="209"/>
      <c r="E735" s="209"/>
      <c r="F735" s="209"/>
      <c r="G735" s="209"/>
      <c r="H735" s="209"/>
      <c r="I735" s="209"/>
      <c r="J735" s="209"/>
      <c r="K735" s="209"/>
      <c r="L735" s="209"/>
      <c r="M735" s="209"/>
      <c r="N735" s="209"/>
      <c r="O735" s="206"/>
      <c r="P735" s="206"/>
      <c r="Q735" s="206"/>
      <c r="R735" s="206"/>
      <c r="S735" s="206"/>
      <c r="T735" s="206"/>
      <c r="U735" s="206"/>
      <c r="V735" s="206"/>
      <c r="W735" s="206"/>
      <c r="X735" s="206"/>
      <c r="Y735" s="206"/>
      <c r="Z735" s="206"/>
    </row>
    <row r="736" spans="1:26" ht="15.75" hidden="1" customHeight="1" x14ac:dyDescent="0.25">
      <c r="A736" s="396"/>
      <c r="B736" s="260"/>
      <c r="C736" s="210"/>
      <c r="D736" s="209"/>
      <c r="E736" s="209"/>
      <c r="F736" s="209"/>
      <c r="G736" s="209"/>
      <c r="H736" s="209"/>
      <c r="I736" s="209"/>
      <c r="J736" s="209"/>
      <c r="K736" s="209"/>
      <c r="L736" s="209"/>
      <c r="M736" s="209"/>
      <c r="N736" s="209"/>
      <c r="O736" s="206"/>
      <c r="P736" s="206"/>
      <c r="Q736" s="206"/>
      <c r="R736" s="206"/>
      <c r="S736" s="206"/>
      <c r="T736" s="206"/>
      <c r="U736" s="206"/>
      <c r="V736" s="206"/>
      <c r="W736" s="206"/>
      <c r="X736" s="206"/>
      <c r="Y736" s="206"/>
      <c r="Z736" s="206"/>
    </row>
    <row r="737" spans="1:26" ht="15.75" hidden="1" customHeight="1" x14ac:dyDescent="0.25">
      <c r="A737" s="396"/>
      <c r="B737" s="260"/>
      <c r="C737" s="210"/>
      <c r="D737" s="209"/>
      <c r="E737" s="209"/>
      <c r="F737" s="209"/>
      <c r="G737" s="209"/>
      <c r="H737" s="209"/>
      <c r="I737" s="209"/>
      <c r="J737" s="209"/>
      <c r="K737" s="209"/>
      <c r="L737" s="209"/>
      <c r="M737" s="209"/>
      <c r="N737" s="209"/>
      <c r="O737" s="206"/>
      <c r="P737" s="206"/>
      <c r="Q737" s="206"/>
      <c r="R737" s="206"/>
      <c r="S737" s="206"/>
      <c r="T737" s="206"/>
      <c r="U737" s="206"/>
      <c r="V737" s="206"/>
      <c r="W737" s="206"/>
      <c r="X737" s="206"/>
      <c r="Y737" s="206"/>
      <c r="Z737" s="206"/>
    </row>
    <row r="738" spans="1:26" ht="15.75" hidden="1" customHeight="1" x14ac:dyDescent="0.25">
      <c r="A738" s="396"/>
      <c r="B738" s="260"/>
      <c r="C738" s="210"/>
      <c r="D738" s="209"/>
      <c r="E738" s="209"/>
      <c r="F738" s="209"/>
      <c r="G738" s="209"/>
      <c r="H738" s="209"/>
      <c r="I738" s="209"/>
      <c r="J738" s="209"/>
      <c r="K738" s="209"/>
      <c r="L738" s="209"/>
      <c r="M738" s="209"/>
      <c r="N738" s="209"/>
      <c r="O738" s="206"/>
      <c r="P738" s="206"/>
      <c r="Q738" s="206"/>
      <c r="R738" s="206"/>
      <c r="S738" s="206"/>
      <c r="T738" s="206"/>
      <c r="U738" s="206"/>
      <c r="V738" s="206"/>
      <c r="W738" s="206"/>
      <c r="X738" s="206"/>
      <c r="Y738" s="206"/>
      <c r="Z738" s="206"/>
    </row>
    <row r="739" spans="1:26" ht="15.75" hidden="1" customHeight="1" x14ac:dyDescent="0.25">
      <c r="A739" s="396"/>
      <c r="B739" s="260"/>
      <c r="C739" s="210"/>
      <c r="D739" s="209"/>
      <c r="E739" s="209"/>
      <c r="F739" s="209"/>
      <c r="G739" s="209"/>
      <c r="H739" s="209"/>
      <c r="I739" s="209"/>
      <c r="J739" s="209"/>
      <c r="K739" s="209"/>
      <c r="L739" s="209"/>
      <c r="M739" s="209"/>
      <c r="N739" s="209"/>
      <c r="O739" s="206"/>
      <c r="P739" s="206"/>
      <c r="Q739" s="206"/>
      <c r="R739" s="206"/>
      <c r="S739" s="206"/>
      <c r="T739" s="206"/>
      <c r="U739" s="206"/>
      <c r="V739" s="206"/>
      <c r="W739" s="206"/>
      <c r="X739" s="206"/>
      <c r="Y739" s="206"/>
      <c r="Z739" s="206"/>
    </row>
    <row r="740" spans="1:26" ht="15.75" hidden="1" customHeight="1" x14ac:dyDescent="0.25">
      <c r="A740" s="396"/>
      <c r="B740" s="260"/>
      <c r="C740" s="210"/>
      <c r="D740" s="209"/>
      <c r="E740" s="209"/>
      <c r="F740" s="209"/>
      <c r="G740" s="209"/>
      <c r="H740" s="209"/>
      <c r="I740" s="209"/>
      <c r="J740" s="209"/>
      <c r="K740" s="209"/>
      <c r="L740" s="209"/>
      <c r="M740" s="209"/>
      <c r="N740" s="209"/>
      <c r="O740" s="206"/>
      <c r="P740" s="206"/>
      <c r="Q740" s="206"/>
      <c r="R740" s="206"/>
      <c r="S740" s="206"/>
      <c r="T740" s="206"/>
      <c r="U740" s="206"/>
      <c r="V740" s="206"/>
      <c r="W740" s="206"/>
      <c r="X740" s="206"/>
      <c r="Y740" s="206"/>
      <c r="Z740" s="206"/>
    </row>
    <row r="741" spans="1:26" ht="15.75" hidden="1" customHeight="1" x14ac:dyDescent="0.25">
      <c r="A741" s="396"/>
      <c r="B741" s="260"/>
      <c r="C741" s="210"/>
      <c r="D741" s="209"/>
      <c r="E741" s="209"/>
      <c r="F741" s="209"/>
      <c r="G741" s="209"/>
      <c r="H741" s="209"/>
      <c r="I741" s="209"/>
      <c r="J741" s="209"/>
      <c r="K741" s="209"/>
      <c r="L741" s="209"/>
      <c r="M741" s="209"/>
      <c r="N741" s="209"/>
      <c r="O741" s="206"/>
      <c r="P741" s="206"/>
      <c r="Q741" s="206"/>
      <c r="R741" s="206"/>
      <c r="S741" s="206"/>
      <c r="T741" s="206"/>
      <c r="U741" s="206"/>
      <c r="V741" s="206"/>
      <c r="W741" s="206"/>
      <c r="X741" s="206"/>
      <c r="Y741" s="206"/>
      <c r="Z741" s="206"/>
    </row>
    <row r="742" spans="1:26" ht="15.75" hidden="1" customHeight="1" x14ac:dyDescent="0.25">
      <c r="A742" s="396"/>
      <c r="B742" s="260"/>
      <c r="C742" s="210"/>
      <c r="D742" s="209"/>
      <c r="E742" s="209"/>
      <c r="F742" s="209"/>
      <c r="G742" s="209"/>
      <c r="H742" s="209"/>
      <c r="I742" s="209"/>
      <c r="J742" s="209"/>
      <c r="K742" s="209"/>
      <c r="L742" s="209"/>
      <c r="M742" s="209"/>
      <c r="N742" s="209"/>
      <c r="O742" s="206"/>
      <c r="P742" s="206"/>
      <c r="Q742" s="206"/>
      <c r="R742" s="206"/>
      <c r="S742" s="206"/>
      <c r="T742" s="206"/>
      <c r="U742" s="206"/>
      <c r="V742" s="206"/>
      <c r="W742" s="206"/>
      <c r="X742" s="206"/>
      <c r="Y742" s="206"/>
      <c r="Z742" s="206"/>
    </row>
    <row r="743" spans="1:26" ht="15.75" hidden="1" customHeight="1" x14ac:dyDescent="0.25">
      <c r="A743" s="396"/>
      <c r="B743" s="260"/>
      <c r="C743" s="210"/>
      <c r="D743" s="209"/>
      <c r="E743" s="209"/>
      <c r="F743" s="209"/>
      <c r="G743" s="209"/>
      <c r="H743" s="209"/>
      <c r="I743" s="209"/>
      <c r="J743" s="209"/>
      <c r="K743" s="209"/>
      <c r="L743" s="209"/>
      <c r="M743" s="209"/>
      <c r="N743" s="209"/>
      <c r="O743" s="206"/>
      <c r="P743" s="206"/>
      <c r="Q743" s="206"/>
      <c r="R743" s="206"/>
      <c r="S743" s="206"/>
      <c r="T743" s="206"/>
      <c r="U743" s="206"/>
      <c r="V743" s="206"/>
      <c r="W743" s="206"/>
      <c r="X743" s="206"/>
      <c r="Y743" s="206"/>
      <c r="Z743" s="206"/>
    </row>
    <row r="744" spans="1:26" ht="15.75" hidden="1" customHeight="1" x14ac:dyDescent="0.25">
      <c r="A744" s="396"/>
      <c r="B744" s="260"/>
      <c r="C744" s="210"/>
      <c r="D744" s="209"/>
      <c r="E744" s="209"/>
      <c r="F744" s="209"/>
      <c r="G744" s="209"/>
      <c r="H744" s="209"/>
      <c r="I744" s="209"/>
      <c r="J744" s="209"/>
      <c r="K744" s="209"/>
      <c r="L744" s="209"/>
      <c r="M744" s="209"/>
      <c r="N744" s="209"/>
      <c r="O744" s="206"/>
      <c r="P744" s="206"/>
      <c r="Q744" s="206"/>
      <c r="R744" s="206"/>
      <c r="S744" s="206"/>
      <c r="T744" s="206"/>
      <c r="U744" s="206"/>
      <c r="V744" s="206"/>
      <c r="W744" s="206"/>
      <c r="X744" s="206"/>
      <c r="Y744" s="206"/>
      <c r="Z744" s="206"/>
    </row>
    <row r="745" spans="1:26" ht="15.75" hidden="1" customHeight="1" x14ac:dyDescent="0.25">
      <c r="A745" s="396"/>
      <c r="B745" s="260"/>
      <c r="C745" s="210"/>
      <c r="D745" s="209"/>
      <c r="E745" s="209"/>
      <c r="F745" s="209"/>
      <c r="G745" s="209"/>
      <c r="H745" s="209"/>
      <c r="I745" s="209"/>
      <c r="J745" s="209"/>
      <c r="K745" s="209"/>
      <c r="L745" s="209"/>
      <c r="M745" s="209"/>
      <c r="N745" s="209"/>
      <c r="O745" s="206"/>
      <c r="P745" s="206"/>
      <c r="Q745" s="206"/>
      <c r="R745" s="206"/>
      <c r="S745" s="206"/>
      <c r="T745" s="206"/>
      <c r="U745" s="206"/>
      <c r="V745" s="206"/>
      <c r="W745" s="206"/>
      <c r="X745" s="206"/>
      <c r="Y745" s="206"/>
      <c r="Z745" s="206"/>
    </row>
    <row r="746" spans="1:26" ht="15.75" hidden="1" customHeight="1" x14ac:dyDescent="0.25">
      <c r="A746" s="396"/>
      <c r="B746" s="260"/>
      <c r="C746" s="210"/>
      <c r="D746" s="209"/>
      <c r="E746" s="209"/>
      <c r="F746" s="209"/>
      <c r="G746" s="209"/>
      <c r="H746" s="209"/>
      <c r="I746" s="209"/>
      <c r="J746" s="209"/>
      <c r="K746" s="209"/>
      <c r="L746" s="209"/>
      <c r="M746" s="209"/>
      <c r="N746" s="209"/>
      <c r="O746" s="206"/>
      <c r="P746" s="206"/>
      <c r="Q746" s="206"/>
      <c r="R746" s="206"/>
      <c r="S746" s="206"/>
      <c r="T746" s="206"/>
      <c r="U746" s="206"/>
      <c r="V746" s="206"/>
      <c r="W746" s="206"/>
      <c r="X746" s="206"/>
      <c r="Y746" s="206"/>
      <c r="Z746" s="206"/>
    </row>
    <row r="747" spans="1:26" ht="15.75" hidden="1" customHeight="1" x14ac:dyDescent="0.25">
      <c r="A747" s="396"/>
      <c r="B747" s="260"/>
      <c r="C747" s="210"/>
      <c r="D747" s="209"/>
      <c r="E747" s="209"/>
      <c r="F747" s="209"/>
      <c r="G747" s="209"/>
      <c r="H747" s="209"/>
      <c r="I747" s="209"/>
      <c r="J747" s="209"/>
      <c r="K747" s="209"/>
      <c r="L747" s="209"/>
      <c r="M747" s="209"/>
      <c r="N747" s="209"/>
      <c r="O747" s="206"/>
      <c r="P747" s="206"/>
      <c r="Q747" s="206"/>
      <c r="R747" s="206"/>
      <c r="S747" s="206"/>
      <c r="T747" s="206"/>
      <c r="U747" s="206"/>
      <c r="V747" s="206"/>
      <c r="W747" s="206"/>
      <c r="X747" s="206"/>
      <c r="Y747" s="206"/>
      <c r="Z747" s="206"/>
    </row>
    <row r="748" spans="1:26" ht="15.75" hidden="1" customHeight="1" x14ac:dyDescent="0.25">
      <c r="A748" s="396"/>
      <c r="B748" s="260"/>
      <c r="C748" s="210"/>
      <c r="D748" s="209"/>
      <c r="E748" s="209"/>
      <c r="F748" s="209"/>
      <c r="G748" s="209"/>
      <c r="H748" s="209"/>
      <c r="I748" s="209"/>
      <c r="J748" s="209"/>
      <c r="K748" s="209"/>
      <c r="L748" s="209"/>
      <c r="M748" s="209"/>
      <c r="N748" s="209"/>
      <c r="O748" s="206"/>
      <c r="P748" s="206"/>
      <c r="Q748" s="206"/>
      <c r="R748" s="206"/>
      <c r="S748" s="206"/>
      <c r="T748" s="206"/>
      <c r="U748" s="206"/>
      <c r="V748" s="206"/>
      <c r="W748" s="206"/>
      <c r="X748" s="206"/>
      <c r="Y748" s="206"/>
      <c r="Z748" s="206"/>
    </row>
    <row r="749" spans="1:26" ht="15.75" hidden="1" customHeight="1" x14ac:dyDescent="0.25">
      <c r="A749" s="396"/>
      <c r="B749" s="260"/>
      <c r="C749" s="210"/>
      <c r="D749" s="209"/>
      <c r="E749" s="209"/>
      <c r="F749" s="209"/>
      <c r="G749" s="209"/>
      <c r="H749" s="209"/>
      <c r="I749" s="209"/>
      <c r="J749" s="209"/>
      <c r="K749" s="209"/>
      <c r="L749" s="209"/>
      <c r="M749" s="209"/>
      <c r="N749" s="209"/>
      <c r="O749" s="206"/>
      <c r="P749" s="206"/>
      <c r="Q749" s="206"/>
      <c r="R749" s="206"/>
      <c r="S749" s="206"/>
      <c r="T749" s="206"/>
      <c r="U749" s="206"/>
      <c r="V749" s="206"/>
      <c r="W749" s="206"/>
      <c r="X749" s="206"/>
      <c r="Y749" s="206"/>
      <c r="Z749" s="206"/>
    </row>
    <row r="750" spans="1:26" ht="15.75" hidden="1" customHeight="1" x14ac:dyDescent="0.25">
      <c r="A750" s="396"/>
      <c r="B750" s="260"/>
      <c r="C750" s="210"/>
      <c r="D750" s="209"/>
      <c r="E750" s="209"/>
      <c r="F750" s="209"/>
      <c r="G750" s="209"/>
      <c r="H750" s="209"/>
      <c r="I750" s="209"/>
      <c r="J750" s="209"/>
      <c r="K750" s="209"/>
      <c r="L750" s="209"/>
      <c r="M750" s="209"/>
      <c r="N750" s="209"/>
      <c r="O750" s="206"/>
      <c r="P750" s="206"/>
      <c r="Q750" s="206"/>
      <c r="R750" s="206"/>
      <c r="S750" s="206"/>
      <c r="T750" s="206"/>
      <c r="U750" s="206"/>
      <c r="V750" s="206"/>
      <c r="W750" s="206"/>
      <c r="X750" s="206"/>
      <c r="Y750" s="206"/>
      <c r="Z750" s="206"/>
    </row>
    <row r="751" spans="1:26" ht="15.75" hidden="1" customHeight="1" x14ac:dyDescent="0.25">
      <c r="A751" s="396"/>
      <c r="B751" s="260"/>
      <c r="C751" s="210"/>
      <c r="D751" s="209"/>
      <c r="E751" s="209"/>
      <c r="F751" s="209"/>
      <c r="G751" s="209"/>
      <c r="H751" s="209"/>
      <c r="I751" s="209"/>
      <c r="J751" s="209"/>
      <c r="K751" s="209"/>
      <c r="L751" s="209"/>
      <c r="M751" s="209"/>
      <c r="N751" s="209"/>
      <c r="O751" s="206"/>
      <c r="P751" s="206"/>
      <c r="Q751" s="206"/>
      <c r="R751" s="206"/>
      <c r="S751" s="206"/>
      <c r="T751" s="206"/>
      <c r="U751" s="206"/>
      <c r="V751" s="206"/>
      <c r="W751" s="206"/>
      <c r="X751" s="206"/>
      <c r="Y751" s="206"/>
      <c r="Z751" s="206"/>
    </row>
    <row r="752" spans="1:26" ht="15.75" hidden="1" customHeight="1" x14ac:dyDescent="0.25">
      <c r="A752" s="396"/>
      <c r="B752" s="260"/>
      <c r="C752" s="210"/>
      <c r="D752" s="209"/>
      <c r="E752" s="209"/>
      <c r="F752" s="209"/>
      <c r="G752" s="209"/>
      <c r="H752" s="209"/>
      <c r="I752" s="209"/>
      <c r="J752" s="209"/>
      <c r="K752" s="209"/>
      <c r="L752" s="209"/>
      <c r="M752" s="209"/>
      <c r="N752" s="209"/>
      <c r="O752" s="206"/>
      <c r="P752" s="206"/>
      <c r="Q752" s="206"/>
      <c r="R752" s="206"/>
      <c r="S752" s="206"/>
      <c r="T752" s="206"/>
      <c r="U752" s="206"/>
      <c r="V752" s="206"/>
      <c r="W752" s="206"/>
      <c r="X752" s="206"/>
      <c r="Y752" s="206"/>
      <c r="Z752" s="206"/>
    </row>
    <row r="753" spans="1:26" ht="15.75" hidden="1" customHeight="1" x14ac:dyDescent="0.25">
      <c r="A753" s="396"/>
      <c r="B753" s="260"/>
      <c r="C753" s="210"/>
      <c r="D753" s="209"/>
      <c r="E753" s="209"/>
      <c r="F753" s="209"/>
      <c r="G753" s="209"/>
      <c r="H753" s="209"/>
      <c r="I753" s="209"/>
      <c r="J753" s="209"/>
      <c r="K753" s="209"/>
      <c r="L753" s="209"/>
      <c r="M753" s="209"/>
      <c r="N753" s="209"/>
      <c r="O753" s="206"/>
      <c r="P753" s="206"/>
      <c r="Q753" s="206"/>
      <c r="R753" s="206"/>
      <c r="S753" s="206"/>
      <c r="T753" s="206"/>
      <c r="U753" s="206"/>
      <c r="V753" s="206"/>
      <c r="W753" s="206"/>
      <c r="X753" s="206"/>
      <c r="Y753" s="206"/>
      <c r="Z753" s="206"/>
    </row>
    <row r="754" spans="1:26" ht="15.75" hidden="1" customHeight="1" x14ac:dyDescent="0.25">
      <c r="A754" s="396"/>
      <c r="B754" s="260"/>
      <c r="C754" s="210"/>
      <c r="D754" s="209"/>
      <c r="E754" s="209"/>
      <c r="F754" s="209"/>
      <c r="G754" s="209"/>
      <c r="H754" s="209"/>
      <c r="I754" s="209"/>
      <c r="J754" s="209"/>
      <c r="K754" s="209"/>
      <c r="L754" s="209"/>
      <c r="M754" s="209"/>
      <c r="N754" s="209"/>
      <c r="O754" s="206"/>
      <c r="P754" s="206"/>
      <c r="Q754" s="206"/>
      <c r="R754" s="206"/>
      <c r="S754" s="206"/>
      <c r="T754" s="206"/>
      <c r="U754" s="206"/>
      <c r="V754" s="206"/>
      <c r="W754" s="206"/>
      <c r="X754" s="206"/>
      <c r="Y754" s="206"/>
      <c r="Z754" s="206"/>
    </row>
    <row r="755" spans="1:26" ht="15.75" hidden="1" customHeight="1" x14ac:dyDescent="0.25">
      <c r="A755" s="396"/>
      <c r="B755" s="260"/>
      <c r="C755" s="210"/>
      <c r="D755" s="209"/>
      <c r="E755" s="209"/>
      <c r="F755" s="209"/>
      <c r="G755" s="209"/>
      <c r="H755" s="209"/>
      <c r="I755" s="209"/>
      <c r="J755" s="209"/>
      <c r="K755" s="209"/>
      <c r="L755" s="209"/>
      <c r="M755" s="209"/>
      <c r="N755" s="209"/>
      <c r="O755" s="206"/>
      <c r="P755" s="206"/>
      <c r="Q755" s="206"/>
      <c r="R755" s="206"/>
      <c r="S755" s="206"/>
      <c r="T755" s="206"/>
      <c r="U755" s="206"/>
      <c r="V755" s="206"/>
      <c r="W755" s="206"/>
      <c r="X755" s="206"/>
      <c r="Y755" s="206"/>
      <c r="Z755" s="206"/>
    </row>
    <row r="756" spans="1:26" ht="15.75" hidden="1" customHeight="1" x14ac:dyDescent="0.25">
      <c r="A756" s="396"/>
      <c r="B756" s="260"/>
      <c r="C756" s="210"/>
      <c r="D756" s="209"/>
      <c r="E756" s="209"/>
      <c r="F756" s="209"/>
      <c r="G756" s="209"/>
      <c r="H756" s="209"/>
      <c r="I756" s="209"/>
      <c r="J756" s="209"/>
      <c r="K756" s="209"/>
      <c r="L756" s="209"/>
      <c r="M756" s="209"/>
      <c r="N756" s="209"/>
      <c r="O756" s="206"/>
      <c r="P756" s="206"/>
      <c r="Q756" s="206"/>
      <c r="R756" s="206"/>
      <c r="S756" s="206"/>
      <c r="T756" s="206"/>
      <c r="U756" s="206"/>
      <c r="V756" s="206"/>
      <c r="W756" s="206"/>
      <c r="X756" s="206"/>
      <c r="Y756" s="206"/>
      <c r="Z756" s="206"/>
    </row>
    <row r="757" spans="1:26" ht="15.75" hidden="1" customHeight="1" x14ac:dyDescent="0.25">
      <c r="A757" s="396"/>
      <c r="B757" s="260"/>
      <c r="C757" s="210"/>
      <c r="D757" s="209"/>
      <c r="E757" s="209"/>
      <c r="F757" s="209"/>
      <c r="G757" s="209"/>
      <c r="H757" s="209"/>
      <c r="I757" s="209"/>
      <c r="J757" s="209"/>
      <c r="K757" s="209"/>
      <c r="L757" s="209"/>
      <c r="M757" s="209"/>
      <c r="N757" s="209"/>
      <c r="O757" s="206"/>
      <c r="P757" s="206"/>
      <c r="Q757" s="206"/>
      <c r="R757" s="206"/>
      <c r="S757" s="206"/>
      <c r="T757" s="206"/>
      <c r="U757" s="206"/>
      <c r="V757" s="206"/>
      <c r="W757" s="206"/>
      <c r="X757" s="206"/>
      <c r="Y757" s="206"/>
      <c r="Z757" s="206"/>
    </row>
    <row r="758" spans="1:26" ht="15.75" hidden="1" customHeight="1" x14ac:dyDescent="0.25">
      <c r="A758" s="396"/>
      <c r="B758" s="260"/>
      <c r="C758" s="210"/>
      <c r="D758" s="209"/>
      <c r="E758" s="209"/>
      <c r="F758" s="209"/>
      <c r="G758" s="209"/>
      <c r="H758" s="209"/>
      <c r="I758" s="209"/>
      <c r="J758" s="209"/>
      <c r="K758" s="209"/>
      <c r="L758" s="209"/>
      <c r="M758" s="209"/>
      <c r="N758" s="209"/>
      <c r="O758" s="206"/>
      <c r="P758" s="206"/>
      <c r="Q758" s="206"/>
      <c r="R758" s="206"/>
      <c r="S758" s="206"/>
      <c r="T758" s="206"/>
      <c r="U758" s="206"/>
      <c r="V758" s="206"/>
      <c r="W758" s="206"/>
      <c r="X758" s="206"/>
      <c r="Y758" s="206"/>
      <c r="Z758" s="206"/>
    </row>
    <row r="759" spans="1:26" ht="15.75" hidden="1" customHeight="1" x14ac:dyDescent="0.25">
      <c r="A759" s="396"/>
      <c r="B759" s="260"/>
      <c r="C759" s="210"/>
      <c r="D759" s="209"/>
      <c r="E759" s="209"/>
      <c r="F759" s="209"/>
      <c r="G759" s="209"/>
      <c r="H759" s="209"/>
      <c r="I759" s="209"/>
      <c r="J759" s="209"/>
      <c r="K759" s="209"/>
      <c r="L759" s="209"/>
      <c r="M759" s="209"/>
      <c r="N759" s="209"/>
      <c r="O759" s="206"/>
      <c r="P759" s="206"/>
      <c r="Q759" s="206"/>
      <c r="R759" s="206"/>
      <c r="S759" s="206"/>
      <c r="T759" s="206"/>
      <c r="U759" s="206"/>
      <c r="V759" s="206"/>
      <c r="W759" s="206"/>
      <c r="X759" s="206"/>
      <c r="Y759" s="206"/>
      <c r="Z759" s="206"/>
    </row>
    <row r="760" spans="1:26" ht="15.75" hidden="1" customHeight="1" x14ac:dyDescent="0.25">
      <c r="A760" s="396"/>
      <c r="B760" s="260"/>
      <c r="C760" s="210"/>
      <c r="D760" s="209"/>
      <c r="E760" s="209"/>
      <c r="F760" s="209"/>
      <c r="G760" s="209"/>
      <c r="H760" s="209"/>
      <c r="I760" s="209"/>
      <c r="J760" s="209"/>
      <c r="K760" s="209"/>
      <c r="L760" s="209"/>
      <c r="M760" s="209"/>
      <c r="N760" s="209"/>
      <c r="O760" s="206"/>
      <c r="P760" s="206"/>
      <c r="Q760" s="206"/>
      <c r="R760" s="206"/>
      <c r="S760" s="206"/>
      <c r="T760" s="206"/>
      <c r="U760" s="206"/>
      <c r="V760" s="206"/>
      <c r="W760" s="206"/>
      <c r="X760" s="206"/>
      <c r="Y760" s="206"/>
      <c r="Z760" s="206"/>
    </row>
    <row r="761" spans="1:26" ht="15.75" hidden="1" customHeight="1" x14ac:dyDescent="0.25">
      <c r="A761" s="396"/>
      <c r="B761" s="260"/>
      <c r="C761" s="210"/>
      <c r="D761" s="209"/>
      <c r="E761" s="209"/>
      <c r="F761" s="209"/>
      <c r="G761" s="209"/>
      <c r="H761" s="209"/>
      <c r="I761" s="209"/>
      <c r="J761" s="209"/>
      <c r="K761" s="209"/>
      <c r="L761" s="209"/>
      <c r="M761" s="209"/>
      <c r="N761" s="209"/>
      <c r="O761" s="206"/>
      <c r="P761" s="206"/>
      <c r="Q761" s="206"/>
      <c r="R761" s="206"/>
      <c r="S761" s="206"/>
      <c r="T761" s="206"/>
      <c r="U761" s="206"/>
      <c r="V761" s="206"/>
      <c r="W761" s="206"/>
      <c r="X761" s="206"/>
      <c r="Y761" s="206"/>
      <c r="Z761" s="206"/>
    </row>
    <row r="762" spans="1:26" ht="15.75" hidden="1" customHeight="1" x14ac:dyDescent="0.25">
      <c r="A762" s="396"/>
      <c r="B762" s="260"/>
      <c r="C762" s="210"/>
      <c r="D762" s="209"/>
      <c r="E762" s="209"/>
      <c r="F762" s="209"/>
      <c r="G762" s="209"/>
      <c r="H762" s="209"/>
      <c r="I762" s="209"/>
      <c r="J762" s="209"/>
      <c r="K762" s="209"/>
      <c r="L762" s="209"/>
      <c r="M762" s="209"/>
      <c r="N762" s="209"/>
      <c r="O762" s="206"/>
      <c r="P762" s="206"/>
      <c r="Q762" s="206"/>
      <c r="R762" s="206"/>
      <c r="S762" s="206"/>
      <c r="T762" s="206"/>
      <c r="U762" s="206"/>
      <c r="V762" s="206"/>
      <c r="W762" s="206"/>
      <c r="X762" s="206"/>
      <c r="Y762" s="206"/>
      <c r="Z762" s="206"/>
    </row>
    <row r="763" spans="1:26" ht="15.75" hidden="1" customHeight="1" x14ac:dyDescent="0.25">
      <c r="A763" s="396"/>
      <c r="B763" s="260"/>
      <c r="C763" s="210"/>
      <c r="D763" s="209"/>
      <c r="E763" s="209"/>
      <c r="F763" s="209"/>
      <c r="G763" s="209"/>
      <c r="H763" s="209"/>
      <c r="I763" s="209"/>
      <c r="J763" s="209"/>
      <c r="K763" s="209"/>
      <c r="L763" s="209"/>
      <c r="M763" s="209"/>
      <c r="N763" s="209"/>
      <c r="O763" s="206"/>
      <c r="P763" s="206"/>
      <c r="Q763" s="206"/>
      <c r="R763" s="206"/>
      <c r="S763" s="206"/>
      <c r="T763" s="206"/>
      <c r="U763" s="206"/>
      <c r="V763" s="206"/>
      <c r="W763" s="206"/>
      <c r="X763" s="206"/>
      <c r="Y763" s="206"/>
      <c r="Z763" s="206"/>
    </row>
    <row r="764" spans="1:26" ht="15.75" hidden="1" customHeight="1" x14ac:dyDescent="0.25">
      <c r="A764" s="396"/>
      <c r="B764" s="260"/>
      <c r="C764" s="210"/>
      <c r="D764" s="209"/>
      <c r="E764" s="209"/>
      <c r="F764" s="209"/>
      <c r="G764" s="209"/>
      <c r="H764" s="209"/>
      <c r="I764" s="209"/>
      <c r="J764" s="209"/>
      <c r="K764" s="209"/>
      <c r="L764" s="209"/>
      <c r="M764" s="209"/>
      <c r="N764" s="209"/>
      <c r="O764" s="206"/>
      <c r="P764" s="206"/>
      <c r="Q764" s="206"/>
      <c r="R764" s="206"/>
      <c r="S764" s="206"/>
      <c r="T764" s="206"/>
      <c r="U764" s="206"/>
      <c r="V764" s="206"/>
      <c r="W764" s="206"/>
      <c r="X764" s="206"/>
      <c r="Y764" s="206"/>
      <c r="Z764" s="206"/>
    </row>
    <row r="765" spans="1:26" ht="15.75" hidden="1" customHeight="1" x14ac:dyDescent="0.25">
      <c r="A765" s="396"/>
      <c r="B765" s="260"/>
      <c r="C765" s="210"/>
      <c r="D765" s="209"/>
      <c r="E765" s="209"/>
      <c r="F765" s="209"/>
      <c r="G765" s="209"/>
      <c r="H765" s="209"/>
      <c r="I765" s="209"/>
      <c r="J765" s="209"/>
      <c r="K765" s="209"/>
      <c r="L765" s="209"/>
      <c r="M765" s="209"/>
      <c r="N765" s="209"/>
      <c r="O765" s="206"/>
      <c r="P765" s="206"/>
      <c r="Q765" s="206"/>
      <c r="R765" s="206"/>
      <c r="S765" s="206"/>
      <c r="T765" s="206"/>
      <c r="U765" s="206"/>
      <c r="V765" s="206"/>
      <c r="W765" s="206"/>
      <c r="X765" s="206"/>
      <c r="Y765" s="206"/>
      <c r="Z765" s="206"/>
    </row>
    <row r="766" spans="1:26" ht="15.75" hidden="1" customHeight="1" x14ac:dyDescent="0.25">
      <c r="A766" s="396"/>
      <c r="B766" s="260"/>
      <c r="C766" s="210"/>
      <c r="D766" s="209"/>
      <c r="E766" s="209"/>
      <c r="F766" s="209"/>
      <c r="G766" s="209"/>
      <c r="H766" s="209"/>
      <c r="I766" s="209"/>
      <c r="J766" s="209"/>
      <c r="K766" s="209"/>
      <c r="L766" s="209"/>
      <c r="M766" s="209"/>
      <c r="N766" s="209"/>
      <c r="O766" s="206"/>
      <c r="P766" s="206"/>
      <c r="Q766" s="206"/>
      <c r="R766" s="206"/>
      <c r="S766" s="206"/>
      <c r="T766" s="206"/>
      <c r="U766" s="206"/>
      <c r="V766" s="206"/>
      <c r="W766" s="206"/>
      <c r="X766" s="206"/>
      <c r="Y766" s="206"/>
      <c r="Z766" s="206"/>
    </row>
    <row r="767" spans="1:26" ht="15.75" hidden="1" customHeight="1" x14ac:dyDescent="0.25">
      <c r="A767" s="396"/>
      <c r="B767" s="260"/>
      <c r="C767" s="210"/>
      <c r="D767" s="209"/>
      <c r="E767" s="209"/>
      <c r="F767" s="209"/>
      <c r="G767" s="209"/>
      <c r="H767" s="209"/>
      <c r="I767" s="209"/>
      <c r="J767" s="209"/>
      <c r="K767" s="209"/>
      <c r="L767" s="209"/>
      <c r="M767" s="209"/>
      <c r="N767" s="209"/>
      <c r="O767" s="206"/>
      <c r="P767" s="206"/>
      <c r="Q767" s="206"/>
      <c r="R767" s="206"/>
      <c r="S767" s="206"/>
      <c r="T767" s="206"/>
      <c r="U767" s="206"/>
      <c r="V767" s="206"/>
      <c r="W767" s="206"/>
      <c r="X767" s="206"/>
      <c r="Y767" s="206"/>
      <c r="Z767" s="206"/>
    </row>
    <row r="768" spans="1:26" ht="15.75" hidden="1" customHeight="1" x14ac:dyDescent="0.25">
      <c r="A768" s="396"/>
      <c r="B768" s="260"/>
      <c r="C768" s="210"/>
      <c r="D768" s="209"/>
      <c r="E768" s="209"/>
      <c r="F768" s="209"/>
      <c r="G768" s="209"/>
      <c r="H768" s="209"/>
      <c r="I768" s="209"/>
      <c r="J768" s="209"/>
      <c r="K768" s="209"/>
      <c r="L768" s="209"/>
      <c r="M768" s="209"/>
      <c r="N768" s="209"/>
      <c r="O768" s="206"/>
      <c r="P768" s="206"/>
      <c r="Q768" s="206"/>
      <c r="R768" s="206"/>
      <c r="S768" s="206"/>
      <c r="T768" s="206"/>
      <c r="U768" s="206"/>
      <c r="V768" s="206"/>
      <c r="W768" s="206"/>
      <c r="X768" s="206"/>
      <c r="Y768" s="206"/>
      <c r="Z768" s="206"/>
    </row>
    <row r="769" spans="1:26" ht="15.75" hidden="1" customHeight="1" x14ac:dyDescent="0.25">
      <c r="A769" s="396"/>
      <c r="B769" s="260"/>
      <c r="C769" s="210"/>
      <c r="D769" s="209"/>
      <c r="E769" s="209"/>
      <c r="F769" s="209"/>
      <c r="G769" s="209"/>
      <c r="H769" s="209"/>
      <c r="I769" s="209"/>
      <c r="J769" s="209"/>
      <c r="K769" s="209"/>
      <c r="L769" s="209"/>
      <c r="M769" s="209"/>
      <c r="N769" s="209"/>
      <c r="O769" s="206"/>
      <c r="P769" s="206"/>
      <c r="Q769" s="206"/>
      <c r="R769" s="206"/>
      <c r="S769" s="206"/>
      <c r="T769" s="206"/>
      <c r="U769" s="206"/>
      <c r="V769" s="206"/>
      <c r="W769" s="206"/>
      <c r="X769" s="206"/>
      <c r="Y769" s="206"/>
      <c r="Z769" s="206"/>
    </row>
    <row r="770" spans="1:26" ht="15.75" hidden="1" customHeight="1" x14ac:dyDescent="0.25">
      <c r="A770" s="396"/>
      <c r="B770" s="260"/>
      <c r="C770" s="210"/>
      <c r="D770" s="209"/>
      <c r="E770" s="209"/>
      <c r="F770" s="209"/>
      <c r="G770" s="209"/>
      <c r="H770" s="209"/>
      <c r="I770" s="209"/>
      <c r="J770" s="209"/>
      <c r="K770" s="209"/>
      <c r="L770" s="209"/>
      <c r="M770" s="209"/>
      <c r="N770" s="209"/>
      <c r="O770" s="206"/>
      <c r="P770" s="206"/>
      <c r="Q770" s="206"/>
      <c r="R770" s="206"/>
      <c r="S770" s="206"/>
      <c r="T770" s="206"/>
      <c r="U770" s="206"/>
      <c r="V770" s="206"/>
      <c r="W770" s="206"/>
      <c r="X770" s="206"/>
      <c r="Y770" s="206"/>
      <c r="Z770" s="206"/>
    </row>
    <row r="771" spans="1:26" ht="15.75" hidden="1" customHeight="1" x14ac:dyDescent="0.25">
      <c r="A771" s="396"/>
      <c r="B771" s="260"/>
      <c r="C771" s="210"/>
      <c r="D771" s="209"/>
      <c r="E771" s="209"/>
      <c r="F771" s="209"/>
      <c r="G771" s="209"/>
      <c r="H771" s="209"/>
      <c r="I771" s="209"/>
      <c r="J771" s="209"/>
      <c r="K771" s="209"/>
      <c r="L771" s="209"/>
      <c r="M771" s="209"/>
      <c r="N771" s="209"/>
      <c r="O771" s="206"/>
      <c r="P771" s="206"/>
      <c r="Q771" s="206"/>
      <c r="R771" s="206"/>
      <c r="S771" s="206"/>
      <c r="T771" s="206"/>
      <c r="U771" s="206"/>
      <c r="V771" s="206"/>
      <c r="W771" s="206"/>
      <c r="X771" s="206"/>
      <c r="Y771" s="206"/>
      <c r="Z771" s="206"/>
    </row>
    <row r="772" spans="1:26" ht="15.75" hidden="1" customHeight="1" x14ac:dyDescent="0.25">
      <c r="A772" s="396"/>
      <c r="B772" s="260"/>
      <c r="C772" s="210"/>
      <c r="D772" s="209"/>
      <c r="E772" s="209"/>
      <c r="F772" s="209"/>
      <c r="G772" s="209"/>
      <c r="H772" s="209"/>
      <c r="I772" s="209"/>
      <c r="J772" s="209"/>
      <c r="K772" s="209"/>
      <c r="L772" s="209"/>
      <c r="M772" s="209"/>
      <c r="N772" s="209"/>
      <c r="O772" s="206"/>
      <c r="P772" s="206"/>
      <c r="Q772" s="206"/>
      <c r="R772" s="206"/>
      <c r="S772" s="206"/>
      <c r="T772" s="206"/>
      <c r="U772" s="206"/>
      <c r="V772" s="206"/>
      <c r="W772" s="206"/>
      <c r="X772" s="206"/>
      <c r="Y772" s="206"/>
      <c r="Z772" s="206"/>
    </row>
    <row r="773" spans="1:26" ht="15.75" hidden="1" customHeight="1" x14ac:dyDescent="0.25">
      <c r="A773" s="396"/>
      <c r="B773" s="260"/>
      <c r="C773" s="210"/>
      <c r="D773" s="209"/>
      <c r="E773" s="209"/>
      <c r="F773" s="209"/>
      <c r="G773" s="209"/>
      <c r="H773" s="209"/>
      <c r="I773" s="209"/>
      <c r="J773" s="209"/>
      <c r="K773" s="209"/>
      <c r="L773" s="209"/>
      <c r="M773" s="209"/>
      <c r="N773" s="209"/>
      <c r="O773" s="206"/>
      <c r="P773" s="206"/>
      <c r="Q773" s="206"/>
      <c r="R773" s="206"/>
      <c r="S773" s="206"/>
      <c r="T773" s="206"/>
      <c r="U773" s="206"/>
      <c r="V773" s="206"/>
      <c r="W773" s="206"/>
      <c r="X773" s="206"/>
      <c r="Y773" s="206"/>
      <c r="Z773" s="206"/>
    </row>
    <row r="774" spans="1:26" ht="15.75" hidden="1" customHeight="1" x14ac:dyDescent="0.25">
      <c r="A774" s="396"/>
      <c r="B774" s="260"/>
      <c r="C774" s="210"/>
      <c r="D774" s="209"/>
      <c r="E774" s="209"/>
      <c r="F774" s="209"/>
      <c r="G774" s="209"/>
      <c r="H774" s="209"/>
      <c r="I774" s="209"/>
      <c r="J774" s="209"/>
      <c r="K774" s="209"/>
      <c r="L774" s="209"/>
      <c r="M774" s="209"/>
      <c r="N774" s="209"/>
      <c r="O774" s="206"/>
      <c r="P774" s="206"/>
      <c r="Q774" s="206"/>
      <c r="R774" s="206"/>
      <c r="S774" s="206"/>
      <c r="T774" s="206"/>
      <c r="U774" s="206"/>
      <c r="V774" s="206"/>
      <c r="W774" s="206"/>
      <c r="X774" s="206"/>
      <c r="Y774" s="206"/>
      <c r="Z774" s="206"/>
    </row>
    <row r="775" spans="1:26" ht="15.75" hidden="1" customHeight="1" x14ac:dyDescent="0.25">
      <c r="A775" s="396"/>
      <c r="B775" s="260"/>
      <c r="C775" s="210"/>
      <c r="D775" s="209"/>
      <c r="E775" s="209"/>
      <c r="F775" s="209"/>
      <c r="G775" s="209"/>
      <c r="H775" s="209"/>
      <c r="I775" s="209"/>
      <c r="J775" s="209"/>
      <c r="K775" s="209"/>
      <c r="L775" s="209"/>
      <c r="M775" s="209"/>
      <c r="N775" s="209"/>
      <c r="O775" s="206"/>
      <c r="P775" s="206"/>
      <c r="Q775" s="206"/>
      <c r="R775" s="206"/>
      <c r="S775" s="206"/>
      <c r="T775" s="206"/>
      <c r="U775" s="206"/>
      <c r="V775" s="206"/>
      <c r="W775" s="206"/>
      <c r="X775" s="206"/>
      <c r="Y775" s="206"/>
      <c r="Z775" s="206"/>
    </row>
    <row r="776" spans="1:26" ht="15.75" hidden="1" customHeight="1" x14ac:dyDescent="0.25">
      <c r="A776" s="396"/>
      <c r="B776" s="260"/>
      <c r="C776" s="210"/>
      <c r="D776" s="209"/>
      <c r="E776" s="209"/>
      <c r="F776" s="209"/>
      <c r="G776" s="209"/>
      <c r="H776" s="209"/>
      <c r="I776" s="209"/>
      <c r="J776" s="209"/>
      <c r="K776" s="209"/>
      <c r="L776" s="209"/>
      <c r="M776" s="209"/>
      <c r="N776" s="209"/>
      <c r="O776" s="206"/>
      <c r="P776" s="206"/>
      <c r="Q776" s="206"/>
      <c r="R776" s="206"/>
      <c r="S776" s="206"/>
      <c r="T776" s="206"/>
      <c r="U776" s="206"/>
      <c r="V776" s="206"/>
      <c r="W776" s="206"/>
      <c r="X776" s="206"/>
      <c r="Y776" s="206"/>
      <c r="Z776" s="206"/>
    </row>
    <row r="777" spans="1:26" ht="15.75" hidden="1" customHeight="1" x14ac:dyDescent="0.25">
      <c r="A777" s="396"/>
      <c r="B777" s="260"/>
      <c r="C777" s="210"/>
      <c r="D777" s="209"/>
      <c r="E777" s="209"/>
      <c r="F777" s="209"/>
      <c r="G777" s="209"/>
      <c r="H777" s="209"/>
      <c r="I777" s="209"/>
      <c r="J777" s="209"/>
      <c r="K777" s="209"/>
      <c r="L777" s="209"/>
      <c r="M777" s="209"/>
      <c r="N777" s="209"/>
      <c r="O777" s="206"/>
      <c r="P777" s="206"/>
      <c r="Q777" s="206"/>
      <c r="R777" s="206"/>
      <c r="S777" s="206"/>
      <c r="T777" s="206"/>
      <c r="U777" s="206"/>
      <c r="V777" s="206"/>
      <c r="W777" s="206"/>
      <c r="X777" s="206"/>
      <c r="Y777" s="206"/>
      <c r="Z777" s="206"/>
    </row>
    <row r="778" spans="1:26" ht="15.75" hidden="1" customHeight="1" x14ac:dyDescent="0.25">
      <c r="A778" s="396"/>
      <c r="B778" s="260"/>
      <c r="C778" s="210"/>
      <c r="D778" s="209"/>
      <c r="E778" s="209"/>
      <c r="F778" s="209"/>
      <c r="G778" s="209"/>
      <c r="H778" s="209"/>
      <c r="I778" s="209"/>
      <c r="J778" s="209"/>
      <c r="K778" s="209"/>
      <c r="L778" s="209"/>
      <c r="M778" s="209"/>
      <c r="N778" s="209"/>
      <c r="O778" s="206"/>
      <c r="P778" s="206"/>
      <c r="Q778" s="206"/>
      <c r="R778" s="206"/>
      <c r="S778" s="206"/>
      <c r="T778" s="206"/>
      <c r="U778" s="206"/>
      <c r="V778" s="206"/>
      <c r="W778" s="206"/>
      <c r="X778" s="206"/>
      <c r="Y778" s="206"/>
      <c r="Z778" s="206"/>
    </row>
    <row r="779" spans="1:26" ht="15.75" hidden="1" customHeight="1" x14ac:dyDescent="0.25">
      <c r="A779" s="396"/>
      <c r="B779" s="260"/>
      <c r="C779" s="210"/>
      <c r="D779" s="209"/>
      <c r="E779" s="209"/>
      <c r="F779" s="209"/>
      <c r="G779" s="209"/>
      <c r="H779" s="209"/>
      <c r="I779" s="209"/>
      <c r="J779" s="209"/>
      <c r="K779" s="209"/>
      <c r="L779" s="209"/>
      <c r="M779" s="209"/>
      <c r="N779" s="209"/>
      <c r="O779" s="206"/>
      <c r="P779" s="206"/>
      <c r="Q779" s="206"/>
      <c r="R779" s="206"/>
      <c r="S779" s="206"/>
      <c r="T779" s="206"/>
      <c r="U779" s="206"/>
      <c r="V779" s="206"/>
      <c r="W779" s="206"/>
      <c r="X779" s="206"/>
      <c r="Y779" s="206"/>
      <c r="Z779" s="206"/>
    </row>
    <row r="780" spans="1:26" ht="15.75" hidden="1" customHeight="1" x14ac:dyDescent="0.25">
      <c r="A780" s="396"/>
      <c r="B780" s="260"/>
      <c r="C780" s="210"/>
      <c r="D780" s="209"/>
      <c r="E780" s="209"/>
      <c r="F780" s="209"/>
      <c r="G780" s="209"/>
      <c r="H780" s="209"/>
      <c r="I780" s="209"/>
      <c r="J780" s="209"/>
      <c r="K780" s="209"/>
      <c r="L780" s="209"/>
      <c r="M780" s="209"/>
      <c r="N780" s="209"/>
      <c r="O780" s="206"/>
      <c r="P780" s="206"/>
      <c r="Q780" s="206"/>
      <c r="R780" s="206"/>
      <c r="S780" s="206"/>
      <c r="T780" s="206"/>
      <c r="U780" s="206"/>
      <c r="V780" s="206"/>
      <c r="W780" s="206"/>
      <c r="X780" s="206"/>
      <c r="Y780" s="206"/>
      <c r="Z780" s="206"/>
    </row>
    <row r="781" spans="1:26" ht="15.75" hidden="1" customHeight="1" x14ac:dyDescent="0.25">
      <c r="A781" s="396"/>
      <c r="B781" s="260"/>
      <c r="C781" s="210"/>
      <c r="D781" s="209"/>
      <c r="E781" s="209"/>
      <c r="F781" s="209"/>
      <c r="G781" s="209"/>
      <c r="H781" s="209"/>
      <c r="I781" s="209"/>
      <c r="J781" s="209"/>
      <c r="K781" s="209"/>
      <c r="L781" s="209"/>
      <c r="M781" s="209"/>
      <c r="N781" s="209"/>
      <c r="O781" s="206"/>
      <c r="P781" s="206"/>
      <c r="Q781" s="206"/>
      <c r="R781" s="206"/>
      <c r="S781" s="206"/>
      <c r="T781" s="206"/>
      <c r="U781" s="206"/>
      <c r="V781" s="206"/>
      <c r="W781" s="206"/>
      <c r="X781" s="206"/>
      <c r="Y781" s="206"/>
      <c r="Z781" s="206"/>
    </row>
    <row r="782" spans="1:26" ht="15.75" hidden="1" customHeight="1" x14ac:dyDescent="0.25">
      <c r="A782" s="396"/>
      <c r="B782" s="260"/>
      <c r="C782" s="210"/>
      <c r="D782" s="209"/>
      <c r="E782" s="209"/>
      <c r="F782" s="209"/>
      <c r="G782" s="209"/>
      <c r="H782" s="209"/>
      <c r="I782" s="209"/>
      <c r="J782" s="209"/>
      <c r="K782" s="209"/>
      <c r="L782" s="209"/>
      <c r="M782" s="209"/>
      <c r="N782" s="209"/>
      <c r="O782" s="206"/>
      <c r="P782" s="206"/>
      <c r="Q782" s="206"/>
      <c r="R782" s="206"/>
      <c r="S782" s="206"/>
      <c r="T782" s="206"/>
      <c r="U782" s="206"/>
      <c r="V782" s="206"/>
      <c r="W782" s="206"/>
      <c r="X782" s="206"/>
      <c r="Y782" s="206"/>
      <c r="Z782" s="206"/>
    </row>
    <row r="783" spans="1:26" ht="15.75" hidden="1" customHeight="1" x14ac:dyDescent="0.25">
      <c r="A783" s="396"/>
      <c r="B783" s="260"/>
      <c r="C783" s="210"/>
      <c r="D783" s="209"/>
      <c r="E783" s="209"/>
      <c r="F783" s="209"/>
      <c r="G783" s="209"/>
      <c r="H783" s="209"/>
      <c r="I783" s="209"/>
      <c r="J783" s="209"/>
      <c r="K783" s="209"/>
      <c r="L783" s="209"/>
      <c r="M783" s="209"/>
      <c r="N783" s="209"/>
      <c r="O783" s="206"/>
      <c r="P783" s="206"/>
      <c r="Q783" s="206"/>
      <c r="R783" s="206"/>
      <c r="S783" s="206"/>
      <c r="T783" s="206"/>
      <c r="U783" s="206"/>
      <c r="V783" s="206"/>
      <c r="W783" s="206"/>
      <c r="X783" s="206"/>
      <c r="Y783" s="206"/>
      <c r="Z783" s="206"/>
    </row>
    <row r="784" spans="1:26" ht="15.75" hidden="1" customHeight="1" x14ac:dyDescent="0.25">
      <c r="A784" s="396"/>
      <c r="B784" s="260"/>
      <c r="C784" s="210"/>
      <c r="D784" s="209"/>
      <c r="E784" s="209"/>
      <c r="F784" s="209"/>
      <c r="G784" s="209"/>
      <c r="H784" s="209"/>
      <c r="I784" s="209"/>
      <c r="J784" s="209"/>
      <c r="K784" s="209"/>
      <c r="L784" s="209"/>
      <c r="M784" s="209"/>
      <c r="N784" s="209"/>
      <c r="O784" s="206"/>
      <c r="P784" s="206"/>
      <c r="Q784" s="206"/>
      <c r="R784" s="206"/>
      <c r="S784" s="206"/>
      <c r="T784" s="206"/>
      <c r="U784" s="206"/>
      <c r="V784" s="206"/>
      <c r="W784" s="206"/>
      <c r="X784" s="206"/>
      <c r="Y784" s="206"/>
      <c r="Z784" s="206"/>
    </row>
    <row r="785" spans="1:26" ht="15.75" hidden="1" customHeight="1" x14ac:dyDescent="0.25">
      <c r="A785" s="396"/>
      <c r="B785" s="260"/>
      <c r="C785" s="210"/>
      <c r="D785" s="209"/>
      <c r="E785" s="209"/>
      <c r="F785" s="209"/>
      <c r="G785" s="209"/>
      <c r="H785" s="209"/>
      <c r="I785" s="209"/>
      <c r="J785" s="209"/>
      <c r="K785" s="209"/>
      <c r="L785" s="209"/>
      <c r="M785" s="209"/>
      <c r="N785" s="209"/>
      <c r="O785" s="206"/>
      <c r="P785" s="206"/>
      <c r="Q785" s="206"/>
      <c r="R785" s="206"/>
      <c r="S785" s="206"/>
      <c r="T785" s="206"/>
      <c r="U785" s="206"/>
      <c r="V785" s="206"/>
      <c r="W785" s="206"/>
      <c r="X785" s="206"/>
      <c r="Y785" s="206"/>
      <c r="Z785" s="206"/>
    </row>
    <row r="786" spans="1:26" ht="15.75" hidden="1" customHeight="1" x14ac:dyDescent="0.25">
      <c r="A786" s="396"/>
      <c r="B786" s="260"/>
      <c r="C786" s="210"/>
      <c r="D786" s="209"/>
      <c r="E786" s="209"/>
      <c r="F786" s="209"/>
      <c r="G786" s="209"/>
      <c r="H786" s="209"/>
      <c r="I786" s="209"/>
      <c r="J786" s="209"/>
      <c r="K786" s="209"/>
      <c r="L786" s="209"/>
      <c r="M786" s="209"/>
      <c r="N786" s="209"/>
      <c r="O786" s="206"/>
      <c r="P786" s="206"/>
      <c r="Q786" s="206"/>
      <c r="R786" s="206"/>
      <c r="S786" s="206"/>
      <c r="T786" s="206"/>
      <c r="U786" s="206"/>
      <c r="V786" s="206"/>
      <c r="W786" s="206"/>
      <c r="X786" s="206"/>
      <c r="Y786" s="206"/>
      <c r="Z786" s="206"/>
    </row>
    <row r="787" spans="1:26" ht="15.75" hidden="1" customHeight="1" x14ac:dyDescent="0.25">
      <c r="A787" s="396"/>
      <c r="B787" s="260"/>
      <c r="C787" s="210"/>
      <c r="D787" s="209"/>
      <c r="E787" s="209"/>
      <c r="F787" s="209"/>
      <c r="G787" s="209"/>
      <c r="H787" s="209"/>
      <c r="I787" s="209"/>
      <c r="J787" s="209"/>
      <c r="K787" s="209"/>
      <c r="L787" s="209"/>
      <c r="M787" s="209"/>
      <c r="N787" s="209"/>
      <c r="O787" s="206"/>
      <c r="P787" s="206"/>
      <c r="Q787" s="206"/>
      <c r="R787" s="206"/>
      <c r="S787" s="206"/>
      <c r="T787" s="206"/>
      <c r="U787" s="206"/>
      <c r="V787" s="206"/>
      <c r="W787" s="206"/>
      <c r="X787" s="206"/>
      <c r="Y787" s="206"/>
      <c r="Z787" s="206"/>
    </row>
    <row r="788" spans="1:26" ht="15.75" hidden="1" customHeight="1" x14ac:dyDescent="0.25">
      <c r="A788" s="396"/>
      <c r="B788" s="260"/>
      <c r="C788" s="210"/>
      <c r="D788" s="209"/>
      <c r="E788" s="209"/>
      <c r="F788" s="209"/>
      <c r="G788" s="209"/>
      <c r="H788" s="209"/>
      <c r="I788" s="209"/>
      <c r="J788" s="209"/>
      <c r="K788" s="209"/>
      <c r="L788" s="209"/>
      <c r="M788" s="209"/>
      <c r="N788" s="209"/>
      <c r="O788" s="206"/>
      <c r="P788" s="206"/>
      <c r="Q788" s="206"/>
      <c r="R788" s="206"/>
      <c r="S788" s="206"/>
      <c r="T788" s="206"/>
      <c r="U788" s="206"/>
      <c r="V788" s="206"/>
      <c r="W788" s="206"/>
      <c r="X788" s="206"/>
      <c r="Y788" s="206"/>
      <c r="Z788" s="206"/>
    </row>
    <row r="789" spans="1:26" ht="15.75" hidden="1" customHeight="1" x14ac:dyDescent="0.25">
      <c r="A789" s="396"/>
      <c r="B789" s="260"/>
      <c r="C789" s="210"/>
      <c r="D789" s="209"/>
      <c r="E789" s="209"/>
      <c r="F789" s="209"/>
      <c r="G789" s="209"/>
      <c r="H789" s="209"/>
      <c r="I789" s="209"/>
      <c r="J789" s="209"/>
      <c r="K789" s="209"/>
      <c r="L789" s="209"/>
      <c r="M789" s="209"/>
      <c r="N789" s="209"/>
      <c r="O789" s="206"/>
      <c r="P789" s="206"/>
      <c r="Q789" s="206"/>
      <c r="R789" s="206"/>
      <c r="S789" s="206"/>
      <c r="T789" s="206"/>
      <c r="U789" s="206"/>
      <c r="V789" s="206"/>
      <c r="W789" s="206"/>
      <c r="X789" s="206"/>
      <c r="Y789" s="206"/>
      <c r="Z789" s="206"/>
    </row>
    <row r="790" spans="1:26" ht="15.75" hidden="1" customHeight="1" x14ac:dyDescent="0.25">
      <c r="A790" s="396"/>
      <c r="B790" s="260"/>
      <c r="C790" s="210"/>
      <c r="D790" s="209"/>
      <c r="E790" s="209"/>
      <c r="F790" s="209"/>
      <c r="G790" s="209"/>
      <c r="H790" s="209"/>
      <c r="I790" s="209"/>
      <c r="J790" s="209"/>
      <c r="K790" s="209"/>
      <c r="L790" s="209"/>
      <c r="M790" s="209"/>
      <c r="N790" s="209"/>
      <c r="O790" s="206"/>
      <c r="P790" s="206"/>
      <c r="Q790" s="206"/>
      <c r="R790" s="206"/>
      <c r="S790" s="206"/>
      <c r="T790" s="206"/>
      <c r="U790" s="206"/>
      <c r="V790" s="206"/>
      <c r="W790" s="206"/>
      <c r="X790" s="206"/>
      <c r="Y790" s="206"/>
      <c r="Z790" s="206"/>
    </row>
    <row r="791" spans="1:26" ht="15.75" hidden="1" customHeight="1" x14ac:dyDescent="0.25">
      <c r="A791" s="396"/>
      <c r="B791" s="260"/>
      <c r="C791" s="210"/>
      <c r="D791" s="209"/>
      <c r="E791" s="209"/>
      <c r="F791" s="209"/>
      <c r="G791" s="209"/>
      <c r="H791" s="209"/>
      <c r="I791" s="209"/>
      <c r="J791" s="209"/>
      <c r="K791" s="209"/>
      <c r="L791" s="209"/>
      <c r="M791" s="209"/>
      <c r="N791" s="209"/>
      <c r="O791" s="206"/>
      <c r="P791" s="206"/>
      <c r="Q791" s="206"/>
      <c r="R791" s="206"/>
      <c r="S791" s="206"/>
      <c r="T791" s="206"/>
      <c r="U791" s="206"/>
      <c r="V791" s="206"/>
      <c r="W791" s="206"/>
      <c r="X791" s="206"/>
      <c r="Y791" s="206"/>
      <c r="Z791" s="206"/>
    </row>
    <row r="792" spans="1:26" ht="15.75" hidden="1" customHeight="1" x14ac:dyDescent="0.25">
      <c r="A792" s="396"/>
      <c r="B792" s="260"/>
      <c r="C792" s="210"/>
      <c r="D792" s="209"/>
      <c r="E792" s="209"/>
      <c r="F792" s="209"/>
      <c r="G792" s="209"/>
      <c r="H792" s="209"/>
      <c r="I792" s="209"/>
      <c r="J792" s="209"/>
      <c r="K792" s="209"/>
      <c r="L792" s="209"/>
      <c r="M792" s="209"/>
      <c r="N792" s="209"/>
      <c r="O792" s="206"/>
      <c r="P792" s="206"/>
      <c r="Q792" s="206"/>
      <c r="R792" s="206"/>
      <c r="S792" s="206"/>
      <c r="T792" s="206"/>
      <c r="U792" s="206"/>
      <c r="V792" s="206"/>
      <c r="W792" s="206"/>
      <c r="X792" s="206"/>
      <c r="Y792" s="206"/>
      <c r="Z792" s="206"/>
    </row>
    <row r="793" spans="1:26" ht="15.75" hidden="1" customHeight="1" x14ac:dyDescent="0.25">
      <c r="A793" s="396"/>
      <c r="B793" s="260"/>
      <c r="C793" s="210"/>
      <c r="D793" s="209"/>
      <c r="E793" s="209"/>
      <c r="F793" s="209"/>
      <c r="G793" s="209"/>
      <c r="H793" s="209"/>
      <c r="I793" s="209"/>
      <c r="J793" s="209"/>
      <c r="K793" s="209"/>
      <c r="L793" s="209"/>
      <c r="M793" s="209"/>
      <c r="N793" s="209"/>
      <c r="O793" s="206"/>
      <c r="P793" s="206"/>
      <c r="Q793" s="206"/>
      <c r="R793" s="206"/>
      <c r="S793" s="206"/>
      <c r="T793" s="206"/>
      <c r="U793" s="206"/>
      <c r="V793" s="206"/>
      <c r="W793" s="206"/>
      <c r="X793" s="206"/>
      <c r="Y793" s="206"/>
      <c r="Z793" s="206"/>
    </row>
    <row r="794" spans="1:26" ht="15.75" hidden="1" customHeight="1" x14ac:dyDescent="0.25">
      <c r="A794" s="396"/>
      <c r="B794" s="260"/>
      <c r="C794" s="210"/>
      <c r="D794" s="209"/>
      <c r="E794" s="209"/>
      <c r="F794" s="209"/>
      <c r="G794" s="209"/>
      <c r="H794" s="209"/>
      <c r="I794" s="209"/>
      <c r="J794" s="209"/>
      <c r="K794" s="209"/>
      <c r="L794" s="209"/>
      <c r="M794" s="209"/>
      <c r="N794" s="209"/>
      <c r="O794" s="206"/>
      <c r="P794" s="206"/>
      <c r="Q794" s="206"/>
      <c r="R794" s="206"/>
      <c r="S794" s="206"/>
      <c r="T794" s="206"/>
      <c r="U794" s="206"/>
      <c r="V794" s="206"/>
      <c r="W794" s="206"/>
      <c r="X794" s="206"/>
      <c r="Y794" s="206"/>
      <c r="Z794" s="206"/>
    </row>
    <row r="795" spans="1:26" ht="15.75" hidden="1" customHeight="1" x14ac:dyDescent="0.25">
      <c r="A795" s="396"/>
      <c r="B795" s="260"/>
      <c r="C795" s="210"/>
      <c r="D795" s="209"/>
      <c r="E795" s="209"/>
      <c r="F795" s="209"/>
      <c r="G795" s="209"/>
      <c r="H795" s="209"/>
      <c r="I795" s="209"/>
      <c r="J795" s="209"/>
      <c r="K795" s="209"/>
      <c r="L795" s="209"/>
      <c r="M795" s="209"/>
      <c r="N795" s="209"/>
      <c r="O795" s="206"/>
      <c r="P795" s="206"/>
      <c r="Q795" s="206"/>
      <c r="R795" s="206"/>
      <c r="S795" s="206"/>
      <c r="T795" s="206"/>
      <c r="U795" s="206"/>
      <c r="V795" s="206"/>
      <c r="W795" s="206"/>
      <c r="X795" s="206"/>
      <c r="Y795" s="206"/>
      <c r="Z795" s="206"/>
    </row>
    <row r="796" spans="1:26" ht="15.75" hidden="1" customHeight="1" x14ac:dyDescent="0.25">
      <c r="A796" s="396"/>
      <c r="B796" s="260"/>
      <c r="C796" s="210"/>
      <c r="D796" s="209"/>
      <c r="E796" s="209"/>
      <c r="F796" s="209"/>
      <c r="G796" s="209"/>
      <c r="H796" s="209"/>
      <c r="I796" s="209"/>
      <c r="J796" s="209"/>
      <c r="K796" s="209"/>
      <c r="L796" s="209"/>
      <c r="M796" s="209"/>
      <c r="N796" s="209"/>
      <c r="O796" s="206"/>
      <c r="P796" s="206"/>
      <c r="Q796" s="206"/>
      <c r="R796" s="206"/>
      <c r="S796" s="206"/>
      <c r="T796" s="206"/>
      <c r="U796" s="206"/>
      <c r="V796" s="206"/>
      <c r="W796" s="206"/>
      <c r="X796" s="206"/>
      <c r="Y796" s="206"/>
      <c r="Z796" s="206"/>
    </row>
    <row r="797" spans="1:26" ht="15.75" hidden="1" customHeight="1" x14ac:dyDescent="0.25">
      <c r="A797" s="396"/>
      <c r="B797" s="260"/>
      <c r="C797" s="210"/>
      <c r="D797" s="209"/>
      <c r="E797" s="209"/>
      <c r="F797" s="209"/>
      <c r="G797" s="209"/>
      <c r="H797" s="209"/>
      <c r="I797" s="209"/>
      <c r="J797" s="209"/>
      <c r="K797" s="209"/>
      <c r="L797" s="209"/>
      <c r="M797" s="209"/>
      <c r="N797" s="209"/>
      <c r="O797" s="206"/>
      <c r="P797" s="206"/>
      <c r="Q797" s="206"/>
      <c r="R797" s="206"/>
      <c r="S797" s="206"/>
      <c r="T797" s="206"/>
      <c r="U797" s="206"/>
      <c r="V797" s="206"/>
      <c r="W797" s="206"/>
      <c r="X797" s="206"/>
      <c r="Y797" s="206"/>
      <c r="Z797" s="206"/>
    </row>
    <row r="798" spans="1:26" ht="15.75" hidden="1" customHeight="1" x14ac:dyDescent="0.25">
      <c r="A798" s="396"/>
      <c r="B798" s="260"/>
      <c r="C798" s="210"/>
      <c r="D798" s="209"/>
      <c r="E798" s="209"/>
      <c r="F798" s="209"/>
      <c r="G798" s="209"/>
      <c r="H798" s="209"/>
      <c r="I798" s="209"/>
      <c r="J798" s="209"/>
      <c r="K798" s="209"/>
      <c r="L798" s="209"/>
      <c r="M798" s="209"/>
      <c r="N798" s="209"/>
      <c r="O798" s="206"/>
      <c r="P798" s="206"/>
      <c r="Q798" s="206"/>
      <c r="R798" s="206"/>
      <c r="S798" s="206"/>
      <c r="T798" s="206"/>
      <c r="U798" s="206"/>
      <c r="V798" s="206"/>
      <c r="W798" s="206"/>
      <c r="X798" s="206"/>
      <c r="Y798" s="206"/>
      <c r="Z798" s="206"/>
    </row>
    <row r="799" spans="1:26" ht="15.75" hidden="1" customHeight="1" x14ac:dyDescent="0.25">
      <c r="A799" s="396"/>
      <c r="B799" s="260"/>
      <c r="C799" s="210"/>
      <c r="D799" s="209"/>
      <c r="E799" s="209"/>
      <c r="F799" s="209"/>
      <c r="G799" s="209"/>
      <c r="H799" s="209"/>
      <c r="I799" s="209"/>
      <c r="J799" s="209"/>
      <c r="K799" s="209"/>
      <c r="L799" s="209"/>
      <c r="M799" s="209"/>
      <c r="N799" s="209"/>
      <c r="O799" s="206"/>
      <c r="P799" s="206"/>
      <c r="Q799" s="206"/>
      <c r="R799" s="206"/>
      <c r="S799" s="206"/>
      <c r="T799" s="206"/>
      <c r="U799" s="206"/>
      <c r="V799" s="206"/>
      <c r="W799" s="206"/>
      <c r="X799" s="206"/>
      <c r="Y799" s="206"/>
      <c r="Z799" s="206"/>
    </row>
    <row r="800" spans="1:26" ht="15.75" hidden="1" customHeight="1" x14ac:dyDescent="0.25">
      <c r="A800" s="396"/>
      <c r="B800" s="260"/>
      <c r="C800" s="210"/>
      <c r="D800" s="209"/>
      <c r="E800" s="209"/>
      <c r="F800" s="209"/>
      <c r="G800" s="209"/>
      <c r="H800" s="209"/>
      <c r="I800" s="209"/>
      <c r="J800" s="209"/>
      <c r="K800" s="209"/>
      <c r="L800" s="209"/>
      <c r="M800" s="209"/>
      <c r="N800" s="209"/>
      <c r="O800" s="206"/>
      <c r="P800" s="206"/>
      <c r="Q800" s="206"/>
      <c r="R800" s="206"/>
      <c r="S800" s="206"/>
      <c r="T800" s="206"/>
      <c r="U800" s="206"/>
      <c r="V800" s="206"/>
      <c r="W800" s="206"/>
      <c r="X800" s="206"/>
      <c r="Y800" s="206"/>
      <c r="Z800" s="206"/>
    </row>
    <row r="801" spans="1:26" ht="15.75" hidden="1" customHeight="1" x14ac:dyDescent="0.25">
      <c r="A801" s="396"/>
      <c r="B801" s="260"/>
      <c r="C801" s="210"/>
      <c r="D801" s="209"/>
      <c r="E801" s="209"/>
      <c r="F801" s="209"/>
      <c r="G801" s="209"/>
      <c r="H801" s="209"/>
      <c r="I801" s="209"/>
      <c r="J801" s="209"/>
      <c r="K801" s="209"/>
      <c r="L801" s="209"/>
      <c r="M801" s="209"/>
      <c r="N801" s="209"/>
      <c r="O801" s="206"/>
      <c r="P801" s="206"/>
      <c r="Q801" s="206"/>
      <c r="R801" s="206"/>
      <c r="S801" s="206"/>
      <c r="T801" s="206"/>
      <c r="U801" s="206"/>
      <c r="V801" s="206"/>
      <c r="W801" s="206"/>
      <c r="X801" s="206"/>
      <c r="Y801" s="206"/>
      <c r="Z801" s="206"/>
    </row>
    <row r="802" spans="1:26" ht="15.75" hidden="1" customHeight="1" x14ac:dyDescent="0.25">
      <c r="A802" s="396"/>
      <c r="B802" s="260"/>
      <c r="C802" s="210"/>
      <c r="D802" s="209"/>
      <c r="E802" s="209"/>
      <c r="F802" s="209"/>
      <c r="G802" s="209"/>
      <c r="H802" s="209"/>
      <c r="I802" s="209"/>
      <c r="J802" s="209"/>
      <c r="K802" s="209"/>
      <c r="L802" s="209"/>
      <c r="M802" s="209"/>
      <c r="N802" s="209"/>
      <c r="O802" s="206"/>
      <c r="P802" s="206"/>
      <c r="Q802" s="206"/>
      <c r="R802" s="206"/>
      <c r="S802" s="206"/>
      <c r="T802" s="206"/>
      <c r="U802" s="206"/>
      <c r="V802" s="206"/>
      <c r="W802" s="206"/>
      <c r="X802" s="206"/>
      <c r="Y802" s="206"/>
      <c r="Z802" s="206"/>
    </row>
    <row r="803" spans="1:26" ht="15.75" hidden="1" customHeight="1" x14ac:dyDescent="0.25">
      <c r="A803" s="396"/>
      <c r="B803" s="260"/>
      <c r="C803" s="210"/>
      <c r="D803" s="209"/>
      <c r="E803" s="209"/>
      <c r="F803" s="209"/>
      <c r="G803" s="209"/>
      <c r="H803" s="209"/>
      <c r="I803" s="209"/>
      <c r="J803" s="209"/>
      <c r="K803" s="209"/>
      <c r="L803" s="209"/>
      <c r="M803" s="209"/>
      <c r="N803" s="209"/>
      <c r="O803" s="206"/>
      <c r="P803" s="206"/>
      <c r="Q803" s="206"/>
      <c r="R803" s="206"/>
      <c r="S803" s="206"/>
      <c r="T803" s="206"/>
      <c r="U803" s="206"/>
      <c r="V803" s="206"/>
      <c r="W803" s="206"/>
      <c r="X803" s="206"/>
      <c r="Y803" s="206"/>
      <c r="Z803" s="206"/>
    </row>
    <row r="804" spans="1:26" ht="15.75" hidden="1" customHeight="1" x14ac:dyDescent="0.25">
      <c r="A804" s="396"/>
      <c r="B804" s="260"/>
      <c r="C804" s="210"/>
      <c r="D804" s="209"/>
      <c r="E804" s="209"/>
      <c r="F804" s="209"/>
      <c r="G804" s="209"/>
      <c r="H804" s="209"/>
      <c r="I804" s="209"/>
      <c r="J804" s="209"/>
      <c r="K804" s="209"/>
      <c r="L804" s="209"/>
      <c r="M804" s="209"/>
      <c r="N804" s="209"/>
      <c r="O804" s="206"/>
      <c r="P804" s="206"/>
      <c r="Q804" s="206"/>
      <c r="R804" s="206"/>
      <c r="S804" s="206"/>
      <c r="T804" s="206"/>
      <c r="U804" s="206"/>
      <c r="V804" s="206"/>
      <c r="W804" s="206"/>
      <c r="X804" s="206"/>
      <c r="Y804" s="206"/>
      <c r="Z804" s="206"/>
    </row>
    <row r="805" spans="1:26" ht="15.75" hidden="1" customHeight="1" x14ac:dyDescent="0.25">
      <c r="A805" s="396"/>
      <c r="B805" s="260"/>
      <c r="C805" s="210"/>
      <c r="D805" s="209"/>
      <c r="E805" s="209"/>
      <c r="F805" s="209"/>
      <c r="G805" s="209"/>
      <c r="H805" s="209"/>
      <c r="I805" s="209"/>
      <c r="J805" s="209"/>
      <c r="K805" s="209"/>
      <c r="L805" s="209"/>
      <c r="M805" s="209"/>
      <c r="N805" s="209"/>
      <c r="O805" s="206"/>
      <c r="P805" s="206"/>
      <c r="Q805" s="206"/>
      <c r="R805" s="206"/>
      <c r="S805" s="206"/>
      <c r="T805" s="206"/>
      <c r="U805" s="206"/>
      <c r="V805" s="206"/>
      <c r="W805" s="206"/>
      <c r="X805" s="206"/>
      <c r="Y805" s="206"/>
      <c r="Z805" s="206"/>
    </row>
    <row r="806" spans="1:26" ht="15.75" hidden="1" customHeight="1" x14ac:dyDescent="0.25">
      <c r="A806" s="396"/>
      <c r="B806" s="260"/>
      <c r="C806" s="210"/>
      <c r="D806" s="209"/>
      <c r="E806" s="209"/>
      <c r="F806" s="209"/>
      <c r="G806" s="209"/>
      <c r="H806" s="209"/>
      <c r="I806" s="209"/>
      <c r="J806" s="209"/>
      <c r="K806" s="209"/>
      <c r="L806" s="209"/>
      <c r="M806" s="209"/>
      <c r="N806" s="209"/>
      <c r="O806" s="206"/>
      <c r="P806" s="206"/>
      <c r="Q806" s="206"/>
      <c r="R806" s="206"/>
      <c r="S806" s="206"/>
      <c r="T806" s="206"/>
      <c r="U806" s="206"/>
      <c r="V806" s="206"/>
      <c r="W806" s="206"/>
      <c r="X806" s="206"/>
      <c r="Y806" s="206"/>
      <c r="Z806" s="206"/>
    </row>
    <row r="807" spans="1:26" ht="15.75" hidden="1" customHeight="1" x14ac:dyDescent="0.25">
      <c r="A807" s="396"/>
      <c r="B807" s="260"/>
      <c r="C807" s="210"/>
      <c r="D807" s="209"/>
      <c r="E807" s="209"/>
      <c r="F807" s="209"/>
      <c r="G807" s="209"/>
      <c r="H807" s="209"/>
      <c r="I807" s="209"/>
      <c r="J807" s="209"/>
      <c r="K807" s="209"/>
      <c r="L807" s="209"/>
      <c r="M807" s="209"/>
      <c r="N807" s="209"/>
      <c r="O807" s="206"/>
      <c r="P807" s="206"/>
      <c r="Q807" s="206"/>
      <c r="R807" s="206"/>
      <c r="S807" s="206"/>
      <c r="T807" s="206"/>
      <c r="U807" s="206"/>
      <c r="V807" s="206"/>
      <c r="W807" s="206"/>
      <c r="X807" s="206"/>
      <c r="Y807" s="206"/>
      <c r="Z807" s="206"/>
    </row>
    <row r="808" spans="1:26" ht="15.75" hidden="1" customHeight="1" x14ac:dyDescent="0.25">
      <c r="A808" s="396"/>
      <c r="B808" s="260"/>
      <c r="C808" s="210"/>
      <c r="D808" s="209"/>
      <c r="E808" s="209"/>
      <c r="F808" s="209"/>
      <c r="G808" s="209"/>
      <c r="H808" s="209"/>
      <c r="I808" s="209"/>
      <c r="J808" s="209"/>
      <c r="K808" s="209"/>
      <c r="L808" s="209"/>
      <c r="M808" s="209"/>
      <c r="N808" s="209"/>
      <c r="O808" s="206"/>
      <c r="P808" s="206"/>
      <c r="Q808" s="206"/>
      <c r="R808" s="206"/>
      <c r="S808" s="206"/>
      <c r="T808" s="206"/>
      <c r="U808" s="206"/>
      <c r="V808" s="206"/>
      <c r="W808" s="206"/>
      <c r="X808" s="206"/>
      <c r="Y808" s="206"/>
      <c r="Z808" s="206"/>
    </row>
    <row r="809" spans="1:26" ht="15.75" hidden="1" customHeight="1" x14ac:dyDescent="0.25">
      <c r="A809" s="396"/>
      <c r="B809" s="260"/>
      <c r="C809" s="210"/>
      <c r="D809" s="209"/>
      <c r="E809" s="209"/>
      <c r="F809" s="209"/>
      <c r="G809" s="209"/>
      <c r="H809" s="209"/>
      <c r="I809" s="209"/>
      <c r="J809" s="209"/>
      <c r="K809" s="209"/>
      <c r="L809" s="209"/>
      <c r="M809" s="209"/>
      <c r="N809" s="209"/>
      <c r="O809" s="206"/>
      <c r="P809" s="206"/>
      <c r="Q809" s="206"/>
      <c r="R809" s="206"/>
      <c r="S809" s="206"/>
      <c r="T809" s="206"/>
      <c r="U809" s="206"/>
      <c r="V809" s="206"/>
      <c r="W809" s="206"/>
      <c r="X809" s="206"/>
      <c r="Y809" s="206"/>
      <c r="Z809" s="206"/>
    </row>
    <row r="810" spans="1:26" ht="15.75" hidden="1" customHeight="1" x14ac:dyDescent="0.25">
      <c r="A810" s="396"/>
      <c r="B810" s="260"/>
      <c r="C810" s="210"/>
      <c r="D810" s="209"/>
      <c r="E810" s="209"/>
      <c r="F810" s="209"/>
      <c r="G810" s="209"/>
      <c r="H810" s="209"/>
      <c r="I810" s="209"/>
      <c r="J810" s="209"/>
      <c r="K810" s="209"/>
      <c r="L810" s="209"/>
      <c r="M810" s="209"/>
      <c r="N810" s="209"/>
      <c r="O810" s="206"/>
      <c r="P810" s="206"/>
      <c r="Q810" s="206"/>
      <c r="R810" s="206"/>
      <c r="S810" s="206"/>
      <c r="T810" s="206"/>
      <c r="U810" s="206"/>
      <c r="V810" s="206"/>
      <c r="W810" s="206"/>
      <c r="X810" s="206"/>
      <c r="Y810" s="206"/>
      <c r="Z810" s="206"/>
    </row>
    <row r="811" spans="1:26" ht="15.75" hidden="1" customHeight="1" x14ac:dyDescent="0.25">
      <c r="A811" s="396"/>
      <c r="B811" s="260"/>
      <c r="C811" s="210"/>
      <c r="D811" s="209"/>
      <c r="E811" s="209"/>
      <c r="F811" s="209"/>
      <c r="G811" s="209"/>
      <c r="H811" s="209"/>
      <c r="I811" s="209"/>
      <c r="J811" s="209"/>
      <c r="K811" s="209"/>
      <c r="L811" s="209"/>
      <c r="M811" s="209"/>
      <c r="N811" s="209"/>
      <c r="O811" s="206"/>
      <c r="P811" s="206"/>
      <c r="Q811" s="206"/>
      <c r="R811" s="206"/>
      <c r="S811" s="206"/>
      <c r="T811" s="206"/>
      <c r="U811" s="206"/>
      <c r="V811" s="206"/>
      <c r="W811" s="206"/>
      <c r="X811" s="206"/>
      <c r="Y811" s="206"/>
      <c r="Z811" s="206"/>
    </row>
    <row r="812" spans="1:26" ht="15.75" hidden="1" customHeight="1" x14ac:dyDescent="0.25">
      <c r="A812" s="396"/>
      <c r="B812" s="260"/>
      <c r="C812" s="210"/>
      <c r="D812" s="209"/>
      <c r="E812" s="209"/>
      <c r="F812" s="209"/>
      <c r="G812" s="209"/>
      <c r="H812" s="209"/>
      <c r="I812" s="209"/>
      <c r="J812" s="209"/>
      <c r="K812" s="209"/>
      <c r="L812" s="209"/>
      <c r="M812" s="209"/>
      <c r="N812" s="209"/>
      <c r="O812" s="206"/>
      <c r="P812" s="206"/>
      <c r="Q812" s="206"/>
      <c r="R812" s="206"/>
      <c r="S812" s="206"/>
      <c r="T812" s="206"/>
      <c r="U812" s="206"/>
      <c r="V812" s="206"/>
      <c r="W812" s="206"/>
      <c r="X812" s="206"/>
      <c r="Y812" s="206"/>
      <c r="Z812" s="206"/>
    </row>
    <row r="813" spans="1:26" ht="15.75" hidden="1" customHeight="1" x14ac:dyDescent="0.25">
      <c r="A813" s="396"/>
      <c r="B813" s="260"/>
      <c r="C813" s="210"/>
      <c r="D813" s="209"/>
      <c r="E813" s="209"/>
      <c r="F813" s="209"/>
      <c r="G813" s="209"/>
      <c r="H813" s="209"/>
      <c r="I813" s="209"/>
      <c r="J813" s="209"/>
      <c r="K813" s="209"/>
      <c r="L813" s="209"/>
      <c r="M813" s="209"/>
      <c r="N813" s="209"/>
      <c r="O813" s="206"/>
      <c r="P813" s="206"/>
      <c r="Q813" s="206"/>
      <c r="R813" s="206"/>
      <c r="S813" s="206"/>
      <c r="T813" s="206"/>
      <c r="U813" s="206"/>
      <c r="V813" s="206"/>
      <c r="W813" s="206"/>
      <c r="X813" s="206"/>
      <c r="Y813" s="206"/>
      <c r="Z813" s="206"/>
    </row>
    <row r="814" spans="1:26" ht="15.75" hidden="1" customHeight="1" x14ac:dyDescent="0.25">
      <c r="A814" s="396"/>
      <c r="B814" s="260"/>
      <c r="C814" s="210"/>
      <c r="D814" s="209"/>
      <c r="E814" s="209"/>
      <c r="F814" s="209"/>
      <c r="G814" s="209"/>
      <c r="H814" s="209"/>
      <c r="I814" s="209"/>
      <c r="J814" s="209"/>
      <c r="K814" s="209"/>
      <c r="L814" s="209"/>
      <c r="M814" s="209"/>
      <c r="N814" s="209"/>
      <c r="O814" s="206"/>
      <c r="P814" s="206"/>
      <c r="Q814" s="206"/>
      <c r="R814" s="206"/>
      <c r="S814" s="206"/>
      <c r="T814" s="206"/>
      <c r="U814" s="206"/>
      <c r="V814" s="206"/>
      <c r="W814" s="206"/>
      <c r="X814" s="206"/>
      <c r="Y814" s="206"/>
      <c r="Z814" s="206"/>
    </row>
    <row r="815" spans="1:26" ht="15.75" hidden="1" customHeight="1" x14ac:dyDescent="0.25">
      <c r="A815" s="396"/>
      <c r="B815" s="260"/>
      <c r="C815" s="210"/>
      <c r="D815" s="209"/>
      <c r="E815" s="209"/>
      <c r="F815" s="209"/>
      <c r="G815" s="209"/>
      <c r="H815" s="209"/>
      <c r="I815" s="209"/>
      <c r="J815" s="209"/>
      <c r="K815" s="209"/>
      <c r="L815" s="209"/>
      <c r="M815" s="209"/>
      <c r="N815" s="209"/>
      <c r="O815" s="206"/>
      <c r="P815" s="206"/>
      <c r="Q815" s="206"/>
      <c r="R815" s="206"/>
      <c r="S815" s="206"/>
      <c r="T815" s="206"/>
      <c r="U815" s="206"/>
      <c r="V815" s="206"/>
      <c r="W815" s="206"/>
      <c r="X815" s="206"/>
      <c r="Y815" s="206"/>
      <c r="Z815" s="206"/>
    </row>
    <row r="816" spans="1:26" ht="15.75" hidden="1" customHeight="1" x14ac:dyDescent="0.25">
      <c r="A816" s="396"/>
      <c r="B816" s="260"/>
      <c r="C816" s="210"/>
      <c r="D816" s="209"/>
      <c r="E816" s="209"/>
      <c r="F816" s="209"/>
      <c r="G816" s="209"/>
      <c r="H816" s="209"/>
      <c r="I816" s="209"/>
      <c r="J816" s="209"/>
      <c r="K816" s="209"/>
      <c r="L816" s="209"/>
      <c r="M816" s="209"/>
      <c r="N816" s="209"/>
      <c r="O816" s="206"/>
      <c r="P816" s="206"/>
      <c r="Q816" s="206"/>
      <c r="R816" s="206"/>
      <c r="S816" s="206"/>
      <c r="T816" s="206"/>
      <c r="U816" s="206"/>
      <c r="V816" s="206"/>
      <c r="W816" s="206"/>
      <c r="X816" s="206"/>
      <c r="Y816" s="206"/>
      <c r="Z816" s="206"/>
    </row>
    <row r="817" spans="1:26" ht="15.75" hidden="1" customHeight="1" x14ac:dyDescent="0.25">
      <c r="A817" s="396"/>
      <c r="B817" s="260"/>
      <c r="C817" s="210"/>
      <c r="D817" s="209"/>
      <c r="E817" s="209"/>
      <c r="F817" s="209"/>
      <c r="G817" s="209"/>
      <c r="H817" s="209"/>
      <c r="I817" s="209"/>
      <c r="J817" s="209"/>
      <c r="K817" s="209"/>
      <c r="L817" s="209"/>
      <c r="M817" s="209"/>
      <c r="N817" s="209"/>
      <c r="O817" s="206"/>
      <c r="P817" s="206"/>
      <c r="Q817" s="206"/>
      <c r="R817" s="206"/>
      <c r="S817" s="206"/>
      <c r="T817" s="206"/>
      <c r="U817" s="206"/>
      <c r="V817" s="206"/>
      <c r="W817" s="206"/>
      <c r="X817" s="206"/>
      <c r="Y817" s="206"/>
      <c r="Z817" s="206"/>
    </row>
    <row r="818" spans="1:26" ht="15.75" hidden="1" customHeight="1" x14ac:dyDescent="0.25">
      <c r="A818" s="396"/>
      <c r="B818" s="260"/>
      <c r="C818" s="210"/>
      <c r="D818" s="209"/>
      <c r="E818" s="209"/>
      <c r="F818" s="209"/>
      <c r="G818" s="209"/>
      <c r="H818" s="209"/>
      <c r="I818" s="209"/>
      <c r="J818" s="209"/>
      <c r="K818" s="209"/>
      <c r="L818" s="209"/>
      <c r="M818" s="209"/>
      <c r="N818" s="209"/>
      <c r="O818" s="206"/>
      <c r="P818" s="206"/>
      <c r="Q818" s="206"/>
      <c r="R818" s="206"/>
      <c r="S818" s="206"/>
      <c r="T818" s="206"/>
      <c r="U818" s="206"/>
      <c r="V818" s="206"/>
      <c r="W818" s="206"/>
      <c r="X818" s="206"/>
      <c r="Y818" s="206"/>
      <c r="Z818" s="206"/>
    </row>
    <row r="819" spans="1:26" ht="15.75" hidden="1" customHeight="1" x14ac:dyDescent="0.25">
      <c r="A819" s="396"/>
      <c r="B819" s="260"/>
      <c r="C819" s="210"/>
      <c r="D819" s="209"/>
      <c r="E819" s="209"/>
      <c r="F819" s="209"/>
      <c r="G819" s="209"/>
      <c r="H819" s="209"/>
      <c r="I819" s="209"/>
      <c r="J819" s="209"/>
      <c r="K819" s="209"/>
      <c r="L819" s="209"/>
      <c r="M819" s="209"/>
      <c r="N819" s="209"/>
      <c r="O819" s="206"/>
      <c r="P819" s="206"/>
      <c r="Q819" s="206"/>
      <c r="R819" s="206"/>
      <c r="S819" s="206"/>
      <c r="T819" s="206"/>
      <c r="U819" s="206"/>
      <c r="V819" s="206"/>
      <c r="W819" s="206"/>
      <c r="X819" s="206"/>
      <c r="Y819" s="206"/>
      <c r="Z819" s="206"/>
    </row>
    <row r="820" spans="1:26" ht="15.75" hidden="1" customHeight="1" x14ac:dyDescent="0.25">
      <c r="A820" s="396"/>
      <c r="B820" s="260"/>
      <c r="C820" s="210"/>
      <c r="D820" s="209"/>
      <c r="E820" s="209"/>
      <c r="F820" s="209"/>
      <c r="G820" s="209"/>
      <c r="H820" s="209"/>
      <c r="I820" s="209"/>
      <c r="J820" s="209"/>
      <c r="K820" s="209"/>
      <c r="L820" s="209"/>
      <c r="M820" s="209"/>
      <c r="N820" s="209"/>
      <c r="O820" s="206"/>
      <c r="P820" s="206"/>
      <c r="Q820" s="206"/>
      <c r="R820" s="206"/>
      <c r="S820" s="206"/>
      <c r="T820" s="206"/>
      <c r="U820" s="206"/>
      <c r="V820" s="206"/>
      <c r="W820" s="206"/>
      <c r="X820" s="206"/>
      <c r="Y820" s="206"/>
      <c r="Z820" s="206"/>
    </row>
    <row r="821" spans="1:26" ht="15.75" hidden="1" customHeight="1" x14ac:dyDescent="0.25">
      <c r="A821" s="396"/>
      <c r="B821" s="260"/>
      <c r="C821" s="210"/>
      <c r="D821" s="209"/>
      <c r="E821" s="209"/>
      <c r="F821" s="209"/>
      <c r="G821" s="209"/>
      <c r="H821" s="209"/>
      <c r="I821" s="209"/>
      <c r="J821" s="209"/>
      <c r="K821" s="209"/>
      <c r="L821" s="209"/>
      <c r="M821" s="209"/>
      <c r="N821" s="209"/>
      <c r="O821" s="206"/>
      <c r="P821" s="206"/>
      <c r="Q821" s="206"/>
      <c r="R821" s="206"/>
      <c r="S821" s="206"/>
      <c r="T821" s="206"/>
      <c r="U821" s="206"/>
      <c r="V821" s="206"/>
      <c r="W821" s="206"/>
      <c r="X821" s="206"/>
      <c r="Y821" s="206"/>
      <c r="Z821" s="206"/>
    </row>
    <row r="822" spans="1:26" ht="15.75" hidden="1" customHeight="1" x14ac:dyDescent="0.25">
      <c r="A822" s="396"/>
      <c r="B822" s="260"/>
      <c r="C822" s="210"/>
      <c r="D822" s="209"/>
      <c r="E822" s="209"/>
      <c r="F822" s="209"/>
      <c r="G822" s="209"/>
      <c r="H822" s="209"/>
      <c r="I822" s="209"/>
      <c r="J822" s="209"/>
      <c r="K822" s="209"/>
      <c r="L822" s="209"/>
      <c r="M822" s="209"/>
      <c r="N822" s="209"/>
      <c r="O822" s="206"/>
      <c r="P822" s="206"/>
      <c r="Q822" s="206"/>
      <c r="R822" s="206"/>
      <c r="S822" s="206"/>
      <c r="T822" s="206"/>
      <c r="U822" s="206"/>
      <c r="V822" s="206"/>
      <c r="W822" s="206"/>
      <c r="X822" s="206"/>
      <c r="Y822" s="206"/>
      <c r="Z822" s="206"/>
    </row>
    <row r="823" spans="1:26" ht="15.75" hidden="1" customHeight="1" x14ac:dyDescent="0.25">
      <c r="A823" s="396"/>
      <c r="B823" s="260"/>
      <c r="C823" s="210"/>
      <c r="D823" s="209"/>
      <c r="E823" s="209"/>
      <c r="F823" s="209"/>
      <c r="G823" s="209"/>
      <c r="H823" s="209"/>
      <c r="I823" s="209"/>
      <c r="J823" s="209"/>
      <c r="K823" s="209"/>
      <c r="L823" s="209"/>
      <c r="M823" s="209"/>
      <c r="N823" s="209"/>
      <c r="O823" s="206"/>
      <c r="P823" s="206"/>
      <c r="Q823" s="206"/>
      <c r="R823" s="206"/>
      <c r="S823" s="206"/>
      <c r="T823" s="206"/>
      <c r="U823" s="206"/>
      <c r="V823" s="206"/>
      <c r="W823" s="206"/>
      <c r="X823" s="206"/>
      <c r="Y823" s="206"/>
      <c r="Z823" s="206"/>
    </row>
    <row r="824" spans="1:26" ht="15.75" hidden="1" customHeight="1" x14ac:dyDescent="0.25">
      <c r="A824" s="396"/>
      <c r="B824" s="260"/>
      <c r="C824" s="210"/>
      <c r="D824" s="209"/>
      <c r="E824" s="209"/>
      <c r="F824" s="209"/>
      <c r="G824" s="209"/>
      <c r="H824" s="209"/>
      <c r="I824" s="209"/>
      <c r="J824" s="209"/>
      <c r="K824" s="209"/>
      <c r="L824" s="209"/>
      <c r="M824" s="209"/>
      <c r="N824" s="209"/>
      <c r="O824" s="206"/>
      <c r="P824" s="206"/>
      <c r="Q824" s="206"/>
      <c r="R824" s="206"/>
      <c r="S824" s="206"/>
      <c r="T824" s="206"/>
      <c r="U824" s="206"/>
      <c r="V824" s="206"/>
      <c r="W824" s="206"/>
      <c r="X824" s="206"/>
      <c r="Y824" s="206"/>
      <c r="Z824" s="206"/>
    </row>
    <row r="825" spans="1:26" ht="15.75" hidden="1" customHeight="1" x14ac:dyDescent="0.25">
      <c r="A825" s="396"/>
      <c r="B825" s="260"/>
      <c r="C825" s="210"/>
      <c r="D825" s="209"/>
      <c r="E825" s="209"/>
      <c r="F825" s="209"/>
      <c r="G825" s="209"/>
      <c r="H825" s="209"/>
      <c r="I825" s="209"/>
      <c r="J825" s="209"/>
      <c r="K825" s="209"/>
      <c r="L825" s="209"/>
      <c r="M825" s="209"/>
      <c r="N825" s="209"/>
      <c r="O825" s="206"/>
      <c r="P825" s="206"/>
      <c r="Q825" s="206"/>
      <c r="R825" s="206"/>
      <c r="S825" s="206"/>
      <c r="T825" s="206"/>
      <c r="U825" s="206"/>
      <c r="V825" s="206"/>
      <c r="W825" s="206"/>
      <c r="X825" s="206"/>
      <c r="Y825" s="206"/>
      <c r="Z825" s="206"/>
    </row>
    <row r="826" spans="1:26" ht="15.75" hidden="1" customHeight="1" x14ac:dyDescent="0.25">
      <c r="A826" s="396"/>
      <c r="B826" s="260"/>
      <c r="C826" s="210"/>
      <c r="D826" s="209"/>
      <c r="E826" s="209"/>
      <c r="F826" s="209"/>
      <c r="G826" s="209"/>
      <c r="H826" s="209"/>
      <c r="I826" s="209"/>
      <c r="J826" s="209"/>
      <c r="K826" s="209"/>
      <c r="L826" s="209"/>
      <c r="M826" s="209"/>
      <c r="N826" s="209"/>
      <c r="O826" s="206"/>
      <c r="P826" s="206"/>
      <c r="Q826" s="206"/>
      <c r="R826" s="206"/>
      <c r="S826" s="206"/>
      <c r="T826" s="206"/>
      <c r="U826" s="206"/>
      <c r="V826" s="206"/>
      <c r="W826" s="206"/>
      <c r="X826" s="206"/>
      <c r="Y826" s="206"/>
      <c r="Z826" s="206"/>
    </row>
    <row r="827" spans="1:26" ht="15.75" hidden="1" customHeight="1" x14ac:dyDescent="0.25">
      <c r="A827" s="396"/>
      <c r="B827" s="260"/>
      <c r="C827" s="210"/>
      <c r="D827" s="209"/>
      <c r="E827" s="209"/>
      <c r="F827" s="209"/>
      <c r="G827" s="209"/>
      <c r="H827" s="209"/>
      <c r="I827" s="209"/>
      <c r="J827" s="209"/>
      <c r="K827" s="209"/>
      <c r="L827" s="209"/>
      <c r="M827" s="209"/>
      <c r="N827" s="209"/>
      <c r="O827" s="206"/>
      <c r="P827" s="206"/>
      <c r="Q827" s="206"/>
      <c r="R827" s="206"/>
      <c r="S827" s="206"/>
      <c r="T827" s="206"/>
      <c r="U827" s="206"/>
      <c r="V827" s="206"/>
      <c r="W827" s="206"/>
      <c r="X827" s="206"/>
      <c r="Y827" s="206"/>
      <c r="Z827" s="206"/>
    </row>
    <row r="828" spans="1:26" ht="15.75" hidden="1" customHeight="1" x14ac:dyDescent="0.25">
      <c r="A828" s="396"/>
      <c r="B828" s="260"/>
      <c r="C828" s="210"/>
      <c r="D828" s="209"/>
      <c r="E828" s="209"/>
      <c r="F828" s="209"/>
      <c r="G828" s="209"/>
      <c r="H828" s="209"/>
      <c r="I828" s="209"/>
      <c r="J828" s="209"/>
      <c r="K828" s="209"/>
      <c r="L828" s="209"/>
      <c r="M828" s="209"/>
      <c r="N828" s="209"/>
      <c r="O828" s="206"/>
      <c r="P828" s="206"/>
      <c r="Q828" s="206"/>
      <c r="R828" s="206"/>
      <c r="S828" s="206"/>
      <c r="T828" s="206"/>
      <c r="U828" s="206"/>
      <c r="V828" s="206"/>
      <c r="W828" s="206"/>
      <c r="X828" s="206"/>
      <c r="Y828" s="206"/>
      <c r="Z828" s="206"/>
    </row>
    <row r="829" spans="1:26" ht="15.75" hidden="1" customHeight="1" x14ac:dyDescent="0.25">
      <c r="A829" s="396"/>
      <c r="B829" s="260"/>
      <c r="C829" s="210"/>
      <c r="D829" s="209"/>
      <c r="E829" s="209"/>
      <c r="F829" s="209"/>
      <c r="G829" s="209"/>
      <c r="H829" s="209"/>
      <c r="I829" s="209"/>
      <c r="J829" s="209"/>
      <c r="K829" s="209"/>
      <c r="L829" s="209"/>
      <c r="M829" s="209"/>
      <c r="N829" s="209"/>
      <c r="O829" s="206"/>
      <c r="P829" s="206"/>
      <c r="Q829" s="206"/>
      <c r="R829" s="206"/>
      <c r="S829" s="206"/>
      <c r="T829" s="206"/>
      <c r="U829" s="206"/>
      <c r="V829" s="206"/>
      <c r="W829" s="206"/>
      <c r="X829" s="206"/>
      <c r="Y829" s="206"/>
      <c r="Z829" s="206"/>
    </row>
    <row r="830" spans="1:26" ht="15.75" hidden="1" customHeight="1" x14ac:dyDescent="0.25">
      <c r="A830" s="396"/>
      <c r="B830" s="260"/>
      <c r="C830" s="210"/>
      <c r="D830" s="209"/>
      <c r="E830" s="209"/>
      <c r="F830" s="209"/>
      <c r="G830" s="209"/>
      <c r="H830" s="209"/>
      <c r="I830" s="209"/>
      <c r="J830" s="209"/>
      <c r="K830" s="209"/>
      <c r="L830" s="209"/>
      <c r="M830" s="209"/>
      <c r="N830" s="209"/>
      <c r="O830" s="206"/>
      <c r="P830" s="206"/>
      <c r="Q830" s="206"/>
      <c r="R830" s="206"/>
      <c r="S830" s="206"/>
      <c r="T830" s="206"/>
      <c r="U830" s="206"/>
      <c r="V830" s="206"/>
      <c r="W830" s="206"/>
      <c r="X830" s="206"/>
      <c r="Y830" s="206"/>
      <c r="Z830" s="206"/>
    </row>
    <row r="831" spans="1:26" ht="15.75" hidden="1" customHeight="1" x14ac:dyDescent="0.25">
      <c r="A831" s="396"/>
      <c r="B831" s="260"/>
      <c r="C831" s="210"/>
      <c r="D831" s="209"/>
      <c r="E831" s="209"/>
      <c r="F831" s="209"/>
      <c r="G831" s="209"/>
      <c r="H831" s="209"/>
      <c r="I831" s="209"/>
      <c r="J831" s="209"/>
      <c r="K831" s="209"/>
      <c r="L831" s="209"/>
      <c r="M831" s="209"/>
      <c r="N831" s="209"/>
      <c r="O831" s="206"/>
      <c r="P831" s="206"/>
      <c r="Q831" s="206"/>
      <c r="R831" s="206"/>
      <c r="S831" s="206"/>
      <c r="T831" s="206"/>
      <c r="U831" s="206"/>
      <c r="V831" s="206"/>
      <c r="W831" s="206"/>
      <c r="X831" s="206"/>
      <c r="Y831" s="206"/>
      <c r="Z831" s="206"/>
    </row>
    <row r="832" spans="1:26" ht="15.75" hidden="1" customHeight="1" x14ac:dyDescent="0.25">
      <c r="A832" s="396"/>
      <c r="B832" s="260"/>
      <c r="C832" s="210"/>
      <c r="D832" s="209"/>
      <c r="E832" s="209"/>
      <c r="F832" s="209"/>
      <c r="G832" s="209"/>
      <c r="H832" s="209"/>
      <c r="I832" s="209"/>
      <c r="J832" s="209"/>
      <c r="K832" s="209"/>
      <c r="L832" s="209"/>
      <c r="M832" s="209"/>
      <c r="N832" s="209"/>
      <c r="O832" s="206"/>
      <c r="P832" s="206"/>
      <c r="Q832" s="206"/>
      <c r="R832" s="206"/>
      <c r="S832" s="206"/>
      <c r="T832" s="206"/>
      <c r="U832" s="206"/>
      <c r="V832" s="206"/>
      <c r="W832" s="206"/>
      <c r="X832" s="206"/>
      <c r="Y832" s="206"/>
      <c r="Z832" s="206"/>
    </row>
    <row r="833" spans="1:26" ht="15.75" hidden="1" customHeight="1" x14ac:dyDescent="0.25">
      <c r="A833" s="396"/>
      <c r="B833" s="260"/>
      <c r="C833" s="210"/>
      <c r="D833" s="209"/>
      <c r="E833" s="209"/>
      <c r="F833" s="209"/>
      <c r="G833" s="209"/>
      <c r="H833" s="209"/>
      <c r="I833" s="209"/>
      <c r="J833" s="209"/>
      <c r="K833" s="209"/>
      <c r="L833" s="209"/>
      <c r="M833" s="209"/>
      <c r="N833" s="209"/>
      <c r="O833" s="206"/>
      <c r="P833" s="206"/>
      <c r="Q833" s="206"/>
      <c r="R833" s="206"/>
      <c r="S833" s="206"/>
      <c r="T833" s="206"/>
      <c r="U833" s="206"/>
      <c r="V833" s="206"/>
      <c r="W833" s="206"/>
      <c r="X833" s="206"/>
      <c r="Y833" s="206"/>
      <c r="Z833" s="206"/>
    </row>
    <row r="834" spans="1:26" ht="15.75" hidden="1" customHeight="1" x14ac:dyDescent="0.25">
      <c r="A834" s="396"/>
      <c r="B834" s="260"/>
      <c r="C834" s="210"/>
      <c r="D834" s="209"/>
      <c r="E834" s="209"/>
      <c r="F834" s="209"/>
      <c r="G834" s="209"/>
      <c r="H834" s="209"/>
      <c r="I834" s="209"/>
      <c r="J834" s="209"/>
      <c r="K834" s="209"/>
      <c r="L834" s="209"/>
      <c r="M834" s="209"/>
      <c r="N834" s="209"/>
      <c r="O834" s="206"/>
      <c r="P834" s="206"/>
      <c r="Q834" s="206"/>
      <c r="R834" s="206"/>
      <c r="S834" s="206"/>
      <c r="T834" s="206"/>
      <c r="U834" s="206"/>
      <c r="V834" s="206"/>
      <c r="W834" s="206"/>
      <c r="X834" s="206"/>
      <c r="Y834" s="206"/>
      <c r="Z834" s="206"/>
    </row>
    <row r="835" spans="1:26" ht="15.75" hidden="1" customHeight="1" x14ac:dyDescent="0.25">
      <c r="A835" s="396"/>
      <c r="B835" s="260"/>
      <c r="C835" s="210"/>
      <c r="D835" s="209"/>
      <c r="E835" s="209"/>
      <c r="F835" s="209"/>
      <c r="G835" s="209"/>
      <c r="H835" s="209"/>
      <c r="I835" s="209"/>
      <c r="J835" s="209"/>
      <c r="K835" s="209"/>
      <c r="L835" s="209"/>
      <c r="M835" s="209"/>
      <c r="N835" s="209"/>
      <c r="O835" s="206"/>
      <c r="P835" s="206"/>
      <c r="Q835" s="206"/>
      <c r="R835" s="206"/>
      <c r="S835" s="206"/>
      <c r="T835" s="206"/>
      <c r="U835" s="206"/>
      <c r="V835" s="206"/>
      <c r="W835" s="206"/>
      <c r="X835" s="206"/>
      <c r="Y835" s="206"/>
      <c r="Z835" s="206"/>
    </row>
    <row r="836" spans="1:26" ht="15.75" hidden="1" customHeight="1" x14ac:dyDescent="0.25">
      <c r="A836" s="396"/>
      <c r="B836" s="260"/>
      <c r="C836" s="210"/>
      <c r="D836" s="209"/>
      <c r="E836" s="209"/>
      <c r="F836" s="209"/>
      <c r="G836" s="209"/>
      <c r="H836" s="209"/>
      <c r="I836" s="209"/>
      <c r="J836" s="209"/>
      <c r="K836" s="209"/>
      <c r="L836" s="209"/>
      <c r="M836" s="209"/>
      <c r="N836" s="209"/>
      <c r="O836" s="206"/>
      <c r="P836" s="206"/>
      <c r="Q836" s="206"/>
      <c r="R836" s="206"/>
      <c r="S836" s="206"/>
      <c r="T836" s="206"/>
      <c r="U836" s="206"/>
      <c r="V836" s="206"/>
      <c r="W836" s="206"/>
      <c r="X836" s="206"/>
      <c r="Y836" s="206"/>
      <c r="Z836" s="206"/>
    </row>
    <row r="837" spans="1:26" ht="15.75" hidden="1" customHeight="1" x14ac:dyDescent="0.25">
      <c r="A837" s="396"/>
      <c r="B837" s="260"/>
      <c r="C837" s="210"/>
      <c r="D837" s="209"/>
      <c r="E837" s="209"/>
      <c r="F837" s="209"/>
      <c r="G837" s="209"/>
      <c r="H837" s="209"/>
      <c r="I837" s="209"/>
      <c r="J837" s="209"/>
      <c r="K837" s="209"/>
      <c r="L837" s="209"/>
      <c r="M837" s="209"/>
      <c r="N837" s="209"/>
      <c r="O837" s="206"/>
      <c r="P837" s="206"/>
      <c r="Q837" s="206"/>
      <c r="R837" s="206"/>
      <c r="S837" s="206"/>
      <c r="T837" s="206"/>
      <c r="U837" s="206"/>
      <c r="V837" s="206"/>
      <c r="W837" s="206"/>
      <c r="X837" s="206"/>
      <c r="Y837" s="206"/>
      <c r="Z837" s="206"/>
    </row>
    <row r="838" spans="1:26" ht="15.75" hidden="1" customHeight="1" x14ac:dyDescent="0.25">
      <c r="A838" s="396"/>
      <c r="B838" s="260"/>
      <c r="C838" s="210"/>
      <c r="D838" s="209"/>
      <c r="E838" s="209"/>
      <c r="F838" s="209"/>
      <c r="G838" s="209"/>
      <c r="H838" s="209"/>
      <c r="I838" s="209"/>
      <c r="J838" s="209"/>
      <c r="K838" s="209"/>
      <c r="L838" s="209"/>
      <c r="M838" s="209"/>
      <c r="N838" s="209"/>
      <c r="O838" s="206"/>
      <c r="P838" s="206"/>
      <c r="Q838" s="206"/>
      <c r="R838" s="206"/>
      <c r="S838" s="206"/>
      <c r="T838" s="206"/>
      <c r="U838" s="206"/>
      <c r="V838" s="206"/>
      <c r="W838" s="206"/>
      <c r="X838" s="206"/>
      <c r="Y838" s="206"/>
      <c r="Z838" s="206"/>
    </row>
    <row r="839" spans="1:26" ht="15.75" hidden="1" customHeight="1" x14ac:dyDescent="0.25">
      <c r="A839" s="396"/>
      <c r="B839" s="260"/>
      <c r="C839" s="210"/>
      <c r="D839" s="209"/>
      <c r="E839" s="209"/>
      <c r="F839" s="209"/>
      <c r="G839" s="209"/>
      <c r="H839" s="209"/>
      <c r="I839" s="209"/>
      <c r="J839" s="209"/>
      <c r="K839" s="209"/>
      <c r="L839" s="209"/>
      <c r="M839" s="209"/>
      <c r="N839" s="209"/>
      <c r="O839" s="206"/>
      <c r="P839" s="206"/>
      <c r="Q839" s="206"/>
      <c r="R839" s="206"/>
      <c r="S839" s="206"/>
      <c r="T839" s="206"/>
      <c r="U839" s="206"/>
      <c r="V839" s="206"/>
      <c r="W839" s="206"/>
      <c r="X839" s="206"/>
      <c r="Y839" s="206"/>
      <c r="Z839" s="206"/>
    </row>
    <row r="840" spans="1:26" ht="15.75" hidden="1" customHeight="1" x14ac:dyDescent="0.25">
      <c r="A840" s="396"/>
      <c r="B840" s="260"/>
      <c r="C840" s="210"/>
      <c r="D840" s="209"/>
      <c r="E840" s="209"/>
      <c r="F840" s="209"/>
      <c r="G840" s="209"/>
      <c r="H840" s="209"/>
      <c r="I840" s="209"/>
      <c r="J840" s="209"/>
      <c r="K840" s="209"/>
      <c r="L840" s="209"/>
      <c r="M840" s="209"/>
      <c r="N840" s="209"/>
      <c r="O840" s="206"/>
      <c r="P840" s="206"/>
      <c r="Q840" s="206"/>
      <c r="R840" s="206"/>
      <c r="S840" s="206"/>
      <c r="T840" s="206"/>
      <c r="U840" s="206"/>
      <c r="V840" s="206"/>
      <c r="W840" s="206"/>
      <c r="X840" s="206"/>
      <c r="Y840" s="206"/>
      <c r="Z840" s="206"/>
    </row>
    <row r="841" spans="1:26" ht="15.75" hidden="1" customHeight="1" x14ac:dyDescent="0.25">
      <c r="A841" s="396"/>
      <c r="B841" s="260"/>
      <c r="C841" s="210"/>
      <c r="D841" s="209"/>
      <c r="E841" s="209"/>
      <c r="F841" s="209"/>
      <c r="G841" s="209"/>
      <c r="H841" s="209"/>
      <c r="I841" s="209"/>
      <c r="J841" s="209"/>
      <c r="K841" s="209"/>
      <c r="L841" s="209"/>
      <c r="M841" s="209"/>
      <c r="N841" s="209"/>
      <c r="O841" s="206"/>
      <c r="P841" s="206"/>
      <c r="Q841" s="206"/>
      <c r="R841" s="206"/>
      <c r="S841" s="206"/>
      <c r="T841" s="206"/>
      <c r="U841" s="206"/>
      <c r="V841" s="206"/>
      <c r="W841" s="206"/>
      <c r="X841" s="206"/>
      <c r="Y841" s="206"/>
      <c r="Z841" s="206"/>
    </row>
    <row r="842" spans="1:26" ht="15.75" hidden="1" customHeight="1" x14ac:dyDescent="0.25">
      <c r="A842" s="396"/>
      <c r="B842" s="260"/>
      <c r="C842" s="210"/>
      <c r="D842" s="209"/>
      <c r="E842" s="209"/>
      <c r="F842" s="209"/>
      <c r="G842" s="209"/>
      <c r="H842" s="209"/>
      <c r="I842" s="209"/>
      <c r="J842" s="209"/>
      <c r="K842" s="209"/>
      <c r="L842" s="209"/>
      <c r="M842" s="209"/>
      <c r="N842" s="209"/>
      <c r="O842" s="206"/>
      <c r="P842" s="206"/>
      <c r="Q842" s="206"/>
      <c r="R842" s="206"/>
      <c r="S842" s="206"/>
      <c r="T842" s="206"/>
      <c r="U842" s="206"/>
      <c r="V842" s="206"/>
      <c r="W842" s="206"/>
      <c r="X842" s="206"/>
      <c r="Y842" s="206"/>
      <c r="Z842" s="206"/>
    </row>
    <row r="843" spans="1:26" ht="15.75" hidden="1" customHeight="1" x14ac:dyDescent="0.25">
      <c r="A843" s="396"/>
      <c r="B843" s="260"/>
      <c r="C843" s="210"/>
      <c r="D843" s="209"/>
      <c r="E843" s="209"/>
      <c r="F843" s="209"/>
      <c r="G843" s="209"/>
      <c r="H843" s="209"/>
      <c r="I843" s="209"/>
      <c r="J843" s="209"/>
      <c r="K843" s="209"/>
      <c r="L843" s="209"/>
      <c r="M843" s="209"/>
      <c r="N843" s="209"/>
      <c r="O843" s="206"/>
      <c r="P843" s="206"/>
      <c r="Q843" s="206"/>
      <c r="R843" s="206"/>
      <c r="S843" s="206"/>
      <c r="T843" s="206"/>
      <c r="U843" s="206"/>
      <c r="V843" s="206"/>
      <c r="W843" s="206"/>
      <c r="X843" s="206"/>
      <c r="Y843" s="206"/>
      <c r="Z843" s="206"/>
    </row>
    <row r="844" spans="1:26" ht="15.75" hidden="1" customHeight="1" x14ac:dyDescent="0.25">
      <c r="A844" s="396"/>
      <c r="B844" s="260"/>
      <c r="C844" s="210"/>
      <c r="D844" s="209"/>
      <c r="E844" s="209"/>
      <c r="F844" s="209"/>
      <c r="G844" s="209"/>
      <c r="H844" s="209"/>
      <c r="I844" s="209"/>
      <c r="J844" s="209"/>
      <c r="K844" s="209"/>
      <c r="L844" s="209"/>
      <c r="M844" s="209"/>
      <c r="N844" s="209"/>
      <c r="O844" s="206"/>
      <c r="P844" s="206"/>
      <c r="Q844" s="206"/>
      <c r="R844" s="206"/>
      <c r="S844" s="206"/>
      <c r="T844" s="206"/>
      <c r="U844" s="206"/>
      <c r="V844" s="206"/>
      <c r="W844" s="206"/>
      <c r="X844" s="206"/>
      <c r="Y844" s="206"/>
      <c r="Z844" s="206"/>
    </row>
    <row r="845" spans="1:26" ht="15.75" hidden="1" customHeight="1" x14ac:dyDescent="0.25">
      <c r="A845" s="396"/>
      <c r="B845" s="260"/>
      <c r="C845" s="210"/>
      <c r="D845" s="209"/>
      <c r="E845" s="209"/>
      <c r="F845" s="209"/>
      <c r="G845" s="209"/>
      <c r="H845" s="209"/>
      <c r="I845" s="209"/>
      <c r="J845" s="209"/>
      <c r="K845" s="209"/>
      <c r="L845" s="209"/>
      <c r="M845" s="209"/>
      <c r="N845" s="209"/>
      <c r="O845" s="206"/>
      <c r="P845" s="206"/>
      <c r="Q845" s="206"/>
      <c r="R845" s="206"/>
      <c r="S845" s="206"/>
      <c r="T845" s="206"/>
      <c r="U845" s="206"/>
      <c r="V845" s="206"/>
      <c r="W845" s="206"/>
      <c r="X845" s="206"/>
      <c r="Y845" s="206"/>
      <c r="Z845" s="206"/>
    </row>
    <row r="846" spans="1:26" ht="15.75" hidden="1" customHeight="1" x14ac:dyDescent="0.25">
      <c r="A846" s="396"/>
      <c r="B846" s="260"/>
      <c r="C846" s="210"/>
      <c r="D846" s="209"/>
      <c r="E846" s="209"/>
      <c r="F846" s="209"/>
      <c r="G846" s="209"/>
      <c r="H846" s="209"/>
      <c r="I846" s="209"/>
      <c r="J846" s="209"/>
      <c r="K846" s="209"/>
      <c r="L846" s="209"/>
      <c r="M846" s="209"/>
      <c r="N846" s="209"/>
      <c r="O846" s="206"/>
      <c r="P846" s="206"/>
      <c r="Q846" s="206"/>
      <c r="R846" s="206"/>
      <c r="S846" s="206"/>
      <c r="T846" s="206"/>
      <c r="U846" s="206"/>
      <c r="V846" s="206"/>
      <c r="W846" s="206"/>
      <c r="X846" s="206"/>
      <c r="Y846" s="206"/>
      <c r="Z846" s="206"/>
    </row>
    <row r="847" spans="1:26" ht="15.75" hidden="1" customHeight="1" x14ac:dyDescent="0.25">
      <c r="A847" s="396"/>
      <c r="B847" s="260"/>
      <c r="C847" s="210"/>
      <c r="D847" s="209"/>
      <c r="E847" s="209"/>
      <c r="F847" s="209"/>
      <c r="G847" s="209"/>
      <c r="H847" s="209"/>
      <c r="I847" s="209"/>
      <c r="J847" s="209"/>
      <c r="K847" s="209"/>
      <c r="L847" s="209"/>
      <c r="M847" s="209"/>
      <c r="N847" s="209"/>
      <c r="O847" s="206"/>
      <c r="P847" s="206"/>
      <c r="Q847" s="206"/>
      <c r="R847" s="206"/>
      <c r="S847" s="206"/>
      <c r="T847" s="206"/>
      <c r="U847" s="206"/>
      <c r="V847" s="206"/>
      <c r="W847" s="206"/>
      <c r="X847" s="206"/>
      <c r="Y847" s="206"/>
      <c r="Z847" s="206"/>
    </row>
    <row r="848" spans="1:26" ht="15.75" hidden="1" customHeight="1" x14ac:dyDescent="0.25">
      <c r="A848" s="396"/>
      <c r="B848" s="260"/>
      <c r="C848" s="210"/>
      <c r="D848" s="209"/>
      <c r="E848" s="209"/>
      <c r="F848" s="209"/>
      <c r="G848" s="209"/>
      <c r="H848" s="209"/>
      <c r="I848" s="209"/>
      <c r="J848" s="209"/>
      <c r="K848" s="209"/>
      <c r="L848" s="209"/>
      <c r="M848" s="209"/>
      <c r="N848" s="209"/>
      <c r="O848" s="206"/>
      <c r="P848" s="206"/>
      <c r="Q848" s="206"/>
      <c r="R848" s="206"/>
      <c r="S848" s="206"/>
      <c r="T848" s="206"/>
      <c r="U848" s="206"/>
      <c r="V848" s="206"/>
      <c r="W848" s="206"/>
      <c r="X848" s="206"/>
      <c r="Y848" s="206"/>
      <c r="Z848" s="206"/>
    </row>
    <row r="849" spans="1:26" ht="15.75" hidden="1" customHeight="1" x14ac:dyDescent="0.25">
      <c r="A849" s="396"/>
      <c r="B849" s="260"/>
      <c r="C849" s="210"/>
      <c r="D849" s="209"/>
      <c r="E849" s="209"/>
      <c r="F849" s="209"/>
      <c r="G849" s="209"/>
      <c r="H849" s="209"/>
      <c r="I849" s="209"/>
      <c r="J849" s="209"/>
      <c r="K849" s="209"/>
      <c r="L849" s="209"/>
      <c r="M849" s="209"/>
      <c r="N849" s="209"/>
      <c r="O849" s="206"/>
      <c r="P849" s="206"/>
      <c r="Q849" s="206"/>
      <c r="R849" s="206"/>
      <c r="S849" s="206"/>
      <c r="T849" s="206"/>
      <c r="U849" s="206"/>
      <c r="V849" s="206"/>
      <c r="W849" s="206"/>
      <c r="X849" s="206"/>
      <c r="Y849" s="206"/>
      <c r="Z849" s="206"/>
    </row>
    <row r="850" spans="1:26" ht="15.75" hidden="1" customHeight="1" x14ac:dyDescent="0.25">
      <c r="A850" s="396"/>
      <c r="B850" s="260"/>
      <c r="C850" s="210"/>
      <c r="D850" s="209"/>
      <c r="E850" s="209"/>
      <c r="F850" s="209"/>
      <c r="G850" s="209"/>
      <c r="H850" s="209"/>
      <c r="I850" s="209"/>
      <c r="J850" s="209"/>
      <c r="K850" s="209"/>
      <c r="L850" s="209"/>
      <c r="M850" s="209"/>
      <c r="N850" s="209"/>
      <c r="O850" s="206"/>
      <c r="P850" s="206"/>
      <c r="Q850" s="206"/>
      <c r="R850" s="206"/>
      <c r="S850" s="206"/>
      <c r="T850" s="206"/>
      <c r="U850" s="206"/>
      <c r="V850" s="206"/>
      <c r="W850" s="206"/>
      <c r="X850" s="206"/>
      <c r="Y850" s="206"/>
      <c r="Z850" s="206"/>
    </row>
    <row r="851" spans="1:26" ht="15.75" hidden="1" customHeight="1" x14ac:dyDescent="0.25">
      <c r="A851" s="396"/>
      <c r="B851" s="260"/>
      <c r="C851" s="210"/>
      <c r="D851" s="209"/>
      <c r="E851" s="209"/>
      <c r="F851" s="209"/>
      <c r="G851" s="209"/>
      <c r="H851" s="209"/>
      <c r="I851" s="209"/>
      <c r="J851" s="209"/>
      <c r="K851" s="209"/>
      <c r="L851" s="209"/>
      <c r="M851" s="209"/>
      <c r="N851" s="209"/>
      <c r="O851" s="206"/>
      <c r="P851" s="206"/>
      <c r="Q851" s="206"/>
      <c r="R851" s="206"/>
      <c r="S851" s="206"/>
      <c r="T851" s="206"/>
      <c r="U851" s="206"/>
      <c r="V851" s="206"/>
      <c r="W851" s="206"/>
      <c r="X851" s="206"/>
      <c r="Y851" s="206"/>
      <c r="Z851" s="206"/>
    </row>
    <row r="852" spans="1:26" ht="15.75" hidden="1" customHeight="1" x14ac:dyDescent="0.25">
      <c r="A852" s="396"/>
      <c r="B852" s="260"/>
      <c r="C852" s="210"/>
      <c r="D852" s="209"/>
      <c r="E852" s="209"/>
      <c r="F852" s="209"/>
      <c r="G852" s="209"/>
      <c r="H852" s="209"/>
      <c r="I852" s="209"/>
      <c r="J852" s="209"/>
      <c r="K852" s="209"/>
      <c r="L852" s="209"/>
      <c r="M852" s="209"/>
      <c r="N852" s="209"/>
      <c r="O852" s="206"/>
      <c r="P852" s="206"/>
      <c r="Q852" s="206"/>
      <c r="R852" s="206"/>
      <c r="S852" s="206"/>
      <c r="T852" s="206"/>
      <c r="U852" s="206"/>
      <c r="V852" s="206"/>
      <c r="W852" s="206"/>
      <c r="X852" s="206"/>
      <c r="Y852" s="206"/>
      <c r="Z852" s="206"/>
    </row>
    <row r="853" spans="1:26" ht="15.75" hidden="1" customHeight="1" x14ac:dyDescent="0.25">
      <c r="A853" s="396"/>
      <c r="B853" s="260"/>
      <c r="C853" s="210"/>
      <c r="D853" s="209"/>
      <c r="E853" s="209"/>
      <c r="F853" s="209"/>
      <c r="G853" s="209"/>
      <c r="H853" s="209"/>
      <c r="I853" s="209"/>
      <c r="J853" s="209"/>
      <c r="K853" s="209"/>
      <c r="L853" s="209"/>
      <c r="M853" s="209"/>
      <c r="N853" s="209"/>
      <c r="O853" s="206"/>
      <c r="P853" s="206"/>
      <c r="Q853" s="206"/>
      <c r="R853" s="206"/>
      <c r="S853" s="206"/>
      <c r="T853" s="206"/>
      <c r="U853" s="206"/>
      <c r="V853" s="206"/>
      <c r="W853" s="206"/>
      <c r="X853" s="206"/>
      <c r="Y853" s="206"/>
      <c r="Z853" s="206"/>
    </row>
    <row r="854" spans="1:26" ht="15.75" hidden="1" customHeight="1" x14ac:dyDescent="0.25">
      <c r="A854" s="396"/>
      <c r="B854" s="260"/>
      <c r="C854" s="210"/>
      <c r="D854" s="209"/>
      <c r="E854" s="209"/>
      <c r="F854" s="209"/>
      <c r="G854" s="209"/>
      <c r="H854" s="209"/>
      <c r="I854" s="209"/>
      <c r="J854" s="209"/>
      <c r="K854" s="209"/>
      <c r="L854" s="209"/>
      <c r="M854" s="209"/>
      <c r="N854" s="209"/>
      <c r="O854" s="206"/>
      <c r="P854" s="206"/>
      <c r="Q854" s="206"/>
      <c r="R854" s="206"/>
      <c r="S854" s="206"/>
      <c r="T854" s="206"/>
      <c r="U854" s="206"/>
      <c r="V854" s="206"/>
      <c r="W854" s="206"/>
      <c r="X854" s="206"/>
      <c r="Y854" s="206"/>
      <c r="Z854" s="206"/>
    </row>
    <row r="855" spans="1:26" ht="15.75" hidden="1" customHeight="1" x14ac:dyDescent="0.25">
      <c r="A855" s="396"/>
      <c r="B855" s="260"/>
      <c r="C855" s="210"/>
      <c r="D855" s="209"/>
      <c r="E855" s="209"/>
      <c r="F855" s="209"/>
      <c r="G855" s="209"/>
      <c r="H855" s="209"/>
      <c r="I855" s="209"/>
      <c r="J855" s="209"/>
      <c r="K855" s="209"/>
      <c r="L855" s="209"/>
      <c r="M855" s="209"/>
      <c r="N855" s="209"/>
      <c r="O855" s="206"/>
      <c r="P855" s="206"/>
      <c r="Q855" s="206"/>
      <c r="R855" s="206"/>
      <c r="S855" s="206"/>
      <c r="T855" s="206"/>
      <c r="U855" s="206"/>
      <c r="V855" s="206"/>
      <c r="W855" s="206"/>
      <c r="X855" s="206"/>
      <c r="Y855" s="206"/>
      <c r="Z855" s="206"/>
    </row>
    <row r="856" spans="1:26" ht="15.75" hidden="1" customHeight="1" x14ac:dyDescent="0.25">
      <c r="A856" s="396"/>
      <c r="B856" s="260"/>
      <c r="C856" s="210"/>
      <c r="D856" s="209"/>
      <c r="E856" s="209"/>
      <c r="F856" s="209"/>
      <c r="G856" s="209"/>
      <c r="H856" s="209"/>
      <c r="I856" s="209"/>
      <c r="J856" s="209"/>
      <c r="K856" s="209"/>
      <c r="L856" s="209"/>
      <c r="M856" s="209"/>
      <c r="N856" s="209"/>
      <c r="O856" s="206"/>
      <c r="P856" s="206"/>
      <c r="Q856" s="206"/>
      <c r="R856" s="206"/>
      <c r="S856" s="206"/>
      <c r="T856" s="206"/>
      <c r="U856" s="206"/>
      <c r="V856" s="206"/>
      <c r="W856" s="206"/>
      <c r="X856" s="206"/>
      <c r="Y856" s="206"/>
      <c r="Z856" s="206"/>
    </row>
    <row r="857" spans="1:26" ht="15.75" hidden="1" customHeight="1" x14ac:dyDescent="0.25">
      <c r="A857" s="396"/>
      <c r="B857" s="260"/>
      <c r="C857" s="210"/>
      <c r="D857" s="209"/>
      <c r="E857" s="209"/>
      <c r="F857" s="209"/>
      <c r="G857" s="209"/>
      <c r="H857" s="209"/>
      <c r="I857" s="209"/>
      <c r="J857" s="209"/>
      <c r="K857" s="209"/>
      <c r="L857" s="209"/>
      <c r="M857" s="209"/>
      <c r="N857" s="209"/>
      <c r="O857" s="206"/>
      <c r="P857" s="206"/>
      <c r="Q857" s="206"/>
      <c r="R857" s="206"/>
      <c r="S857" s="206"/>
      <c r="T857" s="206"/>
      <c r="U857" s="206"/>
      <c r="V857" s="206"/>
      <c r="W857" s="206"/>
      <c r="X857" s="206"/>
      <c r="Y857" s="206"/>
      <c r="Z857" s="206"/>
    </row>
    <row r="858" spans="1:26" ht="15.75" hidden="1" customHeight="1" x14ac:dyDescent="0.25">
      <c r="A858" s="396"/>
      <c r="B858" s="260"/>
      <c r="C858" s="210"/>
      <c r="D858" s="209"/>
      <c r="E858" s="209"/>
      <c r="F858" s="209"/>
      <c r="G858" s="209"/>
      <c r="H858" s="209"/>
      <c r="I858" s="209"/>
      <c r="J858" s="209"/>
      <c r="K858" s="209"/>
      <c r="L858" s="209"/>
      <c r="M858" s="209"/>
      <c r="N858" s="209"/>
      <c r="O858" s="206"/>
      <c r="P858" s="206"/>
      <c r="Q858" s="206"/>
      <c r="R858" s="206"/>
      <c r="S858" s="206"/>
      <c r="T858" s="206"/>
      <c r="U858" s="206"/>
      <c r="V858" s="206"/>
      <c r="W858" s="206"/>
      <c r="X858" s="206"/>
      <c r="Y858" s="206"/>
      <c r="Z858" s="206"/>
    </row>
    <row r="859" spans="1:26" ht="15.75" hidden="1" customHeight="1" x14ac:dyDescent="0.25">
      <c r="A859" s="396"/>
      <c r="B859" s="260"/>
      <c r="C859" s="210"/>
      <c r="D859" s="209"/>
      <c r="E859" s="209"/>
      <c r="F859" s="209"/>
      <c r="G859" s="209"/>
      <c r="H859" s="209"/>
      <c r="I859" s="209"/>
      <c r="J859" s="209"/>
      <c r="K859" s="209"/>
      <c r="L859" s="209"/>
      <c r="M859" s="209"/>
      <c r="N859" s="209"/>
      <c r="O859" s="206"/>
      <c r="P859" s="206"/>
      <c r="Q859" s="206"/>
      <c r="R859" s="206"/>
      <c r="S859" s="206"/>
      <c r="T859" s="206"/>
      <c r="U859" s="206"/>
      <c r="V859" s="206"/>
      <c r="W859" s="206"/>
      <c r="X859" s="206"/>
      <c r="Y859" s="206"/>
      <c r="Z859" s="206"/>
    </row>
    <row r="860" spans="1:26" ht="15.75" hidden="1" customHeight="1" x14ac:dyDescent="0.25">
      <c r="A860" s="396"/>
      <c r="B860" s="260"/>
      <c r="C860" s="210"/>
      <c r="D860" s="209"/>
      <c r="E860" s="209"/>
      <c r="F860" s="209"/>
      <c r="G860" s="209"/>
      <c r="H860" s="209"/>
      <c r="I860" s="209"/>
      <c r="J860" s="209"/>
      <c r="K860" s="209"/>
      <c r="L860" s="209"/>
      <c r="M860" s="209"/>
      <c r="N860" s="209"/>
      <c r="O860" s="206"/>
      <c r="P860" s="206"/>
      <c r="Q860" s="206"/>
      <c r="R860" s="206"/>
      <c r="S860" s="206"/>
      <c r="T860" s="206"/>
      <c r="U860" s="206"/>
      <c r="V860" s="206"/>
      <c r="W860" s="206"/>
      <c r="X860" s="206"/>
      <c r="Y860" s="206"/>
      <c r="Z860" s="206"/>
    </row>
    <row r="861" spans="1:26" ht="15.75" hidden="1" customHeight="1" x14ac:dyDescent="0.25">
      <c r="A861" s="396"/>
      <c r="B861" s="260"/>
      <c r="C861" s="210"/>
      <c r="D861" s="209"/>
      <c r="E861" s="209"/>
      <c r="F861" s="209"/>
      <c r="G861" s="209"/>
      <c r="H861" s="209"/>
      <c r="I861" s="209"/>
      <c r="J861" s="209"/>
      <c r="K861" s="209"/>
      <c r="L861" s="209"/>
      <c r="M861" s="209"/>
      <c r="N861" s="209"/>
      <c r="O861" s="206"/>
      <c r="P861" s="206"/>
      <c r="Q861" s="206"/>
      <c r="R861" s="206"/>
      <c r="S861" s="206"/>
      <c r="T861" s="206"/>
      <c r="U861" s="206"/>
      <c r="V861" s="206"/>
      <c r="W861" s="206"/>
      <c r="X861" s="206"/>
      <c r="Y861" s="206"/>
      <c r="Z861" s="206"/>
    </row>
    <row r="862" spans="1:26" ht="15.75" hidden="1" customHeight="1" x14ac:dyDescent="0.25">
      <c r="A862" s="396"/>
      <c r="B862" s="260"/>
      <c r="C862" s="210"/>
      <c r="D862" s="209"/>
      <c r="E862" s="209"/>
      <c r="F862" s="209"/>
      <c r="G862" s="209"/>
      <c r="H862" s="209"/>
      <c r="I862" s="209"/>
      <c r="J862" s="209"/>
      <c r="K862" s="209"/>
      <c r="L862" s="209"/>
      <c r="M862" s="209"/>
      <c r="N862" s="209"/>
      <c r="O862" s="206"/>
      <c r="P862" s="206"/>
      <c r="Q862" s="206"/>
      <c r="R862" s="206"/>
      <c r="S862" s="206"/>
      <c r="T862" s="206"/>
      <c r="U862" s="206"/>
      <c r="V862" s="206"/>
      <c r="W862" s="206"/>
      <c r="X862" s="206"/>
      <c r="Y862" s="206"/>
      <c r="Z862" s="206"/>
    </row>
    <row r="863" spans="1:26" ht="15.75" hidden="1" customHeight="1" x14ac:dyDescent="0.25">
      <c r="A863" s="396"/>
      <c r="B863" s="260"/>
      <c r="C863" s="210"/>
      <c r="D863" s="209"/>
      <c r="E863" s="209"/>
      <c r="F863" s="209"/>
      <c r="G863" s="209"/>
      <c r="H863" s="209"/>
      <c r="I863" s="209"/>
      <c r="J863" s="209"/>
      <c r="K863" s="209"/>
      <c r="L863" s="209"/>
      <c r="M863" s="209"/>
      <c r="N863" s="209"/>
      <c r="O863" s="206"/>
      <c r="P863" s="206"/>
      <c r="Q863" s="206"/>
      <c r="R863" s="206"/>
      <c r="S863" s="206"/>
      <c r="T863" s="206"/>
      <c r="U863" s="206"/>
      <c r="V863" s="206"/>
      <c r="W863" s="206"/>
      <c r="X863" s="206"/>
      <c r="Y863" s="206"/>
      <c r="Z863" s="206"/>
    </row>
    <row r="864" spans="1:26" ht="15.75" hidden="1" customHeight="1" x14ac:dyDescent="0.25">
      <c r="A864" s="396"/>
      <c r="B864" s="260"/>
      <c r="C864" s="210"/>
      <c r="D864" s="209"/>
      <c r="E864" s="209"/>
      <c r="F864" s="209"/>
      <c r="G864" s="209"/>
      <c r="H864" s="209"/>
      <c r="I864" s="209"/>
      <c r="J864" s="209"/>
      <c r="K864" s="209"/>
      <c r="L864" s="209"/>
      <c r="M864" s="209"/>
      <c r="N864" s="209"/>
      <c r="O864" s="206"/>
      <c r="P864" s="206"/>
      <c r="Q864" s="206"/>
      <c r="R864" s="206"/>
      <c r="S864" s="206"/>
      <c r="T864" s="206"/>
      <c r="U864" s="206"/>
      <c r="V864" s="206"/>
      <c r="W864" s="206"/>
      <c r="X864" s="206"/>
      <c r="Y864" s="206"/>
      <c r="Z864" s="206"/>
    </row>
    <row r="865" spans="1:26" ht="15.75" hidden="1" customHeight="1" x14ac:dyDescent="0.25">
      <c r="A865" s="396"/>
      <c r="B865" s="260"/>
      <c r="C865" s="210"/>
      <c r="D865" s="209"/>
      <c r="E865" s="209"/>
      <c r="F865" s="209"/>
      <c r="G865" s="209"/>
      <c r="H865" s="209"/>
      <c r="I865" s="209"/>
      <c r="J865" s="209"/>
      <c r="K865" s="209"/>
      <c r="L865" s="209"/>
      <c r="M865" s="209"/>
      <c r="N865" s="209"/>
      <c r="O865" s="206"/>
      <c r="P865" s="206"/>
      <c r="Q865" s="206"/>
      <c r="R865" s="206"/>
      <c r="S865" s="206"/>
      <c r="T865" s="206"/>
      <c r="U865" s="206"/>
      <c r="V865" s="206"/>
      <c r="W865" s="206"/>
      <c r="X865" s="206"/>
      <c r="Y865" s="206"/>
      <c r="Z865" s="206"/>
    </row>
    <row r="866" spans="1:26" ht="15.75" hidden="1" customHeight="1" x14ac:dyDescent="0.25">
      <c r="A866" s="396"/>
      <c r="B866" s="260"/>
      <c r="C866" s="210"/>
      <c r="D866" s="209"/>
      <c r="E866" s="209"/>
      <c r="F866" s="209"/>
      <c r="G866" s="209"/>
      <c r="H866" s="209"/>
      <c r="I866" s="209"/>
      <c r="J866" s="209"/>
      <c r="K866" s="209"/>
      <c r="L866" s="209"/>
      <c r="M866" s="209"/>
      <c r="N866" s="209"/>
      <c r="O866" s="206"/>
      <c r="P866" s="206"/>
      <c r="Q866" s="206"/>
      <c r="R866" s="206"/>
      <c r="S866" s="206"/>
      <c r="T866" s="206"/>
      <c r="U866" s="206"/>
      <c r="V866" s="206"/>
      <c r="W866" s="206"/>
      <c r="X866" s="206"/>
      <c r="Y866" s="206"/>
      <c r="Z866" s="206"/>
    </row>
    <row r="867" spans="1:26" ht="15.75" hidden="1" customHeight="1" x14ac:dyDescent="0.25">
      <c r="A867" s="396"/>
      <c r="B867" s="260"/>
      <c r="C867" s="210"/>
      <c r="D867" s="209"/>
      <c r="E867" s="209"/>
      <c r="F867" s="209"/>
      <c r="G867" s="209"/>
      <c r="H867" s="209"/>
      <c r="I867" s="209"/>
      <c r="J867" s="209"/>
      <c r="K867" s="209"/>
      <c r="L867" s="209"/>
      <c r="M867" s="209"/>
      <c r="N867" s="209"/>
      <c r="O867" s="206"/>
      <c r="P867" s="206"/>
      <c r="Q867" s="206"/>
      <c r="R867" s="206"/>
      <c r="S867" s="206"/>
      <c r="T867" s="206"/>
      <c r="U867" s="206"/>
      <c r="V867" s="206"/>
      <c r="W867" s="206"/>
      <c r="X867" s="206"/>
      <c r="Y867" s="206"/>
      <c r="Z867" s="206"/>
    </row>
    <row r="868" spans="1:26" ht="15.75" hidden="1" customHeight="1" x14ac:dyDescent="0.25">
      <c r="A868" s="396"/>
      <c r="B868" s="260"/>
      <c r="C868" s="210"/>
      <c r="D868" s="209"/>
      <c r="E868" s="209"/>
      <c r="F868" s="209"/>
      <c r="G868" s="209"/>
      <c r="H868" s="209"/>
      <c r="I868" s="209"/>
      <c r="J868" s="209"/>
      <c r="K868" s="209"/>
      <c r="L868" s="209"/>
      <c r="M868" s="209"/>
      <c r="N868" s="209"/>
      <c r="O868" s="206"/>
      <c r="P868" s="206"/>
      <c r="Q868" s="206"/>
      <c r="R868" s="206"/>
      <c r="S868" s="206"/>
      <c r="T868" s="206"/>
      <c r="U868" s="206"/>
      <c r="V868" s="206"/>
      <c r="W868" s="206"/>
      <c r="X868" s="206"/>
      <c r="Y868" s="206"/>
      <c r="Z868" s="206"/>
    </row>
    <row r="869" spans="1:26" ht="15.75" hidden="1" customHeight="1" x14ac:dyDescent="0.25">
      <c r="A869" s="396"/>
      <c r="B869" s="260"/>
      <c r="C869" s="210"/>
      <c r="D869" s="209"/>
      <c r="E869" s="209"/>
      <c r="F869" s="209"/>
      <c r="G869" s="209"/>
      <c r="H869" s="209"/>
      <c r="I869" s="209"/>
      <c r="J869" s="209"/>
      <c r="K869" s="209"/>
      <c r="L869" s="209"/>
      <c r="M869" s="209"/>
      <c r="N869" s="209"/>
      <c r="O869" s="206"/>
      <c r="P869" s="206"/>
      <c r="Q869" s="206"/>
      <c r="R869" s="206"/>
      <c r="S869" s="206"/>
      <c r="T869" s="206"/>
      <c r="U869" s="206"/>
      <c r="V869" s="206"/>
      <c r="W869" s="206"/>
      <c r="X869" s="206"/>
      <c r="Y869" s="206"/>
      <c r="Z869" s="206"/>
    </row>
    <row r="870" spans="1:26" ht="15.75" hidden="1" customHeight="1" x14ac:dyDescent="0.25">
      <c r="A870" s="396"/>
      <c r="B870" s="260"/>
      <c r="C870" s="210"/>
      <c r="D870" s="209"/>
      <c r="E870" s="209"/>
      <c r="F870" s="209"/>
      <c r="G870" s="209"/>
      <c r="H870" s="209"/>
      <c r="I870" s="209"/>
      <c r="J870" s="209"/>
      <c r="K870" s="209"/>
      <c r="L870" s="209"/>
      <c r="M870" s="209"/>
      <c r="N870" s="209"/>
      <c r="O870" s="206"/>
      <c r="P870" s="206"/>
      <c r="Q870" s="206"/>
      <c r="R870" s="206"/>
      <c r="S870" s="206"/>
      <c r="T870" s="206"/>
      <c r="U870" s="206"/>
      <c r="V870" s="206"/>
      <c r="W870" s="206"/>
      <c r="X870" s="206"/>
      <c r="Y870" s="206"/>
      <c r="Z870" s="206"/>
    </row>
    <row r="871" spans="1:26" ht="15.75" hidden="1" customHeight="1" x14ac:dyDescent="0.25">
      <c r="A871" s="396"/>
      <c r="B871" s="260"/>
      <c r="C871" s="210"/>
      <c r="D871" s="209"/>
      <c r="E871" s="209"/>
      <c r="F871" s="209"/>
      <c r="G871" s="209"/>
      <c r="H871" s="209"/>
      <c r="I871" s="209"/>
      <c r="J871" s="209"/>
      <c r="K871" s="209"/>
      <c r="L871" s="209"/>
      <c r="M871" s="209"/>
      <c r="N871" s="209"/>
      <c r="O871" s="206"/>
      <c r="P871" s="206"/>
      <c r="Q871" s="206"/>
      <c r="R871" s="206"/>
      <c r="S871" s="206"/>
      <c r="T871" s="206"/>
      <c r="U871" s="206"/>
      <c r="V871" s="206"/>
      <c r="W871" s="206"/>
      <c r="X871" s="206"/>
      <c r="Y871" s="206"/>
      <c r="Z871" s="206"/>
    </row>
    <row r="872" spans="1:26" ht="15.75" hidden="1" customHeight="1" x14ac:dyDescent="0.25">
      <c r="A872" s="396"/>
      <c r="B872" s="260"/>
      <c r="C872" s="210"/>
      <c r="D872" s="209"/>
      <c r="E872" s="209"/>
      <c r="F872" s="209"/>
      <c r="G872" s="209"/>
      <c r="H872" s="209"/>
      <c r="I872" s="209"/>
      <c r="J872" s="209"/>
      <c r="K872" s="209"/>
      <c r="L872" s="209"/>
      <c r="M872" s="209"/>
      <c r="N872" s="209"/>
      <c r="O872" s="206"/>
      <c r="P872" s="206"/>
      <c r="Q872" s="206"/>
      <c r="R872" s="206"/>
      <c r="S872" s="206"/>
      <c r="T872" s="206"/>
      <c r="U872" s="206"/>
      <c r="V872" s="206"/>
      <c r="W872" s="206"/>
      <c r="X872" s="206"/>
      <c r="Y872" s="206"/>
      <c r="Z872" s="206"/>
    </row>
    <row r="873" spans="1:26" ht="15.75" hidden="1" customHeight="1" x14ac:dyDescent="0.25">
      <c r="A873" s="396"/>
      <c r="B873" s="260"/>
      <c r="C873" s="210"/>
      <c r="D873" s="209"/>
      <c r="E873" s="209"/>
      <c r="F873" s="209"/>
      <c r="G873" s="209"/>
      <c r="H873" s="209"/>
      <c r="I873" s="209"/>
      <c r="J873" s="209"/>
      <c r="K873" s="209"/>
      <c r="L873" s="209"/>
      <c r="M873" s="209"/>
      <c r="N873" s="209"/>
      <c r="O873" s="206"/>
      <c r="P873" s="206"/>
      <c r="Q873" s="206"/>
      <c r="R873" s="206"/>
      <c r="S873" s="206"/>
      <c r="T873" s="206"/>
      <c r="U873" s="206"/>
      <c r="V873" s="206"/>
      <c r="W873" s="206"/>
      <c r="X873" s="206"/>
      <c r="Y873" s="206"/>
      <c r="Z873" s="206"/>
    </row>
    <row r="874" spans="1:26" ht="15.75" hidden="1" customHeight="1" x14ac:dyDescent="0.25">
      <c r="A874" s="396"/>
      <c r="B874" s="260"/>
      <c r="C874" s="210"/>
      <c r="D874" s="209"/>
      <c r="E874" s="209"/>
      <c r="F874" s="209"/>
      <c r="G874" s="209"/>
      <c r="H874" s="209"/>
      <c r="I874" s="209"/>
      <c r="J874" s="209"/>
      <c r="K874" s="209"/>
      <c r="L874" s="209"/>
      <c r="M874" s="209"/>
      <c r="N874" s="209"/>
      <c r="O874" s="206"/>
      <c r="P874" s="206"/>
      <c r="Q874" s="206"/>
      <c r="R874" s="206"/>
      <c r="S874" s="206"/>
      <c r="T874" s="206"/>
      <c r="U874" s="206"/>
      <c r="V874" s="206"/>
      <c r="W874" s="206"/>
      <c r="X874" s="206"/>
      <c r="Y874" s="206"/>
      <c r="Z874" s="206"/>
    </row>
    <row r="875" spans="1:26" ht="15.75" hidden="1" customHeight="1" x14ac:dyDescent="0.25">
      <c r="A875" s="396"/>
      <c r="B875" s="260"/>
      <c r="C875" s="210"/>
      <c r="D875" s="209"/>
      <c r="E875" s="209"/>
      <c r="F875" s="209"/>
      <c r="G875" s="209"/>
      <c r="H875" s="209"/>
      <c r="I875" s="209"/>
      <c r="J875" s="209"/>
      <c r="K875" s="209"/>
      <c r="L875" s="209"/>
      <c r="M875" s="209"/>
      <c r="N875" s="209"/>
      <c r="O875" s="206"/>
      <c r="P875" s="206"/>
      <c r="Q875" s="206"/>
      <c r="R875" s="206"/>
      <c r="S875" s="206"/>
      <c r="T875" s="206"/>
      <c r="U875" s="206"/>
      <c r="V875" s="206"/>
      <c r="W875" s="206"/>
      <c r="X875" s="206"/>
      <c r="Y875" s="206"/>
      <c r="Z875" s="206"/>
    </row>
    <row r="876" spans="1:26" ht="15.75" hidden="1" customHeight="1" x14ac:dyDescent="0.25">
      <c r="A876" s="396"/>
      <c r="B876" s="260"/>
      <c r="C876" s="210"/>
      <c r="D876" s="209"/>
      <c r="E876" s="209"/>
      <c r="F876" s="209"/>
      <c r="G876" s="209"/>
      <c r="H876" s="209"/>
      <c r="I876" s="209"/>
      <c r="J876" s="209"/>
      <c r="K876" s="209"/>
      <c r="L876" s="209"/>
      <c r="M876" s="209"/>
      <c r="N876" s="209"/>
      <c r="O876" s="206"/>
      <c r="P876" s="206"/>
      <c r="Q876" s="206"/>
      <c r="R876" s="206"/>
      <c r="S876" s="206"/>
      <c r="T876" s="206"/>
      <c r="U876" s="206"/>
      <c r="V876" s="206"/>
      <c r="W876" s="206"/>
      <c r="X876" s="206"/>
      <c r="Y876" s="206"/>
      <c r="Z876" s="206"/>
    </row>
    <row r="877" spans="1:26" ht="15.75" hidden="1" customHeight="1" x14ac:dyDescent="0.25">
      <c r="A877" s="396"/>
      <c r="B877" s="260"/>
      <c r="C877" s="210"/>
      <c r="D877" s="209"/>
      <c r="E877" s="209"/>
      <c r="F877" s="209"/>
      <c r="G877" s="209"/>
      <c r="H877" s="209"/>
      <c r="I877" s="209"/>
      <c r="J877" s="209"/>
      <c r="K877" s="209"/>
      <c r="L877" s="209"/>
      <c r="M877" s="209"/>
      <c r="N877" s="209"/>
      <c r="O877" s="206"/>
      <c r="P877" s="206"/>
      <c r="Q877" s="206"/>
      <c r="R877" s="206"/>
      <c r="S877" s="206"/>
      <c r="T877" s="206"/>
      <c r="U877" s="206"/>
      <c r="V877" s="206"/>
      <c r="W877" s="206"/>
      <c r="X877" s="206"/>
      <c r="Y877" s="206"/>
      <c r="Z877" s="206"/>
    </row>
    <row r="878" spans="1:26" ht="15.75" hidden="1" customHeight="1" x14ac:dyDescent="0.25">
      <c r="A878" s="396"/>
      <c r="B878" s="260"/>
      <c r="C878" s="210"/>
      <c r="D878" s="209"/>
      <c r="E878" s="209"/>
      <c r="F878" s="209"/>
      <c r="G878" s="209"/>
      <c r="H878" s="209"/>
      <c r="I878" s="209"/>
      <c r="J878" s="209"/>
      <c r="K878" s="209"/>
      <c r="L878" s="209"/>
      <c r="M878" s="209"/>
      <c r="N878" s="209"/>
      <c r="O878" s="206"/>
      <c r="P878" s="206"/>
      <c r="Q878" s="206"/>
      <c r="R878" s="206"/>
      <c r="S878" s="206"/>
      <c r="T878" s="206"/>
      <c r="U878" s="206"/>
      <c r="V878" s="206"/>
      <c r="W878" s="206"/>
      <c r="X878" s="206"/>
      <c r="Y878" s="206"/>
      <c r="Z878" s="206"/>
    </row>
    <row r="879" spans="1:26" ht="15.75" hidden="1" customHeight="1" x14ac:dyDescent="0.25">
      <c r="A879" s="396"/>
      <c r="B879" s="260"/>
      <c r="C879" s="210"/>
      <c r="D879" s="209"/>
      <c r="E879" s="209"/>
      <c r="F879" s="209"/>
      <c r="G879" s="209"/>
      <c r="H879" s="209"/>
      <c r="I879" s="209"/>
      <c r="J879" s="209"/>
      <c r="K879" s="209"/>
      <c r="L879" s="209"/>
      <c r="M879" s="209"/>
      <c r="N879" s="209"/>
      <c r="O879" s="206"/>
      <c r="P879" s="206"/>
      <c r="Q879" s="206"/>
      <c r="R879" s="206"/>
      <c r="S879" s="206"/>
      <c r="T879" s="206"/>
      <c r="U879" s="206"/>
      <c r="V879" s="206"/>
      <c r="W879" s="206"/>
      <c r="X879" s="206"/>
      <c r="Y879" s="206"/>
      <c r="Z879" s="206"/>
    </row>
    <row r="880" spans="1:26" ht="15.75" hidden="1" customHeight="1" x14ac:dyDescent="0.25">
      <c r="A880" s="396"/>
      <c r="B880" s="260"/>
      <c r="C880" s="210"/>
      <c r="D880" s="209"/>
      <c r="E880" s="209"/>
      <c r="F880" s="209"/>
      <c r="G880" s="209"/>
      <c r="H880" s="209"/>
      <c r="I880" s="209"/>
      <c r="J880" s="209"/>
      <c r="K880" s="209"/>
      <c r="L880" s="209"/>
      <c r="M880" s="209"/>
      <c r="N880" s="209"/>
      <c r="O880" s="206"/>
      <c r="P880" s="206"/>
      <c r="Q880" s="206"/>
      <c r="R880" s="206"/>
      <c r="S880" s="206"/>
      <c r="T880" s="206"/>
      <c r="U880" s="206"/>
      <c r="V880" s="206"/>
      <c r="W880" s="206"/>
      <c r="X880" s="206"/>
      <c r="Y880" s="206"/>
      <c r="Z880" s="206"/>
    </row>
    <row r="881" spans="1:26" ht="15.75" hidden="1" customHeight="1" x14ac:dyDescent="0.25">
      <c r="A881" s="396"/>
      <c r="B881" s="260"/>
      <c r="C881" s="210"/>
      <c r="D881" s="209"/>
      <c r="E881" s="209"/>
      <c r="F881" s="209"/>
      <c r="G881" s="209"/>
      <c r="H881" s="209"/>
      <c r="I881" s="209"/>
      <c r="J881" s="209"/>
      <c r="K881" s="209"/>
      <c r="L881" s="209"/>
      <c r="M881" s="209"/>
      <c r="N881" s="209"/>
      <c r="O881" s="206"/>
      <c r="P881" s="206"/>
      <c r="Q881" s="206"/>
      <c r="R881" s="206"/>
      <c r="S881" s="206"/>
      <c r="T881" s="206"/>
      <c r="U881" s="206"/>
      <c r="V881" s="206"/>
      <c r="W881" s="206"/>
      <c r="X881" s="206"/>
      <c r="Y881" s="206"/>
      <c r="Z881" s="206"/>
    </row>
    <row r="882" spans="1:26" ht="15.75" hidden="1" customHeight="1" x14ac:dyDescent="0.25">
      <c r="A882" s="396"/>
      <c r="B882" s="260"/>
      <c r="C882" s="210"/>
      <c r="D882" s="209"/>
      <c r="E882" s="209"/>
      <c r="F882" s="209"/>
      <c r="G882" s="209"/>
      <c r="H882" s="209"/>
      <c r="I882" s="209"/>
      <c r="J882" s="209"/>
      <c r="K882" s="209"/>
      <c r="L882" s="209"/>
      <c r="M882" s="209"/>
      <c r="N882" s="209"/>
      <c r="O882" s="206"/>
      <c r="P882" s="206"/>
      <c r="Q882" s="206"/>
      <c r="R882" s="206"/>
      <c r="S882" s="206"/>
      <c r="T882" s="206"/>
      <c r="U882" s="206"/>
      <c r="V882" s="206"/>
      <c r="W882" s="206"/>
      <c r="X882" s="206"/>
      <c r="Y882" s="206"/>
      <c r="Z882" s="206"/>
    </row>
    <row r="883" spans="1:26" ht="15.75" hidden="1" customHeight="1" x14ac:dyDescent="0.25">
      <c r="A883" s="396"/>
      <c r="B883" s="260"/>
      <c r="C883" s="210"/>
      <c r="D883" s="209"/>
      <c r="E883" s="209"/>
      <c r="F883" s="209"/>
      <c r="G883" s="209"/>
      <c r="H883" s="209"/>
      <c r="I883" s="209"/>
      <c r="J883" s="209"/>
      <c r="K883" s="209"/>
      <c r="L883" s="209"/>
      <c r="M883" s="209"/>
      <c r="N883" s="209"/>
      <c r="O883" s="206"/>
      <c r="P883" s="206"/>
      <c r="Q883" s="206"/>
      <c r="R883" s="206"/>
      <c r="S883" s="206"/>
      <c r="T883" s="206"/>
      <c r="U883" s="206"/>
      <c r="V883" s="206"/>
      <c r="W883" s="206"/>
      <c r="X883" s="206"/>
      <c r="Y883" s="206"/>
      <c r="Z883" s="206"/>
    </row>
    <row r="884" spans="1:26" ht="15.75" hidden="1" customHeight="1" x14ac:dyDescent="0.25">
      <c r="A884" s="396"/>
      <c r="B884" s="260"/>
      <c r="C884" s="210"/>
      <c r="D884" s="209"/>
      <c r="E884" s="209"/>
      <c r="F884" s="209"/>
      <c r="G884" s="209"/>
      <c r="H884" s="209"/>
      <c r="I884" s="209"/>
      <c r="J884" s="209"/>
      <c r="K884" s="209"/>
      <c r="L884" s="209"/>
      <c r="M884" s="209"/>
      <c r="N884" s="209"/>
      <c r="O884" s="206"/>
      <c r="P884" s="206"/>
      <c r="Q884" s="206"/>
      <c r="R884" s="206"/>
      <c r="S884" s="206"/>
      <c r="T884" s="206"/>
      <c r="U884" s="206"/>
      <c r="V884" s="206"/>
      <c r="W884" s="206"/>
      <c r="X884" s="206"/>
      <c r="Y884" s="206"/>
      <c r="Z884" s="206"/>
    </row>
    <row r="885" spans="1:26" ht="15.75" hidden="1" customHeight="1" x14ac:dyDescent="0.25">
      <c r="A885" s="396"/>
      <c r="B885" s="260"/>
      <c r="C885" s="210"/>
      <c r="D885" s="209"/>
      <c r="E885" s="209"/>
      <c r="F885" s="209"/>
      <c r="G885" s="209"/>
      <c r="H885" s="209"/>
      <c r="I885" s="209"/>
      <c r="J885" s="209"/>
      <c r="K885" s="209"/>
      <c r="L885" s="209"/>
      <c r="M885" s="209"/>
      <c r="N885" s="209"/>
      <c r="O885" s="206"/>
      <c r="P885" s="206"/>
      <c r="Q885" s="206"/>
      <c r="R885" s="206"/>
      <c r="S885" s="206"/>
      <c r="T885" s="206"/>
      <c r="U885" s="206"/>
      <c r="V885" s="206"/>
      <c r="W885" s="206"/>
      <c r="X885" s="206"/>
      <c r="Y885" s="206"/>
      <c r="Z885" s="206"/>
    </row>
    <row r="886" spans="1:26" ht="15.75" hidden="1" customHeight="1" x14ac:dyDescent="0.25">
      <c r="A886" s="396"/>
      <c r="B886" s="260"/>
      <c r="C886" s="210"/>
      <c r="D886" s="209"/>
      <c r="E886" s="209"/>
      <c r="F886" s="209"/>
      <c r="G886" s="209"/>
      <c r="H886" s="209"/>
      <c r="I886" s="209"/>
      <c r="J886" s="209"/>
      <c r="K886" s="209"/>
      <c r="L886" s="209"/>
      <c r="M886" s="209"/>
      <c r="N886" s="209"/>
      <c r="O886" s="206"/>
      <c r="P886" s="206"/>
      <c r="Q886" s="206"/>
      <c r="R886" s="206"/>
      <c r="S886" s="206"/>
      <c r="T886" s="206"/>
      <c r="U886" s="206"/>
      <c r="V886" s="206"/>
      <c r="W886" s="206"/>
      <c r="X886" s="206"/>
      <c r="Y886" s="206"/>
      <c r="Z886" s="206"/>
    </row>
    <row r="887" spans="1:26" ht="15.75" hidden="1" customHeight="1" x14ac:dyDescent="0.25">
      <c r="A887" s="396"/>
      <c r="B887" s="260"/>
      <c r="C887" s="210"/>
      <c r="D887" s="209"/>
      <c r="E887" s="209"/>
      <c r="F887" s="209"/>
      <c r="G887" s="209"/>
      <c r="H887" s="209"/>
      <c r="I887" s="209"/>
      <c r="J887" s="209"/>
      <c r="K887" s="209"/>
      <c r="L887" s="209"/>
      <c r="M887" s="209"/>
      <c r="N887" s="209"/>
      <c r="O887" s="206"/>
      <c r="P887" s="206"/>
      <c r="Q887" s="206"/>
      <c r="R887" s="206"/>
      <c r="S887" s="206"/>
      <c r="T887" s="206"/>
      <c r="U887" s="206"/>
      <c r="V887" s="206"/>
      <c r="W887" s="206"/>
      <c r="X887" s="206"/>
      <c r="Y887" s="206"/>
      <c r="Z887" s="206"/>
    </row>
    <row r="888" spans="1:26" ht="15.75" hidden="1" customHeight="1" x14ac:dyDescent="0.25">
      <c r="A888" s="396"/>
      <c r="B888" s="260"/>
      <c r="C888" s="210"/>
      <c r="D888" s="209"/>
      <c r="E888" s="209"/>
      <c r="F888" s="209"/>
      <c r="G888" s="209"/>
      <c r="H888" s="209"/>
      <c r="I888" s="209"/>
      <c r="J888" s="209"/>
      <c r="K888" s="209"/>
      <c r="L888" s="209"/>
      <c r="M888" s="209"/>
      <c r="N888" s="209"/>
      <c r="O888" s="206"/>
      <c r="P888" s="206"/>
      <c r="Q888" s="206"/>
      <c r="R888" s="206"/>
      <c r="S888" s="206"/>
      <c r="T888" s="206"/>
      <c r="U888" s="206"/>
      <c r="V888" s="206"/>
      <c r="W888" s="206"/>
      <c r="X888" s="206"/>
      <c r="Y888" s="206"/>
      <c r="Z888" s="206"/>
    </row>
    <row r="889" spans="1:26" ht="15.75" hidden="1" customHeight="1" x14ac:dyDescent="0.25">
      <c r="A889" s="396"/>
      <c r="B889" s="260"/>
      <c r="C889" s="210"/>
      <c r="D889" s="209"/>
      <c r="E889" s="209"/>
      <c r="F889" s="209"/>
      <c r="G889" s="209"/>
      <c r="H889" s="209"/>
      <c r="I889" s="209"/>
      <c r="J889" s="209"/>
      <c r="K889" s="209"/>
      <c r="L889" s="209"/>
      <c r="M889" s="209"/>
      <c r="N889" s="209"/>
      <c r="O889" s="206"/>
      <c r="P889" s="206"/>
      <c r="Q889" s="206"/>
      <c r="R889" s="206"/>
      <c r="S889" s="206"/>
      <c r="T889" s="206"/>
      <c r="U889" s="206"/>
      <c r="V889" s="206"/>
      <c r="W889" s="206"/>
      <c r="X889" s="206"/>
      <c r="Y889" s="206"/>
      <c r="Z889" s="206"/>
    </row>
    <row r="890" spans="1:26" ht="15.75" hidden="1" customHeight="1" x14ac:dyDescent="0.25">
      <c r="A890" s="396"/>
      <c r="B890" s="260"/>
      <c r="C890" s="210"/>
      <c r="D890" s="209"/>
      <c r="E890" s="209"/>
      <c r="F890" s="209"/>
      <c r="G890" s="209"/>
      <c r="H890" s="209"/>
      <c r="I890" s="209"/>
      <c r="J890" s="209"/>
      <c r="K890" s="209"/>
      <c r="L890" s="209"/>
      <c r="M890" s="209"/>
      <c r="N890" s="209"/>
      <c r="O890" s="206"/>
      <c r="P890" s="206"/>
      <c r="Q890" s="206"/>
      <c r="R890" s="206"/>
      <c r="S890" s="206"/>
      <c r="T890" s="206"/>
      <c r="U890" s="206"/>
      <c r="V890" s="206"/>
      <c r="W890" s="206"/>
      <c r="X890" s="206"/>
      <c r="Y890" s="206"/>
      <c r="Z890" s="206"/>
    </row>
    <row r="891" spans="1:26" ht="15.75" hidden="1" customHeight="1" x14ac:dyDescent="0.25">
      <c r="A891" s="396"/>
      <c r="B891" s="260"/>
      <c r="C891" s="210"/>
      <c r="D891" s="209"/>
      <c r="E891" s="209"/>
      <c r="F891" s="209"/>
      <c r="G891" s="209"/>
      <c r="H891" s="209"/>
      <c r="I891" s="209"/>
      <c r="J891" s="209"/>
      <c r="K891" s="209"/>
      <c r="L891" s="209"/>
      <c r="M891" s="209"/>
      <c r="N891" s="209"/>
      <c r="O891" s="206"/>
      <c r="P891" s="206"/>
      <c r="Q891" s="206"/>
      <c r="R891" s="206"/>
      <c r="S891" s="206"/>
      <c r="T891" s="206"/>
      <c r="U891" s="206"/>
      <c r="V891" s="206"/>
      <c r="W891" s="206"/>
      <c r="X891" s="206"/>
      <c r="Y891" s="206"/>
      <c r="Z891" s="206"/>
    </row>
    <row r="892" spans="1:26" ht="15.75" hidden="1" customHeight="1" x14ac:dyDescent="0.25">
      <c r="A892" s="396"/>
      <c r="B892" s="260"/>
      <c r="C892" s="210"/>
      <c r="D892" s="209"/>
      <c r="E892" s="209"/>
      <c r="F892" s="209"/>
      <c r="G892" s="209"/>
      <c r="H892" s="209"/>
      <c r="I892" s="209"/>
      <c r="J892" s="209"/>
      <c r="K892" s="209"/>
      <c r="L892" s="209"/>
      <c r="M892" s="209"/>
      <c r="N892" s="209"/>
      <c r="O892" s="206"/>
      <c r="P892" s="206"/>
      <c r="Q892" s="206"/>
      <c r="R892" s="206"/>
      <c r="S892" s="206"/>
      <c r="T892" s="206"/>
      <c r="U892" s="206"/>
      <c r="V892" s="206"/>
      <c r="W892" s="206"/>
      <c r="X892" s="206"/>
      <c r="Y892" s="206"/>
      <c r="Z892" s="206"/>
    </row>
    <row r="893" spans="1:26" ht="15.75" hidden="1" customHeight="1" x14ac:dyDescent="0.25">
      <c r="A893" s="396"/>
      <c r="B893" s="260"/>
      <c r="C893" s="210"/>
      <c r="D893" s="209"/>
      <c r="E893" s="209"/>
      <c r="F893" s="209"/>
      <c r="G893" s="209"/>
      <c r="H893" s="209"/>
      <c r="I893" s="209"/>
      <c r="J893" s="209"/>
      <c r="K893" s="209"/>
      <c r="L893" s="209"/>
      <c r="M893" s="209"/>
      <c r="N893" s="209"/>
      <c r="O893" s="206"/>
      <c r="P893" s="206"/>
      <c r="Q893" s="206"/>
      <c r="R893" s="206"/>
      <c r="S893" s="206"/>
      <c r="T893" s="206"/>
      <c r="U893" s="206"/>
      <c r="V893" s="206"/>
      <c r="W893" s="206"/>
      <c r="X893" s="206"/>
      <c r="Y893" s="206"/>
      <c r="Z893" s="206"/>
    </row>
    <row r="894" spans="1:26" ht="15.75" hidden="1" customHeight="1" x14ac:dyDescent="0.25">
      <c r="A894" s="396"/>
      <c r="B894" s="260"/>
      <c r="C894" s="210"/>
      <c r="D894" s="209"/>
      <c r="E894" s="209"/>
      <c r="F894" s="209"/>
      <c r="G894" s="209"/>
      <c r="H894" s="209"/>
      <c r="I894" s="209"/>
      <c r="J894" s="209"/>
      <c r="K894" s="209"/>
      <c r="L894" s="209"/>
      <c r="M894" s="209"/>
      <c r="N894" s="209"/>
      <c r="O894" s="206"/>
      <c r="P894" s="206"/>
      <c r="Q894" s="206"/>
      <c r="R894" s="206"/>
      <c r="S894" s="206"/>
      <c r="T894" s="206"/>
      <c r="U894" s="206"/>
      <c r="V894" s="206"/>
      <c r="W894" s="206"/>
      <c r="X894" s="206"/>
      <c r="Y894" s="206"/>
      <c r="Z894" s="206"/>
    </row>
    <row r="895" spans="1:26" ht="15.75" hidden="1" customHeight="1" x14ac:dyDescent="0.25">
      <c r="A895" s="396"/>
      <c r="B895" s="260"/>
      <c r="C895" s="210"/>
      <c r="D895" s="209"/>
      <c r="E895" s="209"/>
      <c r="F895" s="209"/>
      <c r="G895" s="209"/>
      <c r="H895" s="209"/>
      <c r="I895" s="209"/>
      <c r="J895" s="209"/>
      <c r="K895" s="209"/>
      <c r="L895" s="209"/>
      <c r="M895" s="209"/>
      <c r="N895" s="209"/>
      <c r="O895" s="206"/>
      <c r="P895" s="206"/>
      <c r="Q895" s="206"/>
      <c r="R895" s="206"/>
      <c r="S895" s="206"/>
      <c r="T895" s="206"/>
      <c r="U895" s="206"/>
      <c r="V895" s="206"/>
      <c r="W895" s="206"/>
      <c r="X895" s="206"/>
      <c r="Y895" s="206"/>
      <c r="Z895" s="206"/>
    </row>
    <row r="896" spans="1:26" ht="15.75" hidden="1" customHeight="1" x14ac:dyDescent="0.25">
      <c r="A896" s="396"/>
      <c r="B896" s="260"/>
      <c r="C896" s="210"/>
      <c r="D896" s="209"/>
      <c r="E896" s="209"/>
      <c r="F896" s="209"/>
      <c r="G896" s="209"/>
      <c r="H896" s="209"/>
      <c r="I896" s="209"/>
      <c r="J896" s="209"/>
      <c r="K896" s="209"/>
      <c r="L896" s="209"/>
      <c r="M896" s="209"/>
      <c r="N896" s="209"/>
      <c r="O896" s="206"/>
      <c r="P896" s="206"/>
      <c r="Q896" s="206"/>
      <c r="R896" s="206"/>
      <c r="S896" s="206"/>
      <c r="T896" s="206"/>
      <c r="U896" s="206"/>
      <c r="V896" s="206"/>
      <c r="W896" s="206"/>
      <c r="X896" s="206"/>
      <c r="Y896" s="206"/>
      <c r="Z896" s="206"/>
    </row>
    <row r="897" spans="1:26" ht="15.75" hidden="1" customHeight="1" x14ac:dyDescent="0.25">
      <c r="A897" s="396"/>
      <c r="B897" s="260"/>
      <c r="C897" s="210"/>
      <c r="D897" s="209"/>
      <c r="E897" s="209"/>
      <c r="F897" s="209"/>
      <c r="G897" s="209"/>
      <c r="H897" s="209"/>
      <c r="I897" s="209"/>
      <c r="J897" s="209"/>
      <c r="K897" s="209"/>
      <c r="L897" s="209"/>
      <c r="M897" s="209"/>
      <c r="N897" s="209"/>
      <c r="O897" s="206"/>
      <c r="P897" s="206"/>
      <c r="Q897" s="206"/>
      <c r="R897" s="206"/>
      <c r="S897" s="206"/>
      <c r="T897" s="206"/>
      <c r="U897" s="206"/>
      <c r="V897" s="206"/>
      <c r="W897" s="206"/>
      <c r="X897" s="206"/>
      <c r="Y897" s="206"/>
      <c r="Z897" s="206"/>
    </row>
    <row r="898" spans="1:26" ht="15.75" hidden="1" customHeight="1" x14ac:dyDescent="0.25">
      <c r="A898" s="396"/>
      <c r="B898" s="260"/>
      <c r="C898" s="210"/>
      <c r="D898" s="209"/>
      <c r="E898" s="209"/>
      <c r="F898" s="209"/>
      <c r="G898" s="209"/>
      <c r="H898" s="209"/>
      <c r="I898" s="209"/>
      <c r="J898" s="209"/>
      <c r="K898" s="209"/>
      <c r="L898" s="209"/>
      <c r="M898" s="209"/>
      <c r="N898" s="209"/>
      <c r="O898" s="206"/>
      <c r="P898" s="206"/>
      <c r="Q898" s="206"/>
      <c r="R898" s="206"/>
      <c r="S898" s="206"/>
      <c r="T898" s="206"/>
      <c r="U898" s="206"/>
      <c r="V898" s="206"/>
      <c r="W898" s="206"/>
      <c r="X898" s="206"/>
      <c r="Y898" s="206"/>
      <c r="Z898" s="206"/>
    </row>
    <row r="899" spans="1:26" ht="15.75" hidden="1" customHeight="1" x14ac:dyDescent="0.25">
      <c r="A899" s="396"/>
      <c r="B899" s="260"/>
      <c r="C899" s="210"/>
      <c r="D899" s="209"/>
      <c r="E899" s="209"/>
      <c r="F899" s="209"/>
      <c r="G899" s="209"/>
      <c r="H899" s="209"/>
      <c r="I899" s="209"/>
      <c r="J899" s="209"/>
      <c r="K899" s="209"/>
      <c r="L899" s="209"/>
      <c r="M899" s="209"/>
      <c r="N899" s="209"/>
      <c r="O899" s="206"/>
      <c r="P899" s="206"/>
      <c r="Q899" s="206"/>
      <c r="R899" s="206"/>
      <c r="S899" s="206"/>
      <c r="T899" s="206"/>
      <c r="U899" s="206"/>
      <c r="V899" s="206"/>
      <c r="W899" s="206"/>
      <c r="X899" s="206"/>
      <c r="Y899" s="206"/>
      <c r="Z899" s="206"/>
    </row>
    <row r="900" spans="1:26" ht="15.75" hidden="1" customHeight="1" x14ac:dyDescent="0.25">
      <c r="A900" s="396"/>
      <c r="B900" s="260"/>
      <c r="C900" s="210"/>
      <c r="D900" s="209"/>
      <c r="E900" s="209"/>
      <c r="F900" s="209"/>
      <c r="G900" s="209"/>
      <c r="H900" s="209"/>
      <c r="I900" s="209"/>
      <c r="J900" s="209"/>
      <c r="K900" s="209"/>
      <c r="L900" s="209"/>
      <c r="M900" s="209"/>
      <c r="N900" s="209"/>
      <c r="O900" s="206"/>
      <c r="P900" s="206"/>
      <c r="Q900" s="206"/>
      <c r="R900" s="206"/>
      <c r="S900" s="206"/>
      <c r="T900" s="206"/>
      <c r="U900" s="206"/>
      <c r="V900" s="206"/>
      <c r="W900" s="206"/>
      <c r="X900" s="206"/>
      <c r="Y900" s="206"/>
      <c r="Z900" s="206"/>
    </row>
    <row r="901" spans="1:26" ht="15.75" hidden="1" customHeight="1" x14ac:dyDescent="0.25">
      <c r="A901" s="396"/>
      <c r="B901" s="260"/>
      <c r="C901" s="210"/>
      <c r="D901" s="209"/>
      <c r="E901" s="209"/>
      <c r="F901" s="209"/>
      <c r="G901" s="209"/>
      <c r="H901" s="209"/>
      <c r="I901" s="209"/>
      <c r="J901" s="209"/>
      <c r="K901" s="209"/>
      <c r="L901" s="209"/>
      <c r="M901" s="209"/>
      <c r="N901" s="209"/>
      <c r="O901" s="206"/>
      <c r="P901" s="206"/>
      <c r="Q901" s="206"/>
      <c r="R901" s="206"/>
      <c r="S901" s="206"/>
      <c r="T901" s="206"/>
      <c r="U901" s="206"/>
      <c r="V901" s="206"/>
      <c r="W901" s="206"/>
      <c r="X901" s="206"/>
      <c r="Y901" s="206"/>
      <c r="Z901" s="206"/>
    </row>
    <row r="902" spans="1:26" ht="15.75" hidden="1" customHeight="1" x14ac:dyDescent="0.25">
      <c r="A902" s="396"/>
      <c r="B902" s="260"/>
      <c r="C902" s="210"/>
      <c r="D902" s="209"/>
      <c r="E902" s="209"/>
      <c r="F902" s="209"/>
      <c r="G902" s="209"/>
      <c r="H902" s="209"/>
      <c r="I902" s="209"/>
      <c r="J902" s="209"/>
      <c r="K902" s="209"/>
      <c r="L902" s="209"/>
      <c r="M902" s="209"/>
      <c r="N902" s="209"/>
      <c r="O902" s="206"/>
      <c r="P902" s="206"/>
      <c r="Q902" s="206"/>
      <c r="R902" s="206"/>
      <c r="S902" s="206"/>
      <c r="T902" s="206"/>
      <c r="U902" s="206"/>
      <c r="V902" s="206"/>
      <c r="W902" s="206"/>
      <c r="X902" s="206"/>
      <c r="Y902" s="206"/>
      <c r="Z902" s="206"/>
    </row>
    <row r="903" spans="1:26" ht="15.75" hidden="1" customHeight="1" x14ac:dyDescent="0.25">
      <c r="A903" s="396"/>
      <c r="B903" s="260"/>
      <c r="C903" s="210"/>
      <c r="D903" s="209"/>
      <c r="E903" s="209"/>
      <c r="F903" s="209"/>
      <c r="G903" s="209"/>
      <c r="H903" s="209"/>
      <c r="I903" s="209"/>
      <c r="J903" s="209"/>
      <c r="K903" s="209"/>
      <c r="L903" s="209"/>
      <c r="M903" s="209"/>
      <c r="N903" s="209"/>
      <c r="O903" s="206"/>
      <c r="P903" s="206"/>
      <c r="Q903" s="206"/>
      <c r="R903" s="206"/>
      <c r="S903" s="206"/>
      <c r="T903" s="206"/>
      <c r="U903" s="206"/>
      <c r="V903" s="206"/>
      <c r="W903" s="206"/>
      <c r="X903" s="206"/>
      <c r="Y903" s="206"/>
      <c r="Z903" s="206"/>
    </row>
    <row r="904" spans="1:26" ht="15.75" hidden="1" customHeight="1" x14ac:dyDescent="0.25">
      <c r="A904" s="396"/>
      <c r="B904" s="260"/>
      <c r="C904" s="210"/>
      <c r="D904" s="209"/>
      <c r="E904" s="209"/>
      <c r="F904" s="209"/>
      <c r="G904" s="209"/>
      <c r="H904" s="209"/>
      <c r="I904" s="209"/>
      <c r="J904" s="209"/>
      <c r="K904" s="209"/>
      <c r="L904" s="209"/>
      <c r="M904" s="209"/>
      <c r="N904" s="209"/>
      <c r="O904" s="206"/>
      <c r="P904" s="206"/>
      <c r="Q904" s="206"/>
      <c r="R904" s="206"/>
      <c r="S904" s="206"/>
      <c r="T904" s="206"/>
      <c r="U904" s="206"/>
      <c r="V904" s="206"/>
      <c r="W904" s="206"/>
      <c r="X904" s="206"/>
      <c r="Y904" s="206"/>
      <c r="Z904" s="206"/>
    </row>
    <row r="905" spans="1:26" ht="15.75" hidden="1" customHeight="1" x14ac:dyDescent="0.25">
      <c r="A905" s="396"/>
      <c r="B905" s="260"/>
      <c r="C905" s="210"/>
      <c r="D905" s="209"/>
      <c r="E905" s="209"/>
      <c r="F905" s="209"/>
      <c r="G905" s="209"/>
      <c r="H905" s="209"/>
      <c r="I905" s="209"/>
      <c r="J905" s="209"/>
      <c r="K905" s="209"/>
      <c r="L905" s="209"/>
      <c r="M905" s="209"/>
      <c r="N905" s="209"/>
      <c r="O905" s="206"/>
      <c r="P905" s="206"/>
      <c r="Q905" s="206"/>
      <c r="R905" s="206"/>
      <c r="S905" s="206"/>
      <c r="T905" s="206"/>
      <c r="U905" s="206"/>
      <c r="V905" s="206"/>
      <c r="W905" s="206"/>
      <c r="X905" s="206"/>
      <c r="Y905" s="206"/>
      <c r="Z905" s="206"/>
    </row>
    <row r="906" spans="1:26" ht="15.75" hidden="1" customHeight="1" x14ac:dyDescent="0.25">
      <c r="A906" s="396"/>
      <c r="B906" s="260"/>
      <c r="C906" s="210"/>
      <c r="D906" s="209"/>
      <c r="E906" s="209"/>
      <c r="F906" s="209"/>
      <c r="G906" s="209"/>
      <c r="H906" s="209"/>
      <c r="I906" s="209"/>
      <c r="J906" s="209"/>
      <c r="K906" s="209"/>
      <c r="L906" s="209"/>
      <c r="M906" s="209"/>
      <c r="N906" s="209"/>
      <c r="O906" s="206"/>
      <c r="P906" s="206"/>
      <c r="Q906" s="206"/>
      <c r="R906" s="206"/>
      <c r="S906" s="206"/>
      <c r="T906" s="206"/>
      <c r="U906" s="206"/>
      <c r="V906" s="206"/>
      <c r="W906" s="206"/>
      <c r="X906" s="206"/>
      <c r="Y906" s="206"/>
      <c r="Z906" s="206"/>
    </row>
    <row r="907" spans="1:26" ht="15.75" hidden="1" customHeight="1" x14ac:dyDescent="0.25">
      <c r="A907" s="396"/>
      <c r="B907" s="260"/>
      <c r="C907" s="210"/>
      <c r="D907" s="209"/>
      <c r="E907" s="209"/>
      <c r="F907" s="209"/>
      <c r="G907" s="209"/>
      <c r="H907" s="209"/>
      <c r="I907" s="209"/>
      <c r="J907" s="209"/>
      <c r="K907" s="209"/>
      <c r="L907" s="209"/>
      <c r="M907" s="209"/>
      <c r="N907" s="209"/>
      <c r="O907" s="206"/>
      <c r="P907" s="206"/>
      <c r="Q907" s="206"/>
      <c r="R907" s="206"/>
      <c r="S907" s="206"/>
      <c r="T907" s="206"/>
      <c r="U907" s="206"/>
      <c r="V907" s="206"/>
      <c r="W907" s="206"/>
      <c r="X907" s="206"/>
      <c r="Y907" s="206"/>
      <c r="Z907" s="206"/>
    </row>
    <row r="908" spans="1:26" ht="15.75" hidden="1" customHeight="1" x14ac:dyDescent="0.25">
      <c r="A908" s="396"/>
      <c r="B908" s="260"/>
      <c r="C908" s="210"/>
      <c r="D908" s="209"/>
      <c r="E908" s="209"/>
      <c r="F908" s="209"/>
      <c r="G908" s="209"/>
      <c r="H908" s="209"/>
      <c r="I908" s="209"/>
      <c r="J908" s="209"/>
      <c r="K908" s="209"/>
      <c r="L908" s="209"/>
      <c r="M908" s="209"/>
      <c r="N908" s="209"/>
      <c r="O908" s="206"/>
      <c r="P908" s="206"/>
      <c r="Q908" s="206"/>
      <c r="R908" s="206"/>
      <c r="S908" s="206"/>
      <c r="T908" s="206"/>
      <c r="U908" s="206"/>
      <c r="V908" s="206"/>
      <c r="W908" s="206"/>
      <c r="X908" s="206"/>
      <c r="Y908" s="206"/>
      <c r="Z908" s="206"/>
    </row>
    <row r="909" spans="1:26" ht="15.75" hidden="1" customHeight="1" x14ac:dyDescent="0.25">
      <c r="A909" s="396"/>
      <c r="B909" s="260"/>
      <c r="C909" s="210"/>
      <c r="D909" s="209"/>
      <c r="E909" s="209"/>
      <c r="F909" s="209"/>
      <c r="G909" s="209"/>
      <c r="H909" s="209"/>
      <c r="I909" s="209"/>
      <c r="J909" s="209"/>
      <c r="K909" s="209"/>
      <c r="L909" s="209"/>
      <c r="M909" s="209"/>
      <c r="N909" s="209"/>
      <c r="O909" s="206"/>
      <c r="P909" s="206"/>
      <c r="Q909" s="206"/>
      <c r="R909" s="206"/>
      <c r="S909" s="206"/>
      <c r="T909" s="206"/>
      <c r="U909" s="206"/>
      <c r="V909" s="206"/>
      <c r="W909" s="206"/>
      <c r="X909" s="206"/>
      <c r="Y909" s="206"/>
      <c r="Z909" s="206"/>
    </row>
    <row r="910" spans="1:26" ht="15.75" hidden="1" customHeight="1" x14ac:dyDescent="0.25">
      <c r="A910" s="396"/>
      <c r="B910" s="260"/>
      <c r="C910" s="210"/>
      <c r="D910" s="209"/>
      <c r="E910" s="209"/>
      <c r="F910" s="209"/>
      <c r="G910" s="209"/>
      <c r="H910" s="209"/>
      <c r="I910" s="209"/>
      <c r="J910" s="209"/>
      <c r="K910" s="209"/>
      <c r="L910" s="209"/>
      <c r="M910" s="209"/>
      <c r="N910" s="209"/>
      <c r="O910" s="206"/>
      <c r="P910" s="206"/>
      <c r="Q910" s="206"/>
      <c r="R910" s="206"/>
      <c r="S910" s="206"/>
      <c r="T910" s="206"/>
      <c r="U910" s="206"/>
      <c r="V910" s="206"/>
      <c r="W910" s="206"/>
      <c r="X910" s="206"/>
      <c r="Y910" s="206"/>
      <c r="Z910" s="206"/>
    </row>
    <row r="911" spans="1:26" ht="15.75" hidden="1" customHeight="1" x14ac:dyDescent="0.25">
      <c r="A911" s="396"/>
      <c r="B911" s="260"/>
      <c r="C911" s="210"/>
      <c r="D911" s="209"/>
      <c r="E911" s="209"/>
      <c r="F911" s="209"/>
      <c r="G911" s="209"/>
      <c r="H911" s="209"/>
      <c r="I911" s="209"/>
      <c r="J911" s="209"/>
      <c r="K911" s="209"/>
      <c r="L911" s="209"/>
      <c r="M911" s="209"/>
      <c r="N911" s="209"/>
      <c r="O911" s="206"/>
      <c r="P911" s="206"/>
      <c r="Q911" s="206"/>
      <c r="R911" s="206"/>
      <c r="S911" s="206"/>
      <c r="T911" s="206"/>
      <c r="U911" s="206"/>
      <c r="V911" s="206"/>
      <c r="W911" s="206"/>
      <c r="X911" s="206"/>
      <c r="Y911" s="206"/>
      <c r="Z911" s="206"/>
    </row>
    <row r="912" spans="1:26" ht="15.75" hidden="1" customHeight="1" x14ac:dyDescent="0.25">
      <c r="A912" s="396"/>
      <c r="B912" s="260"/>
      <c r="C912" s="210"/>
      <c r="D912" s="209"/>
      <c r="E912" s="209"/>
      <c r="F912" s="209"/>
      <c r="G912" s="209"/>
      <c r="H912" s="209"/>
      <c r="I912" s="209"/>
      <c r="J912" s="209"/>
      <c r="K912" s="209"/>
      <c r="L912" s="209"/>
      <c r="M912" s="209"/>
      <c r="N912" s="209"/>
      <c r="O912" s="206"/>
      <c r="P912" s="206"/>
      <c r="Q912" s="206"/>
      <c r="R912" s="206"/>
      <c r="S912" s="206"/>
      <c r="T912" s="206"/>
      <c r="U912" s="206"/>
      <c r="V912" s="206"/>
      <c r="W912" s="206"/>
      <c r="X912" s="206"/>
      <c r="Y912" s="206"/>
      <c r="Z912" s="206"/>
    </row>
    <row r="913" spans="1:26" ht="15.75" hidden="1" customHeight="1" x14ac:dyDescent="0.25">
      <c r="A913" s="396"/>
      <c r="B913" s="260"/>
      <c r="C913" s="210"/>
      <c r="D913" s="209"/>
      <c r="E913" s="209"/>
      <c r="F913" s="209"/>
      <c r="G913" s="209"/>
      <c r="H913" s="209"/>
      <c r="I913" s="209"/>
      <c r="J913" s="209"/>
      <c r="K913" s="209"/>
      <c r="L913" s="209"/>
      <c r="M913" s="209"/>
      <c r="N913" s="209"/>
      <c r="O913" s="206"/>
      <c r="P913" s="206"/>
      <c r="Q913" s="206"/>
      <c r="R913" s="206"/>
      <c r="S913" s="206"/>
      <c r="T913" s="206"/>
      <c r="U913" s="206"/>
      <c r="V913" s="206"/>
      <c r="W913" s="206"/>
      <c r="X913" s="206"/>
      <c r="Y913" s="206"/>
      <c r="Z913" s="206"/>
    </row>
    <row r="914" spans="1:26" ht="15.75" hidden="1" customHeight="1" x14ac:dyDescent="0.25">
      <c r="A914" s="396"/>
      <c r="B914" s="260"/>
      <c r="C914" s="210"/>
      <c r="D914" s="209"/>
      <c r="E914" s="209"/>
      <c r="F914" s="209"/>
      <c r="G914" s="209"/>
      <c r="H914" s="209"/>
      <c r="I914" s="209"/>
      <c r="J914" s="209"/>
      <c r="K914" s="209"/>
      <c r="L914" s="209"/>
      <c r="M914" s="209"/>
      <c r="N914" s="209"/>
      <c r="O914" s="206"/>
      <c r="P914" s="206"/>
      <c r="Q914" s="206"/>
      <c r="R914" s="206"/>
      <c r="S914" s="206"/>
      <c r="T914" s="206"/>
      <c r="U914" s="206"/>
      <c r="V914" s="206"/>
      <c r="W914" s="206"/>
      <c r="X914" s="206"/>
      <c r="Y914" s="206"/>
      <c r="Z914" s="206"/>
    </row>
    <row r="915" spans="1:26" ht="15.75" hidden="1" customHeight="1" x14ac:dyDescent="0.25">
      <c r="A915" s="396"/>
      <c r="B915" s="260"/>
      <c r="C915" s="210"/>
      <c r="D915" s="209"/>
      <c r="E915" s="209"/>
      <c r="F915" s="209"/>
      <c r="G915" s="209"/>
      <c r="H915" s="209"/>
      <c r="I915" s="209"/>
      <c r="J915" s="209"/>
      <c r="K915" s="209"/>
      <c r="L915" s="209"/>
      <c r="M915" s="209"/>
      <c r="N915" s="209"/>
      <c r="O915" s="206"/>
      <c r="P915" s="206"/>
      <c r="Q915" s="206"/>
      <c r="R915" s="206"/>
      <c r="S915" s="206"/>
      <c r="T915" s="206"/>
      <c r="U915" s="206"/>
      <c r="V915" s="206"/>
      <c r="W915" s="206"/>
      <c r="X915" s="206"/>
      <c r="Y915" s="206"/>
      <c r="Z915" s="206"/>
    </row>
    <row r="916" spans="1:26" ht="15.75" hidden="1" customHeight="1" x14ac:dyDescent="0.25">
      <c r="A916" s="396"/>
      <c r="B916" s="260"/>
      <c r="C916" s="210"/>
      <c r="D916" s="209"/>
      <c r="E916" s="209"/>
      <c r="F916" s="209"/>
      <c r="G916" s="209"/>
      <c r="H916" s="209"/>
      <c r="I916" s="209"/>
      <c r="J916" s="209"/>
      <c r="K916" s="209"/>
      <c r="L916" s="209"/>
      <c r="M916" s="209"/>
      <c r="N916" s="209"/>
      <c r="O916" s="206"/>
      <c r="P916" s="206"/>
      <c r="Q916" s="206"/>
      <c r="R916" s="206"/>
      <c r="S916" s="206"/>
      <c r="T916" s="206"/>
      <c r="U916" s="206"/>
      <c r="V916" s="206"/>
      <c r="W916" s="206"/>
      <c r="X916" s="206"/>
      <c r="Y916" s="206"/>
      <c r="Z916" s="206"/>
    </row>
    <row r="917" spans="1:26" ht="15.75" hidden="1" customHeight="1" x14ac:dyDescent="0.25">
      <c r="A917" s="396"/>
      <c r="B917" s="260"/>
      <c r="C917" s="210"/>
      <c r="D917" s="209"/>
      <c r="E917" s="209"/>
      <c r="F917" s="209"/>
      <c r="G917" s="209"/>
      <c r="H917" s="209"/>
      <c r="I917" s="209"/>
      <c r="J917" s="209"/>
      <c r="K917" s="209"/>
      <c r="L917" s="209"/>
      <c r="M917" s="209"/>
      <c r="N917" s="209"/>
      <c r="O917" s="206"/>
      <c r="P917" s="206"/>
      <c r="Q917" s="206"/>
      <c r="R917" s="206"/>
      <c r="S917" s="206"/>
      <c r="T917" s="206"/>
      <c r="U917" s="206"/>
      <c r="V917" s="206"/>
      <c r="W917" s="206"/>
      <c r="X917" s="206"/>
      <c r="Y917" s="206"/>
      <c r="Z917" s="206"/>
    </row>
    <row r="918" spans="1:26" ht="15.75" hidden="1" customHeight="1" x14ac:dyDescent="0.25">
      <c r="A918" s="396"/>
      <c r="B918" s="260"/>
      <c r="C918" s="210"/>
      <c r="D918" s="209"/>
      <c r="E918" s="209"/>
      <c r="F918" s="209"/>
      <c r="G918" s="209"/>
      <c r="H918" s="209"/>
      <c r="I918" s="209"/>
      <c r="J918" s="209"/>
      <c r="K918" s="209"/>
      <c r="L918" s="209"/>
      <c r="M918" s="209"/>
      <c r="N918" s="209"/>
      <c r="O918" s="206"/>
      <c r="P918" s="206"/>
      <c r="Q918" s="206"/>
      <c r="R918" s="206"/>
      <c r="S918" s="206"/>
      <c r="T918" s="206"/>
      <c r="U918" s="206"/>
      <c r="V918" s="206"/>
      <c r="W918" s="206"/>
      <c r="X918" s="206"/>
      <c r="Y918" s="206"/>
      <c r="Z918" s="206"/>
    </row>
    <row r="919" spans="1:26" ht="15.75" hidden="1" customHeight="1" x14ac:dyDescent="0.25">
      <c r="A919" s="396"/>
      <c r="B919" s="260"/>
      <c r="C919" s="210"/>
      <c r="D919" s="209"/>
      <c r="E919" s="209"/>
      <c r="F919" s="209"/>
      <c r="G919" s="209"/>
      <c r="H919" s="209"/>
      <c r="I919" s="209"/>
      <c r="J919" s="209"/>
      <c r="K919" s="209"/>
      <c r="L919" s="209"/>
      <c r="M919" s="209"/>
      <c r="N919" s="209"/>
      <c r="O919" s="206"/>
      <c r="P919" s="206"/>
      <c r="Q919" s="206"/>
      <c r="R919" s="206"/>
      <c r="S919" s="206"/>
      <c r="T919" s="206"/>
      <c r="U919" s="206"/>
      <c r="V919" s="206"/>
      <c r="W919" s="206"/>
      <c r="X919" s="206"/>
      <c r="Y919" s="206"/>
      <c r="Z919" s="206"/>
    </row>
    <row r="920" spans="1:26" ht="15.75" hidden="1" customHeight="1" x14ac:dyDescent="0.25">
      <c r="A920" s="396"/>
      <c r="B920" s="260"/>
      <c r="C920" s="210"/>
      <c r="D920" s="209"/>
      <c r="E920" s="209"/>
      <c r="F920" s="209"/>
      <c r="G920" s="209"/>
      <c r="H920" s="209"/>
      <c r="I920" s="209"/>
      <c r="J920" s="209"/>
      <c r="K920" s="209"/>
      <c r="L920" s="209"/>
      <c r="M920" s="209"/>
      <c r="N920" s="209"/>
      <c r="O920" s="206"/>
      <c r="P920" s="206"/>
      <c r="Q920" s="206"/>
      <c r="R920" s="206"/>
      <c r="S920" s="206"/>
      <c r="T920" s="206"/>
      <c r="U920" s="206"/>
      <c r="V920" s="206"/>
      <c r="W920" s="206"/>
      <c r="X920" s="206"/>
      <c r="Y920" s="206"/>
      <c r="Z920" s="206"/>
    </row>
    <row r="921" spans="1:26" ht="15.75" hidden="1" customHeight="1" x14ac:dyDescent="0.25">
      <c r="A921" s="396"/>
      <c r="B921" s="260"/>
      <c r="C921" s="210"/>
      <c r="D921" s="209"/>
      <c r="E921" s="209"/>
      <c r="F921" s="209"/>
      <c r="G921" s="209"/>
      <c r="H921" s="209"/>
      <c r="I921" s="209"/>
      <c r="J921" s="209"/>
      <c r="K921" s="209"/>
      <c r="L921" s="209"/>
      <c r="M921" s="209"/>
      <c r="N921" s="209"/>
      <c r="O921" s="206"/>
      <c r="P921" s="206"/>
      <c r="Q921" s="206"/>
      <c r="R921" s="206"/>
      <c r="S921" s="206"/>
      <c r="T921" s="206"/>
      <c r="U921" s="206"/>
      <c r="V921" s="206"/>
      <c r="W921" s="206"/>
      <c r="X921" s="206"/>
      <c r="Y921" s="206"/>
      <c r="Z921" s="206"/>
    </row>
    <row r="922" spans="1:26" ht="15.75" hidden="1" customHeight="1" x14ac:dyDescent="0.25">
      <c r="A922" s="396"/>
      <c r="B922" s="260"/>
      <c r="C922" s="210"/>
      <c r="D922" s="209"/>
      <c r="E922" s="209"/>
      <c r="F922" s="209"/>
      <c r="G922" s="209"/>
      <c r="H922" s="209"/>
      <c r="I922" s="209"/>
      <c r="J922" s="209"/>
      <c r="K922" s="209"/>
      <c r="L922" s="209"/>
      <c r="M922" s="209"/>
      <c r="N922" s="209"/>
      <c r="O922" s="206"/>
      <c r="P922" s="206"/>
      <c r="Q922" s="206"/>
      <c r="R922" s="206"/>
      <c r="S922" s="206"/>
      <c r="T922" s="206"/>
      <c r="U922" s="206"/>
      <c r="V922" s="206"/>
      <c r="W922" s="206"/>
      <c r="X922" s="206"/>
      <c r="Y922" s="206"/>
      <c r="Z922" s="206"/>
    </row>
    <row r="923" spans="1:26" ht="15.75" hidden="1" customHeight="1" x14ac:dyDescent="0.25">
      <c r="A923" s="396"/>
      <c r="B923" s="260"/>
      <c r="C923" s="210"/>
      <c r="D923" s="209"/>
      <c r="E923" s="209"/>
      <c r="F923" s="209"/>
      <c r="G923" s="209"/>
      <c r="H923" s="209"/>
      <c r="I923" s="209"/>
      <c r="J923" s="209"/>
      <c r="K923" s="209"/>
      <c r="L923" s="209"/>
      <c r="M923" s="209"/>
      <c r="N923" s="209"/>
      <c r="O923" s="206"/>
      <c r="P923" s="206"/>
      <c r="Q923" s="206"/>
      <c r="R923" s="206"/>
      <c r="S923" s="206"/>
      <c r="T923" s="206"/>
      <c r="U923" s="206"/>
      <c r="V923" s="206"/>
      <c r="W923" s="206"/>
      <c r="X923" s="206"/>
      <c r="Y923" s="206"/>
      <c r="Z923" s="206"/>
    </row>
    <row r="924" spans="1:26" ht="15.75" hidden="1" customHeight="1" x14ac:dyDescent="0.25">
      <c r="A924" s="396"/>
      <c r="B924" s="260"/>
      <c r="C924" s="210"/>
      <c r="D924" s="209"/>
      <c r="E924" s="209"/>
      <c r="F924" s="209"/>
      <c r="G924" s="209"/>
      <c r="H924" s="209"/>
      <c r="I924" s="209"/>
      <c r="J924" s="209"/>
      <c r="K924" s="209"/>
      <c r="L924" s="209"/>
      <c r="M924" s="209"/>
      <c r="N924" s="209"/>
      <c r="O924" s="206"/>
      <c r="P924" s="206"/>
      <c r="Q924" s="206"/>
      <c r="R924" s="206"/>
      <c r="S924" s="206"/>
      <c r="T924" s="206"/>
      <c r="U924" s="206"/>
      <c r="V924" s="206"/>
      <c r="W924" s="206"/>
      <c r="X924" s="206"/>
      <c r="Y924" s="206"/>
      <c r="Z924" s="206"/>
    </row>
    <row r="925" spans="1:26" ht="15.75" hidden="1" customHeight="1" x14ac:dyDescent="0.25">
      <c r="A925" s="396"/>
      <c r="B925" s="260"/>
      <c r="C925" s="210"/>
      <c r="D925" s="209"/>
      <c r="E925" s="209"/>
      <c r="F925" s="209"/>
      <c r="G925" s="209"/>
      <c r="H925" s="209"/>
      <c r="I925" s="209"/>
      <c r="J925" s="209"/>
      <c r="K925" s="209"/>
      <c r="L925" s="209"/>
      <c r="M925" s="209"/>
      <c r="N925" s="209"/>
      <c r="O925" s="206"/>
      <c r="P925" s="206"/>
      <c r="Q925" s="206"/>
      <c r="R925" s="206"/>
      <c r="S925" s="206"/>
      <c r="T925" s="206"/>
      <c r="U925" s="206"/>
      <c r="V925" s="206"/>
      <c r="W925" s="206"/>
      <c r="X925" s="206"/>
      <c r="Y925" s="206"/>
      <c r="Z925" s="206"/>
    </row>
    <row r="926" spans="1:26" ht="15.75" hidden="1" customHeight="1" x14ac:dyDescent="0.25">
      <c r="A926" s="396"/>
      <c r="B926" s="260"/>
      <c r="C926" s="210"/>
      <c r="D926" s="209"/>
      <c r="E926" s="209"/>
      <c r="F926" s="209"/>
      <c r="G926" s="209"/>
      <c r="H926" s="209"/>
      <c r="I926" s="209"/>
      <c r="J926" s="209"/>
      <c r="K926" s="209"/>
      <c r="L926" s="209"/>
      <c r="M926" s="209"/>
      <c r="N926" s="209"/>
      <c r="O926" s="206"/>
      <c r="P926" s="206"/>
      <c r="Q926" s="206"/>
      <c r="R926" s="206"/>
      <c r="S926" s="206"/>
      <c r="T926" s="206"/>
      <c r="U926" s="206"/>
      <c r="V926" s="206"/>
      <c r="W926" s="206"/>
      <c r="X926" s="206"/>
      <c r="Y926" s="206"/>
      <c r="Z926" s="206"/>
    </row>
    <row r="927" spans="1:26" ht="15.75" hidden="1" customHeight="1" x14ac:dyDescent="0.25">
      <c r="A927" s="396"/>
      <c r="B927" s="260"/>
      <c r="C927" s="210"/>
      <c r="D927" s="209"/>
      <c r="E927" s="209"/>
      <c r="F927" s="209"/>
      <c r="G927" s="209"/>
      <c r="H927" s="209"/>
      <c r="I927" s="209"/>
      <c r="J927" s="209"/>
      <c r="K927" s="209"/>
      <c r="L927" s="209"/>
      <c r="M927" s="209"/>
      <c r="N927" s="209"/>
      <c r="O927" s="206"/>
      <c r="P927" s="206"/>
      <c r="Q927" s="206"/>
      <c r="R927" s="206"/>
      <c r="S927" s="206"/>
      <c r="T927" s="206"/>
      <c r="U927" s="206"/>
      <c r="V927" s="206"/>
      <c r="W927" s="206"/>
      <c r="X927" s="206"/>
      <c r="Y927" s="206"/>
      <c r="Z927" s="206"/>
    </row>
    <row r="928" spans="1:26" ht="15.75" hidden="1" customHeight="1" x14ac:dyDescent="0.25">
      <c r="A928" s="396"/>
      <c r="B928" s="260"/>
      <c r="C928" s="210"/>
      <c r="D928" s="209"/>
      <c r="E928" s="209"/>
      <c r="F928" s="209"/>
      <c r="G928" s="209"/>
      <c r="H928" s="209"/>
      <c r="I928" s="209"/>
      <c r="J928" s="209"/>
      <c r="K928" s="209"/>
      <c r="L928" s="209"/>
      <c r="M928" s="209"/>
      <c r="N928" s="209"/>
      <c r="O928" s="206"/>
      <c r="P928" s="206"/>
      <c r="Q928" s="206"/>
      <c r="R928" s="206"/>
      <c r="S928" s="206"/>
      <c r="T928" s="206"/>
      <c r="U928" s="206"/>
      <c r="V928" s="206"/>
      <c r="W928" s="206"/>
      <c r="X928" s="206"/>
      <c r="Y928" s="206"/>
      <c r="Z928" s="206"/>
    </row>
    <row r="929" spans="1:26" ht="15.75" hidden="1" customHeight="1" x14ac:dyDescent="0.25">
      <c r="A929" s="396"/>
      <c r="B929" s="260"/>
      <c r="C929" s="210"/>
      <c r="D929" s="209"/>
      <c r="E929" s="209"/>
      <c r="F929" s="209"/>
      <c r="G929" s="209"/>
      <c r="H929" s="209"/>
      <c r="I929" s="209"/>
      <c r="J929" s="209"/>
      <c r="K929" s="209"/>
      <c r="L929" s="209"/>
      <c r="M929" s="209"/>
      <c r="N929" s="209"/>
      <c r="O929" s="206"/>
      <c r="P929" s="206"/>
      <c r="Q929" s="206"/>
      <c r="R929" s="206"/>
      <c r="S929" s="206"/>
      <c r="T929" s="206"/>
      <c r="U929" s="206"/>
      <c r="V929" s="206"/>
      <c r="W929" s="206"/>
      <c r="X929" s="206"/>
      <c r="Y929" s="206"/>
      <c r="Z929" s="206"/>
    </row>
    <row r="930" spans="1:26" ht="15.75" hidden="1" customHeight="1" x14ac:dyDescent="0.25">
      <c r="A930" s="396"/>
      <c r="B930" s="260"/>
      <c r="C930" s="210"/>
      <c r="D930" s="209"/>
      <c r="E930" s="209"/>
      <c r="F930" s="209"/>
      <c r="G930" s="209"/>
      <c r="H930" s="209"/>
      <c r="I930" s="209"/>
      <c r="J930" s="209"/>
      <c r="K930" s="209"/>
      <c r="L930" s="209"/>
      <c r="M930" s="209"/>
      <c r="N930" s="209"/>
      <c r="O930" s="206"/>
      <c r="P930" s="206"/>
      <c r="Q930" s="206"/>
      <c r="R930" s="206"/>
      <c r="S930" s="206"/>
      <c r="T930" s="206"/>
      <c r="U930" s="206"/>
      <c r="V930" s="206"/>
      <c r="W930" s="206"/>
      <c r="X930" s="206"/>
      <c r="Y930" s="206"/>
      <c r="Z930" s="206"/>
    </row>
    <row r="931" spans="1:26" ht="15.75" hidden="1" customHeight="1" x14ac:dyDescent="0.25">
      <c r="A931" s="396"/>
      <c r="B931" s="260"/>
      <c r="C931" s="210"/>
      <c r="D931" s="209"/>
      <c r="E931" s="209"/>
      <c r="F931" s="209"/>
      <c r="G931" s="209"/>
      <c r="H931" s="209"/>
      <c r="I931" s="209"/>
      <c r="J931" s="209"/>
      <c r="K931" s="209"/>
      <c r="L931" s="209"/>
      <c r="M931" s="209"/>
      <c r="N931" s="209"/>
      <c r="O931" s="206"/>
      <c r="P931" s="206"/>
      <c r="Q931" s="206"/>
      <c r="R931" s="206"/>
      <c r="S931" s="206"/>
      <c r="T931" s="206"/>
      <c r="U931" s="206"/>
      <c r="V931" s="206"/>
      <c r="W931" s="206"/>
      <c r="X931" s="206"/>
      <c r="Y931" s="206"/>
      <c r="Z931" s="206"/>
    </row>
    <row r="932" spans="1:26" ht="15.75" hidden="1" customHeight="1" x14ac:dyDescent="0.25">
      <c r="A932" s="396"/>
      <c r="B932" s="260"/>
      <c r="C932" s="210"/>
      <c r="D932" s="209"/>
      <c r="E932" s="209"/>
      <c r="F932" s="209"/>
      <c r="G932" s="209"/>
      <c r="H932" s="209"/>
      <c r="I932" s="209"/>
      <c r="J932" s="209"/>
      <c r="K932" s="209"/>
      <c r="L932" s="209"/>
      <c r="M932" s="209"/>
      <c r="N932" s="209"/>
      <c r="O932" s="206"/>
      <c r="P932" s="206"/>
      <c r="Q932" s="206"/>
      <c r="R932" s="206"/>
      <c r="S932" s="206"/>
      <c r="T932" s="206"/>
      <c r="U932" s="206"/>
      <c r="V932" s="206"/>
      <c r="W932" s="206"/>
      <c r="X932" s="206"/>
      <c r="Y932" s="206"/>
      <c r="Z932" s="206"/>
    </row>
    <row r="933" spans="1:26" ht="15.75" hidden="1" customHeight="1" x14ac:dyDescent="0.25">
      <c r="A933" s="396"/>
      <c r="B933" s="260"/>
      <c r="C933" s="210"/>
      <c r="D933" s="209"/>
      <c r="E933" s="209"/>
      <c r="F933" s="209"/>
      <c r="G933" s="209"/>
      <c r="H933" s="209"/>
      <c r="I933" s="209"/>
      <c r="J933" s="209"/>
      <c r="K933" s="209"/>
      <c r="L933" s="209"/>
      <c r="M933" s="209"/>
      <c r="N933" s="209"/>
      <c r="O933" s="206"/>
      <c r="P933" s="206"/>
      <c r="Q933" s="206"/>
      <c r="R933" s="206"/>
      <c r="S933" s="206"/>
      <c r="T933" s="206"/>
      <c r="U933" s="206"/>
      <c r="V933" s="206"/>
      <c r="W933" s="206"/>
      <c r="X933" s="206"/>
      <c r="Y933" s="206"/>
      <c r="Z933" s="206"/>
    </row>
    <row r="934" spans="1:26" ht="15.75" hidden="1" customHeight="1" x14ac:dyDescent="0.25">
      <c r="A934" s="396"/>
      <c r="B934" s="260"/>
      <c r="C934" s="210"/>
      <c r="D934" s="209"/>
      <c r="E934" s="209"/>
      <c r="F934" s="209"/>
      <c r="G934" s="209"/>
      <c r="H934" s="209"/>
      <c r="I934" s="209"/>
      <c r="J934" s="209"/>
      <c r="K934" s="209"/>
      <c r="L934" s="209"/>
      <c r="M934" s="209"/>
      <c r="N934" s="209"/>
      <c r="O934" s="206"/>
      <c r="P934" s="206"/>
      <c r="Q934" s="206"/>
      <c r="R934" s="206"/>
      <c r="S934" s="206"/>
      <c r="T934" s="206"/>
      <c r="U934" s="206"/>
      <c r="V934" s="206"/>
      <c r="W934" s="206"/>
      <c r="X934" s="206"/>
      <c r="Y934" s="206"/>
      <c r="Z934" s="206"/>
    </row>
    <row r="935" spans="1:26" ht="15.75" hidden="1" customHeight="1" x14ac:dyDescent="0.25">
      <c r="A935" s="396"/>
      <c r="B935" s="260"/>
      <c r="C935" s="210"/>
      <c r="D935" s="209"/>
      <c r="E935" s="209"/>
      <c r="F935" s="209"/>
      <c r="G935" s="209"/>
      <c r="H935" s="209"/>
      <c r="I935" s="209"/>
      <c r="J935" s="209"/>
      <c r="K935" s="209"/>
      <c r="L935" s="209"/>
      <c r="M935" s="209"/>
      <c r="N935" s="209"/>
      <c r="O935" s="206"/>
      <c r="P935" s="206"/>
      <c r="Q935" s="206"/>
      <c r="R935" s="206"/>
      <c r="S935" s="206"/>
      <c r="T935" s="206"/>
      <c r="U935" s="206"/>
      <c r="V935" s="206"/>
      <c r="W935" s="206"/>
      <c r="X935" s="206"/>
      <c r="Y935" s="206"/>
      <c r="Z935" s="206"/>
    </row>
    <row r="936" spans="1:26" ht="15.75" hidden="1" customHeight="1" x14ac:dyDescent="0.25">
      <c r="A936" s="396"/>
      <c r="B936" s="260"/>
      <c r="C936" s="210"/>
      <c r="D936" s="209"/>
      <c r="E936" s="209"/>
      <c r="F936" s="209"/>
      <c r="G936" s="209"/>
      <c r="H936" s="209"/>
      <c r="I936" s="209"/>
      <c r="J936" s="209"/>
      <c r="K936" s="209"/>
      <c r="L936" s="209"/>
      <c r="M936" s="209"/>
      <c r="N936" s="209"/>
      <c r="O936" s="206"/>
      <c r="P936" s="206"/>
      <c r="Q936" s="206"/>
      <c r="R936" s="206"/>
      <c r="S936" s="206"/>
      <c r="T936" s="206"/>
      <c r="U936" s="206"/>
      <c r="V936" s="206"/>
      <c r="W936" s="206"/>
      <c r="X936" s="206"/>
      <c r="Y936" s="206"/>
      <c r="Z936" s="206"/>
    </row>
    <row r="937" spans="1:26" ht="15.75" hidden="1" customHeight="1" x14ac:dyDescent="0.25">
      <c r="A937" s="396"/>
      <c r="B937" s="260"/>
      <c r="C937" s="210"/>
      <c r="D937" s="209"/>
      <c r="E937" s="209"/>
      <c r="F937" s="209"/>
      <c r="G937" s="209"/>
      <c r="H937" s="209"/>
      <c r="I937" s="209"/>
      <c r="J937" s="209"/>
      <c r="K937" s="209"/>
      <c r="L937" s="209"/>
      <c r="M937" s="209"/>
      <c r="N937" s="209"/>
      <c r="O937" s="206"/>
      <c r="P937" s="206"/>
      <c r="Q937" s="206"/>
      <c r="R937" s="206"/>
      <c r="S937" s="206"/>
      <c r="T937" s="206"/>
      <c r="U937" s="206"/>
      <c r="V937" s="206"/>
      <c r="W937" s="206"/>
      <c r="X937" s="206"/>
      <c r="Y937" s="206"/>
      <c r="Z937" s="206"/>
    </row>
    <row r="938" spans="1:26" ht="15.75" hidden="1" customHeight="1" x14ac:dyDescent="0.25">
      <c r="A938" s="396"/>
      <c r="B938" s="260"/>
      <c r="C938" s="210"/>
      <c r="D938" s="209"/>
      <c r="E938" s="209"/>
      <c r="F938" s="209"/>
      <c r="G938" s="209"/>
      <c r="H938" s="209"/>
      <c r="I938" s="209"/>
      <c r="J938" s="209"/>
      <c r="K938" s="209"/>
      <c r="L938" s="209"/>
      <c r="M938" s="209"/>
      <c r="N938" s="209"/>
      <c r="O938" s="206"/>
      <c r="P938" s="206"/>
      <c r="Q938" s="206"/>
      <c r="R938" s="206"/>
      <c r="S938" s="206"/>
      <c r="T938" s="206"/>
      <c r="U938" s="206"/>
      <c r="V938" s="206"/>
      <c r="W938" s="206"/>
      <c r="X938" s="206"/>
      <c r="Y938" s="206"/>
      <c r="Z938" s="206"/>
    </row>
    <row r="939" spans="1:26" ht="15.75" hidden="1" customHeight="1" x14ac:dyDescent="0.25">
      <c r="A939" s="396"/>
      <c r="B939" s="260"/>
      <c r="C939" s="210"/>
      <c r="D939" s="209"/>
      <c r="E939" s="209"/>
      <c r="F939" s="209"/>
      <c r="G939" s="209"/>
      <c r="H939" s="209"/>
      <c r="I939" s="209"/>
      <c r="J939" s="209"/>
      <c r="K939" s="209"/>
      <c r="L939" s="209"/>
      <c r="M939" s="209"/>
      <c r="N939" s="209"/>
      <c r="O939" s="206"/>
      <c r="P939" s="206"/>
      <c r="Q939" s="206"/>
      <c r="R939" s="206"/>
      <c r="S939" s="206"/>
      <c r="T939" s="206"/>
      <c r="U939" s="206"/>
      <c r="V939" s="206"/>
      <c r="W939" s="206"/>
      <c r="X939" s="206"/>
      <c r="Y939" s="206"/>
      <c r="Z939" s="206"/>
    </row>
    <row r="940" spans="1:26" ht="15.75" hidden="1" customHeight="1" x14ac:dyDescent="0.25">
      <c r="A940" s="396"/>
      <c r="B940" s="260"/>
      <c r="C940" s="210"/>
      <c r="D940" s="209"/>
      <c r="E940" s="209"/>
      <c r="F940" s="209"/>
      <c r="G940" s="209"/>
      <c r="H940" s="209"/>
      <c r="I940" s="209"/>
      <c r="J940" s="209"/>
      <c r="K940" s="209"/>
      <c r="L940" s="209"/>
      <c r="M940" s="209"/>
      <c r="N940" s="209"/>
      <c r="O940" s="206"/>
      <c r="P940" s="206"/>
      <c r="Q940" s="206"/>
      <c r="R940" s="206"/>
      <c r="S940" s="206"/>
      <c r="T940" s="206"/>
      <c r="U940" s="206"/>
      <c r="V940" s="206"/>
      <c r="W940" s="206"/>
      <c r="X940" s="206"/>
      <c r="Y940" s="206"/>
      <c r="Z940" s="206"/>
    </row>
    <row r="941" spans="1:26" ht="15.75" hidden="1" customHeight="1" x14ac:dyDescent="0.25">
      <c r="A941" s="396"/>
      <c r="B941" s="260"/>
      <c r="C941" s="210"/>
      <c r="D941" s="209"/>
      <c r="E941" s="209"/>
      <c r="F941" s="209"/>
      <c r="G941" s="209"/>
      <c r="H941" s="209"/>
      <c r="I941" s="209"/>
      <c r="J941" s="209"/>
      <c r="K941" s="209"/>
      <c r="L941" s="209"/>
      <c r="M941" s="209"/>
      <c r="N941" s="209"/>
      <c r="O941" s="206"/>
      <c r="P941" s="206"/>
      <c r="Q941" s="206"/>
      <c r="R941" s="206"/>
      <c r="S941" s="206"/>
      <c r="T941" s="206"/>
      <c r="U941" s="206"/>
      <c r="V941" s="206"/>
      <c r="W941" s="206"/>
      <c r="X941" s="206"/>
      <c r="Y941" s="206"/>
      <c r="Z941" s="206"/>
    </row>
    <row r="942" spans="1:26" ht="15.75" hidden="1" customHeight="1" x14ac:dyDescent="0.25">
      <c r="A942" s="396"/>
      <c r="B942" s="260"/>
      <c r="C942" s="210"/>
      <c r="D942" s="209"/>
      <c r="E942" s="209"/>
      <c r="F942" s="209"/>
      <c r="G942" s="209"/>
      <c r="H942" s="209"/>
      <c r="I942" s="209"/>
      <c r="J942" s="209"/>
      <c r="K942" s="209"/>
      <c r="L942" s="209"/>
      <c r="M942" s="209"/>
      <c r="N942" s="209"/>
      <c r="O942" s="206"/>
      <c r="P942" s="206"/>
      <c r="Q942" s="206"/>
      <c r="R942" s="206"/>
      <c r="S942" s="206"/>
      <c r="T942" s="206"/>
      <c r="U942" s="206"/>
      <c r="V942" s="206"/>
      <c r="W942" s="206"/>
      <c r="X942" s="206"/>
      <c r="Y942" s="206"/>
      <c r="Z942" s="206"/>
    </row>
    <row r="943" spans="1:26" ht="15.75" hidden="1" customHeight="1" x14ac:dyDescent="0.25">
      <c r="A943" s="396"/>
      <c r="B943" s="260"/>
      <c r="C943" s="210"/>
      <c r="D943" s="209"/>
      <c r="E943" s="209"/>
      <c r="F943" s="209"/>
      <c r="G943" s="209"/>
      <c r="H943" s="209"/>
      <c r="I943" s="209"/>
      <c r="J943" s="209"/>
      <c r="K943" s="209"/>
      <c r="L943" s="209"/>
      <c r="M943" s="209"/>
      <c r="N943" s="209"/>
      <c r="O943" s="206"/>
      <c r="P943" s="206"/>
      <c r="Q943" s="206"/>
      <c r="R943" s="206"/>
      <c r="S943" s="206"/>
      <c r="T943" s="206"/>
      <c r="U943" s="206"/>
      <c r="V943" s="206"/>
      <c r="W943" s="206"/>
      <c r="X943" s="206"/>
      <c r="Y943" s="206"/>
      <c r="Z943" s="206"/>
    </row>
    <row r="944" spans="1:26" ht="15.75" hidden="1" customHeight="1" x14ac:dyDescent="0.25">
      <c r="A944" s="396"/>
      <c r="B944" s="260"/>
      <c r="C944" s="210"/>
      <c r="D944" s="209"/>
      <c r="E944" s="209"/>
      <c r="F944" s="209"/>
      <c r="G944" s="209"/>
      <c r="H944" s="209"/>
      <c r="I944" s="209"/>
      <c r="J944" s="209"/>
      <c r="K944" s="209"/>
      <c r="L944" s="209"/>
      <c r="M944" s="209"/>
      <c r="N944" s="209"/>
      <c r="O944" s="206"/>
      <c r="P944" s="206"/>
      <c r="Q944" s="206"/>
      <c r="R944" s="206"/>
      <c r="S944" s="206"/>
      <c r="T944" s="206"/>
      <c r="U944" s="206"/>
      <c r="V944" s="206"/>
      <c r="W944" s="206"/>
      <c r="X944" s="206"/>
      <c r="Y944" s="206"/>
      <c r="Z944" s="206"/>
    </row>
    <row r="945" spans="1:26" ht="15.75" hidden="1" customHeight="1" x14ac:dyDescent="0.25">
      <c r="A945" s="396"/>
      <c r="B945" s="260"/>
      <c r="C945" s="210"/>
      <c r="D945" s="209"/>
      <c r="E945" s="209"/>
      <c r="F945" s="209"/>
      <c r="G945" s="209"/>
      <c r="H945" s="209"/>
      <c r="I945" s="209"/>
      <c r="J945" s="209"/>
      <c r="K945" s="209"/>
      <c r="L945" s="209"/>
      <c r="M945" s="209"/>
      <c r="N945" s="209"/>
      <c r="O945" s="206"/>
      <c r="P945" s="206"/>
      <c r="Q945" s="206"/>
      <c r="R945" s="206"/>
      <c r="S945" s="206"/>
      <c r="T945" s="206"/>
      <c r="U945" s="206"/>
      <c r="V945" s="206"/>
      <c r="W945" s="206"/>
      <c r="X945" s="206"/>
      <c r="Y945" s="206"/>
      <c r="Z945" s="206"/>
    </row>
    <row r="946" spans="1:26" ht="15.75" hidden="1" customHeight="1" x14ac:dyDescent="0.25">
      <c r="A946" s="396"/>
      <c r="B946" s="260"/>
      <c r="C946" s="210"/>
      <c r="D946" s="209"/>
      <c r="E946" s="209"/>
      <c r="F946" s="209"/>
      <c r="G946" s="209"/>
      <c r="H946" s="209"/>
      <c r="I946" s="209"/>
      <c r="J946" s="209"/>
      <c r="K946" s="209"/>
      <c r="L946" s="209"/>
      <c r="M946" s="209"/>
      <c r="N946" s="209"/>
      <c r="O946" s="206"/>
      <c r="P946" s="206"/>
      <c r="Q946" s="206"/>
      <c r="R946" s="206"/>
      <c r="S946" s="206"/>
      <c r="T946" s="206"/>
      <c r="U946" s="206"/>
      <c r="V946" s="206"/>
      <c r="W946" s="206"/>
      <c r="X946" s="206"/>
      <c r="Y946" s="206"/>
      <c r="Z946" s="206"/>
    </row>
    <row r="947" spans="1:26" ht="15.75" hidden="1" customHeight="1" x14ac:dyDescent="0.25">
      <c r="A947" s="396"/>
      <c r="B947" s="260"/>
      <c r="C947" s="210"/>
      <c r="D947" s="209"/>
      <c r="E947" s="209"/>
      <c r="F947" s="209"/>
      <c r="G947" s="209"/>
      <c r="H947" s="209"/>
      <c r="I947" s="209"/>
      <c r="J947" s="209"/>
      <c r="K947" s="209"/>
      <c r="L947" s="209"/>
      <c r="M947" s="209"/>
      <c r="N947" s="209"/>
      <c r="O947" s="206"/>
      <c r="P947" s="206"/>
      <c r="Q947" s="206"/>
      <c r="R947" s="206"/>
      <c r="S947" s="206"/>
      <c r="T947" s="206"/>
      <c r="U947" s="206"/>
      <c r="V947" s="206"/>
      <c r="W947" s="206"/>
      <c r="X947" s="206"/>
      <c r="Y947" s="206"/>
      <c r="Z947" s="206"/>
    </row>
    <row r="948" spans="1:26" ht="15.75" hidden="1" customHeight="1" x14ac:dyDescent="0.25">
      <c r="A948" s="396"/>
      <c r="B948" s="260"/>
      <c r="C948" s="210"/>
      <c r="D948" s="209"/>
      <c r="E948" s="209"/>
      <c r="F948" s="209"/>
      <c r="G948" s="209"/>
      <c r="H948" s="209"/>
      <c r="I948" s="209"/>
      <c r="J948" s="209"/>
      <c r="K948" s="209"/>
      <c r="L948" s="209"/>
      <c r="M948" s="209"/>
      <c r="N948" s="209"/>
      <c r="O948" s="206"/>
      <c r="P948" s="206"/>
      <c r="Q948" s="206"/>
      <c r="R948" s="206"/>
      <c r="S948" s="206"/>
      <c r="T948" s="206"/>
      <c r="U948" s="206"/>
      <c r="V948" s="206"/>
      <c r="W948" s="206"/>
      <c r="X948" s="206"/>
      <c r="Y948" s="206"/>
      <c r="Z948" s="206"/>
    </row>
    <row r="949" spans="1:26" ht="15.75" hidden="1" customHeight="1" x14ac:dyDescent="0.25">
      <c r="A949" s="396"/>
      <c r="B949" s="260"/>
      <c r="C949" s="210"/>
      <c r="D949" s="209"/>
      <c r="E949" s="209"/>
      <c r="F949" s="209"/>
      <c r="G949" s="209"/>
      <c r="H949" s="209"/>
      <c r="I949" s="209"/>
      <c r="J949" s="209"/>
      <c r="K949" s="209"/>
      <c r="L949" s="209"/>
      <c r="M949" s="209"/>
      <c r="N949" s="209"/>
      <c r="O949" s="206"/>
      <c r="P949" s="206"/>
      <c r="Q949" s="206"/>
      <c r="R949" s="206"/>
      <c r="S949" s="206"/>
      <c r="T949" s="206"/>
      <c r="U949" s="206"/>
      <c r="V949" s="206"/>
      <c r="W949" s="206"/>
      <c r="X949" s="206"/>
      <c r="Y949" s="206"/>
      <c r="Z949" s="206"/>
    </row>
    <row r="950" spans="1:26" ht="15.75" hidden="1" customHeight="1" x14ac:dyDescent="0.25">
      <c r="A950" s="396"/>
      <c r="B950" s="260"/>
      <c r="C950" s="210"/>
      <c r="D950" s="209"/>
      <c r="E950" s="209"/>
      <c r="F950" s="209"/>
      <c r="G950" s="209"/>
      <c r="H950" s="209"/>
      <c r="I950" s="209"/>
      <c r="J950" s="209"/>
      <c r="K950" s="209"/>
      <c r="L950" s="209"/>
      <c r="M950" s="209"/>
      <c r="N950" s="209"/>
      <c r="O950" s="206"/>
      <c r="P950" s="206"/>
      <c r="Q950" s="206"/>
      <c r="R950" s="206"/>
      <c r="S950" s="206"/>
      <c r="T950" s="206"/>
      <c r="U950" s="206"/>
      <c r="V950" s="206"/>
      <c r="W950" s="206"/>
      <c r="X950" s="206"/>
      <c r="Y950" s="206"/>
      <c r="Z950" s="206"/>
    </row>
    <row r="951" spans="1:26" ht="15.75" hidden="1" customHeight="1" x14ac:dyDescent="0.25">
      <c r="A951" s="396"/>
      <c r="B951" s="260"/>
      <c r="C951" s="210"/>
      <c r="D951" s="209"/>
      <c r="E951" s="209"/>
      <c r="F951" s="209"/>
      <c r="G951" s="209"/>
      <c r="H951" s="209"/>
      <c r="I951" s="209"/>
      <c r="J951" s="209"/>
      <c r="K951" s="209"/>
      <c r="L951" s="209"/>
      <c r="M951" s="209"/>
      <c r="N951" s="209"/>
      <c r="O951" s="206"/>
      <c r="P951" s="206"/>
      <c r="Q951" s="206"/>
      <c r="R951" s="206"/>
      <c r="S951" s="206"/>
      <c r="T951" s="206"/>
      <c r="U951" s="206"/>
      <c r="V951" s="206"/>
      <c r="W951" s="206"/>
      <c r="X951" s="206"/>
      <c r="Y951" s="206"/>
      <c r="Z951" s="206"/>
    </row>
    <row r="952" spans="1:26" ht="15.75" hidden="1" customHeight="1" x14ac:dyDescent="0.25">
      <c r="A952" s="396"/>
      <c r="B952" s="260"/>
      <c r="C952" s="210"/>
      <c r="D952" s="209"/>
      <c r="E952" s="209"/>
      <c r="F952" s="209"/>
      <c r="G952" s="209"/>
      <c r="H952" s="209"/>
      <c r="I952" s="209"/>
      <c r="J952" s="209"/>
      <c r="K952" s="209"/>
      <c r="L952" s="209"/>
      <c r="M952" s="209"/>
      <c r="N952" s="209"/>
      <c r="O952" s="206"/>
      <c r="P952" s="206"/>
      <c r="Q952" s="206"/>
      <c r="R952" s="206"/>
      <c r="S952" s="206"/>
      <c r="T952" s="206"/>
      <c r="U952" s="206"/>
      <c r="V952" s="206"/>
      <c r="W952" s="206"/>
      <c r="X952" s="206"/>
      <c r="Y952" s="206"/>
      <c r="Z952" s="206"/>
    </row>
    <row r="953" spans="1:26" ht="15.75" hidden="1" customHeight="1" x14ac:dyDescent="0.25">
      <c r="A953" s="396"/>
      <c r="B953" s="260"/>
      <c r="C953" s="210"/>
      <c r="D953" s="209"/>
      <c r="E953" s="209"/>
      <c r="F953" s="209"/>
      <c r="G953" s="209"/>
      <c r="H953" s="209"/>
      <c r="I953" s="209"/>
      <c r="J953" s="209"/>
      <c r="K953" s="209"/>
      <c r="L953" s="209"/>
      <c r="M953" s="209"/>
      <c r="N953" s="209"/>
      <c r="O953" s="206"/>
      <c r="P953" s="206"/>
      <c r="Q953" s="206"/>
      <c r="R953" s="206"/>
      <c r="S953" s="206"/>
      <c r="T953" s="206"/>
      <c r="U953" s="206"/>
      <c r="V953" s="206"/>
      <c r="W953" s="206"/>
      <c r="X953" s="206"/>
      <c r="Y953" s="206"/>
      <c r="Z953" s="206"/>
    </row>
    <row r="954" spans="1:26" ht="15.75" hidden="1" customHeight="1" x14ac:dyDescent="0.25">
      <c r="A954" s="396"/>
      <c r="B954" s="260"/>
      <c r="C954" s="210"/>
      <c r="D954" s="209"/>
      <c r="E954" s="209"/>
      <c r="F954" s="209"/>
      <c r="G954" s="209"/>
      <c r="H954" s="209"/>
      <c r="I954" s="209"/>
      <c r="J954" s="209"/>
      <c r="K954" s="209"/>
      <c r="L954" s="209"/>
      <c r="M954" s="209"/>
      <c r="N954" s="209"/>
      <c r="O954" s="206"/>
      <c r="P954" s="206"/>
      <c r="Q954" s="206"/>
      <c r="R954" s="206"/>
      <c r="S954" s="206"/>
      <c r="T954" s="206"/>
      <c r="U954" s="206"/>
      <c r="V954" s="206"/>
      <c r="W954" s="206"/>
      <c r="X954" s="206"/>
      <c r="Y954" s="206"/>
      <c r="Z954" s="206"/>
    </row>
    <row r="955" spans="1:26" ht="15.75" hidden="1" customHeight="1" x14ac:dyDescent="0.25">
      <c r="A955" s="396"/>
      <c r="B955" s="260"/>
      <c r="C955" s="210"/>
      <c r="D955" s="209"/>
      <c r="E955" s="209"/>
      <c r="F955" s="209"/>
      <c r="G955" s="209"/>
      <c r="H955" s="209"/>
      <c r="I955" s="209"/>
      <c r="J955" s="209"/>
      <c r="K955" s="209"/>
      <c r="L955" s="209"/>
      <c r="M955" s="209"/>
      <c r="N955" s="209"/>
      <c r="O955" s="206"/>
      <c r="P955" s="206"/>
      <c r="Q955" s="206"/>
      <c r="R955" s="206"/>
      <c r="S955" s="206"/>
      <c r="T955" s="206"/>
      <c r="U955" s="206"/>
      <c r="V955" s="206"/>
      <c r="W955" s="206"/>
      <c r="X955" s="206"/>
      <c r="Y955" s="206"/>
      <c r="Z955" s="206"/>
    </row>
    <row r="956" spans="1:26" ht="15.75" hidden="1" customHeight="1" x14ac:dyDescent="0.25">
      <c r="A956" s="396"/>
      <c r="B956" s="260"/>
      <c r="C956" s="210"/>
      <c r="D956" s="209"/>
      <c r="E956" s="209"/>
      <c r="F956" s="209"/>
      <c r="G956" s="209"/>
      <c r="H956" s="209"/>
      <c r="I956" s="209"/>
      <c r="J956" s="209"/>
      <c r="K956" s="209"/>
      <c r="L956" s="209"/>
      <c r="M956" s="209"/>
      <c r="N956" s="209"/>
      <c r="O956" s="206"/>
      <c r="P956" s="206"/>
      <c r="Q956" s="206"/>
      <c r="R956" s="206"/>
      <c r="S956" s="206"/>
      <c r="T956" s="206"/>
      <c r="U956" s="206"/>
      <c r="V956" s="206"/>
      <c r="W956" s="206"/>
      <c r="X956" s="206"/>
      <c r="Y956" s="206"/>
      <c r="Z956" s="206"/>
    </row>
    <row r="957" spans="1:26" ht="15.75" hidden="1" customHeight="1" x14ac:dyDescent="0.25">
      <c r="A957" s="396"/>
      <c r="B957" s="260"/>
      <c r="C957" s="210"/>
      <c r="D957" s="209"/>
      <c r="E957" s="209"/>
      <c r="F957" s="209"/>
      <c r="G957" s="209"/>
      <c r="H957" s="209"/>
      <c r="I957" s="209"/>
      <c r="J957" s="209"/>
      <c r="K957" s="209"/>
      <c r="L957" s="209"/>
      <c r="M957" s="209"/>
      <c r="N957" s="209"/>
      <c r="O957" s="206"/>
      <c r="P957" s="206"/>
      <c r="Q957" s="206"/>
      <c r="R957" s="206"/>
      <c r="S957" s="206"/>
      <c r="T957" s="206"/>
      <c r="U957" s="206"/>
      <c r="V957" s="206"/>
      <c r="W957" s="206"/>
      <c r="X957" s="206"/>
      <c r="Y957" s="206"/>
      <c r="Z957" s="206"/>
    </row>
    <row r="958" spans="1:26" ht="15.75" hidden="1" customHeight="1" x14ac:dyDescent="0.25">
      <c r="A958" s="396"/>
      <c r="B958" s="260"/>
      <c r="C958" s="210"/>
      <c r="D958" s="209"/>
      <c r="E958" s="209"/>
      <c r="F958" s="209"/>
      <c r="G958" s="209"/>
      <c r="H958" s="209"/>
      <c r="I958" s="209"/>
      <c r="J958" s="209"/>
      <c r="K958" s="209"/>
      <c r="L958" s="209"/>
      <c r="M958" s="209"/>
      <c r="N958" s="209"/>
      <c r="O958" s="206"/>
      <c r="P958" s="206"/>
      <c r="Q958" s="206"/>
      <c r="R958" s="206"/>
      <c r="S958" s="206"/>
      <c r="T958" s="206"/>
      <c r="U958" s="206"/>
      <c r="V958" s="206"/>
      <c r="W958" s="206"/>
      <c r="X958" s="206"/>
      <c r="Y958" s="206"/>
      <c r="Z958" s="206"/>
    </row>
    <row r="959" spans="1:26" ht="15.75" hidden="1" customHeight="1" x14ac:dyDescent="0.25">
      <c r="A959" s="396"/>
      <c r="B959" s="260"/>
      <c r="C959" s="210"/>
      <c r="D959" s="209"/>
      <c r="E959" s="209"/>
      <c r="F959" s="209"/>
      <c r="G959" s="209"/>
      <c r="H959" s="209"/>
      <c r="I959" s="209"/>
      <c r="J959" s="209"/>
      <c r="K959" s="209"/>
      <c r="L959" s="209"/>
      <c r="M959" s="209"/>
      <c r="N959" s="209"/>
      <c r="O959" s="206"/>
      <c r="P959" s="206"/>
      <c r="Q959" s="206"/>
      <c r="R959" s="206"/>
      <c r="S959" s="206"/>
      <c r="T959" s="206"/>
      <c r="U959" s="206"/>
      <c r="V959" s="206"/>
      <c r="W959" s="206"/>
      <c r="X959" s="206"/>
      <c r="Y959" s="206"/>
      <c r="Z959" s="206"/>
    </row>
    <row r="960" spans="1:26" ht="15.75" hidden="1" customHeight="1" x14ac:dyDescent="0.25">
      <c r="A960" s="396"/>
      <c r="B960" s="260"/>
      <c r="C960" s="210"/>
      <c r="D960" s="209"/>
      <c r="E960" s="209"/>
      <c r="F960" s="209"/>
      <c r="G960" s="209"/>
      <c r="H960" s="209"/>
      <c r="I960" s="209"/>
      <c r="J960" s="209"/>
      <c r="K960" s="209"/>
      <c r="L960" s="209"/>
      <c r="M960" s="209"/>
      <c r="N960" s="209"/>
      <c r="O960" s="206"/>
      <c r="P960" s="206"/>
      <c r="Q960" s="206"/>
      <c r="R960" s="206"/>
      <c r="S960" s="206"/>
      <c r="T960" s="206"/>
      <c r="U960" s="206"/>
      <c r="V960" s="206"/>
      <c r="W960" s="206"/>
      <c r="X960" s="206"/>
      <c r="Y960" s="206"/>
      <c r="Z960" s="206"/>
    </row>
    <row r="961" spans="1:26" ht="15.75" hidden="1" customHeight="1" x14ac:dyDescent="0.25">
      <c r="A961" s="396"/>
      <c r="B961" s="260"/>
      <c r="C961" s="210"/>
      <c r="D961" s="209"/>
      <c r="E961" s="209"/>
      <c r="F961" s="209"/>
      <c r="G961" s="209"/>
      <c r="H961" s="209"/>
      <c r="I961" s="209"/>
      <c r="J961" s="209"/>
      <c r="K961" s="209"/>
      <c r="L961" s="209"/>
      <c r="M961" s="209"/>
      <c r="N961" s="209"/>
      <c r="O961" s="206"/>
      <c r="P961" s="206"/>
      <c r="Q961" s="206"/>
      <c r="R961" s="206"/>
      <c r="S961" s="206"/>
      <c r="T961" s="206"/>
      <c r="U961" s="206"/>
      <c r="V961" s="206"/>
      <c r="W961" s="206"/>
      <c r="X961" s="206"/>
      <c r="Y961" s="206"/>
      <c r="Z961" s="206"/>
    </row>
    <row r="962" spans="1:26" ht="15.75" hidden="1" customHeight="1" x14ac:dyDescent="0.25">
      <c r="A962" s="396"/>
      <c r="B962" s="260"/>
      <c r="C962" s="210"/>
      <c r="D962" s="209"/>
      <c r="E962" s="209"/>
      <c r="F962" s="209"/>
      <c r="G962" s="209"/>
      <c r="H962" s="209"/>
      <c r="I962" s="209"/>
      <c r="J962" s="209"/>
      <c r="K962" s="209"/>
      <c r="L962" s="209"/>
      <c r="M962" s="209"/>
      <c r="N962" s="209"/>
      <c r="O962" s="206"/>
      <c r="P962" s="206"/>
      <c r="Q962" s="206"/>
      <c r="R962" s="206"/>
      <c r="S962" s="206"/>
      <c r="T962" s="206"/>
      <c r="U962" s="206"/>
      <c r="V962" s="206"/>
      <c r="W962" s="206"/>
      <c r="X962" s="206"/>
      <c r="Y962" s="206"/>
      <c r="Z962" s="206"/>
    </row>
    <row r="963" spans="1:26" ht="15.75" hidden="1" customHeight="1" x14ac:dyDescent="0.25">
      <c r="A963" s="396"/>
      <c r="B963" s="260"/>
      <c r="C963" s="210"/>
      <c r="D963" s="209"/>
      <c r="E963" s="209"/>
      <c r="F963" s="209"/>
      <c r="G963" s="209"/>
      <c r="H963" s="209"/>
      <c r="I963" s="209"/>
      <c r="J963" s="209"/>
      <c r="K963" s="209"/>
      <c r="L963" s="209"/>
      <c r="M963" s="209"/>
      <c r="N963" s="209"/>
      <c r="O963" s="206"/>
      <c r="P963" s="206"/>
      <c r="Q963" s="206"/>
      <c r="R963" s="206"/>
      <c r="S963" s="206"/>
      <c r="T963" s="206"/>
      <c r="U963" s="206"/>
      <c r="V963" s="206"/>
      <c r="W963" s="206"/>
      <c r="X963" s="206"/>
      <c r="Y963" s="206"/>
      <c r="Z963" s="206"/>
    </row>
    <row r="964" spans="1:26" ht="15.75" hidden="1" customHeight="1" x14ac:dyDescent="0.25">
      <c r="A964" s="396"/>
      <c r="B964" s="260"/>
      <c r="C964" s="210"/>
      <c r="D964" s="209"/>
      <c r="E964" s="209"/>
      <c r="F964" s="209"/>
      <c r="G964" s="209"/>
      <c r="H964" s="209"/>
      <c r="I964" s="209"/>
      <c r="J964" s="209"/>
      <c r="K964" s="209"/>
      <c r="L964" s="209"/>
      <c r="M964" s="209"/>
      <c r="N964" s="209"/>
      <c r="O964" s="206"/>
      <c r="P964" s="206"/>
      <c r="Q964" s="206"/>
      <c r="R964" s="206"/>
      <c r="S964" s="206"/>
      <c r="T964" s="206"/>
      <c r="U964" s="206"/>
      <c r="V964" s="206"/>
      <c r="W964" s="206"/>
      <c r="X964" s="206"/>
      <c r="Y964" s="206"/>
      <c r="Z964" s="206"/>
    </row>
    <row r="965" spans="1:26" ht="15.75" hidden="1" customHeight="1" x14ac:dyDescent="0.25">
      <c r="A965" s="396"/>
      <c r="B965" s="260"/>
      <c r="C965" s="210"/>
      <c r="D965" s="209"/>
      <c r="E965" s="209"/>
      <c r="F965" s="209"/>
      <c r="G965" s="209"/>
      <c r="H965" s="209"/>
      <c r="I965" s="209"/>
      <c r="J965" s="209"/>
      <c r="K965" s="209"/>
      <c r="L965" s="209"/>
      <c r="M965" s="209"/>
      <c r="N965" s="209"/>
      <c r="O965" s="206"/>
      <c r="P965" s="206"/>
      <c r="Q965" s="206"/>
      <c r="R965" s="206"/>
      <c r="S965" s="206"/>
      <c r="T965" s="206"/>
      <c r="U965" s="206"/>
      <c r="V965" s="206"/>
      <c r="W965" s="206"/>
      <c r="X965" s="206"/>
      <c r="Y965" s="206"/>
      <c r="Z965" s="206"/>
    </row>
    <row r="966" spans="1:26" ht="15.75" hidden="1" customHeight="1" x14ac:dyDescent="0.25">
      <c r="A966" s="396"/>
      <c r="B966" s="260"/>
      <c r="C966" s="210"/>
      <c r="D966" s="209"/>
      <c r="E966" s="209"/>
      <c r="F966" s="209"/>
      <c r="G966" s="209"/>
      <c r="H966" s="209"/>
      <c r="I966" s="209"/>
      <c r="J966" s="209"/>
      <c r="K966" s="209"/>
      <c r="L966" s="209"/>
      <c r="M966" s="209"/>
      <c r="N966" s="209"/>
      <c r="O966" s="206"/>
      <c r="P966" s="206"/>
      <c r="Q966" s="206"/>
      <c r="R966" s="206"/>
      <c r="S966" s="206"/>
      <c r="T966" s="206"/>
      <c r="U966" s="206"/>
      <c r="V966" s="206"/>
      <c r="W966" s="206"/>
      <c r="X966" s="206"/>
      <c r="Y966" s="206"/>
      <c r="Z966" s="206"/>
    </row>
    <row r="967" spans="1:26" ht="15.75" hidden="1" customHeight="1" x14ac:dyDescent="0.25">
      <c r="A967" s="396"/>
      <c r="B967" s="260"/>
      <c r="C967" s="210"/>
      <c r="D967" s="209"/>
      <c r="E967" s="209"/>
      <c r="F967" s="209"/>
      <c r="G967" s="209"/>
      <c r="H967" s="209"/>
      <c r="I967" s="209"/>
      <c r="J967" s="209"/>
      <c r="K967" s="209"/>
      <c r="L967" s="209"/>
      <c r="M967" s="209"/>
      <c r="N967" s="209"/>
      <c r="O967" s="206"/>
      <c r="P967" s="206"/>
      <c r="Q967" s="206"/>
      <c r="R967" s="206"/>
      <c r="S967" s="206"/>
      <c r="T967" s="206"/>
      <c r="U967" s="206"/>
      <c r="V967" s="206"/>
      <c r="W967" s="206"/>
      <c r="X967" s="206"/>
      <c r="Y967" s="206"/>
      <c r="Z967" s="206"/>
    </row>
    <row r="968" spans="1:26" ht="15.75" hidden="1" customHeight="1" x14ac:dyDescent="0.25">
      <c r="A968" s="396"/>
      <c r="B968" s="260"/>
      <c r="C968" s="210"/>
      <c r="D968" s="209"/>
      <c r="E968" s="209"/>
      <c r="F968" s="209"/>
      <c r="G968" s="209"/>
      <c r="H968" s="209"/>
      <c r="I968" s="209"/>
      <c r="J968" s="209"/>
      <c r="K968" s="209"/>
      <c r="L968" s="209"/>
      <c r="M968" s="209"/>
      <c r="N968" s="209"/>
      <c r="O968" s="206"/>
      <c r="P968" s="206"/>
      <c r="Q968" s="206"/>
      <c r="R968" s="206"/>
      <c r="S968" s="206"/>
      <c r="T968" s="206"/>
      <c r="U968" s="206"/>
      <c r="V968" s="206"/>
      <c r="W968" s="206"/>
      <c r="X968" s="206"/>
      <c r="Y968" s="206"/>
      <c r="Z968" s="206"/>
    </row>
    <row r="969" spans="1:26" ht="15.75" hidden="1" customHeight="1" x14ac:dyDescent="0.25">
      <c r="A969" s="396"/>
      <c r="B969" s="260"/>
      <c r="C969" s="210"/>
      <c r="D969" s="209"/>
      <c r="E969" s="209"/>
      <c r="F969" s="209"/>
      <c r="G969" s="209"/>
      <c r="H969" s="209"/>
      <c r="I969" s="209"/>
      <c r="J969" s="209"/>
      <c r="K969" s="209"/>
      <c r="L969" s="209"/>
      <c r="M969" s="209"/>
      <c r="N969" s="209"/>
      <c r="O969" s="206"/>
      <c r="P969" s="206"/>
      <c r="Q969" s="206"/>
      <c r="R969" s="206"/>
      <c r="S969" s="206"/>
      <c r="T969" s="206"/>
      <c r="U969" s="206"/>
      <c r="V969" s="206"/>
      <c r="W969" s="206"/>
      <c r="X969" s="206"/>
      <c r="Y969" s="206"/>
      <c r="Z969" s="206"/>
    </row>
    <row r="970" spans="1:26" ht="15.75" hidden="1" customHeight="1" x14ac:dyDescent="0.25">
      <c r="A970" s="396"/>
      <c r="B970" s="260"/>
      <c r="C970" s="210"/>
      <c r="D970" s="209"/>
      <c r="E970" s="209"/>
      <c r="F970" s="209"/>
      <c r="G970" s="209"/>
      <c r="H970" s="209"/>
      <c r="I970" s="209"/>
      <c r="J970" s="209"/>
      <c r="K970" s="209"/>
      <c r="L970" s="209"/>
      <c r="M970" s="209"/>
      <c r="N970" s="209"/>
      <c r="O970" s="206"/>
      <c r="P970" s="206"/>
      <c r="Q970" s="206"/>
      <c r="R970" s="206"/>
      <c r="S970" s="206"/>
      <c r="T970" s="206"/>
      <c r="U970" s="206"/>
      <c r="V970" s="206"/>
      <c r="W970" s="206"/>
      <c r="X970" s="206"/>
      <c r="Y970" s="206"/>
      <c r="Z970" s="206"/>
    </row>
    <row r="971" spans="1:26" ht="15.75" hidden="1" customHeight="1" x14ac:dyDescent="0.25">
      <c r="A971" s="396"/>
      <c r="B971" s="260"/>
      <c r="C971" s="210"/>
      <c r="D971" s="209"/>
      <c r="E971" s="209"/>
      <c r="F971" s="209"/>
      <c r="G971" s="209"/>
      <c r="H971" s="209"/>
      <c r="I971" s="209"/>
      <c r="J971" s="209"/>
      <c r="K971" s="209"/>
      <c r="L971" s="209"/>
      <c r="M971" s="209"/>
      <c r="N971" s="209"/>
      <c r="O971" s="206"/>
      <c r="P971" s="206"/>
      <c r="Q971" s="206"/>
      <c r="R971" s="206"/>
      <c r="S971" s="206"/>
      <c r="T971" s="206"/>
      <c r="U971" s="206"/>
      <c r="V971" s="206"/>
      <c r="W971" s="206"/>
      <c r="X971" s="206"/>
      <c r="Y971" s="206"/>
      <c r="Z971" s="206"/>
    </row>
    <row r="972" spans="1:26" ht="15.75" hidden="1" customHeight="1" x14ac:dyDescent="0.25">
      <c r="A972" s="396"/>
      <c r="B972" s="260"/>
      <c r="C972" s="210"/>
      <c r="D972" s="209"/>
      <c r="E972" s="209"/>
      <c r="F972" s="209"/>
      <c r="G972" s="209"/>
      <c r="H972" s="209"/>
      <c r="I972" s="209"/>
      <c r="J972" s="209"/>
      <c r="K972" s="209"/>
      <c r="L972" s="209"/>
      <c r="M972" s="209"/>
      <c r="N972" s="209"/>
      <c r="O972" s="206"/>
      <c r="P972" s="206"/>
      <c r="Q972" s="206"/>
      <c r="R972" s="206"/>
      <c r="S972" s="206"/>
      <c r="T972" s="206"/>
      <c r="U972" s="206"/>
      <c r="V972" s="206"/>
      <c r="W972" s="206"/>
      <c r="X972" s="206"/>
      <c r="Y972" s="206"/>
      <c r="Z972" s="206"/>
    </row>
    <row r="973" spans="1:26" ht="15.75" hidden="1" customHeight="1" x14ac:dyDescent="0.25">
      <c r="A973" s="396"/>
      <c r="B973" s="260"/>
      <c r="C973" s="210"/>
      <c r="D973" s="209"/>
      <c r="E973" s="209"/>
      <c r="F973" s="209"/>
      <c r="G973" s="209"/>
      <c r="H973" s="209"/>
      <c r="I973" s="209"/>
      <c r="J973" s="209"/>
      <c r="K973" s="209"/>
      <c r="L973" s="209"/>
      <c r="M973" s="209"/>
      <c r="N973" s="209"/>
      <c r="O973" s="206"/>
      <c r="P973" s="206"/>
      <c r="Q973" s="206"/>
      <c r="R973" s="206"/>
      <c r="S973" s="206"/>
      <c r="T973" s="206"/>
      <c r="U973" s="206"/>
      <c r="V973" s="206"/>
      <c r="W973" s="206"/>
      <c r="X973" s="206"/>
      <c r="Y973" s="206"/>
      <c r="Z973" s="206"/>
    </row>
    <row r="974" spans="1:26" ht="15.75" hidden="1" customHeight="1" x14ac:dyDescent="0.25">
      <c r="A974" s="396"/>
      <c r="B974" s="260"/>
      <c r="C974" s="210"/>
      <c r="D974" s="209"/>
      <c r="E974" s="209"/>
      <c r="F974" s="209"/>
      <c r="G974" s="209"/>
      <c r="H974" s="209"/>
      <c r="I974" s="209"/>
      <c r="J974" s="209"/>
      <c r="K974" s="209"/>
      <c r="L974" s="209"/>
      <c r="M974" s="209"/>
      <c r="N974" s="209"/>
      <c r="O974" s="206"/>
      <c r="P974" s="206"/>
      <c r="Q974" s="206"/>
      <c r="R974" s="206"/>
      <c r="S974" s="206"/>
      <c r="T974" s="206"/>
      <c r="U974" s="206"/>
      <c r="V974" s="206"/>
      <c r="W974" s="206"/>
      <c r="X974" s="206"/>
      <c r="Y974" s="206"/>
      <c r="Z974" s="206"/>
    </row>
    <row r="975" spans="1:26" ht="15.75" hidden="1" customHeight="1" x14ac:dyDescent="0.25">
      <c r="A975" s="396"/>
      <c r="B975" s="260"/>
      <c r="C975" s="210"/>
      <c r="D975" s="209"/>
      <c r="E975" s="209"/>
      <c r="F975" s="209"/>
      <c r="G975" s="209"/>
      <c r="H975" s="209"/>
      <c r="I975" s="209"/>
      <c r="J975" s="209"/>
      <c r="K975" s="209"/>
      <c r="L975" s="209"/>
      <c r="M975" s="209"/>
      <c r="N975" s="209"/>
      <c r="O975" s="206"/>
      <c r="P975" s="206"/>
      <c r="Q975" s="206"/>
      <c r="R975" s="206"/>
      <c r="S975" s="206"/>
      <c r="T975" s="206"/>
      <c r="U975" s="206"/>
      <c r="V975" s="206"/>
      <c r="W975" s="206"/>
      <c r="X975" s="206"/>
      <c r="Y975" s="206"/>
      <c r="Z975" s="206"/>
    </row>
    <row r="976" spans="1:26" ht="15.75" hidden="1" customHeight="1" x14ac:dyDescent="0.25">
      <c r="A976" s="396"/>
      <c r="B976" s="260"/>
      <c r="C976" s="210"/>
      <c r="D976" s="209"/>
      <c r="E976" s="209"/>
      <c r="F976" s="209"/>
      <c r="G976" s="209"/>
      <c r="H976" s="209"/>
      <c r="I976" s="209"/>
      <c r="J976" s="209"/>
      <c r="K976" s="209"/>
      <c r="L976" s="209"/>
      <c r="M976" s="209"/>
      <c r="N976" s="209"/>
      <c r="O976" s="206"/>
      <c r="P976" s="206"/>
      <c r="Q976" s="206"/>
      <c r="R976" s="206"/>
      <c r="S976" s="206"/>
      <c r="T976" s="206"/>
      <c r="U976" s="206"/>
      <c r="V976" s="206"/>
      <c r="W976" s="206"/>
      <c r="X976" s="206"/>
      <c r="Y976" s="206"/>
      <c r="Z976" s="206"/>
    </row>
    <row r="977" spans="1:26" ht="15.75" hidden="1" customHeight="1" x14ac:dyDescent="0.25">
      <c r="A977" s="396"/>
      <c r="B977" s="260"/>
      <c r="C977" s="210"/>
      <c r="D977" s="209"/>
      <c r="E977" s="209"/>
      <c r="F977" s="209"/>
      <c r="G977" s="209"/>
      <c r="H977" s="209"/>
      <c r="I977" s="209"/>
      <c r="J977" s="209"/>
      <c r="K977" s="209"/>
      <c r="L977" s="209"/>
      <c r="M977" s="209"/>
      <c r="N977" s="209"/>
      <c r="O977" s="206"/>
      <c r="P977" s="206"/>
      <c r="Q977" s="206"/>
      <c r="R977" s="206"/>
      <c r="S977" s="206"/>
      <c r="T977" s="206"/>
      <c r="U977" s="206"/>
      <c r="V977" s="206"/>
      <c r="W977" s="206"/>
      <c r="X977" s="206"/>
      <c r="Y977" s="206"/>
      <c r="Z977" s="206"/>
    </row>
    <row r="978" spans="1:26" ht="15.75" hidden="1" customHeight="1" x14ac:dyDescent="0.25">
      <c r="A978" s="396"/>
      <c r="B978" s="260"/>
      <c r="C978" s="210"/>
      <c r="D978" s="209"/>
      <c r="E978" s="209"/>
      <c r="F978" s="209"/>
      <c r="G978" s="209"/>
      <c r="H978" s="209"/>
      <c r="I978" s="209"/>
      <c r="J978" s="209"/>
      <c r="K978" s="209"/>
      <c r="L978" s="209"/>
      <c r="M978" s="209"/>
      <c r="N978" s="209"/>
      <c r="O978" s="206"/>
      <c r="P978" s="206"/>
      <c r="Q978" s="206"/>
      <c r="R978" s="206"/>
      <c r="S978" s="206"/>
      <c r="T978" s="206"/>
      <c r="U978" s="206"/>
      <c r="V978" s="206"/>
      <c r="W978" s="206"/>
      <c r="X978" s="206"/>
      <c r="Y978" s="206"/>
      <c r="Z978" s="206"/>
    </row>
    <row r="979" spans="1:26" ht="15.75" hidden="1" customHeight="1" x14ac:dyDescent="0.25">
      <c r="A979" s="396"/>
      <c r="B979" s="260"/>
      <c r="C979" s="210"/>
      <c r="D979" s="209"/>
      <c r="E979" s="209"/>
      <c r="F979" s="209"/>
      <c r="G979" s="209"/>
      <c r="H979" s="209"/>
      <c r="I979" s="209"/>
      <c r="J979" s="209"/>
      <c r="K979" s="209"/>
      <c r="L979" s="209"/>
      <c r="M979" s="209"/>
      <c r="N979" s="209"/>
      <c r="O979" s="206"/>
      <c r="P979" s="206"/>
      <c r="Q979" s="206"/>
      <c r="R979" s="206"/>
      <c r="S979" s="206"/>
      <c r="T979" s="206"/>
      <c r="U979" s="206"/>
      <c r="V979" s="206"/>
      <c r="W979" s="206"/>
      <c r="X979" s="206"/>
      <c r="Y979" s="206"/>
      <c r="Z979" s="206"/>
    </row>
    <row r="980" spans="1:26" ht="15.75" hidden="1" customHeight="1" x14ac:dyDescent="0.25">
      <c r="A980" s="396"/>
      <c r="B980" s="260"/>
      <c r="C980" s="210"/>
      <c r="D980" s="209"/>
      <c r="E980" s="209"/>
      <c r="F980" s="209"/>
      <c r="G980" s="209"/>
      <c r="H980" s="209"/>
      <c r="I980" s="209"/>
      <c r="J980" s="209"/>
      <c r="K980" s="209"/>
      <c r="L980" s="209"/>
      <c r="M980" s="209"/>
      <c r="N980" s="209"/>
      <c r="O980" s="206"/>
      <c r="P980" s="206"/>
      <c r="Q980" s="206"/>
      <c r="R980" s="206"/>
      <c r="S980" s="206"/>
      <c r="T980" s="206"/>
      <c r="U980" s="206"/>
      <c r="V980" s="206"/>
      <c r="W980" s="206"/>
      <c r="X980" s="206"/>
      <c r="Y980" s="206"/>
      <c r="Z980" s="206"/>
    </row>
    <row r="981" spans="1:26" ht="15.75" hidden="1" customHeight="1" x14ac:dyDescent="0.25">
      <c r="A981" s="396"/>
      <c r="B981" s="260"/>
      <c r="C981" s="210"/>
      <c r="D981" s="209"/>
      <c r="E981" s="209"/>
      <c r="F981" s="209"/>
      <c r="G981" s="209"/>
      <c r="H981" s="209"/>
      <c r="I981" s="209"/>
      <c r="J981" s="209"/>
      <c r="K981" s="209"/>
      <c r="L981" s="209"/>
      <c r="M981" s="209"/>
      <c r="N981" s="209"/>
      <c r="O981" s="206"/>
      <c r="P981" s="206"/>
      <c r="Q981" s="206"/>
      <c r="R981" s="206"/>
      <c r="S981" s="206"/>
      <c r="T981" s="206"/>
      <c r="U981" s="206"/>
      <c r="V981" s="206"/>
      <c r="W981" s="206"/>
      <c r="X981" s="206"/>
      <c r="Y981" s="206"/>
      <c r="Z981" s="206"/>
    </row>
    <row r="982" spans="1:26" ht="15.75" hidden="1" customHeight="1" x14ac:dyDescent="0.25">
      <c r="A982" s="396"/>
      <c r="B982" s="260"/>
      <c r="C982" s="210"/>
      <c r="D982" s="209"/>
      <c r="E982" s="209"/>
      <c r="F982" s="209"/>
      <c r="G982" s="209"/>
      <c r="H982" s="209"/>
      <c r="I982" s="209"/>
      <c r="J982" s="209"/>
      <c r="K982" s="209"/>
      <c r="L982" s="209"/>
      <c r="M982" s="209"/>
      <c r="N982" s="209"/>
      <c r="O982" s="206"/>
      <c r="P982" s="206"/>
      <c r="Q982" s="206"/>
      <c r="R982" s="206"/>
      <c r="S982" s="206"/>
      <c r="T982" s="206"/>
      <c r="U982" s="206"/>
      <c r="V982" s="206"/>
      <c r="W982" s="206"/>
      <c r="X982" s="206"/>
      <c r="Y982" s="206"/>
      <c r="Z982" s="206"/>
    </row>
    <row r="983" spans="1:26" ht="15.75" hidden="1" customHeight="1" x14ac:dyDescent="0.25">
      <c r="A983" s="396"/>
      <c r="B983" s="260"/>
      <c r="C983" s="210"/>
      <c r="D983" s="209"/>
      <c r="E983" s="209"/>
      <c r="F983" s="209"/>
      <c r="G983" s="209"/>
      <c r="H983" s="209"/>
      <c r="I983" s="209"/>
      <c r="J983" s="209"/>
      <c r="K983" s="209"/>
      <c r="L983" s="209"/>
      <c r="M983" s="209"/>
      <c r="N983" s="209"/>
      <c r="O983" s="206"/>
      <c r="P983" s="206"/>
      <c r="Q983" s="206"/>
      <c r="R983" s="206"/>
      <c r="S983" s="206"/>
      <c r="T983" s="206"/>
      <c r="U983" s="206"/>
      <c r="V983" s="206"/>
      <c r="W983" s="206"/>
      <c r="X983" s="206"/>
      <c r="Y983" s="206"/>
      <c r="Z983" s="206"/>
    </row>
    <row r="984" spans="1:26" ht="15.75" hidden="1" customHeight="1" x14ac:dyDescent="0.25">
      <c r="A984" s="396"/>
      <c r="B984" s="260"/>
      <c r="C984" s="210"/>
      <c r="D984" s="209"/>
      <c r="E984" s="209"/>
      <c r="F984" s="209"/>
      <c r="G984" s="209"/>
      <c r="H984" s="209"/>
      <c r="I984" s="209"/>
      <c r="J984" s="209"/>
      <c r="K984" s="209"/>
      <c r="L984" s="209"/>
      <c r="M984" s="209"/>
      <c r="N984" s="209"/>
      <c r="O984" s="206"/>
      <c r="P984" s="206"/>
      <c r="Q984" s="206"/>
      <c r="R984" s="206"/>
      <c r="S984" s="206"/>
      <c r="T984" s="206"/>
      <c r="U984" s="206"/>
      <c r="V984" s="206"/>
      <c r="W984" s="206"/>
      <c r="X984" s="206"/>
      <c r="Y984" s="206"/>
      <c r="Z984" s="206"/>
    </row>
    <row r="985" spans="1:26" ht="15.75" hidden="1" customHeight="1" x14ac:dyDescent="0.25">
      <c r="A985" s="396"/>
      <c r="B985" s="260"/>
      <c r="C985" s="210"/>
      <c r="D985" s="209"/>
      <c r="E985" s="209"/>
      <c r="F985" s="209"/>
      <c r="G985" s="209"/>
      <c r="H985" s="209"/>
      <c r="I985" s="209"/>
      <c r="J985" s="209"/>
      <c r="K985" s="209"/>
      <c r="L985" s="209"/>
      <c r="M985" s="209"/>
      <c r="N985" s="209"/>
      <c r="O985" s="206"/>
      <c r="P985" s="206"/>
      <c r="Q985" s="206"/>
      <c r="R985" s="206"/>
      <c r="S985" s="206"/>
      <c r="T985" s="206"/>
      <c r="U985" s="206"/>
      <c r="V985" s="206"/>
      <c r="W985" s="206"/>
      <c r="X985" s="206"/>
      <c r="Y985" s="206"/>
      <c r="Z985" s="206"/>
    </row>
    <row r="986" spans="1:26" ht="15.75" hidden="1" customHeight="1" x14ac:dyDescent="0.25">
      <c r="A986" s="396"/>
      <c r="B986" s="260"/>
      <c r="C986" s="210"/>
      <c r="D986" s="209"/>
      <c r="E986" s="209"/>
      <c r="F986" s="209"/>
      <c r="G986" s="209"/>
      <c r="H986" s="209"/>
      <c r="I986" s="209"/>
      <c r="J986" s="209"/>
      <c r="K986" s="209"/>
      <c r="L986" s="209"/>
      <c r="M986" s="209"/>
      <c r="N986" s="209"/>
      <c r="O986" s="206"/>
      <c r="P986" s="206"/>
      <c r="Q986" s="206"/>
      <c r="R986" s="206"/>
      <c r="S986" s="206"/>
      <c r="T986" s="206"/>
      <c r="U986" s="206"/>
      <c r="V986" s="206"/>
      <c r="W986" s="206"/>
      <c r="X986" s="206"/>
      <c r="Y986" s="206"/>
      <c r="Z986" s="206"/>
    </row>
    <row r="987" spans="1:26" ht="15.75" hidden="1" customHeight="1" x14ac:dyDescent="0.25">
      <c r="A987" s="396"/>
      <c r="B987" s="260"/>
      <c r="C987" s="210"/>
      <c r="D987" s="209"/>
      <c r="E987" s="209"/>
      <c r="F987" s="209"/>
      <c r="G987" s="209"/>
      <c r="H987" s="209"/>
      <c r="I987" s="209"/>
      <c r="J987" s="209"/>
      <c r="K987" s="209"/>
      <c r="L987" s="209"/>
      <c r="M987" s="209"/>
      <c r="N987" s="209"/>
      <c r="O987" s="206"/>
      <c r="P987" s="206"/>
      <c r="Q987" s="206"/>
      <c r="R987" s="206"/>
      <c r="S987" s="206"/>
      <c r="T987" s="206"/>
      <c r="U987" s="206"/>
      <c r="V987" s="206"/>
      <c r="W987" s="206"/>
      <c r="X987" s="206"/>
      <c r="Y987" s="206"/>
      <c r="Z987" s="206"/>
    </row>
    <row r="988" spans="1:26" ht="15.75" hidden="1" customHeight="1" x14ac:dyDescent="0.25">
      <c r="A988" s="396"/>
      <c r="B988" s="260"/>
      <c r="C988" s="210"/>
      <c r="D988" s="209"/>
      <c r="E988" s="209"/>
      <c r="F988" s="209"/>
      <c r="G988" s="209"/>
      <c r="H988" s="209"/>
      <c r="I988" s="209"/>
      <c r="J988" s="209"/>
      <c r="K988" s="209"/>
      <c r="L988" s="209"/>
      <c r="M988" s="209"/>
      <c r="N988" s="209"/>
      <c r="O988" s="206"/>
      <c r="P988" s="206"/>
      <c r="Q988" s="206"/>
      <c r="R988" s="206"/>
      <c r="S988" s="206"/>
      <c r="T988" s="206"/>
      <c r="U988" s="206"/>
      <c r="V988" s="206"/>
      <c r="W988" s="206"/>
      <c r="X988" s="206"/>
      <c r="Y988" s="206"/>
      <c r="Z988" s="206"/>
    </row>
    <row r="989" spans="1:26" ht="15.75" hidden="1" customHeight="1" x14ac:dyDescent="0.25">
      <c r="A989" s="396"/>
      <c r="B989" s="260"/>
      <c r="C989" s="210"/>
      <c r="D989" s="209"/>
      <c r="E989" s="209"/>
      <c r="F989" s="209"/>
      <c r="G989" s="209"/>
      <c r="H989" s="209"/>
      <c r="I989" s="209"/>
      <c r="J989" s="209"/>
      <c r="K989" s="209"/>
      <c r="L989" s="209"/>
      <c r="M989" s="209"/>
      <c r="N989" s="209"/>
      <c r="O989" s="206"/>
      <c r="P989" s="206"/>
      <c r="Q989" s="206"/>
      <c r="R989" s="206"/>
      <c r="S989" s="206"/>
      <c r="T989" s="206"/>
      <c r="U989" s="206"/>
      <c r="V989" s="206"/>
      <c r="W989" s="206"/>
      <c r="X989" s="206"/>
      <c r="Y989" s="206"/>
      <c r="Z989" s="206"/>
    </row>
    <row r="990" spans="1:26" ht="15.75" hidden="1" customHeight="1" x14ac:dyDescent="0.25">
      <c r="A990" s="396"/>
      <c r="B990" s="260"/>
      <c r="C990" s="210"/>
      <c r="D990" s="209"/>
      <c r="E990" s="209"/>
      <c r="F990" s="209"/>
      <c r="G990" s="209"/>
      <c r="H990" s="209"/>
      <c r="I990" s="209"/>
      <c r="J990" s="209"/>
      <c r="K990" s="209"/>
      <c r="L990" s="209"/>
      <c r="M990" s="209"/>
      <c r="N990" s="209"/>
      <c r="O990" s="206"/>
      <c r="P990" s="206"/>
      <c r="Q990" s="206"/>
      <c r="R990" s="206"/>
      <c r="S990" s="206"/>
      <c r="T990" s="206"/>
      <c r="U990" s="206"/>
      <c r="V990" s="206"/>
      <c r="W990" s="206"/>
      <c r="X990" s="206"/>
      <c r="Y990" s="206"/>
      <c r="Z990" s="206"/>
    </row>
    <row r="991" spans="1:26" ht="15.75" hidden="1" customHeight="1" x14ac:dyDescent="0.25">
      <c r="A991" s="396"/>
      <c r="B991" s="260"/>
      <c r="C991" s="210"/>
      <c r="D991" s="209"/>
      <c r="E991" s="209"/>
      <c r="F991" s="209"/>
      <c r="G991" s="209"/>
      <c r="H991" s="209"/>
      <c r="I991" s="209"/>
      <c r="J991" s="209"/>
      <c r="K991" s="209"/>
      <c r="L991" s="209"/>
      <c r="M991" s="209"/>
      <c r="N991" s="209"/>
      <c r="O991" s="206"/>
      <c r="P991" s="206"/>
      <c r="Q991" s="206"/>
      <c r="R991" s="206"/>
      <c r="S991" s="206"/>
      <c r="T991" s="206"/>
      <c r="U991" s="206"/>
      <c r="V991" s="206"/>
      <c r="W991" s="206"/>
      <c r="X991" s="206"/>
      <c r="Y991" s="206"/>
      <c r="Z991" s="206"/>
    </row>
    <row r="992" spans="1:26" ht="15.75" hidden="1" customHeight="1" x14ac:dyDescent="0.25">
      <c r="A992" s="396"/>
      <c r="B992" s="260"/>
      <c r="C992" s="210"/>
      <c r="D992" s="209"/>
      <c r="E992" s="209"/>
      <c r="F992" s="209"/>
      <c r="G992" s="209"/>
      <c r="H992" s="209"/>
      <c r="I992" s="209"/>
      <c r="J992" s="209"/>
      <c r="K992" s="209"/>
      <c r="L992" s="209"/>
      <c r="M992" s="209"/>
      <c r="N992" s="209"/>
      <c r="O992" s="206"/>
      <c r="P992" s="206"/>
      <c r="Q992" s="206"/>
      <c r="R992" s="206"/>
      <c r="S992" s="206"/>
      <c r="T992" s="206"/>
      <c r="U992" s="206"/>
      <c r="V992" s="206"/>
      <c r="W992" s="206"/>
      <c r="X992" s="206"/>
      <c r="Y992" s="206"/>
      <c r="Z992" s="206"/>
    </row>
    <row r="993" spans="1:26" ht="15.75" hidden="1" customHeight="1" x14ac:dyDescent="0.25">
      <c r="A993" s="396"/>
      <c r="B993" s="260"/>
      <c r="C993" s="210"/>
      <c r="D993" s="209"/>
      <c r="E993" s="209"/>
      <c r="F993" s="209"/>
      <c r="G993" s="209"/>
      <c r="H993" s="209"/>
      <c r="I993" s="209"/>
      <c r="J993" s="209"/>
      <c r="K993" s="209"/>
      <c r="L993" s="209"/>
      <c r="M993" s="209"/>
      <c r="N993" s="209"/>
      <c r="O993" s="206"/>
      <c r="P993" s="206"/>
      <c r="Q993" s="206"/>
      <c r="R993" s="206"/>
      <c r="S993" s="206"/>
      <c r="T993" s="206"/>
      <c r="U993" s="206"/>
      <c r="V993" s="206"/>
      <c r="W993" s="206"/>
      <c r="X993" s="206"/>
      <c r="Y993" s="206"/>
      <c r="Z993" s="206"/>
    </row>
    <row r="994" spans="1:26" ht="15.75" hidden="1" customHeight="1" x14ac:dyDescent="0.25">
      <c r="A994" s="396"/>
      <c r="B994" s="260"/>
      <c r="C994" s="210"/>
      <c r="D994" s="209"/>
      <c r="E994" s="209"/>
      <c r="F994" s="209"/>
      <c r="G994" s="209"/>
      <c r="H994" s="209"/>
      <c r="I994" s="209"/>
      <c r="J994" s="209"/>
      <c r="K994" s="209"/>
      <c r="L994" s="209"/>
      <c r="M994" s="209"/>
      <c r="N994" s="209"/>
      <c r="O994" s="206"/>
      <c r="P994" s="206"/>
      <c r="Q994" s="206"/>
      <c r="R994" s="206"/>
      <c r="S994" s="206"/>
      <c r="T994" s="206"/>
      <c r="U994" s="206"/>
      <c r="V994" s="206"/>
      <c r="W994" s="206"/>
      <c r="X994" s="206"/>
      <c r="Y994" s="206"/>
      <c r="Z994" s="206"/>
    </row>
    <row r="995" spans="1:26" ht="15.75" hidden="1" customHeight="1" x14ac:dyDescent="0.25">
      <c r="A995" s="396"/>
      <c r="B995" s="260"/>
      <c r="C995" s="210"/>
      <c r="D995" s="209"/>
      <c r="E995" s="209"/>
      <c r="F995" s="209"/>
      <c r="G995" s="209"/>
      <c r="H995" s="209"/>
      <c r="I995" s="209"/>
      <c r="J995" s="209"/>
      <c r="K995" s="209"/>
      <c r="L995" s="209"/>
      <c r="M995" s="209"/>
      <c r="N995" s="209"/>
      <c r="O995" s="206"/>
      <c r="P995" s="206"/>
      <c r="Q995" s="206"/>
      <c r="R995" s="206"/>
      <c r="S995" s="206"/>
      <c r="T995" s="206"/>
      <c r="U995" s="206"/>
      <c r="V995" s="206"/>
      <c r="W995" s="206"/>
      <c r="X995" s="206"/>
      <c r="Y995" s="206"/>
      <c r="Z995" s="206"/>
    </row>
    <row r="996" spans="1:26" ht="15.75" hidden="1" customHeight="1" x14ac:dyDescent="0.25">
      <c r="A996" s="396"/>
      <c r="B996" s="260"/>
      <c r="C996" s="210"/>
      <c r="D996" s="209"/>
      <c r="E996" s="209"/>
      <c r="F996" s="209"/>
      <c r="G996" s="209"/>
      <c r="H996" s="209"/>
      <c r="I996" s="209"/>
      <c r="J996" s="209"/>
      <c r="K996" s="209"/>
      <c r="L996" s="209"/>
      <c r="M996" s="209"/>
      <c r="N996" s="209"/>
      <c r="O996" s="206"/>
      <c r="P996" s="206"/>
      <c r="Q996" s="206"/>
      <c r="R996" s="206"/>
      <c r="S996" s="206"/>
      <c r="T996" s="206"/>
      <c r="U996" s="206"/>
      <c r="V996" s="206"/>
      <c r="W996" s="206"/>
      <c r="X996" s="206"/>
      <c r="Y996" s="206"/>
      <c r="Z996" s="206"/>
    </row>
    <row r="997" spans="1:26" ht="15.75" hidden="1" customHeight="1" x14ac:dyDescent="0.25">
      <c r="A997" s="396"/>
      <c r="B997" s="260"/>
      <c r="C997" s="210"/>
      <c r="D997" s="209"/>
      <c r="E997" s="209"/>
      <c r="F997" s="209"/>
      <c r="G997" s="209"/>
      <c r="H997" s="209"/>
      <c r="I997" s="209"/>
      <c r="J997" s="209"/>
      <c r="K997" s="209"/>
      <c r="L997" s="209"/>
      <c r="M997" s="209"/>
      <c r="N997" s="209"/>
      <c r="O997" s="206"/>
      <c r="P997" s="206"/>
      <c r="Q997" s="206"/>
      <c r="R997" s="206"/>
      <c r="S997" s="206"/>
      <c r="T997" s="206"/>
      <c r="U997" s="206"/>
      <c r="V997" s="206"/>
      <c r="W997" s="206"/>
      <c r="X997" s="206"/>
      <c r="Y997" s="206"/>
      <c r="Z997" s="206"/>
    </row>
    <row r="998" spans="1:26" ht="15.75" hidden="1" customHeight="1" x14ac:dyDescent="0.25">
      <c r="A998" s="396"/>
      <c r="B998" s="260"/>
      <c r="C998" s="210"/>
      <c r="D998" s="209"/>
      <c r="E998" s="209"/>
      <c r="F998" s="209"/>
      <c r="G998" s="209"/>
      <c r="H998" s="209"/>
      <c r="I998" s="209"/>
      <c r="J998" s="209"/>
      <c r="K998" s="209"/>
      <c r="L998" s="209"/>
      <c r="M998" s="209"/>
      <c r="N998" s="209"/>
      <c r="O998" s="206"/>
      <c r="P998" s="206"/>
      <c r="Q998" s="206"/>
      <c r="R998" s="206"/>
      <c r="S998" s="206"/>
      <c r="T998" s="206"/>
      <c r="U998" s="206"/>
      <c r="V998" s="206"/>
      <c r="W998" s="206"/>
      <c r="X998" s="206"/>
      <c r="Y998" s="206"/>
      <c r="Z998" s="206"/>
    </row>
    <row r="999" spans="1:26" ht="15.75" hidden="1" customHeight="1" x14ac:dyDescent="0.25">
      <c r="A999" s="396"/>
      <c r="B999" s="260"/>
      <c r="C999" s="210"/>
      <c r="D999" s="209"/>
      <c r="E999" s="209"/>
      <c r="F999" s="209"/>
      <c r="G999" s="209"/>
      <c r="H999" s="209"/>
      <c r="I999" s="209"/>
      <c r="J999" s="209"/>
      <c r="K999" s="209"/>
      <c r="L999" s="209"/>
      <c r="M999" s="209"/>
      <c r="N999" s="209"/>
      <c r="O999" s="206"/>
      <c r="P999" s="206"/>
      <c r="Q999" s="206"/>
      <c r="R999" s="206"/>
      <c r="S999" s="206"/>
      <c r="T999" s="206"/>
      <c r="U999" s="206"/>
      <c r="V999" s="206"/>
      <c r="W999" s="206"/>
      <c r="X999" s="206"/>
      <c r="Y999" s="206"/>
      <c r="Z999" s="206"/>
    </row>
    <row r="1000" spans="1:26" ht="15" hidden="1" customHeight="1" x14ac:dyDescent="0.25"/>
    <row r="1001" spans="1:26" ht="15" hidden="1" customHeight="1" x14ac:dyDescent="0.25"/>
    <row r="1002" spans="1:26" ht="15" hidden="1" customHeight="1" x14ac:dyDescent="0.25"/>
    <row r="1003" spans="1:26" ht="15" hidden="1" customHeight="1" x14ac:dyDescent="0.25"/>
    <row r="1004" spans="1:26" ht="15" hidden="1" customHeight="1" x14ac:dyDescent="0.25"/>
    <row r="1005" spans="1:26" ht="15" hidden="1" customHeight="1" x14ac:dyDescent="0.25"/>
    <row r="1006" spans="1:26" ht="15" hidden="1" customHeight="1" x14ac:dyDescent="0.25"/>
    <row r="1007" spans="1:26" ht="15" hidden="1" customHeight="1" x14ac:dyDescent="0.25"/>
    <row r="1008" spans="1:26"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row r="1438" ht="15" hidden="1" customHeight="1" x14ac:dyDescent="0.25"/>
    <row r="1439" ht="15" hidden="1" customHeight="1" x14ac:dyDescent="0.25"/>
    <row r="1440" ht="15" hidden="1" customHeight="1" x14ac:dyDescent="0.25"/>
    <row r="1441" ht="15" hidden="1" customHeight="1" x14ac:dyDescent="0.25"/>
    <row r="1442" ht="15" hidden="1" customHeight="1" x14ac:dyDescent="0.25"/>
    <row r="1443" ht="15" hidden="1" customHeight="1" x14ac:dyDescent="0.25"/>
    <row r="1444" ht="15" hidden="1" customHeight="1" x14ac:dyDescent="0.25"/>
    <row r="1445" ht="15" hidden="1" customHeight="1" x14ac:dyDescent="0.25"/>
    <row r="1446" ht="15" hidden="1" customHeight="1" x14ac:dyDescent="0.25"/>
    <row r="1447" ht="15" hidden="1" customHeight="1" x14ac:dyDescent="0.25"/>
    <row r="1448" ht="15" hidden="1" customHeight="1" x14ac:dyDescent="0.25"/>
    <row r="1449" ht="15" hidden="1" customHeight="1" x14ac:dyDescent="0.25"/>
    <row r="1450" ht="15" hidden="1" customHeight="1" x14ac:dyDescent="0.25"/>
    <row r="1451" ht="15" hidden="1" customHeight="1" x14ac:dyDescent="0.25"/>
    <row r="1452" ht="15" hidden="1" customHeight="1" x14ac:dyDescent="0.25"/>
    <row r="1453" ht="15" hidden="1" customHeight="1" x14ac:dyDescent="0.25"/>
    <row r="1454" ht="15" hidden="1" customHeight="1" x14ac:dyDescent="0.25"/>
    <row r="1455" ht="15" hidden="1" customHeight="1" x14ac:dyDescent="0.25"/>
    <row r="1456" ht="15" hidden="1" customHeight="1" x14ac:dyDescent="0.25"/>
    <row r="1457" ht="15" hidden="1" customHeight="1" x14ac:dyDescent="0.25"/>
    <row r="1458" ht="15" hidden="1" customHeight="1" x14ac:dyDescent="0.25"/>
    <row r="1459" ht="15" hidden="1" customHeight="1" x14ac:dyDescent="0.25"/>
    <row r="1460" ht="15" hidden="1" customHeight="1" x14ac:dyDescent="0.25"/>
    <row r="1461" ht="15" hidden="1" customHeight="1" x14ac:dyDescent="0.25"/>
    <row r="1462" ht="15" hidden="1" customHeight="1" x14ac:dyDescent="0.25"/>
    <row r="1463" ht="15" hidden="1" customHeight="1" x14ac:dyDescent="0.25"/>
    <row r="1464" ht="15" hidden="1" customHeight="1" x14ac:dyDescent="0.25"/>
    <row r="1465" ht="15" hidden="1" customHeight="1" x14ac:dyDescent="0.25"/>
    <row r="1466" ht="15" hidden="1" customHeight="1" x14ac:dyDescent="0.25"/>
    <row r="1467" ht="15" hidden="1" customHeight="1" x14ac:dyDescent="0.25"/>
    <row r="1468" ht="15" hidden="1" customHeight="1" x14ac:dyDescent="0.25"/>
    <row r="1469" ht="15" hidden="1" customHeight="1" x14ac:dyDescent="0.25"/>
    <row r="1470" ht="15" hidden="1" customHeight="1" x14ac:dyDescent="0.25"/>
    <row r="1471" ht="15" hidden="1" customHeight="1" x14ac:dyDescent="0.25"/>
    <row r="1472" ht="15" hidden="1" customHeight="1" x14ac:dyDescent="0.25"/>
    <row r="1473" ht="15" hidden="1" customHeight="1" x14ac:dyDescent="0.25"/>
    <row r="1474" ht="15" hidden="1" customHeight="1" x14ac:dyDescent="0.25"/>
    <row r="1475" ht="15" hidden="1" customHeight="1" x14ac:dyDescent="0.25"/>
    <row r="1476" ht="15" hidden="1" customHeight="1" x14ac:dyDescent="0.25"/>
    <row r="1477" ht="15" hidden="1" customHeight="1" x14ac:dyDescent="0.25"/>
    <row r="1478" ht="15" hidden="1" customHeight="1" x14ac:dyDescent="0.25"/>
    <row r="1479" ht="15" hidden="1" customHeight="1" x14ac:dyDescent="0.25"/>
    <row r="1480" ht="15" hidden="1" customHeight="1" x14ac:dyDescent="0.25"/>
    <row r="1481" ht="15" hidden="1" customHeight="1" x14ac:dyDescent="0.25"/>
    <row r="1482" ht="15" hidden="1" customHeight="1" x14ac:dyDescent="0.25"/>
    <row r="1483" ht="15" hidden="1" customHeight="1" x14ac:dyDescent="0.25"/>
    <row r="1484" ht="15" hidden="1" customHeight="1" x14ac:dyDescent="0.25"/>
    <row r="1485" ht="15" hidden="1" customHeight="1" x14ac:dyDescent="0.25"/>
    <row r="1486" ht="15" hidden="1" customHeight="1" x14ac:dyDescent="0.25"/>
    <row r="1487" ht="15" hidden="1" customHeight="1" x14ac:dyDescent="0.25"/>
    <row r="1488" ht="15" hidden="1" customHeight="1" x14ac:dyDescent="0.25"/>
    <row r="1489" ht="15" hidden="1" customHeight="1" x14ac:dyDescent="0.25"/>
    <row r="1490" ht="15" hidden="1" customHeight="1" x14ac:dyDescent="0.25"/>
    <row r="1491" ht="15" hidden="1" customHeight="1" x14ac:dyDescent="0.25"/>
    <row r="1492" ht="15" hidden="1" customHeight="1" x14ac:dyDescent="0.25"/>
    <row r="1493" ht="15" hidden="1" customHeight="1" x14ac:dyDescent="0.25"/>
    <row r="1494" ht="15" hidden="1" customHeight="1" x14ac:dyDescent="0.25"/>
    <row r="1495" ht="15" hidden="1" customHeight="1" x14ac:dyDescent="0.25"/>
    <row r="1496" ht="15" hidden="1" customHeight="1" x14ac:dyDescent="0.25"/>
    <row r="1497" ht="15" hidden="1" customHeight="1" x14ac:dyDescent="0.25"/>
    <row r="1498" ht="15" hidden="1" customHeight="1" x14ac:dyDescent="0.25"/>
    <row r="1499" ht="15" hidden="1" customHeight="1" x14ac:dyDescent="0.25"/>
    <row r="1500" ht="15" hidden="1" customHeight="1" x14ac:dyDescent="0.25"/>
    <row r="1501" ht="15" hidden="1" customHeight="1" x14ac:dyDescent="0.25"/>
    <row r="1502" ht="15" hidden="1" customHeight="1" x14ac:dyDescent="0.25"/>
    <row r="1503" ht="15" hidden="1" customHeight="1" x14ac:dyDescent="0.25"/>
    <row r="1504" ht="15" hidden="1" customHeight="1" x14ac:dyDescent="0.25"/>
    <row r="1505" ht="15" hidden="1" customHeight="1" x14ac:dyDescent="0.25"/>
    <row r="1506" ht="15" hidden="1" customHeight="1" x14ac:dyDescent="0.25"/>
    <row r="1507" ht="15" hidden="1" customHeight="1" x14ac:dyDescent="0.25"/>
    <row r="1508" ht="15" hidden="1" customHeight="1" x14ac:dyDescent="0.25"/>
    <row r="1509" ht="15" hidden="1" customHeight="1" x14ac:dyDescent="0.25"/>
    <row r="1510" ht="15" hidden="1" customHeight="1" x14ac:dyDescent="0.25"/>
    <row r="1511" ht="15" hidden="1" customHeight="1" x14ac:dyDescent="0.25"/>
    <row r="1512" ht="15" hidden="1" customHeight="1" x14ac:dyDescent="0.25"/>
    <row r="1513" ht="15" hidden="1" customHeight="1" x14ac:dyDescent="0.25"/>
    <row r="1514" ht="15" hidden="1" customHeight="1" x14ac:dyDescent="0.25"/>
    <row r="1515" ht="15" hidden="1" customHeight="1" x14ac:dyDescent="0.25"/>
    <row r="1516" ht="15" hidden="1" customHeight="1" x14ac:dyDescent="0.25"/>
    <row r="1517" ht="15" hidden="1" customHeight="1" x14ac:dyDescent="0.25"/>
    <row r="1518" ht="15" hidden="1" customHeight="1" x14ac:dyDescent="0.25"/>
    <row r="1519" ht="15" hidden="1" customHeight="1" x14ac:dyDescent="0.25"/>
    <row r="1520" ht="15" hidden="1" customHeight="1" x14ac:dyDescent="0.25"/>
    <row r="1521" ht="15" hidden="1" customHeight="1" x14ac:dyDescent="0.25"/>
    <row r="1522" ht="15" hidden="1" customHeight="1" x14ac:dyDescent="0.25"/>
    <row r="1523" ht="15" hidden="1" customHeight="1" x14ac:dyDescent="0.25"/>
    <row r="1524" ht="15" hidden="1" customHeight="1" x14ac:dyDescent="0.25"/>
    <row r="1525" ht="15" hidden="1" customHeight="1" x14ac:dyDescent="0.25"/>
    <row r="1526" ht="15" hidden="1" customHeight="1" x14ac:dyDescent="0.25"/>
    <row r="1527" ht="15" hidden="1" customHeight="1" x14ac:dyDescent="0.25"/>
    <row r="1528" ht="15" hidden="1" customHeight="1" x14ac:dyDescent="0.25"/>
    <row r="1529" ht="15" hidden="1" customHeight="1" x14ac:dyDescent="0.25"/>
    <row r="1530" ht="15" hidden="1" customHeight="1" x14ac:dyDescent="0.25"/>
    <row r="1531" ht="15" hidden="1" customHeight="1" x14ac:dyDescent="0.25"/>
    <row r="1532" ht="15" hidden="1" customHeight="1" x14ac:dyDescent="0.25"/>
    <row r="1533" ht="15" hidden="1" customHeight="1" x14ac:dyDescent="0.25"/>
    <row r="1534" ht="15" hidden="1" customHeight="1" x14ac:dyDescent="0.25"/>
    <row r="1535" ht="15" hidden="1" customHeight="1" x14ac:dyDescent="0.25"/>
    <row r="1536" ht="15" hidden="1" customHeight="1" x14ac:dyDescent="0.25"/>
    <row r="1537" ht="15" hidden="1" customHeight="1" x14ac:dyDescent="0.25"/>
    <row r="1538" ht="15" hidden="1" customHeight="1" x14ac:dyDescent="0.25"/>
    <row r="1539" ht="15" hidden="1" customHeight="1" x14ac:dyDescent="0.25"/>
    <row r="1540" ht="15" hidden="1" customHeight="1" x14ac:dyDescent="0.25"/>
    <row r="1541" ht="15" hidden="1" customHeight="1" x14ac:dyDescent="0.25"/>
    <row r="1542" ht="15" hidden="1" customHeight="1" x14ac:dyDescent="0.25"/>
    <row r="1543" ht="15" hidden="1" customHeight="1" x14ac:dyDescent="0.25"/>
    <row r="1544" ht="15" hidden="1" customHeight="1" x14ac:dyDescent="0.25"/>
    <row r="1545" ht="15" hidden="1" customHeight="1" x14ac:dyDescent="0.25"/>
    <row r="1546" ht="15" hidden="1" customHeight="1" x14ac:dyDescent="0.25"/>
    <row r="1547" ht="15" hidden="1" customHeight="1" x14ac:dyDescent="0.25"/>
    <row r="1548" ht="15" hidden="1" customHeight="1" x14ac:dyDescent="0.25"/>
    <row r="1549" ht="15" hidden="1" customHeight="1" x14ac:dyDescent="0.25"/>
    <row r="1550" ht="15" hidden="1" customHeight="1" x14ac:dyDescent="0.25"/>
    <row r="1551" ht="15" hidden="1" customHeight="1" x14ac:dyDescent="0.25"/>
    <row r="1552" ht="15" hidden="1" customHeight="1" x14ac:dyDescent="0.25"/>
    <row r="1553" ht="15" hidden="1" customHeight="1" x14ac:dyDescent="0.25"/>
    <row r="1554" ht="15" hidden="1" customHeight="1" x14ac:dyDescent="0.25"/>
    <row r="1555" ht="15" hidden="1" customHeight="1" x14ac:dyDescent="0.25"/>
    <row r="1556" ht="15" hidden="1" customHeight="1" x14ac:dyDescent="0.25"/>
    <row r="1557" ht="15" hidden="1" customHeight="1" x14ac:dyDescent="0.25"/>
    <row r="1558" ht="15" hidden="1" customHeight="1" x14ac:dyDescent="0.25"/>
    <row r="1559" ht="15" hidden="1" customHeight="1" x14ac:dyDescent="0.25"/>
    <row r="1560" ht="15" hidden="1" customHeight="1" x14ac:dyDescent="0.25"/>
    <row r="1561" ht="15" hidden="1" customHeight="1" x14ac:dyDescent="0.25"/>
    <row r="1562" ht="15" hidden="1" customHeight="1" x14ac:dyDescent="0.25"/>
    <row r="1563" ht="15" hidden="1" customHeight="1" x14ac:dyDescent="0.25"/>
    <row r="1564" ht="15" hidden="1" customHeight="1" x14ac:dyDescent="0.25"/>
    <row r="1565" ht="15" hidden="1" customHeight="1" x14ac:dyDescent="0.25"/>
    <row r="1566" ht="15" hidden="1" customHeight="1" x14ac:dyDescent="0.25"/>
    <row r="1567" ht="15" hidden="1" customHeight="1" x14ac:dyDescent="0.25"/>
    <row r="1568" ht="15" hidden="1" customHeight="1" x14ac:dyDescent="0.25"/>
    <row r="1569" ht="15" hidden="1" customHeight="1" x14ac:dyDescent="0.25"/>
    <row r="1570" ht="15" hidden="1" customHeight="1" x14ac:dyDescent="0.25"/>
    <row r="1571" ht="15" hidden="1" customHeight="1" x14ac:dyDescent="0.25"/>
    <row r="1572" ht="15" hidden="1" customHeight="1" x14ac:dyDescent="0.25"/>
    <row r="1573" ht="15" hidden="1" customHeight="1" x14ac:dyDescent="0.25"/>
    <row r="1574" ht="15" hidden="1" customHeight="1" x14ac:dyDescent="0.25"/>
    <row r="1575" ht="15" hidden="1" customHeight="1" x14ac:dyDescent="0.25"/>
    <row r="1576" ht="15" hidden="1" customHeight="1" x14ac:dyDescent="0.25"/>
    <row r="1577" ht="15" hidden="1" customHeight="1" x14ac:dyDescent="0.25"/>
    <row r="1578" ht="15" hidden="1" customHeight="1" x14ac:dyDescent="0.25"/>
    <row r="1579" ht="15" hidden="1" customHeight="1" x14ac:dyDescent="0.25"/>
    <row r="1580" ht="15" hidden="1" customHeight="1" x14ac:dyDescent="0.25"/>
    <row r="1581" ht="15" hidden="1" customHeight="1" x14ac:dyDescent="0.25"/>
    <row r="1582" ht="15" hidden="1" customHeight="1" x14ac:dyDescent="0.25"/>
    <row r="1583" ht="15" hidden="1" customHeight="1" x14ac:dyDescent="0.25"/>
    <row r="1584" ht="15" hidden="1" customHeight="1" x14ac:dyDescent="0.25"/>
    <row r="1585" ht="15" hidden="1" customHeight="1" x14ac:dyDescent="0.25"/>
    <row r="1586" ht="15" hidden="1" customHeight="1" x14ac:dyDescent="0.25"/>
    <row r="1587" ht="15" hidden="1" customHeight="1" x14ac:dyDescent="0.25"/>
    <row r="1588" ht="15" hidden="1" customHeight="1" x14ac:dyDescent="0.25"/>
    <row r="1589" ht="15" hidden="1" customHeight="1" x14ac:dyDescent="0.25"/>
    <row r="1590" ht="15" hidden="1" customHeight="1" x14ac:dyDescent="0.25"/>
    <row r="1591" ht="15" hidden="1" customHeight="1" x14ac:dyDescent="0.25"/>
    <row r="1592" ht="15" hidden="1" customHeight="1" x14ac:dyDescent="0.25"/>
    <row r="1593" ht="15" hidden="1" customHeight="1" x14ac:dyDescent="0.25"/>
    <row r="1594" ht="15" hidden="1" customHeight="1" x14ac:dyDescent="0.25"/>
    <row r="1595" ht="15" hidden="1" customHeight="1" x14ac:dyDescent="0.25"/>
    <row r="1596" ht="15" hidden="1" customHeight="1" x14ac:dyDescent="0.25"/>
    <row r="1597" ht="15" hidden="1" customHeight="1" x14ac:dyDescent="0.25"/>
    <row r="1598" ht="15" hidden="1" customHeight="1" x14ac:dyDescent="0.25"/>
    <row r="1599" ht="15" hidden="1" customHeight="1" x14ac:dyDescent="0.25"/>
    <row r="1600" ht="15" hidden="1" customHeight="1" x14ac:dyDescent="0.25"/>
    <row r="1601" ht="15" hidden="1" customHeight="1" x14ac:dyDescent="0.25"/>
    <row r="1602" ht="15" hidden="1" customHeight="1" x14ac:dyDescent="0.25"/>
    <row r="1603" ht="15" hidden="1" customHeight="1" x14ac:dyDescent="0.25"/>
    <row r="1604" ht="15" hidden="1" customHeight="1" x14ac:dyDescent="0.25"/>
    <row r="1605" ht="15" hidden="1" customHeight="1" x14ac:dyDescent="0.25"/>
    <row r="1606" ht="15" hidden="1" customHeight="1" x14ac:dyDescent="0.25"/>
    <row r="1607" ht="15" hidden="1" customHeight="1" x14ac:dyDescent="0.25"/>
    <row r="1608" ht="15" hidden="1" customHeight="1" x14ac:dyDescent="0.25"/>
    <row r="1609" ht="15" hidden="1" customHeight="1" x14ac:dyDescent="0.25"/>
    <row r="1610" ht="15" hidden="1" customHeight="1" x14ac:dyDescent="0.25"/>
    <row r="1611" ht="15" hidden="1" customHeight="1" x14ac:dyDescent="0.25"/>
    <row r="1612" ht="15" hidden="1" customHeight="1" x14ac:dyDescent="0.25"/>
    <row r="1613" ht="15" hidden="1" customHeight="1" x14ac:dyDescent="0.25"/>
    <row r="1614" ht="15" hidden="1" customHeight="1" x14ac:dyDescent="0.25"/>
    <row r="1615" ht="15" hidden="1" customHeight="1" x14ac:dyDescent="0.25"/>
    <row r="1616" ht="15" hidden="1" customHeight="1" x14ac:dyDescent="0.25"/>
    <row r="1617" ht="15" hidden="1" customHeight="1" x14ac:dyDescent="0.25"/>
    <row r="1618" ht="15" hidden="1" customHeight="1" x14ac:dyDescent="0.25"/>
    <row r="1619" ht="15" hidden="1" customHeight="1" x14ac:dyDescent="0.25"/>
    <row r="1620" ht="15" hidden="1" customHeight="1" x14ac:dyDescent="0.25"/>
    <row r="1621" ht="15" hidden="1" customHeight="1" x14ac:dyDescent="0.25"/>
    <row r="1622" ht="15" hidden="1" customHeight="1" x14ac:dyDescent="0.25"/>
    <row r="1623" ht="15" hidden="1" customHeight="1" x14ac:dyDescent="0.25"/>
    <row r="1624" ht="15" hidden="1" customHeight="1" x14ac:dyDescent="0.25"/>
    <row r="1625" ht="15" hidden="1" customHeight="1" x14ac:dyDescent="0.25"/>
    <row r="1626" ht="15" hidden="1" customHeight="1" x14ac:dyDescent="0.25"/>
    <row r="1627" ht="15" hidden="1" customHeight="1" x14ac:dyDescent="0.25"/>
    <row r="1628" ht="15" hidden="1" customHeight="1" x14ac:dyDescent="0.25"/>
    <row r="1629" ht="15" hidden="1" customHeight="1" x14ac:dyDescent="0.25"/>
    <row r="1630" ht="15" hidden="1" customHeight="1" x14ac:dyDescent="0.25"/>
    <row r="1631" ht="15" hidden="1" customHeight="1" x14ac:dyDescent="0.25"/>
    <row r="1632" ht="15" hidden="1" customHeight="1" x14ac:dyDescent="0.25"/>
    <row r="1633" ht="15" hidden="1" customHeight="1" x14ac:dyDescent="0.25"/>
    <row r="1634" ht="15" hidden="1" customHeight="1" x14ac:dyDescent="0.25"/>
    <row r="1635" ht="15" hidden="1" customHeight="1" x14ac:dyDescent="0.25"/>
    <row r="1636" ht="15" hidden="1" customHeight="1" x14ac:dyDescent="0.25"/>
    <row r="1637" ht="15" hidden="1" customHeight="1" x14ac:dyDescent="0.25"/>
    <row r="1638" ht="15" hidden="1" customHeight="1" x14ac:dyDescent="0.25"/>
    <row r="1639" ht="15" hidden="1" customHeight="1" x14ac:dyDescent="0.25"/>
    <row r="1640" ht="15" hidden="1" customHeight="1" x14ac:dyDescent="0.25"/>
    <row r="1641" ht="15" hidden="1" customHeight="1" x14ac:dyDescent="0.25"/>
    <row r="1642" ht="15" hidden="1" customHeight="1" x14ac:dyDescent="0.25"/>
    <row r="1643" ht="15" hidden="1" customHeight="1" x14ac:dyDescent="0.25"/>
    <row r="1644" ht="15" hidden="1" customHeight="1" x14ac:dyDescent="0.25"/>
    <row r="1645" ht="15" hidden="1" customHeight="1" x14ac:dyDescent="0.25"/>
    <row r="1646" ht="15" hidden="1" customHeight="1" x14ac:dyDescent="0.25"/>
    <row r="1647" ht="15" hidden="1" customHeight="1" x14ac:dyDescent="0.25"/>
    <row r="1648" ht="15" hidden="1" customHeight="1" x14ac:dyDescent="0.25"/>
    <row r="1649" ht="15" hidden="1" customHeight="1" x14ac:dyDescent="0.25"/>
    <row r="1650" ht="15" hidden="1" customHeight="1" x14ac:dyDescent="0.25"/>
    <row r="1651" ht="15" hidden="1" customHeight="1" x14ac:dyDescent="0.25"/>
    <row r="1652" ht="15" hidden="1" customHeight="1" x14ac:dyDescent="0.25"/>
    <row r="1653" ht="15" hidden="1" customHeight="1" x14ac:dyDescent="0.25"/>
    <row r="1654" ht="15" hidden="1" customHeight="1" x14ac:dyDescent="0.25"/>
    <row r="1655" ht="15" hidden="1" customHeight="1" x14ac:dyDescent="0.25"/>
    <row r="1656" ht="15" hidden="1" customHeight="1" x14ac:dyDescent="0.25"/>
    <row r="1657" ht="15" hidden="1" customHeight="1" x14ac:dyDescent="0.25"/>
    <row r="1658" ht="15" hidden="1" customHeight="1" x14ac:dyDescent="0.25"/>
    <row r="1659" ht="15" hidden="1" customHeight="1" x14ac:dyDescent="0.25"/>
    <row r="1660" ht="15" hidden="1" customHeight="1" x14ac:dyDescent="0.25"/>
    <row r="1661" ht="15" hidden="1" customHeight="1" x14ac:dyDescent="0.25"/>
    <row r="1662" ht="15" hidden="1" customHeight="1" x14ac:dyDescent="0.25"/>
    <row r="1663" ht="15" hidden="1" customHeight="1" x14ac:dyDescent="0.25"/>
    <row r="1664" ht="15" hidden="1" customHeight="1" x14ac:dyDescent="0.25"/>
    <row r="1665" ht="15" hidden="1" customHeight="1" x14ac:dyDescent="0.25"/>
    <row r="1666" ht="15" hidden="1" customHeight="1" x14ac:dyDescent="0.25"/>
    <row r="1667" ht="15" hidden="1" customHeight="1" x14ac:dyDescent="0.25"/>
    <row r="1668" ht="15" hidden="1" customHeight="1" x14ac:dyDescent="0.25"/>
    <row r="1669" ht="15" hidden="1" customHeight="1" x14ac:dyDescent="0.25"/>
    <row r="1670" ht="15" hidden="1" customHeight="1" x14ac:dyDescent="0.25"/>
    <row r="1671" ht="15" hidden="1" customHeight="1" x14ac:dyDescent="0.25"/>
    <row r="1672" ht="15" hidden="1" customHeight="1" x14ac:dyDescent="0.25"/>
    <row r="1673" ht="15" hidden="1" customHeight="1" x14ac:dyDescent="0.25"/>
    <row r="1674" ht="15" hidden="1" customHeight="1" x14ac:dyDescent="0.25"/>
    <row r="1675" ht="15" hidden="1" customHeight="1" x14ac:dyDescent="0.25"/>
    <row r="1676" ht="15" hidden="1" customHeight="1" x14ac:dyDescent="0.25"/>
    <row r="1677" ht="15" hidden="1" customHeight="1" x14ac:dyDescent="0.25"/>
    <row r="1678" ht="15" hidden="1" customHeight="1" x14ac:dyDescent="0.25"/>
    <row r="1679" ht="15" hidden="1" customHeight="1" x14ac:dyDescent="0.25"/>
    <row r="1680" ht="15" hidden="1" customHeight="1" x14ac:dyDescent="0.25"/>
    <row r="1681" ht="15" hidden="1" customHeight="1" x14ac:dyDescent="0.25"/>
    <row r="1682" ht="15" hidden="1" customHeight="1" x14ac:dyDescent="0.25"/>
    <row r="1683" ht="15" hidden="1" customHeight="1" x14ac:dyDescent="0.25"/>
    <row r="1684" ht="15" hidden="1" customHeight="1" x14ac:dyDescent="0.25"/>
    <row r="1685" ht="15" hidden="1" customHeight="1" x14ac:dyDescent="0.25"/>
    <row r="1686" ht="15" hidden="1" customHeight="1" x14ac:dyDescent="0.25"/>
    <row r="1687" ht="15" hidden="1" customHeight="1" x14ac:dyDescent="0.25"/>
    <row r="1688" ht="15" hidden="1" customHeight="1" x14ac:dyDescent="0.25"/>
    <row r="1689" ht="15" hidden="1" customHeight="1" x14ac:dyDescent="0.25"/>
    <row r="1690" ht="15" hidden="1" customHeight="1" x14ac:dyDescent="0.25"/>
    <row r="1691" ht="15" hidden="1" customHeight="1" x14ac:dyDescent="0.25"/>
    <row r="1692" ht="15" hidden="1" customHeight="1" x14ac:dyDescent="0.25"/>
    <row r="1693" ht="15" hidden="1" customHeight="1" x14ac:dyDescent="0.25"/>
    <row r="1694" ht="15" hidden="1" customHeight="1" x14ac:dyDescent="0.25"/>
    <row r="1695" ht="15" hidden="1" customHeight="1" x14ac:dyDescent="0.25"/>
    <row r="1696" ht="15" hidden="1" customHeight="1" x14ac:dyDescent="0.25"/>
    <row r="1697" ht="15" hidden="1" customHeight="1" x14ac:dyDescent="0.25"/>
    <row r="1698" ht="15" hidden="1" customHeight="1" x14ac:dyDescent="0.25"/>
    <row r="1699" ht="15" hidden="1" customHeight="1" x14ac:dyDescent="0.25"/>
    <row r="1700" ht="15" hidden="1" customHeight="1" x14ac:dyDescent="0.25"/>
    <row r="1701" ht="15" hidden="1" customHeight="1" x14ac:dyDescent="0.25"/>
    <row r="1702" ht="15" hidden="1" customHeight="1" x14ac:dyDescent="0.25"/>
    <row r="1703" ht="15" hidden="1" customHeight="1" x14ac:dyDescent="0.25"/>
    <row r="1704" ht="15" hidden="1" customHeight="1" x14ac:dyDescent="0.25"/>
    <row r="1705" ht="15" hidden="1" customHeight="1" x14ac:dyDescent="0.25"/>
    <row r="1706" ht="15" hidden="1" customHeight="1" x14ac:dyDescent="0.25"/>
    <row r="1707" ht="15" hidden="1" customHeight="1" x14ac:dyDescent="0.25"/>
    <row r="1708" ht="15" hidden="1" customHeight="1" x14ac:dyDescent="0.25"/>
    <row r="1709" ht="15" hidden="1" customHeight="1" x14ac:dyDescent="0.25"/>
    <row r="1710" ht="15" hidden="1" customHeight="1" x14ac:dyDescent="0.25"/>
    <row r="1711" ht="15" hidden="1" customHeight="1" x14ac:dyDescent="0.25"/>
    <row r="1712" ht="15" hidden="1" customHeight="1" x14ac:dyDescent="0.25"/>
    <row r="1713" ht="15" hidden="1" customHeight="1" x14ac:dyDescent="0.25"/>
    <row r="1714" ht="15" hidden="1" customHeight="1" x14ac:dyDescent="0.25"/>
    <row r="1715" ht="15" hidden="1" customHeight="1" x14ac:dyDescent="0.25"/>
    <row r="1716" ht="15" hidden="1" customHeight="1" x14ac:dyDescent="0.25"/>
    <row r="1717" ht="15" hidden="1" customHeight="1" x14ac:dyDescent="0.25"/>
    <row r="1718" ht="15" hidden="1" customHeight="1" x14ac:dyDescent="0.25"/>
    <row r="1719" ht="15" hidden="1" customHeight="1" x14ac:dyDescent="0.25"/>
    <row r="1720" ht="15" hidden="1" customHeight="1" x14ac:dyDescent="0.25"/>
    <row r="1721" ht="15" hidden="1" customHeight="1" x14ac:dyDescent="0.25"/>
    <row r="1722" ht="15" hidden="1" customHeight="1" x14ac:dyDescent="0.25"/>
    <row r="1723" ht="15" hidden="1" customHeight="1" x14ac:dyDescent="0.25"/>
    <row r="1724" ht="15" hidden="1" customHeight="1" x14ac:dyDescent="0.25"/>
    <row r="1725" ht="15" hidden="1" customHeight="1" x14ac:dyDescent="0.25"/>
    <row r="1726" ht="15" hidden="1" customHeight="1" x14ac:dyDescent="0.25"/>
    <row r="1727" ht="15" hidden="1" customHeight="1" x14ac:dyDescent="0.25"/>
    <row r="1728" ht="15" hidden="1" customHeight="1" x14ac:dyDescent="0.25"/>
    <row r="1729" ht="15" hidden="1" customHeight="1" x14ac:dyDescent="0.25"/>
    <row r="1730" ht="15" hidden="1" customHeight="1" x14ac:dyDescent="0.25"/>
    <row r="1731" ht="15" hidden="1" customHeight="1" x14ac:dyDescent="0.25"/>
    <row r="1732" ht="15" hidden="1" customHeight="1" x14ac:dyDescent="0.25"/>
    <row r="1733" ht="15" hidden="1" customHeight="1" x14ac:dyDescent="0.25"/>
    <row r="1734" ht="15" hidden="1" customHeight="1" x14ac:dyDescent="0.25"/>
    <row r="1735" ht="15" hidden="1" customHeight="1" x14ac:dyDescent="0.25"/>
    <row r="1736" ht="15" hidden="1" customHeight="1" x14ac:dyDescent="0.25"/>
    <row r="1737" ht="15" hidden="1" customHeight="1" x14ac:dyDescent="0.25"/>
    <row r="1738" ht="15" hidden="1" customHeight="1" x14ac:dyDescent="0.25"/>
    <row r="1739" ht="15" hidden="1" customHeight="1" x14ac:dyDescent="0.25"/>
    <row r="1740" ht="15" hidden="1" customHeight="1" x14ac:dyDescent="0.25"/>
    <row r="1741" ht="15" hidden="1" customHeight="1" x14ac:dyDescent="0.25"/>
    <row r="1742" ht="15" hidden="1" customHeight="1" x14ac:dyDescent="0.25"/>
    <row r="1743" ht="15" hidden="1" customHeight="1" x14ac:dyDescent="0.25"/>
    <row r="1744" ht="15" hidden="1" customHeight="1" x14ac:dyDescent="0.25"/>
    <row r="1745" ht="15" hidden="1" customHeight="1" x14ac:dyDescent="0.25"/>
    <row r="1746" ht="15" hidden="1" customHeight="1" x14ac:dyDescent="0.25"/>
    <row r="1747" ht="15" hidden="1" customHeight="1" x14ac:dyDescent="0.25"/>
    <row r="1748" ht="15" hidden="1" customHeight="1" x14ac:dyDescent="0.25"/>
    <row r="1749" ht="15" hidden="1" customHeight="1" x14ac:dyDescent="0.25"/>
    <row r="1750" ht="15" hidden="1" customHeight="1" x14ac:dyDescent="0.25"/>
    <row r="1751" ht="15" hidden="1" customHeight="1" x14ac:dyDescent="0.25"/>
    <row r="1752" ht="15" hidden="1" customHeight="1" x14ac:dyDescent="0.25"/>
    <row r="1753" ht="15" hidden="1" customHeight="1" x14ac:dyDescent="0.25"/>
    <row r="1754" ht="15" hidden="1" customHeight="1" x14ac:dyDescent="0.25"/>
    <row r="1755" ht="15" hidden="1" customHeight="1" x14ac:dyDescent="0.25"/>
    <row r="1756" ht="15" hidden="1" customHeight="1" x14ac:dyDescent="0.25"/>
    <row r="1757" ht="15" hidden="1" customHeight="1" x14ac:dyDescent="0.25"/>
    <row r="1758" ht="15" hidden="1" customHeight="1" x14ac:dyDescent="0.25"/>
    <row r="1759" ht="15" hidden="1" customHeight="1" x14ac:dyDescent="0.25"/>
    <row r="1760" ht="15" hidden="1" customHeight="1" x14ac:dyDescent="0.25"/>
    <row r="1761" ht="15" hidden="1" customHeight="1" x14ac:dyDescent="0.25"/>
    <row r="1762" ht="15" hidden="1" customHeight="1" x14ac:dyDescent="0.25"/>
    <row r="1763" ht="15" hidden="1" customHeight="1" x14ac:dyDescent="0.25"/>
    <row r="1764" ht="15" hidden="1" customHeight="1" x14ac:dyDescent="0.25"/>
    <row r="1765" ht="15" hidden="1" customHeight="1" x14ac:dyDescent="0.25"/>
    <row r="1766" ht="15" hidden="1" customHeight="1" x14ac:dyDescent="0.25"/>
    <row r="1767" ht="15" hidden="1" customHeight="1" x14ac:dyDescent="0.25"/>
    <row r="1768" ht="15" hidden="1" customHeight="1" x14ac:dyDescent="0.25"/>
    <row r="1769" ht="15" hidden="1" customHeight="1" x14ac:dyDescent="0.25"/>
    <row r="1770" ht="15" hidden="1" customHeight="1" x14ac:dyDescent="0.25"/>
    <row r="1771" ht="15" hidden="1" customHeight="1" x14ac:dyDescent="0.25"/>
    <row r="1772" ht="15" hidden="1" customHeight="1" x14ac:dyDescent="0.25"/>
    <row r="1773" ht="15" hidden="1" customHeight="1" x14ac:dyDescent="0.25"/>
    <row r="1774" ht="15" hidden="1" customHeight="1" x14ac:dyDescent="0.25"/>
    <row r="1775" ht="15" hidden="1" customHeight="1" x14ac:dyDescent="0.25"/>
    <row r="1776" ht="15" hidden="1" customHeight="1" x14ac:dyDescent="0.25"/>
    <row r="1777" ht="15" hidden="1" customHeight="1" x14ac:dyDescent="0.25"/>
    <row r="1778" ht="15" hidden="1" customHeight="1" x14ac:dyDescent="0.25"/>
    <row r="1779" ht="15" hidden="1" customHeight="1" x14ac:dyDescent="0.25"/>
    <row r="1780" ht="15" hidden="1" customHeight="1" x14ac:dyDescent="0.25"/>
    <row r="1781" ht="15" hidden="1" customHeight="1" x14ac:dyDescent="0.25"/>
    <row r="1782" ht="15" hidden="1" customHeight="1" x14ac:dyDescent="0.25"/>
    <row r="1783" ht="15" hidden="1" customHeight="1" x14ac:dyDescent="0.25"/>
    <row r="1784" ht="15" hidden="1" customHeight="1" x14ac:dyDescent="0.25"/>
    <row r="1785" ht="15" hidden="1" customHeight="1" x14ac:dyDescent="0.25"/>
    <row r="1786" ht="15" hidden="1" customHeight="1" x14ac:dyDescent="0.25"/>
    <row r="1787" ht="15" hidden="1" customHeight="1" x14ac:dyDescent="0.25"/>
    <row r="1788" ht="15" hidden="1" customHeight="1" x14ac:dyDescent="0.25"/>
    <row r="1789" ht="15" hidden="1" customHeight="1" x14ac:dyDescent="0.25"/>
    <row r="1790" ht="15" hidden="1" customHeight="1" x14ac:dyDescent="0.25"/>
    <row r="1791" ht="15" hidden="1" customHeight="1" x14ac:dyDescent="0.25"/>
    <row r="1792" ht="15" hidden="1" customHeight="1" x14ac:dyDescent="0.25"/>
    <row r="1793" ht="15" hidden="1" customHeight="1" x14ac:dyDescent="0.25"/>
    <row r="1794" ht="15" hidden="1" customHeight="1" x14ac:dyDescent="0.25"/>
    <row r="1795" ht="15" hidden="1" customHeight="1" x14ac:dyDescent="0.25"/>
    <row r="1796" ht="15" hidden="1" customHeight="1" x14ac:dyDescent="0.25"/>
    <row r="1797" ht="15" hidden="1" customHeight="1" x14ac:dyDescent="0.25"/>
    <row r="1798" ht="15" hidden="1" customHeight="1" x14ac:dyDescent="0.25"/>
    <row r="1799" ht="15" hidden="1" customHeight="1" x14ac:dyDescent="0.25"/>
    <row r="1800" ht="15" hidden="1" customHeight="1" x14ac:dyDescent="0.25"/>
    <row r="1801" ht="15" hidden="1" customHeight="1" x14ac:dyDescent="0.25"/>
    <row r="1802" ht="15" hidden="1" customHeight="1" x14ac:dyDescent="0.25"/>
    <row r="1803" ht="15" hidden="1" customHeight="1" x14ac:dyDescent="0.25"/>
    <row r="1804" ht="15" hidden="1" customHeight="1" x14ac:dyDescent="0.25"/>
    <row r="1805" ht="15" hidden="1" customHeight="1" x14ac:dyDescent="0.25"/>
    <row r="1806" ht="15" hidden="1" customHeight="1" x14ac:dyDescent="0.25"/>
    <row r="1807" ht="15" hidden="1" customHeight="1" x14ac:dyDescent="0.25"/>
    <row r="1808" ht="15" hidden="1" customHeight="1" x14ac:dyDescent="0.25"/>
    <row r="1809" ht="15" hidden="1" customHeight="1" x14ac:dyDescent="0.25"/>
    <row r="1810" ht="15" hidden="1" customHeight="1" x14ac:dyDescent="0.25"/>
    <row r="1811" ht="15" hidden="1" customHeight="1" x14ac:dyDescent="0.25"/>
    <row r="1812" ht="15" hidden="1" customHeight="1" x14ac:dyDescent="0.25"/>
    <row r="1813" ht="15" hidden="1" customHeight="1" x14ac:dyDescent="0.25"/>
    <row r="1814" ht="15" hidden="1" customHeight="1" x14ac:dyDescent="0.25"/>
    <row r="1815" ht="15" hidden="1" customHeight="1" x14ac:dyDescent="0.25"/>
    <row r="1816" ht="15" hidden="1" customHeight="1" x14ac:dyDescent="0.25"/>
    <row r="1817" ht="15" hidden="1" customHeight="1" x14ac:dyDescent="0.25"/>
    <row r="1818" ht="15" hidden="1" customHeight="1" x14ac:dyDescent="0.25"/>
    <row r="1819" ht="15" hidden="1" customHeight="1" x14ac:dyDescent="0.25"/>
    <row r="1820" ht="15" hidden="1" customHeight="1" x14ac:dyDescent="0.25"/>
    <row r="1821" ht="15" hidden="1" customHeight="1" x14ac:dyDescent="0.25"/>
    <row r="1822" ht="15" hidden="1" customHeight="1" x14ac:dyDescent="0.25"/>
    <row r="1823" ht="15" hidden="1" customHeight="1" x14ac:dyDescent="0.25"/>
    <row r="1824" ht="15" hidden="1" customHeight="1" x14ac:dyDescent="0.25"/>
    <row r="1825" ht="15" hidden="1" customHeight="1" x14ac:dyDescent="0.25"/>
    <row r="1826" ht="15" hidden="1" customHeight="1" x14ac:dyDescent="0.25"/>
    <row r="1827" ht="15" hidden="1" customHeight="1" x14ac:dyDescent="0.25"/>
    <row r="1828" ht="15" hidden="1" customHeight="1" x14ac:dyDescent="0.25"/>
    <row r="1829" ht="15" hidden="1" customHeight="1" x14ac:dyDescent="0.25"/>
    <row r="1830" ht="15" hidden="1" customHeight="1" x14ac:dyDescent="0.25"/>
    <row r="1831" ht="15" hidden="1" customHeight="1" x14ac:dyDescent="0.25"/>
    <row r="1832" ht="15" hidden="1" customHeight="1" x14ac:dyDescent="0.25"/>
    <row r="1833" ht="15" hidden="1" customHeight="1" x14ac:dyDescent="0.25"/>
    <row r="1834" ht="15" hidden="1" customHeight="1" x14ac:dyDescent="0.25"/>
    <row r="1835" ht="15" hidden="1" customHeight="1" x14ac:dyDescent="0.25"/>
    <row r="1836" ht="15" hidden="1" customHeight="1" x14ac:dyDescent="0.25"/>
    <row r="1837" ht="15" hidden="1" customHeight="1" x14ac:dyDescent="0.25"/>
    <row r="1838" ht="15" hidden="1" customHeight="1" x14ac:dyDescent="0.25"/>
    <row r="1839" ht="15" hidden="1" customHeight="1" x14ac:dyDescent="0.25"/>
    <row r="1840" ht="15" hidden="1" customHeight="1" x14ac:dyDescent="0.25"/>
    <row r="1841" ht="15" hidden="1" customHeight="1" x14ac:dyDescent="0.25"/>
    <row r="1842" ht="15" hidden="1" customHeight="1" x14ac:dyDescent="0.25"/>
    <row r="1843" ht="15" hidden="1" customHeight="1" x14ac:dyDescent="0.25"/>
    <row r="1844" ht="15" hidden="1" customHeight="1" x14ac:dyDescent="0.25"/>
    <row r="1845" ht="15" hidden="1" customHeight="1" x14ac:dyDescent="0.25"/>
    <row r="1846" ht="15" hidden="1" customHeight="1" x14ac:dyDescent="0.25"/>
    <row r="1847" ht="15" hidden="1" customHeight="1" x14ac:dyDescent="0.25"/>
    <row r="1848" ht="15" hidden="1" customHeight="1" x14ac:dyDescent="0.25"/>
    <row r="1849" ht="15" hidden="1" customHeight="1" x14ac:dyDescent="0.25"/>
    <row r="1850" ht="15" hidden="1" customHeight="1" x14ac:dyDescent="0.25"/>
    <row r="1851" ht="15" hidden="1" customHeight="1" x14ac:dyDescent="0.25"/>
    <row r="1852" ht="15" hidden="1" customHeight="1" x14ac:dyDescent="0.25"/>
    <row r="1853" ht="15" hidden="1" customHeight="1" x14ac:dyDescent="0.25"/>
    <row r="1854" ht="15" hidden="1" customHeight="1" x14ac:dyDescent="0.25"/>
    <row r="1855" ht="15" hidden="1" customHeight="1" x14ac:dyDescent="0.25"/>
    <row r="1856" ht="15" hidden="1" customHeight="1" x14ac:dyDescent="0.25"/>
    <row r="1857" ht="15" hidden="1" customHeight="1" x14ac:dyDescent="0.25"/>
    <row r="1858" ht="15" hidden="1" customHeight="1" x14ac:dyDescent="0.25"/>
    <row r="1859" ht="15" hidden="1" customHeight="1" x14ac:dyDescent="0.25"/>
    <row r="1860" ht="15" hidden="1" customHeight="1" x14ac:dyDescent="0.25"/>
    <row r="1861" ht="15" hidden="1" customHeight="1" x14ac:dyDescent="0.25"/>
    <row r="1862" ht="15" hidden="1" customHeight="1" x14ac:dyDescent="0.25"/>
    <row r="1863" ht="15" hidden="1" customHeight="1" x14ac:dyDescent="0.25"/>
    <row r="1864" ht="15" hidden="1" customHeight="1" x14ac:dyDescent="0.25"/>
    <row r="1865" ht="15" hidden="1" customHeight="1" x14ac:dyDescent="0.25"/>
    <row r="1866" ht="15" hidden="1" customHeight="1" x14ac:dyDescent="0.25"/>
    <row r="1867" ht="15" hidden="1" customHeight="1" x14ac:dyDescent="0.25"/>
    <row r="1868" ht="15" hidden="1" customHeight="1" x14ac:dyDescent="0.25"/>
    <row r="1869" ht="15" hidden="1" customHeight="1" x14ac:dyDescent="0.25"/>
    <row r="1870" ht="15" hidden="1" customHeight="1" x14ac:dyDescent="0.25"/>
    <row r="1871" ht="15" hidden="1" customHeight="1" x14ac:dyDescent="0.25"/>
    <row r="1872" ht="15" hidden="1" customHeight="1" x14ac:dyDescent="0.25"/>
    <row r="1873" ht="15" hidden="1" customHeight="1" x14ac:dyDescent="0.25"/>
    <row r="1874" ht="15" hidden="1" customHeight="1" x14ac:dyDescent="0.25"/>
    <row r="1875" ht="15" hidden="1" customHeight="1" x14ac:dyDescent="0.25"/>
    <row r="1876" ht="15" hidden="1" customHeight="1" x14ac:dyDescent="0.25"/>
    <row r="1877" ht="15" hidden="1" customHeight="1" x14ac:dyDescent="0.25"/>
    <row r="1878" ht="15" hidden="1" customHeight="1" x14ac:dyDescent="0.25"/>
    <row r="1879" ht="15" hidden="1" customHeight="1" x14ac:dyDescent="0.25"/>
    <row r="1880" ht="15" hidden="1" customHeight="1" x14ac:dyDescent="0.25"/>
    <row r="1881" ht="15" hidden="1" customHeight="1" x14ac:dyDescent="0.25"/>
    <row r="1882" ht="15" hidden="1" customHeight="1" x14ac:dyDescent="0.25"/>
    <row r="1883" ht="15" hidden="1" customHeight="1" x14ac:dyDescent="0.25"/>
    <row r="1884" ht="15" hidden="1" customHeight="1" x14ac:dyDescent="0.25"/>
    <row r="1885" ht="15" hidden="1" customHeight="1" x14ac:dyDescent="0.25"/>
    <row r="1886" ht="15" hidden="1" customHeight="1" x14ac:dyDescent="0.25"/>
    <row r="1887" ht="15" hidden="1" customHeight="1" x14ac:dyDescent="0.25"/>
    <row r="1888" ht="15" hidden="1" customHeight="1" x14ac:dyDescent="0.25"/>
    <row r="1889" ht="15" hidden="1" customHeight="1" x14ac:dyDescent="0.25"/>
    <row r="1890" ht="15" hidden="1" customHeight="1" x14ac:dyDescent="0.25"/>
    <row r="1891" ht="15" hidden="1" customHeight="1" x14ac:dyDescent="0.25"/>
    <row r="1892" ht="15" hidden="1" customHeight="1" x14ac:dyDescent="0.25"/>
    <row r="1893" ht="15" hidden="1" customHeight="1" x14ac:dyDescent="0.25"/>
    <row r="1894" ht="15" hidden="1" customHeight="1" x14ac:dyDescent="0.25"/>
    <row r="1895" ht="15" hidden="1" customHeight="1" x14ac:dyDescent="0.25"/>
    <row r="1896" ht="15" hidden="1" customHeight="1" x14ac:dyDescent="0.25"/>
    <row r="1897" ht="15" hidden="1" customHeight="1" x14ac:dyDescent="0.25"/>
    <row r="1898" ht="15" hidden="1" customHeight="1" x14ac:dyDescent="0.25"/>
    <row r="1899" ht="15" hidden="1" customHeight="1" x14ac:dyDescent="0.25"/>
    <row r="1900" ht="15" hidden="1" customHeight="1" x14ac:dyDescent="0.25"/>
    <row r="1901" ht="15" hidden="1" customHeight="1" x14ac:dyDescent="0.25"/>
    <row r="1902" ht="15" hidden="1" customHeight="1" x14ac:dyDescent="0.25"/>
    <row r="1903" ht="15" hidden="1" customHeight="1" x14ac:dyDescent="0.25"/>
    <row r="1904" ht="15" hidden="1" customHeight="1" x14ac:dyDescent="0.25"/>
    <row r="1905" ht="15" hidden="1" customHeight="1" x14ac:dyDescent="0.25"/>
    <row r="1906" ht="15" hidden="1" customHeight="1" x14ac:dyDescent="0.25"/>
    <row r="1907" ht="15" hidden="1" customHeight="1" x14ac:dyDescent="0.25"/>
    <row r="1908" ht="15" hidden="1" customHeight="1" x14ac:dyDescent="0.25"/>
    <row r="1909" ht="15" hidden="1" customHeight="1" x14ac:dyDescent="0.25"/>
    <row r="1910" ht="15" hidden="1" customHeight="1" x14ac:dyDescent="0.25"/>
    <row r="1911" ht="15" hidden="1" customHeight="1" x14ac:dyDescent="0.25"/>
    <row r="1912" ht="15" hidden="1" customHeight="1" x14ac:dyDescent="0.25"/>
    <row r="1913" ht="15" hidden="1" customHeight="1" x14ac:dyDescent="0.25"/>
    <row r="1914" ht="15" hidden="1" customHeight="1" x14ac:dyDescent="0.25"/>
    <row r="1915" ht="15" hidden="1" customHeight="1" x14ac:dyDescent="0.25"/>
    <row r="1916" ht="15" hidden="1" customHeight="1" x14ac:dyDescent="0.25"/>
    <row r="1917" ht="15" hidden="1" customHeight="1" x14ac:dyDescent="0.25"/>
    <row r="1918" ht="15" hidden="1" customHeight="1" x14ac:dyDescent="0.25"/>
    <row r="1919" ht="15" hidden="1" customHeight="1" x14ac:dyDescent="0.25"/>
    <row r="1920" ht="15" hidden="1" customHeight="1" x14ac:dyDescent="0.25"/>
    <row r="1921" ht="15" hidden="1" customHeight="1" x14ac:dyDescent="0.25"/>
    <row r="1922" ht="15" hidden="1" customHeight="1" x14ac:dyDescent="0.25"/>
    <row r="1923" ht="15" hidden="1" customHeight="1" x14ac:dyDescent="0.25"/>
    <row r="1924" ht="15" hidden="1" customHeight="1" x14ac:dyDescent="0.25"/>
    <row r="1925" ht="15" hidden="1" customHeight="1" x14ac:dyDescent="0.25"/>
    <row r="1926" ht="15" hidden="1" customHeight="1" x14ac:dyDescent="0.25"/>
    <row r="1927" ht="15" hidden="1" customHeight="1" x14ac:dyDescent="0.25"/>
    <row r="1928" ht="15" hidden="1" customHeight="1" x14ac:dyDescent="0.25"/>
    <row r="1929" ht="15" hidden="1" customHeight="1" x14ac:dyDescent="0.25"/>
    <row r="1930" ht="15" hidden="1" customHeight="1" x14ac:dyDescent="0.25"/>
    <row r="1931" ht="15" hidden="1" customHeight="1" x14ac:dyDescent="0.25"/>
    <row r="1932" ht="15" hidden="1" customHeight="1" x14ac:dyDescent="0.25"/>
    <row r="1933" ht="15" hidden="1" customHeight="1" x14ac:dyDescent="0.25"/>
    <row r="1934" ht="15" hidden="1" customHeight="1" x14ac:dyDescent="0.25"/>
    <row r="1935" ht="15" hidden="1" customHeight="1" x14ac:dyDescent="0.25"/>
    <row r="1936" ht="15" hidden="1" customHeight="1" x14ac:dyDescent="0.25"/>
    <row r="1937" ht="15" hidden="1" customHeight="1" x14ac:dyDescent="0.25"/>
    <row r="1938" ht="15" hidden="1" customHeight="1" x14ac:dyDescent="0.25"/>
    <row r="1939" ht="15" hidden="1" customHeight="1" x14ac:dyDescent="0.25"/>
    <row r="1940" ht="15" hidden="1" customHeight="1" x14ac:dyDescent="0.25"/>
    <row r="1941" ht="15" hidden="1" customHeight="1" x14ac:dyDescent="0.25"/>
    <row r="1942" ht="15" hidden="1" customHeight="1" x14ac:dyDescent="0.25"/>
    <row r="1943" ht="15" hidden="1" customHeight="1" x14ac:dyDescent="0.25"/>
    <row r="1944" ht="15" hidden="1" customHeight="1" x14ac:dyDescent="0.25"/>
    <row r="1945" ht="15" hidden="1" customHeight="1" x14ac:dyDescent="0.25"/>
    <row r="1946" ht="15" hidden="1" customHeight="1" x14ac:dyDescent="0.25"/>
    <row r="1947" ht="15" hidden="1" customHeight="1" x14ac:dyDescent="0.25"/>
    <row r="1948" ht="15" hidden="1" customHeight="1" x14ac:dyDescent="0.25"/>
    <row r="1949" ht="15" hidden="1" customHeight="1" x14ac:dyDescent="0.25"/>
    <row r="1950" ht="15" hidden="1" customHeight="1" x14ac:dyDescent="0.25"/>
    <row r="1951" ht="15" hidden="1" customHeight="1" x14ac:dyDescent="0.25"/>
    <row r="1952" ht="15" hidden="1" customHeight="1" x14ac:dyDescent="0.25"/>
    <row r="1953" ht="15" hidden="1" customHeight="1" x14ac:dyDescent="0.25"/>
    <row r="1954" ht="15" hidden="1" customHeight="1" x14ac:dyDescent="0.25"/>
    <row r="1955" ht="15" hidden="1" customHeight="1" x14ac:dyDescent="0.25"/>
    <row r="1956" ht="15" hidden="1" customHeight="1" x14ac:dyDescent="0.25"/>
    <row r="1957" ht="15" hidden="1" customHeight="1" x14ac:dyDescent="0.25"/>
    <row r="1958" ht="15" hidden="1" customHeight="1" x14ac:dyDescent="0.25"/>
    <row r="1959" ht="15" hidden="1" customHeight="1" x14ac:dyDescent="0.25"/>
    <row r="1960" ht="15" hidden="1" customHeight="1" x14ac:dyDescent="0.25"/>
    <row r="1961" ht="15" hidden="1" customHeight="1" x14ac:dyDescent="0.25"/>
    <row r="1962" ht="15" hidden="1" customHeight="1" x14ac:dyDescent="0.25"/>
    <row r="1963" ht="15" hidden="1" customHeight="1" x14ac:dyDescent="0.25"/>
    <row r="1964" ht="15" hidden="1" customHeight="1" x14ac:dyDescent="0.25"/>
    <row r="1965" ht="15" hidden="1" customHeight="1" x14ac:dyDescent="0.25"/>
    <row r="1966" ht="15" hidden="1" customHeight="1" x14ac:dyDescent="0.25"/>
    <row r="1967" ht="15" hidden="1" customHeight="1" x14ac:dyDescent="0.25"/>
    <row r="1968" ht="15" hidden="1" customHeight="1" x14ac:dyDescent="0.25"/>
    <row r="1969" ht="15" hidden="1" customHeight="1" x14ac:dyDescent="0.25"/>
    <row r="1970" ht="15" hidden="1" customHeight="1" x14ac:dyDescent="0.25"/>
    <row r="1971" ht="15" hidden="1" customHeight="1" x14ac:dyDescent="0.25"/>
    <row r="1972" ht="15" hidden="1" customHeight="1" x14ac:dyDescent="0.25"/>
    <row r="1973" ht="15" hidden="1" customHeight="1" x14ac:dyDescent="0.25"/>
    <row r="1974" ht="15" hidden="1" customHeight="1" x14ac:dyDescent="0.25"/>
    <row r="1975" ht="15" hidden="1" customHeight="1" x14ac:dyDescent="0.25"/>
    <row r="1976" ht="15" hidden="1" customHeight="1" x14ac:dyDescent="0.25"/>
    <row r="1977" ht="15" hidden="1" customHeight="1" x14ac:dyDescent="0.25"/>
    <row r="1978" ht="15" hidden="1" customHeight="1" x14ac:dyDescent="0.25"/>
    <row r="1979" ht="15" hidden="1" customHeight="1" x14ac:dyDescent="0.25"/>
    <row r="1980" ht="15" hidden="1" customHeight="1" x14ac:dyDescent="0.25"/>
    <row r="1981" ht="15" hidden="1" customHeight="1" x14ac:dyDescent="0.25"/>
    <row r="1982" ht="15" hidden="1" customHeight="1" x14ac:dyDescent="0.25"/>
    <row r="1983" ht="15" hidden="1" customHeight="1" x14ac:dyDescent="0.25"/>
    <row r="1984" ht="15" hidden="1" customHeight="1" x14ac:dyDescent="0.25"/>
    <row r="1985" ht="15" hidden="1" customHeight="1" x14ac:dyDescent="0.25"/>
    <row r="1986" ht="15" hidden="1" customHeight="1" x14ac:dyDescent="0.25"/>
    <row r="1987" ht="15" hidden="1" customHeight="1" x14ac:dyDescent="0.25"/>
    <row r="1988" ht="15" hidden="1" customHeight="1" x14ac:dyDescent="0.25"/>
    <row r="1989" ht="15" hidden="1" customHeight="1" x14ac:dyDescent="0.25"/>
    <row r="1990" ht="15" hidden="1" customHeight="1" x14ac:dyDescent="0.25"/>
    <row r="1991" ht="15" hidden="1" customHeight="1" x14ac:dyDescent="0.25"/>
    <row r="1992" ht="15" hidden="1" customHeight="1" x14ac:dyDescent="0.25"/>
    <row r="1993" ht="15" hidden="1" customHeight="1" x14ac:dyDescent="0.25"/>
    <row r="1994" ht="15" hidden="1" customHeight="1" x14ac:dyDescent="0.25"/>
    <row r="1995" ht="15" hidden="1" customHeight="1" x14ac:dyDescent="0.25"/>
    <row r="1996" ht="15" hidden="1" customHeight="1" x14ac:dyDescent="0.25"/>
    <row r="1997" ht="15" hidden="1" customHeight="1" x14ac:dyDescent="0.25"/>
    <row r="1998" ht="15" hidden="1" customHeight="1" x14ac:dyDescent="0.25"/>
    <row r="1999" ht="15" hidden="1" customHeight="1" x14ac:dyDescent="0.25"/>
    <row r="2000" ht="15" hidden="1" customHeight="1" x14ac:dyDescent="0.25"/>
    <row r="2001" ht="15" hidden="1" customHeight="1" x14ac:dyDescent="0.25"/>
    <row r="2002" ht="15" hidden="1" customHeight="1" x14ac:dyDescent="0.25"/>
    <row r="2003" ht="15" hidden="1" customHeight="1" x14ac:dyDescent="0.25"/>
    <row r="2004" ht="15" hidden="1" customHeight="1" x14ac:dyDescent="0.25"/>
    <row r="2005" ht="15" hidden="1" customHeight="1" x14ac:dyDescent="0.25"/>
    <row r="2006" ht="15" hidden="1" customHeight="1" x14ac:dyDescent="0.25"/>
    <row r="2007" ht="15" hidden="1" customHeight="1" x14ac:dyDescent="0.25"/>
    <row r="2008" ht="15" hidden="1" customHeight="1" x14ac:dyDescent="0.25"/>
    <row r="2009" ht="15" hidden="1" customHeight="1" x14ac:dyDescent="0.25"/>
    <row r="2010" ht="15" hidden="1" customHeight="1" x14ac:dyDescent="0.25"/>
    <row r="2011" ht="15" hidden="1" customHeight="1" x14ac:dyDescent="0.25"/>
    <row r="2012" ht="15" hidden="1" customHeight="1" x14ac:dyDescent="0.25"/>
    <row r="2013" ht="15" hidden="1" customHeight="1" x14ac:dyDescent="0.25"/>
    <row r="2014" ht="15" hidden="1" customHeight="1" x14ac:dyDescent="0.25"/>
    <row r="2015" ht="15" hidden="1" customHeight="1" x14ac:dyDescent="0.25"/>
    <row r="2016" ht="15" hidden="1" customHeight="1" x14ac:dyDescent="0.25"/>
    <row r="2017" ht="15" hidden="1" customHeight="1" x14ac:dyDescent="0.25"/>
    <row r="2018" ht="15" hidden="1" customHeight="1" x14ac:dyDescent="0.25"/>
    <row r="2019" ht="15" hidden="1" customHeight="1" x14ac:dyDescent="0.25"/>
    <row r="2020" ht="15" hidden="1" customHeight="1" x14ac:dyDescent="0.25"/>
    <row r="2021" ht="15" hidden="1" customHeight="1" x14ac:dyDescent="0.25"/>
    <row r="2022" ht="15" hidden="1" customHeight="1" x14ac:dyDescent="0.25"/>
    <row r="2023" ht="15" hidden="1" customHeight="1" x14ac:dyDescent="0.25"/>
    <row r="2024" ht="15" hidden="1" customHeight="1" x14ac:dyDescent="0.25"/>
    <row r="2025" ht="15" hidden="1" customHeight="1" x14ac:dyDescent="0.25"/>
    <row r="2026" ht="15" hidden="1" customHeight="1" x14ac:dyDescent="0.25"/>
    <row r="2027" ht="15" hidden="1" customHeight="1" x14ac:dyDescent="0.25"/>
    <row r="2028" ht="15" hidden="1" customHeight="1" x14ac:dyDescent="0.25"/>
    <row r="2029" ht="15" hidden="1" customHeight="1" x14ac:dyDescent="0.25"/>
    <row r="2030" ht="15" hidden="1" customHeight="1" x14ac:dyDescent="0.25"/>
    <row r="2031" ht="15" hidden="1" customHeight="1" x14ac:dyDescent="0.25"/>
    <row r="2032" ht="15" hidden="1" customHeight="1" x14ac:dyDescent="0.25"/>
    <row r="2033" ht="15" hidden="1" customHeight="1" x14ac:dyDescent="0.25"/>
    <row r="2034" ht="15" hidden="1" customHeight="1" x14ac:dyDescent="0.25"/>
    <row r="2035" ht="15" hidden="1" customHeight="1" x14ac:dyDescent="0.25"/>
    <row r="2036" ht="15" hidden="1" customHeight="1" x14ac:dyDescent="0.25"/>
    <row r="2037" ht="15" hidden="1" customHeight="1" x14ac:dyDescent="0.25"/>
    <row r="2038" ht="15" hidden="1" customHeight="1" x14ac:dyDescent="0.25"/>
    <row r="2039" ht="15" hidden="1" customHeight="1" x14ac:dyDescent="0.25"/>
    <row r="2040" ht="15" hidden="1" customHeight="1" x14ac:dyDescent="0.25"/>
    <row r="2041" ht="15" hidden="1" customHeight="1" x14ac:dyDescent="0.25"/>
    <row r="2042" ht="15" hidden="1" customHeight="1" x14ac:dyDescent="0.25"/>
    <row r="2043" ht="15" hidden="1" customHeight="1" x14ac:dyDescent="0.25"/>
    <row r="2044" ht="15" hidden="1" customHeight="1" x14ac:dyDescent="0.25"/>
    <row r="2045" ht="15" hidden="1" customHeight="1" x14ac:dyDescent="0.25"/>
    <row r="2046" ht="15" hidden="1" customHeight="1" x14ac:dyDescent="0.25"/>
    <row r="2047" ht="15" hidden="1" customHeight="1" x14ac:dyDescent="0.25"/>
    <row r="2048" ht="15" hidden="1" customHeight="1" x14ac:dyDescent="0.25"/>
    <row r="2049" ht="15" hidden="1" customHeight="1" x14ac:dyDescent="0.25"/>
    <row r="2050" ht="15" hidden="1" customHeight="1" x14ac:dyDescent="0.25"/>
    <row r="2051" ht="15" hidden="1" customHeight="1" x14ac:dyDescent="0.25"/>
    <row r="2052" ht="15" hidden="1" customHeight="1" x14ac:dyDescent="0.25"/>
    <row r="2053" ht="15" hidden="1" customHeight="1" x14ac:dyDescent="0.25"/>
    <row r="2054" ht="15" hidden="1" customHeight="1" x14ac:dyDescent="0.25"/>
    <row r="2055" ht="15" hidden="1" customHeight="1" x14ac:dyDescent="0.25"/>
    <row r="2056" ht="15" hidden="1" customHeight="1" x14ac:dyDescent="0.25"/>
    <row r="2057" ht="15" hidden="1" customHeight="1" x14ac:dyDescent="0.25"/>
    <row r="2058" ht="15" hidden="1" customHeight="1" x14ac:dyDescent="0.25"/>
    <row r="2059" ht="15" hidden="1" customHeight="1" x14ac:dyDescent="0.25"/>
    <row r="2060" ht="15" hidden="1" customHeight="1" x14ac:dyDescent="0.25"/>
    <row r="2061" ht="15" hidden="1" customHeight="1" x14ac:dyDescent="0.25"/>
    <row r="2062" ht="15" hidden="1" customHeight="1" x14ac:dyDescent="0.25"/>
    <row r="2063" ht="15" hidden="1" customHeight="1" x14ac:dyDescent="0.25"/>
    <row r="2064" ht="15" hidden="1" customHeight="1" x14ac:dyDescent="0.25"/>
    <row r="2065" ht="15" hidden="1" customHeight="1" x14ac:dyDescent="0.25"/>
    <row r="2066" ht="15" hidden="1" customHeight="1" x14ac:dyDescent="0.25"/>
    <row r="2067" ht="15" hidden="1" customHeight="1" x14ac:dyDescent="0.25"/>
    <row r="2068" ht="15" hidden="1" customHeight="1" x14ac:dyDescent="0.25"/>
    <row r="2069" ht="15" hidden="1" customHeight="1" x14ac:dyDescent="0.25"/>
    <row r="2070" ht="15" hidden="1" customHeight="1" x14ac:dyDescent="0.25"/>
    <row r="2071" ht="15" hidden="1" customHeight="1" x14ac:dyDescent="0.25"/>
    <row r="2072" ht="15" hidden="1" customHeight="1" x14ac:dyDescent="0.25"/>
    <row r="2073" ht="15" hidden="1" customHeight="1" x14ac:dyDescent="0.25"/>
    <row r="2074" ht="15" hidden="1" customHeight="1" x14ac:dyDescent="0.25"/>
    <row r="2075" ht="15" hidden="1" customHeight="1" x14ac:dyDescent="0.25"/>
    <row r="2076" ht="15" hidden="1" customHeight="1" x14ac:dyDescent="0.25"/>
    <row r="2077" ht="15" hidden="1" customHeight="1" x14ac:dyDescent="0.25"/>
    <row r="2078" ht="15" hidden="1" customHeight="1" x14ac:dyDescent="0.25"/>
    <row r="2079" ht="15" hidden="1" customHeight="1" x14ac:dyDescent="0.25"/>
    <row r="2080" ht="15" hidden="1" customHeight="1" x14ac:dyDescent="0.25"/>
    <row r="2081" ht="15" hidden="1" customHeight="1" x14ac:dyDescent="0.25"/>
    <row r="2082" ht="15" hidden="1" customHeight="1" x14ac:dyDescent="0.25"/>
    <row r="2083" ht="15" hidden="1" customHeight="1" x14ac:dyDescent="0.25"/>
    <row r="2084" ht="15" hidden="1" customHeight="1" x14ac:dyDescent="0.25"/>
    <row r="2085" ht="15" hidden="1" customHeight="1" x14ac:dyDescent="0.25"/>
    <row r="2086" ht="15" hidden="1" customHeight="1" x14ac:dyDescent="0.25"/>
    <row r="2087" ht="15" hidden="1" customHeight="1" x14ac:dyDescent="0.25"/>
    <row r="2088" ht="15" hidden="1" customHeight="1" x14ac:dyDescent="0.25"/>
    <row r="2089" ht="15" hidden="1" customHeight="1" x14ac:dyDescent="0.25"/>
    <row r="2090" ht="15" hidden="1" customHeight="1" x14ac:dyDescent="0.25"/>
    <row r="2091" ht="15" hidden="1" customHeight="1" x14ac:dyDescent="0.25"/>
    <row r="2092" ht="15" hidden="1" customHeight="1" x14ac:dyDescent="0.25"/>
    <row r="2093" ht="15" hidden="1" customHeight="1" x14ac:dyDescent="0.25"/>
    <row r="2094" ht="15" hidden="1" customHeight="1" x14ac:dyDescent="0.25"/>
    <row r="2095" ht="15" hidden="1" customHeight="1" x14ac:dyDescent="0.25"/>
    <row r="2096" ht="15" hidden="1" customHeight="1" x14ac:dyDescent="0.25"/>
    <row r="2097" ht="15" hidden="1" customHeight="1" x14ac:dyDescent="0.25"/>
    <row r="2098" ht="15" hidden="1" customHeight="1" x14ac:dyDescent="0.25"/>
    <row r="2099" ht="15" hidden="1" customHeight="1" x14ac:dyDescent="0.25"/>
    <row r="2100" ht="15" hidden="1" customHeight="1" x14ac:dyDescent="0.25"/>
    <row r="2101" ht="15" hidden="1" customHeight="1" x14ac:dyDescent="0.25"/>
    <row r="2102" ht="15" hidden="1" customHeight="1" x14ac:dyDescent="0.25"/>
    <row r="2103" ht="15" hidden="1" customHeight="1" x14ac:dyDescent="0.25"/>
    <row r="2104" ht="15" hidden="1" customHeight="1" x14ac:dyDescent="0.25"/>
    <row r="2105" ht="15" hidden="1" customHeight="1" x14ac:dyDescent="0.25"/>
    <row r="2106" ht="15" hidden="1" customHeight="1" x14ac:dyDescent="0.25"/>
    <row r="2107" ht="15" hidden="1" customHeight="1" x14ac:dyDescent="0.25"/>
    <row r="2108" ht="15" hidden="1" customHeight="1" x14ac:dyDescent="0.25"/>
    <row r="2109" ht="15" hidden="1" customHeight="1" x14ac:dyDescent="0.25"/>
    <row r="2110" ht="15" hidden="1" customHeight="1" x14ac:dyDescent="0.25"/>
    <row r="2111" ht="15" hidden="1" customHeight="1" x14ac:dyDescent="0.25"/>
    <row r="2112" ht="15" hidden="1" customHeight="1" x14ac:dyDescent="0.25"/>
    <row r="2113" ht="15" hidden="1" customHeight="1" x14ac:dyDescent="0.25"/>
    <row r="2114" ht="15" hidden="1" customHeight="1" x14ac:dyDescent="0.25"/>
    <row r="2115" ht="15" hidden="1" customHeight="1" x14ac:dyDescent="0.25"/>
    <row r="2116" ht="15" hidden="1" customHeight="1" x14ac:dyDescent="0.25"/>
    <row r="2117" ht="15" hidden="1" customHeight="1" x14ac:dyDescent="0.25"/>
    <row r="2118" ht="15" hidden="1" customHeight="1" x14ac:dyDescent="0.25"/>
    <row r="2119" ht="15" hidden="1" customHeight="1" x14ac:dyDescent="0.25"/>
    <row r="2120" ht="15" hidden="1" customHeight="1" x14ac:dyDescent="0.25"/>
    <row r="2121" ht="15" hidden="1" customHeight="1" x14ac:dyDescent="0.25"/>
    <row r="2122" ht="15" hidden="1" customHeight="1" x14ac:dyDescent="0.25"/>
    <row r="2123" ht="15" hidden="1" customHeight="1" x14ac:dyDescent="0.25"/>
    <row r="2124" ht="15" hidden="1" customHeight="1" x14ac:dyDescent="0.25"/>
    <row r="2125" ht="15" hidden="1" customHeight="1" x14ac:dyDescent="0.25"/>
    <row r="2126" ht="15" hidden="1" customHeight="1" x14ac:dyDescent="0.25"/>
    <row r="2127" ht="15" hidden="1" customHeight="1" x14ac:dyDescent="0.25"/>
    <row r="2128" ht="15" hidden="1" customHeight="1" x14ac:dyDescent="0.25"/>
    <row r="2129" ht="15" hidden="1" customHeight="1" x14ac:dyDescent="0.25"/>
    <row r="2130" ht="15" hidden="1" customHeight="1" x14ac:dyDescent="0.25"/>
    <row r="2131" ht="15" hidden="1" customHeight="1" x14ac:dyDescent="0.25"/>
    <row r="2132" ht="15" hidden="1" customHeight="1" x14ac:dyDescent="0.25"/>
    <row r="2133" ht="15" hidden="1" customHeight="1" x14ac:dyDescent="0.25"/>
    <row r="2134" ht="15" hidden="1" customHeight="1" x14ac:dyDescent="0.25"/>
    <row r="2135" ht="15" hidden="1" customHeight="1" x14ac:dyDescent="0.25"/>
    <row r="2136" ht="15" hidden="1" customHeight="1" x14ac:dyDescent="0.25"/>
    <row r="2137" ht="15" hidden="1" customHeight="1" x14ac:dyDescent="0.25"/>
    <row r="2138" ht="15" hidden="1" customHeight="1" x14ac:dyDescent="0.25"/>
    <row r="2139" ht="15" hidden="1" customHeight="1" x14ac:dyDescent="0.25"/>
    <row r="2140" ht="15" hidden="1" customHeight="1" x14ac:dyDescent="0.25"/>
    <row r="2141" ht="15" hidden="1" customHeight="1" x14ac:dyDescent="0.25"/>
    <row r="2142" ht="15" hidden="1" customHeight="1" x14ac:dyDescent="0.25"/>
    <row r="2143" ht="15" hidden="1" customHeight="1" x14ac:dyDescent="0.25"/>
    <row r="2144" ht="15" hidden="1" customHeight="1" x14ac:dyDescent="0.25"/>
    <row r="2145" ht="15" hidden="1" customHeight="1" x14ac:dyDescent="0.25"/>
    <row r="2146" ht="15" hidden="1" customHeight="1" x14ac:dyDescent="0.25"/>
    <row r="2147" ht="15" hidden="1" customHeight="1" x14ac:dyDescent="0.25"/>
    <row r="2148" ht="15" hidden="1" customHeight="1" x14ac:dyDescent="0.25"/>
    <row r="2149" ht="15" hidden="1" customHeight="1" x14ac:dyDescent="0.25"/>
    <row r="2150" ht="15" hidden="1" customHeight="1" x14ac:dyDescent="0.25"/>
    <row r="2151" ht="15" hidden="1" customHeight="1" x14ac:dyDescent="0.25"/>
    <row r="2152" ht="15" hidden="1" customHeight="1" x14ac:dyDescent="0.25"/>
    <row r="2153" ht="15" hidden="1" customHeight="1" x14ac:dyDescent="0.25"/>
    <row r="2154" ht="15" hidden="1" customHeight="1" x14ac:dyDescent="0.25"/>
    <row r="2155" ht="15" hidden="1" customHeight="1" x14ac:dyDescent="0.25"/>
    <row r="2156" ht="15" hidden="1" customHeight="1" x14ac:dyDescent="0.25"/>
    <row r="2157" ht="15" hidden="1" customHeight="1" x14ac:dyDescent="0.25"/>
    <row r="2158" ht="15" hidden="1" customHeight="1" x14ac:dyDescent="0.25"/>
    <row r="2159" ht="15" hidden="1" customHeight="1" x14ac:dyDescent="0.25"/>
    <row r="2160" ht="15" hidden="1" customHeight="1" x14ac:dyDescent="0.25"/>
    <row r="2161" ht="15" hidden="1" customHeight="1" x14ac:dyDescent="0.25"/>
    <row r="2162" ht="15" hidden="1" customHeight="1" x14ac:dyDescent="0.25"/>
    <row r="2163" ht="15" hidden="1" customHeight="1" x14ac:dyDescent="0.25"/>
    <row r="2164" ht="15" hidden="1" customHeight="1" x14ac:dyDescent="0.25"/>
    <row r="2165" ht="15" hidden="1" customHeight="1" x14ac:dyDescent="0.25"/>
    <row r="2166" ht="15" hidden="1" customHeight="1" x14ac:dyDescent="0.25"/>
    <row r="2167" ht="15" hidden="1" customHeight="1" x14ac:dyDescent="0.25"/>
    <row r="2168" ht="15" hidden="1" customHeight="1" x14ac:dyDescent="0.25"/>
    <row r="2169" ht="15" hidden="1" customHeight="1" x14ac:dyDescent="0.25"/>
    <row r="2170" ht="15" hidden="1" customHeight="1" x14ac:dyDescent="0.25"/>
    <row r="2171" ht="15" hidden="1" customHeight="1" x14ac:dyDescent="0.25"/>
    <row r="2172" ht="15" hidden="1" customHeight="1" x14ac:dyDescent="0.25"/>
    <row r="2173" ht="15" hidden="1" customHeight="1" x14ac:dyDescent="0.25"/>
    <row r="2174" ht="15" hidden="1" customHeight="1" x14ac:dyDescent="0.25"/>
    <row r="2175" ht="15" hidden="1" customHeight="1" x14ac:dyDescent="0.25"/>
    <row r="2176" ht="15" hidden="1" customHeight="1" x14ac:dyDescent="0.25"/>
    <row r="2177" ht="15" hidden="1" customHeight="1" x14ac:dyDescent="0.25"/>
    <row r="2178" ht="15" hidden="1" customHeight="1" x14ac:dyDescent="0.25"/>
    <row r="2179" ht="15" hidden="1" customHeight="1" x14ac:dyDescent="0.25"/>
    <row r="2180" ht="15" hidden="1" customHeight="1" x14ac:dyDescent="0.25"/>
    <row r="2181" ht="15" hidden="1" customHeight="1" x14ac:dyDescent="0.25"/>
    <row r="2182" ht="15" hidden="1" customHeight="1" x14ac:dyDescent="0.25"/>
    <row r="2183" ht="15" hidden="1" customHeight="1" x14ac:dyDescent="0.25"/>
    <row r="2184" ht="15" hidden="1" customHeight="1" x14ac:dyDescent="0.25"/>
    <row r="2185" ht="15" hidden="1" customHeight="1" x14ac:dyDescent="0.25"/>
    <row r="2186" ht="15" hidden="1" customHeight="1" x14ac:dyDescent="0.25"/>
    <row r="2187" ht="15" hidden="1" customHeight="1" x14ac:dyDescent="0.25"/>
    <row r="2188" ht="15" hidden="1" customHeight="1" x14ac:dyDescent="0.25"/>
    <row r="2189" ht="15" hidden="1" customHeight="1" x14ac:dyDescent="0.25"/>
    <row r="2190" ht="15" hidden="1" customHeight="1" x14ac:dyDescent="0.25"/>
    <row r="2191" ht="15" hidden="1" customHeight="1" x14ac:dyDescent="0.25"/>
    <row r="2192" ht="15" hidden="1" customHeight="1" x14ac:dyDescent="0.25"/>
    <row r="2193" ht="15" hidden="1" customHeight="1" x14ac:dyDescent="0.25"/>
    <row r="2194" ht="15" hidden="1" customHeight="1" x14ac:dyDescent="0.25"/>
    <row r="2195" ht="15" hidden="1" customHeight="1" x14ac:dyDescent="0.25"/>
    <row r="2196" ht="15" hidden="1" customHeight="1" x14ac:dyDescent="0.25"/>
    <row r="2197" ht="15" hidden="1" customHeight="1" x14ac:dyDescent="0.25"/>
    <row r="2198" ht="15" hidden="1" customHeight="1" x14ac:dyDescent="0.25"/>
    <row r="2199" ht="15" hidden="1" customHeight="1" x14ac:dyDescent="0.25"/>
    <row r="2200" ht="15" hidden="1" customHeight="1" x14ac:dyDescent="0.25"/>
    <row r="2201" ht="15" hidden="1" customHeight="1" x14ac:dyDescent="0.25"/>
    <row r="2202" ht="15" hidden="1" customHeight="1" x14ac:dyDescent="0.25"/>
    <row r="2203" ht="15" hidden="1" customHeight="1" x14ac:dyDescent="0.25"/>
    <row r="2204" ht="15" hidden="1" customHeight="1" x14ac:dyDescent="0.25"/>
    <row r="2205" ht="15" hidden="1" customHeight="1" x14ac:dyDescent="0.25"/>
    <row r="2206" ht="15" hidden="1" customHeight="1" x14ac:dyDescent="0.25"/>
    <row r="2207" ht="15" hidden="1" customHeight="1" x14ac:dyDescent="0.25"/>
    <row r="2208" ht="15" hidden="1" customHeight="1" x14ac:dyDescent="0.25"/>
    <row r="2209" ht="15" hidden="1" customHeight="1" x14ac:dyDescent="0.25"/>
    <row r="2210" ht="15" hidden="1" customHeight="1" x14ac:dyDescent="0.25"/>
    <row r="2211" ht="15" hidden="1" customHeight="1" x14ac:dyDescent="0.25"/>
    <row r="2212" ht="15" hidden="1" customHeight="1" x14ac:dyDescent="0.25"/>
    <row r="2213" ht="15" hidden="1" customHeight="1" x14ac:dyDescent="0.25"/>
    <row r="2214" ht="15" hidden="1" customHeight="1" x14ac:dyDescent="0.25"/>
    <row r="2215" ht="15" hidden="1" customHeight="1" x14ac:dyDescent="0.25"/>
    <row r="2216" ht="15" hidden="1" customHeight="1" x14ac:dyDescent="0.25"/>
    <row r="2217" ht="15" hidden="1" customHeight="1" x14ac:dyDescent="0.25"/>
    <row r="2218" ht="15" hidden="1" customHeight="1" x14ac:dyDescent="0.25"/>
    <row r="2219" ht="15" hidden="1" customHeight="1" x14ac:dyDescent="0.25"/>
    <row r="2220" ht="15" hidden="1" customHeight="1" x14ac:dyDescent="0.25"/>
    <row r="2221" ht="15" hidden="1" customHeight="1" x14ac:dyDescent="0.25"/>
    <row r="2222" ht="15" hidden="1" customHeight="1" x14ac:dyDescent="0.25"/>
    <row r="2223" ht="15" hidden="1" customHeight="1" x14ac:dyDescent="0.25"/>
    <row r="2224" ht="15" hidden="1" customHeight="1" x14ac:dyDescent="0.25"/>
    <row r="2225" ht="15" hidden="1" customHeight="1" x14ac:dyDescent="0.25"/>
    <row r="2226" ht="15" hidden="1" customHeight="1" x14ac:dyDescent="0.25"/>
    <row r="2227" ht="15" hidden="1" customHeight="1" x14ac:dyDescent="0.25"/>
    <row r="2228" ht="15" hidden="1" customHeight="1" x14ac:dyDescent="0.25"/>
    <row r="2229" ht="15" hidden="1" customHeight="1" x14ac:dyDescent="0.25"/>
    <row r="2230" ht="15" hidden="1" customHeight="1" x14ac:dyDescent="0.25"/>
    <row r="2231" ht="15" hidden="1" customHeight="1" x14ac:dyDescent="0.25"/>
    <row r="2232" ht="15" hidden="1" customHeight="1" x14ac:dyDescent="0.25"/>
    <row r="2233" ht="15" hidden="1" customHeight="1" x14ac:dyDescent="0.25"/>
    <row r="2234" ht="15" hidden="1" customHeight="1" x14ac:dyDescent="0.25"/>
    <row r="2235" ht="15" hidden="1" customHeight="1" x14ac:dyDescent="0.25"/>
    <row r="2236" ht="15" hidden="1" customHeight="1" x14ac:dyDescent="0.25"/>
    <row r="2237" ht="15" hidden="1" customHeight="1" x14ac:dyDescent="0.25"/>
    <row r="2238" ht="15" hidden="1" customHeight="1" x14ac:dyDescent="0.25"/>
    <row r="2239" ht="15" hidden="1" customHeight="1" x14ac:dyDescent="0.25"/>
    <row r="2240" ht="15" hidden="1" customHeight="1" x14ac:dyDescent="0.25"/>
    <row r="2241" ht="15" hidden="1" customHeight="1" x14ac:dyDescent="0.25"/>
    <row r="2242" ht="15" hidden="1" customHeight="1" x14ac:dyDescent="0.25"/>
    <row r="2243" ht="15" hidden="1" customHeight="1" x14ac:dyDescent="0.25"/>
    <row r="2244" ht="15" hidden="1" customHeight="1" x14ac:dyDescent="0.25"/>
    <row r="2245" ht="15" hidden="1" customHeight="1" x14ac:dyDescent="0.25"/>
    <row r="2246" ht="15" hidden="1" customHeight="1" x14ac:dyDescent="0.25"/>
    <row r="2247" ht="15" hidden="1" customHeight="1" x14ac:dyDescent="0.25"/>
    <row r="2248" ht="15" hidden="1" customHeight="1" x14ac:dyDescent="0.25"/>
    <row r="2249" ht="15" hidden="1" customHeight="1" x14ac:dyDescent="0.25"/>
    <row r="2250" ht="15" hidden="1" customHeight="1" x14ac:dyDescent="0.25"/>
    <row r="2251" ht="15" hidden="1" customHeight="1" x14ac:dyDescent="0.25"/>
    <row r="2252" ht="15" hidden="1" customHeight="1" x14ac:dyDescent="0.25"/>
    <row r="2253" ht="15" hidden="1" customHeight="1" x14ac:dyDescent="0.25"/>
    <row r="2254" ht="15" hidden="1" customHeight="1" x14ac:dyDescent="0.25"/>
    <row r="2255" ht="15" hidden="1" customHeight="1" x14ac:dyDescent="0.25"/>
    <row r="2256" ht="15" hidden="1" customHeight="1" x14ac:dyDescent="0.25"/>
    <row r="2257" ht="15" hidden="1" customHeight="1" x14ac:dyDescent="0.25"/>
    <row r="2258" ht="15" hidden="1" customHeight="1" x14ac:dyDescent="0.25"/>
    <row r="2259" ht="15" hidden="1" customHeight="1" x14ac:dyDescent="0.25"/>
    <row r="2260" ht="15" hidden="1" customHeight="1" x14ac:dyDescent="0.25"/>
    <row r="2261" ht="15" hidden="1" customHeight="1" x14ac:dyDescent="0.25"/>
    <row r="2262" ht="15" hidden="1" customHeight="1" x14ac:dyDescent="0.25"/>
    <row r="2263" ht="15" hidden="1" customHeight="1" x14ac:dyDescent="0.25"/>
    <row r="2264" ht="15" hidden="1" customHeight="1" x14ac:dyDescent="0.25"/>
    <row r="2265" ht="15" hidden="1" customHeight="1" x14ac:dyDescent="0.25"/>
    <row r="2266" ht="15" hidden="1" customHeight="1" x14ac:dyDescent="0.25"/>
    <row r="2267" ht="15" hidden="1" customHeight="1" x14ac:dyDescent="0.25"/>
    <row r="2268" ht="15" hidden="1" customHeight="1" x14ac:dyDescent="0.25"/>
    <row r="2269" ht="15" hidden="1" customHeight="1" x14ac:dyDescent="0.25"/>
    <row r="2270" ht="15" hidden="1" customHeight="1" x14ac:dyDescent="0.25"/>
    <row r="2271" ht="15" hidden="1" customHeight="1" x14ac:dyDescent="0.25"/>
    <row r="2272" ht="15" hidden="1" customHeight="1" x14ac:dyDescent="0.25"/>
    <row r="2273" ht="15" hidden="1" customHeight="1" x14ac:dyDescent="0.25"/>
    <row r="2274" ht="15" hidden="1" customHeight="1" x14ac:dyDescent="0.25"/>
    <row r="2275" ht="15" hidden="1" customHeight="1" x14ac:dyDescent="0.25"/>
    <row r="2276" ht="15" hidden="1" customHeight="1" x14ac:dyDescent="0.25"/>
    <row r="2277" ht="15" hidden="1" customHeight="1" x14ac:dyDescent="0.25"/>
    <row r="2278" ht="15" hidden="1" customHeight="1" x14ac:dyDescent="0.25"/>
    <row r="2279" ht="15" hidden="1" customHeight="1" x14ac:dyDescent="0.25"/>
    <row r="2280" ht="15" hidden="1" customHeight="1" x14ac:dyDescent="0.25"/>
    <row r="2281" ht="15" hidden="1" customHeight="1" x14ac:dyDescent="0.25"/>
    <row r="2282" ht="15" hidden="1" customHeight="1" x14ac:dyDescent="0.25"/>
    <row r="2283" ht="15" hidden="1" customHeight="1" x14ac:dyDescent="0.25"/>
    <row r="2284" ht="15" hidden="1" customHeight="1" x14ac:dyDescent="0.25"/>
    <row r="2285" ht="15" hidden="1" customHeight="1" x14ac:dyDescent="0.25"/>
    <row r="2286" ht="15" hidden="1" customHeight="1" x14ac:dyDescent="0.25"/>
    <row r="2287" ht="15" hidden="1" customHeight="1" x14ac:dyDescent="0.25"/>
    <row r="2288" ht="15" hidden="1" customHeight="1" x14ac:dyDescent="0.25"/>
    <row r="2289" ht="15" hidden="1" customHeight="1" x14ac:dyDescent="0.25"/>
    <row r="2290" ht="15" hidden="1" customHeight="1" x14ac:dyDescent="0.25"/>
    <row r="2291" ht="15" hidden="1" customHeight="1" x14ac:dyDescent="0.25"/>
    <row r="2292" ht="15" hidden="1" customHeight="1" x14ac:dyDescent="0.25"/>
    <row r="2293" ht="15" hidden="1" customHeight="1" x14ac:dyDescent="0.25"/>
    <row r="2294" ht="15" hidden="1" customHeight="1" x14ac:dyDescent="0.25"/>
    <row r="2295" ht="15" hidden="1" customHeight="1" x14ac:dyDescent="0.25"/>
    <row r="2296" ht="15" hidden="1" customHeight="1" x14ac:dyDescent="0.25"/>
    <row r="2297" ht="15" hidden="1" customHeight="1" x14ac:dyDescent="0.25"/>
    <row r="2298" ht="15" hidden="1" customHeight="1" x14ac:dyDescent="0.25"/>
    <row r="2299" ht="15" hidden="1" customHeight="1" x14ac:dyDescent="0.25"/>
    <row r="2300" ht="15" hidden="1" customHeight="1" x14ac:dyDescent="0.25"/>
    <row r="2301" ht="15" hidden="1" customHeight="1" x14ac:dyDescent="0.25"/>
    <row r="2302" ht="15" hidden="1" customHeight="1" x14ac:dyDescent="0.25"/>
    <row r="2303" ht="15" hidden="1" customHeight="1" x14ac:dyDescent="0.25"/>
    <row r="2304" ht="15" hidden="1" customHeight="1" x14ac:dyDescent="0.25"/>
    <row r="2305" ht="15" hidden="1" customHeight="1" x14ac:dyDescent="0.25"/>
    <row r="2306" ht="15" hidden="1" customHeight="1" x14ac:dyDescent="0.25"/>
    <row r="2307" ht="15" hidden="1" customHeight="1" x14ac:dyDescent="0.25"/>
    <row r="2308" ht="15" hidden="1" customHeight="1" x14ac:dyDescent="0.25"/>
    <row r="2309" ht="15" hidden="1" customHeight="1" x14ac:dyDescent="0.25"/>
    <row r="2310" ht="15" hidden="1" customHeight="1" x14ac:dyDescent="0.25"/>
    <row r="2311" ht="15" hidden="1" customHeight="1" x14ac:dyDescent="0.25"/>
    <row r="2312" ht="15" hidden="1" customHeight="1" x14ac:dyDescent="0.25"/>
    <row r="2313" ht="15" hidden="1" customHeight="1" x14ac:dyDescent="0.25"/>
    <row r="2314" ht="15" hidden="1" customHeight="1" x14ac:dyDescent="0.25"/>
    <row r="2315" ht="15" hidden="1" customHeight="1" x14ac:dyDescent="0.25"/>
    <row r="2316" ht="15" hidden="1" customHeight="1" x14ac:dyDescent="0.25"/>
    <row r="2317" ht="15" hidden="1" customHeight="1" x14ac:dyDescent="0.25"/>
    <row r="2318" ht="15" hidden="1" customHeight="1" x14ac:dyDescent="0.25"/>
    <row r="2319" ht="15" hidden="1" customHeight="1" x14ac:dyDescent="0.25"/>
    <row r="2320" ht="15" hidden="1" customHeight="1" x14ac:dyDescent="0.25"/>
    <row r="2321" ht="15" hidden="1" customHeight="1" x14ac:dyDescent="0.25"/>
    <row r="2322" ht="15" hidden="1" customHeight="1" x14ac:dyDescent="0.25"/>
    <row r="2323" ht="15" hidden="1" customHeight="1" x14ac:dyDescent="0.25"/>
    <row r="2324" ht="15" hidden="1" customHeight="1" x14ac:dyDescent="0.25"/>
    <row r="2325" ht="15" hidden="1" customHeight="1" x14ac:dyDescent="0.25"/>
    <row r="2326" ht="15" hidden="1" customHeight="1" x14ac:dyDescent="0.25"/>
    <row r="2327" ht="15" hidden="1" customHeight="1" x14ac:dyDescent="0.25"/>
    <row r="2328" ht="15" hidden="1" customHeight="1" x14ac:dyDescent="0.25"/>
    <row r="2329" ht="15" hidden="1" customHeight="1" x14ac:dyDescent="0.25"/>
    <row r="2330" ht="15" hidden="1" customHeight="1" x14ac:dyDescent="0.25"/>
    <row r="2331" ht="15" hidden="1" customHeight="1" x14ac:dyDescent="0.25"/>
    <row r="2332" ht="15" hidden="1" customHeight="1" x14ac:dyDescent="0.25"/>
    <row r="2333" ht="15" hidden="1" customHeight="1" x14ac:dyDescent="0.25"/>
    <row r="2334" ht="15" hidden="1" customHeight="1" x14ac:dyDescent="0.25"/>
    <row r="2335" ht="15" hidden="1" customHeight="1" x14ac:dyDescent="0.25"/>
    <row r="2336" ht="15" hidden="1" customHeight="1" x14ac:dyDescent="0.25"/>
    <row r="2337" ht="15" hidden="1" customHeight="1" x14ac:dyDescent="0.25"/>
    <row r="2338" ht="15" hidden="1" customHeight="1" x14ac:dyDescent="0.25"/>
    <row r="2339" ht="15" hidden="1" customHeight="1" x14ac:dyDescent="0.25"/>
    <row r="2340" ht="15" hidden="1" customHeight="1" x14ac:dyDescent="0.25"/>
    <row r="2341" ht="15" hidden="1" customHeight="1" x14ac:dyDescent="0.25"/>
    <row r="2342" ht="15" hidden="1" customHeight="1" x14ac:dyDescent="0.25"/>
    <row r="2343" ht="15" hidden="1" customHeight="1" x14ac:dyDescent="0.25"/>
    <row r="2344" ht="15" hidden="1" customHeight="1" x14ac:dyDescent="0.25"/>
    <row r="2345" ht="15" hidden="1" customHeight="1" x14ac:dyDescent="0.25"/>
    <row r="2346" ht="15" hidden="1" customHeight="1" x14ac:dyDescent="0.25"/>
    <row r="2347" ht="15" hidden="1" customHeight="1" x14ac:dyDescent="0.25"/>
    <row r="2348" ht="15" hidden="1" customHeight="1" x14ac:dyDescent="0.25"/>
    <row r="2349" ht="15" hidden="1" customHeight="1" x14ac:dyDescent="0.25"/>
    <row r="2350" ht="15" hidden="1" customHeight="1" x14ac:dyDescent="0.25"/>
    <row r="2351" ht="15" hidden="1" customHeight="1" x14ac:dyDescent="0.25"/>
    <row r="2352" ht="15" hidden="1" customHeight="1" x14ac:dyDescent="0.25"/>
    <row r="2353" ht="15" hidden="1" customHeight="1" x14ac:dyDescent="0.25"/>
    <row r="2354" ht="15" hidden="1" customHeight="1" x14ac:dyDescent="0.25"/>
    <row r="2355" ht="15" hidden="1" customHeight="1" x14ac:dyDescent="0.25"/>
    <row r="2356" ht="15" hidden="1" customHeight="1" x14ac:dyDescent="0.25"/>
    <row r="2357" ht="15" hidden="1" customHeight="1" x14ac:dyDescent="0.25"/>
    <row r="2358" ht="15" hidden="1" customHeight="1" x14ac:dyDescent="0.25"/>
    <row r="2359" ht="15" hidden="1" customHeight="1" x14ac:dyDescent="0.25"/>
    <row r="2360" ht="15" hidden="1" customHeight="1" x14ac:dyDescent="0.25"/>
    <row r="2361" ht="15" hidden="1" customHeight="1" x14ac:dyDescent="0.25"/>
    <row r="2362" ht="15" hidden="1" customHeight="1" x14ac:dyDescent="0.25"/>
    <row r="2363" ht="15" hidden="1" customHeight="1" x14ac:dyDescent="0.25"/>
    <row r="2364" ht="15" hidden="1" customHeight="1" x14ac:dyDescent="0.25"/>
    <row r="2365" ht="15" hidden="1" customHeight="1" x14ac:dyDescent="0.25"/>
    <row r="2366" ht="15" hidden="1" customHeight="1" x14ac:dyDescent="0.25"/>
    <row r="2367" ht="15" hidden="1" customHeight="1" x14ac:dyDescent="0.25"/>
    <row r="2368" ht="15" hidden="1" customHeight="1" x14ac:dyDescent="0.25"/>
    <row r="2369" ht="15" hidden="1" customHeight="1" x14ac:dyDescent="0.25"/>
    <row r="2370" ht="15" hidden="1" customHeight="1" x14ac:dyDescent="0.25"/>
    <row r="2371" ht="15" hidden="1" customHeight="1" x14ac:dyDescent="0.25"/>
    <row r="2372" ht="15" hidden="1" customHeight="1" x14ac:dyDescent="0.25"/>
    <row r="2373" ht="15" hidden="1" customHeight="1" x14ac:dyDescent="0.25"/>
    <row r="2374" ht="15" hidden="1" customHeight="1" x14ac:dyDescent="0.25"/>
    <row r="2375" ht="15" hidden="1" customHeight="1" x14ac:dyDescent="0.25"/>
    <row r="2376" ht="15" hidden="1" customHeight="1" x14ac:dyDescent="0.25"/>
    <row r="2377" ht="15" hidden="1" customHeight="1" x14ac:dyDescent="0.25"/>
    <row r="2378" ht="15" hidden="1" customHeight="1" x14ac:dyDescent="0.25"/>
    <row r="2379" ht="15" hidden="1" customHeight="1" x14ac:dyDescent="0.25"/>
    <row r="2380" ht="15" hidden="1" customHeight="1" x14ac:dyDescent="0.25"/>
    <row r="2381" ht="15" hidden="1" customHeight="1" x14ac:dyDescent="0.25"/>
    <row r="2382" ht="15" hidden="1" customHeight="1" x14ac:dyDescent="0.25"/>
    <row r="2383" ht="15" hidden="1" customHeight="1" x14ac:dyDescent="0.25"/>
    <row r="2384" ht="15" hidden="1" customHeight="1" x14ac:dyDescent="0.25"/>
    <row r="2385" ht="15" hidden="1" customHeight="1" x14ac:dyDescent="0.25"/>
    <row r="2386" ht="15" hidden="1" customHeight="1" x14ac:dyDescent="0.25"/>
    <row r="2387" ht="15" hidden="1" customHeight="1" x14ac:dyDescent="0.25"/>
    <row r="2388" ht="15" hidden="1" customHeight="1" x14ac:dyDescent="0.25"/>
    <row r="2389" ht="15" hidden="1" customHeight="1" x14ac:dyDescent="0.25"/>
    <row r="2390" ht="15" hidden="1" customHeight="1" x14ac:dyDescent="0.25"/>
    <row r="2391" ht="15" hidden="1" customHeight="1" x14ac:dyDescent="0.25"/>
    <row r="2392" ht="15" hidden="1" customHeight="1" x14ac:dyDescent="0.25"/>
    <row r="2393" ht="15" hidden="1" customHeight="1" x14ac:dyDescent="0.25"/>
    <row r="2394" ht="15" hidden="1" customHeight="1" x14ac:dyDescent="0.25"/>
    <row r="2395" ht="15" hidden="1" customHeight="1" x14ac:dyDescent="0.25"/>
    <row r="2396" ht="15" hidden="1" customHeight="1" x14ac:dyDescent="0.25"/>
    <row r="2397" ht="15" hidden="1" customHeight="1" x14ac:dyDescent="0.25"/>
    <row r="2398" ht="15" hidden="1" customHeight="1" x14ac:dyDescent="0.25"/>
    <row r="2399" ht="15" hidden="1" customHeight="1" x14ac:dyDescent="0.25"/>
    <row r="2400" ht="15" hidden="1" customHeight="1" x14ac:dyDescent="0.25"/>
    <row r="2401" ht="15" hidden="1" customHeight="1" x14ac:dyDescent="0.25"/>
    <row r="2402" ht="15" hidden="1" customHeight="1" x14ac:dyDescent="0.25"/>
    <row r="2403" ht="15" hidden="1" customHeight="1" x14ac:dyDescent="0.25"/>
    <row r="2404" ht="15" hidden="1" customHeight="1" x14ac:dyDescent="0.25"/>
    <row r="2405" ht="15" hidden="1" customHeight="1" x14ac:dyDescent="0.25"/>
    <row r="2406" ht="15" hidden="1" customHeight="1" x14ac:dyDescent="0.25"/>
    <row r="2407" ht="15" hidden="1" customHeight="1" x14ac:dyDescent="0.25"/>
    <row r="2408" ht="15" hidden="1" customHeight="1" x14ac:dyDescent="0.25"/>
    <row r="2409" ht="15" hidden="1" customHeight="1" x14ac:dyDescent="0.25"/>
    <row r="2410" ht="15" hidden="1" customHeight="1" x14ac:dyDescent="0.25"/>
    <row r="2411" ht="15" hidden="1" customHeight="1" x14ac:dyDescent="0.25"/>
    <row r="2412" ht="15" hidden="1" customHeight="1" x14ac:dyDescent="0.25"/>
    <row r="2413" ht="15" hidden="1" customHeight="1" x14ac:dyDescent="0.25"/>
    <row r="2414" ht="15" hidden="1" customHeight="1" x14ac:dyDescent="0.25"/>
    <row r="2415" ht="15" hidden="1" customHeight="1" x14ac:dyDescent="0.25"/>
    <row r="2416" ht="15" hidden="1" customHeight="1" x14ac:dyDescent="0.25"/>
    <row r="2417" ht="15" hidden="1" customHeight="1" x14ac:dyDescent="0.25"/>
    <row r="2418" ht="15" hidden="1" customHeight="1" x14ac:dyDescent="0.25"/>
    <row r="2419" ht="15" hidden="1" customHeight="1" x14ac:dyDescent="0.25"/>
    <row r="2420" ht="15" hidden="1" customHeight="1" x14ac:dyDescent="0.25"/>
    <row r="2421" ht="15" hidden="1" customHeight="1" x14ac:dyDescent="0.25"/>
    <row r="2422" ht="15" hidden="1" customHeight="1" x14ac:dyDescent="0.25"/>
    <row r="2423" ht="15" hidden="1" customHeight="1" x14ac:dyDescent="0.25"/>
    <row r="2424" ht="15" hidden="1" customHeight="1" x14ac:dyDescent="0.25"/>
    <row r="2425" ht="15" hidden="1" customHeight="1" x14ac:dyDescent="0.25"/>
    <row r="2426" ht="15" hidden="1" customHeight="1" x14ac:dyDescent="0.25"/>
    <row r="2427" ht="15" hidden="1" customHeight="1" x14ac:dyDescent="0.25"/>
    <row r="2428" ht="15" hidden="1" customHeight="1" x14ac:dyDescent="0.25"/>
    <row r="2429" ht="15" hidden="1" customHeight="1" x14ac:dyDescent="0.25"/>
    <row r="2430" ht="15" hidden="1" customHeight="1" x14ac:dyDescent="0.25"/>
    <row r="2431" ht="15" hidden="1" customHeight="1" x14ac:dyDescent="0.25"/>
    <row r="2432" ht="15" hidden="1" customHeight="1" x14ac:dyDescent="0.25"/>
    <row r="2433" ht="15" hidden="1" customHeight="1" x14ac:dyDescent="0.25"/>
    <row r="2434" ht="15" hidden="1" customHeight="1" x14ac:dyDescent="0.25"/>
    <row r="2435" ht="15" hidden="1" customHeight="1" x14ac:dyDescent="0.25"/>
    <row r="2436" ht="15" hidden="1" customHeight="1" x14ac:dyDescent="0.25"/>
    <row r="2437" ht="15" hidden="1" customHeight="1" x14ac:dyDescent="0.25"/>
    <row r="2438" ht="15" hidden="1" customHeight="1" x14ac:dyDescent="0.25"/>
    <row r="2439" ht="15" hidden="1" customHeight="1" x14ac:dyDescent="0.25"/>
    <row r="2440" ht="15" hidden="1" customHeight="1" x14ac:dyDescent="0.25"/>
    <row r="2441" ht="15" hidden="1" customHeight="1" x14ac:dyDescent="0.25"/>
    <row r="2442" ht="15" hidden="1" customHeight="1" x14ac:dyDescent="0.25"/>
    <row r="2443" ht="15" hidden="1" customHeight="1" x14ac:dyDescent="0.25"/>
    <row r="2444" ht="15" hidden="1" customHeight="1" x14ac:dyDescent="0.25"/>
    <row r="2445" ht="15" hidden="1" customHeight="1" x14ac:dyDescent="0.25"/>
    <row r="2446" ht="15" hidden="1" customHeight="1" x14ac:dyDescent="0.25"/>
    <row r="2447" ht="15" hidden="1" customHeight="1" x14ac:dyDescent="0.25"/>
    <row r="2448" ht="15" hidden="1" customHeight="1" x14ac:dyDescent="0.25"/>
    <row r="2449" ht="15" hidden="1" customHeight="1" x14ac:dyDescent="0.25"/>
    <row r="2450" ht="15" hidden="1" customHeight="1" x14ac:dyDescent="0.25"/>
    <row r="2451" ht="15" hidden="1" customHeight="1" x14ac:dyDescent="0.25"/>
    <row r="2452" ht="15" hidden="1" customHeight="1" x14ac:dyDescent="0.25"/>
    <row r="2453" ht="15" hidden="1" customHeight="1" x14ac:dyDescent="0.25"/>
    <row r="2454" ht="15" hidden="1" customHeight="1" x14ac:dyDescent="0.25"/>
    <row r="2455" ht="15" hidden="1" customHeight="1" x14ac:dyDescent="0.25"/>
    <row r="2456" ht="15" hidden="1" customHeight="1" x14ac:dyDescent="0.25"/>
    <row r="2457" ht="15" hidden="1" customHeight="1" x14ac:dyDescent="0.25"/>
    <row r="2458" ht="15" hidden="1" customHeight="1" x14ac:dyDescent="0.25"/>
    <row r="2459" ht="15" hidden="1" customHeight="1" x14ac:dyDescent="0.25"/>
    <row r="2460" ht="15" hidden="1" customHeight="1" x14ac:dyDescent="0.25"/>
    <row r="2461" ht="15" hidden="1" customHeight="1" x14ac:dyDescent="0.25"/>
    <row r="2462" ht="15" hidden="1" customHeight="1" x14ac:dyDescent="0.25"/>
    <row r="2463" ht="15" hidden="1" customHeight="1" x14ac:dyDescent="0.25"/>
    <row r="2464" ht="15" hidden="1" customHeight="1" x14ac:dyDescent="0.25"/>
    <row r="2465" ht="15" hidden="1" customHeight="1" x14ac:dyDescent="0.25"/>
    <row r="2466" ht="15" hidden="1" customHeight="1" x14ac:dyDescent="0.25"/>
    <row r="2467" ht="15" hidden="1" customHeight="1" x14ac:dyDescent="0.25"/>
    <row r="2468" ht="15" hidden="1" customHeight="1" x14ac:dyDescent="0.25"/>
    <row r="2469" ht="15" hidden="1" customHeight="1" x14ac:dyDescent="0.25"/>
    <row r="2470" ht="15" hidden="1" customHeight="1" x14ac:dyDescent="0.25"/>
    <row r="2471" ht="15" hidden="1" customHeight="1" x14ac:dyDescent="0.25"/>
    <row r="2472" ht="15" hidden="1" customHeight="1" x14ac:dyDescent="0.25"/>
    <row r="2473" ht="15" hidden="1" customHeight="1" x14ac:dyDescent="0.25"/>
    <row r="2474" ht="15" hidden="1" customHeight="1" x14ac:dyDescent="0.25"/>
    <row r="2475" ht="15" hidden="1" customHeight="1" x14ac:dyDescent="0.25"/>
    <row r="2476" ht="15" hidden="1" customHeight="1" x14ac:dyDescent="0.25"/>
    <row r="2477" ht="15" hidden="1" customHeight="1" x14ac:dyDescent="0.25"/>
    <row r="2478" ht="15" hidden="1" customHeight="1" x14ac:dyDescent="0.25"/>
    <row r="2479" ht="15" hidden="1" customHeight="1" x14ac:dyDescent="0.25"/>
    <row r="2480" ht="15" hidden="1" customHeight="1" x14ac:dyDescent="0.25"/>
    <row r="2481" ht="15" hidden="1" customHeight="1" x14ac:dyDescent="0.25"/>
    <row r="2482" ht="15" hidden="1" customHeight="1" x14ac:dyDescent="0.25"/>
    <row r="2483" ht="15" hidden="1" customHeight="1" x14ac:dyDescent="0.25"/>
    <row r="2484" ht="15" hidden="1" customHeight="1" x14ac:dyDescent="0.25"/>
    <row r="2485" ht="15" hidden="1" customHeight="1" x14ac:dyDescent="0.25"/>
    <row r="2486" ht="15" hidden="1" customHeight="1" x14ac:dyDescent="0.25"/>
    <row r="2487" ht="15" hidden="1" customHeight="1" x14ac:dyDescent="0.25"/>
    <row r="2488" ht="15" hidden="1" customHeight="1" x14ac:dyDescent="0.25"/>
    <row r="2489" ht="15" hidden="1" customHeight="1" x14ac:dyDescent="0.25"/>
    <row r="2490" ht="15" hidden="1" customHeight="1" x14ac:dyDescent="0.25"/>
    <row r="2491" ht="15" hidden="1" customHeight="1" x14ac:dyDescent="0.25"/>
    <row r="2492" ht="15" hidden="1" customHeight="1" x14ac:dyDescent="0.25"/>
    <row r="2493" ht="15" hidden="1" customHeight="1" x14ac:dyDescent="0.25"/>
    <row r="2494" ht="15" hidden="1" customHeight="1" x14ac:dyDescent="0.25"/>
    <row r="2495" ht="15" hidden="1" customHeight="1" x14ac:dyDescent="0.25"/>
    <row r="2496" ht="15" hidden="1" customHeight="1" x14ac:dyDescent="0.25"/>
    <row r="2497" ht="15" hidden="1" customHeight="1" x14ac:dyDescent="0.25"/>
    <row r="2498" ht="15" hidden="1" customHeight="1" x14ac:dyDescent="0.25"/>
    <row r="2499" ht="15" hidden="1" customHeight="1" x14ac:dyDescent="0.25"/>
    <row r="2500" ht="15" hidden="1" customHeight="1" x14ac:dyDescent="0.25"/>
    <row r="2501" ht="15" hidden="1" customHeight="1" x14ac:dyDescent="0.25"/>
    <row r="2502" ht="15" hidden="1" customHeight="1" x14ac:dyDescent="0.25"/>
    <row r="2503" ht="15" hidden="1" customHeight="1" x14ac:dyDescent="0.25"/>
    <row r="2504" ht="15" hidden="1" customHeight="1" x14ac:dyDescent="0.25"/>
    <row r="2505" ht="15" hidden="1" customHeight="1" x14ac:dyDescent="0.25"/>
    <row r="2506" ht="15" hidden="1" customHeight="1" x14ac:dyDescent="0.25"/>
    <row r="2507" ht="15" hidden="1" customHeight="1" x14ac:dyDescent="0.25"/>
    <row r="2508" ht="15" hidden="1" customHeight="1" x14ac:dyDescent="0.25"/>
    <row r="2509" ht="15" hidden="1" customHeight="1" x14ac:dyDescent="0.25"/>
    <row r="2510" ht="15" hidden="1" customHeight="1" x14ac:dyDescent="0.25"/>
    <row r="2511" ht="15" hidden="1" customHeight="1" x14ac:dyDescent="0.25"/>
    <row r="2512" ht="15" hidden="1" customHeight="1" x14ac:dyDescent="0.25"/>
    <row r="2513" ht="15" hidden="1" customHeight="1" x14ac:dyDescent="0.25"/>
    <row r="2514" ht="15" hidden="1" customHeight="1" x14ac:dyDescent="0.25"/>
    <row r="2515" ht="15" hidden="1" customHeight="1" x14ac:dyDescent="0.25"/>
    <row r="2516" ht="15" hidden="1" customHeight="1" x14ac:dyDescent="0.25"/>
    <row r="2517" ht="15" hidden="1" customHeight="1" x14ac:dyDescent="0.25"/>
    <row r="2518" ht="15" hidden="1" customHeight="1" x14ac:dyDescent="0.25"/>
    <row r="2519" ht="15" hidden="1" customHeight="1" x14ac:dyDescent="0.25"/>
    <row r="2520" ht="15" hidden="1" customHeight="1" x14ac:dyDescent="0.25"/>
    <row r="2521" ht="15" hidden="1" customHeight="1" x14ac:dyDescent="0.25"/>
    <row r="2522" ht="15" hidden="1" customHeight="1" x14ac:dyDescent="0.25"/>
    <row r="2523" ht="15" hidden="1" customHeight="1" x14ac:dyDescent="0.25"/>
    <row r="2524" ht="15" hidden="1" customHeight="1" x14ac:dyDescent="0.25"/>
    <row r="2525" ht="15" hidden="1" customHeight="1" x14ac:dyDescent="0.25"/>
    <row r="2526" ht="15" hidden="1" customHeight="1" x14ac:dyDescent="0.25"/>
    <row r="2527" ht="15" hidden="1" customHeight="1" x14ac:dyDescent="0.25"/>
    <row r="2528" ht="15" hidden="1" customHeight="1" x14ac:dyDescent="0.25"/>
    <row r="2529" ht="15" hidden="1" customHeight="1" x14ac:dyDescent="0.25"/>
    <row r="2530" ht="15" hidden="1" customHeight="1" x14ac:dyDescent="0.25"/>
    <row r="2531" ht="15" hidden="1" customHeight="1" x14ac:dyDescent="0.25"/>
    <row r="2532" ht="15" hidden="1" customHeight="1" x14ac:dyDescent="0.25"/>
    <row r="2533" ht="15" hidden="1" customHeight="1" x14ac:dyDescent="0.25"/>
    <row r="2534" ht="15" hidden="1" customHeight="1" x14ac:dyDescent="0.25"/>
    <row r="2535" ht="15" hidden="1" customHeight="1" x14ac:dyDescent="0.25"/>
    <row r="2536" ht="15" hidden="1" customHeight="1" x14ac:dyDescent="0.25"/>
    <row r="2537" ht="15" hidden="1" customHeight="1" x14ac:dyDescent="0.25"/>
    <row r="2538" ht="15" hidden="1" customHeight="1" x14ac:dyDescent="0.25"/>
    <row r="2539" ht="15" hidden="1" customHeight="1" x14ac:dyDescent="0.25"/>
    <row r="2540" ht="15" hidden="1" customHeight="1" x14ac:dyDescent="0.25"/>
    <row r="2541" ht="15" hidden="1" customHeight="1" x14ac:dyDescent="0.25"/>
    <row r="2542" ht="15" hidden="1" customHeight="1" x14ac:dyDescent="0.25"/>
    <row r="2543" ht="15" hidden="1" customHeight="1" x14ac:dyDescent="0.25"/>
    <row r="2544" ht="15" hidden="1" customHeight="1" x14ac:dyDescent="0.25"/>
    <row r="2545" ht="15" hidden="1" customHeight="1" x14ac:dyDescent="0.25"/>
    <row r="2546" ht="15" hidden="1" customHeight="1" x14ac:dyDescent="0.25"/>
    <row r="2547" ht="15" hidden="1" customHeight="1" x14ac:dyDescent="0.25"/>
    <row r="2548" ht="15" hidden="1" customHeight="1" x14ac:dyDescent="0.25"/>
    <row r="2549" ht="15" hidden="1" customHeight="1" x14ac:dyDescent="0.25"/>
    <row r="2550" ht="15" hidden="1" customHeight="1" x14ac:dyDescent="0.25"/>
    <row r="2551" ht="15" hidden="1" customHeight="1" x14ac:dyDescent="0.25"/>
    <row r="2552" ht="15" hidden="1" customHeight="1" x14ac:dyDescent="0.25"/>
    <row r="2553" ht="15" hidden="1" customHeight="1" x14ac:dyDescent="0.25"/>
    <row r="2554" ht="15" hidden="1" customHeight="1" x14ac:dyDescent="0.25"/>
    <row r="2555" ht="15" hidden="1" customHeight="1" x14ac:dyDescent="0.25"/>
    <row r="2556" ht="15" hidden="1" customHeight="1" x14ac:dyDescent="0.25"/>
    <row r="2557" ht="15" hidden="1" customHeight="1" x14ac:dyDescent="0.25"/>
    <row r="2558" ht="15" hidden="1" customHeight="1" x14ac:dyDescent="0.25"/>
    <row r="2559" ht="15" hidden="1" customHeight="1" x14ac:dyDescent="0.25"/>
    <row r="2560" ht="15" hidden="1" customHeight="1" x14ac:dyDescent="0.25"/>
    <row r="2561" ht="15" hidden="1" customHeight="1" x14ac:dyDescent="0.25"/>
    <row r="2562" ht="15" hidden="1" customHeight="1" x14ac:dyDescent="0.25"/>
    <row r="2563" ht="15" hidden="1" customHeight="1" x14ac:dyDescent="0.25"/>
    <row r="2564" ht="15" hidden="1" customHeight="1" x14ac:dyDescent="0.25"/>
    <row r="2565" ht="15" hidden="1" customHeight="1" x14ac:dyDescent="0.25"/>
    <row r="2566" ht="15" hidden="1" customHeight="1" x14ac:dyDescent="0.25"/>
    <row r="2567" ht="15" hidden="1" customHeight="1" x14ac:dyDescent="0.25"/>
    <row r="2568" ht="15" hidden="1" customHeight="1" x14ac:dyDescent="0.25"/>
    <row r="2569" ht="15" hidden="1" customHeight="1" x14ac:dyDescent="0.25"/>
    <row r="2570" ht="15" hidden="1" customHeight="1" x14ac:dyDescent="0.25"/>
    <row r="2571" ht="15" hidden="1" customHeight="1" x14ac:dyDescent="0.25"/>
    <row r="2572" ht="15" hidden="1" customHeight="1" x14ac:dyDescent="0.25"/>
    <row r="2573" ht="15" hidden="1" customHeight="1" x14ac:dyDescent="0.25"/>
    <row r="2574" ht="15" hidden="1" customHeight="1" x14ac:dyDescent="0.25"/>
    <row r="2575" ht="15" hidden="1" customHeight="1" x14ac:dyDescent="0.25"/>
    <row r="2576" ht="15" hidden="1" customHeight="1" x14ac:dyDescent="0.25"/>
    <row r="2577" ht="15" hidden="1" customHeight="1" x14ac:dyDescent="0.25"/>
    <row r="2578" ht="15" hidden="1" customHeight="1" x14ac:dyDescent="0.25"/>
    <row r="2579" ht="15" hidden="1" customHeight="1" x14ac:dyDescent="0.25"/>
    <row r="2580" ht="15" hidden="1" customHeight="1" x14ac:dyDescent="0.25"/>
    <row r="2581" ht="15" hidden="1" customHeight="1" x14ac:dyDescent="0.25"/>
    <row r="2582" ht="15" hidden="1" customHeight="1" x14ac:dyDescent="0.25"/>
    <row r="2583" ht="15" hidden="1" customHeight="1" x14ac:dyDescent="0.25"/>
    <row r="2584" ht="15" hidden="1" customHeight="1" x14ac:dyDescent="0.25"/>
    <row r="2585" ht="15" hidden="1" customHeight="1" x14ac:dyDescent="0.25"/>
    <row r="2586" ht="15" hidden="1" customHeight="1" x14ac:dyDescent="0.25"/>
    <row r="2587" ht="15" hidden="1" customHeight="1" x14ac:dyDescent="0.25"/>
    <row r="2588" ht="15" hidden="1" customHeight="1" x14ac:dyDescent="0.25"/>
    <row r="2589" ht="15" hidden="1" customHeight="1" x14ac:dyDescent="0.25"/>
    <row r="2590" ht="15" hidden="1" customHeight="1" x14ac:dyDescent="0.25"/>
    <row r="2591" ht="15" hidden="1" customHeight="1" x14ac:dyDescent="0.25"/>
    <row r="2592" ht="15" hidden="1" customHeight="1" x14ac:dyDescent="0.25"/>
    <row r="2593" ht="15" hidden="1" customHeight="1" x14ac:dyDescent="0.25"/>
    <row r="2594" ht="15" hidden="1" customHeight="1" x14ac:dyDescent="0.25"/>
    <row r="2595" ht="15" hidden="1" customHeight="1" x14ac:dyDescent="0.25"/>
    <row r="2596" ht="15" hidden="1" customHeight="1" x14ac:dyDescent="0.25"/>
    <row r="2597" ht="15" hidden="1" customHeight="1" x14ac:dyDescent="0.25"/>
    <row r="2598" ht="15" hidden="1" customHeight="1" x14ac:dyDescent="0.25"/>
    <row r="2599" ht="15" hidden="1" customHeight="1" x14ac:dyDescent="0.25"/>
    <row r="2600" ht="15" hidden="1" customHeight="1" x14ac:dyDescent="0.25"/>
    <row r="2601" ht="15" hidden="1" customHeight="1" x14ac:dyDescent="0.25"/>
    <row r="2602" ht="15" hidden="1" customHeight="1" x14ac:dyDescent="0.25"/>
    <row r="2603" ht="15" hidden="1" customHeight="1" x14ac:dyDescent="0.25"/>
    <row r="2604" ht="15" hidden="1" customHeight="1" x14ac:dyDescent="0.25"/>
    <row r="2605" ht="15" hidden="1" customHeight="1" x14ac:dyDescent="0.25"/>
    <row r="2606" ht="15" hidden="1" customHeight="1" x14ac:dyDescent="0.25"/>
    <row r="2607" ht="15" hidden="1" customHeight="1" x14ac:dyDescent="0.25"/>
    <row r="2608" ht="15" hidden="1" customHeight="1" x14ac:dyDescent="0.25"/>
    <row r="2609" ht="15" hidden="1" customHeight="1" x14ac:dyDescent="0.25"/>
    <row r="2610" ht="15" hidden="1" customHeight="1" x14ac:dyDescent="0.25"/>
    <row r="2611" ht="15" hidden="1" customHeight="1" x14ac:dyDescent="0.25"/>
    <row r="2612" ht="15" hidden="1" customHeight="1" x14ac:dyDescent="0.25"/>
    <row r="2613" ht="15" hidden="1" customHeight="1" x14ac:dyDescent="0.25"/>
    <row r="2614" ht="15" hidden="1" customHeight="1" x14ac:dyDescent="0.25"/>
    <row r="2615" ht="15" hidden="1" customHeight="1" x14ac:dyDescent="0.25"/>
    <row r="2616" ht="15" hidden="1" customHeight="1" x14ac:dyDescent="0.25"/>
    <row r="2617" ht="15" hidden="1" customHeight="1" x14ac:dyDescent="0.25"/>
    <row r="2618" ht="15" hidden="1" customHeight="1" x14ac:dyDescent="0.25"/>
    <row r="2619" ht="15" hidden="1" customHeight="1" x14ac:dyDescent="0.25"/>
    <row r="2620" ht="15" hidden="1" customHeight="1" x14ac:dyDescent="0.25"/>
    <row r="2621" ht="15" hidden="1" customHeight="1" x14ac:dyDescent="0.25"/>
    <row r="2622" ht="15" hidden="1" customHeight="1" x14ac:dyDescent="0.25"/>
    <row r="2623" ht="15" hidden="1" customHeight="1" x14ac:dyDescent="0.25"/>
    <row r="2624" ht="15" hidden="1" customHeight="1" x14ac:dyDescent="0.25"/>
    <row r="2625" ht="15" hidden="1" customHeight="1" x14ac:dyDescent="0.25"/>
    <row r="2626" ht="15" hidden="1" customHeight="1" x14ac:dyDescent="0.25"/>
    <row r="2627" ht="15" hidden="1" customHeight="1" x14ac:dyDescent="0.25"/>
    <row r="2628" ht="15" hidden="1" customHeight="1" x14ac:dyDescent="0.25"/>
    <row r="2629" ht="15" hidden="1" customHeight="1" x14ac:dyDescent="0.25"/>
    <row r="2630" ht="15" hidden="1" customHeight="1" x14ac:dyDescent="0.25"/>
    <row r="2631" ht="15" hidden="1" customHeight="1" x14ac:dyDescent="0.25"/>
    <row r="2632" ht="15" hidden="1" customHeight="1" x14ac:dyDescent="0.25"/>
    <row r="2633" ht="15" hidden="1" customHeight="1" x14ac:dyDescent="0.25"/>
    <row r="2634" ht="15" hidden="1" customHeight="1" x14ac:dyDescent="0.25"/>
    <row r="2635" ht="15" hidden="1" customHeight="1" x14ac:dyDescent="0.25"/>
    <row r="2636" ht="15" hidden="1" customHeight="1" x14ac:dyDescent="0.25"/>
    <row r="2637" ht="15" hidden="1" customHeight="1" x14ac:dyDescent="0.25"/>
    <row r="2638" ht="15" hidden="1" customHeight="1" x14ac:dyDescent="0.25"/>
    <row r="2639" ht="15" hidden="1" customHeight="1" x14ac:dyDescent="0.25"/>
    <row r="2640" ht="15" hidden="1" customHeight="1" x14ac:dyDescent="0.25"/>
    <row r="2641" ht="15" hidden="1" customHeight="1" x14ac:dyDescent="0.25"/>
    <row r="2642" ht="15" hidden="1" customHeight="1" x14ac:dyDescent="0.25"/>
    <row r="2643" ht="15" hidden="1" customHeight="1" x14ac:dyDescent="0.25"/>
    <row r="2644" ht="15" hidden="1" customHeight="1" x14ac:dyDescent="0.25"/>
    <row r="2645" ht="15" hidden="1" customHeight="1" x14ac:dyDescent="0.25"/>
    <row r="2646" ht="15" hidden="1" customHeight="1" x14ac:dyDescent="0.25"/>
    <row r="2647" ht="15" hidden="1" customHeight="1" x14ac:dyDescent="0.25"/>
    <row r="2648" ht="15" hidden="1" customHeight="1" x14ac:dyDescent="0.25"/>
    <row r="2649" ht="15" hidden="1" customHeight="1" x14ac:dyDescent="0.25"/>
    <row r="2650" ht="15" hidden="1" customHeight="1" x14ac:dyDescent="0.25"/>
    <row r="2651" ht="15" hidden="1" customHeight="1" x14ac:dyDescent="0.25"/>
    <row r="2652" ht="15" hidden="1" customHeight="1" x14ac:dyDescent="0.25"/>
    <row r="2653" ht="15" hidden="1" customHeight="1" x14ac:dyDescent="0.25"/>
    <row r="2654" ht="15" hidden="1" customHeight="1" x14ac:dyDescent="0.25"/>
    <row r="2655" ht="15" hidden="1" customHeight="1" x14ac:dyDescent="0.25"/>
    <row r="2656" ht="15" hidden="1" customHeight="1" x14ac:dyDescent="0.25"/>
    <row r="2657" ht="15" hidden="1" customHeight="1" x14ac:dyDescent="0.25"/>
    <row r="2658" ht="15" hidden="1" customHeight="1" x14ac:dyDescent="0.25"/>
    <row r="2659" ht="15" hidden="1" customHeight="1" x14ac:dyDescent="0.25"/>
    <row r="2660" ht="15" hidden="1" customHeight="1" x14ac:dyDescent="0.25"/>
    <row r="2661" ht="15" hidden="1" customHeight="1" x14ac:dyDescent="0.25"/>
    <row r="2662" ht="15" hidden="1" customHeight="1" x14ac:dyDescent="0.25"/>
    <row r="2663" ht="15" hidden="1" customHeight="1" x14ac:dyDescent="0.25"/>
    <row r="2664" ht="15" hidden="1" customHeight="1" x14ac:dyDescent="0.25"/>
    <row r="2665" ht="15" hidden="1" customHeight="1" x14ac:dyDescent="0.25"/>
    <row r="2666" ht="15" hidden="1" customHeight="1" x14ac:dyDescent="0.25"/>
    <row r="2667" ht="15" hidden="1" customHeight="1" x14ac:dyDescent="0.25"/>
    <row r="2668" ht="15" hidden="1" customHeight="1" x14ac:dyDescent="0.25"/>
    <row r="2669" ht="15" hidden="1" customHeight="1" x14ac:dyDescent="0.25"/>
    <row r="2670" ht="15" hidden="1" customHeight="1" x14ac:dyDescent="0.25"/>
    <row r="2671" ht="15" hidden="1" customHeight="1" x14ac:dyDescent="0.25"/>
    <row r="2672" ht="15" hidden="1" customHeight="1" x14ac:dyDescent="0.25"/>
    <row r="2673" ht="15" hidden="1" customHeight="1" x14ac:dyDescent="0.25"/>
    <row r="2674" ht="15" hidden="1" customHeight="1" x14ac:dyDescent="0.25"/>
    <row r="2675" ht="15" hidden="1" customHeight="1" x14ac:dyDescent="0.25"/>
    <row r="2676" ht="15" hidden="1" customHeight="1" x14ac:dyDescent="0.25"/>
    <row r="2677" ht="15" hidden="1" customHeight="1" x14ac:dyDescent="0.25"/>
    <row r="2678" ht="15" hidden="1" customHeight="1" x14ac:dyDescent="0.25"/>
    <row r="2679" ht="15" hidden="1" customHeight="1" x14ac:dyDescent="0.25"/>
    <row r="2680" ht="15" hidden="1" customHeight="1" x14ac:dyDescent="0.25"/>
    <row r="2681" ht="15" hidden="1" customHeight="1" x14ac:dyDescent="0.25"/>
    <row r="2682" ht="15" hidden="1" customHeight="1" x14ac:dyDescent="0.25"/>
    <row r="2683" ht="15" hidden="1" customHeight="1" x14ac:dyDescent="0.25"/>
    <row r="2684" ht="15" hidden="1" customHeight="1" x14ac:dyDescent="0.25"/>
    <row r="2685" ht="15" hidden="1" customHeight="1" x14ac:dyDescent="0.25"/>
    <row r="2686" ht="15" hidden="1" customHeight="1" x14ac:dyDescent="0.25"/>
    <row r="2687" ht="15" hidden="1" customHeight="1" x14ac:dyDescent="0.25"/>
    <row r="2688" ht="15" hidden="1" customHeight="1" x14ac:dyDescent="0.25"/>
    <row r="2689" ht="15" hidden="1" customHeight="1" x14ac:dyDescent="0.25"/>
    <row r="2690" ht="15" hidden="1" customHeight="1" x14ac:dyDescent="0.25"/>
    <row r="2691" ht="15" hidden="1" customHeight="1" x14ac:dyDescent="0.25"/>
    <row r="2692" ht="15" hidden="1" customHeight="1" x14ac:dyDescent="0.25"/>
    <row r="2693" ht="15" hidden="1" customHeight="1" x14ac:dyDescent="0.25"/>
    <row r="2694" ht="15" hidden="1" customHeight="1" x14ac:dyDescent="0.25"/>
    <row r="2695" ht="15" hidden="1" customHeight="1" x14ac:dyDescent="0.25"/>
    <row r="2696" ht="15" hidden="1" customHeight="1" x14ac:dyDescent="0.25"/>
    <row r="2697" ht="15" hidden="1" customHeight="1" x14ac:dyDescent="0.25"/>
    <row r="2698" ht="15" hidden="1" customHeight="1" x14ac:dyDescent="0.25"/>
    <row r="2699" ht="15" hidden="1" customHeight="1" x14ac:dyDescent="0.25"/>
    <row r="2700" ht="15" hidden="1" customHeight="1" x14ac:dyDescent="0.25"/>
    <row r="2701" ht="15" hidden="1" customHeight="1" x14ac:dyDescent="0.25"/>
    <row r="2702" ht="15" hidden="1" customHeight="1" x14ac:dyDescent="0.25"/>
    <row r="2703" ht="15" hidden="1" customHeight="1" x14ac:dyDescent="0.25"/>
    <row r="2704" ht="15" hidden="1" customHeight="1" x14ac:dyDescent="0.25"/>
    <row r="2705" ht="15" hidden="1" customHeight="1" x14ac:dyDescent="0.25"/>
    <row r="2706" ht="15" hidden="1" customHeight="1" x14ac:dyDescent="0.25"/>
    <row r="2707" ht="15" hidden="1" customHeight="1" x14ac:dyDescent="0.25"/>
    <row r="2708" ht="15" hidden="1" customHeight="1" x14ac:dyDescent="0.25"/>
    <row r="2709" ht="15" hidden="1" customHeight="1" x14ac:dyDescent="0.25"/>
    <row r="2710" ht="15" hidden="1" customHeight="1" x14ac:dyDescent="0.25"/>
    <row r="2711" ht="15" hidden="1" customHeight="1" x14ac:dyDescent="0.25"/>
    <row r="2712" ht="15" hidden="1" customHeight="1" x14ac:dyDescent="0.25"/>
    <row r="2713" ht="15" hidden="1" customHeight="1" x14ac:dyDescent="0.25"/>
    <row r="2714" ht="15" hidden="1" customHeight="1" x14ac:dyDescent="0.25"/>
    <row r="2715" ht="15" hidden="1" customHeight="1" x14ac:dyDescent="0.25"/>
    <row r="2716" ht="15" hidden="1" customHeight="1" x14ac:dyDescent="0.25"/>
    <row r="2717" ht="15" hidden="1" customHeight="1" x14ac:dyDescent="0.25"/>
    <row r="2718" ht="15" hidden="1" customHeight="1" x14ac:dyDescent="0.25"/>
    <row r="2719" ht="15" hidden="1" customHeight="1" x14ac:dyDescent="0.25"/>
    <row r="2720" ht="15" hidden="1" customHeight="1" x14ac:dyDescent="0.25"/>
    <row r="2721" ht="15" hidden="1" customHeight="1" x14ac:dyDescent="0.25"/>
    <row r="2722" ht="15" hidden="1" customHeight="1" x14ac:dyDescent="0.25"/>
    <row r="2723" ht="15" hidden="1" customHeight="1" x14ac:dyDescent="0.25"/>
    <row r="2724" ht="15" hidden="1" customHeight="1" x14ac:dyDescent="0.25"/>
    <row r="2725" ht="15" hidden="1" customHeight="1" x14ac:dyDescent="0.25"/>
    <row r="2726" ht="15" hidden="1" customHeight="1" x14ac:dyDescent="0.25"/>
    <row r="2727" ht="15" hidden="1" customHeight="1" x14ac:dyDescent="0.25"/>
    <row r="2728" ht="15" hidden="1" customHeight="1" x14ac:dyDescent="0.25"/>
    <row r="2729" ht="15" hidden="1" customHeight="1" x14ac:dyDescent="0.25"/>
    <row r="2730" ht="15" hidden="1" customHeight="1" x14ac:dyDescent="0.25"/>
    <row r="2731" ht="15" hidden="1" customHeight="1" x14ac:dyDescent="0.25"/>
    <row r="2732" ht="15" hidden="1" customHeight="1" x14ac:dyDescent="0.25"/>
    <row r="2733" ht="15" hidden="1" customHeight="1" x14ac:dyDescent="0.25"/>
    <row r="2734" ht="15" hidden="1" customHeight="1" x14ac:dyDescent="0.25"/>
    <row r="2735" ht="15" hidden="1" customHeight="1" x14ac:dyDescent="0.25"/>
    <row r="2736" ht="15" hidden="1" customHeight="1" x14ac:dyDescent="0.25"/>
    <row r="2737" ht="15" hidden="1" customHeight="1" x14ac:dyDescent="0.25"/>
    <row r="2738" ht="15" hidden="1" customHeight="1" x14ac:dyDescent="0.25"/>
    <row r="2739" ht="15" hidden="1" customHeight="1" x14ac:dyDescent="0.25"/>
    <row r="2740" ht="15" hidden="1" customHeight="1" x14ac:dyDescent="0.25"/>
    <row r="2741" ht="15" hidden="1" customHeight="1" x14ac:dyDescent="0.25"/>
    <row r="2742" ht="15" hidden="1" customHeight="1" x14ac:dyDescent="0.25"/>
    <row r="2743" ht="15" hidden="1" customHeight="1" x14ac:dyDescent="0.25"/>
    <row r="2744" ht="15" hidden="1" customHeight="1" x14ac:dyDescent="0.25"/>
    <row r="2745" ht="15" hidden="1" customHeight="1" x14ac:dyDescent="0.25"/>
    <row r="2746" ht="15" hidden="1" customHeight="1" x14ac:dyDescent="0.25"/>
    <row r="2747" ht="15" hidden="1" customHeight="1" x14ac:dyDescent="0.25"/>
    <row r="2748" ht="15" hidden="1" customHeight="1" x14ac:dyDescent="0.25"/>
    <row r="2749" ht="15" hidden="1" customHeight="1" x14ac:dyDescent="0.25"/>
    <row r="2750" ht="15" hidden="1" customHeight="1" x14ac:dyDescent="0.25"/>
    <row r="2751" ht="15" hidden="1" customHeight="1" x14ac:dyDescent="0.25"/>
    <row r="2752" ht="15" hidden="1" customHeight="1" x14ac:dyDescent="0.25"/>
    <row r="2753" ht="15" hidden="1" customHeight="1" x14ac:dyDescent="0.25"/>
    <row r="2754" ht="15" hidden="1" customHeight="1" x14ac:dyDescent="0.25"/>
    <row r="2755" ht="15" hidden="1" customHeight="1" x14ac:dyDescent="0.25"/>
    <row r="2756" ht="15" hidden="1" customHeight="1" x14ac:dyDescent="0.25"/>
    <row r="2757" ht="15" hidden="1" customHeight="1" x14ac:dyDescent="0.25"/>
    <row r="2758" ht="15" hidden="1" customHeight="1" x14ac:dyDescent="0.25"/>
    <row r="2759" ht="15" hidden="1" customHeight="1" x14ac:dyDescent="0.25"/>
    <row r="2760" ht="15" hidden="1" customHeight="1" x14ac:dyDescent="0.25"/>
    <row r="2761" ht="15" hidden="1" customHeight="1" x14ac:dyDescent="0.25"/>
    <row r="2762" ht="15" hidden="1" customHeight="1" x14ac:dyDescent="0.25"/>
    <row r="2763" ht="15" hidden="1" customHeight="1" x14ac:dyDescent="0.25"/>
    <row r="2764" ht="15" hidden="1" customHeight="1" x14ac:dyDescent="0.25"/>
    <row r="2765" ht="15" hidden="1" customHeight="1" x14ac:dyDescent="0.25"/>
    <row r="2766" ht="15" hidden="1" customHeight="1" x14ac:dyDescent="0.25"/>
    <row r="2767" ht="15" hidden="1" customHeight="1" x14ac:dyDescent="0.25"/>
    <row r="2768" ht="15" hidden="1" customHeight="1" x14ac:dyDescent="0.25"/>
    <row r="2769" ht="15" hidden="1" customHeight="1" x14ac:dyDescent="0.25"/>
    <row r="2770" ht="15" hidden="1" customHeight="1" x14ac:dyDescent="0.25"/>
    <row r="2771" ht="15" hidden="1" customHeight="1" x14ac:dyDescent="0.25"/>
    <row r="2772" ht="15" hidden="1" customHeight="1" x14ac:dyDescent="0.25"/>
    <row r="2773" ht="15" hidden="1" customHeight="1" x14ac:dyDescent="0.25"/>
    <row r="2774" ht="15" hidden="1" customHeight="1" x14ac:dyDescent="0.25"/>
    <row r="2775" ht="15" hidden="1" customHeight="1" x14ac:dyDescent="0.25"/>
    <row r="2776" ht="15" hidden="1" customHeight="1" x14ac:dyDescent="0.25"/>
    <row r="2777" ht="15" hidden="1" customHeight="1" x14ac:dyDescent="0.25"/>
    <row r="2778" ht="15" hidden="1" customHeight="1" x14ac:dyDescent="0.25"/>
    <row r="2779" ht="15" hidden="1" customHeight="1" x14ac:dyDescent="0.25"/>
    <row r="2780" ht="15" hidden="1" customHeight="1" x14ac:dyDescent="0.25"/>
    <row r="2781" ht="15" hidden="1" customHeight="1" x14ac:dyDescent="0.25"/>
    <row r="2782" ht="15" hidden="1" customHeight="1" x14ac:dyDescent="0.25"/>
    <row r="2783" ht="15" hidden="1" customHeight="1" x14ac:dyDescent="0.25"/>
    <row r="2784" ht="15" hidden="1" customHeight="1" x14ac:dyDescent="0.25"/>
    <row r="2785" ht="15" hidden="1" customHeight="1" x14ac:dyDescent="0.25"/>
    <row r="2786" ht="15" hidden="1" customHeight="1" x14ac:dyDescent="0.25"/>
    <row r="2787" ht="15" hidden="1" customHeight="1" x14ac:dyDescent="0.25"/>
    <row r="2788" ht="15" hidden="1" customHeight="1" x14ac:dyDescent="0.25"/>
    <row r="2789" ht="15" hidden="1" customHeight="1" x14ac:dyDescent="0.25"/>
    <row r="2790" ht="15" hidden="1" customHeight="1" x14ac:dyDescent="0.25"/>
    <row r="2791" ht="15" hidden="1" customHeight="1" x14ac:dyDescent="0.25"/>
    <row r="2792" ht="15" hidden="1" customHeight="1" x14ac:dyDescent="0.25"/>
    <row r="2793" ht="15" hidden="1" customHeight="1" x14ac:dyDescent="0.25"/>
    <row r="2794" ht="15" hidden="1" customHeight="1" x14ac:dyDescent="0.25"/>
    <row r="2795" ht="15" hidden="1" customHeight="1" x14ac:dyDescent="0.25"/>
    <row r="2796" ht="15" hidden="1" customHeight="1" x14ac:dyDescent="0.25"/>
    <row r="2797" ht="15" hidden="1" customHeight="1" x14ac:dyDescent="0.25"/>
    <row r="2798" ht="15" hidden="1" customHeight="1" x14ac:dyDescent="0.25"/>
    <row r="2799" ht="15" hidden="1" customHeight="1" x14ac:dyDescent="0.25"/>
    <row r="2800" ht="15" hidden="1" customHeight="1" x14ac:dyDescent="0.25"/>
    <row r="2801" ht="15" hidden="1" customHeight="1" x14ac:dyDescent="0.25"/>
    <row r="2802" ht="15" hidden="1" customHeight="1" x14ac:dyDescent="0.25"/>
    <row r="2803" ht="15" hidden="1" customHeight="1" x14ac:dyDescent="0.25"/>
    <row r="2804" ht="15" hidden="1" customHeight="1" x14ac:dyDescent="0.25"/>
    <row r="2805" ht="15" hidden="1" customHeight="1" x14ac:dyDescent="0.25"/>
    <row r="2806" ht="15" hidden="1" customHeight="1" x14ac:dyDescent="0.25"/>
    <row r="2807" ht="15" hidden="1" customHeight="1" x14ac:dyDescent="0.25"/>
    <row r="2808" ht="15" hidden="1" customHeight="1" x14ac:dyDescent="0.25"/>
    <row r="2809" ht="15" hidden="1" customHeight="1" x14ac:dyDescent="0.25"/>
    <row r="2810" ht="15" hidden="1" customHeight="1" x14ac:dyDescent="0.25"/>
    <row r="2811" ht="15" hidden="1" customHeight="1" x14ac:dyDescent="0.25"/>
    <row r="2812" ht="15" hidden="1" customHeight="1" x14ac:dyDescent="0.25"/>
    <row r="2813" ht="15" hidden="1" customHeight="1" x14ac:dyDescent="0.25"/>
    <row r="2814" ht="15" hidden="1" customHeight="1" x14ac:dyDescent="0.25"/>
    <row r="2815" ht="15" hidden="1" customHeight="1" x14ac:dyDescent="0.25"/>
    <row r="2816" ht="15" hidden="1" customHeight="1" x14ac:dyDescent="0.25"/>
    <row r="2817" ht="15" hidden="1" customHeight="1" x14ac:dyDescent="0.25"/>
    <row r="2818" ht="15" hidden="1" customHeight="1" x14ac:dyDescent="0.25"/>
    <row r="2819" ht="15" hidden="1" customHeight="1" x14ac:dyDescent="0.25"/>
    <row r="2820" ht="15" hidden="1" customHeight="1" x14ac:dyDescent="0.25"/>
    <row r="2821" ht="15" hidden="1" customHeight="1" x14ac:dyDescent="0.25"/>
    <row r="2822" ht="15" hidden="1" customHeight="1" x14ac:dyDescent="0.25"/>
    <row r="2823" ht="15" hidden="1" customHeight="1" x14ac:dyDescent="0.25"/>
    <row r="2824" ht="15" hidden="1" customHeight="1" x14ac:dyDescent="0.25"/>
    <row r="2825" ht="15" hidden="1" customHeight="1" x14ac:dyDescent="0.25"/>
    <row r="2826" ht="15" hidden="1" customHeight="1" x14ac:dyDescent="0.25"/>
    <row r="2827" ht="15" hidden="1" customHeight="1" x14ac:dyDescent="0.25"/>
    <row r="2828" ht="15" hidden="1" customHeight="1" x14ac:dyDescent="0.25"/>
    <row r="2829" ht="15" hidden="1" customHeight="1" x14ac:dyDescent="0.25"/>
    <row r="2830" ht="15" hidden="1" customHeight="1" x14ac:dyDescent="0.25"/>
    <row r="2831" ht="15" hidden="1" customHeight="1" x14ac:dyDescent="0.25"/>
    <row r="2832" ht="15" hidden="1" customHeight="1" x14ac:dyDescent="0.25"/>
    <row r="2833" ht="15" hidden="1" customHeight="1" x14ac:dyDescent="0.25"/>
    <row r="2834" ht="15" hidden="1" customHeight="1" x14ac:dyDescent="0.25"/>
    <row r="2835" ht="15" hidden="1" customHeight="1" x14ac:dyDescent="0.25"/>
    <row r="2836" ht="15" hidden="1" customHeight="1" x14ac:dyDescent="0.25"/>
    <row r="2837" ht="15" hidden="1" customHeight="1" x14ac:dyDescent="0.25"/>
    <row r="2838" ht="15" hidden="1" customHeight="1" x14ac:dyDescent="0.25"/>
    <row r="2839" ht="15" hidden="1" customHeight="1" x14ac:dyDescent="0.25"/>
    <row r="2840" ht="15" hidden="1" customHeight="1" x14ac:dyDescent="0.25"/>
    <row r="2841" ht="15" hidden="1" customHeight="1" x14ac:dyDescent="0.25"/>
    <row r="2842" ht="15" hidden="1" customHeight="1" x14ac:dyDescent="0.25"/>
    <row r="2843" ht="15" hidden="1" customHeight="1" x14ac:dyDescent="0.25"/>
    <row r="2844" ht="15" hidden="1" customHeight="1" x14ac:dyDescent="0.25"/>
    <row r="2845" ht="15" hidden="1" customHeight="1" x14ac:dyDescent="0.25"/>
    <row r="2846" ht="15" hidden="1" customHeight="1" x14ac:dyDescent="0.25"/>
    <row r="2847" ht="15" hidden="1" customHeight="1" x14ac:dyDescent="0.25"/>
    <row r="2848" ht="15" hidden="1" customHeight="1" x14ac:dyDescent="0.25"/>
    <row r="2849" ht="15" hidden="1" customHeight="1" x14ac:dyDescent="0.25"/>
    <row r="2850" ht="15" hidden="1" customHeight="1" x14ac:dyDescent="0.25"/>
    <row r="2851" ht="15" hidden="1" customHeight="1" x14ac:dyDescent="0.25"/>
    <row r="2852" ht="15" hidden="1" customHeight="1" x14ac:dyDescent="0.25"/>
    <row r="2853" ht="15" hidden="1" customHeight="1" x14ac:dyDescent="0.25"/>
    <row r="2854" ht="15" hidden="1" customHeight="1" x14ac:dyDescent="0.25"/>
    <row r="2855" ht="15" hidden="1" customHeight="1" x14ac:dyDescent="0.25"/>
    <row r="2856" ht="15" hidden="1" customHeight="1" x14ac:dyDescent="0.25"/>
    <row r="2857" ht="15" hidden="1" customHeight="1" x14ac:dyDescent="0.25"/>
    <row r="2858" ht="15" hidden="1" customHeight="1" x14ac:dyDescent="0.25"/>
    <row r="2859" ht="15" hidden="1" customHeight="1" x14ac:dyDescent="0.25"/>
    <row r="2860" ht="15" hidden="1" customHeight="1" x14ac:dyDescent="0.25"/>
    <row r="2861" ht="15" hidden="1" customHeight="1" x14ac:dyDescent="0.25"/>
    <row r="2862" ht="15" hidden="1" customHeight="1" x14ac:dyDescent="0.25"/>
    <row r="2863" ht="15" hidden="1" customHeight="1" x14ac:dyDescent="0.25"/>
    <row r="2864" ht="15" hidden="1" customHeight="1" x14ac:dyDescent="0.25"/>
    <row r="2865" ht="15" hidden="1" customHeight="1" x14ac:dyDescent="0.25"/>
    <row r="2866" ht="15" hidden="1" customHeight="1" x14ac:dyDescent="0.25"/>
    <row r="2867" ht="15" hidden="1" customHeight="1" x14ac:dyDescent="0.25"/>
    <row r="2868" ht="15" hidden="1" customHeight="1" x14ac:dyDescent="0.25"/>
    <row r="2869" ht="15" hidden="1" customHeight="1" x14ac:dyDescent="0.25"/>
    <row r="2870" ht="15" hidden="1" customHeight="1" x14ac:dyDescent="0.25"/>
    <row r="2871" ht="15" hidden="1" customHeight="1" x14ac:dyDescent="0.25"/>
    <row r="2872" ht="15" hidden="1" customHeight="1" x14ac:dyDescent="0.25"/>
    <row r="2873" ht="15" hidden="1" customHeight="1" x14ac:dyDescent="0.25"/>
    <row r="2874" ht="15" hidden="1" customHeight="1" x14ac:dyDescent="0.25"/>
    <row r="2875" ht="15" hidden="1" customHeight="1" x14ac:dyDescent="0.25"/>
    <row r="2876" ht="15" hidden="1" customHeight="1" x14ac:dyDescent="0.25"/>
    <row r="2877" ht="15" hidden="1" customHeight="1" x14ac:dyDescent="0.25"/>
    <row r="2878" ht="15" hidden="1" customHeight="1" x14ac:dyDescent="0.25"/>
    <row r="2879" ht="15" hidden="1" customHeight="1" x14ac:dyDescent="0.25"/>
    <row r="2880" ht="15" hidden="1" customHeight="1" x14ac:dyDescent="0.25"/>
    <row r="2881" ht="15" hidden="1" customHeight="1" x14ac:dyDescent="0.25"/>
    <row r="2882" ht="15" hidden="1" customHeight="1" x14ac:dyDescent="0.25"/>
    <row r="2883" ht="15" hidden="1" customHeight="1" x14ac:dyDescent="0.25"/>
    <row r="2884" ht="15" hidden="1" customHeight="1" x14ac:dyDescent="0.25"/>
    <row r="2885" ht="15" hidden="1" customHeight="1" x14ac:dyDescent="0.25"/>
    <row r="2886" ht="15" hidden="1" customHeight="1" x14ac:dyDescent="0.25"/>
    <row r="2887" ht="15" hidden="1" customHeight="1" x14ac:dyDescent="0.25"/>
    <row r="2888" ht="15" hidden="1" customHeight="1" x14ac:dyDescent="0.25"/>
    <row r="2889" ht="15" hidden="1" customHeight="1" x14ac:dyDescent="0.25"/>
    <row r="2890" ht="15" hidden="1" customHeight="1" x14ac:dyDescent="0.25"/>
    <row r="2891" ht="15" hidden="1" customHeight="1" x14ac:dyDescent="0.25"/>
    <row r="2892" ht="15" hidden="1" customHeight="1" x14ac:dyDescent="0.25"/>
    <row r="2893" ht="15" hidden="1" customHeight="1" x14ac:dyDescent="0.25"/>
    <row r="2894" ht="15" hidden="1" customHeight="1" x14ac:dyDescent="0.25"/>
    <row r="2895" ht="15" hidden="1" customHeight="1" x14ac:dyDescent="0.25"/>
    <row r="2896" ht="15" hidden="1" customHeight="1" x14ac:dyDescent="0.25"/>
    <row r="2897" ht="15" hidden="1" customHeight="1" x14ac:dyDescent="0.25"/>
    <row r="2898" ht="15" hidden="1" customHeight="1" x14ac:dyDescent="0.25"/>
    <row r="2899" ht="15" hidden="1" customHeight="1" x14ac:dyDescent="0.25"/>
    <row r="2900" ht="15" hidden="1" customHeight="1" x14ac:dyDescent="0.25"/>
    <row r="2901" ht="15" hidden="1" customHeight="1" x14ac:dyDescent="0.25"/>
    <row r="2902" ht="15" hidden="1" customHeight="1" x14ac:dyDescent="0.25"/>
    <row r="2903" ht="15" hidden="1" customHeight="1" x14ac:dyDescent="0.25"/>
    <row r="2904" ht="15" hidden="1" customHeight="1" x14ac:dyDescent="0.25"/>
    <row r="2905" ht="15" hidden="1" customHeight="1" x14ac:dyDescent="0.25"/>
    <row r="2906" ht="15" hidden="1" customHeight="1" x14ac:dyDescent="0.25"/>
    <row r="2907" ht="15" hidden="1" customHeight="1" x14ac:dyDescent="0.25"/>
    <row r="2908" ht="15" hidden="1" customHeight="1" x14ac:dyDescent="0.25"/>
    <row r="2909" ht="15" hidden="1" customHeight="1" x14ac:dyDescent="0.25"/>
    <row r="2910" ht="15" hidden="1" customHeight="1" x14ac:dyDescent="0.25"/>
    <row r="2911" ht="15" hidden="1" customHeight="1" x14ac:dyDescent="0.25"/>
    <row r="2912" ht="15" hidden="1" customHeight="1" x14ac:dyDescent="0.25"/>
    <row r="2913" ht="15" hidden="1" customHeight="1" x14ac:dyDescent="0.25"/>
    <row r="2914" ht="15" hidden="1" customHeight="1" x14ac:dyDescent="0.25"/>
    <row r="2915" ht="15" hidden="1" customHeight="1" x14ac:dyDescent="0.25"/>
    <row r="2916" ht="15" hidden="1" customHeight="1" x14ac:dyDescent="0.25"/>
    <row r="2917" ht="15" hidden="1" customHeight="1" x14ac:dyDescent="0.25"/>
    <row r="2918" ht="15" hidden="1" customHeight="1" x14ac:dyDescent="0.25"/>
    <row r="2919" ht="15" hidden="1" customHeight="1" x14ac:dyDescent="0.25"/>
    <row r="2920" ht="15" hidden="1" customHeight="1" x14ac:dyDescent="0.25"/>
    <row r="2921" ht="15" hidden="1" customHeight="1" x14ac:dyDescent="0.25"/>
    <row r="2922" ht="15" hidden="1" customHeight="1" x14ac:dyDescent="0.25"/>
    <row r="2923" ht="15" hidden="1" customHeight="1" x14ac:dyDescent="0.25"/>
    <row r="2924" ht="15" hidden="1" customHeight="1" x14ac:dyDescent="0.25"/>
    <row r="2925" ht="15" hidden="1" customHeight="1" x14ac:dyDescent="0.25"/>
    <row r="2926" ht="15" hidden="1" customHeight="1" x14ac:dyDescent="0.25"/>
    <row r="2927" ht="15" hidden="1" customHeight="1" x14ac:dyDescent="0.25"/>
    <row r="2928" ht="15" hidden="1" customHeight="1" x14ac:dyDescent="0.25"/>
    <row r="2929" ht="15" hidden="1" customHeight="1" x14ac:dyDescent="0.25"/>
    <row r="2930" ht="15" hidden="1" customHeight="1" x14ac:dyDescent="0.25"/>
    <row r="2931" ht="15" hidden="1" customHeight="1" x14ac:dyDescent="0.25"/>
    <row r="2932" ht="15" hidden="1" customHeight="1" x14ac:dyDescent="0.25"/>
    <row r="2933" ht="15" hidden="1" customHeight="1" x14ac:dyDescent="0.25"/>
    <row r="2934" ht="15" hidden="1" customHeight="1" x14ac:dyDescent="0.25"/>
    <row r="2935" ht="15" hidden="1" customHeight="1" x14ac:dyDescent="0.25"/>
    <row r="2936" ht="15" hidden="1" customHeight="1" x14ac:dyDescent="0.25"/>
    <row r="2937" ht="15" hidden="1" customHeight="1" x14ac:dyDescent="0.25"/>
    <row r="2938" ht="15" hidden="1" customHeight="1" x14ac:dyDescent="0.25"/>
    <row r="2939" ht="15" hidden="1" customHeight="1" x14ac:dyDescent="0.25"/>
    <row r="2940" ht="15" hidden="1" customHeight="1" x14ac:dyDescent="0.25"/>
    <row r="2941" ht="15" hidden="1" customHeight="1" x14ac:dyDescent="0.25"/>
    <row r="2942" ht="15" hidden="1" customHeight="1" x14ac:dyDescent="0.25"/>
    <row r="2943" ht="15" hidden="1" customHeight="1" x14ac:dyDescent="0.25"/>
    <row r="2944" ht="15" hidden="1" customHeight="1" x14ac:dyDescent="0.25"/>
    <row r="2945" ht="15" hidden="1" customHeight="1" x14ac:dyDescent="0.25"/>
    <row r="2946" ht="15" hidden="1" customHeight="1" x14ac:dyDescent="0.25"/>
    <row r="2947" ht="15" hidden="1" customHeight="1" x14ac:dyDescent="0.25"/>
    <row r="2948" ht="15" hidden="1" customHeight="1" x14ac:dyDescent="0.25"/>
    <row r="2949" ht="15" hidden="1" customHeight="1" x14ac:dyDescent="0.25"/>
    <row r="2950" ht="15" hidden="1" customHeight="1" x14ac:dyDescent="0.25"/>
    <row r="2951" ht="15" hidden="1" customHeight="1" x14ac:dyDescent="0.25"/>
    <row r="2952" ht="15" hidden="1" customHeight="1" x14ac:dyDescent="0.25"/>
    <row r="2953" ht="15" hidden="1" customHeight="1" x14ac:dyDescent="0.25"/>
    <row r="2954" ht="15" hidden="1" customHeight="1" x14ac:dyDescent="0.25"/>
    <row r="2955" ht="15" hidden="1" customHeight="1" x14ac:dyDescent="0.25"/>
    <row r="2956" ht="15" hidden="1" customHeight="1" x14ac:dyDescent="0.25"/>
    <row r="2957" ht="15" hidden="1" customHeight="1" x14ac:dyDescent="0.25"/>
    <row r="2958" ht="15" hidden="1" customHeight="1" x14ac:dyDescent="0.25"/>
    <row r="2959" ht="15" hidden="1" customHeight="1" x14ac:dyDescent="0.25"/>
    <row r="2960" ht="15" hidden="1" customHeight="1" x14ac:dyDescent="0.25"/>
    <row r="2961" ht="15" hidden="1" customHeight="1" x14ac:dyDescent="0.25"/>
    <row r="2962" ht="15" hidden="1" customHeight="1" x14ac:dyDescent="0.25"/>
    <row r="2963" ht="15" hidden="1" customHeight="1" x14ac:dyDescent="0.25"/>
    <row r="2964" ht="15" hidden="1" customHeight="1" x14ac:dyDescent="0.25"/>
    <row r="2965" ht="15" hidden="1" customHeight="1" x14ac:dyDescent="0.25"/>
    <row r="2966" ht="15" hidden="1" customHeight="1" x14ac:dyDescent="0.25"/>
    <row r="2967" ht="15" hidden="1" customHeight="1" x14ac:dyDescent="0.25"/>
    <row r="2968" ht="15" hidden="1" customHeight="1" x14ac:dyDescent="0.25"/>
    <row r="2969" ht="15" hidden="1" customHeight="1" x14ac:dyDescent="0.25"/>
    <row r="2970" ht="15" hidden="1" customHeight="1" x14ac:dyDescent="0.25"/>
    <row r="2971" ht="15" hidden="1" customHeight="1" x14ac:dyDescent="0.25"/>
    <row r="2972" ht="15" hidden="1" customHeight="1" x14ac:dyDescent="0.25"/>
    <row r="2973" ht="15" hidden="1" customHeight="1" x14ac:dyDescent="0.25"/>
    <row r="2974" ht="15" hidden="1" customHeight="1" x14ac:dyDescent="0.25"/>
    <row r="2975" ht="15" hidden="1" customHeight="1" x14ac:dyDescent="0.25"/>
    <row r="2976" ht="15" hidden="1" customHeight="1" x14ac:dyDescent="0.25"/>
    <row r="2977" ht="15" hidden="1" customHeight="1" x14ac:dyDescent="0.25"/>
    <row r="2978" ht="15" hidden="1" customHeight="1" x14ac:dyDescent="0.25"/>
    <row r="2979" ht="15" hidden="1" customHeight="1" x14ac:dyDescent="0.25"/>
    <row r="2980" ht="15" hidden="1" customHeight="1" x14ac:dyDescent="0.25"/>
    <row r="2981" ht="15" hidden="1" customHeight="1" x14ac:dyDescent="0.25"/>
    <row r="2982" ht="15" hidden="1" customHeight="1" x14ac:dyDescent="0.25"/>
    <row r="2983" ht="15" hidden="1" customHeight="1" x14ac:dyDescent="0.25"/>
    <row r="2984" ht="15" hidden="1" customHeight="1" x14ac:dyDescent="0.25"/>
    <row r="2985" ht="15" hidden="1" customHeight="1" x14ac:dyDescent="0.25"/>
    <row r="2986" ht="15" hidden="1" customHeight="1" x14ac:dyDescent="0.25"/>
    <row r="2987" ht="15" hidden="1" customHeight="1" x14ac:dyDescent="0.25"/>
    <row r="2988" ht="15" hidden="1" customHeight="1" x14ac:dyDescent="0.25"/>
    <row r="2989" ht="15" hidden="1" customHeight="1" x14ac:dyDescent="0.25"/>
    <row r="2990" ht="15" hidden="1" customHeight="1" x14ac:dyDescent="0.25"/>
    <row r="2991" ht="15" hidden="1" customHeight="1" x14ac:dyDescent="0.25"/>
    <row r="2992" ht="15" hidden="1" customHeight="1" x14ac:dyDescent="0.25"/>
    <row r="2993" ht="15" hidden="1" customHeight="1" x14ac:dyDescent="0.25"/>
    <row r="2994" ht="15" hidden="1" customHeight="1" x14ac:dyDescent="0.25"/>
    <row r="2995" ht="15" hidden="1" customHeight="1" x14ac:dyDescent="0.25"/>
    <row r="2996" ht="15" hidden="1" customHeight="1" x14ac:dyDescent="0.25"/>
    <row r="2997" ht="15" hidden="1" customHeight="1" x14ac:dyDescent="0.25"/>
    <row r="2998" ht="15" hidden="1" customHeight="1" x14ac:dyDescent="0.25"/>
    <row r="2999" ht="15" hidden="1" customHeight="1" x14ac:dyDescent="0.25"/>
    <row r="3000" ht="15" hidden="1" customHeight="1" x14ac:dyDescent="0.25"/>
    <row r="3001" ht="15" hidden="1" customHeight="1" x14ac:dyDescent="0.25"/>
    <row r="3002" ht="15" hidden="1" customHeight="1" x14ac:dyDescent="0.25"/>
    <row r="3003" ht="15" hidden="1" customHeight="1" x14ac:dyDescent="0.25"/>
    <row r="3004" ht="15" hidden="1" customHeight="1" x14ac:dyDescent="0.25"/>
    <row r="3005" ht="15" hidden="1" customHeight="1" x14ac:dyDescent="0.25"/>
    <row r="3006" ht="15" hidden="1" customHeight="1" x14ac:dyDescent="0.25"/>
    <row r="3007" ht="15" hidden="1" customHeight="1" x14ac:dyDescent="0.25"/>
    <row r="3008" ht="15" hidden="1" customHeight="1" x14ac:dyDescent="0.25"/>
    <row r="3009" ht="15" hidden="1" customHeight="1" x14ac:dyDescent="0.25"/>
    <row r="3010" ht="15" hidden="1" customHeight="1" x14ac:dyDescent="0.25"/>
    <row r="3011" ht="15" hidden="1" customHeight="1" x14ac:dyDescent="0.25"/>
    <row r="3012" ht="15" hidden="1" customHeight="1" x14ac:dyDescent="0.25"/>
    <row r="3013" ht="15" hidden="1" customHeight="1" x14ac:dyDescent="0.25"/>
    <row r="3014" ht="15" hidden="1" customHeight="1" x14ac:dyDescent="0.25"/>
    <row r="3015" ht="15" hidden="1" customHeight="1" x14ac:dyDescent="0.25"/>
    <row r="3016" ht="15" hidden="1" customHeight="1" x14ac:dyDescent="0.25"/>
    <row r="3017" ht="15" hidden="1" customHeight="1" x14ac:dyDescent="0.25"/>
    <row r="3018" ht="15" hidden="1" customHeight="1" x14ac:dyDescent="0.25"/>
    <row r="3019" ht="15" hidden="1" customHeight="1" x14ac:dyDescent="0.25"/>
    <row r="3020" ht="15" hidden="1" customHeight="1" x14ac:dyDescent="0.25"/>
    <row r="3021" ht="15" hidden="1" customHeight="1" x14ac:dyDescent="0.25"/>
    <row r="3022" ht="15" hidden="1" customHeight="1" x14ac:dyDescent="0.25"/>
    <row r="3023" ht="15" hidden="1" customHeight="1" x14ac:dyDescent="0.25"/>
    <row r="3024" ht="15" hidden="1" customHeight="1" x14ac:dyDescent="0.25"/>
    <row r="3025" ht="15" hidden="1" customHeight="1" x14ac:dyDescent="0.25"/>
    <row r="3026" ht="15" hidden="1" customHeight="1" x14ac:dyDescent="0.25"/>
    <row r="3027" ht="15" hidden="1" customHeight="1" x14ac:dyDescent="0.25"/>
    <row r="3028" ht="15" hidden="1" customHeight="1" x14ac:dyDescent="0.25"/>
    <row r="3029" ht="15" hidden="1" customHeight="1" x14ac:dyDescent="0.25"/>
    <row r="3030" ht="15" hidden="1" customHeight="1" x14ac:dyDescent="0.25"/>
    <row r="3031" ht="15" hidden="1" customHeight="1" x14ac:dyDescent="0.25"/>
    <row r="3032" ht="15" hidden="1" customHeight="1" x14ac:dyDescent="0.25"/>
    <row r="3033" ht="15" hidden="1" customHeight="1" x14ac:dyDescent="0.25"/>
    <row r="3034" ht="15" hidden="1" customHeight="1" x14ac:dyDescent="0.25"/>
    <row r="3035" ht="15" hidden="1" customHeight="1" x14ac:dyDescent="0.25"/>
    <row r="3036" ht="15" hidden="1" customHeight="1" x14ac:dyDescent="0.25"/>
    <row r="3037" ht="15" hidden="1" customHeight="1" x14ac:dyDescent="0.25"/>
    <row r="3038" ht="15" hidden="1" customHeight="1" x14ac:dyDescent="0.25"/>
    <row r="3039" ht="15" hidden="1" customHeight="1" x14ac:dyDescent="0.25"/>
    <row r="3040" ht="15" hidden="1" customHeight="1" x14ac:dyDescent="0.25"/>
    <row r="3041" ht="15" hidden="1" customHeight="1" x14ac:dyDescent="0.25"/>
    <row r="3042" ht="15" hidden="1" customHeight="1" x14ac:dyDescent="0.25"/>
    <row r="3043" ht="15" hidden="1" customHeight="1" x14ac:dyDescent="0.25"/>
    <row r="3044" ht="15" hidden="1" customHeight="1" x14ac:dyDescent="0.25"/>
    <row r="3045" ht="15" hidden="1" customHeight="1" x14ac:dyDescent="0.25"/>
    <row r="3046" ht="15" hidden="1" customHeight="1" x14ac:dyDescent="0.25"/>
    <row r="3047" ht="15" hidden="1" customHeight="1" x14ac:dyDescent="0.25"/>
    <row r="3048" ht="15" hidden="1" customHeight="1" x14ac:dyDescent="0.25"/>
    <row r="3049" ht="15" hidden="1" customHeight="1" x14ac:dyDescent="0.25"/>
    <row r="3050" ht="15" hidden="1" customHeight="1" x14ac:dyDescent="0.25"/>
    <row r="3051" ht="15" hidden="1" customHeight="1" x14ac:dyDescent="0.25"/>
    <row r="3052" ht="15" hidden="1" customHeight="1" x14ac:dyDescent="0.25"/>
    <row r="3053" ht="15" hidden="1" customHeight="1" x14ac:dyDescent="0.25"/>
    <row r="3054" ht="15" hidden="1" customHeight="1" x14ac:dyDescent="0.25"/>
    <row r="3055" ht="15" hidden="1" customHeight="1" x14ac:dyDescent="0.25"/>
    <row r="3056" ht="15" hidden="1" customHeight="1" x14ac:dyDescent="0.25"/>
    <row r="3057" ht="15" hidden="1" customHeight="1" x14ac:dyDescent="0.25"/>
    <row r="3058" ht="15" hidden="1" customHeight="1" x14ac:dyDescent="0.25"/>
    <row r="3059" ht="15" hidden="1" customHeight="1" x14ac:dyDescent="0.25"/>
    <row r="3060" ht="15" hidden="1" customHeight="1" x14ac:dyDescent="0.25"/>
    <row r="3061" ht="15" hidden="1" customHeight="1" x14ac:dyDescent="0.25"/>
    <row r="3062" ht="15" hidden="1" customHeight="1" x14ac:dyDescent="0.25"/>
    <row r="3063" ht="15" hidden="1" customHeight="1" x14ac:dyDescent="0.25"/>
    <row r="3064" ht="15" hidden="1" customHeight="1" x14ac:dyDescent="0.25"/>
    <row r="3065" ht="15" hidden="1" customHeight="1" x14ac:dyDescent="0.25"/>
    <row r="3066" ht="15" hidden="1" customHeight="1" x14ac:dyDescent="0.25"/>
    <row r="3067" ht="15" hidden="1" customHeight="1" x14ac:dyDescent="0.25"/>
    <row r="3068" ht="15" hidden="1" customHeight="1" x14ac:dyDescent="0.25"/>
    <row r="3069" ht="15" hidden="1" customHeight="1" x14ac:dyDescent="0.25"/>
    <row r="3070" ht="15" hidden="1" customHeight="1" x14ac:dyDescent="0.25"/>
    <row r="3071" ht="15" hidden="1" customHeight="1" x14ac:dyDescent="0.25"/>
    <row r="3072" ht="15" hidden="1" customHeight="1" x14ac:dyDescent="0.25"/>
    <row r="3073" ht="15" hidden="1" customHeight="1" x14ac:dyDescent="0.25"/>
    <row r="3074" ht="15" hidden="1" customHeight="1" x14ac:dyDescent="0.25"/>
    <row r="3075" ht="15" hidden="1" customHeight="1" x14ac:dyDescent="0.25"/>
    <row r="3076" ht="15" hidden="1" customHeight="1" x14ac:dyDescent="0.25"/>
    <row r="3077" ht="15" hidden="1" customHeight="1" x14ac:dyDescent="0.25"/>
    <row r="3078" ht="15" hidden="1" customHeight="1" x14ac:dyDescent="0.25"/>
    <row r="3079" ht="15" hidden="1" customHeight="1" x14ac:dyDescent="0.25"/>
    <row r="3080" ht="15" hidden="1" customHeight="1" x14ac:dyDescent="0.25"/>
    <row r="3081" ht="15" hidden="1" customHeight="1" x14ac:dyDescent="0.25"/>
    <row r="3082" ht="15" hidden="1" customHeight="1" x14ac:dyDescent="0.25"/>
    <row r="3083" ht="15" hidden="1" customHeight="1" x14ac:dyDescent="0.25"/>
    <row r="3084" ht="15" hidden="1" customHeight="1" x14ac:dyDescent="0.25"/>
    <row r="3085" ht="15" hidden="1" customHeight="1" x14ac:dyDescent="0.25"/>
    <row r="3086" ht="15" hidden="1" customHeight="1" x14ac:dyDescent="0.25"/>
    <row r="3087" ht="15" hidden="1" customHeight="1" x14ac:dyDescent="0.25"/>
    <row r="3088" ht="15" hidden="1" customHeight="1" x14ac:dyDescent="0.25"/>
    <row r="3089" ht="15" hidden="1" customHeight="1" x14ac:dyDescent="0.25"/>
    <row r="3090" ht="15" hidden="1" customHeight="1" x14ac:dyDescent="0.25"/>
    <row r="3091" ht="15" hidden="1" customHeight="1" x14ac:dyDescent="0.25"/>
    <row r="3092" ht="15" hidden="1" customHeight="1" x14ac:dyDescent="0.25"/>
    <row r="3093" ht="15" hidden="1" customHeight="1" x14ac:dyDescent="0.25"/>
    <row r="3094" ht="15" hidden="1" customHeight="1" x14ac:dyDescent="0.25"/>
    <row r="3095" ht="15" hidden="1" customHeight="1" x14ac:dyDescent="0.25"/>
    <row r="3096" ht="15" hidden="1" customHeight="1" x14ac:dyDescent="0.25"/>
    <row r="3097" ht="15" hidden="1" customHeight="1" x14ac:dyDescent="0.25"/>
    <row r="3098" ht="15" hidden="1" customHeight="1" x14ac:dyDescent="0.25"/>
    <row r="3099" ht="15" hidden="1" customHeight="1" x14ac:dyDescent="0.25"/>
    <row r="3100" ht="15" hidden="1" customHeight="1" x14ac:dyDescent="0.25"/>
    <row r="3101" ht="15" hidden="1" customHeight="1" x14ac:dyDescent="0.25"/>
    <row r="3102" ht="15" hidden="1" customHeight="1" x14ac:dyDescent="0.25"/>
    <row r="3103" ht="15" hidden="1" customHeight="1" x14ac:dyDescent="0.25"/>
    <row r="3104" ht="15" hidden="1" customHeight="1" x14ac:dyDescent="0.25"/>
    <row r="3105" ht="15" hidden="1" customHeight="1" x14ac:dyDescent="0.25"/>
    <row r="3106" ht="15" hidden="1" customHeight="1" x14ac:dyDescent="0.25"/>
    <row r="3107" ht="15" hidden="1" customHeight="1" x14ac:dyDescent="0.25"/>
    <row r="3108" ht="15" hidden="1" customHeight="1" x14ac:dyDescent="0.25"/>
    <row r="3109" ht="15" hidden="1" customHeight="1" x14ac:dyDescent="0.25"/>
    <row r="3110" ht="15" hidden="1" customHeight="1" x14ac:dyDescent="0.25"/>
    <row r="3111" ht="15" hidden="1" customHeight="1" x14ac:dyDescent="0.25"/>
    <row r="3112" ht="15" hidden="1" customHeight="1" x14ac:dyDescent="0.25"/>
    <row r="3113" ht="15" hidden="1" customHeight="1" x14ac:dyDescent="0.25"/>
    <row r="3114" ht="15" hidden="1" customHeight="1" x14ac:dyDescent="0.25"/>
    <row r="3115" ht="15" hidden="1" customHeight="1" x14ac:dyDescent="0.25"/>
    <row r="3116" ht="15" hidden="1" customHeight="1" x14ac:dyDescent="0.25"/>
    <row r="3117" ht="15" hidden="1" customHeight="1" x14ac:dyDescent="0.25"/>
    <row r="3118" ht="15" hidden="1" customHeight="1" x14ac:dyDescent="0.25"/>
    <row r="3119" ht="15" hidden="1" customHeight="1" x14ac:dyDescent="0.25"/>
    <row r="3120"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row r="3434" ht="15" hidden="1" customHeight="1" x14ac:dyDescent="0.25"/>
    <row r="3435" ht="15" hidden="1" customHeight="1" x14ac:dyDescent="0.25"/>
    <row r="3436" ht="15" hidden="1" customHeight="1" x14ac:dyDescent="0.25"/>
    <row r="3437" ht="15" hidden="1" customHeight="1" x14ac:dyDescent="0.25"/>
    <row r="3438" ht="15" hidden="1" customHeight="1" x14ac:dyDescent="0.25"/>
    <row r="3439" ht="15" hidden="1" customHeight="1" x14ac:dyDescent="0.25"/>
    <row r="3440" ht="15" hidden="1" customHeight="1" x14ac:dyDescent="0.25"/>
    <row r="3441" ht="15" hidden="1" customHeight="1" x14ac:dyDescent="0.25"/>
    <row r="3442" ht="15" hidden="1" customHeight="1" x14ac:dyDescent="0.25"/>
    <row r="3443" ht="15" hidden="1" customHeight="1" x14ac:dyDescent="0.25"/>
    <row r="3444" ht="15" hidden="1" customHeight="1" x14ac:dyDescent="0.25"/>
    <row r="3445" ht="15" hidden="1" customHeight="1" x14ac:dyDescent="0.25"/>
    <row r="3446" ht="15" hidden="1" customHeight="1" x14ac:dyDescent="0.25"/>
    <row r="3447" ht="15" hidden="1" customHeight="1" x14ac:dyDescent="0.25"/>
    <row r="3448" ht="15" hidden="1" customHeight="1" x14ac:dyDescent="0.25"/>
    <row r="3449" ht="15" hidden="1" customHeight="1" x14ac:dyDescent="0.25"/>
    <row r="3450" ht="15" hidden="1" customHeight="1" x14ac:dyDescent="0.25"/>
    <row r="3451" ht="15" hidden="1" customHeight="1" x14ac:dyDescent="0.25"/>
    <row r="3452" ht="15" hidden="1" customHeight="1" x14ac:dyDescent="0.25"/>
    <row r="3453" ht="15" hidden="1" customHeight="1" x14ac:dyDescent="0.25"/>
    <row r="3454" ht="15" hidden="1" customHeight="1" x14ac:dyDescent="0.25"/>
    <row r="3455" ht="15" hidden="1" customHeight="1" x14ac:dyDescent="0.25"/>
    <row r="3456" ht="15" hidden="1" customHeight="1" x14ac:dyDescent="0.25"/>
    <row r="3457" ht="15" hidden="1" customHeight="1" x14ac:dyDescent="0.25"/>
    <row r="3458" ht="15" hidden="1" customHeight="1" x14ac:dyDescent="0.25"/>
    <row r="3459" ht="15" hidden="1" customHeight="1" x14ac:dyDescent="0.25"/>
    <row r="3460" ht="15" hidden="1" customHeight="1" x14ac:dyDescent="0.25"/>
    <row r="3461" ht="15" hidden="1" customHeight="1" x14ac:dyDescent="0.25"/>
    <row r="3462" ht="15" hidden="1" customHeight="1" x14ac:dyDescent="0.25"/>
    <row r="3463" ht="15" hidden="1" customHeight="1" x14ac:dyDescent="0.25"/>
    <row r="3464" ht="15" hidden="1" customHeight="1" x14ac:dyDescent="0.25"/>
    <row r="3465" ht="15" hidden="1" customHeight="1" x14ac:dyDescent="0.25"/>
    <row r="3466" ht="15" hidden="1" customHeight="1" x14ac:dyDescent="0.25"/>
    <row r="3467" ht="15" hidden="1" customHeight="1" x14ac:dyDescent="0.25"/>
    <row r="3468" ht="15" hidden="1" customHeight="1" x14ac:dyDescent="0.25"/>
    <row r="3469" ht="15" hidden="1" customHeight="1" x14ac:dyDescent="0.25"/>
    <row r="3470" ht="15" hidden="1" customHeight="1" x14ac:dyDescent="0.25"/>
    <row r="3471" ht="15" hidden="1" customHeight="1" x14ac:dyDescent="0.25"/>
    <row r="3472" ht="15" hidden="1" customHeight="1" x14ac:dyDescent="0.25"/>
    <row r="3473" ht="15" hidden="1" customHeight="1" x14ac:dyDescent="0.25"/>
    <row r="3474" ht="15" hidden="1" customHeight="1" x14ac:dyDescent="0.25"/>
    <row r="3475" ht="15" hidden="1" customHeight="1" x14ac:dyDescent="0.25"/>
    <row r="3476" ht="15" hidden="1" customHeight="1" x14ac:dyDescent="0.25"/>
    <row r="3477" ht="15" hidden="1" customHeight="1" x14ac:dyDescent="0.25"/>
    <row r="3478" ht="15" hidden="1" customHeight="1" x14ac:dyDescent="0.25"/>
    <row r="3479" ht="15" hidden="1" customHeight="1" x14ac:dyDescent="0.25"/>
    <row r="3480" ht="15" hidden="1" customHeight="1" x14ac:dyDescent="0.25"/>
    <row r="3481" ht="15" hidden="1" customHeight="1" x14ac:dyDescent="0.25"/>
    <row r="3482" ht="15" hidden="1" customHeight="1" x14ac:dyDescent="0.25"/>
    <row r="3483" ht="15" hidden="1" customHeight="1" x14ac:dyDescent="0.25"/>
    <row r="3484" ht="15" hidden="1" customHeight="1" x14ac:dyDescent="0.25"/>
    <row r="3485" ht="15" hidden="1" customHeight="1" x14ac:dyDescent="0.25"/>
    <row r="3486" ht="15" hidden="1" customHeight="1" x14ac:dyDescent="0.25"/>
    <row r="3487" ht="15" hidden="1" customHeight="1" x14ac:dyDescent="0.25"/>
    <row r="3488" ht="15" hidden="1" customHeight="1" x14ac:dyDescent="0.25"/>
    <row r="3489" ht="15" hidden="1" customHeight="1" x14ac:dyDescent="0.25"/>
    <row r="3490" ht="15" hidden="1" customHeight="1" x14ac:dyDescent="0.25"/>
    <row r="3491" ht="15" hidden="1" customHeight="1" x14ac:dyDescent="0.25"/>
    <row r="3492" ht="15" hidden="1" customHeight="1" x14ac:dyDescent="0.25"/>
    <row r="3493" ht="15" hidden="1" customHeight="1" x14ac:dyDescent="0.25"/>
    <row r="3494" ht="15" hidden="1" customHeight="1" x14ac:dyDescent="0.25"/>
    <row r="3495" ht="15" hidden="1" customHeight="1" x14ac:dyDescent="0.25"/>
    <row r="3496" ht="15" hidden="1" customHeight="1" x14ac:dyDescent="0.25"/>
    <row r="3497" ht="15" hidden="1" customHeight="1" x14ac:dyDescent="0.25"/>
    <row r="3498" ht="15" hidden="1" customHeight="1" x14ac:dyDescent="0.25"/>
    <row r="3499" ht="15" hidden="1" customHeight="1" x14ac:dyDescent="0.25"/>
    <row r="3500" ht="15" hidden="1" customHeight="1" x14ac:dyDescent="0.25"/>
    <row r="3501" ht="15" hidden="1" customHeight="1" x14ac:dyDescent="0.25"/>
    <row r="3502" ht="15" hidden="1" customHeight="1" x14ac:dyDescent="0.25"/>
    <row r="3503" ht="15" hidden="1" customHeight="1" x14ac:dyDescent="0.25"/>
    <row r="3504" ht="15" hidden="1" customHeight="1" x14ac:dyDescent="0.25"/>
    <row r="3505" ht="15" hidden="1" customHeight="1" x14ac:dyDescent="0.25"/>
    <row r="3506" ht="15" hidden="1" customHeight="1" x14ac:dyDescent="0.25"/>
    <row r="3507" ht="15" hidden="1" customHeight="1" x14ac:dyDescent="0.25"/>
    <row r="3508" ht="15" hidden="1" customHeight="1" x14ac:dyDescent="0.25"/>
    <row r="3509" ht="15" hidden="1" customHeight="1" x14ac:dyDescent="0.25"/>
    <row r="3510" ht="15" hidden="1" customHeight="1" x14ac:dyDescent="0.25"/>
    <row r="3511" ht="15" hidden="1" customHeight="1" x14ac:dyDescent="0.25"/>
    <row r="3512" ht="15" hidden="1" customHeight="1" x14ac:dyDescent="0.25"/>
    <row r="3513" ht="15" hidden="1" customHeight="1" x14ac:dyDescent="0.25"/>
    <row r="3514" ht="15" hidden="1" customHeight="1" x14ac:dyDescent="0.25"/>
    <row r="3515" ht="15" hidden="1" customHeight="1" x14ac:dyDescent="0.25"/>
    <row r="3516" ht="15" hidden="1" customHeight="1" x14ac:dyDescent="0.25"/>
    <row r="3517" ht="15" hidden="1" customHeight="1" x14ac:dyDescent="0.25"/>
    <row r="3518" ht="15" hidden="1" customHeight="1" x14ac:dyDescent="0.25"/>
    <row r="3519" ht="15" hidden="1" customHeight="1" x14ac:dyDescent="0.25"/>
    <row r="3520" ht="15" hidden="1" customHeight="1" x14ac:dyDescent="0.25"/>
    <row r="3521" ht="15" hidden="1" customHeight="1" x14ac:dyDescent="0.25"/>
    <row r="3522" ht="15" hidden="1" customHeight="1" x14ac:dyDescent="0.25"/>
    <row r="3523" ht="15" hidden="1" customHeight="1" x14ac:dyDescent="0.25"/>
    <row r="3524" ht="15" hidden="1" customHeight="1" x14ac:dyDescent="0.25"/>
    <row r="3525" ht="15" hidden="1" customHeight="1" x14ac:dyDescent="0.25"/>
    <row r="3526" ht="15" hidden="1" customHeight="1" x14ac:dyDescent="0.25"/>
    <row r="3527" ht="15" hidden="1" customHeight="1" x14ac:dyDescent="0.25"/>
    <row r="3528" ht="15" hidden="1" customHeight="1" x14ac:dyDescent="0.25"/>
    <row r="3529" ht="15" hidden="1" customHeight="1" x14ac:dyDescent="0.25"/>
    <row r="3530" ht="15" hidden="1" customHeight="1" x14ac:dyDescent="0.25"/>
    <row r="3531" ht="15" hidden="1" customHeight="1" x14ac:dyDescent="0.25"/>
    <row r="3532" ht="15" hidden="1" customHeight="1" x14ac:dyDescent="0.25"/>
    <row r="3533" ht="15" hidden="1" customHeight="1" x14ac:dyDescent="0.25"/>
    <row r="3534" ht="15" hidden="1" customHeight="1" x14ac:dyDescent="0.25"/>
    <row r="3535" ht="15" hidden="1" customHeight="1" x14ac:dyDescent="0.25"/>
    <row r="3536" ht="15" hidden="1" customHeight="1" x14ac:dyDescent="0.25"/>
    <row r="3537" ht="15" hidden="1" customHeight="1" x14ac:dyDescent="0.25"/>
    <row r="3538" ht="15" hidden="1" customHeight="1" x14ac:dyDescent="0.25"/>
    <row r="3539" ht="15" hidden="1" customHeight="1" x14ac:dyDescent="0.25"/>
    <row r="3540" ht="15" hidden="1" customHeight="1" x14ac:dyDescent="0.25"/>
    <row r="3541" ht="15" hidden="1" customHeight="1" x14ac:dyDescent="0.25"/>
    <row r="3542" ht="15" hidden="1" customHeight="1" x14ac:dyDescent="0.25"/>
    <row r="3543" ht="15" hidden="1" customHeight="1" x14ac:dyDescent="0.25"/>
    <row r="3544" ht="15" hidden="1" customHeight="1" x14ac:dyDescent="0.25"/>
    <row r="3545" ht="15" hidden="1" customHeight="1" x14ac:dyDescent="0.25"/>
    <row r="3546" ht="15" hidden="1" customHeight="1" x14ac:dyDescent="0.25"/>
    <row r="3547" ht="15" hidden="1" customHeight="1" x14ac:dyDescent="0.25"/>
    <row r="3548" ht="15" hidden="1" customHeight="1" x14ac:dyDescent="0.25"/>
    <row r="3549" ht="15" hidden="1" customHeight="1" x14ac:dyDescent="0.25"/>
    <row r="3550" ht="15" hidden="1" customHeight="1" x14ac:dyDescent="0.25"/>
    <row r="3551" ht="15" hidden="1" customHeight="1" x14ac:dyDescent="0.25"/>
    <row r="3552" ht="15" hidden="1" customHeight="1" x14ac:dyDescent="0.25"/>
    <row r="3553" ht="15" hidden="1" customHeight="1" x14ac:dyDescent="0.25"/>
    <row r="3554" ht="15" hidden="1" customHeight="1" x14ac:dyDescent="0.25"/>
    <row r="3555" ht="15" hidden="1" customHeight="1" x14ac:dyDescent="0.25"/>
    <row r="3556" ht="15" hidden="1" customHeight="1" x14ac:dyDescent="0.25"/>
    <row r="3557" ht="15" hidden="1" customHeight="1" x14ac:dyDescent="0.25"/>
    <row r="3558" ht="15" hidden="1" customHeight="1" x14ac:dyDescent="0.25"/>
    <row r="3559" ht="15" hidden="1" customHeight="1" x14ac:dyDescent="0.25"/>
    <row r="3560" ht="15" hidden="1" customHeight="1" x14ac:dyDescent="0.25"/>
    <row r="3561" ht="15" hidden="1" customHeight="1" x14ac:dyDescent="0.25"/>
    <row r="3562" ht="15" hidden="1" customHeight="1" x14ac:dyDescent="0.25"/>
    <row r="3563" ht="15" hidden="1" customHeight="1" x14ac:dyDescent="0.25"/>
    <row r="3564" ht="15" hidden="1" customHeight="1" x14ac:dyDescent="0.25"/>
    <row r="3565" ht="15" hidden="1" customHeight="1" x14ac:dyDescent="0.25"/>
    <row r="3566" ht="15" hidden="1" customHeight="1" x14ac:dyDescent="0.25"/>
    <row r="3567" ht="15" hidden="1" customHeight="1" x14ac:dyDescent="0.25"/>
    <row r="3568" ht="15" hidden="1" customHeight="1" x14ac:dyDescent="0.25"/>
    <row r="3569" ht="15" hidden="1" customHeight="1" x14ac:dyDescent="0.25"/>
    <row r="3570" ht="15" hidden="1" customHeight="1" x14ac:dyDescent="0.25"/>
    <row r="3571" ht="15" hidden="1" customHeight="1" x14ac:dyDescent="0.25"/>
    <row r="3572" ht="15" hidden="1" customHeight="1" x14ac:dyDescent="0.25"/>
    <row r="3573" ht="15" hidden="1" customHeight="1" x14ac:dyDescent="0.25"/>
    <row r="3574" ht="15" hidden="1" customHeight="1" x14ac:dyDescent="0.25"/>
    <row r="3575" ht="15" hidden="1" customHeight="1" x14ac:dyDescent="0.25"/>
    <row r="3576" ht="15" hidden="1" customHeight="1" x14ac:dyDescent="0.25"/>
    <row r="3577" ht="15" hidden="1" customHeight="1" x14ac:dyDescent="0.25"/>
    <row r="3578" ht="15" hidden="1" customHeight="1" x14ac:dyDescent="0.25"/>
    <row r="3579" ht="15" hidden="1" customHeight="1" x14ac:dyDescent="0.25"/>
    <row r="3580" ht="15" hidden="1" customHeight="1" x14ac:dyDescent="0.25"/>
    <row r="3581" ht="15" hidden="1" customHeight="1" x14ac:dyDescent="0.25"/>
    <row r="3582" ht="15" hidden="1" customHeight="1" x14ac:dyDescent="0.25"/>
    <row r="3583" ht="15" hidden="1" customHeight="1" x14ac:dyDescent="0.25"/>
    <row r="3584" ht="15" hidden="1" customHeight="1" x14ac:dyDescent="0.25"/>
    <row r="3585" ht="15" hidden="1" customHeight="1" x14ac:dyDescent="0.25"/>
    <row r="3586" ht="15" hidden="1" customHeight="1" x14ac:dyDescent="0.25"/>
    <row r="3587" ht="15" hidden="1" customHeight="1" x14ac:dyDescent="0.25"/>
    <row r="3588" ht="15" hidden="1" customHeight="1" x14ac:dyDescent="0.25"/>
    <row r="3589" ht="15" hidden="1" customHeight="1" x14ac:dyDescent="0.25"/>
    <row r="3590" ht="15" hidden="1" customHeight="1" x14ac:dyDescent="0.25"/>
    <row r="3591" ht="15" hidden="1" customHeight="1" x14ac:dyDescent="0.25"/>
    <row r="3592" ht="15" hidden="1" customHeight="1" x14ac:dyDescent="0.25"/>
    <row r="3593" ht="15" hidden="1" customHeight="1" x14ac:dyDescent="0.25"/>
    <row r="3594" ht="15" hidden="1" customHeight="1" x14ac:dyDescent="0.25"/>
    <row r="3595" ht="15" hidden="1" customHeight="1" x14ac:dyDescent="0.25"/>
    <row r="3596" ht="15" hidden="1" customHeight="1" x14ac:dyDescent="0.25"/>
    <row r="3597" ht="15" hidden="1" customHeight="1" x14ac:dyDescent="0.25"/>
    <row r="3598" ht="15" hidden="1" customHeight="1" x14ac:dyDescent="0.25"/>
    <row r="3599" ht="15" hidden="1" customHeight="1" x14ac:dyDescent="0.25"/>
    <row r="3600" ht="15" hidden="1" customHeight="1" x14ac:dyDescent="0.25"/>
    <row r="3601" ht="15" hidden="1" customHeight="1" x14ac:dyDescent="0.25"/>
    <row r="3602" ht="15" hidden="1" customHeight="1" x14ac:dyDescent="0.25"/>
    <row r="3603" ht="15" hidden="1" customHeight="1" x14ac:dyDescent="0.25"/>
    <row r="3604" ht="15" hidden="1" customHeight="1" x14ac:dyDescent="0.25"/>
    <row r="3605" ht="15" hidden="1" customHeight="1" x14ac:dyDescent="0.25"/>
    <row r="3606" ht="15" hidden="1" customHeight="1" x14ac:dyDescent="0.25"/>
    <row r="3607" ht="15" hidden="1" customHeight="1" x14ac:dyDescent="0.25"/>
    <row r="3608" ht="15" hidden="1" customHeight="1" x14ac:dyDescent="0.25"/>
    <row r="3609" ht="15" hidden="1" customHeight="1" x14ac:dyDescent="0.25"/>
    <row r="3610" ht="15" hidden="1" customHeight="1" x14ac:dyDescent="0.25"/>
    <row r="3611" ht="15" hidden="1" customHeight="1" x14ac:dyDescent="0.25"/>
    <row r="3612" ht="15" hidden="1" customHeight="1" x14ac:dyDescent="0.25"/>
    <row r="3613" ht="15" hidden="1" customHeight="1" x14ac:dyDescent="0.25"/>
    <row r="3614" ht="15" hidden="1" customHeight="1" x14ac:dyDescent="0.25"/>
    <row r="3615" ht="15" hidden="1" customHeight="1" x14ac:dyDescent="0.25"/>
    <row r="3616" ht="15" hidden="1" customHeight="1" x14ac:dyDescent="0.25"/>
    <row r="3617" ht="15" hidden="1" customHeight="1" x14ac:dyDescent="0.25"/>
    <row r="3618" ht="15" hidden="1" customHeight="1" x14ac:dyDescent="0.25"/>
    <row r="3619" ht="15" hidden="1" customHeight="1" x14ac:dyDescent="0.25"/>
    <row r="3620" ht="15" hidden="1" customHeight="1" x14ac:dyDescent="0.25"/>
    <row r="3621" ht="15" hidden="1" customHeight="1" x14ac:dyDescent="0.25"/>
    <row r="3622" ht="15" hidden="1" customHeight="1" x14ac:dyDescent="0.25"/>
    <row r="3623" ht="15" hidden="1" customHeight="1" x14ac:dyDescent="0.25"/>
    <row r="3624" ht="15" hidden="1" customHeight="1" x14ac:dyDescent="0.25"/>
    <row r="3625" ht="15" hidden="1" customHeight="1" x14ac:dyDescent="0.25"/>
    <row r="3626" ht="15" hidden="1" customHeight="1" x14ac:dyDescent="0.25"/>
    <row r="3627" ht="15" hidden="1" customHeight="1" x14ac:dyDescent="0.25"/>
    <row r="3628" ht="15" hidden="1" customHeight="1" x14ac:dyDescent="0.25"/>
    <row r="3629" ht="15" hidden="1" customHeight="1" x14ac:dyDescent="0.25"/>
    <row r="3630" ht="15" hidden="1" customHeight="1" x14ac:dyDescent="0.25"/>
    <row r="3631" ht="15" hidden="1" customHeight="1" x14ac:dyDescent="0.25"/>
    <row r="3632" ht="15" hidden="1" customHeight="1" x14ac:dyDescent="0.25"/>
    <row r="3633" ht="15" hidden="1" customHeight="1" x14ac:dyDescent="0.25"/>
    <row r="3634" ht="15" hidden="1" customHeight="1" x14ac:dyDescent="0.25"/>
    <row r="3635" ht="15" hidden="1" customHeight="1" x14ac:dyDescent="0.25"/>
    <row r="3636" ht="15" hidden="1" customHeight="1" x14ac:dyDescent="0.25"/>
    <row r="3637" ht="15" hidden="1" customHeight="1" x14ac:dyDescent="0.25"/>
    <row r="3638" ht="15" hidden="1" customHeight="1" x14ac:dyDescent="0.25"/>
    <row r="3639" ht="15" hidden="1" customHeight="1" x14ac:dyDescent="0.25"/>
    <row r="3640" ht="15" hidden="1" customHeight="1" x14ac:dyDescent="0.25"/>
    <row r="3641" ht="15" hidden="1" customHeight="1" x14ac:dyDescent="0.25"/>
    <row r="3642" ht="15" hidden="1" customHeight="1" x14ac:dyDescent="0.25"/>
    <row r="3643" ht="15" hidden="1" customHeight="1" x14ac:dyDescent="0.25"/>
    <row r="3644" ht="15" hidden="1" customHeight="1" x14ac:dyDescent="0.25"/>
    <row r="3645" ht="15" hidden="1" customHeight="1" x14ac:dyDescent="0.25"/>
    <row r="3646" ht="15" hidden="1" customHeight="1" x14ac:dyDescent="0.25"/>
    <row r="3647" ht="15" hidden="1" customHeight="1" x14ac:dyDescent="0.25"/>
    <row r="3648" ht="15" hidden="1" customHeight="1" x14ac:dyDescent="0.25"/>
    <row r="3649" ht="15" hidden="1" customHeight="1" x14ac:dyDescent="0.25"/>
    <row r="3650" ht="15" hidden="1" customHeight="1" x14ac:dyDescent="0.25"/>
    <row r="3651" ht="15" hidden="1" customHeight="1" x14ac:dyDescent="0.25"/>
    <row r="3652" ht="15" hidden="1" customHeight="1" x14ac:dyDescent="0.25"/>
    <row r="3653" ht="15" hidden="1" customHeight="1" x14ac:dyDescent="0.25"/>
    <row r="3654" ht="15" hidden="1" customHeight="1" x14ac:dyDescent="0.25"/>
    <row r="3655" ht="15" hidden="1" customHeight="1" x14ac:dyDescent="0.25"/>
    <row r="3656" ht="15" hidden="1" customHeight="1" x14ac:dyDescent="0.25"/>
    <row r="3657" ht="15" hidden="1" customHeight="1" x14ac:dyDescent="0.25"/>
    <row r="3658" ht="15" hidden="1" customHeight="1" x14ac:dyDescent="0.25"/>
    <row r="3659" ht="15" hidden="1" customHeight="1" x14ac:dyDescent="0.25"/>
    <row r="3660" ht="15" hidden="1" customHeight="1" x14ac:dyDescent="0.25"/>
    <row r="3661" ht="15" hidden="1" customHeight="1" x14ac:dyDescent="0.25"/>
    <row r="3662" ht="15" hidden="1" customHeight="1" x14ac:dyDescent="0.25"/>
    <row r="3663" ht="15" hidden="1" customHeight="1" x14ac:dyDescent="0.25"/>
    <row r="3664" ht="15" hidden="1" customHeight="1" x14ac:dyDescent="0.25"/>
    <row r="3665" ht="15" hidden="1" customHeight="1" x14ac:dyDescent="0.25"/>
    <row r="3666" ht="15" hidden="1" customHeight="1" x14ac:dyDescent="0.25"/>
    <row r="3667" ht="15" hidden="1" customHeight="1" x14ac:dyDescent="0.25"/>
    <row r="3668" ht="15" hidden="1" customHeight="1" x14ac:dyDescent="0.25"/>
    <row r="3669" ht="15" hidden="1" customHeight="1" x14ac:dyDescent="0.25"/>
    <row r="3670" ht="15" hidden="1" customHeight="1" x14ac:dyDescent="0.25"/>
    <row r="3671" ht="15" hidden="1" customHeight="1" x14ac:dyDescent="0.25"/>
    <row r="3672" ht="15" hidden="1" customHeight="1" x14ac:dyDescent="0.25"/>
    <row r="3673" ht="15" hidden="1" customHeight="1" x14ac:dyDescent="0.25"/>
    <row r="3674" ht="15" hidden="1" customHeight="1" x14ac:dyDescent="0.25"/>
    <row r="3675" ht="15" hidden="1" customHeight="1" x14ac:dyDescent="0.25"/>
    <row r="3676" ht="15" hidden="1" customHeight="1" x14ac:dyDescent="0.25"/>
    <row r="3677" ht="15" hidden="1" customHeight="1" x14ac:dyDescent="0.25"/>
    <row r="3678" ht="15" hidden="1" customHeight="1" x14ac:dyDescent="0.25"/>
    <row r="3679" ht="15" hidden="1" customHeight="1" x14ac:dyDescent="0.25"/>
    <row r="3680" ht="15" hidden="1" customHeight="1" x14ac:dyDescent="0.25"/>
    <row r="3681" ht="15" hidden="1" customHeight="1" x14ac:dyDescent="0.25"/>
    <row r="3682" ht="15" hidden="1" customHeight="1" x14ac:dyDescent="0.25"/>
    <row r="3683" ht="15" hidden="1" customHeight="1" x14ac:dyDescent="0.25"/>
    <row r="3684" ht="15" hidden="1" customHeight="1" x14ac:dyDescent="0.25"/>
    <row r="3685" ht="15" hidden="1" customHeight="1" x14ac:dyDescent="0.25"/>
    <row r="3686" ht="15" hidden="1" customHeight="1" x14ac:dyDescent="0.25"/>
    <row r="3687" ht="15" hidden="1" customHeight="1" x14ac:dyDescent="0.25"/>
    <row r="3688" ht="15" hidden="1" customHeight="1" x14ac:dyDescent="0.25"/>
    <row r="3689" ht="15" hidden="1" customHeight="1" x14ac:dyDescent="0.25"/>
    <row r="3690" ht="15" hidden="1" customHeight="1" x14ac:dyDescent="0.25"/>
    <row r="3691" ht="15" hidden="1" customHeight="1" x14ac:dyDescent="0.25"/>
    <row r="3692" ht="15" hidden="1" customHeight="1" x14ac:dyDescent="0.25"/>
    <row r="3693" ht="15" hidden="1" customHeight="1" x14ac:dyDescent="0.25"/>
    <row r="3694" ht="15" hidden="1" customHeight="1" x14ac:dyDescent="0.25"/>
    <row r="3695" ht="15" hidden="1" customHeight="1" x14ac:dyDescent="0.25"/>
    <row r="3696" ht="15" hidden="1" customHeight="1" x14ac:dyDescent="0.25"/>
    <row r="3697" ht="15" hidden="1" customHeight="1" x14ac:dyDescent="0.25"/>
    <row r="3698" ht="15" hidden="1" customHeight="1" x14ac:dyDescent="0.25"/>
    <row r="3699" ht="15" hidden="1" customHeight="1" x14ac:dyDescent="0.25"/>
    <row r="3700" ht="15" hidden="1" customHeight="1" x14ac:dyDescent="0.25"/>
    <row r="3701" ht="15" hidden="1" customHeight="1" x14ac:dyDescent="0.25"/>
    <row r="3702" ht="15" hidden="1" customHeight="1" x14ac:dyDescent="0.25"/>
    <row r="3703" ht="15" hidden="1" customHeight="1" x14ac:dyDescent="0.25"/>
    <row r="3704" ht="15" hidden="1" customHeight="1" x14ac:dyDescent="0.25"/>
    <row r="3705" ht="15" hidden="1" customHeight="1" x14ac:dyDescent="0.25"/>
    <row r="3706" ht="15" hidden="1" customHeight="1" x14ac:dyDescent="0.25"/>
    <row r="3707" ht="15" hidden="1" customHeight="1" x14ac:dyDescent="0.25"/>
    <row r="3708" ht="15" hidden="1" customHeight="1" x14ac:dyDescent="0.25"/>
    <row r="3709" ht="15" hidden="1" customHeight="1" x14ac:dyDescent="0.25"/>
    <row r="3710" ht="15" hidden="1" customHeight="1" x14ac:dyDescent="0.25"/>
    <row r="3711" ht="15" hidden="1" customHeight="1" x14ac:dyDescent="0.25"/>
    <row r="3712" ht="15" hidden="1" customHeight="1" x14ac:dyDescent="0.25"/>
    <row r="3713" ht="15" hidden="1" customHeight="1" x14ac:dyDescent="0.25"/>
    <row r="3714" ht="15" hidden="1" customHeight="1" x14ac:dyDescent="0.25"/>
    <row r="3715" ht="15" hidden="1" customHeight="1" x14ac:dyDescent="0.25"/>
    <row r="3716" ht="15" hidden="1" customHeight="1" x14ac:dyDescent="0.25"/>
    <row r="3717" ht="15" hidden="1" customHeight="1" x14ac:dyDescent="0.25"/>
    <row r="3718" ht="15" hidden="1" customHeight="1" x14ac:dyDescent="0.25"/>
    <row r="3719" ht="15" hidden="1" customHeight="1" x14ac:dyDescent="0.25"/>
    <row r="3720" ht="15" hidden="1" customHeight="1" x14ac:dyDescent="0.25"/>
    <row r="3721" ht="15" hidden="1" customHeight="1" x14ac:dyDescent="0.25"/>
    <row r="3722" ht="15" hidden="1" customHeight="1" x14ac:dyDescent="0.25"/>
    <row r="3723" ht="15" hidden="1" customHeight="1" x14ac:dyDescent="0.25"/>
    <row r="3724" ht="15" hidden="1" customHeight="1" x14ac:dyDescent="0.25"/>
    <row r="3725" ht="15" hidden="1" customHeight="1" x14ac:dyDescent="0.25"/>
    <row r="3726" ht="15" hidden="1" customHeight="1" x14ac:dyDescent="0.25"/>
    <row r="3727" ht="15" hidden="1" customHeight="1" x14ac:dyDescent="0.25"/>
    <row r="3728" ht="15" hidden="1" customHeight="1" x14ac:dyDescent="0.25"/>
    <row r="3729" ht="15" hidden="1" customHeight="1" x14ac:dyDescent="0.25"/>
    <row r="3730" ht="15" hidden="1" customHeight="1" x14ac:dyDescent="0.25"/>
    <row r="3731" ht="15" hidden="1" customHeight="1" x14ac:dyDescent="0.25"/>
    <row r="3732" ht="15" hidden="1" customHeight="1" x14ac:dyDescent="0.25"/>
    <row r="3733" ht="15" hidden="1" customHeight="1" x14ac:dyDescent="0.25"/>
    <row r="3734" ht="15" hidden="1" customHeight="1" x14ac:dyDescent="0.25"/>
    <row r="3735" ht="15" hidden="1" customHeight="1" x14ac:dyDescent="0.25"/>
    <row r="3736" ht="15" hidden="1" customHeight="1" x14ac:dyDescent="0.25"/>
    <row r="3737" ht="15" hidden="1" customHeight="1" x14ac:dyDescent="0.25"/>
    <row r="3738" ht="15" hidden="1" customHeight="1" x14ac:dyDescent="0.25"/>
    <row r="3739" ht="15" hidden="1" customHeight="1" x14ac:dyDescent="0.25"/>
    <row r="3740" ht="15" hidden="1" customHeight="1" x14ac:dyDescent="0.25"/>
    <row r="3741" ht="15" hidden="1" customHeight="1" x14ac:dyDescent="0.25"/>
    <row r="3742" ht="15" hidden="1" customHeight="1" x14ac:dyDescent="0.25"/>
    <row r="3743" ht="15" hidden="1" customHeight="1" x14ac:dyDescent="0.25"/>
    <row r="3744" ht="15" hidden="1" customHeight="1" x14ac:dyDescent="0.25"/>
    <row r="3745" ht="15" hidden="1" customHeight="1" x14ac:dyDescent="0.25"/>
    <row r="3746" ht="15" hidden="1" customHeight="1" x14ac:dyDescent="0.25"/>
    <row r="3747" ht="15" hidden="1" customHeight="1" x14ac:dyDescent="0.25"/>
    <row r="3748" ht="15" hidden="1" customHeight="1" x14ac:dyDescent="0.25"/>
    <row r="3749" ht="15" hidden="1" customHeight="1" x14ac:dyDescent="0.25"/>
    <row r="3750" ht="15" hidden="1" customHeight="1" x14ac:dyDescent="0.25"/>
    <row r="3751" ht="15" hidden="1" customHeight="1" x14ac:dyDescent="0.25"/>
    <row r="3752" ht="15" hidden="1" customHeight="1" x14ac:dyDescent="0.25"/>
    <row r="3753" ht="15" hidden="1" customHeight="1" x14ac:dyDescent="0.25"/>
    <row r="3754" ht="15" hidden="1" customHeight="1" x14ac:dyDescent="0.25"/>
    <row r="3755" ht="15" hidden="1" customHeight="1" x14ac:dyDescent="0.25"/>
    <row r="3756" ht="15" hidden="1" customHeight="1" x14ac:dyDescent="0.25"/>
    <row r="3757" ht="15" hidden="1" customHeight="1" x14ac:dyDescent="0.25"/>
    <row r="3758" ht="15" hidden="1" customHeight="1" x14ac:dyDescent="0.25"/>
    <row r="3759" ht="15" hidden="1" customHeight="1" x14ac:dyDescent="0.25"/>
    <row r="3760" ht="15" hidden="1" customHeight="1" x14ac:dyDescent="0.25"/>
    <row r="3761" ht="15" hidden="1" customHeight="1" x14ac:dyDescent="0.25"/>
    <row r="3762" ht="15" hidden="1" customHeight="1" x14ac:dyDescent="0.25"/>
    <row r="3763" ht="15" hidden="1" customHeight="1" x14ac:dyDescent="0.25"/>
    <row r="3764" ht="15" hidden="1" customHeight="1" x14ac:dyDescent="0.25"/>
    <row r="3765" ht="15" hidden="1" customHeight="1" x14ac:dyDescent="0.25"/>
    <row r="3766" ht="15" hidden="1" customHeight="1" x14ac:dyDescent="0.25"/>
    <row r="3767" ht="15" hidden="1" customHeight="1" x14ac:dyDescent="0.25"/>
    <row r="3768" ht="15" hidden="1" customHeight="1" x14ac:dyDescent="0.25"/>
    <row r="3769" ht="15" hidden="1" customHeight="1" x14ac:dyDescent="0.25"/>
    <row r="3770" ht="15" hidden="1" customHeight="1" x14ac:dyDescent="0.25"/>
    <row r="3771" ht="15" hidden="1" customHeight="1" x14ac:dyDescent="0.25"/>
    <row r="3772" ht="15" hidden="1" customHeight="1" x14ac:dyDescent="0.25"/>
    <row r="3773" ht="15" hidden="1" customHeight="1" x14ac:dyDescent="0.25"/>
    <row r="3774" ht="15" hidden="1" customHeight="1" x14ac:dyDescent="0.25"/>
    <row r="3775" ht="15" hidden="1" customHeight="1" x14ac:dyDescent="0.25"/>
    <row r="3776" ht="15" hidden="1" customHeight="1" x14ac:dyDescent="0.25"/>
    <row r="3777" ht="15" hidden="1" customHeight="1" x14ac:dyDescent="0.25"/>
    <row r="3778" ht="15" hidden="1" customHeight="1" x14ac:dyDescent="0.25"/>
    <row r="3779" ht="15" hidden="1" customHeight="1" x14ac:dyDescent="0.25"/>
    <row r="3780" ht="15" hidden="1" customHeight="1" x14ac:dyDescent="0.25"/>
    <row r="3781" ht="15" hidden="1" customHeight="1" x14ac:dyDescent="0.25"/>
    <row r="3782" ht="15" hidden="1" customHeight="1" x14ac:dyDescent="0.25"/>
    <row r="3783" ht="15" hidden="1" customHeight="1" x14ac:dyDescent="0.25"/>
    <row r="3784" ht="15" hidden="1" customHeight="1" x14ac:dyDescent="0.25"/>
    <row r="3785" ht="15" hidden="1" customHeight="1" x14ac:dyDescent="0.25"/>
    <row r="3786" ht="15" hidden="1" customHeight="1" x14ac:dyDescent="0.25"/>
    <row r="3787" ht="15" hidden="1" customHeight="1" x14ac:dyDescent="0.25"/>
    <row r="3788" ht="15" hidden="1" customHeight="1" x14ac:dyDescent="0.25"/>
    <row r="3789" ht="15" hidden="1" customHeight="1" x14ac:dyDescent="0.25"/>
    <row r="3790" ht="15" hidden="1" customHeight="1" x14ac:dyDescent="0.25"/>
    <row r="3791" ht="15" hidden="1" customHeight="1" x14ac:dyDescent="0.25"/>
    <row r="3792" ht="15" hidden="1" customHeight="1" x14ac:dyDescent="0.25"/>
    <row r="3793" ht="15" hidden="1" customHeight="1" x14ac:dyDescent="0.25"/>
    <row r="3794" ht="15" hidden="1" customHeight="1" x14ac:dyDescent="0.25"/>
    <row r="3795" ht="15" hidden="1" customHeight="1" x14ac:dyDescent="0.25"/>
    <row r="3796" ht="15" hidden="1" customHeight="1" x14ac:dyDescent="0.25"/>
    <row r="3797" ht="15" hidden="1" customHeight="1" x14ac:dyDescent="0.25"/>
    <row r="3798" ht="15" hidden="1" customHeight="1" x14ac:dyDescent="0.25"/>
    <row r="3799" ht="15" hidden="1" customHeight="1" x14ac:dyDescent="0.25"/>
    <row r="3800" ht="15" hidden="1" customHeight="1" x14ac:dyDescent="0.25"/>
    <row r="3801" ht="15" hidden="1" customHeight="1" x14ac:dyDescent="0.25"/>
    <row r="3802" ht="15" hidden="1" customHeight="1" x14ac:dyDescent="0.25"/>
    <row r="3803" ht="15" hidden="1" customHeight="1" x14ac:dyDescent="0.25"/>
    <row r="3804" ht="15" hidden="1" customHeight="1" x14ac:dyDescent="0.25"/>
    <row r="3805" ht="15" hidden="1" customHeight="1" x14ac:dyDescent="0.25"/>
    <row r="3806" ht="15" hidden="1" customHeight="1" x14ac:dyDescent="0.25"/>
    <row r="3807" ht="15" hidden="1" customHeight="1" x14ac:dyDescent="0.25"/>
    <row r="3808" ht="15" hidden="1" customHeight="1" x14ac:dyDescent="0.25"/>
    <row r="3809" ht="15" hidden="1" customHeight="1" x14ac:dyDescent="0.25"/>
    <row r="3810" ht="15" hidden="1" customHeight="1" x14ac:dyDescent="0.25"/>
    <row r="3811" ht="15" hidden="1" customHeight="1" x14ac:dyDescent="0.25"/>
    <row r="3812" ht="15" hidden="1" customHeight="1" x14ac:dyDescent="0.25"/>
    <row r="3813" ht="15" hidden="1" customHeight="1" x14ac:dyDescent="0.25"/>
    <row r="3814" ht="15" hidden="1" customHeight="1" x14ac:dyDescent="0.25"/>
    <row r="3815" ht="15" hidden="1" customHeight="1" x14ac:dyDescent="0.25"/>
    <row r="3816" ht="15" hidden="1" customHeight="1" x14ac:dyDescent="0.25"/>
    <row r="3817" ht="15" hidden="1" customHeight="1" x14ac:dyDescent="0.25"/>
    <row r="3818" ht="15" hidden="1" customHeight="1" x14ac:dyDescent="0.25"/>
    <row r="3819" ht="15" hidden="1" customHeight="1" x14ac:dyDescent="0.25"/>
    <row r="3820" ht="15" hidden="1" customHeight="1" x14ac:dyDescent="0.25"/>
    <row r="3821" ht="15" hidden="1" customHeight="1" x14ac:dyDescent="0.25"/>
    <row r="3822" ht="15" hidden="1" customHeight="1" x14ac:dyDescent="0.25"/>
    <row r="3823" ht="15" hidden="1" customHeight="1" x14ac:dyDescent="0.25"/>
    <row r="3824" ht="15" hidden="1" customHeight="1" x14ac:dyDescent="0.25"/>
    <row r="3825" ht="15" hidden="1" customHeight="1" x14ac:dyDescent="0.25"/>
    <row r="3826" ht="15" hidden="1" customHeight="1" x14ac:dyDescent="0.25"/>
    <row r="3827" ht="15" hidden="1" customHeight="1" x14ac:dyDescent="0.25"/>
    <row r="3828" ht="15" hidden="1" customHeight="1" x14ac:dyDescent="0.25"/>
    <row r="3829" ht="15" hidden="1" customHeight="1" x14ac:dyDescent="0.25"/>
    <row r="3830" ht="15" hidden="1" customHeight="1" x14ac:dyDescent="0.25"/>
    <row r="3831" ht="15" hidden="1" customHeight="1" x14ac:dyDescent="0.25"/>
    <row r="3832" ht="15" hidden="1" customHeight="1" x14ac:dyDescent="0.25"/>
    <row r="3833" ht="15" hidden="1" customHeight="1" x14ac:dyDescent="0.25"/>
    <row r="3834" ht="15" hidden="1" customHeight="1" x14ac:dyDescent="0.25"/>
    <row r="3835" ht="15" hidden="1" customHeight="1" x14ac:dyDescent="0.25"/>
    <row r="3836" ht="15" hidden="1" customHeight="1" x14ac:dyDescent="0.25"/>
    <row r="3837" ht="15" hidden="1" customHeight="1" x14ac:dyDescent="0.25"/>
    <row r="3838" ht="15" hidden="1" customHeight="1" x14ac:dyDescent="0.25"/>
    <row r="3839" ht="15" hidden="1" customHeight="1" x14ac:dyDescent="0.25"/>
    <row r="3840" ht="15" hidden="1" customHeight="1" x14ac:dyDescent="0.25"/>
    <row r="3841" ht="15" hidden="1" customHeight="1" x14ac:dyDescent="0.25"/>
    <row r="3842" ht="15" hidden="1" customHeight="1" x14ac:dyDescent="0.25"/>
    <row r="3843" ht="15" hidden="1" customHeight="1" x14ac:dyDescent="0.25"/>
    <row r="3844" ht="15" hidden="1" customHeight="1" x14ac:dyDescent="0.25"/>
    <row r="3845" ht="15" hidden="1" customHeight="1" x14ac:dyDescent="0.25"/>
    <row r="3846" ht="15" hidden="1" customHeight="1" x14ac:dyDescent="0.25"/>
    <row r="3847" ht="15" hidden="1" customHeight="1" x14ac:dyDescent="0.25"/>
    <row r="3848" ht="15" hidden="1" customHeight="1" x14ac:dyDescent="0.25"/>
    <row r="3849" ht="15" hidden="1" customHeight="1" x14ac:dyDescent="0.25"/>
    <row r="3850" ht="15" hidden="1" customHeight="1" x14ac:dyDescent="0.25"/>
    <row r="3851" ht="15" hidden="1" customHeight="1" x14ac:dyDescent="0.25"/>
    <row r="3852" ht="15" hidden="1" customHeight="1" x14ac:dyDescent="0.25"/>
    <row r="3853" ht="15" hidden="1" customHeight="1" x14ac:dyDescent="0.25"/>
    <row r="3854" ht="15" hidden="1" customHeight="1" x14ac:dyDescent="0.25"/>
    <row r="3855" ht="15" hidden="1" customHeight="1" x14ac:dyDescent="0.25"/>
    <row r="3856" ht="15" hidden="1" customHeight="1" x14ac:dyDescent="0.25"/>
    <row r="3857" ht="15" hidden="1" customHeight="1" x14ac:dyDescent="0.25"/>
    <row r="3858" ht="15" hidden="1" customHeight="1" x14ac:dyDescent="0.25"/>
    <row r="3859" ht="15" hidden="1" customHeight="1" x14ac:dyDescent="0.25"/>
    <row r="3860" ht="15" hidden="1" customHeight="1" x14ac:dyDescent="0.25"/>
    <row r="3861" ht="15" hidden="1" customHeight="1" x14ac:dyDescent="0.25"/>
    <row r="3862" ht="15" hidden="1" customHeight="1" x14ac:dyDescent="0.25"/>
    <row r="3863" ht="15" hidden="1" customHeight="1" x14ac:dyDescent="0.25"/>
    <row r="3864" ht="15" hidden="1" customHeight="1" x14ac:dyDescent="0.25"/>
    <row r="3865" ht="15" hidden="1" customHeight="1" x14ac:dyDescent="0.25"/>
    <row r="3866" ht="15" hidden="1" customHeight="1" x14ac:dyDescent="0.25"/>
    <row r="3867" ht="15" hidden="1" customHeight="1" x14ac:dyDescent="0.25"/>
    <row r="3868" ht="15" hidden="1" customHeight="1" x14ac:dyDescent="0.25"/>
    <row r="3869" ht="15" hidden="1" customHeight="1" x14ac:dyDescent="0.25"/>
    <row r="3870" ht="15" hidden="1" customHeight="1" x14ac:dyDescent="0.25"/>
    <row r="3871" ht="15" hidden="1" customHeight="1" x14ac:dyDescent="0.25"/>
    <row r="3872" ht="15" hidden="1" customHeight="1" x14ac:dyDescent="0.25"/>
    <row r="3873" ht="15" hidden="1" customHeight="1" x14ac:dyDescent="0.25"/>
    <row r="3874" ht="15" hidden="1" customHeight="1" x14ac:dyDescent="0.25"/>
    <row r="3875" ht="15" hidden="1" customHeight="1" x14ac:dyDescent="0.25"/>
    <row r="3876" ht="15" hidden="1" customHeight="1" x14ac:dyDescent="0.25"/>
    <row r="3877" ht="15" hidden="1" customHeight="1" x14ac:dyDescent="0.25"/>
    <row r="3878" ht="15" hidden="1" customHeight="1" x14ac:dyDescent="0.25"/>
    <row r="3879" ht="15" hidden="1" customHeight="1" x14ac:dyDescent="0.25"/>
    <row r="3880" ht="15" hidden="1" customHeight="1" x14ac:dyDescent="0.25"/>
    <row r="3881" ht="15" hidden="1" customHeight="1" x14ac:dyDescent="0.25"/>
    <row r="3882" ht="15" hidden="1" customHeight="1" x14ac:dyDescent="0.25"/>
    <row r="3883" ht="15" hidden="1" customHeight="1" x14ac:dyDescent="0.25"/>
    <row r="3884" ht="15" hidden="1" customHeight="1" x14ac:dyDescent="0.25"/>
    <row r="3885" ht="15" hidden="1" customHeight="1" x14ac:dyDescent="0.25"/>
    <row r="3886" ht="15" hidden="1" customHeight="1" x14ac:dyDescent="0.25"/>
    <row r="3887" ht="15" hidden="1" customHeight="1" x14ac:dyDescent="0.25"/>
    <row r="3888" ht="15" hidden="1" customHeight="1" x14ac:dyDescent="0.25"/>
    <row r="3889" ht="15" hidden="1" customHeight="1" x14ac:dyDescent="0.25"/>
    <row r="3890" ht="15" hidden="1" customHeight="1" x14ac:dyDescent="0.25"/>
    <row r="3891" ht="15" hidden="1" customHeight="1" x14ac:dyDescent="0.25"/>
    <row r="3892" ht="15" hidden="1" customHeight="1" x14ac:dyDescent="0.25"/>
    <row r="3893" ht="15" hidden="1" customHeight="1" x14ac:dyDescent="0.25"/>
    <row r="3894" ht="15" hidden="1" customHeight="1" x14ac:dyDescent="0.25"/>
    <row r="3895" ht="15" hidden="1" customHeight="1" x14ac:dyDescent="0.25"/>
    <row r="3896" ht="15" hidden="1" customHeight="1" x14ac:dyDescent="0.25"/>
    <row r="3897" ht="15" hidden="1" customHeight="1" x14ac:dyDescent="0.25"/>
    <row r="3898" ht="15" hidden="1" customHeight="1" x14ac:dyDescent="0.25"/>
    <row r="3899" ht="15" hidden="1" customHeight="1" x14ac:dyDescent="0.25"/>
    <row r="3900" ht="15" hidden="1" customHeight="1" x14ac:dyDescent="0.25"/>
    <row r="3901" ht="15" hidden="1" customHeight="1" x14ac:dyDescent="0.25"/>
    <row r="3902" ht="15" hidden="1" customHeight="1" x14ac:dyDescent="0.25"/>
    <row r="3903" ht="15" hidden="1" customHeight="1" x14ac:dyDescent="0.25"/>
    <row r="3904" ht="15" hidden="1" customHeight="1" x14ac:dyDescent="0.25"/>
    <row r="3905" ht="15" hidden="1" customHeight="1" x14ac:dyDescent="0.25"/>
    <row r="3906" ht="15" hidden="1" customHeight="1" x14ac:dyDescent="0.25"/>
    <row r="3907" ht="15" hidden="1" customHeight="1" x14ac:dyDescent="0.25"/>
    <row r="3908" ht="15" hidden="1" customHeight="1" x14ac:dyDescent="0.25"/>
    <row r="3909" ht="15" hidden="1" customHeight="1" x14ac:dyDescent="0.25"/>
    <row r="3910" ht="15" hidden="1" customHeight="1" x14ac:dyDescent="0.25"/>
    <row r="3911" ht="15" hidden="1" customHeight="1" x14ac:dyDescent="0.25"/>
    <row r="3912" ht="15" hidden="1" customHeight="1" x14ac:dyDescent="0.25"/>
    <row r="3913" ht="15" hidden="1" customHeight="1" x14ac:dyDescent="0.25"/>
    <row r="3914" ht="15" hidden="1" customHeight="1" x14ac:dyDescent="0.25"/>
    <row r="3915" ht="15" hidden="1" customHeight="1" x14ac:dyDescent="0.25"/>
    <row r="3916" ht="15" hidden="1" customHeight="1" x14ac:dyDescent="0.25"/>
    <row r="3917" ht="15" hidden="1" customHeight="1" x14ac:dyDescent="0.25"/>
    <row r="3918" ht="15" hidden="1" customHeight="1" x14ac:dyDescent="0.25"/>
    <row r="3919" ht="15" hidden="1" customHeight="1" x14ac:dyDescent="0.25"/>
    <row r="3920" ht="15" hidden="1" customHeight="1" x14ac:dyDescent="0.25"/>
    <row r="3921" ht="15" hidden="1" customHeight="1" x14ac:dyDescent="0.25"/>
    <row r="3922" ht="15" hidden="1" customHeight="1" x14ac:dyDescent="0.25"/>
    <row r="3923" ht="15" hidden="1" customHeight="1" x14ac:dyDescent="0.25"/>
    <row r="3924" ht="15" hidden="1" customHeight="1" x14ac:dyDescent="0.25"/>
    <row r="3925" ht="15" hidden="1" customHeight="1" x14ac:dyDescent="0.25"/>
    <row r="3926" ht="15" hidden="1" customHeight="1" x14ac:dyDescent="0.25"/>
    <row r="3927" ht="15" hidden="1" customHeight="1" x14ac:dyDescent="0.25"/>
    <row r="3928" ht="15" hidden="1" customHeight="1" x14ac:dyDescent="0.25"/>
    <row r="3929" ht="15" hidden="1" customHeight="1" x14ac:dyDescent="0.25"/>
    <row r="3930" ht="15" hidden="1" customHeight="1" x14ac:dyDescent="0.25"/>
    <row r="3931" ht="15" hidden="1" customHeight="1" x14ac:dyDescent="0.25"/>
    <row r="3932" ht="15" hidden="1" customHeight="1" x14ac:dyDescent="0.25"/>
    <row r="3933" ht="15" hidden="1" customHeight="1" x14ac:dyDescent="0.25"/>
    <row r="3934" ht="15" hidden="1" customHeight="1" x14ac:dyDescent="0.25"/>
    <row r="3935" ht="15" hidden="1" customHeight="1" x14ac:dyDescent="0.25"/>
    <row r="3936" ht="15" hidden="1" customHeight="1" x14ac:dyDescent="0.25"/>
    <row r="3937" ht="15" hidden="1" customHeight="1" x14ac:dyDescent="0.25"/>
    <row r="3938" ht="15" hidden="1" customHeight="1" x14ac:dyDescent="0.25"/>
  </sheetData>
  <mergeCells count="28">
    <mergeCell ref="G50:I50"/>
    <mergeCell ref="G58:I58"/>
    <mergeCell ref="A50:E50"/>
    <mergeCell ref="L50:N50"/>
    <mergeCell ref="L58:N58"/>
    <mergeCell ref="A58:F58"/>
    <mergeCell ref="G1:I1"/>
    <mergeCell ref="A39:A42"/>
    <mergeCell ref="A43:A45"/>
    <mergeCell ref="A49:B49"/>
    <mergeCell ref="A5:A9"/>
    <mergeCell ref="A10:A13"/>
    <mergeCell ref="A14:A18"/>
    <mergeCell ref="A19:A24"/>
    <mergeCell ref="A34:A38"/>
    <mergeCell ref="B1:F1"/>
    <mergeCell ref="A25:A29"/>
    <mergeCell ref="B5:B6"/>
    <mergeCell ref="A30:A32"/>
    <mergeCell ref="O2:O4"/>
    <mergeCell ref="N3:N4"/>
    <mergeCell ref="A2:A4"/>
    <mergeCell ref="B2:B4"/>
    <mergeCell ref="E2:N2"/>
    <mergeCell ref="C3:E3"/>
    <mergeCell ref="F3:G3"/>
    <mergeCell ref="H3:J3"/>
    <mergeCell ref="K3:M3"/>
  </mergeCells>
  <pageMargins left="0.7" right="0.41" top="0.33" bottom="0.43"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090"/>
  <sheetViews>
    <sheetView topLeftCell="A7" workbookViewId="0">
      <selection activeCell="D8" sqref="D8"/>
    </sheetView>
  </sheetViews>
  <sheetFormatPr defaultColWidth="14.42578125" defaultRowHeight="15" customHeight="1" x14ac:dyDescent="0.25"/>
  <cols>
    <col min="1" max="1" width="6" customWidth="1"/>
    <col min="2" max="2" width="16.42578125" customWidth="1"/>
    <col min="3" max="3" width="7.7109375" customWidth="1"/>
    <col min="4" max="4" width="30.85546875" customWidth="1"/>
    <col min="5" max="5" width="6.85546875" customWidth="1"/>
    <col min="6" max="6" width="27.140625" customWidth="1"/>
    <col min="7" max="7" width="9.140625" customWidth="1"/>
    <col min="8" max="8" width="16.85546875" customWidth="1"/>
    <col min="9" max="9" width="9.140625" customWidth="1"/>
    <col min="10" max="26" width="8.7109375" customWidth="1"/>
  </cols>
  <sheetData>
    <row r="1" spans="1:11" ht="18.75" x14ac:dyDescent="0.25">
      <c r="A1" s="844" t="s">
        <v>1351</v>
      </c>
      <c r="B1" s="645"/>
      <c r="C1" s="645"/>
      <c r="D1" s="645"/>
      <c r="E1" s="645"/>
      <c r="F1" s="645"/>
      <c r="G1" s="645"/>
      <c r="H1" s="645"/>
      <c r="I1" s="857"/>
    </row>
    <row r="2" spans="1:11" ht="18.75" x14ac:dyDescent="0.25">
      <c r="A2" s="858" t="s">
        <v>1231</v>
      </c>
      <c r="B2" s="648"/>
      <c r="C2" s="648"/>
      <c r="D2" s="648"/>
      <c r="E2" s="648"/>
      <c r="F2" s="648"/>
      <c r="G2" s="648"/>
      <c r="H2" s="648"/>
      <c r="I2" s="648"/>
    </row>
    <row r="3" spans="1:11" ht="63" x14ac:dyDescent="0.25">
      <c r="A3" s="211" t="s">
        <v>535</v>
      </c>
      <c r="B3" s="211" t="s">
        <v>1070</v>
      </c>
      <c r="C3" s="854" t="s">
        <v>1071</v>
      </c>
      <c r="D3" s="723"/>
      <c r="E3" s="212" t="s">
        <v>1072</v>
      </c>
      <c r="F3" s="211" t="s">
        <v>1073</v>
      </c>
      <c r="G3" s="854" t="s">
        <v>1074</v>
      </c>
      <c r="H3" s="705"/>
      <c r="I3" s="211" t="s">
        <v>978</v>
      </c>
    </row>
    <row r="4" spans="1:11" ht="47.25" x14ac:dyDescent="0.25">
      <c r="A4" s="845">
        <v>1</v>
      </c>
      <c r="B4" s="846" t="s">
        <v>1075</v>
      </c>
      <c r="C4" s="213">
        <v>1</v>
      </c>
      <c r="D4" s="485" t="s">
        <v>1329</v>
      </c>
      <c r="E4" s="849">
        <v>4</v>
      </c>
      <c r="F4" s="855" t="s">
        <v>1229</v>
      </c>
      <c r="G4" s="848" t="s">
        <v>1328</v>
      </c>
      <c r="H4" s="849"/>
      <c r="I4" s="212"/>
    </row>
    <row r="5" spans="1:11" ht="15.75" x14ac:dyDescent="0.25">
      <c r="A5" s="692"/>
      <c r="B5" s="692"/>
      <c r="C5" s="131">
        <v>2</v>
      </c>
      <c r="D5" s="486"/>
      <c r="E5" s="692"/>
      <c r="F5" s="856"/>
      <c r="G5" s="850"/>
      <c r="H5" s="851"/>
      <c r="I5" s="215"/>
    </row>
    <row r="6" spans="1:11" ht="15.75" x14ac:dyDescent="0.25">
      <c r="A6" s="692"/>
      <c r="B6" s="692"/>
      <c r="C6" s="213">
        <v>3</v>
      </c>
      <c r="D6" s="445" t="s">
        <v>581</v>
      </c>
      <c r="E6" s="692"/>
      <c r="F6" s="398" t="s">
        <v>1228</v>
      </c>
      <c r="G6" s="850"/>
      <c r="H6" s="851"/>
      <c r="I6" s="215"/>
    </row>
    <row r="7" spans="1:11" ht="15.75" x14ac:dyDescent="0.25">
      <c r="A7" s="634"/>
      <c r="B7" s="634"/>
      <c r="C7" s="131">
        <v>4</v>
      </c>
      <c r="D7" s="214" t="s">
        <v>1293</v>
      </c>
      <c r="E7" s="634"/>
      <c r="F7" s="214" t="s">
        <v>1227</v>
      </c>
      <c r="G7" s="852"/>
      <c r="H7" s="853"/>
      <c r="I7" s="215"/>
    </row>
    <row r="8" spans="1:11" ht="15.75" x14ac:dyDescent="0.25">
      <c r="A8" s="845">
        <v>2</v>
      </c>
      <c r="B8" s="845" t="s">
        <v>1076</v>
      </c>
      <c r="C8" s="213">
        <v>1</v>
      </c>
      <c r="D8" s="487" t="s">
        <v>1330</v>
      </c>
      <c r="E8" s="845">
        <v>4</v>
      </c>
      <c r="F8" s="214" t="s">
        <v>1233</v>
      </c>
      <c r="G8" s="848" t="s">
        <v>1336</v>
      </c>
      <c r="H8" s="849"/>
      <c r="I8" s="216"/>
    </row>
    <row r="9" spans="1:11" ht="15.75" x14ac:dyDescent="0.25">
      <c r="A9" s="692"/>
      <c r="B9" s="692"/>
      <c r="C9" s="213">
        <v>2</v>
      </c>
      <c r="D9" s="487" t="s">
        <v>1331</v>
      </c>
      <c r="E9" s="692"/>
      <c r="F9" s="214" t="s">
        <v>1234</v>
      </c>
      <c r="G9" s="850"/>
      <c r="H9" s="851"/>
      <c r="I9" s="216"/>
    </row>
    <row r="10" spans="1:11" ht="20.25" customHeight="1" x14ac:dyDescent="0.25">
      <c r="A10" s="692"/>
      <c r="B10" s="692"/>
      <c r="C10" s="213">
        <v>3</v>
      </c>
      <c r="D10" s="488" t="s">
        <v>1332</v>
      </c>
      <c r="E10" s="692"/>
      <c r="F10" s="214" t="s">
        <v>1235</v>
      </c>
      <c r="G10" s="852"/>
      <c r="H10" s="853"/>
      <c r="I10" s="217"/>
      <c r="K10" s="218"/>
    </row>
    <row r="11" spans="1:11" ht="15.75" x14ac:dyDescent="0.25">
      <c r="A11" s="845">
        <v>3</v>
      </c>
      <c r="B11" s="845" t="s">
        <v>1077</v>
      </c>
      <c r="C11" s="213">
        <v>1</v>
      </c>
      <c r="D11" s="216" t="s">
        <v>1078</v>
      </c>
      <c r="E11" s="846">
        <v>4</v>
      </c>
      <c r="F11" s="214" t="s">
        <v>1236</v>
      </c>
      <c r="G11" s="848" t="s">
        <v>1328</v>
      </c>
      <c r="H11" s="849"/>
      <c r="I11" s="216"/>
    </row>
    <row r="12" spans="1:11" ht="15.75" x14ac:dyDescent="0.25">
      <c r="A12" s="692"/>
      <c r="B12" s="692"/>
      <c r="C12" s="213">
        <v>2</v>
      </c>
      <c r="D12" s="216" t="s">
        <v>1187</v>
      </c>
      <c r="E12" s="692"/>
      <c r="F12" s="214" t="s">
        <v>1237</v>
      </c>
      <c r="G12" s="850"/>
      <c r="H12" s="851"/>
      <c r="I12" s="216"/>
    </row>
    <row r="13" spans="1:11" ht="15.75" x14ac:dyDescent="0.25">
      <c r="A13" s="692"/>
      <c r="B13" s="692"/>
      <c r="C13" s="213">
        <v>3</v>
      </c>
      <c r="D13" s="216" t="s">
        <v>1149</v>
      </c>
      <c r="E13" s="692"/>
      <c r="F13" s="214" t="s">
        <v>1238</v>
      </c>
      <c r="G13" s="852"/>
      <c r="H13" s="853"/>
      <c r="I13" s="216"/>
    </row>
    <row r="14" spans="1:11" ht="15.75" x14ac:dyDescent="0.25">
      <c r="A14" s="692"/>
      <c r="B14" s="692"/>
      <c r="C14" s="213">
        <v>4</v>
      </c>
      <c r="D14" s="216" t="s">
        <v>1333</v>
      </c>
      <c r="E14" s="634"/>
      <c r="F14" s="214" t="s">
        <v>1239</v>
      </c>
      <c r="G14" s="847"/>
      <c r="H14" s="705"/>
      <c r="I14" s="216"/>
    </row>
    <row r="15" spans="1:11" ht="15.75" x14ac:dyDescent="0.25">
      <c r="A15" s="845">
        <v>4</v>
      </c>
      <c r="B15" s="845" t="s">
        <v>1079</v>
      </c>
      <c r="C15" s="213">
        <v>1</v>
      </c>
      <c r="D15" s="216" t="s">
        <v>1080</v>
      </c>
      <c r="E15" s="846">
        <v>5</v>
      </c>
      <c r="F15" s="214" t="s">
        <v>1240</v>
      </c>
      <c r="G15" s="848" t="s">
        <v>1336</v>
      </c>
      <c r="H15" s="849"/>
      <c r="I15" s="216"/>
    </row>
    <row r="16" spans="1:11" ht="15.75" x14ac:dyDescent="0.25">
      <c r="A16" s="692"/>
      <c r="B16" s="692"/>
      <c r="C16" s="213">
        <v>2</v>
      </c>
      <c r="D16" s="217" t="s">
        <v>1334</v>
      </c>
      <c r="E16" s="692"/>
      <c r="F16" s="214" t="s">
        <v>1241</v>
      </c>
      <c r="G16" s="850"/>
      <c r="H16" s="851"/>
      <c r="I16" s="216"/>
    </row>
    <row r="17" spans="1:9" ht="15.75" x14ac:dyDescent="0.25">
      <c r="A17" s="788"/>
      <c r="B17" s="788"/>
      <c r="C17" s="213">
        <v>3</v>
      </c>
      <c r="D17" s="217" t="s">
        <v>1081</v>
      </c>
      <c r="E17" s="788"/>
      <c r="F17" s="214" t="s">
        <v>1242</v>
      </c>
      <c r="G17" s="850"/>
      <c r="H17" s="851"/>
      <c r="I17" s="216"/>
    </row>
    <row r="18" spans="1:9" ht="15.75" x14ac:dyDescent="0.25">
      <c r="A18" s="692"/>
      <c r="B18" s="692"/>
      <c r="C18" s="213">
        <v>4</v>
      </c>
      <c r="D18" s="217" t="s">
        <v>1082</v>
      </c>
      <c r="E18" s="692"/>
      <c r="F18" s="214" t="s">
        <v>1243</v>
      </c>
      <c r="G18" s="850"/>
      <c r="H18" s="851"/>
      <c r="I18" s="216"/>
    </row>
    <row r="19" spans="1:9" ht="15.75" x14ac:dyDescent="0.25">
      <c r="A19" s="692"/>
      <c r="B19" s="692"/>
      <c r="C19" s="213">
        <v>5</v>
      </c>
      <c r="D19" s="217" t="s">
        <v>1335</v>
      </c>
      <c r="E19" s="692"/>
      <c r="F19" s="214" t="s">
        <v>1244</v>
      </c>
      <c r="G19" s="852"/>
      <c r="H19" s="853"/>
      <c r="I19" s="216"/>
    </row>
    <row r="20" spans="1:9" ht="15.75" x14ac:dyDescent="0.25">
      <c r="A20" s="845">
        <v>5</v>
      </c>
      <c r="B20" s="845" t="s">
        <v>1264</v>
      </c>
      <c r="C20" s="213">
        <v>1</v>
      </c>
      <c r="D20" s="407" t="s">
        <v>1083</v>
      </c>
      <c r="E20" s="846">
        <v>4</v>
      </c>
      <c r="F20" s="214" t="s">
        <v>1245</v>
      </c>
      <c r="G20" s="848" t="s">
        <v>1328</v>
      </c>
      <c r="H20" s="849"/>
      <c r="I20" s="216"/>
    </row>
    <row r="21" spans="1:9" ht="15.75" customHeight="1" x14ac:dyDescent="0.25">
      <c r="A21" s="692"/>
      <c r="B21" s="692"/>
      <c r="C21" s="213">
        <v>2</v>
      </c>
      <c r="D21" s="217" t="s">
        <v>1084</v>
      </c>
      <c r="E21" s="692"/>
      <c r="F21" s="214" t="s">
        <v>1246</v>
      </c>
      <c r="G21" s="850"/>
      <c r="H21" s="851"/>
      <c r="I21" s="217"/>
    </row>
    <row r="22" spans="1:9" ht="15.75" customHeight="1" x14ac:dyDescent="0.25">
      <c r="A22" s="692"/>
      <c r="B22" s="692"/>
      <c r="C22" s="213">
        <v>3</v>
      </c>
      <c r="D22" s="402" t="s">
        <v>1085</v>
      </c>
      <c r="E22" s="692"/>
      <c r="F22" s="214" t="s">
        <v>1247</v>
      </c>
      <c r="G22" s="850"/>
      <c r="H22" s="851"/>
      <c r="I22" s="217"/>
    </row>
    <row r="23" spans="1:9" s="405" customFormat="1" ht="15.75" customHeight="1" x14ac:dyDescent="0.25">
      <c r="A23" s="692"/>
      <c r="B23" s="692"/>
      <c r="C23" s="401">
        <v>4</v>
      </c>
      <c r="D23" s="404" t="s">
        <v>1086</v>
      </c>
      <c r="E23" s="692"/>
      <c r="F23" s="403" t="s">
        <v>1248</v>
      </c>
      <c r="G23" s="852"/>
      <c r="H23" s="853"/>
      <c r="I23" s="404"/>
    </row>
    <row r="24" spans="1:9" s="491" customFormat="1" ht="15.75" customHeight="1" x14ac:dyDescent="0.25">
      <c r="A24" s="845">
        <v>6</v>
      </c>
      <c r="B24" s="845" t="s">
        <v>1265</v>
      </c>
      <c r="C24" s="489">
        <v>1</v>
      </c>
      <c r="D24" s="490" t="s">
        <v>1087</v>
      </c>
      <c r="F24" s="492" t="s">
        <v>1249</v>
      </c>
      <c r="G24" s="867" t="s">
        <v>1336</v>
      </c>
      <c r="H24" s="868"/>
      <c r="I24" s="493"/>
    </row>
    <row r="25" spans="1:9" s="405" customFormat="1" ht="15.75" customHeight="1" x14ac:dyDescent="0.25">
      <c r="A25" s="692"/>
      <c r="B25" s="692"/>
      <c r="C25" s="401">
        <v>2</v>
      </c>
      <c r="D25" s="348" t="s">
        <v>1088</v>
      </c>
      <c r="E25" s="400"/>
      <c r="F25" s="403" t="s">
        <v>1250</v>
      </c>
      <c r="G25" s="869"/>
      <c r="H25" s="870"/>
      <c r="I25" s="404"/>
    </row>
    <row r="26" spans="1:9" s="405" customFormat="1" ht="15.75" customHeight="1" x14ac:dyDescent="0.25">
      <c r="A26" s="692"/>
      <c r="B26" s="692"/>
      <c r="C26" s="401">
        <v>3</v>
      </c>
      <c r="D26" s="348" t="s">
        <v>1089</v>
      </c>
      <c r="E26"/>
      <c r="F26" s="403" t="s">
        <v>1251</v>
      </c>
      <c r="G26" s="869"/>
      <c r="H26" s="870"/>
      <c r="I26" s="404"/>
    </row>
    <row r="27" spans="1:9" ht="36.75" customHeight="1" x14ac:dyDescent="0.25">
      <c r="A27" s="692"/>
      <c r="B27" s="692"/>
      <c r="C27" s="213">
        <v>4</v>
      </c>
      <c r="D27" s="406" t="s">
        <v>1266</v>
      </c>
      <c r="E27" s="405"/>
      <c r="F27" s="214" t="s">
        <v>1252</v>
      </c>
      <c r="G27" s="871"/>
      <c r="H27" s="872"/>
      <c r="I27" s="217"/>
    </row>
    <row r="28" spans="1:9" ht="15.75" customHeight="1" x14ac:dyDescent="0.25">
      <c r="A28" s="845">
        <v>7</v>
      </c>
      <c r="B28" s="845" t="s">
        <v>1090</v>
      </c>
      <c r="C28" s="213">
        <v>1</v>
      </c>
      <c r="D28" s="216" t="s">
        <v>1091</v>
      </c>
      <c r="E28" s="846">
        <v>4</v>
      </c>
      <c r="F28" s="214" t="s">
        <v>1253</v>
      </c>
      <c r="G28" s="848" t="s">
        <v>1328</v>
      </c>
      <c r="H28" s="849"/>
      <c r="I28" s="217"/>
    </row>
    <row r="29" spans="1:9" ht="15.75" customHeight="1" x14ac:dyDescent="0.25">
      <c r="A29" s="692"/>
      <c r="B29" s="692"/>
      <c r="C29" s="213">
        <v>2</v>
      </c>
      <c r="D29" s="216" t="s">
        <v>1092</v>
      </c>
      <c r="E29" s="692"/>
      <c r="F29" s="214" t="s">
        <v>1261</v>
      </c>
      <c r="G29" s="850"/>
      <c r="H29" s="851"/>
      <c r="I29" s="217"/>
    </row>
    <row r="30" spans="1:9" ht="15.75" customHeight="1" x14ac:dyDescent="0.25">
      <c r="A30" s="692"/>
      <c r="B30" s="692"/>
      <c r="C30" s="213">
        <v>3</v>
      </c>
      <c r="D30" s="216" t="s">
        <v>1093</v>
      </c>
      <c r="E30" s="692"/>
      <c r="F30" s="214" t="s">
        <v>1254</v>
      </c>
      <c r="G30" s="850"/>
      <c r="H30" s="851"/>
      <c r="I30" s="217"/>
    </row>
    <row r="31" spans="1:9" ht="15.75" customHeight="1" x14ac:dyDescent="0.25">
      <c r="A31" s="692"/>
      <c r="B31" s="692"/>
      <c r="C31" s="213">
        <v>4</v>
      </c>
      <c r="D31" s="217" t="s">
        <v>1094</v>
      </c>
      <c r="E31" s="634"/>
      <c r="F31" s="214" t="s">
        <v>1255</v>
      </c>
      <c r="G31" s="852"/>
      <c r="H31" s="853"/>
      <c r="I31" s="217"/>
    </row>
    <row r="32" spans="1:9" ht="15.75" customHeight="1" x14ac:dyDescent="0.25">
      <c r="A32" s="845">
        <v>8</v>
      </c>
      <c r="B32" s="846" t="s">
        <v>1095</v>
      </c>
      <c r="C32" s="213">
        <v>1</v>
      </c>
      <c r="D32" s="216" t="s">
        <v>1096</v>
      </c>
      <c r="E32" s="846">
        <v>3</v>
      </c>
      <c r="F32" s="214" t="s">
        <v>1256</v>
      </c>
      <c r="G32" s="848" t="s">
        <v>1336</v>
      </c>
      <c r="H32" s="849"/>
      <c r="I32" s="217"/>
    </row>
    <row r="33" spans="1:9" ht="15.75" customHeight="1" x14ac:dyDescent="0.25">
      <c r="A33" s="692"/>
      <c r="B33" s="692"/>
      <c r="C33" s="213">
        <v>2</v>
      </c>
      <c r="D33" s="216" t="s">
        <v>1097</v>
      </c>
      <c r="E33" s="692"/>
      <c r="F33" s="214" t="s">
        <v>1257</v>
      </c>
      <c r="G33" s="850"/>
      <c r="H33" s="851"/>
      <c r="I33" s="216"/>
    </row>
    <row r="34" spans="1:9" ht="15.75" customHeight="1" x14ac:dyDescent="0.25">
      <c r="A34" s="692"/>
      <c r="B34" s="692"/>
      <c r="C34" s="213">
        <v>3</v>
      </c>
      <c r="D34" s="216" t="s">
        <v>1098</v>
      </c>
      <c r="E34" s="692"/>
      <c r="F34" s="214" t="s">
        <v>1258</v>
      </c>
      <c r="G34" s="852"/>
      <c r="H34" s="853"/>
      <c r="I34" s="216"/>
    </row>
    <row r="35" spans="1:9" ht="15.75" customHeight="1" x14ac:dyDescent="0.25">
      <c r="A35" s="845">
        <v>9</v>
      </c>
      <c r="B35" s="845" t="s">
        <v>1099</v>
      </c>
      <c r="C35" s="213">
        <v>1</v>
      </c>
      <c r="D35" s="217" t="s">
        <v>1100</v>
      </c>
      <c r="E35" s="846">
        <v>3</v>
      </c>
      <c r="F35" s="214" t="s">
        <v>1260</v>
      </c>
      <c r="G35" s="848" t="s">
        <v>1328</v>
      </c>
      <c r="H35" s="849"/>
      <c r="I35" s="216"/>
    </row>
    <row r="36" spans="1:9" ht="15.75" customHeight="1" x14ac:dyDescent="0.25">
      <c r="A36" s="692"/>
      <c r="B36" s="692"/>
      <c r="C36" s="213">
        <v>2</v>
      </c>
      <c r="D36" s="216" t="s">
        <v>1101</v>
      </c>
      <c r="E36" s="692"/>
      <c r="F36" s="214" t="s">
        <v>1262</v>
      </c>
      <c r="G36" s="850"/>
      <c r="H36" s="851"/>
      <c r="I36" s="216" t="s">
        <v>1205</v>
      </c>
    </row>
    <row r="37" spans="1:9" ht="15.75" customHeight="1" x14ac:dyDescent="0.25">
      <c r="A37" s="634"/>
      <c r="B37" s="634"/>
      <c r="C37" s="213">
        <v>3</v>
      </c>
      <c r="D37" s="219" t="s">
        <v>1102</v>
      </c>
      <c r="E37" s="634"/>
      <c r="F37" s="214" t="s">
        <v>1259</v>
      </c>
      <c r="G37" s="852"/>
      <c r="H37" s="853"/>
      <c r="I37" s="216"/>
    </row>
    <row r="38" spans="1:9" ht="15.75" customHeight="1" x14ac:dyDescent="0.3">
      <c r="A38" s="220">
        <v>10</v>
      </c>
      <c r="B38" s="220" t="s">
        <v>1103</v>
      </c>
      <c r="C38" s="220">
        <v>1</v>
      </c>
      <c r="D38" s="221" t="s">
        <v>1104</v>
      </c>
      <c r="E38" s="220">
        <v>1</v>
      </c>
      <c r="F38" s="214" t="s">
        <v>1263</v>
      </c>
      <c r="G38" s="847" t="s">
        <v>1336</v>
      </c>
      <c r="H38" s="705"/>
      <c r="I38" s="222"/>
    </row>
    <row r="39" spans="1:9" s="550" customFormat="1" ht="15.75" customHeight="1" x14ac:dyDescent="0.3">
      <c r="A39" s="554" t="s">
        <v>1105</v>
      </c>
      <c r="B39" s="554"/>
      <c r="C39" s="554"/>
      <c r="D39" s="555"/>
      <c r="E39" s="554">
        <f>SUM(E4:E38)</f>
        <v>32</v>
      </c>
      <c r="F39" s="556"/>
      <c r="G39" s="860"/>
      <c r="H39" s="861"/>
      <c r="I39" s="557"/>
    </row>
    <row r="40" spans="1:9" s="550" customFormat="1" ht="15.75" customHeight="1" x14ac:dyDescent="0.3">
      <c r="A40" s="548"/>
      <c r="C40" s="548"/>
      <c r="D40" s="551"/>
      <c r="E40" s="548"/>
      <c r="F40" s="552"/>
      <c r="H40" s="515"/>
      <c r="I40" s="553"/>
    </row>
    <row r="41" spans="1:9" s="550" customFormat="1" ht="15.75" customHeight="1" x14ac:dyDescent="0.3">
      <c r="A41" s="548"/>
      <c r="B41" s="548"/>
      <c r="C41" s="548"/>
      <c r="D41" s="551"/>
      <c r="E41" s="548"/>
      <c r="F41" s="552"/>
      <c r="G41" s="548"/>
      <c r="H41" s="515"/>
      <c r="I41" s="553"/>
    </row>
    <row r="42" spans="1:9" s="550" customFormat="1" ht="15.75" customHeight="1" x14ac:dyDescent="0.3">
      <c r="A42" s="549"/>
      <c r="B42" s="787" t="s">
        <v>1375</v>
      </c>
      <c r="C42" s="863"/>
      <c r="D42" s="863"/>
      <c r="E42" s="549"/>
      <c r="F42" s="544" t="s">
        <v>1373</v>
      </c>
      <c r="G42" s="864" t="s">
        <v>1374</v>
      </c>
      <c r="H42" s="864"/>
      <c r="I42" s="864"/>
    </row>
    <row r="43" spans="1:9" ht="15.75" customHeight="1" x14ac:dyDescent="0.3">
      <c r="A43" s="223"/>
      <c r="B43" s="541"/>
      <c r="C43" s="542"/>
      <c r="D43" s="542"/>
      <c r="E43" s="223"/>
      <c r="F43" s="543"/>
      <c r="G43" s="544"/>
      <c r="H43" s="544"/>
      <c r="I43" s="544"/>
    </row>
    <row r="44" spans="1:9" ht="15.75" customHeight="1" x14ac:dyDescent="0.3">
      <c r="A44" s="223"/>
      <c r="B44" s="541"/>
      <c r="C44" s="542"/>
      <c r="D44" s="542"/>
      <c r="E44" s="223"/>
      <c r="F44" s="543"/>
      <c r="G44" s="544"/>
      <c r="H44" s="544"/>
      <c r="I44" s="544"/>
    </row>
    <row r="45" spans="1:9" ht="15" customHeight="1" x14ac:dyDescent="0.25">
      <c r="A45" s="223"/>
      <c r="B45" s="223"/>
      <c r="C45" s="223"/>
      <c r="D45" s="223"/>
      <c r="E45" s="223"/>
      <c r="F45" s="223"/>
      <c r="G45" s="224"/>
      <c r="H45" s="223"/>
      <c r="I45" s="223"/>
    </row>
    <row r="46" spans="1:9" ht="15.75" customHeight="1" x14ac:dyDescent="0.25">
      <c r="A46" s="223"/>
      <c r="B46" s="223"/>
      <c r="C46" s="223"/>
      <c r="D46" s="223"/>
      <c r="E46" s="223"/>
      <c r="F46" s="223"/>
      <c r="G46" s="224"/>
      <c r="H46" s="223"/>
      <c r="I46" s="223"/>
    </row>
    <row r="47" spans="1:9" ht="15.75" customHeight="1" x14ac:dyDescent="0.3">
      <c r="A47" s="223"/>
      <c r="B47" s="865" t="s">
        <v>1376</v>
      </c>
      <c r="C47" s="866"/>
      <c r="D47" s="866"/>
      <c r="E47" s="223"/>
      <c r="F47" s="494" t="s">
        <v>1372</v>
      </c>
      <c r="G47" s="862" t="s">
        <v>1337</v>
      </c>
      <c r="H47" s="862"/>
      <c r="I47" s="862"/>
    </row>
    <row r="48" spans="1:9" ht="15.75" hidden="1" customHeight="1" x14ac:dyDescent="0.3">
      <c r="A48" s="223"/>
      <c r="B48" s="223"/>
      <c r="C48" s="223"/>
      <c r="D48" s="223"/>
      <c r="E48" s="223"/>
      <c r="F48" s="223"/>
      <c r="G48" s="859"/>
      <c r="H48" s="859"/>
      <c r="I48" s="859"/>
    </row>
    <row r="49" spans="1:9" ht="15.75" hidden="1" customHeight="1" x14ac:dyDescent="0.25">
      <c r="A49" s="223"/>
      <c r="B49" s="223"/>
      <c r="C49" s="223"/>
      <c r="D49" s="223"/>
      <c r="E49" s="223"/>
      <c r="F49" s="223"/>
      <c r="G49" s="224"/>
      <c r="H49" s="223"/>
      <c r="I49" s="223"/>
    </row>
    <row r="50" spans="1:9" ht="15.75" hidden="1" customHeight="1" x14ac:dyDescent="0.25">
      <c r="A50" s="223"/>
      <c r="B50" s="223"/>
      <c r="C50" s="223"/>
      <c r="D50" s="223"/>
      <c r="E50" s="223"/>
      <c r="F50" s="223"/>
      <c r="G50" s="224"/>
      <c r="H50" s="223"/>
      <c r="I50" s="223"/>
    </row>
    <row r="51" spans="1:9" ht="15.75" hidden="1" customHeight="1" x14ac:dyDescent="0.25">
      <c r="A51" s="223"/>
      <c r="B51" s="223"/>
      <c r="C51" s="223"/>
      <c r="D51" s="223"/>
      <c r="E51" s="223"/>
      <c r="F51" s="223"/>
      <c r="G51" s="224"/>
      <c r="H51" s="223"/>
      <c r="I51" s="223"/>
    </row>
    <row r="52" spans="1:9" ht="15.75" hidden="1" customHeight="1" x14ac:dyDescent="0.25">
      <c r="A52" s="223"/>
      <c r="B52" s="223"/>
      <c r="C52" s="223"/>
      <c r="D52" s="223"/>
      <c r="E52" s="223"/>
      <c r="F52" s="223"/>
      <c r="G52" s="224"/>
      <c r="H52" s="223"/>
      <c r="I52" s="223"/>
    </row>
    <row r="53" spans="1:9" ht="15.75" hidden="1" customHeight="1" x14ac:dyDescent="0.25">
      <c r="A53" s="223"/>
      <c r="B53" s="223"/>
      <c r="C53" s="223"/>
      <c r="D53" s="223"/>
      <c r="E53" s="223"/>
      <c r="F53" s="223"/>
      <c r="G53" s="224"/>
      <c r="H53" s="223"/>
      <c r="I53" s="223"/>
    </row>
    <row r="54" spans="1:9" ht="15.75" hidden="1" customHeight="1" x14ac:dyDescent="0.25">
      <c r="A54" s="223"/>
      <c r="B54" s="223"/>
      <c r="C54" s="223"/>
      <c r="D54" s="223"/>
      <c r="E54" s="223"/>
      <c r="F54" s="223"/>
      <c r="G54" s="224"/>
      <c r="H54" s="223"/>
      <c r="I54" s="223"/>
    </row>
    <row r="55" spans="1:9" ht="15.75" hidden="1" customHeight="1" x14ac:dyDescent="0.25">
      <c r="A55" s="223"/>
      <c r="B55" s="223"/>
      <c r="C55" s="223"/>
      <c r="E55" s="223"/>
      <c r="F55" s="223"/>
      <c r="G55" s="224"/>
      <c r="H55" s="223"/>
      <c r="I55" s="223"/>
    </row>
    <row r="56" spans="1:9" ht="15.75" hidden="1" customHeight="1" x14ac:dyDescent="0.25">
      <c r="G56" s="224"/>
      <c r="H56" s="223"/>
      <c r="I56" s="223"/>
    </row>
    <row r="57" spans="1:9" ht="15.75" hidden="1" customHeight="1" x14ac:dyDescent="0.25">
      <c r="G57" s="224"/>
      <c r="H57" s="223"/>
      <c r="I57" s="223"/>
    </row>
    <row r="58" spans="1:9" ht="15.75" hidden="1" customHeight="1" x14ac:dyDescent="0.25">
      <c r="G58" s="224"/>
      <c r="H58" s="223"/>
      <c r="I58" s="223"/>
    </row>
    <row r="59" spans="1:9" ht="15.75" hidden="1" customHeight="1" x14ac:dyDescent="0.25">
      <c r="G59" s="224"/>
      <c r="H59" s="223"/>
      <c r="I59" s="223"/>
    </row>
    <row r="60" spans="1:9" ht="15.75" hidden="1" customHeight="1" x14ac:dyDescent="0.25">
      <c r="G60" s="224"/>
      <c r="H60" s="223"/>
      <c r="I60" s="223"/>
    </row>
    <row r="61" spans="1:9" ht="15.75" hidden="1" customHeight="1" x14ac:dyDescent="0.25">
      <c r="G61" s="224"/>
      <c r="H61" s="223"/>
      <c r="I61" s="223"/>
    </row>
    <row r="62" spans="1:9" ht="15.75" hidden="1" customHeight="1" x14ac:dyDescent="0.25">
      <c r="G62" s="224"/>
      <c r="H62" s="223"/>
      <c r="I62" s="223"/>
    </row>
    <row r="63" spans="1:9" ht="15.75" hidden="1" customHeight="1" x14ac:dyDescent="0.25">
      <c r="G63" s="224"/>
      <c r="H63" s="223"/>
      <c r="I63" s="223"/>
    </row>
    <row r="64" spans="1:9" ht="15.75" hidden="1" customHeight="1" x14ac:dyDescent="0.25">
      <c r="G64" s="224"/>
      <c r="H64" s="223"/>
      <c r="I64" s="223"/>
    </row>
    <row r="65" spans="7:9" ht="15.75" hidden="1" customHeight="1" x14ac:dyDescent="0.25">
      <c r="G65" s="224"/>
      <c r="H65" s="224"/>
      <c r="I65" s="223"/>
    </row>
    <row r="66" spans="7:9" ht="15.75" hidden="1" customHeight="1" x14ac:dyDescent="0.25">
      <c r="G66" s="224"/>
      <c r="H66" s="224"/>
      <c r="I66" s="223"/>
    </row>
    <row r="67" spans="7:9" ht="15.75" hidden="1" customHeight="1" x14ac:dyDescent="0.25">
      <c r="G67" s="224"/>
      <c r="H67" s="224"/>
      <c r="I67" s="223"/>
    </row>
    <row r="68" spans="7:9" ht="15.75" hidden="1" customHeight="1" x14ac:dyDescent="0.25">
      <c r="G68" s="224"/>
      <c r="H68" s="224"/>
      <c r="I68" s="223"/>
    </row>
    <row r="69" spans="7:9" ht="15.75" hidden="1" customHeight="1" x14ac:dyDescent="0.25">
      <c r="G69" s="224"/>
      <c r="H69" s="224"/>
      <c r="I69" s="223"/>
    </row>
    <row r="70" spans="7:9" ht="15.75" hidden="1" customHeight="1" x14ac:dyDescent="0.25">
      <c r="G70" s="224"/>
      <c r="H70" s="224"/>
      <c r="I70" s="223"/>
    </row>
    <row r="71" spans="7:9" ht="15.75" hidden="1" customHeight="1" x14ac:dyDescent="0.25">
      <c r="G71" s="224"/>
      <c r="H71" s="224"/>
      <c r="I71" s="223"/>
    </row>
    <row r="72" spans="7:9" ht="15.75" hidden="1" customHeight="1" x14ac:dyDescent="0.25">
      <c r="G72" s="224"/>
      <c r="H72" s="224"/>
      <c r="I72" s="223"/>
    </row>
    <row r="73" spans="7:9" ht="15.75" hidden="1" customHeight="1" x14ac:dyDescent="0.25">
      <c r="G73" s="224"/>
      <c r="H73" s="224"/>
      <c r="I73" s="223"/>
    </row>
    <row r="74" spans="7:9" ht="15.75" hidden="1" customHeight="1" x14ac:dyDescent="0.25">
      <c r="G74" s="224"/>
      <c r="H74" s="224"/>
      <c r="I74" s="223"/>
    </row>
    <row r="75" spans="7:9" ht="15.75" hidden="1" customHeight="1" x14ac:dyDescent="0.25">
      <c r="G75" s="224"/>
      <c r="H75" s="224"/>
      <c r="I75" s="223"/>
    </row>
    <row r="76" spans="7:9" ht="15.75" hidden="1" customHeight="1" x14ac:dyDescent="0.25">
      <c r="G76" s="224"/>
      <c r="H76" s="224"/>
      <c r="I76" s="223"/>
    </row>
    <row r="77" spans="7:9" ht="15.75" hidden="1" customHeight="1" x14ac:dyDescent="0.25">
      <c r="G77" s="224"/>
      <c r="H77" s="224"/>
      <c r="I77" s="223"/>
    </row>
    <row r="78" spans="7:9" ht="15.75" hidden="1" customHeight="1" x14ac:dyDescent="0.25">
      <c r="G78" s="224"/>
      <c r="H78" s="224"/>
      <c r="I78" s="223"/>
    </row>
    <row r="79" spans="7:9" ht="15.75" hidden="1" customHeight="1" x14ac:dyDescent="0.25">
      <c r="G79" s="224"/>
      <c r="H79" s="224"/>
      <c r="I79" s="223"/>
    </row>
    <row r="80" spans="7:9" ht="15.75" hidden="1" customHeight="1" x14ac:dyDescent="0.25">
      <c r="G80" s="224"/>
      <c r="H80" s="224"/>
      <c r="I80" s="223"/>
    </row>
    <row r="81" spans="7:9" ht="15.75" hidden="1" customHeight="1" x14ac:dyDescent="0.25">
      <c r="G81" s="224"/>
      <c r="H81" s="224"/>
      <c r="I81" s="223"/>
    </row>
    <row r="82" spans="7:9" ht="15.75" hidden="1" customHeight="1" x14ac:dyDescent="0.25">
      <c r="G82" s="224"/>
      <c r="H82" s="224"/>
      <c r="I82" s="223"/>
    </row>
    <row r="83" spans="7:9" ht="15.75" hidden="1" customHeight="1" x14ac:dyDescent="0.25">
      <c r="G83" s="224"/>
      <c r="H83" s="224"/>
      <c r="I83" s="223"/>
    </row>
    <row r="84" spans="7:9" ht="15.75" hidden="1" customHeight="1" x14ac:dyDescent="0.25">
      <c r="G84" s="224"/>
      <c r="H84" s="224"/>
      <c r="I84" s="223"/>
    </row>
    <row r="85" spans="7:9" ht="15.75" hidden="1" customHeight="1" x14ac:dyDescent="0.25">
      <c r="G85" s="224"/>
      <c r="H85" s="224"/>
      <c r="I85" s="223"/>
    </row>
    <row r="86" spans="7:9" ht="15.75" hidden="1" customHeight="1" x14ac:dyDescent="0.25">
      <c r="G86" s="224"/>
      <c r="H86" s="224"/>
      <c r="I86" s="223"/>
    </row>
    <row r="87" spans="7:9" ht="15.75" hidden="1" customHeight="1" x14ac:dyDescent="0.25">
      <c r="G87" s="224"/>
      <c r="H87" s="224"/>
      <c r="I87" s="223"/>
    </row>
    <row r="88" spans="7:9" ht="15.75" hidden="1" customHeight="1" x14ac:dyDescent="0.25">
      <c r="G88" s="224"/>
      <c r="H88" s="224"/>
      <c r="I88" s="223"/>
    </row>
    <row r="89" spans="7:9" ht="15.75" hidden="1" customHeight="1" x14ac:dyDescent="0.25">
      <c r="G89" s="224"/>
      <c r="H89" s="224"/>
      <c r="I89" s="223"/>
    </row>
    <row r="90" spans="7:9" ht="15.75" hidden="1" customHeight="1" x14ac:dyDescent="0.25">
      <c r="G90" s="224"/>
      <c r="H90" s="224"/>
      <c r="I90" s="223"/>
    </row>
    <row r="91" spans="7:9" ht="15.75" hidden="1" customHeight="1" x14ac:dyDescent="0.25">
      <c r="G91" s="224"/>
      <c r="H91" s="224"/>
      <c r="I91" s="223"/>
    </row>
    <row r="92" spans="7:9" ht="15.75" hidden="1" customHeight="1" x14ac:dyDescent="0.25">
      <c r="G92" s="224"/>
      <c r="H92" s="224"/>
      <c r="I92" s="223"/>
    </row>
    <row r="93" spans="7:9" ht="15.75" hidden="1" customHeight="1" x14ac:dyDescent="0.25">
      <c r="G93" s="224"/>
      <c r="H93" s="224"/>
      <c r="I93" s="223"/>
    </row>
    <row r="94" spans="7:9" ht="15.75" hidden="1" customHeight="1" x14ac:dyDescent="0.25">
      <c r="G94" s="224"/>
      <c r="H94" s="224"/>
      <c r="I94" s="223"/>
    </row>
    <row r="95" spans="7:9" ht="15.75" hidden="1" customHeight="1" x14ac:dyDescent="0.25">
      <c r="G95" s="224"/>
      <c r="H95" s="224"/>
      <c r="I95" s="223"/>
    </row>
    <row r="96" spans="7:9" ht="15.75" hidden="1" customHeight="1" x14ac:dyDescent="0.25">
      <c r="G96" s="224"/>
      <c r="H96" s="224"/>
      <c r="I96" s="223"/>
    </row>
    <row r="97" spans="7:9" ht="15.75" hidden="1" customHeight="1" x14ac:dyDescent="0.25">
      <c r="G97" s="224"/>
      <c r="H97" s="224"/>
      <c r="I97" s="223"/>
    </row>
    <row r="98" spans="7:9" ht="15.75" hidden="1" customHeight="1" x14ac:dyDescent="0.25">
      <c r="G98" s="224"/>
      <c r="H98" s="224"/>
      <c r="I98" s="223"/>
    </row>
    <row r="99" spans="7:9" ht="15.75" hidden="1" customHeight="1" x14ac:dyDescent="0.25">
      <c r="G99" s="224"/>
      <c r="H99" s="224"/>
      <c r="I99" s="223"/>
    </row>
    <row r="100" spans="7:9" ht="15.75" hidden="1" customHeight="1" x14ac:dyDescent="0.25">
      <c r="G100" s="224"/>
      <c r="H100" s="224"/>
      <c r="I100" s="223"/>
    </row>
    <row r="101" spans="7:9" ht="15.75" hidden="1" customHeight="1" x14ac:dyDescent="0.25">
      <c r="G101" s="224"/>
      <c r="H101" s="224"/>
      <c r="I101" s="223"/>
    </row>
    <row r="102" spans="7:9" ht="15.75" hidden="1" customHeight="1" x14ac:dyDescent="0.25">
      <c r="G102" s="224"/>
      <c r="H102" s="224"/>
      <c r="I102" s="223"/>
    </row>
    <row r="103" spans="7:9" ht="15.75" hidden="1" customHeight="1" x14ac:dyDescent="0.25">
      <c r="G103" s="224"/>
      <c r="H103" s="224"/>
      <c r="I103" s="223"/>
    </row>
    <row r="104" spans="7:9" ht="15.75" hidden="1" customHeight="1" x14ac:dyDescent="0.25">
      <c r="G104" s="224"/>
      <c r="H104" s="224"/>
      <c r="I104" s="223"/>
    </row>
    <row r="105" spans="7:9" ht="15.75" hidden="1" customHeight="1" x14ac:dyDescent="0.25">
      <c r="G105" s="224"/>
      <c r="H105" s="224"/>
      <c r="I105" s="223"/>
    </row>
    <row r="106" spans="7:9" ht="15.75" hidden="1" customHeight="1" x14ac:dyDescent="0.25">
      <c r="G106" s="224"/>
      <c r="H106" s="224"/>
      <c r="I106" s="223"/>
    </row>
    <row r="107" spans="7:9" ht="15.75" hidden="1" customHeight="1" x14ac:dyDescent="0.25">
      <c r="G107" s="224"/>
      <c r="H107" s="224"/>
      <c r="I107" s="223"/>
    </row>
    <row r="108" spans="7:9" ht="15.75" hidden="1" customHeight="1" x14ac:dyDescent="0.25">
      <c r="G108" s="224"/>
      <c r="H108" s="224"/>
      <c r="I108" s="223"/>
    </row>
    <row r="109" spans="7:9" ht="15.75" hidden="1" customHeight="1" x14ac:dyDescent="0.25">
      <c r="G109" s="224"/>
      <c r="H109" s="224"/>
      <c r="I109" s="223"/>
    </row>
    <row r="110" spans="7:9" ht="15.75" hidden="1" customHeight="1" x14ac:dyDescent="0.25">
      <c r="G110" s="224"/>
      <c r="H110" s="224"/>
      <c r="I110" s="223"/>
    </row>
    <row r="111" spans="7:9" ht="15.75" hidden="1" customHeight="1" x14ac:dyDescent="0.25">
      <c r="G111" s="224"/>
      <c r="H111" s="224"/>
      <c r="I111" s="223"/>
    </row>
    <row r="112" spans="7:9" ht="15.75" hidden="1" customHeight="1" x14ac:dyDescent="0.25">
      <c r="G112" s="224"/>
      <c r="H112" s="224"/>
      <c r="I112" s="223"/>
    </row>
    <row r="113" spans="7:9" ht="15.75" hidden="1" customHeight="1" x14ac:dyDescent="0.25">
      <c r="G113" s="224"/>
      <c r="H113" s="224"/>
      <c r="I113" s="223"/>
    </row>
    <row r="114" spans="7:9" ht="15.75" hidden="1" customHeight="1" x14ac:dyDescent="0.25">
      <c r="G114" s="224"/>
      <c r="H114" s="224"/>
      <c r="I114" s="223"/>
    </row>
    <row r="115" spans="7:9" ht="15.75" hidden="1" customHeight="1" x14ac:dyDescent="0.25">
      <c r="G115" s="224"/>
      <c r="H115" s="224"/>
      <c r="I115" s="223"/>
    </row>
    <row r="116" spans="7:9" ht="15.75" hidden="1" customHeight="1" x14ac:dyDescent="0.25">
      <c r="G116" s="224"/>
      <c r="H116" s="224"/>
      <c r="I116" s="223"/>
    </row>
    <row r="117" spans="7:9" ht="15.75" hidden="1" customHeight="1" x14ac:dyDescent="0.25">
      <c r="G117" s="224"/>
      <c r="H117" s="224"/>
      <c r="I117" s="223"/>
    </row>
    <row r="118" spans="7:9" ht="15.75" hidden="1" customHeight="1" x14ac:dyDescent="0.25">
      <c r="G118" s="224"/>
      <c r="H118" s="224"/>
      <c r="I118" s="223"/>
    </row>
    <row r="119" spans="7:9" ht="15.75" hidden="1" customHeight="1" x14ac:dyDescent="0.25">
      <c r="G119" s="224"/>
      <c r="H119" s="224"/>
      <c r="I119" s="223"/>
    </row>
    <row r="120" spans="7:9" ht="15.75" hidden="1" customHeight="1" x14ac:dyDescent="0.25">
      <c r="G120" s="224"/>
      <c r="H120" s="224"/>
      <c r="I120" s="223"/>
    </row>
    <row r="121" spans="7:9" ht="15.75" hidden="1" customHeight="1" x14ac:dyDescent="0.25">
      <c r="G121" s="224"/>
      <c r="H121" s="224"/>
      <c r="I121" s="223"/>
    </row>
    <row r="122" spans="7:9" ht="15.75" hidden="1" customHeight="1" x14ac:dyDescent="0.25">
      <c r="G122" s="224"/>
      <c r="H122" s="224"/>
      <c r="I122" s="223"/>
    </row>
    <row r="123" spans="7:9" ht="15.75" hidden="1" customHeight="1" x14ac:dyDescent="0.25">
      <c r="G123" s="224"/>
      <c r="H123" s="224"/>
      <c r="I123" s="223"/>
    </row>
    <row r="124" spans="7:9" ht="15.75" hidden="1" customHeight="1" x14ac:dyDescent="0.25">
      <c r="G124" s="224"/>
      <c r="H124" s="224"/>
      <c r="I124" s="223"/>
    </row>
    <row r="125" spans="7:9" ht="15.75" hidden="1" customHeight="1" x14ac:dyDescent="0.25">
      <c r="G125" s="224"/>
      <c r="H125" s="224"/>
      <c r="I125" s="223"/>
    </row>
    <row r="126" spans="7:9" ht="15.75" hidden="1" customHeight="1" x14ac:dyDescent="0.25">
      <c r="G126" s="224"/>
      <c r="H126" s="224"/>
      <c r="I126" s="223"/>
    </row>
    <row r="127" spans="7:9" ht="15.75" hidden="1" customHeight="1" x14ac:dyDescent="0.25">
      <c r="G127" s="224"/>
      <c r="H127" s="224"/>
      <c r="I127" s="223"/>
    </row>
    <row r="128" spans="7:9" ht="15.75" hidden="1" customHeight="1" x14ac:dyDescent="0.25">
      <c r="G128" s="224"/>
      <c r="H128" s="224"/>
      <c r="I128" s="223"/>
    </row>
    <row r="129" spans="7:9" ht="15.75" hidden="1" customHeight="1" x14ac:dyDescent="0.25">
      <c r="G129" s="224"/>
      <c r="H129" s="224"/>
      <c r="I129" s="223"/>
    </row>
    <row r="130" spans="7:9" ht="15.75" hidden="1" customHeight="1" x14ac:dyDescent="0.25">
      <c r="G130" s="224"/>
      <c r="H130" s="224"/>
      <c r="I130" s="223"/>
    </row>
    <row r="131" spans="7:9" ht="15.75" hidden="1" customHeight="1" x14ac:dyDescent="0.25">
      <c r="G131" s="224"/>
      <c r="H131" s="224"/>
      <c r="I131" s="223"/>
    </row>
    <row r="132" spans="7:9" ht="15.75" hidden="1" customHeight="1" x14ac:dyDescent="0.25">
      <c r="G132" s="224"/>
      <c r="H132" s="224"/>
      <c r="I132" s="223"/>
    </row>
    <row r="133" spans="7:9" ht="15.75" hidden="1" customHeight="1" x14ac:dyDescent="0.25">
      <c r="G133" s="224"/>
      <c r="H133" s="224"/>
      <c r="I133" s="223"/>
    </row>
    <row r="134" spans="7:9" ht="15.75" hidden="1" customHeight="1" x14ac:dyDescent="0.25">
      <c r="G134" s="224"/>
      <c r="H134" s="224"/>
      <c r="I134" s="223"/>
    </row>
    <row r="135" spans="7:9" ht="15.75" hidden="1" customHeight="1" x14ac:dyDescent="0.25">
      <c r="G135" s="224"/>
      <c r="H135" s="224"/>
      <c r="I135" s="223"/>
    </row>
    <row r="136" spans="7:9" ht="15.75" hidden="1" customHeight="1" x14ac:dyDescent="0.25">
      <c r="G136" s="224"/>
      <c r="H136" s="224"/>
      <c r="I136" s="223"/>
    </row>
    <row r="137" spans="7:9" ht="15.75" hidden="1" customHeight="1" x14ac:dyDescent="0.25">
      <c r="G137" s="224"/>
      <c r="H137" s="224"/>
      <c r="I137" s="223"/>
    </row>
    <row r="138" spans="7:9" ht="15.75" hidden="1" customHeight="1" x14ac:dyDescent="0.25">
      <c r="G138" s="224"/>
      <c r="H138" s="224"/>
      <c r="I138" s="223"/>
    </row>
    <row r="139" spans="7:9" ht="15.75" hidden="1" customHeight="1" x14ac:dyDescent="0.25">
      <c r="G139" s="224"/>
      <c r="H139" s="224"/>
      <c r="I139" s="223"/>
    </row>
    <row r="140" spans="7:9" ht="15.75" hidden="1" customHeight="1" x14ac:dyDescent="0.25">
      <c r="G140" s="224"/>
      <c r="H140" s="224"/>
      <c r="I140" s="223"/>
    </row>
    <row r="141" spans="7:9" ht="15.75" hidden="1" customHeight="1" x14ac:dyDescent="0.25">
      <c r="G141" s="224"/>
      <c r="H141" s="224"/>
      <c r="I141" s="223"/>
    </row>
    <row r="142" spans="7:9" ht="15.75" hidden="1" customHeight="1" x14ac:dyDescent="0.25">
      <c r="G142" s="224"/>
      <c r="H142" s="224"/>
      <c r="I142" s="223"/>
    </row>
    <row r="143" spans="7:9" ht="15.75" hidden="1" customHeight="1" x14ac:dyDescent="0.25">
      <c r="G143" s="224"/>
      <c r="H143" s="224"/>
      <c r="I143" s="223"/>
    </row>
    <row r="144" spans="7:9" ht="15.75" hidden="1" customHeight="1" x14ac:dyDescent="0.25">
      <c r="G144" s="224"/>
      <c r="H144" s="224"/>
      <c r="I144" s="223"/>
    </row>
    <row r="145" spans="7:9" ht="15.75" hidden="1" customHeight="1" x14ac:dyDescent="0.25">
      <c r="G145" s="224"/>
      <c r="H145" s="224"/>
      <c r="I145" s="223"/>
    </row>
    <row r="146" spans="7:9" ht="15.75" hidden="1" customHeight="1" x14ac:dyDescent="0.25">
      <c r="G146" s="224"/>
      <c r="H146" s="224"/>
      <c r="I146" s="223"/>
    </row>
    <row r="147" spans="7:9" ht="15.75" hidden="1" customHeight="1" x14ac:dyDescent="0.25">
      <c r="G147" s="224"/>
      <c r="H147" s="224"/>
      <c r="I147" s="223"/>
    </row>
    <row r="148" spans="7:9" ht="15.75" hidden="1" customHeight="1" x14ac:dyDescent="0.25">
      <c r="G148" s="224"/>
      <c r="H148" s="224"/>
      <c r="I148" s="223"/>
    </row>
    <row r="149" spans="7:9" ht="15.75" hidden="1" customHeight="1" x14ac:dyDescent="0.25">
      <c r="G149" s="224"/>
      <c r="H149" s="224"/>
      <c r="I149" s="223"/>
    </row>
    <row r="150" spans="7:9" ht="15.75" hidden="1" customHeight="1" x14ac:dyDescent="0.25">
      <c r="G150" s="224"/>
      <c r="H150" s="224"/>
      <c r="I150" s="223"/>
    </row>
    <row r="151" spans="7:9" ht="15.75" hidden="1" customHeight="1" x14ac:dyDescent="0.25">
      <c r="G151" s="224"/>
      <c r="H151" s="224"/>
      <c r="I151" s="223"/>
    </row>
    <row r="152" spans="7:9" ht="15.75" hidden="1" customHeight="1" x14ac:dyDescent="0.25">
      <c r="G152" s="224"/>
      <c r="H152" s="224"/>
      <c r="I152" s="223"/>
    </row>
    <row r="153" spans="7:9" ht="15.75" hidden="1" customHeight="1" x14ac:dyDescent="0.25">
      <c r="G153" s="224"/>
      <c r="H153" s="224"/>
      <c r="I153" s="223"/>
    </row>
    <row r="154" spans="7:9" ht="15.75" hidden="1" customHeight="1" x14ac:dyDescent="0.25">
      <c r="G154" s="224"/>
      <c r="H154" s="224"/>
      <c r="I154" s="223"/>
    </row>
    <row r="155" spans="7:9" ht="15.75" hidden="1" customHeight="1" x14ac:dyDescent="0.25">
      <c r="G155" s="224"/>
      <c r="H155" s="224"/>
      <c r="I155" s="223"/>
    </row>
    <row r="156" spans="7:9" ht="15.75" hidden="1" customHeight="1" x14ac:dyDescent="0.25">
      <c r="G156" s="224"/>
      <c r="H156" s="224"/>
      <c r="I156" s="223"/>
    </row>
    <row r="157" spans="7:9" ht="15.75" hidden="1" customHeight="1" x14ac:dyDescent="0.25">
      <c r="G157" s="224"/>
      <c r="H157" s="224"/>
      <c r="I157" s="223"/>
    </row>
    <row r="158" spans="7:9" ht="15.75" hidden="1" customHeight="1" x14ac:dyDescent="0.25">
      <c r="G158" s="224"/>
      <c r="H158" s="224"/>
      <c r="I158" s="223"/>
    </row>
    <row r="159" spans="7:9" ht="15.75" hidden="1" customHeight="1" x14ac:dyDescent="0.25">
      <c r="G159" s="224"/>
      <c r="H159" s="224"/>
      <c r="I159" s="223"/>
    </row>
    <row r="160" spans="7:9" ht="15.75" hidden="1" customHeight="1" x14ac:dyDescent="0.25">
      <c r="G160" s="224"/>
      <c r="H160" s="224"/>
      <c r="I160" s="223"/>
    </row>
    <row r="161" spans="7:9" ht="15.75" hidden="1" customHeight="1" x14ac:dyDescent="0.25">
      <c r="G161" s="224"/>
      <c r="H161" s="224"/>
      <c r="I161" s="223"/>
    </row>
    <row r="162" spans="7:9" ht="15.75" hidden="1" customHeight="1" x14ac:dyDescent="0.25">
      <c r="G162" s="224"/>
      <c r="H162" s="224"/>
      <c r="I162" s="223"/>
    </row>
    <row r="163" spans="7:9" ht="15.75" hidden="1" customHeight="1" x14ac:dyDescent="0.25">
      <c r="G163" s="224"/>
      <c r="H163" s="224"/>
      <c r="I163" s="223"/>
    </row>
    <row r="164" spans="7:9" ht="15.75" hidden="1" customHeight="1" x14ac:dyDescent="0.25">
      <c r="G164" s="224"/>
      <c r="H164" s="224"/>
      <c r="I164" s="223"/>
    </row>
    <row r="165" spans="7:9" ht="15.75" hidden="1" customHeight="1" x14ac:dyDescent="0.25">
      <c r="G165" s="224"/>
      <c r="H165" s="224"/>
      <c r="I165" s="223"/>
    </row>
    <row r="166" spans="7:9" ht="15.75" hidden="1" customHeight="1" x14ac:dyDescent="0.25">
      <c r="G166" s="224"/>
      <c r="H166" s="224"/>
      <c r="I166" s="223"/>
    </row>
    <row r="167" spans="7:9" ht="15.75" hidden="1" customHeight="1" x14ac:dyDescent="0.25">
      <c r="G167" s="224"/>
      <c r="H167" s="224"/>
      <c r="I167" s="223"/>
    </row>
    <row r="168" spans="7:9" ht="15.75" hidden="1" customHeight="1" x14ac:dyDescent="0.25">
      <c r="G168" s="224"/>
      <c r="H168" s="224"/>
      <c r="I168" s="223"/>
    </row>
    <row r="169" spans="7:9" ht="15.75" hidden="1" customHeight="1" x14ac:dyDescent="0.25">
      <c r="G169" s="224"/>
      <c r="H169" s="224"/>
      <c r="I169" s="223"/>
    </row>
    <row r="170" spans="7:9" ht="15.75" hidden="1" customHeight="1" x14ac:dyDescent="0.25">
      <c r="G170" s="224"/>
      <c r="H170" s="224"/>
      <c r="I170" s="223"/>
    </row>
    <row r="171" spans="7:9" ht="15.75" hidden="1" customHeight="1" x14ac:dyDescent="0.25">
      <c r="G171" s="224"/>
      <c r="H171" s="224"/>
      <c r="I171" s="223"/>
    </row>
    <row r="172" spans="7:9" ht="15.75" hidden="1" customHeight="1" x14ac:dyDescent="0.25">
      <c r="G172" s="224"/>
      <c r="H172" s="224"/>
      <c r="I172" s="223"/>
    </row>
    <row r="173" spans="7:9" ht="15.75" hidden="1" customHeight="1" x14ac:dyDescent="0.25">
      <c r="G173" s="224"/>
      <c r="H173" s="224"/>
      <c r="I173" s="223"/>
    </row>
    <row r="174" spans="7:9" ht="15.75" hidden="1" customHeight="1" x14ac:dyDescent="0.25">
      <c r="G174" s="224"/>
      <c r="H174" s="224"/>
      <c r="I174" s="223"/>
    </row>
    <row r="175" spans="7:9" ht="15.75" hidden="1" customHeight="1" x14ac:dyDescent="0.25">
      <c r="G175" s="224"/>
      <c r="H175" s="224"/>
      <c r="I175" s="223"/>
    </row>
    <row r="176" spans="7:9" ht="15.75" hidden="1" customHeight="1" x14ac:dyDescent="0.25">
      <c r="G176" s="224"/>
      <c r="H176" s="224"/>
      <c r="I176" s="223"/>
    </row>
    <row r="177" spans="7:9" ht="15.75" hidden="1" customHeight="1" x14ac:dyDescent="0.25">
      <c r="G177" s="224"/>
      <c r="H177" s="224"/>
      <c r="I177" s="223"/>
    </row>
    <row r="178" spans="7:9" ht="15.75" hidden="1" customHeight="1" x14ac:dyDescent="0.25">
      <c r="G178" s="224"/>
      <c r="H178" s="224"/>
      <c r="I178" s="223"/>
    </row>
    <row r="179" spans="7:9" ht="15.75" hidden="1" customHeight="1" x14ac:dyDescent="0.25">
      <c r="G179" s="224"/>
      <c r="H179" s="224"/>
      <c r="I179" s="223"/>
    </row>
    <row r="180" spans="7:9" ht="15.75" hidden="1" customHeight="1" x14ac:dyDescent="0.25">
      <c r="G180" s="224"/>
      <c r="H180" s="224"/>
      <c r="I180" s="223"/>
    </row>
    <row r="181" spans="7:9" ht="15.75" hidden="1" customHeight="1" x14ac:dyDescent="0.25">
      <c r="G181" s="224"/>
      <c r="H181" s="224"/>
      <c r="I181" s="223"/>
    </row>
    <row r="182" spans="7:9" ht="15.75" hidden="1" customHeight="1" x14ac:dyDescent="0.25">
      <c r="G182" s="224"/>
      <c r="H182" s="224"/>
      <c r="I182" s="223"/>
    </row>
    <row r="183" spans="7:9" ht="15.75" hidden="1" customHeight="1" x14ac:dyDescent="0.25">
      <c r="G183" s="224"/>
      <c r="H183" s="224"/>
      <c r="I183" s="223"/>
    </row>
    <row r="184" spans="7:9" ht="15.75" hidden="1" customHeight="1" x14ac:dyDescent="0.25">
      <c r="G184" s="224"/>
      <c r="H184" s="224"/>
      <c r="I184" s="223"/>
    </row>
    <row r="185" spans="7:9" ht="15.75" hidden="1" customHeight="1" x14ac:dyDescent="0.25">
      <c r="G185" s="224"/>
      <c r="H185" s="224"/>
      <c r="I185" s="223"/>
    </row>
    <row r="186" spans="7:9" ht="15.75" hidden="1" customHeight="1" x14ac:dyDescent="0.25">
      <c r="G186" s="224"/>
      <c r="H186" s="224"/>
      <c r="I186" s="223"/>
    </row>
    <row r="187" spans="7:9" ht="15.75" hidden="1" customHeight="1" x14ac:dyDescent="0.25">
      <c r="G187" s="224"/>
      <c r="H187" s="224"/>
      <c r="I187" s="223"/>
    </row>
    <row r="188" spans="7:9" ht="15.75" hidden="1" customHeight="1" x14ac:dyDescent="0.25">
      <c r="G188" s="224"/>
      <c r="H188" s="224"/>
      <c r="I188" s="223"/>
    </row>
    <row r="189" spans="7:9" ht="15.75" hidden="1" customHeight="1" x14ac:dyDescent="0.25">
      <c r="G189" s="224"/>
      <c r="H189" s="224"/>
      <c r="I189" s="223"/>
    </row>
    <row r="190" spans="7:9" ht="15.75" hidden="1" customHeight="1" x14ac:dyDescent="0.25">
      <c r="G190" s="224"/>
      <c r="H190" s="224"/>
      <c r="I190" s="223"/>
    </row>
    <row r="191" spans="7:9" ht="15.75" hidden="1" customHeight="1" x14ac:dyDescent="0.25">
      <c r="G191" s="224"/>
      <c r="H191" s="224"/>
      <c r="I191" s="223"/>
    </row>
    <row r="192" spans="7:9" ht="15.75" hidden="1" customHeight="1" x14ac:dyDescent="0.25">
      <c r="G192" s="224"/>
      <c r="H192" s="224"/>
      <c r="I192" s="223"/>
    </row>
    <row r="193" spans="7:9" ht="15.75" hidden="1" customHeight="1" x14ac:dyDescent="0.25">
      <c r="G193" s="224"/>
      <c r="H193" s="224"/>
      <c r="I193" s="223"/>
    </row>
    <row r="194" spans="7:9" ht="15.75" hidden="1" customHeight="1" x14ac:dyDescent="0.25">
      <c r="G194" s="224"/>
      <c r="H194" s="224"/>
      <c r="I194" s="223"/>
    </row>
    <row r="195" spans="7:9" ht="15.75" hidden="1" customHeight="1" x14ac:dyDescent="0.25">
      <c r="G195" s="224"/>
      <c r="H195" s="224"/>
      <c r="I195" s="223"/>
    </row>
    <row r="196" spans="7:9" ht="15.75" hidden="1" customHeight="1" x14ac:dyDescent="0.25">
      <c r="G196" s="224"/>
      <c r="H196" s="224"/>
      <c r="I196" s="223"/>
    </row>
    <row r="197" spans="7:9" ht="15.75" hidden="1" customHeight="1" x14ac:dyDescent="0.25">
      <c r="G197" s="224"/>
      <c r="H197" s="224"/>
      <c r="I197" s="223"/>
    </row>
    <row r="198" spans="7:9" ht="15.75" hidden="1" customHeight="1" x14ac:dyDescent="0.25">
      <c r="G198" s="224"/>
      <c r="H198" s="224"/>
      <c r="I198" s="223"/>
    </row>
    <row r="199" spans="7:9" ht="15.75" hidden="1" customHeight="1" x14ac:dyDescent="0.25">
      <c r="G199" s="224"/>
      <c r="H199" s="224"/>
      <c r="I199" s="223"/>
    </row>
    <row r="200" spans="7:9" ht="15.75" hidden="1" customHeight="1" x14ac:dyDescent="0.25">
      <c r="G200" s="224"/>
      <c r="H200" s="224"/>
      <c r="I200" s="223"/>
    </row>
    <row r="201" spans="7:9" ht="15.75" hidden="1" customHeight="1" x14ac:dyDescent="0.25">
      <c r="G201" s="224"/>
      <c r="H201" s="224"/>
      <c r="I201" s="223"/>
    </row>
    <row r="202" spans="7:9" ht="15.75" hidden="1" customHeight="1" x14ac:dyDescent="0.25">
      <c r="G202" s="224"/>
      <c r="H202" s="224"/>
      <c r="I202" s="223"/>
    </row>
    <row r="203" spans="7:9" ht="15.75" hidden="1" customHeight="1" x14ac:dyDescent="0.25">
      <c r="G203" s="224"/>
      <c r="H203" s="224"/>
      <c r="I203" s="223"/>
    </row>
    <row r="204" spans="7:9" ht="15.75" hidden="1" customHeight="1" x14ac:dyDescent="0.25">
      <c r="G204" s="224"/>
      <c r="H204" s="224"/>
      <c r="I204" s="223"/>
    </row>
    <row r="205" spans="7:9" ht="15.75" hidden="1" customHeight="1" x14ac:dyDescent="0.25">
      <c r="G205" s="224"/>
      <c r="H205" s="224"/>
      <c r="I205" s="223"/>
    </row>
    <row r="206" spans="7:9" ht="15.75" hidden="1" customHeight="1" x14ac:dyDescent="0.25">
      <c r="G206" s="224"/>
      <c r="H206" s="224"/>
      <c r="I206" s="223"/>
    </row>
    <row r="207" spans="7:9" ht="15.75" hidden="1" customHeight="1" x14ac:dyDescent="0.25">
      <c r="G207" s="224"/>
      <c r="H207" s="224"/>
      <c r="I207" s="223"/>
    </row>
    <row r="208" spans="7:9" ht="15.75" hidden="1" customHeight="1" x14ac:dyDescent="0.25">
      <c r="G208" s="224"/>
      <c r="H208" s="224"/>
      <c r="I208" s="223"/>
    </row>
    <row r="209" spans="7:9" ht="15.75" hidden="1" customHeight="1" x14ac:dyDescent="0.25">
      <c r="G209" s="224"/>
      <c r="H209" s="224"/>
      <c r="I209" s="223"/>
    </row>
    <row r="210" spans="7:9" ht="15.75" hidden="1" customHeight="1" x14ac:dyDescent="0.25">
      <c r="G210" s="224"/>
      <c r="H210" s="224"/>
      <c r="I210" s="223"/>
    </row>
    <row r="211" spans="7:9" ht="15.75" hidden="1" customHeight="1" x14ac:dyDescent="0.25">
      <c r="G211" s="224"/>
      <c r="H211" s="224"/>
      <c r="I211" s="223"/>
    </row>
    <row r="212" spans="7:9" ht="15.75" hidden="1" customHeight="1" x14ac:dyDescent="0.25">
      <c r="G212" s="224"/>
      <c r="H212" s="224"/>
      <c r="I212" s="223"/>
    </row>
    <row r="213" spans="7:9" ht="15.75" hidden="1" customHeight="1" x14ac:dyDescent="0.25">
      <c r="G213" s="224"/>
      <c r="H213" s="224"/>
      <c r="I213" s="223"/>
    </row>
    <row r="214" spans="7:9" ht="15.75" hidden="1" customHeight="1" x14ac:dyDescent="0.25">
      <c r="G214" s="224"/>
      <c r="H214" s="224"/>
      <c r="I214" s="223"/>
    </row>
    <row r="215" spans="7:9" ht="15.75" hidden="1" customHeight="1" x14ac:dyDescent="0.25">
      <c r="G215" s="224"/>
      <c r="H215" s="224"/>
      <c r="I215" s="223"/>
    </row>
    <row r="216" spans="7:9" ht="15.75" hidden="1" customHeight="1" x14ac:dyDescent="0.25">
      <c r="G216" s="224"/>
      <c r="H216" s="224"/>
      <c r="I216" s="223"/>
    </row>
    <row r="217" spans="7:9" ht="15.75" hidden="1" customHeight="1" x14ac:dyDescent="0.25">
      <c r="G217" s="224"/>
      <c r="H217" s="224"/>
      <c r="I217" s="223"/>
    </row>
    <row r="218" spans="7:9" ht="15.75" hidden="1" customHeight="1" x14ac:dyDescent="0.25">
      <c r="G218" s="224"/>
      <c r="H218" s="224"/>
      <c r="I218" s="223"/>
    </row>
    <row r="219" spans="7:9" ht="15.75" hidden="1" customHeight="1" x14ac:dyDescent="0.25">
      <c r="G219" s="224"/>
      <c r="H219" s="224"/>
      <c r="I219" s="223"/>
    </row>
    <row r="220" spans="7:9" ht="15.75" hidden="1" customHeight="1" x14ac:dyDescent="0.25">
      <c r="G220" s="224"/>
      <c r="H220" s="224"/>
      <c r="I220" s="223"/>
    </row>
    <row r="221" spans="7:9" ht="15.75" hidden="1" customHeight="1" x14ac:dyDescent="0.25">
      <c r="G221" s="224"/>
      <c r="H221" s="224"/>
      <c r="I221" s="223"/>
    </row>
    <row r="222" spans="7:9" ht="15.75" hidden="1" customHeight="1" x14ac:dyDescent="0.25">
      <c r="G222" s="224"/>
      <c r="H222" s="224"/>
      <c r="I222" s="223"/>
    </row>
    <row r="223" spans="7:9" ht="15.75" hidden="1" customHeight="1" x14ac:dyDescent="0.25">
      <c r="G223" s="224"/>
      <c r="H223" s="224"/>
      <c r="I223" s="223"/>
    </row>
    <row r="224" spans="7:9" ht="15.75" hidden="1" customHeight="1" x14ac:dyDescent="0.25">
      <c r="G224" s="224"/>
      <c r="H224" s="224"/>
      <c r="I224" s="223"/>
    </row>
    <row r="225" spans="7:9" ht="15.75" hidden="1" customHeight="1" x14ac:dyDescent="0.25">
      <c r="G225" s="224"/>
      <c r="H225" s="224"/>
      <c r="I225" s="223"/>
    </row>
    <row r="226" spans="7:9" ht="15.75" hidden="1" customHeight="1" x14ac:dyDescent="0.25">
      <c r="G226" s="224"/>
      <c r="H226" s="224"/>
      <c r="I226" s="223"/>
    </row>
    <row r="227" spans="7:9" ht="15.75" hidden="1" customHeight="1" x14ac:dyDescent="0.25">
      <c r="G227" s="224"/>
      <c r="H227" s="224"/>
      <c r="I227" s="223"/>
    </row>
    <row r="228" spans="7:9" ht="15.75" hidden="1" customHeight="1" x14ac:dyDescent="0.25">
      <c r="G228" s="224"/>
      <c r="H228" s="224"/>
      <c r="I228" s="222"/>
    </row>
    <row r="229" spans="7:9" ht="15.75" hidden="1" customHeight="1" x14ac:dyDescent="0.25">
      <c r="G229" s="224"/>
      <c r="H229" s="224"/>
      <c r="I229" s="222"/>
    </row>
    <row r="230" spans="7:9" ht="15.75" hidden="1" customHeight="1" x14ac:dyDescent="0.25">
      <c r="G230" s="224"/>
      <c r="H230" s="224"/>
      <c r="I230" s="222"/>
    </row>
    <row r="231" spans="7:9" ht="15.75" hidden="1" customHeight="1" x14ac:dyDescent="0.25">
      <c r="G231" s="224"/>
      <c r="H231" s="224"/>
      <c r="I231" s="222"/>
    </row>
    <row r="232" spans="7:9" ht="15.75" hidden="1" customHeight="1" x14ac:dyDescent="0.25">
      <c r="G232" s="224"/>
      <c r="H232" s="224"/>
      <c r="I232" s="222"/>
    </row>
    <row r="233" spans="7:9" ht="15.75" hidden="1" customHeight="1" x14ac:dyDescent="0.25">
      <c r="G233" s="224"/>
      <c r="H233" s="224"/>
      <c r="I233" s="222"/>
    </row>
    <row r="234" spans="7:9" ht="15.75" hidden="1" customHeight="1" x14ac:dyDescent="0.25">
      <c r="G234" s="224"/>
      <c r="H234" s="224"/>
      <c r="I234" s="222"/>
    </row>
    <row r="235" spans="7:9" ht="15.75" hidden="1" customHeight="1" x14ac:dyDescent="0.25">
      <c r="G235" s="224"/>
      <c r="H235" s="224"/>
      <c r="I235" s="222"/>
    </row>
    <row r="236" spans="7:9" ht="15.75" hidden="1" customHeight="1" x14ac:dyDescent="0.25">
      <c r="G236" s="224"/>
      <c r="H236" s="224"/>
      <c r="I236" s="222"/>
    </row>
    <row r="237" spans="7:9" ht="15.75" hidden="1" customHeight="1" x14ac:dyDescent="0.25">
      <c r="G237" s="224"/>
      <c r="H237" s="224"/>
      <c r="I237" s="222"/>
    </row>
    <row r="238" spans="7:9" ht="15.75" hidden="1" customHeight="1" x14ac:dyDescent="0.25">
      <c r="G238" s="224"/>
      <c r="H238" s="224"/>
      <c r="I238" s="222"/>
    </row>
    <row r="239" spans="7:9" ht="15.75" hidden="1" customHeight="1" x14ac:dyDescent="0.25">
      <c r="G239" s="224"/>
      <c r="H239" s="224"/>
      <c r="I239" s="222"/>
    </row>
    <row r="240" spans="7:9" ht="15.75" hidden="1" customHeight="1" x14ac:dyDescent="0.25">
      <c r="G240" s="224"/>
      <c r="H240" s="224"/>
      <c r="I240" s="222"/>
    </row>
    <row r="241" spans="7:9" ht="15.75" hidden="1" customHeight="1" x14ac:dyDescent="0.25">
      <c r="G241" s="224"/>
      <c r="H241" s="224"/>
      <c r="I241" s="222"/>
    </row>
    <row r="242" spans="7:9" ht="15.75" hidden="1" customHeight="1" x14ac:dyDescent="0.25">
      <c r="G242" s="224"/>
      <c r="H242" s="224"/>
      <c r="I242" s="222"/>
    </row>
    <row r="243" spans="7:9" ht="15.75" hidden="1" customHeight="1" x14ac:dyDescent="0.25">
      <c r="G243" s="224"/>
      <c r="H243" s="224"/>
      <c r="I243" s="222"/>
    </row>
    <row r="244" spans="7:9" ht="15.75" hidden="1" customHeight="1" x14ac:dyDescent="0.25">
      <c r="G244" s="224"/>
      <c r="H244" s="224"/>
      <c r="I244" s="222"/>
    </row>
    <row r="245" spans="7:9" ht="15.75" hidden="1" customHeight="1" x14ac:dyDescent="0.25">
      <c r="G245" s="224"/>
      <c r="H245" s="224"/>
      <c r="I245" s="222"/>
    </row>
    <row r="246" spans="7:9" ht="15.75" hidden="1" customHeight="1" x14ac:dyDescent="0.25">
      <c r="G246" s="224"/>
      <c r="H246" s="224"/>
      <c r="I246" s="222"/>
    </row>
    <row r="247" spans="7:9" ht="15.75" hidden="1" customHeight="1" x14ac:dyDescent="0.25">
      <c r="G247" s="224"/>
      <c r="H247" s="224"/>
      <c r="I247" s="222"/>
    </row>
    <row r="248" spans="7:9" ht="15.75" hidden="1" customHeight="1" x14ac:dyDescent="0.25">
      <c r="G248" s="224"/>
      <c r="H248" s="224"/>
      <c r="I248" s="222"/>
    </row>
    <row r="249" spans="7:9" ht="15.75" hidden="1" customHeight="1" x14ac:dyDescent="0.25">
      <c r="G249" s="224"/>
      <c r="H249" s="224"/>
      <c r="I249" s="222"/>
    </row>
    <row r="250" spans="7:9" ht="15.75" hidden="1" customHeight="1" x14ac:dyDescent="0.25">
      <c r="G250" s="224"/>
      <c r="H250" s="224"/>
      <c r="I250" s="222"/>
    </row>
    <row r="251" spans="7:9" ht="15.75" hidden="1" customHeight="1" x14ac:dyDescent="0.25">
      <c r="G251" s="224"/>
      <c r="H251" s="224"/>
      <c r="I251" s="222"/>
    </row>
    <row r="252" spans="7:9" ht="15.75" hidden="1" customHeight="1" x14ac:dyDescent="0.25">
      <c r="G252" s="224"/>
      <c r="H252" s="224"/>
      <c r="I252" s="222"/>
    </row>
    <row r="253" spans="7:9" ht="15.75" hidden="1" customHeight="1" x14ac:dyDescent="0.25">
      <c r="G253" s="224"/>
      <c r="H253" s="224"/>
      <c r="I253" s="222"/>
    </row>
    <row r="254" spans="7:9" ht="15.75" hidden="1" customHeight="1" x14ac:dyDescent="0.25">
      <c r="G254" s="224"/>
      <c r="H254" s="224"/>
      <c r="I254" s="222"/>
    </row>
    <row r="255" spans="7:9" ht="15.75" hidden="1" customHeight="1" x14ac:dyDescent="0.25">
      <c r="G255" s="224"/>
      <c r="H255" s="224"/>
      <c r="I255" s="222"/>
    </row>
    <row r="256" spans="7:9" ht="15.75" hidden="1" customHeight="1" x14ac:dyDescent="0.25">
      <c r="G256" s="224"/>
      <c r="H256" s="224"/>
      <c r="I256" s="222"/>
    </row>
    <row r="257" spans="7:9" ht="15.75" hidden="1" customHeight="1" x14ac:dyDescent="0.25">
      <c r="G257" s="224"/>
      <c r="H257" s="224"/>
      <c r="I257" s="222"/>
    </row>
    <row r="258" spans="7:9" ht="15.75" hidden="1" customHeight="1" x14ac:dyDescent="0.25">
      <c r="G258" s="224"/>
      <c r="H258" s="224"/>
      <c r="I258" s="222"/>
    </row>
    <row r="259" spans="7:9" ht="15.75" hidden="1" customHeight="1" x14ac:dyDescent="0.25">
      <c r="G259" s="224"/>
      <c r="H259" s="224"/>
      <c r="I259" s="222"/>
    </row>
    <row r="260" spans="7:9" ht="15.75" hidden="1" customHeight="1" x14ac:dyDescent="0.25">
      <c r="G260" s="224"/>
      <c r="H260" s="224"/>
      <c r="I260" s="222"/>
    </row>
    <row r="261" spans="7:9" ht="15.75" hidden="1" customHeight="1" x14ac:dyDescent="0.25">
      <c r="G261" s="224"/>
      <c r="H261" s="224"/>
      <c r="I261" s="222"/>
    </row>
    <row r="262" spans="7:9" ht="15.75" hidden="1" customHeight="1" x14ac:dyDescent="0.25">
      <c r="G262" s="224"/>
      <c r="H262" s="224"/>
      <c r="I262" s="222"/>
    </row>
    <row r="263" spans="7:9" ht="15.75" hidden="1" customHeight="1" x14ac:dyDescent="0.25">
      <c r="G263" s="224"/>
      <c r="H263" s="224"/>
      <c r="I263" s="222"/>
    </row>
    <row r="264" spans="7:9" ht="15.75" hidden="1" customHeight="1" x14ac:dyDescent="0.25">
      <c r="G264" s="224"/>
      <c r="H264" s="224"/>
      <c r="I264" s="222"/>
    </row>
    <row r="265" spans="7:9" ht="15.75" hidden="1" customHeight="1" x14ac:dyDescent="0.25">
      <c r="G265" s="224"/>
      <c r="H265" s="224"/>
      <c r="I265" s="222"/>
    </row>
    <row r="266" spans="7:9" ht="15.75" hidden="1" customHeight="1" x14ac:dyDescent="0.25">
      <c r="G266" s="224"/>
      <c r="H266" s="224"/>
      <c r="I266" s="222"/>
    </row>
    <row r="267" spans="7:9" ht="15.75" hidden="1" customHeight="1" x14ac:dyDescent="0.25">
      <c r="G267" s="224"/>
      <c r="H267" s="224"/>
      <c r="I267" s="222"/>
    </row>
    <row r="268" spans="7:9" ht="15.75" hidden="1" customHeight="1" x14ac:dyDescent="0.25">
      <c r="G268" s="224"/>
      <c r="H268" s="224"/>
      <c r="I268" s="222"/>
    </row>
    <row r="269" spans="7:9" ht="15.75" hidden="1" customHeight="1" x14ac:dyDescent="0.25">
      <c r="G269" s="224"/>
      <c r="H269" s="224"/>
      <c r="I269" s="222"/>
    </row>
    <row r="270" spans="7:9" ht="15.75" hidden="1" customHeight="1" x14ac:dyDescent="0.25">
      <c r="G270" s="224"/>
      <c r="H270" s="224"/>
      <c r="I270" s="222"/>
    </row>
    <row r="271" spans="7:9" ht="15.75" hidden="1" customHeight="1" x14ac:dyDescent="0.25">
      <c r="G271" s="224"/>
      <c r="H271" s="224"/>
      <c r="I271" s="222"/>
    </row>
    <row r="272" spans="7:9" ht="15.75" hidden="1" customHeight="1" x14ac:dyDescent="0.25">
      <c r="G272" s="224"/>
      <c r="H272" s="224"/>
      <c r="I272" s="222"/>
    </row>
    <row r="273" spans="7:9" ht="15.75" hidden="1" customHeight="1" x14ac:dyDescent="0.25">
      <c r="G273" s="224"/>
      <c r="H273" s="224"/>
      <c r="I273" s="222"/>
    </row>
    <row r="274" spans="7:9" ht="15.75" hidden="1" customHeight="1" x14ac:dyDescent="0.25">
      <c r="G274" s="224"/>
      <c r="H274" s="224"/>
      <c r="I274" s="222"/>
    </row>
    <row r="275" spans="7:9" ht="15.75" hidden="1" customHeight="1" x14ac:dyDescent="0.25">
      <c r="G275" s="224"/>
      <c r="H275" s="224"/>
      <c r="I275" s="222"/>
    </row>
    <row r="276" spans="7:9" ht="15.75" hidden="1" customHeight="1" x14ac:dyDescent="0.25">
      <c r="G276" s="224"/>
      <c r="H276" s="224"/>
      <c r="I276" s="222"/>
    </row>
    <row r="277" spans="7:9" ht="15.75" hidden="1" customHeight="1" x14ac:dyDescent="0.25">
      <c r="G277" s="224"/>
      <c r="H277" s="224"/>
      <c r="I277" s="222"/>
    </row>
    <row r="278" spans="7:9" ht="15.75" hidden="1" customHeight="1" x14ac:dyDescent="0.25">
      <c r="G278" s="224"/>
      <c r="H278" s="224"/>
      <c r="I278" s="222"/>
    </row>
    <row r="279" spans="7:9" ht="15.75" hidden="1" customHeight="1" x14ac:dyDescent="0.25">
      <c r="G279" s="224"/>
      <c r="H279" s="224"/>
      <c r="I279" s="222"/>
    </row>
    <row r="280" spans="7:9" ht="15.75" hidden="1" customHeight="1" x14ac:dyDescent="0.25">
      <c r="G280" s="224"/>
      <c r="H280" s="224"/>
      <c r="I280" s="222"/>
    </row>
    <row r="281" spans="7:9" ht="15.75" hidden="1" customHeight="1" x14ac:dyDescent="0.25">
      <c r="G281" s="224"/>
      <c r="H281" s="224"/>
      <c r="I281" s="222"/>
    </row>
    <row r="282" spans="7:9" ht="15.75" hidden="1" customHeight="1" x14ac:dyDescent="0.25">
      <c r="G282" s="224"/>
      <c r="H282" s="224"/>
      <c r="I282" s="222"/>
    </row>
    <row r="283" spans="7:9" ht="15.75" hidden="1" customHeight="1" x14ac:dyDescent="0.25">
      <c r="G283" s="224"/>
      <c r="H283" s="224"/>
      <c r="I283" s="222"/>
    </row>
    <row r="284" spans="7:9" ht="15.75" hidden="1" customHeight="1" x14ac:dyDescent="0.25">
      <c r="G284" s="224"/>
      <c r="H284" s="224"/>
      <c r="I284" s="222"/>
    </row>
    <row r="285" spans="7:9" ht="15.75" hidden="1" customHeight="1" x14ac:dyDescent="0.25">
      <c r="G285" s="224"/>
      <c r="H285" s="224"/>
      <c r="I285" s="222"/>
    </row>
    <row r="286" spans="7:9" ht="15.75" hidden="1" customHeight="1" x14ac:dyDescent="0.25">
      <c r="G286" s="224"/>
      <c r="H286" s="224"/>
      <c r="I286" s="222"/>
    </row>
    <row r="287" spans="7:9" ht="15.75" hidden="1" customHeight="1" x14ac:dyDescent="0.25">
      <c r="G287" s="224"/>
      <c r="H287" s="224"/>
      <c r="I287" s="222"/>
    </row>
    <row r="288" spans="7:9" ht="15.75" hidden="1" customHeight="1" x14ac:dyDescent="0.25">
      <c r="G288" s="224"/>
      <c r="H288" s="224"/>
      <c r="I288" s="222"/>
    </row>
    <row r="289" spans="7:9" ht="15.75" hidden="1" customHeight="1" x14ac:dyDescent="0.25">
      <c r="G289" s="224"/>
      <c r="H289" s="224"/>
      <c r="I289" s="222"/>
    </row>
    <row r="290" spans="7:9" ht="15.75" hidden="1" customHeight="1" x14ac:dyDescent="0.25">
      <c r="G290" s="224"/>
      <c r="H290" s="224"/>
      <c r="I290" s="222"/>
    </row>
    <row r="291" spans="7:9" ht="15.75" hidden="1" customHeight="1" x14ac:dyDescent="0.25">
      <c r="G291" s="224"/>
      <c r="H291" s="224"/>
      <c r="I291" s="222"/>
    </row>
    <row r="292" spans="7:9" ht="15.75" hidden="1" customHeight="1" x14ac:dyDescent="0.25">
      <c r="G292" s="224"/>
      <c r="H292" s="224"/>
      <c r="I292" s="222"/>
    </row>
    <row r="293" spans="7:9" ht="15.75" hidden="1" customHeight="1" x14ac:dyDescent="0.25">
      <c r="G293" s="224"/>
      <c r="H293" s="224"/>
      <c r="I293" s="222"/>
    </row>
    <row r="294" spans="7:9" ht="15.75" hidden="1" customHeight="1" x14ac:dyDescent="0.25">
      <c r="G294" s="224"/>
      <c r="H294" s="224"/>
      <c r="I294" s="222"/>
    </row>
    <row r="295" spans="7:9" ht="15.75" hidden="1" customHeight="1" x14ac:dyDescent="0.25">
      <c r="G295" s="224"/>
      <c r="H295" s="224"/>
      <c r="I295" s="222"/>
    </row>
    <row r="296" spans="7:9" ht="15.75" hidden="1" customHeight="1" x14ac:dyDescent="0.25">
      <c r="G296" s="224"/>
      <c r="H296" s="224"/>
      <c r="I296" s="222"/>
    </row>
    <row r="297" spans="7:9" ht="15.75" hidden="1" customHeight="1" x14ac:dyDescent="0.25">
      <c r="G297" s="224"/>
      <c r="H297" s="224"/>
      <c r="I297" s="222"/>
    </row>
    <row r="298" spans="7:9" ht="15.75" hidden="1" customHeight="1" x14ac:dyDescent="0.25">
      <c r="G298" s="224"/>
      <c r="H298" s="224"/>
      <c r="I298" s="222"/>
    </row>
    <row r="299" spans="7:9" ht="15.75" hidden="1" customHeight="1" x14ac:dyDescent="0.25">
      <c r="G299" s="224"/>
      <c r="H299" s="224"/>
      <c r="I299" s="222"/>
    </row>
    <row r="300" spans="7:9" ht="15.75" hidden="1" customHeight="1" x14ac:dyDescent="0.25">
      <c r="G300" s="224"/>
      <c r="H300" s="224"/>
      <c r="I300" s="222"/>
    </row>
    <row r="301" spans="7:9" ht="15.75" hidden="1" customHeight="1" x14ac:dyDescent="0.25">
      <c r="G301" s="224"/>
      <c r="H301" s="224"/>
      <c r="I301" s="222"/>
    </row>
    <row r="302" spans="7:9" ht="15.75" hidden="1" customHeight="1" x14ac:dyDescent="0.25">
      <c r="G302" s="224"/>
      <c r="H302" s="224"/>
      <c r="I302" s="222"/>
    </row>
    <row r="303" spans="7:9" ht="15.75" hidden="1" customHeight="1" x14ac:dyDescent="0.25">
      <c r="G303" s="224"/>
      <c r="H303" s="224"/>
      <c r="I303" s="222"/>
    </row>
    <row r="304" spans="7:9" ht="15.75" hidden="1" customHeight="1" x14ac:dyDescent="0.25">
      <c r="G304" s="224"/>
      <c r="H304" s="224"/>
      <c r="I304" s="222"/>
    </row>
    <row r="305" spans="7:9" ht="15.75" hidden="1" customHeight="1" x14ac:dyDescent="0.25">
      <c r="G305" s="224"/>
      <c r="H305" s="224"/>
      <c r="I305" s="222"/>
    </row>
    <row r="306" spans="7:9" ht="15.75" hidden="1" customHeight="1" x14ac:dyDescent="0.25">
      <c r="G306" s="224"/>
      <c r="H306" s="224"/>
      <c r="I306" s="222"/>
    </row>
    <row r="307" spans="7:9" ht="15.75" hidden="1" customHeight="1" x14ac:dyDescent="0.25">
      <c r="G307" s="224"/>
      <c r="H307" s="224"/>
      <c r="I307" s="222"/>
    </row>
    <row r="308" spans="7:9" ht="15.75" hidden="1" customHeight="1" x14ac:dyDescent="0.25">
      <c r="G308" s="224"/>
      <c r="H308" s="224"/>
      <c r="I308" s="222"/>
    </row>
    <row r="309" spans="7:9" ht="15.75" hidden="1" customHeight="1" x14ac:dyDescent="0.25">
      <c r="G309" s="224"/>
      <c r="H309" s="224"/>
      <c r="I309" s="222"/>
    </row>
    <row r="310" spans="7:9" ht="15.75" hidden="1" customHeight="1" x14ac:dyDescent="0.25">
      <c r="G310" s="224"/>
      <c r="H310" s="224"/>
      <c r="I310" s="222"/>
    </row>
    <row r="311" spans="7:9" ht="15.75" hidden="1" customHeight="1" x14ac:dyDescent="0.25">
      <c r="G311" s="224"/>
      <c r="H311" s="224"/>
      <c r="I311" s="222"/>
    </row>
    <row r="312" spans="7:9" ht="15.75" hidden="1" customHeight="1" x14ac:dyDescent="0.25">
      <c r="G312" s="224"/>
      <c r="H312" s="224"/>
      <c r="I312" s="222"/>
    </row>
    <row r="313" spans="7:9" ht="15.75" hidden="1" customHeight="1" x14ac:dyDescent="0.25">
      <c r="G313" s="224"/>
      <c r="H313" s="224"/>
      <c r="I313" s="222"/>
    </row>
    <row r="314" spans="7:9" ht="15.75" hidden="1" customHeight="1" x14ac:dyDescent="0.25">
      <c r="G314" s="224"/>
      <c r="H314" s="224"/>
      <c r="I314" s="222"/>
    </row>
    <row r="315" spans="7:9" ht="15.75" hidden="1" customHeight="1" x14ac:dyDescent="0.25">
      <c r="G315" s="224"/>
      <c r="H315" s="224"/>
      <c r="I315" s="222"/>
    </row>
    <row r="316" spans="7:9" ht="15.75" hidden="1" customHeight="1" x14ac:dyDescent="0.25">
      <c r="G316" s="224"/>
      <c r="H316" s="224"/>
      <c r="I316" s="222"/>
    </row>
    <row r="317" spans="7:9" ht="15.75" hidden="1" customHeight="1" x14ac:dyDescent="0.25">
      <c r="G317" s="224"/>
      <c r="H317" s="224"/>
      <c r="I317" s="222"/>
    </row>
    <row r="318" spans="7:9" ht="15.75" hidden="1" customHeight="1" x14ac:dyDescent="0.25">
      <c r="G318" s="224"/>
      <c r="H318" s="224"/>
      <c r="I318" s="222"/>
    </row>
    <row r="319" spans="7:9" ht="15.75" hidden="1" customHeight="1" x14ac:dyDescent="0.25">
      <c r="G319" s="224"/>
      <c r="H319" s="224"/>
      <c r="I319" s="222"/>
    </row>
    <row r="320" spans="7:9" ht="15.75" hidden="1" customHeight="1" x14ac:dyDescent="0.25">
      <c r="G320" s="224"/>
      <c r="H320" s="224"/>
      <c r="I320" s="222"/>
    </row>
    <row r="321" spans="7:9" ht="15.75" hidden="1" customHeight="1" x14ac:dyDescent="0.25">
      <c r="G321" s="224"/>
      <c r="H321" s="224"/>
      <c r="I321" s="222"/>
    </row>
    <row r="322" spans="7:9" ht="15.75" hidden="1" customHeight="1" x14ac:dyDescent="0.25">
      <c r="G322" s="224"/>
      <c r="H322" s="224"/>
      <c r="I322" s="222"/>
    </row>
    <row r="323" spans="7:9" ht="15.75" hidden="1" customHeight="1" x14ac:dyDescent="0.25">
      <c r="G323" s="224"/>
      <c r="H323" s="224"/>
      <c r="I323" s="222"/>
    </row>
    <row r="324" spans="7:9" ht="15.75" hidden="1" customHeight="1" x14ac:dyDescent="0.25">
      <c r="G324" s="224"/>
      <c r="H324" s="224"/>
      <c r="I324" s="222"/>
    </row>
    <row r="325" spans="7:9" ht="15.75" hidden="1" customHeight="1" x14ac:dyDescent="0.25">
      <c r="G325" s="224"/>
      <c r="H325" s="224"/>
      <c r="I325" s="222"/>
    </row>
    <row r="326" spans="7:9" ht="15.75" hidden="1" customHeight="1" x14ac:dyDescent="0.25">
      <c r="G326" s="224"/>
      <c r="H326" s="224"/>
      <c r="I326" s="222"/>
    </row>
    <row r="327" spans="7:9" ht="15.75" hidden="1" customHeight="1" x14ac:dyDescent="0.25">
      <c r="G327" s="224"/>
      <c r="H327" s="224"/>
      <c r="I327" s="222"/>
    </row>
    <row r="328" spans="7:9" ht="15.75" hidden="1" customHeight="1" x14ac:dyDescent="0.25">
      <c r="G328" s="224"/>
      <c r="H328" s="224"/>
      <c r="I328" s="222"/>
    </row>
    <row r="329" spans="7:9" ht="15.75" hidden="1" customHeight="1" x14ac:dyDescent="0.25">
      <c r="G329" s="224"/>
      <c r="H329" s="224"/>
      <c r="I329" s="222"/>
    </row>
    <row r="330" spans="7:9" ht="15.75" hidden="1" customHeight="1" x14ac:dyDescent="0.25">
      <c r="G330" s="224"/>
      <c r="H330" s="224"/>
      <c r="I330" s="222"/>
    </row>
    <row r="331" spans="7:9" ht="15.75" hidden="1" customHeight="1" x14ac:dyDescent="0.25">
      <c r="G331" s="224"/>
      <c r="H331" s="224"/>
      <c r="I331" s="222"/>
    </row>
    <row r="332" spans="7:9" ht="15.75" hidden="1" customHeight="1" x14ac:dyDescent="0.25">
      <c r="G332" s="224"/>
      <c r="H332" s="224"/>
      <c r="I332" s="222"/>
    </row>
    <row r="333" spans="7:9" ht="15.75" hidden="1" customHeight="1" x14ac:dyDescent="0.25">
      <c r="G333" s="224"/>
      <c r="H333" s="224"/>
      <c r="I333" s="222"/>
    </row>
    <row r="334" spans="7:9" ht="15.75" hidden="1" customHeight="1" x14ac:dyDescent="0.25">
      <c r="G334" s="224"/>
      <c r="H334" s="224"/>
      <c r="I334" s="222"/>
    </row>
    <row r="335" spans="7:9" ht="15.75" hidden="1" customHeight="1" x14ac:dyDescent="0.25">
      <c r="G335" s="224"/>
      <c r="H335" s="224"/>
      <c r="I335" s="222"/>
    </row>
    <row r="336" spans="7:9" ht="15.75" hidden="1" customHeight="1" x14ac:dyDescent="0.25">
      <c r="G336" s="224"/>
      <c r="H336" s="224"/>
      <c r="I336" s="222"/>
    </row>
    <row r="337" spans="7:9" ht="15.75" hidden="1" customHeight="1" x14ac:dyDescent="0.25">
      <c r="G337" s="224"/>
      <c r="H337" s="224"/>
      <c r="I337" s="222"/>
    </row>
    <row r="338" spans="7:9" ht="15.75" hidden="1" customHeight="1" x14ac:dyDescent="0.25">
      <c r="G338" s="224"/>
      <c r="H338" s="224"/>
      <c r="I338" s="222"/>
    </row>
    <row r="339" spans="7:9" ht="15.75" hidden="1" customHeight="1" x14ac:dyDescent="0.25">
      <c r="G339" s="224"/>
      <c r="H339" s="224"/>
      <c r="I339" s="222"/>
    </row>
    <row r="340" spans="7:9" ht="15.75" hidden="1" customHeight="1" x14ac:dyDescent="0.25">
      <c r="G340" s="224"/>
      <c r="H340" s="224"/>
      <c r="I340" s="222"/>
    </row>
    <row r="341" spans="7:9" ht="15.75" hidden="1" customHeight="1" x14ac:dyDescent="0.25">
      <c r="G341" s="224"/>
      <c r="H341" s="224"/>
      <c r="I341" s="222"/>
    </row>
    <row r="342" spans="7:9" ht="15.75" hidden="1" customHeight="1" x14ac:dyDescent="0.25">
      <c r="G342" s="224"/>
      <c r="H342" s="224"/>
      <c r="I342" s="222"/>
    </row>
    <row r="343" spans="7:9" ht="15.75" hidden="1" customHeight="1" x14ac:dyDescent="0.25">
      <c r="G343" s="224"/>
      <c r="H343" s="224"/>
      <c r="I343" s="222"/>
    </row>
    <row r="344" spans="7:9" ht="15.75" hidden="1" customHeight="1" x14ac:dyDescent="0.25">
      <c r="G344" s="224"/>
      <c r="H344" s="224"/>
      <c r="I344" s="222"/>
    </row>
    <row r="345" spans="7:9" ht="15.75" hidden="1" customHeight="1" x14ac:dyDescent="0.25">
      <c r="G345" s="224"/>
      <c r="H345" s="224"/>
      <c r="I345" s="222"/>
    </row>
    <row r="346" spans="7:9" ht="15.75" hidden="1" customHeight="1" x14ac:dyDescent="0.25">
      <c r="G346" s="224"/>
      <c r="H346" s="224"/>
      <c r="I346" s="222"/>
    </row>
    <row r="347" spans="7:9" ht="15.75" hidden="1" customHeight="1" x14ac:dyDescent="0.25">
      <c r="G347" s="224"/>
      <c r="H347" s="224"/>
      <c r="I347" s="222"/>
    </row>
    <row r="348" spans="7:9" ht="15.75" hidden="1" customHeight="1" x14ac:dyDescent="0.25">
      <c r="G348" s="224"/>
      <c r="H348" s="224"/>
      <c r="I348" s="222"/>
    </row>
    <row r="349" spans="7:9" ht="15.75" hidden="1" customHeight="1" x14ac:dyDescent="0.25">
      <c r="G349" s="224"/>
      <c r="H349" s="224"/>
      <c r="I349" s="222"/>
    </row>
    <row r="350" spans="7:9" ht="15.75" hidden="1" customHeight="1" x14ac:dyDescent="0.25">
      <c r="G350" s="224"/>
      <c r="H350" s="224"/>
      <c r="I350" s="222"/>
    </row>
    <row r="351" spans="7:9" ht="15.75" hidden="1" customHeight="1" x14ac:dyDescent="0.25">
      <c r="G351" s="224"/>
      <c r="H351" s="224"/>
      <c r="I351" s="222"/>
    </row>
    <row r="352" spans="7:9" ht="15.75" hidden="1" customHeight="1" x14ac:dyDescent="0.25">
      <c r="G352" s="224"/>
      <c r="H352" s="224"/>
      <c r="I352" s="222"/>
    </row>
    <row r="353" spans="7:9" ht="15.75" hidden="1" customHeight="1" x14ac:dyDescent="0.25">
      <c r="G353" s="224"/>
      <c r="H353" s="224"/>
      <c r="I353" s="222"/>
    </row>
    <row r="354" spans="7:9" ht="15.75" hidden="1" customHeight="1" x14ac:dyDescent="0.25">
      <c r="G354" s="224"/>
      <c r="H354" s="224"/>
      <c r="I354" s="222"/>
    </row>
    <row r="355" spans="7:9" ht="15.75" hidden="1" customHeight="1" x14ac:dyDescent="0.25">
      <c r="G355" s="224"/>
      <c r="H355" s="224"/>
      <c r="I355" s="222"/>
    </row>
    <row r="356" spans="7:9" ht="15.75" hidden="1" customHeight="1" x14ac:dyDescent="0.25">
      <c r="G356" s="224"/>
      <c r="H356" s="224"/>
      <c r="I356" s="222"/>
    </row>
    <row r="357" spans="7:9" ht="15.75" hidden="1" customHeight="1" x14ac:dyDescent="0.25">
      <c r="G357" s="224"/>
      <c r="H357" s="224"/>
      <c r="I357" s="222"/>
    </row>
    <row r="358" spans="7:9" ht="15.75" hidden="1" customHeight="1" x14ac:dyDescent="0.25">
      <c r="G358" s="224"/>
      <c r="H358" s="224"/>
      <c r="I358" s="222"/>
    </row>
    <row r="359" spans="7:9" ht="15.75" hidden="1" customHeight="1" x14ac:dyDescent="0.25">
      <c r="G359" s="224"/>
      <c r="H359" s="224"/>
      <c r="I359" s="222"/>
    </row>
    <row r="360" spans="7:9" ht="15.75" hidden="1" customHeight="1" x14ac:dyDescent="0.25">
      <c r="G360" s="224"/>
      <c r="H360" s="224"/>
      <c r="I360" s="222"/>
    </row>
    <row r="361" spans="7:9" ht="15.75" hidden="1" customHeight="1" x14ac:dyDescent="0.25">
      <c r="G361" s="224"/>
      <c r="H361" s="224"/>
      <c r="I361" s="222"/>
    </row>
    <row r="362" spans="7:9" ht="15.75" hidden="1" customHeight="1" x14ac:dyDescent="0.25">
      <c r="G362" s="224"/>
      <c r="H362" s="224"/>
      <c r="I362" s="222"/>
    </row>
    <row r="363" spans="7:9" ht="15.75" hidden="1" customHeight="1" x14ac:dyDescent="0.25">
      <c r="G363" s="224"/>
      <c r="H363" s="224"/>
      <c r="I363" s="222"/>
    </row>
    <row r="364" spans="7:9" ht="15.75" hidden="1" customHeight="1" x14ac:dyDescent="0.25">
      <c r="G364" s="224"/>
      <c r="H364" s="224"/>
      <c r="I364" s="222"/>
    </row>
    <row r="365" spans="7:9" ht="15.75" hidden="1" customHeight="1" x14ac:dyDescent="0.25">
      <c r="G365" s="224"/>
      <c r="H365" s="224"/>
      <c r="I365" s="222"/>
    </row>
    <row r="366" spans="7:9" ht="15.75" hidden="1" customHeight="1" x14ac:dyDescent="0.25">
      <c r="G366" s="224"/>
      <c r="H366" s="224"/>
      <c r="I366" s="222"/>
    </row>
    <row r="367" spans="7:9" ht="15.75" hidden="1" customHeight="1" x14ac:dyDescent="0.25">
      <c r="G367" s="224"/>
      <c r="H367" s="224"/>
      <c r="I367" s="222"/>
    </row>
    <row r="368" spans="7:9" ht="15.75" hidden="1" customHeight="1" x14ac:dyDescent="0.25">
      <c r="G368" s="224"/>
      <c r="H368" s="224"/>
      <c r="I368" s="222"/>
    </row>
    <row r="369" spans="7:9" ht="15.75" hidden="1" customHeight="1" x14ac:dyDescent="0.25">
      <c r="G369" s="224"/>
      <c r="H369" s="224"/>
      <c r="I369" s="222"/>
    </row>
    <row r="370" spans="7:9" ht="15.75" hidden="1" customHeight="1" x14ac:dyDescent="0.25">
      <c r="G370" s="224"/>
      <c r="H370" s="224"/>
      <c r="I370" s="222"/>
    </row>
    <row r="371" spans="7:9" ht="15.75" hidden="1" customHeight="1" x14ac:dyDescent="0.25">
      <c r="G371" s="224"/>
      <c r="H371" s="224"/>
      <c r="I371" s="222"/>
    </row>
    <row r="372" spans="7:9" ht="15.75" hidden="1" customHeight="1" x14ac:dyDescent="0.25">
      <c r="G372" s="224"/>
      <c r="H372" s="224"/>
      <c r="I372" s="222"/>
    </row>
    <row r="373" spans="7:9" ht="15.75" hidden="1" customHeight="1" x14ac:dyDescent="0.25">
      <c r="G373" s="224"/>
      <c r="H373" s="224"/>
      <c r="I373" s="222"/>
    </row>
    <row r="374" spans="7:9" ht="15.75" hidden="1" customHeight="1" x14ac:dyDescent="0.25">
      <c r="G374" s="224"/>
      <c r="H374" s="224"/>
      <c r="I374" s="222"/>
    </row>
    <row r="375" spans="7:9" ht="15.75" hidden="1" customHeight="1" x14ac:dyDescent="0.25">
      <c r="G375" s="224"/>
      <c r="H375" s="224"/>
      <c r="I375" s="222"/>
    </row>
    <row r="376" spans="7:9" ht="15.75" hidden="1" customHeight="1" x14ac:dyDescent="0.25">
      <c r="G376" s="224"/>
      <c r="H376" s="224"/>
      <c r="I376" s="222"/>
    </row>
    <row r="377" spans="7:9" ht="15.75" hidden="1" customHeight="1" x14ac:dyDescent="0.25">
      <c r="G377" s="224"/>
      <c r="H377" s="224"/>
      <c r="I377" s="222"/>
    </row>
    <row r="378" spans="7:9" ht="15.75" hidden="1" customHeight="1" x14ac:dyDescent="0.25">
      <c r="G378" s="224"/>
      <c r="H378" s="224"/>
      <c r="I378" s="222"/>
    </row>
    <row r="379" spans="7:9" ht="15.75" hidden="1" customHeight="1" x14ac:dyDescent="0.25">
      <c r="G379" s="224"/>
      <c r="H379" s="224"/>
      <c r="I379" s="222"/>
    </row>
    <row r="380" spans="7:9" ht="15.75" hidden="1" customHeight="1" x14ac:dyDescent="0.25">
      <c r="G380" s="224"/>
      <c r="H380" s="224"/>
      <c r="I380" s="222"/>
    </row>
    <row r="381" spans="7:9" ht="15.75" hidden="1" customHeight="1" x14ac:dyDescent="0.25">
      <c r="G381" s="224"/>
      <c r="H381" s="224"/>
      <c r="I381" s="222"/>
    </row>
    <row r="382" spans="7:9" ht="15.75" hidden="1" customHeight="1" x14ac:dyDescent="0.25">
      <c r="G382" s="224"/>
      <c r="H382" s="224"/>
      <c r="I382" s="222"/>
    </row>
    <row r="383" spans="7:9" ht="15.75" hidden="1" customHeight="1" x14ac:dyDescent="0.25">
      <c r="G383" s="224"/>
      <c r="H383" s="224"/>
      <c r="I383" s="222"/>
    </row>
    <row r="384" spans="7:9" ht="15.75" hidden="1" customHeight="1" x14ac:dyDescent="0.25">
      <c r="G384" s="224"/>
      <c r="H384" s="224"/>
      <c r="I384" s="222"/>
    </row>
    <row r="385" spans="7:9" ht="15.75" hidden="1" customHeight="1" x14ac:dyDescent="0.25">
      <c r="G385" s="224"/>
      <c r="H385" s="224"/>
      <c r="I385" s="222"/>
    </row>
    <row r="386" spans="7:9" ht="15.75" hidden="1" customHeight="1" x14ac:dyDescent="0.25">
      <c r="G386" s="224"/>
      <c r="H386" s="224"/>
      <c r="I386" s="222"/>
    </row>
    <row r="387" spans="7:9" ht="15.75" hidden="1" customHeight="1" x14ac:dyDescent="0.25">
      <c r="G387" s="224"/>
      <c r="H387" s="224"/>
      <c r="I387" s="222"/>
    </row>
    <row r="388" spans="7:9" ht="15.75" hidden="1" customHeight="1" x14ac:dyDescent="0.25">
      <c r="G388" s="224"/>
      <c r="H388" s="224"/>
      <c r="I388" s="222"/>
    </row>
    <row r="389" spans="7:9" ht="15.75" hidden="1" customHeight="1" x14ac:dyDescent="0.25">
      <c r="G389" s="224"/>
      <c r="H389" s="224"/>
      <c r="I389" s="222"/>
    </row>
    <row r="390" spans="7:9" ht="15.75" hidden="1" customHeight="1" x14ac:dyDescent="0.25">
      <c r="G390" s="224"/>
      <c r="H390" s="224"/>
      <c r="I390" s="222"/>
    </row>
    <row r="391" spans="7:9" ht="15.75" hidden="1" customHeight="1" x14ac:dyDescent="0.25">
      <c r="G391" s="224"/>
      <c r="H391" s="224"/>
      <c r="I391" s="222"/>
    </row>
    <row r="392" spans="7:9" ht="15.75" hidden="1" customHeight="1" x14ac:dyDescent="0.25">
      <c r="G392" s="224"/>
      <c r="H392" s="224"/>
      <c r="I392" s="222"/>
    </row>
    <row r="393" spans="7:9" ht="15.75" hidden="1" customHeight="1" x14ac:dyDescent="0.25">
      <c r="G393" s="224"/>
      <c r="H393" s="224"/>
      <c r="I393" s="222"/>
    </row>
    <row r="394" spans="7:9" ht="15.75" hidden="1" customHeight="1" x14ac:dyDescent="0.25">
      <c r="G394" s="224"/>
      <c r="H394" s="224"/>
      <c r="I394" s="222"/>
    </row>
    <row r="395" spans="7:9" ht="15.75" hidden="1" customHeight="1" x14ac:dyDescent="0.25">
      <c r="G395" s="224"/>
      <c r="H395" s="224"/>
      <c r="I395" s="222"/>
    </row>
    <row r="396" spans="7:9" ht="15.75" hidden="1" customHeight="1" x14ac:dyDescent="0.25">
      <c r="G396" s="224"/>
      <c r="H396" s="224"/>
      <c r="I396" s="222"/>
    </row>
    <row r="397" spans="7:9" ht="15.75" hidden="1" customHeight="1" x14ac:dyDescent="0.25">
      <c r="G397" s="224"/>
      <c r="H397" s="224"/>
      <c r="I397" s="222"/>
    </row>
    <row r="398" spans="7:9" ht="15.75" hidden="1" customHeight="1" x14ac:dyDescent="0.25">
      <c r="G398" s="224"/>
      <c r="H398" s="224"/>
      <c r="I398" s="222"/>
    </row>
    <row r="399" spans="7:9" ht="15.75" hidden="1" customHeight="1" x14ac:dyDescent="0.25">
      <c r="G399" s="224"/>
      <c r="H399" s="224"/>
      <c r="I399" s="222"/>
    </row>
    <row r="400" spans="7:9" ht="15.75" hidden="1" customHeight="1" x14ac:dyDescent="0.25">
      <c r="G400" s="224"/>
      <c r="H400" s="224"/>
      <c r="I400" s="222"/>
    </row>
    <row r="401" spans="7:9" ht="15.75" hidden="1" customHeight="1" x14ac:dyDescent="0.25">
      <c r="G401" s="224"/>
      <c r="H401" s="224"/>
      <c r="I401" s="222"/>
    </row>
    <row r="402" spans="7:9" ht="15.75" hidden="1" customHeight="1" x14ac:dyDescent="0.25">
      <c r="G402" s="224"/>
      <c r="H402" s="224"/>
      <c r="I402" s="222"/>
    </row>
    <row r="403" spans="7:9" ht="15.75" hidden="1" customHeight="1" x14ac:dyDescent="0.25">
      <c r="G403" s="224"/>
      <c r="H403" s="224"/>
      <c r="I403" s="222"/>
    </row>
    <row r="404" spans="7:9" ht="15.75" hidden="1" customHeight="1" x14ac:dyDescent="0.25">
      <c r="G404" s="224"/>
      <c r="H404" s="224"/>
      <c r="I404" s="222"/>
    </row>
    <row r="405" spans="7:9" ht="15.75" hidden="1" customHeight="1" x14ac:dyDescent="0.25">
      <c r="G405" s="224"/>
      <c r="H405" s="224"/>
      <c r="I405" s="222"/>
    </row>
    <row r="406" spans="7:9" ht="15.75" hidden="1" customHeight="1" x14ac:dyDescent="0.25">
      <c r="G406" s="224"/>
      <c r="H406" s="224"/>
      <c r="I406" s="222"/>
    </row>
    <row r="407" spans="7:9" ht="15.75" hidden="1" customHeight="1" x14ac:dyDescent="0.25">
      <c r="G407" s="224"/>
      <c r="H407" s="224"/>
      <c r="I407" s="222"/>
    </row>
    <row r="408" spans="7:9" ht="15.75" hidden="1" customHeight="1" x14ac:dyDescent="0.25">
      <c r="G408" s="224"/>
      <c r="H408" s="224"/>
      <c r="I408" s="222"/>
    </row>
    <row r="409" spans="7:9" ht="15.75" hidden="1" customHeight="1" x14ac:dyDescent="0.25">
      <c r="G409" s="224"/>
      <c r="H409" s="224"/>
      <c r="I409" s="222"/>
    </row>
    <row r="410" spans="7:9" ht="15.75" hidden="1" customHeight="1" x14ac:dyDescent="0.25">
      <c r="G410" s="224"/>
      <c r="H410" s="224"/>
      <c r="I410" s="222"/>
    </row>
    <row r="411" spans="7:9" ht="15.75" hidden="1" customHeight="1" x14ac:dyDescent="0.25">
      <c r="G411" s="224"/>
      <c r="H411" s="224"/>
      <c r="I411" s="222"/>
    </row>
    <row r="412" spans="7:9" ht="15.75" hidden="1" customHeight="1" x14ac:dyDescent="0.25">
      <c r="G412" s="224"/>
      <c r="H412" s="224"/>
      <c r="I412" s="222"/>
    </row>
    <row r="413" spans="7:9" ht="15.75" hidden="1" customHeight="1" x14ac:dyDescent="0.25">
      <c r="G413" s="224"/>
      <c r="H413" s="224"/>
      <c r="I413" s="222"/>
    </row>
    <row r="414" spans="7:9" ht="15.75" hidden="1" customHeight="1" x14ac:dyDescent="0.25">
      <c r="G414" s="224"/>
      <c r="H414" s="224"/>
      <c r="I414" s="222"/>
    </row>
    <row r="415" spans="7:9" ht="15.75" hidden="1" customHeight="1" x14ac:dyDescent="0.25">
      <c r="G415" s="224"/>
      <c r="H415" s="224"/>
      <c r="I415" s="222"/>
    </row>
    <row r="416" spans="7:9" ht="15.75" hidden="1" customHeight="1" x14ac:dyDescent="0.25">
      <c r="G416" s="224"/>
      <c r="H416" s="224"/>
      <c r="I416" s="222"/>
    </row>
    <row r="417" spans="7:9" ht="15.75" hidden="1" customHeight="1" x14ac:dyDescent="0.25">
      <c r="G417" s="224"/>
      <c r="H417" s="224"/>
      <c r="I417" s="222"/>
    </row>
    <row r="418" spans="7:9" ht="15.75" hidden="1" customHeight="1" x14ac:dyDescent="0.25">
      <c r="G418" s="224"/>
      <c r="H418" s="224"/>
      <c r="I418" s="222"/>
    </row>
    <row r="419" spans="7:9" ht="15.75" hidden="1" customHeight="1" x14ac:dyDescent="0.25">
      <c r="G419" s="224"/>
      <c r="H419" s="224"/>
      <c r="I419" s="222"/>
    </row>
    <row r="420" spans="7:9" ht="15.75" hidden="1" customHeight="1" x14ac:dyDescent="0.25">
      <c r="G420" s="224"/>
      <c r="H420" s="224"/>
      <c r="I420" s="222"/>
    </row>
    <row r="421" spans="7:9" ht="15.75" hidden="1" customHeight="1" x14ac:dyDescent="0.25">
      <c r="G421" s="224"/>
      <c r="H421" s="224"/>
      <c r="I421" s="222"/>
    </row>
    <row r="422" spans="7:9" ht="15.75" hidden="1" customHeight="1" x14ac:dyDescent="0.25">
      <c r="G422" s="224"/>
      <c r="H422" s="224"/>
      <c r="I422" s="222"/>
    </row>
    <row r="423" spans="7:9" ht="15.75" hidden="1" customHeight="1" x14ac:dyDescent="0.25">
      <c r="G423" s="224"/>
      <c r="H423" s="224"/>
      <c r="I423" s="222"/>
    </row>
    <row r="424" spans="7:9" ht="15.75" hidden="1" customHeight="1" x14ac:dyDescent="0.25">
      <c r="G424" s="224"/>
      <c r="H424" s="224"/>
      <c r="I424" s="222"/>
    </row>
    <row r="425" spans="7:9" ht="15.75" hidden="1" customHeight="1" x14ac:dyDescent="0.25">
      <c r="G425" s="224"/>
      <c r="H425" s="224"/>
      <c r="I425" s="222"/>
    </row>
    <row r="426" spans="7:9" ht="15.75" hidden="1" customHeight="1" x14ac:dyDescent="0.25">
      <c r="G426" s="224"/>
      <c r="H426" s="224"/>
      <c r="I426" s="222"/>
    </row>
    <row r="427" spans="7:9" ht="15.75" hidden="1" customHeight="1" x14ac:dyDescent="0.25">
      <c r="G427" s="224"/>
      <c r="H427" s="224"/>
      <c r="I427" s="222"/>
    </row>
    <row r="428" spans="7:9" ht="15.75" hidden="1" customHeight="1" x14ac:dyDescent="0.25">
      <c r="G428" s="224"/>
      <c r="H428" s="224"/>
      <c r="I428" s="222"/>
    </row>
    <row r="429" spans="7:9" ht="15.75" hidden="1" customHeight="1" x14ac:dyDescent="0.25">
      <c r="G429" s="224"/>
      <c r="H429" s="224"/>
      <c r="I429" s="222"/>
    </row>
    <row r="430" spans="7:9" ht="15.75" hidden="1" customHeight="1" x14ac:dyDescent="0.25">
      <c r="G430" s="224"/>
      <c r="H430" s="224"/>
      <c r="I430" s="222"/>
    </row>
    <row r="431" spans="7:9" ht="15.75" hidden="1" customHeight="1" x14ac:dyDescent="0.25">
      <c r="G431" s="224"/>
      <c r="H431" s="224"/>
      <c r="I431" s="222"/>
    </row>
    <row r="432" spans="7:9" ht="15.75" hidden="1" customHeight="1" x14ac:dyDescent="0.25">
      <c r="G432" s="224"/>
      <c r="H432" s="224"/>
      <c r="I432" s="222"/>
    </row>
    <row r="433" spans="7:9" ht="15.75" hidden="1" customHeight="1" x14ac:dyDescent="0.25">
      <c r="G433" s="224"/>
      <c r="H433" s="224"/>
      <c r="I433" s="222"/>
    </row>
    <row r="434" spans="7:9" ht="15.75" hidden="1" customHeight="1" x14ac:dyDescent="0.25">
      <c r="G434" s="224"/>
      <c r="H434" s="224"/>
      <c r="I434" s="222"/>
    </row>
    <row r="435" spans="7:9" ht="15.75" hidden="1" customHeight="1" x14ac:dyDescent="0.25">
      <c r="G435" s="224"/>
      <c r="H435" s="224"/>
      <c r="I435" s="222"/>
    </row>
    <row r="436" spans="7:9" ht="15.75" hidden="1" customHeight="1" x14ac:dyDescent="0.25">
      <c r="G436" s="224"/>
      <c r="H436" s="224"/>
      <c r="I436" s="222"/>
    </row>
    <row r="437" spans="7:9" ht="15.75" hidden="1" customHeight="1" x14ac:dyDescent="0.25">
      <c r="G437" s="224"/>
      <c r="H437" s="224"/>
      <c r="I437" s="222"/>
    </row>
    <row r="438" spans="7:9" ht="15.75" hidden="1" customHeight="1" x14ac:dyDescent="0.25">
      <c r="G438" s="224"/>
      <c r="H438" s="224"/>
      <c r="I438" s="222"/>
    </row>
    <row r="439" spans="7:9" ht="15.75" hidden="1" customHeight="1" x14ac:dyDescent="0.25">
      <c r="G439" s="224"/>
      <c r="H439" s="224"/>
      <c r="I439" s="222"/>
    </row>
    <row r="440" spans="7:9" ht="15.75" hidden="1" customHeight="1" x14ac:dyDescent="0.25">
      <c r="G440" s="224"/>
      <c r="H440" s="224"/>
      <c r="I440" s="222"/>
    </row>
    <row r="441" spans="7:9" ht="15.75" hidden="1" customHeight="1" x14ac:dyDescent="0.25">
      <c r="G441" s="224"/>
      <c r="H441" s="224"/>
      <c r="I441" s="222"/>
    </row>
    <row r="442" spans="7:9" ht="15.75" hidden="1" customHeight="1" x14ac:dyDescent="0.25">
      <c r="G442" s="224"/>
      <c r="H442" s="224"/>
      <c r="I442" s="222"/>
    </row>
    <row r="443" spans="7:9" ht="15.75" hidden="1" customHeight="1" x14ac:dyDescent="0.25">
      <c r="G443" s="224"/>
      <c r="H443" s="224"/>
      <c r="I443" s="222"/>
    </row>
    <row r="444" spans="7:9" ht="15.75" hidden="1" customHeight="1" x14ac:dyDescent="0.25">
      <c r="G444" s="224"/>
      <c r="H444" s="224"/>
      <c r="I444" s="222"/>
    </row>
    <row r="445" spans="7:9" ht="15.75" hidden="1" customHeight="1" x14ac:dyDescent="0.25">
      <c r="G445" s="224"/>
      <c r="H445" s="224"/>
      <c r="I445" s="222"/>
    </row>
    <row r="446" spans="7:9" ht="15.75" hidden="1" customHeight="1" x14ac:dyDescent="0.25">
      <c r="G446" s="224"/>
      <c r="H446" s="224"/>
      <c r="I446" s="222"/>
    </row>
    <row r="447" spans="7:9" ht="15.75" hidden="1" customHeight="1" x14ac:dyDescent="0.25">
      <c r="G447" s="224"/>
      <c r="H447" s="224"/>
      <c r="I447" s="222"/>
    </row>
    <row r="448" spans="7:9" ht="15.75" hidden="1" customHeight="1" x14ac:dyDescent="0.25">
      <c r="G448" s="224"/>
      <c r="H448" s="224"/>
      <c r="I448" s="222"/>
    </row>
    <row r="449" spans="7:9" ht="15.75" hidden="1" customHeight="1" x14ac:dyDescent="0.25">
      <c r="G449" s="224"/>
      <c r="H449" s="224"/>
      <c r="I449" s="222"/>
    </row>
    <row r="450" spans="7:9" ht="15.75" hidden="1" customHeight="1" x14ac:dyDescent="0.25">
      <c r="G450" s="224"/>
      <c r="H450" s="224"/>
      <c r="I450" s="222"/>
    </row>
    <row r="451" spans="7:9" ht="15.75" hidden="1" customHeight="1" x14ac:dyDescent="0.25">
      <c r="G451" s="224"/>
      <c r="H451" s="224"/>
      <c r="I451" s="222"/>
    </row>
    <row r="452" spans="7:9" ht="15.75" hidden="1" customHeight="1" x14ac:dyDescent="0.25">
      <c r="G452" s="224"/>
      <c r="H452" s="224"/>
      <c r="I452" s="222"/>
    </row>
    <row r="453" spans="7:9" ht="15.75" hidden="1" customHeight="1" x14ac:dyDescent="0.25">
      <c r="G453" s="224"/>
      <c r="H453" s="224"/>
      <c r="I453" s="222"/>
    </row>
    <row r="454" spans="7:9" ht="15.75" hidden="1" customHeight="1" x14ac:dyDescent="0.25">
      <c r="G454" s="224"/>
      <c r="H454" s="224"/>
      <c r="I454" s="222"/>
    </row>
    <row r="455" spans="7:9" ht="15.75" hidden="1" customHeight="1" x14ac:dyDescent="0.25">
      <c r="G455" s="224"/>
      <c r="H455" s="224"/>
      <c r="I455" s="222"/>
    </row>
    <row r="456" spans="7:9" ht="15.75" hidden="1" customHeight="1" x14ac:dyDescent="0.25">
      <c r="G456" s="224"/>
      <c r="H456" s="224"/>
      <c r="I456" s="222"/>
    </row>
    <row r="457" spans="7:9" ht="15.75" hidden="1" customHeight="1" x14ac:dyDescent="0.25">
      <c r="G457" s="224"/>
      <c r="H457" s="224"/>
      <c r="I457" s="222"/>
    </row>
    <row r="458" spans="7:9" ht="15.75" hidden="1" customHeight="1" x14ac:dyDescent="0.25">
      <c r="G458" s="224"/>
      <c r="H458" s="224"/>
      <c r="I458" s="222"/>
    </row>
    <row r="459" spans="7:9" ht="15.75" hidden="1" customHeight="1" x14ac:dyDescent="0.25">
      <c r="G459" s="224"/>
      <c r="H459" s="224"/>
      <c r="I459" s="222"/>
    </row>
    <row r="460" spans="7:9" ht="15.75" hidden="1" customHeight="1" x14ac:dyDescent="0.25">
      <c r="G460" s="224"/>
      <c r="H460" s="224"/>
      <c r="I460" s="222"/>
    </row>
    <row r="461" spans="7:9" ht="15.75" hidden="1" customHeight="1" x14ac:dyDescent="0.25">
      <c r="G461" s="224"/>
      <c r="H461" s="224"/>
      <c r="I461" s="222"/>
    </row>
    <row r="462" spans="7:9" ht="15.75" hidden="1" customHeight="1" x14ac:dyDescent="0.25">
      <c r="G462" s="224"/>
      <c r="H462" s="224"/>
      <c r="I462" s="222"/>
    </row>
    <row r="463" spans="7:9" ht="15.75" hidden="1" customHeight="1" x14ac:dyDescent="0.25">
      <c r="G463" s="224"/>
      <c r="H463" s="224"/>
      <c r="I463" s="222"/>
    </row>
    <row r="464" spans="7:9" ht="15.75" hidden="1" customHeight="1" x14ac:dyDescent="0.25">
      <c r="G464" s="224"/>
      <c r="H464" s="224"/>
      <c r="I464" s="222"/>
    </row>
    <row r="465" spans="7:9" ht="15.75" hidden="1" customHeight="1" x14ac:dyDescent="0.25">
      <c r="G465" s="224"/>
      <c r="H465" s="224"/>
      <c r="I465" s="222"/>
    </row>
    <row r="466" spans="7:9" ht="15.75" hidden="1" customHeight="1" x14ac:dyDescent="0.25">
      <c r="G466" s="224"/>
      <c r="H466" s="224"/>
      <c r="I466" s="222"/>
    </row>
    <row r="467" spans="7:9" ht="15.75" hidden="1" customHeight="1" x14ac:dyDescent="0.25">
      <c r="G467" s="224"/>
      <c r="H467" s="224"/>
      <c r="I467" s="222"/>
    </row>
    <row r="468" spans="7:9" ht="15.75" hidden="1" customHeight="1" x14ac:dyDescent="0.25">
      <c r="G468" s="224"/>
      <c r="H468" s="224"/>
      <c r="I468" s="222"/>
    </row>
    <row r="469" spans="7:9" ht="15.75" hidden="1" customHeight="1" x14ac:dyDescent="0.25">
      <c r="G469" s="224"/>
      <c r="H469" s="224"/>
      <c r="I469" s="222"/>
    </row>
    <row r="470" spans="7:9" ht="15.75" hidden="1" customHeight="1" x14ac:dyDescent="0.25">
      <c r="G470" s="224"/>
      <c r="H470" s="224"/>
      <c r="I470" s="222"/>
    </row>
    <row r="471" spans="7:9" ht="15.75" hidden="1" customHeight="1" x14ac:dyDescent="0.25">
      <c r="G471" s="224"/>
      <c r="H471" s="224"/>
      <c r="I471" s="222"/>
    </row>
    <row r="472" spans="7:9" ht="15.75" hidden="1" customHeight="1" x14ac:dyDescent="0.25">
      <c r="G472" s="224"/>
      <c r="H472" s="224"/>
      <c r="I472" s="222"/>
    </row>
    <row r="473" spans="7:9" ht="15.75" hidden="1" customHeight="1" x14ac:dyDescent="0.25">
      <c r="G473" s="224"/>
      <c r="H473" s="224"/>
      <c r="I473" s="222"/>
    </row>
    <row r="474" spans="7:9" ht="15.75" hidden="1" customHeight="1" x14ac:dyDescent="0.25">
      <c r="G474" s="224"/>
      <c r="H474" s="224"/>
      <c r="I474" s="222"/>
    </row>
    <row r="475" spans="7:9" ht="15.75" hidden="1" customHeight="1" x14ac:dyDescent="0.25">
      <c r="G475" s="224"/>
      <c r="H475" s="224"/>
      <c r="I475" s="222"/>
    </row>
    <row r="476" spans="7:9" ht="15.75" hidden="1" customHeight="1" x14ac:dyDescent="0.25">
      <c r="G476" s="224"/>
      <c r="H476" s="224"/>
      <c r="I476" s="222"/>
    </row>
    <row r="477" spans="7:9" ht="15.75" hidden="1" customHeight="1" x14ac:dyDescent="0.25">
      <c r="G477" s="224"/>
      <c r="H477" s="224"/>
      <c r="I477" s="222"/>
    </row>
    <row r="478" spans="7:9" ht="15.75" hidden="1" customHeight="1" x14ac:dyDescent="0.25">
      <c r="G478" s="224"/>
      <c r="H478" s="224"/>
      <c r="I478" s="222"/>
    </row>
    <row r="479" spans="7:9" ht="15.75" hidden="1" customHeight="1" x14ac:dyDescent="0.25">
      <c r="G479" s="224"/>
      <c r="H479" s="224"/>
      <c r="I479" s="222"/>
    </row>
    <row r="480" spans="7:9" ht="15.75" hidden="1" customHeight="1" x14ac:dyDescent="0.25">
      <c r="G480" s="224"/>
      <c r="H480" s="224"/>
      <c r="I480" s="222"/>
    </row>
    <row r="481" spans="7:9" ht="15.75" hidden="1" customHeight="1" x14ac:dyDescent="0.25">
      <c r="G481" s="224"/>
      <c r="H481" s="224"/>
      <c r="I481" s="222"/>
    </row>
    <row r="482" spans="7:9" ht="15.75" hidden="1" customHeight="1" x14ac:dyDescent="0.25">
      <c r="G482" s="224"/>
      <c r="H482" s="224"/>
      <c r="I482" s="222"/>
    </row>
    <row r="483" spans="7:9" ht="15.75" hidden="1" customHeight="1" x14ac:dyDescent="0.25">
      <c r="G483" s="224"/>
      <c r="H483" s="224"/>
      <c r="I483" s="222"/>
    </row>
    <row r="484" spans="7:9" ht="15.75" hidden="1" customHeight="1" x14ac:dyDescent="0.25">
      <c r="G484" s="224"/>
      <c r="H484" s="224"/>
      <c r="I484" s="222"/>
    </row>
    <row r="485" spans="7:9" ht="15.75" hidden="1" customHeight="1" x14ac:dyDescent="0.25">
      <c r="G485" s="224"/>
      <c r="H485" s="224"/>
      <c r="I485" s="222"/>
    </row>
    <row r="486" spans="7:9" ht="15.75" hidden="1" customHeight="1" x14ac:dyDescent="0.25">
      <c r="G486" s="224"/>
      <c r="H486" s="224"/>
      <c r="I486" s="222"/>
    </row>
    <row r="487" spans="7:9" ht="15.75" hidden="1" customHeight="1" x14ac:dyDescent="0.25">
      <c r="G487" s="224"/>
      <c r="H487" s="224"/>
      <c r="I487" s="222"/>
    </row>
    <row r="488" spans="7:9" ht="15.75" hidden="1" customHeight="1" x14ac:dyDescent="0.25">
      <c r="G488" s="224"/>
      <c r="H488" s="224"/>
      <c r="I488" s="222"/>
    </row>
    <row r="489" spans="7:9" ht="15.75" hidden="1" customHeight="1" x14ac:dyDescent="0.25">
      <c r="G489" s="224"/>
      <c r="H489" s="224"/>
      <c r="I489" s="222"/>
    </row>
    <row r="490" spans="7:9" ht="15.75" hidden="1" customHeight="1" x14ac:dyDescent="0.25">
      <c r="G490" s="224"/>
      <c r="H490" s="224"/>
      <c r="I490" s="222"/>
    </row>
    <row r="491" spans="7:9" ht="15.75" hidden="1" customHeight="1" x14ac:dyDescent="0.25">
      <c r="G491" s="224"/>
      <c r="H491" s="224"/>
      <c r="I491" s="222"/>
    </row>
    <row r="492" spans="7:9" ht="15.75" hidden="1" customHeight="1" x14ac:dyDescent="0.25">
      <c r="G492" s="224"/>
      <c r="H492" s="224"/>
      <c r="I492" s="222"/>
    </row>
    <row r="493" spans="7:9" ht="15.75" hidden="1" customHeight="1" x14ac:dyDescent="0.25">
      <c r="G493" s="224"/>
      <c r="H493" s="224"/>
      <c r="I493" s="222"/>
    </row>
    <row r="494" spans="7:9" ht="15.75" hidden="1" customHeight="1" x14ac:dyDescent="0.25">
      <c r="G494" s="224"/>
      <c r="H494" s="224"/>
      <c r="I494" s="222"/>
    </row>
    <row r="495" spans="7:9" ht="15.75" hidden="1" customHeight="1" x14ac:dyDescent="0.25">
      <c r="G495" s="224"/>
      <c r="H495" s="224"/>
      <c r="I495" s="222"/>
    </row>
    <row r="496" spans="7:9" ht="15.75" hidden="1" customHeight="1" x14ac:dyDescent="0.25">
      <c r="G496" s="224"/>
      <c r="H496" s="224"/>
      <c r="I496" s="222"/>
    </row>
    <row r="497" spans="7:9" ht="15.75" hidden="1" customHeight="1" x14ac:dyDescent="0.25">
      <c r="G497" s="224"/>
      <c r="H497" s="224"/>
      <c r="I497" s="222"/>
    </row>
    <row r="498" spans="7:9" ht="15.75" hidden="1" customHeight="1" x14ac:dyDescent="0.25">
      <c r="G498" s="224"/>
      <c r="H498" s="224"/>
      <c r="I498" s="222"/>
    </row>
    <row r="499" spans="7:9" ht="15.75" hidden="1" customHeight="1" x14ac:dyDescent="0.25">
      <c r="G499" s="224"/>
      <c r="H499" s="224"/>
      <c r="I499" s="222"/>
    </row>
    <row r="500" spans="7:9" ht="15.75" hidden="1" customHeight="1" x14ac:dyDescent="0.25">
      <c r="G500" s="224"/>
      <c r="H500" s="224"/>
      <c r="I500" s="222"/>
    </row>
    <row r="501" spans="7:9" ht="15.75" hidden="1" customHeight="1" x14ac:dyDescent="0.25">
      <c r="G501" s="224"/>
      <c r="H501" s="224"/>
      <c r="I501" s="222"/>
    </row>
    <row r="502" spans="7:9" ht="15.75" hidden="1" customHeight="1" x14ac:dyDescent="0.25">
      <c r="G502" s="224"/>
      <c r="H502" s="224"/>
      <c r="I502" s="222"/>
    </row>
    <row r="503" spans="7:9" ht="15.75" hidden="1" customHeight="1" x14ac:dyDescent="0.25">
      <c r="G503" s="224"/>
      <c r="H503" s="224"/>
      <c r="I503" s="222"/>
    </row>
    <row r="504" spans="7:9" ht="15.75" hidden="1" customHeight="1" x14ac:dyDescent="0.25">
      <c r="G504" s="224"/>
      <c r="H504" s="224"/>
      <c r="I504" s="222"/>
    </row>
    <row r="505" spans="7:9" ht="15.75" hidden="1" customHeight="1" x14ac:dyDescent="0.25">
      <c r="G505" s="224"/>
      <c r="H505" s="224"/>
      <c r="I505" s="222"/>
    </row>
    <row r="506" spans="7:9" ht="15.75" hidden="1" customHeight="1" x14ac:dyDescent="0.25">
      <c r="G506" s="224"/>
      <c r="H506" s="224"/>
      <c r="I506" s="222"/>
    </row>
    <row r="507" spans="7:9" ht="15.75" hidden="1" customHeight="1" x14ac:dyDescent="0.25">
      <c r="G507" s="224"/>
      <c r="H507" s="224"/>
      <c r="I507" s="222"/>
    </row>
    <row r="508" spans="7:9" ht="15.75" hidden="1" customHeight="1" x14ac:dyDescent="0.25">
      <c r="G508" s="224"/>
      <c r="H508" s="224"/>
      <c r="I508" s="222"/>
    </row>
    <row r="509" spans="7:9" ht="15.75" hidden="1" customHeight="1" x14ac:dyDescent="0.25">
      <c r="G509" s="224"/>
      <c r="H509" s="224"/>
      <c r="I509" s="222"/>
    </row>
    <row r="510" spans="7:9" ht="15.75" hidden="1" customHeight="1" x14ac:dyDescent="0.25">
      <c r="G510" s="224"/>
      <c r="H510" s="224"/>
      <c r="I510" s="222"/>
    </row>
    <row r="511" spans="7:9" ht="15.75" hidden="1" customHeight="1" x14ac:dyDescent="0.25">
      <c r="G511" s="224"/>
      <c r="H511" s="224"/>
      <c r="I511" s="222"/>
    </row>
    <row r="512" spans="7:9" ht="15.75" hidden="1" customHeight="1" x14ac:dyDescent="0.25">
      <c r="G512" s="224"/>
      <c r="H512" s="224"/>
      <c r="I512" s="222"/>
    </row>
    <row r="513" spans="7:9" ht="15.75" hidden="1" customHeight="1" x14ac:dyDescent="0.25">
      <c r="G513" s="224"/>
      <c r="H513" s="224"/>
      <c r="I513" s="222"/>
    </row>
    <row r="514" spans="7:9" ht="15.75" hidden="1" customHeight="1" x14ac:dyDescent="0.25">
      <c r="G514" s="224"/>
      <c r="H514" s="224"/>
      <c r="I514" s="222"/>
    </row>
    <row r="515" spans="7:9" ht="15.75" hidden="1" customHeight="1" x14ac:dyDescent="0.25">
      <c r="G515" s="224"/>
      <c r="H515" s="224"/>
      <c r="I515" s="222"/>
    </row>
    <row r="516" spans="7:9" ht="15.75" hidden="1" customHeight="1" x14ac:dyDescent="0.25">
      <c r="G516" s="224"/>
      <c r="H516" s="224"/>
      <c r="I516" s="222"/>
    </row>
    <row r="517" spans="7:9" ht="15.75" hidden="1" customHeight="1" x14ac:dyDescent="0.25">
      <c r="G517" s="224"/>
      <c r="H517" s="224"/>
      <c r="I517" s="222"/>
    </row>
    <row r="518" spans="7:9" ht="15.75" hidden="1" customHeight="1" x14ac:dyDescent="0.25">
      <c r="G518" s="224"/>
      <c r="H518" s="224"/>
      <c r="I518" s="222"/>
    </row>
    <row r="519" spans="7:9" ht="15.75" hidden="1" customHeight="1" x14ac:dyDescent="0.25">
      <c r="G519" s="224"/>
      <c r="H519" s="224"/>
      <c r="I519" s="222"/>
    </row>
    <row r="520" spans="7:9" ht="15.75" hidden="1" customHeight="1" x14ac:dyDescent="0.25">
      <c r="G520" s="224"/>
      <c r="H520" s="224"/>
      <c r="I520" s="222"/>
    </row>
    <row r="521" spans="7:9" ht="15.75" hidden="1" customHeight="1" x14ac:dyDescent="0.25">
      <c r="G521" s="224"/>
      <c r="H521" s="224"/>
      <c r="I521" s="222"/>
    </row>
    <row r="522" spans="7:9" ht="15.75" hidden="1" customHeight="1" x14ac:dyDescent="0.25">
      <c r="G522" s="224"/>
      <c r="H522" s="224"/>
      <c r="I522" s="222"/>
    </row>
    <row r="523" spans="7:9" ht="15.75" hidden="1" customHeight="1" x14ac:dyDescent="0.25">
      <c r="G523" s="224"/>
      <c r="H523" s="224"/>
      <c r="I523" s="222"/>
    </row>
    <row r="524" spans="7:9" ht="15.75" hidden="1" customHeight="1" x14ac:dyDescent="0.25">
      <c r="G524" s="224"/>
      <c r="H524" s="224"/>
      <c r="I524" s="222"/>
    </row>
    <row r="525" spans="7:9" ht="15.75" hidden="1" customHeight="1" x14ac:dyDescent="0.25">
      <c r="G525" s="224"/>
      <c r="H525" s="224"/>
      <c r="I525" s="222"/>
    </row>
    <row r="526" spans="7:9" ht="15.75" hidden="1" customHeight="1" x14ac:dyDescent="0.25">
      <c r="G526" s="224"/>
      <c r="H526" s="224"/>
      <c r="I526" s="222"/>
    </row>
    <row r="527" spans="7:9" ht="15.75" hidden="1" customHeight="1" x14ac:dyDescent="0.25">
      <c r="G527" s="224"/>
      <c r="H527" s="224"/>
      <c r="I527" s="222"/>
    </row>
    <row r="528" spans="7:9" ht="15.75" hidden="1" customHeight="1" x14ac:dyDescent="0.25">
      <c r="G528" s="224"/>
      <c r="H528" s="224"/>
      <c r="I528" s="222"/>
    </row>
    <row r="529" spans="7:9" ht="15.75" hidden="1" customHeight="1" x14ac:dyDescent="0.25">
      <c r="G529" s="224"/>
      <c r="H529" s="224"/>
      <c r="I529" s="222"/>
    </row>
    <row r="530" spans="7:9" ht="15.75" hidden="1" customHeight="1" x14ac:dyDescent="0.25">
      <c r="G530" s="224"/>
      <c r="H530" s="224"/>
      <c r="I530" s="222"/>
    </row>
    <row r="531" spans="7:9" ht="15.75" hidden="1" customHeight="1" x14ac:dyDescent="0.25">
      <c r="G531" s="224"/>
      <c r="H531" s="224"/>
      <c r="I531" s="222"/>
    </row>
    <row r="532" spans="7:9" ht="15.75" hidden="1" customHeight="1" x14ac:dyDescent="0.25">
      <c r="G532" s="224"/>
      <c r="H532" s="224"/>
      <c r="I532" s="222"/>
    </row>
    <row r="533" spans="7:9" ht="15.75" hidden="1" customHeight="1" x14ac:dyDescent="0.25">
      <c r="G533" s="224"/>
      <c r="H533" s="224"/>
      <c r="I533" s="222"/>
    </row>
    <row r="534" spans="7:9" ht="15.75" hidden="1" customHeight="1" x14ac:dyDescent="0.25">
      <c r="G534" s="224"/>
      <c r="H534" s="224"/>
      <c r="I534" s="222"/>
    </row>
    <row r="535" spans="7:9" ht="15.75" hidden="1" customHeight="1" x14ac:dyDescent="0.25">
      <c r="G535" s="224"/>
      <c r="H535" s="224"/>
      <c r="I535" s="222"/>
    </row>
    <row r="536" spans="7:9" ht="15.75" hidden="1" customHeight="1" x14ac:dyDescent="0.25">
      <c r="G536" s="224"/>
      <c r="H536" s="224"/>
      <c r="I536" s="222"/>
    </row>
    <row r="537" spans="7:9" ht="15.75" hidden="1" customHeight="1" x14ac:dyDescent="0.25">
      <c r="G537" s="224"/>
      <c r="H537" s="224"/>
      <c r="I537" s="222"/>
    </row>
    <row r="538" spans="7:9" ht="15.75" hidden="1" customHeight="1" x14ac:dyDescent="0.25">
      <c r="G538" s="224"/>
      <c r="H538" s="224"/>
      <c r="I538" s="222"/>
    </row>
    <row r="539" spans="7:9" ht="15.75" hidden="1" customHeight="1" x14ac:dyDescent="0.25">
      <c r="G539" s="224"/>
      <c r="H539" s="224"/>
      <c r="I539" s="222"/>
    </row>
    <row r="540" spans="7:9" ht="15.75" hidden="1" customHeight="1" x14ac:dyDescent="0.25">
      <c r="G540" s="224"/>
      <c r="H540" s="224"/>
      <c r="I540" s="222"/>
    </row>
    <row r="541" spans="7:9" ht="15.75" hidden="1" customHeight="1" x14ac:dyDescent="0.25">
      <c r="G541" s="224"/>
      <c r="H541" s="224"/>
      <c r="I541" s="222"/>
    </row>
    <row r="542" spans="7:9" ht="15.75" hidden="1" customHeight="1" x14ac:dyDescent="0.25">
      <c r="G542" s="224"/>
      <c r="H542" s="224"/>
      <c r="I542" s="222"/>
    </row>
    <row r="543" spans="7:9" ht="15.75" hidden="1" customHeight="1" x14ac:dyDescent="0.25">
      <c r="G543" s="224"/>
      <c r="H543" s="224"/>
      <c r="I543" s="222"/>
    </row>
    <row r="544" spans="7:9" ht="15.75" hidden="1" customHeight="1" x14ac:dyDescent="0.25">
      <c r="G544" s="224"/>
      <c r="H544" s="224"/>
      <c r="I544" s="222"/>
    </row>
    <row r="545" spans="7:9" ht="15.75" hidden="1" customHeight="1" x14ac:dyDescent="0.25">
      <c r="G545" s="224"/>
      <c r="H545" s="224"/>
      <c r="I545" s="222"/>
    </row>
    <row r="546" spans="7:9" ht="15.75" hidden="1" customHeight="1" x14ac:dyDescent="0.25">
      <c r="G546" s="224"/>
      <c r="H546" s="224"/>
      <c r="I546" s="222"/>
    </row>
    <row r="547" spans="7:9" ht="15.75" hidden="1" customHeight="1" x14ac:dyDescent="0.25">
      <c r="G547" s="224"/>
      <c r="H547" s="224"/>
      <c r="I547" s="222"/>
    </row>
    <row r="548" spans="7:9" ht="15.75" hidden="1" customHeight="1" x14ac:dyDescent="0.25">
      <c r="G548" s="224"/>
      <c r="H548" s="224"/>
      <c r="I548" s="222"/>
    </row>
    <row r="549" spans="7:9" ht="15.75" hidden="1" customHeight="1" x14ac:dyDescent="0.25">
      <c r="G549" s="224"/>
      <c r="H549" s="224"/>
      <c r="I549" s="222"/>
    </row>
    <row r="550" spans="7:9" ht="15.75" hidden="1" customHeight="1" x14ac:dyDescent="0.25">
      <c r="G550" s="224"/>
      <c r="H550" s="224"/>
      <c r="I550" s="222"/>
    </row>
    <row r="551" spans="7:9" ht="15.75" hidden="1" customHeight="1" x14ac:dyDescent="0.25">
      <c r="G551" s="224"/>
      <c r="H551" s="224"/>
      <c r="I551" s="222"/>
    </row>
    <row r="552" spans="7:9" ht="15.75" hidden="1" customHeight="1" x14ac:dyDescent="0.25">
      <c r="G552" s="224"/>
      <c r="H552" s="224"/>
      <c r="I552" s="222"/>
    </row>
    <row r="553" spans="7:9" ht="15.75" hidden="1" customHeight="1" x14ac:dyDescent="0.25">
      <c r="G553" s="224"/>
      <c r="H553" s="224"/>
      <c r="I553" s="222"/>
    </row>
    <row r="554" spans="7:9" ht="15.75" hidden="1" customHeight="1" x14ac:dyDescent="0.25">
      <c r="G554" s="224"/>
      <c r="H554" s="224"/>
      <c r="I554" s="222"/>
    </row>
    <row r="555" spans="7:9" ht="15.75" hidden="1" customHeight="1" x14ac:dyDescent="0.25">
      <c r="G555" s="224"/>
      <c r="H555" s="224"/>
      <c r="I555" s="222"/>
    </row>
    <row r="556" spans="7:9" ht="15.75" hidden="1" customHeight="1" x14ac:dyDescent="0.25">
      <c r="G556" s="224"/>
      <c r="H556" s="224"/>
      <c r="I556" s="222"/>
    </row>
    <row r="557" spans="7:9" ht="15.75" hidden="1" customHeight="1" x14ac:dyDescent="0.25">
      <c r="G557" s="224"/>
      <c r="H557" s="224"/>
      <c r="I557" s="222"/>
    </row>
    <row r="558" spans="7:9" ht="15.75" hidden="1" customHeight="1" x14ac:dyDescent="0.25">
      <c r="G558" s="224"/>
      <c r="H558" s="224"/>
      <c r="I558" s="222"/>
    </row>
    <row r="559" spans="7:9" ht="15.75" hidden="1" customHeight="1" x14ac:dyDescent="0.25">
      <c r="G559" s="224"/>
      <c r="H559" s="224"/>
      <c r="I559" s="222"/>
    </row>
    <row r="560" spans="7:9" ht="15.75" hidden="1" customHeight="1" x14ac:dyDescent="0.25">
      <c r="G560" s="224"/>
      <c r="H560" s="224"/>
      <c r="I560" s="222"/>
    </row>
    <row r="561" spans="7:9" ht="15.75" hidden="1" customHeight="1" x14ac:dyDescent="0.25">
      <c r="G561" s="224"/>
      <c r="H561" s="224"/>
      <c r="I561" s="222"/>
    </row>
    <row r="562" spans="7:9" ht="15.75" hidden="1" customHeight="1" x14ac:dyDescent="0.25">
      <c r="G562" s="224"/>
      <c r="H562" s="224"/>
      <c r="I562" s="222"/>
    </row>
    <row r="563" spans="7:9" ht="15.75" hidden="1" customHeight="1" x14ac:dyDescent="0.25">
      <c r="G563" s="224"/>
      <c r="H563" s="224"/>
      <c r="I563" s="222"/>
    </row>
    <row r="564" spans="7:9" ht="15.75" hidden="1" customHeight="1" x14ac:dyDescent="0.25">
      <c r="G564" s="224"/>
      <c r="H564" s="224"/>
      <c r="I564" s="222"/>
    </row>
    <row r="565" spans="7:9" ht="15.75" hidden="1" customHeight="1" x14ac:dyDescent="0.25">
      <c r="G565" s="224"/>
      <c r="H565" s="224"/>
      <c r="I565" s="222"/>
    </row>
    <row r="566" spans="7:9" ht="15.75" hidden="1" customHeight="1" x14ac:dyDescent="0.25">
      <c r="G566" s="224"/>
      <c r="H566" s="224"/>
      <c r="I566" s="222"/>
    </row>
    <row r="567" spans="7:9" ht="15.75" hidden="1" customHeight="1" x14ac:dyDescent="0.25">
      <c r="G567" s="224"/>
      <c r="H567" s="224"/>
      <c r="I567" s="222"/>
    </row>
    <row r="568" spans="7:9" ht="15.75" hidden="1" customHeight="1" x14ac:dyDescent="0.25">
      <c r="G568" s="224"/>
      <c r="H568" s="224"/>
      <c r="I568" s="222"/>
    </row>
    <row r="569" spans="7:9" ht="15.75" hidden="1" customHeight="1" x14ac:dyDescent="0.25">
      <c r="G569" s="224"/>
      <c r="H569" s="224"/>
      <c r="I569" s="222"/>
    </row>
    <row r="570" spans="7:9" ht="15.75" hidden="1" customHeight="1" x14ac:dyDescent="0.25">
      <c r="G570" s="224"/>
      <c r="H570" s="224"/>
      <c r="I570" s="222"/>
    </row>
    <row r="571" spans="7:9" ht="15.75" hidden="1" customHeight="1" x14ac:dyDescent="0.25">
      <c r="G571" s="224"/>
      <c r="H571" s="224"/>
      <c r="I571" s="222"/>
    </row>
    <row r="572" spans="7:9" ht="15.75" hidden="1" customHeight="1" x14ac:dyDescent="0.25">
      <c r="G572" s="224"/>
      <c r="H572" s="224"/>
      <c r="I572" s="222"/>
    </row>
    <row r="573" spans="7:9" ht="15.75" hidden="1" customHeight="1" x14ac:dyDescent="0.25">
      <c r="G573" s="224"/>
      <c r="H573" s="224"/>
      <c r="I573" s="222"/>
    </row>
    <row r="574" spans="7:9" ht="15.75" hidden="1" customHeight="1" x14ac:dyDescent="0.25">
      <c r="G574" s="224"/>
      <c r="H574" s="224"/>
      <c r="I574" s="222"/>
    </row>
    <row r="575" spans="7:9" ht="15.75" hidden="1" customHeight="1" x14ac:dyDescent="0.25">
      <c r="G575" s="224"/>
      <c r="H575" s="224"/>
      <c r="I575" s="222"/>
    </row>
    <row r="576" spans="7:9" ht="15.75" hidden="1" customHeight="1" x14ac:dyDescent="0.25">
      <c r="G576" s="224"/>
      <c r="H576" s="224"/>
      <c r="I576" s="222"/>
    </row>
    <row r="577" spans="7:9" ht="15.75" hidden="1" customHeight="1" x14ac:dyDescent="0.25">
      <c r="G577" s="224"/>
      <c r="H577" s="224"/>
      <c r="I577" s="222"/>
    </row>
    <row r="578" spans="7:9" ht="15.75" hidden="1" customHeight="1" x14ac:dyDescent="0.25">
      <c r="G578" s="224"/>
      <c r="H578" s="224"/>
      <c r="I578" s="222"/>
    </row>
    <row r="579" spans="7:9" ht="15.75" hidden="1" customHeight="1" x14ac:dyDescent="0.25">
      <c r="G579" s="224"/>
      <c r="H579" s="224"/>
      <c r="I579" s="222"/>
    </row>
    <row r="580" spans="7:9" ht="15.75" hidden="1" customHeight="1" x14ac:dyDescent="0.25">
      <c r="G580" s="224"/>
      <c r="H580" s="224"/>
      <c r="I580" s="222"/>
    </row>
    <row r="581" spans="7:9" ht="15.75" hidden="1" customHeight="1" x14ac:dyDescent="0.25">
      <c r="G581" s="224"/>
      <c r="H581" s="224"/>
      <c r="I581" s="222"/>
    </row>
    <row r="582" spans="7:9" ht="15.75" hidden="1" customHeight="1" x14ac:dyDescent="0.25">
      <c r="G582" s="224"/>
      <c r="H582" s="224"/>
      <c r="I582" s="222"/>
    </row>
    <row r="583" spans="7:9" ht="15.75" hidden="1" customHeight="1" x14ac:dyDescent="0.25">
      <c r="G583" s="224"/>
      <c r="H583" s="224"/>
      <c r="I583" s="222"/>
    </row>
    <row r="584" spans="7:9" ht="15.75" hidden="1" customHeight="1" x14ac:dyDescent="0.25">
      <c r="G584" s="224"/>
      <c r="H584" s="224"/>
      <c r="I584" s="222"/>
    </row>
    <row r="585" spans="7:9" ht="15.75" hidden="1" customHeight="1" x14ac:dyDescent="0.25">
      <c r="G585" s="224"/>
      <c r="H585" s="224"/>
      <c r="I585" s="222"/>
    </row>
    <row r="586" spans="7:9" ht="15.75" hidden="1" customHeight="1" x14ac:dyDescent="0.25">
      <c r="G586" s="224"/>
      <c r="H586" s="224"/>
      <c r="I586" s="222"/>
    </row>
    <row r="587" spans="7:9" ht="15.75" hidden="1" customHeight="1" x14ac:dyDescent="0.25">
      <c r="G587" s="224"/>
      <c r="H587" s="224"/>
      <c r="I587" s="222"/>
    </row>
    <row r="588" spans="7:9" ht="15.75" hidden="1" customHeight="1" x14ac:dyDescent="0.25">
      <c r="G588" s="224"/>
      <c r="H588" s="224"/>
      <c r="I588" s="222"/>
    </row>
    <row r="589" spans="7:9" ht="15.75" hidden="1" customHeight="1" x14ac:dyDescent="0.25">
      <c r="G589" s="224"/>
      <c r="H589" s="224"/>
      <c r="I589" s="222"/>
    </row>
    <row r="590" spans="7:9" ht="15.75" hidden="1" customHeight="1" x14ac:dyDescent="0.25">
      <c r="G590" s="224"/>
      <c r="H590" s="224"/>
      <c r="I590" s="222"/>
    </row>
    <row r="591" spans="7:9" ht="15.75" hidden="1" customHeight="1" x14ac:dyDescent="0.25">
      <c r="G591" s="224"/>
      <c r="H591" s="224"/>
      <c r="I591" s="222"/>
    </row>
    <row r="592" spans="7:9" ht="15.75" hidden="1" customHeight="1" x14ac:dyDescent="0.25">
      <c r="G592" s="224"/>
      <c r="H592" s="224"/>
      <c r="I592" s="222"/>
    </row>
    <row r="593" spans="7:9" ht="15.75" hidden="1" customHeight="1" x14ac:dyDescent="0.25">
      <c r="G593" s="224"/>
      <c r="H593" s="224"/>
      <c r="I593" s="222"/>
    </row>
    <row r="594" spans="7:9" ht="15.75" hidden="1" customHeight="1" x14ac:dyDescent="0.25">
      <c r="G594" s="224"/>
      <c r="H594" s="224"/>
      <c r="I594" s="222"/>
    </row>
    <row r="595" spans="7:9" ht="15.75" hidden="1" customHeight="1" x14ac:dyDescent="0.25">
      <c r="G595" s="224"/>
      <c r="H595" s="224"/>
      <c r="I595" s="222"/>
    </row>
    <row r="596" spans="7:9" ht="15.75" hidden="1" customHeight="1" x14ac:dyDescent="0.25">
      <c r="G596" s="224"/>
      <c r="H596" s="224"/>
      <c r="I596" s="222"/>
    </row>
    <row r="597" spans="7:9" ht="15.75" hidden="1" customHeight="1" x14ac:dyDescent="0.25">
      <c r="G597" s="224"/>
      <c r="H597" s="224"/>
      <c r="I597" s="222"/>
    </row>
    <row r="598" spans="7:9" ht="15.75" hidden="1" customHeight="1" x14ac:dyDescent="0.25">
      <c r="G598" s="224"/>
      <c r="H598" s="224"/>
      <c r="I598" s="222"/>
    </row>
    <row r="599" spans="7:9" ht="15.75" hidden="1" customHeight="1" x14ac:dyDescent="0.25">
      <c r="G599" s="224"/>
      <c r="H599" s="224"/>
      <c r="I599" s="222"/>
    </row>
    <row r="600" spans="7:9" ht="15.75" hidden="1" customHeight="1" x14ac:dyDescent="0.25">
      <c r="G600" s="224"/>
      <c r="H600" s="224"/>
      <c r="I600" s="222"/>
    </row>
    <row r="601" spans="7:9" ht="15.75" hidden="1" customHeight="1" x14ac:dyDescent="0.25">
      <c r="G601" s="224"/>
      <c r="H601" s="224"/>
      <c r="I601" s="222"/>
    </row>
    <row r="602" spans="7:9" ht="15.75" hidden="1" customHeight="1" x14ac:dyDescent="0.25">
      <c r="G602" s="224"/>
      <c r="H602" s="224"/>
      <c r="I602" s="222"/>
    </row>
    <row r="603" spans="7:9" ht="15.75" hidden="1" customHeight="1" x14ac:dyDescent="0.25">
      <c r="G603" s="224"/>
      <c r="H603" s="224"/>
      <c r="I603" s="222"/>
    </row>
    <row r="604" spans="7:9" ht="15.75" hidden="1" customHeight="1" x14ac:dyDescent="0.25">
      <c r="G604" s="224"/>
      <c r="H604" s="224"/>
      <c r="I604" s="222"/>
    </row>
    <row r="605" spans="7:9" ht="15.75" hidden="1" customHeight="1" x14ac:dyDescent="0.25">
      <c r="G605" s="224"/>
      <c r="H605" s="224"/>
      <c r="I605" s="222"/>
    </row>
    <row r="606" spans="7:9" ht="15.75" hidden="1" customHeight="1" x14ac:dyDescent="0.25">
      <c r="G606" s="224"/>
      <c r="H606" s="224"/>
      <c r="I606" s="222"/>
    </row>
    <row r="607" spans="7:9" ht="15.75" hidden="1" customHeight="1" x14ac:dyDescent="0.25">
      <c r="G607" s="224"/>
      <c r="H607" s="224"/>
      <c r="I607" s="222"/>
    </row>
    <row r="608" spans="7:9" ht="15.75" hidden="1" customHeight="1" x14ac:dyDescent="0.25">
      <c r="G608" s="224"/>
      <c r="H608" s="224"/>
      <c r="I608" s="222"/>
    </row>
    <row r="609" spans="7:9" ht="15.75" hidden="1" customHeight="1" x14ac:dyDescent="0.25">
      <c r="G609" s="224"/>
      <c r="H609" s="224"/>
      <c r="I609" s="222"/>
    </row>
    <row r="610" spans="7:9" ht="15.75" hidden="1" customHeight="1" x14ac:dyDescent="0.25">
      <c r="G610" s="224"/>
      <c r="H610" s="224"/>
      <c r="I610" s="222"/>
    </row>
    <row r="611" spans="7:9" ht="15.75" hidden="1" customHeight="1" x14ac:dyDescent="0.25">
      <c r="G611" s="224"/>
      <c r="H611" s="224"/>
      <c r="I611" s="222"/>
    </row>
    <row r="612" spans="7:9" ht="15.75" hidden="1" customHeight="1" x14ac:dyDescent="0.25">
      <c r="G612" s="224"/>
      <c r="H612" s="224"/>
      <c r="I612" s="222"/>
    </row>
    <row r="613" spans="7:9" ht="15.75" hidden="1" customHeight="1" x14ac:dyDescent="0.25">
      <c r="G613" s="224"/>
      <c r="H613" s="224"/>
      <c r="I613" s="222"/>
    </row>
    <row r="614" spans="7:9" ht="15.75" hidden="1" customHeight="1" x14ac:dyDescent="0.25">
      <c r="G614" s="224"/>
      <c r="H614" s="224"/>
      <c r="I614" s="222"/>
    </row>
    <row r="615" spans="7:9" ht="15.75" hidden="1" customHeight="1" x14ac:dyDescent="0.25">
      <c r="G615" s="224"/>
      <c r="H615" s="224"/>
      <c r="I615" s="222"/>
    </row>
    <row r="616" spans="7:9" ht="15.75" hidden="1" customHeight="1" x14ac:dyDescent="0.25">
      <c r="G616" s="224"/>
      <c r="H616" s="224"/>
      <c r="I616" s="222"/>
    </row>
    <row r="617" spans="7:9" ht="15.75" hidden="1" customHeight="1" x14ac:dyDescent="0.25">
      <c r="G617" s="224"/>
      <c r="H617" s="224"/>
      <c r="I617" s="222"/>
    </row>
    <row r="618" spans="7:9" ht="15.75" hidden="1" customHeight="1" x14ac:dyDescent="0.25">
      <c r="G618" s="224"/>
      <c r="H618" s="224"/>
      <c r="I618" s="222"/>
    </row>
    <row r="619" spans="7:9" ht="15.75" hidden="1" customHeight="1" x14ac:dyDescent="0.25">
      <c r="G619" s="224"/>
      <c r="H619" s="224"/>
      <c r="I619" s="222"/>
    </row>
    <row r="620" spans="7:9" ht="15.75" hidden="1" customHeight="1" x14ac:dyDescent="0.25">
      <c r="G620" s="224"/>
      <c r="H620" s="224"/>
      <c r="I620" s="222"/>
    </row>
    <row r="621" spans="7:9" ht="15.75" hidden="1" customHeight="1" x14ac:dyDescent="0.25">
      <c r="G621" s="224"/>
      <c r="H621" s="224"/>
      <c r="I621" s="222"/>
    </row>
    <row r="622" spans="7:9" ht="15.75" hidden="1" customHeight="1" x14ac:dyDescent="0.25">
      <c r="G622" s="224"/>
      <c r="H622" s="224"/>
      <c r="I622" s="222"/>
    </row>
    <row r="623" spans="7:9" ht="15.75" hidden="1" customHeight="1" x14ac:dyDescent="0.25">
      <c r="G623" s="224"/>
      <c r="H623" s="224"/>
      <c r="I623" s="222"/>
    </row>
    <row r="624" spans="7:9" ht="15.75" hidden="1" customHeight="1" x14ac:dyDescent="0.25">
      <c r="G624" s="224"/>
      <c r="H624" s="224"/>
      <c r="I624" s="222"/>
    </row>
    <row r="625" spans="7:9" ht="15.75" hidden="1" customHeight="1" x14ac:dyDescent="0.25">
      <c r="G625" s="224"/>
      <c r="H625" s="224"/>
      <c r="I625" s="222"/>
    </row>
    <row r="626" spans="7:9" ht="15.75" hidden="1" customHeight="1" x14ac:dyDescent="0.25">
      <c r="G626" s="224"/>
      <c r="H626" s="224"/>
      <c r="I626" s="222"/>
    </row>
    <row r="627" spans="7:9" ht="15.75" hidden="1" customHeight="1" x14ac:dyDescent="0.25">
      <c r="G627" s="224"/>
      <c r="H627" s="224"/>
      <c r="I627" s="222"/>
    </row>
    <row r="628" spans="7:9" ht="15.75" hidden="1" customHeight="1" x14ac:dyDescent="0.25">
      <c r="G628" s="224"/>
      <c r="H628" s="224"/>
      <c r="I628" s="222"/>
    </row>
    <row r="629" spans="7:9" ht="15.75" hidden="1" customHeight="1" x14ac:dyDescent="0.25">
      <c r="G629" s="224"/>
      <c r="H629" s="224"/>
      <c r="I629" s="222"/>
    </row>
    <row r="630" spans="7:9" ht="15.75" hidden="1" customHeight="1" x14ac:dyDescent="0.25">
      <c r="G630" s="224"/>
      <c r="H630" s="224"/>
      <c r="I630" s="222"/>
    </row>
    <row r="631" spans="7:9" ht="15.75" hidden="1" customHeight="1" x14ac:dyDescent="0.25">
      <c r="G631" s="224"/>
      <c r="H631" s="224"/>
      <c r="I631" s="222"/>
    </row>
    <row r="632" spans="7:9" ht="15.75" hidden="1" customHeight="1" x14ac:dyDescent="0.25">
      <c r="G632" s="224"/>
      <c r="H632" s="224"/>
      <c r="I632" s="222"/>
    </row>
    <row r="633" spans="7:9" ht="15.75" hidden="1" customHeight="1" x14ac:dyDescent="0.25">
      <c r="G633" s="224"/>
      <c r="H633" s="224"/>
      <c r="I633" s="222"/>
    </row>
    <row r="634" spans="7:9" ht="15.75" hidden="1" customHeight="1" x14ac:dyDescent="0.25">
      <c r="G634" s="224"/>
      <c r="H634" s="224"/>
      <c r="I634" s="222"/>
    </row>
    <row r="635" spans="7:9" ht="15.75" hidden="1" customHeight="1" x14ac:dyDescent="0.25">
      <c r="G635" s="224"/>
      <c r="H635" s="224"/>
      <c r="I635" s="222"/>
    </row>
    <row r="636" spans="7:9" ht="15.75" hidden="1" customHeight="1" x14ac:dyDescent="0.25">
      <c r="G636" s="224"/>
      <c r="H636" s="224"/>
      <c r="I636" s="222"/>
    </row>
    <row r="637" spans="7:9" ht="15.75" hidden="1" customHeight="1" x14ac:dyDescent="0.25">
      <c r="G637" s="224"/>
      <c r="H637" s="224"/>
      <c r="I637" s="222"/>
    </row>
    <row r="638" spans="7:9" ht="15.75" hidden="1" customHeight="1" x14ac:dyDescent="0.25">
      <c r="G638" s="224"/>
      <c r="H638" s="224"/>
      <c r="I638" s="222"/>
    </row>
    <row r="639" spans="7:9" ht="15.75" hidden="1" customHeight="1" x14ac:dyDescent="0.25">
      <c r="G639" s="224"/>
      <c r="H639" s="224"/>
      <c r="I639" s="222"/>
    </row>
    <row r="640" spans="7:9" ht="15.75" hidden="1" customHeight="1" x14ac:dyDescent="0.25">
      <c r="G640" s="224"/>
      <c r="H640" s="224"/>
      <c r="I640" s="222"/>
    </row>
    <row r="641" spans="7:9" ht="15.75" hidden="1" customHeight="1" x14ac:dyDescent="0.25">
      <c r="G641" s="224"/>
      <c r="H641" s="224"/>
      <c r="I641" s="222"/>
    </row>
    <row r="642" spans="7:9" ht="15.75" hidden="1" customHeight="1" x14ac:dyDescent="0.25">
      <c r="G642" s="224"/>
      <c r="H642" s="224"/>
      <c r="I642" s="222"/>
    </row>
    <row r="643" spans="7:9" ht="15.75" hidden="1" customHeight="1" x14ac:dyDescent="0.25">
      <c r="G643" s="224"/>
      <c r="H643" s="224"/>
      <c r="I643" s="222"/>
    </row>
    <row r="644" spans="7:9" ht="15.75" hidden="1" customHeight="1" x14ac:dyDescent="0.25">
      <c r="G644" s="224"/>
      <c r="H644" s="224"/>
      <c r="I644" s="222"/>
    </row>
    <row r="645" spans="7:9" ht="15.75" hidden="1" customHeight="1" x14ac:dyDescent="0.25">
      <c r="G645" s="224"/>
      <c r="H645" s="224"/>
      <c r="I645" s="222"/>
    </row>
    <row r="646" spans="7:9" ht="15.75" hidden="1" customHeight="1" x14ac:dyDescent="0.25">
      <c r="G646" s="224"/>
      <c r="H646" s="224"/>
      <c r="I646" s="222"/>
    </row>
    <row r="647" spans="7:9" ht="15.75" hidden="1" customHeight="1" x14ac:dyDescent="0.25">
      <c r="G647" s="224"/>
      <c r="H647" s="224"/>
      <c r="I647" s="222"/>
    </row>
    <row r="648" spans="7:9" ht="15.75" hidden="1" customHeight="1" x14ac:dyDescent="0.25">
      <c r="G648" s="224"/>
      <c r="H648" s="224"/>
      <c r="I648" s="222"/>
    </row>
    <row r="649" spans="7:9" ht="15.75" hidden="1" customHeight="1" x14ac:dyDescent="0.25">
      <c r="G649" s="224"/>
      <c r="H649" s="224"/>
      <c r="I649" s="222"/>
    </row>
    <row r="650" spans="7:9" ht="15.75" hidden="1" customHeight="1" x14ac:dyDescent="0.25">
      <c r="G650" s="224"/>
      <c r="H650" s="224"/>
      <c r="I650" s="222"/>
    </row>
    <row r="651" spans="7:9" ht="15.75" hidden="1" customHeight="1" x14ac:dyDescent="0.25">
      <c r="G651" s="224"/>
      <c r="H651" s="224"/>
      <c r="I651" s="222"/>
    </row>
    <row r="652" spans="7:9" ht="15.75" hidden="1" customHeight="1" x14ac:dyDescent="0.25">
      <c r="G652" s="224"/>
      <c r="H652" s="224"/>
      <c r="I652" s="222"/>
    </row>
    <row r="653" spans="7:9" ht="15.75" hidden="1" customHeight="1" x14ac:dyDescent="0.25">
      <c r="G653" s="224"/>
      <c r="H653" s="224"/>
      <c r="I653" s="222"/>
    </row>
    <row r="654" spans="7:9" ht="15.75" hidden="1" customHeight="1" x14ac:dyDescent="0.25">
      <c r="G654" s="224"/>
      <c r="H654" s="224"/>
      <c r="I654" s="222"/>
    </row>
    <row r="655" spans="7:9" ht="15.75" hidden="1" customHeight="1" x14ac:dyDescent="0.25">
      <c r="G655" s="224"/>
      <c r="H655" s="224"/>
      <c r="I655" s="222"/>
    </row>
    <row r="656" spans="7:9" ht="15.75" hidden="1" customHeight="1" x14ac:dyDescent="0.25">
      <c r="G656" s="224"/>
      <c r="H656" s="224"/>
      <c r="I656" s="222"/>
    </row>
    <row r="657" spans="7:9" ht="15.75" hidden="1" customHeight="1" x14ac:dyDescent="0.25">
      <c r="G657" s="224"/>
      <c r="H657" s="224"/>
      <c r="I657" s="222"/>
    </row>
    <row r="658" spans="7:9" ht="15.75" hidden="1" customHeight="1" x14ac:dyDescent="0.25">
      <c r="G658" s="224"/>
      <c r="H658" s="224"/>
      <c r="I658" s="222"/>
    </row>
    <row r="659" spans="7:9" ht="15.75" hidden="1" customHeight="1" x14ac:dyDescent="0.25">
      <c r="G659" s="224"/>
      <c r="H659" s="224"/>
      <c r="I659" s="222"/>
    </row>
    <row r="660" spans="7:9" ht="15.75" hidden="1" customHeight="1" x14ac:dyDescent="0.25">
      <c r="G660" s="224"/>
      <c r="H660" s="224"/>
      <c r="I660" s="222"/>
    </row>
    <row r="661" spans="7:9" ht="15.75" hidden="1" customHeight="1" x14ac:dyDescent="0.25">
      <c r="G661" s="224"/>
      <c r="H661" s="224"/>
      <c r="I661" s="222"/>
    </row>
    <row r="662" spans="7:9" ht="15.75" hidden="1" customHeight="1" x14ac:dyDescent="0.25">
      <c r="G662" s="224"/>
      <c r="H662" s="224"/>
      <c r="I662" s="222"/>
    </row>
    <row r="663" spans="7:9" ht="15.75" hidden="1" customHeight="1" x14ac:dyDescent="0.25">
      <c r="G663" s="224"/>
      <c r="H663" s="224"/>
      <c r="I663" s="222"/>
    </row>
    <row r="664" spans="7:9" ht="15.75" hidden="1" customHeight="1" x14ac:dyDescent="0.25">
      <c r="G664" s="224"/>
      <c r="H664" s="224"/>
      <c r="I664" s="222"/>
    </row>
    <row r="665" spans="7:9" ht="15.75" hidden="1" customHeight="1" x14ac:dyDescent="0.25">
      <c r="G665" s="224"/>
      <c r="H665" s="224"/>
      <c r="I665" s="222"/>
    </row>
    <row r="666" spans="7:9" ht="15.75" hidden="1" customHeight="1" x14ac:dyDescent="0.25">
      <c r="G666" s="224"/>
      <c r="H666" s="224"/>
      <c r="I666" s="222"/>
    </row>
    <row r="667" spans="7:9" ht="15.75" hidden="1" customHeight="1" x14ac:dyDescent="0.25">
      <c r="G667" s="224"/>
      <c r="H667" s="224"/>
      <c r="I667" s="222"/>
    </row>
    <row r="668" spans="7:9" ht="15.75" hidden="1" customHeight="1" x14ac:dyDescent="0.25">
      <c r="G668" s="224"/>
      <c r="H668" s="224"/>
      <c r="I668" s="222"/>
    </row>
    <row r="669" spans="7:9" ht="15.75" hidden="1" customHeight="1" x14ac:dyDescent="0.25">
      <c r="G669" s="224"/>
      <c r="H669" s="224"/>
      <c r="I669" s="222"/>
    </row>
    <row r="670" spans="7:9" ht="15.75" hidden="1" customHeight="1" x14ac:dyDescent="0.25">
      <c r="G670" s="224"/>
      <c r="H670" s="224"/>
      <c r="I670" s="222"/>
    </row>
    <row r="671" spans="7:9" ht="15.75" hidden="1" customHeight="1" x14ac:dyDescent="0.25">
      <c r="G671" s="224"/>
      <c r="H671" s="224"/>
      <c r="I671" s="222"/>
    </row>
    <row r="672" spans="7:9" ht="15.75" hidden="1" customHeight="1" x14ac:dyDescent="0.25">
      <c r="G672" s="224"/>
      <c r="H672" s="224"/>
      <c r="I672" s="222"/>
    </row>
    <row r="673" spans="7:9" ht="15.75" hidden="1" customHeight="1" x14ac:dyDescent="0.25">
      <c r="G673" s="224"/>
      <c r="H673" s="224"/>
      <c r="I673" s="222"/>
    </row>
    <row r="674" spans="7:9" ht="15.75" hidden="1" customHeight="1" x14ac:dyDescent="0.25">
      <c r="G674" s="224"/>
      <c r="H674" s="224"/>
      <c r="I674" s="222"/>
    </row>
    <row r="675" spans="7:9" ht="15.75" hidden="1" customHeight="1" x14ac:dyDescent="0.25">
      <c r="G675" s="224"/>
      <c r="H675" s="224"/>
      <c r="I675" s="222"/>
    </row>
    <row r="676" spans="7:9" ht="15.75" hidden="1" customHeight="1" x14ac:dyDescent="0.25">
      <c r="G676" s="224"/>
      <c r="H676" s="224"/>
      <c r="I676" s="222"/>
    </row>
    <row r="677" spans="7:9" ht="15.75" hidden="1" customHeight="1" x14ac:dyDescent="0.25">
      <c r="G677" s="224"/>
      <c r="H677" s="224"/>
      <c r="I677" s="222"/>
    </row>
    <row r="678" spans="7:9" ht="15.75" hidden="1" customHeight="1" x14ac:dyDescent="0.25">
      <c r="G678" s="224"/>
      <c r="H678" s="224"/>
      <c r="I678" s="222"/>
    </row>
    <row r="679" spans="7:9" ht="15.75" hidden="1" customHeight="1" x14ac:dyDescent="0.25">
      <c r="G679" s="224"/>
      <c r="H679" s="224"/>
      <c r="I679" s="222"/>
    </row>
    <row r="680" spans="7:9" ht="15.75" hidden="1" customHeight="1" x14ac:dyDescent="0.25">
      <c r="G680" s="224"/>
      <c r="H680" s="224"/>
      <c r="I680" s="222"/>
    </row>
    <row r="681" spans="7:9" ht="15.75" hidden="1" customHeight="1" x14ac:dyDescent="0.25">
      <c r="G681" s="224"/>
      <c r="H681" s="224"/>
      <c r="I681" s="222"/>
    </row>
    <row r="682" spans="7:9" ht="15.75" hidden="1" customHeight="1" x14ac:dyDescent="0.25">
      <c r="G682" s="224"/>
      <c r="H682" s="224"/>
      <c r="I682" s="222"/>
    </row>
    <row r="683" spans="7:9" ht="15.75" hidden="1" customHeight="1" x14ac:dyDescent="0.25">
      <c r="G683" s="224"/>
      <c r="H683" s="224"/>
      <c r="I683" s="222"/>
    </row>
    <row r="684" spans="7:9" ht="15.75" hidden="1" customHeight="1" x14ac:dyDescent="0.25">
      <c r="G684" s="224"/>
      <c r="H684" s="224"/>
      <c r="I684" s="222"/>
    </row>
    <row r="685" spans="7:9" ht="15.75" hidden="1" customHeight="1" x14ac:dyDescent="0.25">
      <c r="G685" s="224"/>
      <c r="H685" s="224"/>
      <c r="I685" s="222"/>
    </row>
    <row r="686" spans="7:9" ht="15.75" hidden="1" customHeight="1" x14ac:dyDescent="0.25">
      <c r="G686" s="224"/>
      <c r="H686" s="224"/>
      <c r="I686" s="222"/>
    </row>
    <row r="687" spans="7:9" ht="15.75" hidden="1" customHeight="1" x14ac:dyDescent="0.25">
      <c r="G687" s="224"/>
      <c r="H687" s="224"/>
      <c r="I687" s="222"/>
    </row>
    <row r="688" spans="7:9" ht="15.75" hidden="1" customHeight="1" x14ac:dyDescent="0.25">
      <c r="G688" s="224"/>
      <c r="H688" s="224"/>
      <c r="I688" s="222"/>
    </row>
    <row r="689" spans="7:9" ht="15.75" hidden="1" customHeight="1" x14ac:dyDescent="0.25">
      <c r="G689" s="224"/>
      <c r="H689" s="224"/>
      <c r="I689" s="222"/>
    </row>
    <row r="690" spans="7:9" ht="15.75" hidden="1" customHeight="1" x14ac:dyDescent="0.25">
      <c r="G690" s="224"/>
      <c r="H690" s="224"/>
      <c r="I690" s="222"/>
    </row>
    <row r="691" spans="7:9" ht="15.75" hidden="1" customHeight="1" x14ac:dyDescent="0.25">
      <c r="G691" s="224"/>
      <c r="H691" s="224"/>
      <c r="I691" s="222"/>
    </row>
    <row r="692" spans="7:9" ht="15.75" hidden="1" customHeight="1" x14ac:dyDescent="0.25">
      <c r="G692" s="224"/>
      <c r="H692" s="224"/>
      <c r="I692" s="222"/>
    </row>
    <row r="693" spans="7:9" ht="15.75" hidden="1" customHeight="1" x14ac:dyDescent="0.25">
      <c r="G693" s="224"/>
      <c r="H693" s="224"/>
      <c r="I693" s="222"/>
    </row>
    <row r="694" spans="7:9" ht="15.75" hidden="1" customHeight="1" x14ac:dyDescent="0.25">
      <c r="G694" s="224"/>
      <c r="H694" s="224"/>
      <c r="I694" s="222"/>
    </row>
    <row r="695" spans="7:9" ht="15.75" hidden="1" customHeight="1" x14ac:dyDescent="0.25">
      <c r="G695" s="224"/>
      <c r="H695" s="224"/>
      <c r="I695" s="222"/>
    </row>
    <row r="696" spans="7:9" ht="15.75" hidden="1" customHeight="1" x14ac:dyDescent="0.25">
      <c r="G696" s="224"/>
      <c r="H696" s="224"/>
      <c r="I696" s="222"/>
    </row>
    <row r="697" spans="7:9" ht="15.75" hidden="1" customHeight="1" x14ac:dyDescent="0.25">
      <c r="G697" s="224"/>
      <c r="H697" s="224"/>
      <c r="I697" s="222"/>
    </row>
    <row r="698" spans="7:9" ht="15.75" hidden="1" customHeight="1" x14ac:dyDescent="0.25">
      <c r="G698" s="224"/>
      <c r="H698" s="224"/>
      <c r="I698" s="222"/>
    </row>
    <row r="699" spans="7:9" ht="15.75" hidden="1" customHeight="1" x14ac:dyDescent="0.25">
      <c r="G699" s="224"/>
      <c r="H699" s="224"/>
      <c r="I699" s="222"/>
    </row>
    <row r="700" spans="7:9" ht="15.75" hidden="1" customHeight="1" x14ac:dyDescent="0.25">
      <c r="G700" s="224"/>
      <c r="H700" s="224"/>
      <c r="I700" s="222"/>
    </row>
    <row r="701" spans="7:9" ht="15.75" hidden="1" customHeight="1" x14ac:dyDescent="0.25">
      <c r="G701" s="224"/>
      <c r="H701" s="224"/>
      <c r="I701" s="222"/>
    </row>
    <row r="702" spans="7:9" ht="15.75" hidden="1" customHeight="1" x14ac:dyDescent="0.25">
      <c r="G702" s="224"/>
      <c r="H702" s="224"/>
      <c r="I702" s="222"/>
    </row>
    <row r="703" spans="7:9" ht="15.75" hidden="1" customHeight="1" x14ac:dyDescent="0.25">
      <c r="G703" s="224"/>
      <c r="H703" s="224"/>
      <c r="I703" s="222"/>
    </row>
    <row r="704" spans="7:9" ht="15.75" hidden="1" customHeight="1" x14ac:dyDescent="0.25">
      <c r="G704" s="224"/>
      <c r="H704" s="224"/>
      <c r="I704" s="222"/>
    </row>
    <row r="705" spans="7:9" ht="15.75" hidden="1" customHeight="1" x14ac:dyDescent="0.25">
      <c r="G705" s="224"/>
      <c r="H705" s="224"/>
      <c r="I705" s="222"/>
    </row>
    <row r="706" spans="7:9" ht="15.75" hidden="1" customHeight="1" x14ac:dyDescent="0.25">
      <c r="G706" s="224"/>
      <c r="H706" s="224"/>
      <c r="I706" s="222"/>
    </row>
    <row r="707" spans="7:9" ht="15.75" hidden="1" customHeight="1" x14ac:dyDescent="0.25">
      <c r="G707" s="224"/>
      <c r="H707" s="224"/>
      <c r="I707" s="222"/>
    </row>
    <row r="708" spans="7:9" ht="15.75" hidden="1" customHeight="1" x14ac:dyDescent="0.25">
      <c r="G708" s="224"/>
      <c r="H708" s="224"/>
      <c r="I708" s="222"/>
    </row>
    <row r="709" spans="7:9" ht="15.75" hidden="1" customHeight="1" x14ac:dyDescent="0.25">
      <c r="G709" s="224"/>
      <c r="H709" s="224"/>
      <c r="I709" s="222"/>
    </row>
    <row r="710" spans="7:9" ht="15.75" hidden="1" customHeight="1" x14ac:dyDescent="0.25">
      <c r="G710" s="224"/>
      <c r="H710" s="224"/>
      <c r="I710" s="222"/>
    </row>
    <row r="711" spans="7:9" ht="15.75" hidden="1" customHeight="1" x14ac:dyDescent="0.25">
      <c r="G711" s="224"/>
      <c r="H711" s="224"/>
      <c r="I711" s="222"/>
    </row>
    <row r="712" spans="7:9" ht="15.75" hidden="1" customHeight="1" x14ac:dyDescent="0.25">
      <c r="G712" s="224"/>
      <c r="H712" s="224"/>
      <c r="I712" s="222"/>
    </row>
    <row r="713" spans="7:9" ht="15.75" hidden="1" customHeight="1" x14ac:dyDescent="0.25">
      <c r="G713" s="224"/>
      <c r="H713" s="224"/>
      <c r="I713" s="222"/>
    </row>
    <row r="714" spans="7:9" ht="15.75" hidden="1" customHeight="1" x14ac:dyDescent="0.25">
      <c r="G714" s="224"/>
      <c r="H714" s="224"/>
      <c r="I714" s="222"/>
    </row>
    <row r="715" spans="7:9" ht="15.75" hidden="1" customHeight="1" x14ac:dyDescent="0.25">
      <c r="G715" s="224"/>
      <c r="H715" s="224"/>
      <c r="I715" s="222"/>
    </row>
    <row r="716" spans="7:9" ht="15.75" hidden="1" customHeight="1" x14ac:dyDescent="0.25">
      <c r="G716" s="224"/>
      <c r="H716" s="224"/>
      <c r="I716" s="222"/>
    </row>
    <row r="717" spans="7:9" ht="15.75" hidden="1" customHeight="1" x14ac:dyDescent="0.25">
      <c r="G717" s="224"/>
      <c r="H717" s="224"/>
      <c r="I717" s="222"/>
    </row>
    <row r="718" spans="7:9" ht="15.75" hidden="1" customHeight="1" x14ac:dyDescent="0.25">
      <c r="G718" s="224"/>
      <c r="H718" s="224"/>
      <c r="I718" s="222"/>
    </row>
    <row r="719" spans="7:9" ht="15.75" hidden="1" customHeight="1" x14ac:dyDescent="0.25">
      <c r="G719" s="224"/>
      <c r="H719" s="224"/>
      <c r="I719" s="222"/>
    </row>
    <row r="720" spans="7:9" ht="15.75" hidden="1" customHeight="1" x14ac:dyDescent="0.25">
      <c r="G720" s="224"/>
      <c r="H720" s="224"/>
      <c r="I720" s="222"/>
    </row>
    <row r="721" spans="7:9" ht="15.75" hidden="1" customHeight="1" x14ac:dyDescent="0.25">
      <c r="G721" s="224"/>
      <c r="H721" s="224"/>
      <c r="I721" s="222"/>
    </row>
    <row r="722" spans="7:9" ht="15.75" hidden="1" customHeight="1" x14ac:dyDescent="0.25">
      <c r="G722" s="224"/>
      <c r="H722" s="224"/>
      <c r="I722" s="222"/>
    </row>
    <row r="723" spans="7:9" ht="15.75" hidden="1" customHeight="1" x14ac:dyDescent="0.25">
      <c r="G723" s="224"/>
      <c r="H723" s="224"/>
      <c r="I723" s="222"/>
    </row>
    <row r="724" spans="7:9" ht="15.75" hidden="1" customHeight="1" x14ac:dyDescent="0.25">
      <c r="G724" s="224"/>
      <c r="H724" s="224"/>
      <c r="I724" s="222"/>
    </row>
    <row r="725" spans="7:9" ht="15.75" hidden="1" customHeight="1" x14ac:dyDescent="0.25">
      <c r="G725" s="224"/>
      <c r="H725" s="224"/>
      <c r="I725" s="222"/>
    </row>
    <row r="726" spans="7:9" ht="15.75" hidden="1" customHeight="1" x14ac:dyDescent="0.25">
      <c r="G726" s="224"/>
      <c r="H726" s="224"/>
      <c r="I726" s="222"/>
    </row>
    <row r="727" spans="7:9" ht="15.75" hidden="1" customHeight="1" x14ac:dyDescent="0.25">
      <c r="G727" s="224"/>
      <c r="H727" s="224"/>
      <c r="I727" s="222"/>
    </row>
    <row r="728" spans="7:9" ht="15.75" hidden="1" customHeight="1" x14ac:dyDescent="0.25">
      <c r="G728" s="224"/>
      <c r="H728" s="224"/>
      <c r="I728" s="222"/>
    </row>
    <row r="729" spans="7:9" ht="15.75" hidden="1" customHeight="1" x14ac:dyDescent="0.25">
      <c r="G729" s="224"/>
      <c r="H729" s="224"/>
      <c r="I729" s="222"/>
    </row>
    <row r="730" spans="7:9" ht="15.75" hidden="1" customHeight="1" x14ac:dyDescent="0.25">
      <c r="G730" s="224"/>
      <c r="H730" s="224"/>
      <c r="I730" s="222"/>
    </row>
    <row r="731" spans="7:9" ht="15.75" hidden="1" customHeight="1" x14ac:dyDescent="0.25">
      <c r="G731" s="224"/>
      <c r="H731" s="224"/>
      <c r="I731" s="222"/>
    </row>
    <row r="732" spans="7:9" ht="15.75" hidden="1" customHeight="1" x14ac:dyDescent="0.25">
      <c r="G732" s="224"/>
      <c r="H732" s="224"/>
      <c r="I732" s="222"/>
    </row>
    <row r="733" spans="7:9" ht="15.75" hidden="1" customHeight="1" x14ac:dyDescent="0.25">
      <c r="G733" s="224"/>
      <c r="H733" s="224"/>
      <c r="I733" s="222"/>
    </row>
    <row r="734" spans="7:9" ht="15.75" hidden="1" customHeight="1" x14ac:dyDescent="0.25">
      <c r="G734" s="224"/>
      <c r="H734" s="224"/>
      <c r="I734" s="222"/>
    </row>
    <row r="735" spans="7:9" ht="15.75" hidden="1" customHeight="1" x14ac:dyDescent="0.25">
      <c r="G735" s="224"/>
      <c r="H735" s="224"/>
      <c r="I735" s="222"/>
    </row>
    <row r="736" spans="7:9" ht="15.75" hidden="1" customHeight="1" x14ac:dyDescent="0.25">
      <c r="G736" s="224"/>
      <c r="H736" s="224"/>
      <c r="I736" s="222"/>
    </row>
    <row r="737" spans="7:9" ht="15.75" hidden="1" customHeight="1" x14ac:dyDescent="0.25">
      <c r="G737" s="224"/>
      <c r="H737" s="224"/>
      <c r="I737" s="222"/>
    </row>
    <row r="738" spans="7:9" ht="15.75" hidden="1" customHeight="1" x14ac:dyDescent="0.25">
      <c r="G738" s="224"/>
      <c r="H738" s="224"/>
      <c r="I738" s="222"/>
    </row>
    <row r="739" spans="7:9" ht="15.75" hidden="1" customHeight="1" x14ac:dyDescent="0.25">
      <c r="G739" s="224"/>
      <c r="H739" s="224"/>
      <c r="I739" s="222"/>
    </row>
    <row r="740" spans="7:9" ht="15.75" hidden="1" customHeight="1" x14ac:dyDescent="0.25">
      <c r="G740" s="224"/>
      <c r="H740" s="224"/>
      <c r="I740" s="222"/>
    </row>
    <row r="741" spans="7:9" ht="15.75" hidden="1" customHeight="1" x14ac:dyDescent="0.25">
      <c r="G741" s="224"/>
      <c r="H741" s="224"/>
      <c r="I741" s="222"/>
    </row>
    <row r="742" spans="7:9" ht="15.75" hidden="1" customHeight="1" x14ac:dyDescent="0.25">
      <c r="G742" s="224"/>
      <c r="H742" s="224"/>
      <c r="I742" s="222"/>
    </row>
    <row r="743" spans="7:9" ht="15.75" hidden="1" customHeight="1" x14ac:dyDescent="0.25">
      <c r="G743" s="224"/>
      <c r="H743" s="224"/>
      <c r="I743" s="222"/>
    </row>
    <row r="744" spans="7:9" ht="15.75" hidden="1" customHeight="1" x14ac:dyDescent="0.25">
      <c r="G744" s="224"/>
      <c r="H744" s="224"/>
      <c r="I744" s="222"/>
    </row>
    <row r="745" spans="7:9" ht="15.75" hidden="1" customHeight="1" x14ac:dyDescent="0.25">
      <c r="G745" s="224"/>
      <c r="H745" s="224"/>
      <c r="I745" s="222"/>
    </row>
    <row r="746" spans="7:9" ht="15.75" hidden="1" customHeight="1" x14ac:dyDescent="0.25">
      <c r="G746" s="224"/>
      <c r="H746" s="224"/>
      <c r="I746" s="222"/>
    </row>
    <row r="747" spans="7:9" ht="15.75" hidden="1" customHeight="1" x14ac:dyDescent="0.25">
      <c r="G747" s="224"/>
      <c r="H747" s="224"/>
      <c r="I747" s="222"/>
    </row>
    <row r="748" spans="7:9" ht="15.75" hidden="1" customHeight="1" x14ac:dyDescent="0.25">
      <c r="G748" s="224"/>
      <c r="H748" s="224"/>
      <c r="I748" s="222"/>
    </row>
    <row r="749" spans="7:9" ht="15.75" hidden="1" customHeight="1" x14ac:dyDescent="0.25">
      <c r="G749" s="224"/>
      <c r="H749" s="224"/>
      <c r="I749" s="222"/>
    </row>
    <row r="750" spans="7:9" ht="15.75" hidden="1" customHeight="1" x14ac:dyDescent="0.25">
      <c r="G750" s="224"/>
      <c r="H750" s="224"/>
      <c r="I750" s="222"/>
    </row>
    <row r="751" spans="7:9" ht="15.75" hidden="1" customHeight="1" x14ac:dyDescent="0.25">
      <c r="G751" s="224"/>
      <c r="H751" s="224"/>
      <c r="I751" s="222"/>
    </row>
    <row r="752" spans="7:9" ht="15.75" hidden="1" customHeight="1" x14ac:dyDescent="0.25">
      <c r="G752" s="224"/>
      <c r="H752" s="224"/>
      <c r="I752" s="222"/>
    </row>
    <row r="753" spans="7:9" ht="15.75" hidden="1" customHeight="1" x14ac:dyDescent="0.25">
      <c r="G753" s="224"/>
      <c r="H753" s="224"/>
      <c r="I753" s="222"/>
    </row>
    <row r="754" spans="7:9" ht="15.75" hidden="1" customHeight="1" x14ac:dyDescent="0.25">
      <c r="G754" s="224"/>
      <c r="H754" s="224"/>
      <c r="I754" s="222"/>
    </row>
    <row r="755" spans="7:9" ht="15.75" hidden="1" customHeight="1" x14ac:dyDescent="0.25">
      <c r="G755" s="224"/>
      <c r="H755" s="224"/>
      <c r="I755" s="222"/>
    </row>
    <row r="756" spans="7:9" ht="15.75" hidden="1" customHeight="1" x14ac:dyDescent="0.25">
      <c r="G756" s="224"/>
      <c r="H756" s="224"/>
      <c r="I756" s="222"/>
    </row>
    <row r="757" spans="7:9" ht="15.75" hidden="1" customHeight="1" x14ac:dyDescent="0.25">
      <c r="G757" s="224"/>
      <c r="H757" s="224"/>
      <c r="I757" s="222"/>
    </row>
    <row r="758" spans="7:9" ht="15.75" hidden="1" customHeight="1" x14ac:dyDescent="0.25">
      <c r="G758" s="224"/>
      <c r="H758" s="224"/>
      <c r="I758" s="222"/>
    </row>
    <row r="759" spans="7:9" ht="15.75" hidden="1" customHeight="1" x14ac:dyDescent="0.25">
      <c r="G759" s="224"/>
      <c r="H759" s="224"/>
      <c r="I759" s="222"/>
    </row>
    <row r="760" spans="7:9" ht="15.75" hidden="1" customHeight="1" x14ac:dyDescent="0.25">
      <c r="G760" s="224"/>
      <c r="H760" s="224"/>
      <c r="I760" s="222"/>
    </row>
    <row r="761" spans="7:9" ht="15.75" hidden="1" customHeight="1" x14ac:dyDescent="0.25">
      <c r="G761" s="224"/>
      <c r="H761" s="224"/>
      <c r="I761" s="222"/>
    </row>
    <row r="762" spans="7:9" ht="15.75" hidden="1" customHeight="1" x14ac:dyDescent="0.25">
      <c r="G762" s="224"/>
      <c r="H762" s="224"/>
      <c r="I762" s="222"/>
    </row>
    <row r="763" spans="7:9" ht="15.75" hidden="1" customHeight="1" x14ac:dyDescent="0.25">
      <c r="G763" s="224"/>
      <c r="H763" s="224"/>
      <c r="I763" s="222"/>
    </row>
    <row r="764" spans="7:9" ht="15.75" hidden="1" customHeight="1" x14ac:dyDescent="0.25">
      <c r="G764" s="224"/>
      <c r="H764" s="224"/>
      <c r="I764" s="222"/>
    </row>
    <row r="765" spans="7:9" ht="15.75" hidden="1" customHeight="1" x14ac:dyDescent="0.25">
      <c r="G765" s="224"/>
      <c r="H765" s="224"/>
      <c r="I765" s="222"/>
    </row>
    <row r="766" spans="7:9" ht="15.75" hidden="1" customHeight="1" x14ac:dyDescent="0.25">
      <c r="G766" s="224"/>
      <c r="H766" s="224"/>
      <c r="I766" s="222"/>
    </row>
    <row r="767" spans="7:9" ht="15.75" hidden="1" customHeight="1" x14ac:dyDescent="0.25">
      <c r="G767" s="224"/>
      <c r="H767" s="224"/>
      <c r="I767" s="222"/>
    </row>
    <row r="768" spans="7:9" ht="15.75" hidden="1" customHeight="1" x14ac:dyDescent="0.25">
      <c r="G768" s="224"/>
      <c r="H768" s="224"/>
      <c r="I768" s="222"/>
    </row>
    <row r="769" spans="7:9" ht="15.75" hidden="1" customHeight="1" x14ac:dyDescent="0.25">
      <c r="G769" s="224"/>
      <c r="H769" s="224"/>
      <c r="I769" s="222"/>
    </row>
    <row r="770" spans="7:9" ht="15.75" hidden="1" customHeight="1" x14ac:dyDescent="0.25">
      <c r="G770" s="224"/>
      <c r="H770" s="224"/>
      <c r="I770" s="222"/>
    </row>
    <row r="771" spans="7:9" ht="15.75" hidden="1" customHeight="1" x14ac:dyDescent="0.25">
      <c r="G771" s="224"/>
      <c r="H771" s="224"/>
      <c r="I771" s="222"/>
    </row>
    <row r="772" spans="7:9" ht="15.75" hidden="1" customHeight="1" x14ac:dyDescent="0.25">
      <c r="G772" s="224"/>
      <c r="H772" s="224"/>
      <c r="I772" s="222"/>
    </row>
    <row r="773" spans="7:9" ht="15.75" hidden="1" customHeight="1" x14ac:dyDescent="0.25">
      <c r="G773" s="224"/>
      <c r="H773" s="224"/>
      <c r="I773" s="222"/>
    </row>
    <row r="774" spans="7:9" ht="15.75" hidden="1" customHeight="1" x14ac:dyDescent="0.25">
      <c r="G774" s="224"/>
      <c r="H774" s="224"/>
      <c r="I774" s="222"/>
    </row>
    <row r="775" spans="7:9" ht="15.75" hidden="1" customHeight="1" x14ac:dyDescent="0.25">
      <c r="G775" s="224"/>
      <c r="H775" s="224"/>
      <c r="I775" s="222"/>
    </row>
    <row r="776" spans="7:9" ht="15.75" hidden="1" customHeight="1" x14ac:dyDescent="0.25">
      <c r="G776" s="224"/>
      <c r="H776" s="224"/>
      <c r="I776" s="222"/>
    </row>
    <row r="777" spans="7:9" ht="15.75" hidden="1" customHeight="1" x14ac:dyDescent="0.25">
      <c r="G777" s="224"/>
      <c r="H777" s="224"/>
      <c r="I777" s="222"/>
    </row>
    <row r="778" spans="7:9" ht="15.75" hidden="1" customHeight="1" x14ac:dyDescent="0.25">
      <c r="G778" s="224"/>
      <c r="H778" s="224"/>
      <c r="I778" s="222"/>
    </row>
    <row r="779" spans="7:9" ht="15.75" hidden="1" customHeight="1" x14ac:dyDescent="0.25">
      <c r="G779" s="224"/>
      <c r="H779" s="224"/>
      <c r="I779" s="222"/>
    </row>
    <row r="780" spans="7:9" ht="15.75" hidden="1" customHeight="1" x14ac:dyDescent="0.25">
      <c r="G780" s="224"/>
      <c r="H780" s="224"/>
      <c r="I780" s="222"/>
    </row>
    <row r="781" spans="7:9" ht="15.75" hidden="1" customHeight="1" x14ac:dyDescent="0.25">
      <c r="G781" s="224"/>
      <c r="H781" s="224"/>
      <c r="I781" s="222"/>
    </row>
    <row r="782" spans="7:9" ht="15.75" hidden="1" customHeight="1" x14ac:dyDescent="0.25">
      <c r="G782" s="224"/>
      <c r="H782" s="224"/>
      <c r="I782" s="222"/>
    </row>
    <row r="783" spans="7:9" ht="15.75" hidden="1" customHeight="1" x14ac:dyDescent="0.25">
      <c r="G783" s="224"/>
      <c r="H783" s="224"/>
      <c r="I783" s="222"/>
    </row>
    <row r="784" spans="7:9" ht="15.75" hidden="1" customHeight="1" x14ac:dyDescent="0.25">
      <c r="G784" s="224"/>
      <c r="H784" s="224"/>
      <c r="I784" s="222"/>
    </row>
    <row r="785" spans="7:9" ht="15.75" hidden="1" customHeight="1" x14ac:dyDescent="0.25">
      <c r="G785" s="224"/>
      <c r="H785" s="224"/>
      <c r="I785" s="222"/>
    </row>
    <row r="786" spans="7:9" ht="15.75" hidden="1" customHeight="1" x14ac:dyDescent="0.25">
      <c r="G786" s="224"/>
      <c r="H786" s="224"/>
      <c r="I786" s="222"/>
    </row>
    <row r="787" spans="7:9" ht="15.75" hidden="1" customHeight="1" x14ac:dyDescent="0.25">
      <c r="G787" s="224"/>
      <c r="H787" s="224"/>
      <c r="I787" s="222"/>
    </row>
    <row r="788" spans="7:9" ht="15.75" hidden="1" customHeight="1" x14ac:dyDescent="0.25">
      <c r="G788" s="224"/>
      <c r="H788" s="224"/>
      <c r="I788" s="222"/>
    </row>
    <row r="789" spans="7:9" ht="15.75" hidden="1" customHeight="1" x14ac:dyDescent="0.25">
      <c r="G789" s="224"/>
      <c r="H789" s="224"/>
      <c r="I789" s="222"/>
    </row>
    <row r="790" spans="7:9" ht="15.75" hidden="1" customHeight="1" x14ac:dyDescent="0.25">
      <c r="G790" s="224"/>
      <c r="H790" s="224"/>
      <c r="I790" s="222"/>
    </row>
    <row r="791" spans="7:9" ht="15.75" hidden="1" customHeight="1" x14ac:dyDescent="0.25">
      <c r="G791" s="224"/>
      <c r="H791" s="224"/>
      <c r="I791" s="222"/>
    </row>
    <row r="792" spans="7:9" ht="15.75" hidden="1" customHeight="1" x14ac:dyDescent="0.25">
      <c r="G792" s="224"/>
      <c r="H792" s="224"/>
      <c r="I792" s="222"/>
    </row>
    <row r="793" spans="7:9" ht="15.75" hidden="1" customHeight="1" x14ac:dyDescent="0.25">
      <c r="G793" s="224"/>
      <c r="H793" s="224"/>
      <c r="I793" s="222"/>
    </row>
    <row r="794" spans="7:9" ht="15.75" hidden="1" customHeight="1" x14ac:dyDescent="0.25">
      <c r="G794" s="224"/>
      <c r="H794" s="224"/>
      <c r="I794" s="222"/>
    </row>
    <row r="795" spans="7:9" ht="15.75" hidden="1" customHeight="1" x14ac:dyDescent="0.25">
      <c r="G795" s="224"/>
      <c r="H795" s="224"/>
      <c r="I795" s="222"/>
    </row>
    <row r="796" spans="7:9" ht="15.75" hidden="1" customHeight="1" x14ac:dyDescent="0.25">
      <c r="G796" s="224"/>
      <c r="H796" s="224"/>
      <c r="I796" s="222"/>
    </row>
    <row r="797" spans="7:9" ht="15.75" hidden="1" customHeight="1" x14ac:dyDescent="0.25">
      <c r="G797" s="224"/>
      <c r="H797" s="224"/>
      <c r="I797" s="222"/>
    </row>
    <row r="798" spans="7:9" ht="15.75" hidden="1" customHeight="1" x14ac:dyDescent="0.25">
      <c r="G798" s="224"/>
      <c r="H798" s="224"/>
      <c r="I798" s="222"/>
    </row>
    <row r="799" spans="7:9" ht="15.75" hidden="1" customHeight="1" x14ac:dyDescent="0.25">
      <c r="G799" s="224"/>
      <c r="H799" s="224"/>
      <c r="I799" s="222"/>
    </row>
    <row r="800" spans="7:9" ht="15.75" hidden="1" customHeight="1" x14ac:dyDescent="0.25">
      <c r="G800" s="224"/>
      <c r="H800" s="224"/>
      <c r="I800" s="222"/>
    </row>
    <row r="801" spans="7:9" ht="15.75" hidden="1" customHeight="1" x14ac:dyDescent="0.25">
      <c r="G801" s="224"/>
      <c r="H801" s="224"/>
      <c r="I801" s="222"/>
    </row>
    <row r="802" spans="7:9" ht="15.75" hidden="1" customHeight="1" x14ac:dyDescent="0.25">
      <c r="G802" s="224"/>
      <c r="H802" s="224"/>
      <c r="I802" s="222"/>
    </row>
    <row r="803" spans="7:9" ht="15.75" hidden="1" customHeight="1" x14ac:dyDescent="0.25">
      <c r="G803" s="224"/>
      <c r="H803" s="224"/>
      <c r="I803" s="222"/>
    </row>
    <row r="804" spans="7:9" ht="15.75" hidden="1" customHeight="1" x14ac:dyDescent="0.25">
      <c r="G804" s="224"/>
      <c r="H804" s="224"/>
      <c r="I804" s="222"/>
    </row>
    <row r="805" spans="7:9" ht="15.75" hidden="1" customHeight="1" x14ac:dyDescent="0.25">
      <c r="G805" s="224"/>
      <c r="H805" s="224"/>
      <c r="I805" s="222"/>
    </row>
    <row r="806" spans="7:9" ht="15.75" hidden="1" customHeight="1" x14ac:dyDescent="0.25">
      <c r="G806" s="224"/>
      <c r="H806" s="224"/>
      <c r="I806" s="222"/>
    </row>
    <row r="807" spans="7:9" ht="15.75" hidden="1" customHeight="1" x14ac:dyDescent="0.25">
      <c r="G807" s="224"/>
      <c r="H807" s="224"/>
      <c r="I807" s="222"/>
    </row>
    <row r="808" spans="7:9" ht="15.75" hidden="1" customHeight="1" x14ac:dyDescent="0.25">
      <c r="G808" s="224"/>
      <c r="H808" s="224"/>
      <c r="I808" s="222"/>
    </row>
    <row r="809" spans="7:9" ht="15.75" hidden="1" customHeight="1" x14ac:dyDescent="0.25">
      <c r="G809" s="224"/>
      <c r="H809" s="224"/>
      <c r="I809" s="222"/>
    </row>
    <row r="810" spans="7:9" ht="15.75" hidden="1" customHeight="1" x14ac:dyDescent="0.25">
      <c r="G810" s="224"/>
      <c r="H810" s="224"/>
      <c r="I810" s="222"/>
    </row>
    <row r="811" spans="7:9" ht="15.75" hidden="1" customHeight="1" x14ac:dyDescent="0.25">
      <c r="G811" s="224"/>
      <c r="H811" s="224"/>
      <c r="I811" s="222"/>
    </row>
    <row r="812" spans="7:9" ht="15.75" hidden="1" customHeight="1" x14ac:dyDescent="0.25">
      <c r="G812" s="224"/>
      <c r="H812" s="224"/>
      <c r="I812" s="222"/>
    </row>
    <row r="813" spans="7:9" ht="15.75" hidden="1" customHeight="1" x14ac:dyDescent="0.25">
      <c r="G813" s="224"/>
      <c r="H813" s="224"/>
      <c r="I813" s="222"/>
    </row>
    <row r="814" spans="7:9" ht="15.75" hidden="1" customHeight="1" x14ac:dyDescent="0.25">
      <c r="G814" s="224"/>
      <c r="H814" s="224"/>
      <c r="I814" s="222"/>
    </row>
    <row r="815" spans="7:9" ht="15.75" hidden="1" customHeight="1" x14ac:dyDescent="0.25">
      <c r="G815" s="224"/>
      <c r="H815" s="224"/>
      <c r="I815" s="222"/>
    </row>
    <row r="816" spans="7:9" ht="15.75" hidden="1" customHeight="1" x14ac:dyDescent="0.25">
      <c r="G816" s="224"/>
      <c r="H816" s="224"/>
      <c r="I816" s="222"/>
    </row>
    <row r="817" spans="7:9" ht="15.75" hidden="1" customHeight="1" x14ac:dyDescent="0.25">
      <c r="G817" s="224"/>
      <c r="H817" s="224"/>
      <c r="I817" s="222"/>
    </row>
    <row r="818" spans="7:9" ht="15.75" hidden="1" customHeight="1" x14ac:dyDescent="0.25">
      <c r="G818" s="224"/>
      <c r="H818" s="224"/>
      <c r="I818" s="222"/>
    </row>
    <row r="819" spans="7:9" ht="15.75" hidden="1" customHeight="1" x14ac:dyDescent="0.25">
      <c r="G819" s="224"/>
      <c r="H819" s="224"/>
      <c r="I819" s="222"/>
    </row>
    <row r="820" spans="7:9" ht="15.75" hidden="1" customHeight="1" x14ac:dyDescent="0.25">
      <c r="G820" s="224"/>
      <c r="H820" s="224"/>
      <c r="I820" s="222"/>
    </row>
    <row r="821" spans="7:9" ht="15.75" hidden="1" customHeight="1" x14ac:dyDescent="0.25">
      <c r="G821" s="224"/>
      <c r="H821" s="224"/>
      <c r="I821" s="222"/>
    </row>
    <row r="822" spans="7:9" ht="15.75" hidden="1" customHeight="1" x14ac:dyDescent="0.25">
      <c r="G822" s="224"/>
      <c r="H822" s="224"/>
      <c r="I822" s="222"/>
    </row>
    <row r="823" spans="7:9" ht="15.75" hidden="1" customHeight="1" x14ac:dyDescent="0.25">
      <c r="G823" s="224"/>
      <c r="H823" s="224"/>
      <c r="I823" s="222"/>
    </row>
    <row r="824" spans="7:9" ht="15.75" hidden="1" customHeight="1" x14ac:dyDescent="0.25">
      <c r="G824" s="224"/>
      <c r="H824" s="224"/>
      <c r="I824" s="222"/>
    </row>
    <row r="825" spans="7:9" ht="15.75" hidden="1" customHeight="1" x14ac:dyDescent="0.25">
      <c r="G825" s="224"/>
      <c r="H825" s="224"/>
      <c r="I825" s="222"/>
    </row>
    <row r="826" spans="7:9" ht="15.75" hidden="1" customHeight="1" x14ac:dyDescent="0.25">
      <c r="G826" s="224"/>
      <c r="H826" s="224"/>
      <c r="I826" s="222"/>
    </row>
    <row r="827" spans="7:9" ht="15.75" hidden="1" customHeight="1" x14ac:dyDescent="0.25">
      <c r="G827" s="224"/>
      <c r="H827" s="224"/>
      <c r="I827" s="222"/>
    </row>
    <row r="828" spans="7:9" ht="15.75" hidden="1" customHeight="1" x14ac:dyDescent="0.25">
      <c r="G828" s="224"/>
      <c r="H828" s="224"/>
      <c r="I828" s="222"/>
    </row>
    <row r="829" spans="7:9" ht="15.75" hidden="1" customHeight="1" x14ac:dyDescent="0.25">
      <c r="G829" s="224"/>
      <c r="H829" s="224"/>
      <c r="I829" s="222"/>
    </row>
    <row r="830" spans="7:9" ht="15.75" hidden="1" customHeight="1" x14ac:dyDescent="0.25">
      <c r="G830" s="224"/>
      <c r="H830" s="224"/>
      <c r="I830" s="222"/>
    </row>
    <row r="831" spans="7:9" ht="15.75" hidden="1" customHeight="1" x14ac:dyDescent="0.25">
      <c r="G831" s="224"/>
      <c r="H831" s="224"/>
      <c r="I831" s="222"/>
    </row>
    <row r="832" spans="7:9" ht="15.75" hidden="1" customHeight="1" x14ac:dyDescent="0.25">
      <c r="G832" s="224"/>
      <c r="H832" s="224"/>
      <c r="I832" s="222"/>
    </row>
    <row r="833" spans="7:9" ht="15.75" hidden="1" customHeight="1" x14ac:dyDescent="0.25">
      <c r="G833" s="224"/>
      <c r="H833" s="224"/>
      <c r="I833" s="222"/>
    </row>
    <row r="834" spans="7:9" ht="15.75" hidden="1" customHeight="1" x14ac:dyDescent="0.25">
      <c r="G834" s="224"/>
      <c r="H834" s="224"/>
      <c r="I834" s="222"/>
    </row>
    <row r="835" spans="7:9" ht="15.75" hidden="1" customHeight="1" x14ac:dyDescent="0.25">
      <c r="G835" s="224"/>
      <c r="H835" s="224"/>
      <c r="I835" s="222"/>
    </row>
    <row r="836" spans="7:9" ht="15.75" hidden="1" customHeight="1" x14ac:dyDescent="0.25">
      <c r="G836" s="224"/>
      <c r="H836" s="224"/>
      <c r="I836" s="222"/>
    </row>
    <row r="837" spans="7:9" ht="15.75" hidden="1" customHeight="1" x14ac:dyDescent="0.25">
      <c r="G837" s="224"/>
      <c r="H837" s="224"/>
      <c r="I837" s="222"/>
    </row>
    <row r="838" spans="7:9" ht="15.75" hidden="1" customHeight="1" x14ac:dyDescent="0.25">
      <c r="G838" s="224"/>
      <c r="H838" s="224"/>
      <c r="I838" s="222"/>
    </row>
    <row r="839" spans="7:9" ht="15.75" hidden="1" customHeight="1" x14ac:dyDescent="0.25">
      <c r="G839" s="224"/>
      <c r="H839" s="224"/>
      <c r="I839" s="222"/>
    </row>
    <row r="840" spans="7:9" ht="15.75" hidden="1" customHeight="1" x14ac:dyDescent="0.25">
      <c r="G840" s="224"/>
      <c r="H840" s="224"/>
      <c r="I840" s="222"/>
    </row>
    <row r="841" spans="7:9" ht="15.75" hidden="1" customHeight="1" x14ac:dyDescent="0.25">
      <c r="G841" s="224"/>
      <c r="H841" s="224"/>
      <c r="I841" s="222"/>
    </row>
    <row r="842" spans="7:9" ht="15.75" hidden="1" customHeight="1" x14ac:dyDescent="0.25">
      <c r="G842" s="224"/>
      <c r="H842" s="224"/>
      <c r="I842" s="222"/>
    </row>
    <row r="843" spans="7:9" ht="15.75" hidden="1" customHeight="1" x14ac:dyDescent="0.25">
      <c r="G843" s="224"/>
      <c r="H843" s="224"/>
      <c r="I843" s="222"/>
    </row>
    <row r="844" spans="7:9" ht="15.75" hidden="1" customHeight="1" x14ac:dyDescent="0.25">
      <c r="G844" s="224"/>
      <c r="H844" s="224"/>
      <c r="I844" s="222"/>
    </row>
    <row r="845" spans="7:9" ht="15.75" hidden="1" customHeight="1" x14ac:dyDescent="0.25">
      <c r="G845" s="224"/>
      <c r="H845" s="224"/>
      <c r="I845" s="222"/>
    </row>
    <row r="846" spans="7:9" ht="15.75" hidden="1" customHeight="1" x14ac:dyDescent="0.25">
      <c r="G846" s="224"/>
      <c r="H846" s="224"/>
      <c r="I846" s="222"/>
    </row>
    <row r="847" spans="7:9" ht="15.75" hidden="1" customHeight="1" x14ac:dyDescent="0.25">
      <c r="G847" s="224"/>
      <c r="H847" s="224"/>
      <c r="I847" s="222"/>
    </row>
    <row r="848" spans="7:9" ht="15.75" hidden="1" customHeight="1" x14ac:dyDescent="0.25">
      <c r="G848" s="224"/>
      <c r="H848" s="224"/>
      <c r="I848" s="222"/>
    </row>
    <row r="849" spans="7:9" ht="15.75" hidden="1" customHeight="1" x14ac:dyDescent="0.25">
      <c r="G849" s="224"/>
      <c r="H849" s="224"/>
      <c r="I849" s="222"/>
    </row>
    <row r="850" spans="7:9" ht="15.75" hidden="1" customHeight="1" x14ac:dyDescent="0.25">
      <c r="G850" s="224"/>
      <c r="H850" s="224"/>
      <c r="I850" s="222"/>
    </row>
    <row r="851" spans="7:9" ht="15.75" hidden="1" customHeight="1" x14ac:dyDescent="0.25">
      <c r="G851" s="224"/>
      <c r="H851" s="224"/>
      <c r="I851" s="222"/>
    </row>
    <row r="852" spans="7:9" ht="15.75" hidden="1" customHeight="1" x14ac:dyDescent="0.25">
      <c r="G852" s="224"/>
      <c r="H852" s="224"/>
      <c r="I852" s="222"/>
    </row>
    <row r="853" spans="7:9" ht="15.75" hidden="1" customHeight="1" x14ac:dyDescent="0.25">
      <c r="G853" s="224"/>
      <c r="H853" s="224"/>
      <c r="I853" s="222"/>
    </row>
    <row r="854" spans="7:9" ht="15.75" hidden="1" customHeight="1" x14ac:dyDescent="0.25">
      <c r="G854" s="224"/>
      <c r="H854" s="224"/>
      <c r="I854" s="222"/>
    </row>
    <row r="855" spans="7:9" ht="15.75" hidden="1" customHeight="1" x14ac:dyDescent="0.25">
      <c r="G855" s="224"/>
      <c r="H855" s="224"/>
      <c r="I855" s="222"/>
    </row>
    <row r="856" spans="7:9" ht="15.75" hidden="1" customHeight="1" x14ac:dyDescent="0.25">
      <c r="G856" s="224"/>
      <c r="H856" s="224"/>
      <c r="I856" s="222"/>
    </row>
    <row r="857" spans="7:9" ht="15.75" hidden="1" customHeight="1" x14ac:dyDescent="0.25">
      <c r="G857" s="224"/>
      <c r="H857" s="224"/>
      <c r="I857" s="222"/>
    </row>
    <row r="858" spans="7:9" ht="15.75" hidden="1" customHeight="1" x14ac:dyDescent="0.25">
      <c r="G858" s="224"/>
      <c r="H858" s="224"/>
      <c r="I858" s="222"/>
    </row>
    <row r="859" spans="7:9" ht="15.75" hidden="1" customHeight="1" x14ac:dyDescent="0.25">
      <c r="G859" s="224"/>
      <c r="H859" s="224"/>
      <c r="I859" s="222"/>
    </row>
    <row r="860" spans="7:9" ht="15.75" hidden="1" customHeight="1" x14ac:dyDescent="0.25">
      <c r="G860" s="224"/>
      <c r="H860" s="224"/>
      <c r="I860" s="222"/>
    </row>
    <row r="861" spans="7:9" ht="15.75" hidden="1" customHeight="1" x14ac:dyDescent="0.25">
      <c r="G861" s="224"/>
      <c r="H861" s="224"/>
      <c r="I861" s="222"/>
    </row>
    <row r="862" spans="7:9" ht="15.75" hidden="1" customHeight="1" x14ac:dyDescent="0.25">
      <c r="G862" s="224"/>
      <c r="H862" s="224"/>
      <c r="I862" s="222"/>
    </row>
    <row r="863" spans="7:9" ht="15.75" hidden="1" customHeight="1" x14ac:dyDescent="0.25">
      <c r="G863" s="224"/>
      <c r="H863" s="224"/>
      <c r="I863" s="222"/>
    </row>
    <row r="864" spans="7:9" ht="15.75" hidden="1" customHeight="1" x14ac:dyDescent="0.25">
      <c r="G864" s="224"/>
      <c r="H864" s="224"/>
      <c r="I864" s="222"/>
    </row>
    <row r="865" spans="7:9" ht="15.75" hidden="1" customHeight="1" x14ac:dyDescent="0.25">
      <c r="G865" s="224"/>
      <c r="H865" s="224"/>
      <c r="I865" s="222"/>
    </row>
    <row r="866" spans="7:9" ht="15.75" hidden="1" customHeight="1" x14ac:dyDescent="0.25">
      <c r="G866" s="224"/>
      <c r="H866" s="224"/>
      <c r="I866" s="222"/>
    </row>
    <row r="867" spans="7:9" ht="15.75" hidden="1" customHeight="1" x14ac:dyDescent="0.25">
      <c r="G867" s="224"/>
      <c r="H867" s="224"/>
      <c r="I867" s="222"/>
    </row>
    <row r="868" spans="7:9" ht="15.75" hidden="1" customHeight="1" x14ac:dyDescent="0.25">
      <c r="G868" s="224"/>
      <c r="H868" s="224"/>
      <c r="I868" s="222"/>
    </row>
    <row r="869" spans="7:9" ht="15.75" hidden="1" customHeight="1" x14ac:dyDescent="0.25">
      <c r="G869" s="224"/>
      <c r="H869" s="224"/>
      <c r="I869" s="222"/>
    </row>
    <row r="870" spans="7:9" ht="15.75" hidden="1" customHeight="1" x14ac:dyDescent="0.25">
      <c r="G870" s="224"/>
      <c r="H870" s="224"/>
      <c r="I870" s="222"/>
    </row>
    <row r="871" spans="7:9" ht="15.75" hidden="1" customHeight="1" x14ac:dyDescent="0.25">
      <c r="G871" s="224"/>
      <c r="H871" s="224"/>
      <c r="I871" s="222"/>
    </row>
    <row r="872" spans="7:9" ht="15.75" hidden="1" customHeight="1" x14ac:dyDescent="0.25">
      <c r="G872" s="224"/>
      <c r="H872" s="224"/>
      <c r="I872" s="222"/>
    </row>
    <row r="873" spans="7:9" ht="15.75" hidden="1" customHeight="1" x14ac:dyDescent="0.25">
      <c r="G873" s="224"/>
      <c r="H873" s="224"/>
      <c r="I873" s="222"/>
    </row>
    <row r="874" spans="7:9" ht="15.75" hidden="1" customHeight="1" x14ac:dyDescent="0.25">
      <c r="G874" s="224"/>
      <c r="H874" s="224"/>
      <c r="I874" s="222"/>
    </row>
    <row r="875" spans="7:9" ht="15.75" hidden="1" customHeight="1" x14ac:dyDescent="0.25">
      <c r="G875" s="224"/>
      <c r="H875" s="224"/>
      <c r="I875" s="222"/>
    </row>
    <row r="876" spans="7:9" ht="15.75" hidden="1" customHeight="1" x14ac:dyDescent="0.25">
      <c r="G876" s="224"/>
      <c r="H876" s="224"/>
      <c r="I876" s="222"/>
    </row>
    <row r="877" spans="7:9" ht="15.75" hidden="1" customHeight="1" x14ac:dyDescent="0.25">
      <c r="G877" s="224"/>
      <c r="H877" s="224"/>
      <c r="I877" s="222"/>
    </row>
    <row r="878" spans="7:9" ht="15.75" hidden="1" customHeight="1" x14ac:dyDescent="0.25">
      <c r="G878" s="224"/>
      <c r="H878" s="224"/>
      <c r="I878" s="222"/>
    </row>
    <row r="879" spans="7:9" ht="15.75" hidden="1" customHeight="1" x14ac:dyDescent="0.25">
      <c r="G879" s="224"/>
      <c r="H879" s="224"/>
      <c r="I879" s="222"/>
    </row>
    <row r="880" spans="7:9" ht="15.75" hidden="1" customHeight="1" x14ac:dyDescent="0.25">
      <c r="G880" s="224"/>
      <c r="H880" s="224"/>
      <c r="I880" s="222"/>
    </row>
    <row r="881" spans="7:9" ht="15.75" hidden="1" customHeight="1" x14ac:dyDescent="0.25">
      <c r="G881" s="224"/>
      <c r="H881" s="224"/>
      <c r="I881" s="222"/>
    </row>
    <row r="882" spans="7:9" ht="15.75" hidden="1" customHeight="1" x14ac:dyDescent="0.25">
      <c r="G882" s="224"/>
      <c r="H882" s="224"/>
      <c r="I882" s="222"/>
    </row>
    <row r="883" spans="7:9" ht="15.75" hidden="1" customHeight="1" x14ac:dyDescent="0.25">
      <c r="G883" s="224"/>
      <c r="H883" s="224"/>
      <c r="I883" s="222"/>
    </row>
    <row r="884" spans="7:9" ht="15.75" hidden="1" customHeight="1" x14ac:dyDescent="0.25">
      <c r="G884" s="224"/>
      <c r="H884" s="224"/>
      <c r="I884" s="222"/>
    </row>
    <row r="885" spans="7:9" ht="15.75" hidden="1" customHeight="1" x14ac:dyDescent="0.25">
      <c r="G885" s="224"/>
      <c r="H885" s="224"/>
      <c r="I885" s="222"/>
    </row>
    <row r="886" spans="7:9" ht="15.75" hidden="1" customHeight="1" x14ac:dyDescent="0.25">
      <c r="G886" s="224"/>
      <c r="H886" s="224"/>
      <c r="I886" s="222"/>
    </row>
    <row r="887" spans="7:9" ht="15.75" hidden="1" customHeight="1" x14ac:dyDescent="0.25">
      <c r="G887" s="224"/>
      <c r="H887" s="224"/>
      <c r="I887" s="222"/>
    </row>
    <row r="888" spans="7:9" ht="15.75" hidden="1" customHeight="1" x14ac:dyDescent="0.25">
      <c r="G888" s="224"/>
      <c r="H888" s="224"/>
      <c r="I888" s="222"/>
    </row>
    <row r="889" spans="7:9" ht="15.75" hidden="1" customHeight="1" x14ac:dyDescent="0.25">
      <c r="G889" s="224"/>
      <c r="H889" s="224"/>
      <c r="I889" s="222"/>
    </row>
    <row r="890" spans="7:9" ht="15.75" hidden="1" customHeight="1" x14ac:dyDescent="0.25">
      <c r="G890" s="224"/>
      <c r="H890" s="224"/>
      <c r="I890" s="222"/>
    </row>
    <row r="891" spans="7:9" ht="15.75" hidden="1" customHeight="1" x14ac:dyDescent="0.25">
      <c r="G891" s="224"/>
      <c r="H891" s="224"/>
      <c r="I891" s="222"/>
    </row>
    <row r="892" spans="7:9" ht="15.75" hidden="1" customHeight="1" x14ac:dyDescent="0.25">
      <c r="G892" s="224"/>
      <c r="H892" s="224"/>
      <c r="I892" s="222"/>
    </row>
    <row r="893" spans="7:9" ht="15.75" hidden="1" customHeight="1" x14ac:dyDescent="0.25">
      <c r="G893" s="224"/>
      <c r="H893" s="224"/>
      <c r="I893" s="222"/>
    </row>
    <row r="894" spans="7:9" ht="15.75" hidden="1" customHeight="1" x14ac:dyDescent="0.25">
      <c r="G894" s="224"/>
      <c r="H894" s="224"/>
      <c r="I894" s="222"/>
    </row>
    <row r="895" spans="7:9" ht="15.75" hidden="1" customHeight="1" x14ac:dyDescent="0.25">
      <c r="G895" s="224"/>
      <c r="H895" s="224"/>
      <c r="I895" s="222"/>
    </row>
    <row r="896" spans="7:9" ht="15.75" hidden="1" customHeight="1" x14ac:dyDescent="0.25">
      <c r="G896" s="224"/>
      <c r="H896" s="224"/>
      <c r="I896" s="222"/>
    </row>
    <row r="897" spans="7:9" ht="15.75" hidden="1" customHeight="1" x14ac:dyDescent="0.25">
      <c r="G897" s="224"/>
      <c r="H897" s="224"/>
      <c r="I897" s="222"/>
    </row>
    <row r="898" spans="7:9" ht="15.75" hidden="1" customHeight="1" x14ac:dyDescent="0.25">
      <c r="G898" s="224"/>
      <c r="H898" s="224"/>
      <c r="I898" s="222"/>
    </row>
    <row r="899" spans="7:9" ht="15.75" hidden="1" customHeight="1" x14ac:dyDescent="0.25">
      <c r="G899" s="224"/>
      <c r="H899" s="224"/>
      <c r="I899" s="222"/>
    </row>
    <row r="900" spans="7:9" ht="15.75" hidden="1" customHeight="1" x14ac:dyDescent="0.25">
      <c r="G900" s="224"/>
      <c r="H900" s="224"/>
      <c r="I900" s="222"/>
    </row>
    <row r="901" spans="7:9" ht="15.75" hidden="1" customHeight="1" x14ac:dyDescent="0.25">
      <c r="G901" s="224"/>
      <c r="H901" s="224"/>
      <c r="I901" s="222"/>
    </row>
    <row r="902" spans="7:9" ht="15.75" hidden="1" customHeight="1" x14ac:dyDescent="0.25">
      <c r="G902" s="224"/>
      <c r="H902" s="224"/>
      <c r="I902" s="222"/>
    </row>
    <row r="903" spans="7:9" ht="15.75" hidden="1" customHeight="1" x14ac:dyDescent="0.25">
      <c r="G903" s="224"/>
      <c r="H903" s="224"/>
      <c r="I903" s="222"/>
    </row>
    <row r="904" spans="7:9" ht="15.75" hidden="1" customHeight="1" x14ac:dyDescent="0.25">
      <c r="G904" s="224"/>
      <c r="H904" s="224"/>
      <c r="I904" s="222"/>
    </row>
    <row r="905" spans="7:9" ht="15.75" hidden="1" customHeight="1" x14ac:dyDescent="0.25">
      <c r="G905" s="224"/>
      <c r="H905" s="224"/>
      <c r="I905" s="222"/>
    </row>
    <row r="906" spans="7:9" ht="15.75" hidden="1" customHeight="1" x14ac:dyDescent="0.25">
      <c r="G906" s="224"/>
      <c r="H906" s="224"/>
      <c r="I906" s="222"/>
    </row>
    <row r="907" spans="7:9" ht="15.75" hidden="1" customHeight="1" x14ac:dyDescent="0.25">
      <c r="G907" s="224"/>
      <c r="H907" s="224"/>
      <c r="I907" s="222"/>
    </row>
    <row r="908" spans="7:9" ht="15.75" hidden="1" customHeight="1" x14ac:dyDescent="0.25">
      <c r="G908" s="224"/>
      <c r="H908" s="224"/>
      <c r="I908" s="222"/>
    </row>
    <row r="909" spans="7:9" ht="15.75" hidden="1" customHeight="1" x14ac:dyDescent="0.25">
      <c r="G909" s="224"/>
      <c r="H909" s="224"/>
      <c r="I909" s="222"/>
    </row>
    <row r="910" spans="7:9" ht="15.75" hidden="1" customHeight="1" x14ac:dyDescent="0.25">
      <c r="G910" s="224"/>
      <c r="H910" s="224"/>
      <c r="I910" s="222"/>
    </row>
    <row r="911" spans="7:9" ht="15.75" hidden="1" customHeight="1" x14ac:dyDescent="0.25">
      <c r="G911" s="224"/>
      <c r="H911" s="224"/>
      <c r="I911" s="222"/>
    </row>
    <row r="912" spans="7:9" ht="15.75" hidden="1" customHeight="1" x14ac:dyDescent="0.25">
      <c r="G912" s="224"/>
      <c r="H912" s="224"/>
      <c r="I912" s="222"/>
    </row>
    <row r="913" spans="7:9" ht="15.75" hidden="1" customHeight="1" x14ac:dyDescent="0.25">
      <c r="G913" s="224"/>
      <c r="H913" s="224"/>
      <c r="I913" s="222"/>
    </row>
    <row r="914" spans="7:9" ht="15.75" hidden="1" customHeight="1" x14ac:dyDescent="0.25">
      <c r="G914" s="224"/>
      <c r="H914" s="224"/>
      <c r="I914" s="222"/>
    </row>
    <row r="915" spans="7:9" ht="15.75" hidden="1" customHeight="1" x14ac:dyDescent="0.25">
      <c r="G915" s="224"/>
      <c r="H915" s="224"/>
      <c r="I915" s="222"/>
    </row>
    <row r="916" spans="7:9" ht="15.75" hidden="1" customHeight="1" x14ac:dyDescent="0.25">
      <c r="G916" s="224"/>
      <c r="H916" s="224"/>
      <c r="I916" s="222"/>
    </row>
    <row r="917" spans="7:9" ht="15.75" hidden="1" customHeight="1" x14ac:dyDescent="0.25">
      <c r="G917" s="224"/>
      <c r="H917" s="224"/>
      <c r="I917" s="222"/>
    </row>
    <row r="918" spans="7:9" ht="15.75" hidden="1" customHeight="1" x14ac:dyDescent="0.25">
      <c r="G918" s="224"/>
      <c r="H918" s="224"/>
      <c r="I918" s="222"/>
    </row>
    <row r="919" spans="7:9" ht="15.75" hidden="1" customHeight="1" x14ac:dyDescent="0.25">
      <c r="G919" s="224"/>
      <c r="H919" s="224"/>
      <c r="I919" s="222"/>
    </row>
    <row r="920" spans="7:9" ht="15.75" hidden="1" customHeight="1" x14ac:dyDescent="0.25">
      <c r="G920" s="224"/>
      <c r="H920" s="224"/>
      <c r="I920" s="222"/>
    </row>
    <row r="921" spans="7:9" ht="15.75" hidden="1" customHeight="1" x14ac:dyDescent="0.25">
      <c r="G921" s="224"/>
      <c r="H921" s="224"/>
      <c r="I921" s="222"/>
    </row>
    <row r="922" spans="7:9" ht="15.75" hidden="1" customHeight="1" x14ac:dyDescent="0.25">
      <c r="G922" s="224"/>
      <c r="H922" s="224"/>
      <c r="I922" s="222"/>
    </row>
    <row r="923" spans="7:9" ht="15.75" hidden="1" customHeight="1" x14ac:dyDescent="0.25">
      <c r="G923" s="224"/>
      <c r="H923" s="224"/>
      <c r="I923" s="222"/>
    </row>
    <row r="924" spans="7:9" ht="15.75" hidden="1" customHeight="1" x14ac:dyDescent="0.25">
      <c r="G924" s="224"/>
      <c r="H924" s="224"/>
      <c r="I924" s="222"/>
    </row>
    <row r="925" spans="7:9" ht="15.75" hidden="1" customHeight="1" x14ac:dyDescent="0.25">
      <c r="G925" s="224"/>
      <c r="H925" s="224"/>
      <c r="I925" s="222"/>
    </row>
    <row r="926" spans="7:9" ht="15.75" hidden="1" customHeight="1" x14ac:dyDescent="0.25">
      <c r="G926" s="224"/>
      <c r="H926" s="224"/>
      <c r="I926" s="222"/>
    </row>
    <row r="927" spans="7:9" ht="15.75" hidden="1" customHeight="1" x14ac:dyDescent="0.25">
      <c r="G927" s="224"/>
      <c r="H927" s="224"/>
      <c r="I927" s="222"/>
    </row>
    <row r="928" spans="7:9" ht="15.75" hidden="1" customHeight="1" x14ac:dyDescent="0.25">
      <c r="G928" s="224"/>
      <c r="H928" s="224"/>
      <c r="I928" s="222"/>
    </row>
    <row r="929" spans="7:9" ht="15.75" hidden="1" customHeight="1" x14ac:dyDescent="0.25">
      <c r="G929" s="224"/>
      <c r="H929" s="224"/>
      <c r="I929" s="222"/>
    </row>
    <row r="930" spans="7:9" ht="15.75" hidden="1" customHeight="1" x14ac:dyDescent="0.25">
      <c r="G930" s="224"/>
      <c r="H930" s="224"/>
      <c r="I930" s="222"/>
    </row>
    <row r="931" spans="7:9" ht="15.75" hidden="1" customHeight="1" x14ac:dyDescent="0.25">
      <c r="G931" s="224"/>
      <c r="H931" s="224"/>
      <c r="I931" s="222"/>
    </row>
    <row r="932" spans="7:9" ht="15.75" hidden="1" customHeight="1" x14ac:dyDescent="0.25">
      <c r="G932" s="224"/>
      <c r="H932" s="224"/>
      <c r="I932" s="222"/>
    </row>
    <row r="933" spans="7:9" ht="15.75" hidden="1" customHeight="1" x14ac:dyDescent="0.25">
      <c r="G933" s="224"/>
      <c r="H933" s="224"/>
      <c r="I933" s="222"/>
    </row>
    <row r="934" spans="7:9" ht="15.75" hidden="1" customHeight="1" x14ac:dyDescent="0.25">
      <c r="G934" s="224"/>
      <c r="H934" s="224"/>
      <c r="I934" s="222"/>
    </row>
    <row r="935" spans="7:9" ht="15.75" hidden="1" customHeight="1" x14ac:dyDescent="0.25">
      <c r="G935" s="224"/>
      <c r="H935" s="224"/>
      <c r="I935" s="222"/>
    </row>
    <row r="936" spans="7:9" ht="15.75" hidden="1" customHeight="1" x14ac:dyDescent="0.25">
      <c r="G936" s="224"/>
      <c r="H936" s="224"/>
      <c r="I936" s="222"/>
    </row>
    <row r="937" spans="7:9" ht="15.75" hidden="1" customHeight="1" x14ac:dyDescent="0.25">
      <c r="G937" s="224"/>
      <c r="H937" s="224"/>
      <c r="I937" s="222"/>
    </row>
    <row r="938" spans="7:9" ht="15.75" hidden="1" customHeight="1" x14ac:dyDescent="0.25">
      <c r="G938" s="224"/>
      <c r="H938" s="224"/>
      <c r="I938" s="222"/>
    </row>
    <row r="939" spans="7:9" ht="15.75" hidden="1" customHeight="1" x14ac:dyDescent="0.25">
      <c r="G939" s="224"/>
      <c r="H939" s="224"/>
      <c r="I939" s="222"/>
    </row>
    <row r="940" spans="7:9" ht="15.75" hidden="1" customHeight="1" x14ac:dyDescent="0.25">
      <c r="G940" s="224"/>
      <c r="H940" s="224"/>
      <c r="I940" s="222"/>
    </row>
    <row r="941" spans="7:9" ht="15.75" hidden="1" customHeight="1" x14ac:dyDescent="0.25">
      <c r="G941" s="224"/>
      <c r="H941" s="224"/>
      <c r="I941" s="222"/>
    </row>
    <row r="942" spans="7:9" ht="15.75" hidden="1" customHeight="1" x14ac:dyDescent="0.25">
      <c r="G942" s="224"/>
      <c r="H942" s="224"/>
      <c r="I942" s="222"/>
    </row>
    <row r="943" spans="7:9" ht="15.75" hidden="1" customHeight="1" x14ac:dyDescent="0.25">
      <c r="G943" s="224"/>
      <c r="H943" s="224"/>
      <c r="I943" s="222"/>
    </row>
    <row r="944" spans="7:9" ht="15.75" hidden="1" customHeight="1" x14ac:dyDescent="0.25">
      <c r="G944" s="224"/>
      <c r="H944" s="224"/>
      <c r="I944" s="222"/>
    </row>
    <row r="945" spans="7:9" ht="15.75" hidden="1" customHeight="1" x14ac:dyDescent="0.25">
      <c r="G945" s="224"/>
      <c r="H945" s="224"/>
      <c r="I945" s="222"/>
    </row>
    <row r="946" spans="7:9" ht="15.75" hidden="1" customHeight="1" x14ac:dyDescent="0.25">
      <c r="G946" s="224"/>
      <c r="H946" s="224"/>
      <c r="I946" s="222"/>
    </row>
    <row r="947" spans="7:9" ht="15.75" hidden="1" customHeight="1" x14ac:dyDescent="0.25">
      <c r="G947" s="224"/>
      <c r="H947" s="224"/>
      <c r="I947" s="222"/>
    </row>
    <row r="948" spans="7:9" ht="15.75" hidden="1" customHeight="1" x14ac:dyDescent="0.25">
      <c r="G948" s="224"/>
      <c r="H948" s="224"/>
      <c r="I948" s="222"/>
    </row>
    <row r="949" spans="7:9" ht="15.75" hidden="1" customHeight="1" x14ac:dyDescent="0.25">
      <c r="G949" s="224"/>
      <c r="H949" s="224"/>
      <c r="I949" s="222"/>
    </row>
    <row r="950" spans="7:9" ht="15.75" hidden="1" customHeight="1" x14ac:dyDescent="0.25">
      <c r="G950" s="224"/>
      <c r="H950" s="224"/>
      <c r="I950" s="222"/>
    </row>
    <row r="951" spans="7:9" ht="15.75" hidden="1" customHeight="1" x14ac:dyDescent="0.25">
      <c r="G951" s="224"/>
      <c r="H951" s="224"/>
      <c r="I951" s="222"/>
    </row>
    <row r="952" spans="7:9" ht="15.75" hidden="1" customHeight="1" x14ac:dyDescent="0.25">
      <c r="G952" s="224"/>
      <c r="H952" s="224"/>
      <c r="I952" s="222"/>
    </row>
    <row r="953" spans="7:9" ht="15.75" hidden="1" customHeight="1" x14ac:dyDescent="0.25">
      <c r="G953" s="224"/>
      <c r="H953" s="224"/>
      <c r="I953" s="222"/>
    </row>
    <row r="954" spans="7:9" ht="15.75" hidden="1" customHeight="1" x14ac:dyDescent="0.25">
      <c r="G954" s="224"/>
      <c r="H954" s="224"/>
      <c r="I954" s="222"/>
    </row>
    <row r="955" spans="7:9" ht="15.75" hidden="1" customHeight="1" x14ac:dyDescent="0.25">
      <c r="G955" s="224"/>
      <c r="H955" s="224"/>
      <c r="I955" s="222"/>
    </row>
    <row r="956" spans="7:9" ht="15.75" hidden="1" customHeight="1" x14ac:dyDescent="0.25">
      <c r="G956" s="224"/>
      <c r="H956" s="224"/>
      <c r="I956" s="222"/>
    </row>
    <row r="957" spans="7:9" ht="15.75" hidden="1" customHeight="1" x14ac:dyDescent="0.25">
      <c r="G957" s="224"/>
      <c r="H957" s="224"/>
      <c r="I957" s="222"/>
    </row>
    <row r="958" spans="7:9" ht="15.75" hidden="1" customHeight="1" x14ac:dyDescent="0.25">
      <c r="G958" s="224"/>
      <c r="H958" s="224"/>
      <c r="I958" s="222"/>
    </row>
    <row r="959" spans="7:9" ht="15.75" hidden="1" customHeight="1" x14ac:dyDescent="0.25">
      <c r="G959" s="224"/>
      <c r="H959" s="224"/>
      <c r="I959" s="222"/>
    </row>
    <row r="960" spans="7:9" ht="15.75" hidden="1" customHeight="1" x14ac:dyDescent="0.25">
      <c r="G960" s="224"/>
      <c r="H960" s="224"/>
      <c r="I960" s="222"/>
    </row>
    <row r="961" spans="7:9" ht="15.75" hidden="1" customHeight="1" x14ac:dyDescent="0.25">
      <c r="G961" s="224"/>
      <c r="H961" s="224"/>
      <c r="I961" s="222"/>
    </row>
    <row r="962" spans="7:9" ht="15.75" hidden="1" customHeight="1" x14ac:dyDescent="0.25">
      <c r="G962" s="224"/>
      <c r="H962" s="224"/>
      <c r="I962" s="222"/>
    </row>
    <row r="963" spans="7:9" ht="15.75" hidden="1" customHeight="1" x14ac:dyDescent="0.25">
      <c r="G963" s="224"/>
      <c r="H963" s="224"/>
      <c r="I963" s="222"/>
    </row>
    <row r="964" spans="7:9" ht="15.75" hidden="1" customHeight="1" x14ac:dyDescent="0.25">
      <c r="G964" s="224"/>
      <c r="H964" s="224"/>
      <c r="I964" s="222"/>
    </row>
    <row r="965" spans="7:9" ht="15.75" hidden="1" customHeight="1" x14ac:dyDescent="0.25">
      <c r="G965" s="224"/>
      <c r="H965" s="224"/>
      <c r="I965" s="222"/>
    </row>
    <row r="966" spans="7:9" ht="15.75" hidden="1" customHeight="1" x14ac:dyDescent="0.25">
      <c r="G966" s="224"/>
      <c r="H966" s="224"/>
      <c r="I966" s="222"/>
    </row>
    <row r="967" spans="7:9" ht="15.75" hidden="1" customHeight="1" x14ac:dyDescent="0.25">
      <c r="G967" s="224"/>
      <c r="H967" s="224"/>
      <c r="I967" s="222"/>
    </row>
    <row r="968" spans="7:9" ht="15.75" hidden="1" customHeight="1" x14ac:dyDescent="0.25">
      <c r="G968" s="224"/>
      <c r="H968" s="224"/>
      <c r="I968" s="222"/>
    </row>
    <row r="969" spans="7:9" ht="15.75" hidden="1" customHeight="1" x14ac:dyDescent="0.25">
      <c r="G969" s="224"/>
      <c r="H969" s="224"/>
      <c r="I969" s="222"/>
    </row>
    <row r="970" spans="7:9" ht="15.75" hidden="1" customHeight="1" x14ac:dyDescent="0.25">
      <c r="G970" s="224"/>
      <c r="H970" s="224"/>
      <c r="I970" s="222"/>
    </row>
    <row r="971" spans="7:9" ht="15.75" hidden="1" customHeight="1" x14ac:dyDescent="0.25">
      <c r="G971" s="224"/>
      <c r="H971" s="224"/>
      <c r="I971" s="222"/>
    </row>
    <row r="972" spans="7:9" ht="15.75" hidden="1" customHeight="1" x14ac:dyDescent="0.25">
      <c r="G972" s="224"/>
      <c r="H972" s="224"/>
      <c r="I972" s="222"/>
    </row>
    <row r="973" spans="7:9" ht="15.75" hidden="1" customHeight="1" x14ac:dyDescent="0.25">
      <c r="G973" s="224"/>
      <c r="H973" s="224"/>
      <c r="I973" s="222"/>
    </row>
    <row r="974" spans="7:9" ht="15.75" hidden="1" customHeight="1" x14ac:dyDescent="0.25">
      <c r="G974" s="224"/>
      <c r="H974" s="224"/>
      <c r="I974" s="222"/>
    </row>
    <row r="975" spans="7:9" ht="15.75" hidden="1" customHeight="1" x14ac:dyDescent="0.25">
      <c r="G975" s="224"/>
      <c r="H975" s="224"/>
      <c r="I975" s="222"/>
    </row>
    <row r="976" spans="7:9" ht="15.75" hidden="1" customHeight="1" x14ac:dyDescent="0.25">
      <c r="G976" s="224"/>
      <c r="H976" s="224"/>
      <c r="I976" s="222"/>
    </row>
    <row r="977" spans="7:9" ht="15.75" hidden="1" customHeight="1" x14ac:dyDescent="0.25">
      <c r="G977" s="224"/>
      <c r="H977" s="224"/>
      <c r="I977" s="222"/>
    </row>
    <row r="978" spans="7:9" ht="15.75" hidden="1" customHeight="1" x14ac:dyDescent="0.25">
      <c r="G978" s="224"/>
      <c r="H978" s="224"/>
      <c r="I978" s="222"/>
    </row>
    <row r="979" spans="7:9" ht="15.75" hidden="1" customHeight="1" x14ac:dyDescent="0.25">
      <c r="G979" s="224"/>
      <c r="H979" s="224"/>
      <c r="I979" s="222"/>
    </row>
    <row r="980" spans="7:9" ht="15.75" hidden="1" customHeight="1" x14ac:dyDescent="0.25">
      <c r="G980" s="224"/>
      <c r="H980" s="224"/>
      <c r="I980" s="222"/>
    </row>
    <row r="981" spans="7:9" ht="15.75" hidden="1" customHeight="1" x14ac:dyDescent="0.25">
      <c r="G981" s="224"/>
      <c r="H981" s="224"/>
      <c r="I981" s="222"/>
    </row>
    <row r="982" spans="7:9" ht="15.75" hidden="1" customHeight="1" x14ac:dyDescent="0.25">
      <c r="G982" s="224"/>
      <c r="H982" s="224"/>
      <c r="I982" s="222"/>
    </row>
    <row r="983" spans="7:9" ht="15.75" hidden="1" customHeight="1" x14ac:dyDescent="0.25">
      <c r="G983" s="224"/>
      <c r="H983" s="224"/>
      <c r="I983" s="222"/>
    </row>
    <row r="984" spans="7:9" ht="15.75" hidden="1" customHeight="1" x14ac:dyDescent="0.25">
      <c r="G984" s="224"/>
      <c r="H984" s="224"/>
      <c r="I984" s="222"/>
    </row>
    <row r="985" spans="7:9" ht="15.75" hidden="1" customHeight="1" x14ac:dyDescent="0.25">
      <c r="G985" s="224"/>
      <c r="H985" s="224"/>
      <c r="I985" s="222"/>
    </row>
    <row r="986" spans="7:9" ht="15.75" hidden="1" customHeight="1" x14ac:dyDescent="0.25">
      <c r="G986" s="224"/>
      <c r="H986" s="224"/>
      <c r="I986" s="222"/>
    </row>
    <row r="987" spans="7:9" ht="15.75" hidden="1" customHeight="1" x14ac:dyDescent="0.25">
      <c r="G987" s="224"/>
      <c r="H987" s="224"/>
      <c r="I987" s="222"/>
    </row>
    <row r="988" spans="7:9" ht="15.75" hidden="1" customHeight="1" x14ac:dyDescent="0.25">
      <c r="G988" s="224"/>
      <c r="H988" s="224"/>
      <c r="I988" s="222"/>
    </row>
    <row r="989" spans="7:9" ht="15.75" hidden="1" customHeight="1" x14ac:dyDescent="0.25">
      <c r="G989" s="224"/>
      <c r="H989" s="224"/>
      <c r="I989" s="222"/>
    </row>
    <row r="990" spans="7:9" ht="15.75" hidden="1" customHeight="1" x14ac:dyDescent="0.25">
      <c r="G990" s="224"/>
      <c r="H990" s="224"/>
      <c r="I990" s="222"/>
    </row>
    <row r="991" spans="7:9" ht="15.75" hidden="1" customHeight="1" x14ac:dyDescent="0.25">
      <c r="G991" s="224"/>
      <c r="H991" s="224"/>
      <c r="I991" s="222"/>
    </row>
    <row r="992" spans="7:9" ht="15.75" hidden="1" customHeight="1" x14ac:dyDescent="0.25">
      <c r="G992" s="224"/>
      <c r="H992" s="224"/>
      <c r="I992" s="222"/>
    </row>
    <row r="993" spans="7:9" ht="15.75" hidden="1" customHeight="1" x14ac:dyDescent="0.25">
      <c r="G993" s="224"/>
      <c r="H993" s="224"/>
      <c r="I993" s="222"/>
    </row>
    <row r="994" spans="7:9" ht="15.75" hidden="1" customHeight="1" x14ac:dyDescent="0.25">
      <c r="G994" s="224"/>
      <c r="H994" s="224"/>
      <c r="I994" s="222"/>
    </row>
    <row r="995" spans="7:9" ht="15.75" hidden="1" customHeight="1" x14ac:dyDescent="0.25">
      <c r="G995" s="224"/>
      <c r="H995" s="224"/>
      <c r="I995" s="222"/>
    </row>
    <row r="996" spans="7:9" ht="15.75" hidden="1" customHeight="1" x14ac:dyDescent="0.25">
      <c r="G996" s="224"/>
      <c r="H996" s="224"/>
      <c r="I996" s="222"/>
    </row>
    <row r="997" spans="7:9" ht="15.75" hidden="1" customHeight="1" x14ac:dyDescent="0.25">
      <c r="G997" s="224"/>
      <c r="H997" s="224"/>
      <c r="I997" s="222"/>
    </row>
    <row r="998" spans="7:9" ht="15.75" hidden="1" customHeight="1" x14ac:dyDescent="0.25">
      <c r="G998" s="224"/>
      <c r="H998" s="224"/>
      <c r="I998" s="222"/>
    </row>
    <row r="999" spans="7:9" ht="15.75" hidden="1" customHeight="1" x14ac:dyDescent="0.25">
      <c r="G999" s="224"/>
      <c r="H999" s="224"/>
      <c r="I999" s="222"/>
    </row>
    <row r="1000" spans="7:9" ht="15.75" hidden="1" customHeight="1" x14ac:dyDescent="0.25">
      <c r="G1000" s="224"/>
      <c r="H1000" s="224"/>
      <c r="I1000" s="222"/>
    </row>
    <row r="1001" spans="7:9" ht="15.75" hidden="1" customHeight="1" x14ac:dyDescent="0.25">
      <c r="G1001" s="224"/>
      <c r="H1001" s="224"/>
      <c r="I1001" s="222"/>
    </row>
    <row r="1002" spans="7:9" ht="15.75" hidden="1" customHeight="1" x14ac:dyDescent="0.25">
      <c r="G1002" s="224"/>
      <c r="H1002" s="224"/>
      <c r="I1002" s="222"/>
    </row>
    <row r="1003" spans="7:9" ht="15.75" hidden="1" customHeight="1" x14ac:dyDescent="0.25">
      <c r="G1003" s="224"/>
      <c r="H1003" s="224"/>
      <c r="I1003" s="222"/>
    </row>
    <row r="1004" spans="7:9" ht="15.75" hidden="1" customHeight="1" x14ac:dyDescent="0.25">
      <c r="G1004" s="224"/>
      <c r="H1004" s="224"/>
      <c r="I1004" s="222"/>
    </row>
    <row r="1005" spans="7:9" ht="15" hidden="1" customHeight="1" x14ac:dyDescent="0.25"/>
    <row r="1006" spans="7:9" ht="15" hidden="1" customHeight="1" x14ac:dyDescent="0.25"/>
    <row r="1007" spans="7:9" ht="15" hidden="1" customHeight="1" x14ac:dyDescent="0.25"/>
    <row r="1008" spans="7:9"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row r="1438" ht="15" hidden="1" customHeight="1" x14ac:dyDescent="0.25"/>
    <row r="1439" ht="15" hidden="1" customHeight="1" x14ac:dyDescent="0.25"/>
    <row r="1440" ht="15" hidden="1" customHeight="1" x14ac:dyDescent="0.25"/>
    <row r="1441" ht="15" hidden="1" customHeight="1" x14ac:dyDescent="0.25"/>
    <row r="1442" ht="15" hidden="1" customHeight="1" x14ac:dyDescent="0.25"/>
    <row r="1443" ht="15" hidden="1" customHeight="1" x14ac:dyDescent="0.25"/>
    <row r="1444" ht="15" hidden="1" customHeight="1" x14ac:dyDescent="0.25"/>
    <row r="1445" ht="15" hidden="1" customHeight="1" x14ac:dyDescent="0.25"/>
    <row r="1446" ht="15" hidden="1" customHeight="1" x14ac:dyDescent="0.25"/>
    <row r="1447" ht="15" hidden="1" customHeight="1" x14ac:dyDescent="0.25"/>
    <row r="1448" ht="15" hidden="1" customHeight="1" x14ac:dyDescent="0.25"/>
    <row r="1449" ht="15" hidden="1" customHeight="1" x14ac:dyDescent="0.25"/>
    <row r="1450" ht="15" hidden="1" customHeight="1" x14ac:dyDescent="0.25"/>
    <row r="1451" ht="15" hidden="1" customHeight="1" x14ac:dyDescent="0.25"/>
    <row r="1452" ht="15" hidden="1" customHeight="1" x14ac:dyDescent="0.25"/>
    <row r="1453" ht="15" hidden="1" customHeight="1" x14ac:dyDescent="0.25"/>
    <row r="1454" ht="15" hidden="1" customHeight="1" x14ac:dyDescent="0.25"/>
    <row r="1455" ht="15" hidden="1" customHeight="1" x14ac:dyDescent="0.25"/>
    <row r="1456" ht="15" hidden="1" customHeight="1" x14ac:dyDescent="0.25"/>
    <row r="1457" ht="15" hidden="1" customHeight="1" x14ac:dyDescent="0.25"/>
    <row r="1458" ht="15" hidden="1" customHeight="1" x14ac:dyDescent="0.25"/>
    <row r="1459" ht="15" hidden="1" customHeight="1" x14ac:dyDescent="0.25"/>
    <row r="1460" ht="15" hidden="1" customHeight="1" x14ac:dyDescent="0.25"/>
    <row r="1461" ht="15" hidden="1" customHeight="1" x14ac:dyDescent="0.25"/>
    <row r="1462" ht="15" hidden="1" customHeight="1" x14ac:dyDescent="0.25"/>
    <row r="1463" ht="15" hidden="1" customHeight="1" x14ac:dyDescent="0.25"/>
    <row r="1464" ht="15" hidden="1" customHeight="1" x14ac:dyDescent="0.25"/>
    <row r="1465" ht="15" hidden="1" customHeight="1" x14ac:dyDescent="0.25"/>
    <row r="1466" ht="15" hidden="1" customHeight="1" x14ac:dyDescent="0.25"/>
    <row r="1467" ht="15" hidden="1" customHeight="1" x14ac:dyDescent="0.25"/>
    <row r="1468" ht="15" hidden="1" customHeight="1" x14ac:dyDescent="0.25"/>
    <row r="1469" ht="15" hidden="1" customHeight="1" x14ac:dyDescent="0.25"/>
    <row r="1470" ht="15" hidden="1" customHeight="1" x14ac:dyDescent="0.25"/>
    <row r="1471" ht="15" hidden="1" customHeight="1" x14ac:dyDescent="0.25"/>
    <row r="1472" ht="15" hidden="1" customHeight="1" x14ac:dyDescent="0.25"/>
    <row r="1473" ht="15" hidden="1" customHeight="1" x14ac:dyDescent="0.25"/>
    <row r="1474" ht="15" hidden="1" customHeight="1" x14ac:dyDescent="0.25"/>
    <row r="1475" ht="15" hidden="1" customHeight="1" x14ac:dyDescent="0.25"/>
    <row r="1476" ht="15" hidden="1" customHeight="1" x14ac:dyDescent="0.25"/>
    <row r="1477" ht="15" hidden="1" customHeight="1" x14ac:dyDescent="0.25"/>
    <row r="1478" ht="15" hidden="1" customHeight="1" x14ac:dyDescent="0.25"/>
    <row r="1479" ht="15" hidden="1" customHeight="1" x14ac:dyDescent="0.25"/>
    <row r="1480" ht="15" hidden="1" customHeight="1" x14ac:dyDescent="0.25"/>
    <row r="1481" ht="15" hidden="1" customHeight="1" x14ac:dyDescent="0.25"/>
    <row r="1482" ht="15" hidden="1" customHeight="1" x14ac:dyDescent="0.25"/>
    <row r="1483" ht="15" hidden="1" customHeight="1" x14ac:dyDescent="0.25"/>
    <row r="1484" ht="15" hidden="1" customHeight="1" x14ac:dyDescent="0.25"/>
    <row r="1485" ht="15" hidden="1" customHeight="1" x14ac:dyDescent="0.25"/>
    <row r="1486" ht="15" hidden="1" customHeight="1" x14ac:dyDescent="0.25"/>
    <row r="1487" ht="15" hidden="1" customHeight="1" x14ac:dyDescent="0.25"/>
    <row r="1488" ht="15" hidden="1" customHeight="1" x14ac:dyDescent="0.25"/>
    <row r="1489" ht="15" hidden="1" customHeight="1" x14ac:dyDescent="0.25"/>
    <row r="1490" ht="15" hidden="1" customHeight="1" x14ac:dyDescent="0.25"/>
    <row r="1491" ht="15" hidden="1" customHeight="1" x14ac:dyDescent="0.25"/>
    <row r="1492" ht="15" hidden="1" customHeight="1" x14ac:dyDescent="0.25"/>
    <row r="1493" ht="15" hidden="1" customHeight="1" x14ac:dyDescent="0.25"/>
    <row r="1494" ht="15" hidden="1" customHeight="1" x14ac:dyDescent="0.25"/>
    <row r="1495" ht="15" hidden="1" customHeight="1" x14ac:dyDescent="0.25"/>
    <row r="1496" ht="15" hidden="1" customHeight="1" x14ac:dyDescent="0.25"/>
    <row r="1497" ht="15" hidden="1" customHeight="1" x14ac:dyDescent="0.25"/>
    <row r="1498" ht="15" hidden="1" customHeight="1" x14ac:dyDescent="0.25"/>
    <row r="1499" ht="15" hidden="1" customHeight="1" x14ac:dyDescent="0.25"/>
    <row r="1500" ht="15" hidden="1" customHeight="1" x14ac:dyDescent="0.25"/>
    <row r="1501" ht="15" hidden="1" customHeight="1" x14ac:dyDescent="0.25"/>
    <row r="1502" ht="15" hidden="1" customHeight="1" x14ac:dyDescent="0.25"/>
    <row r="1503" ht="15" hidden="1" customHeight="1" x14ac:dyDescent="0.25"/>
    <row r="1504" ht="15" hidden="1" customHeight="1" x14ac:dyDescent="0.25"/>
    <row r="1505" ht="15" hidden="1" customHeight="1" x14ac:dyDescent="0.25"/>
    <row r="1506" ht="15" hidden="1" customHeight="1" x14ac:dyDescent="0.25"/>
    <row r="1507" ht="15" hidden="1" customHeight="1" x14ac:dyDescent="0.25"/>
    <row r="1508" ht="15" hidden="1" customHeight="1" x14ac:dyDescent="0.25"/>
    <row r="1509" ht="15" hidden="1" customHeight="1" x14ac:dyDescent="0.25"/>
    <row r="1510" ht="15" hidden="1" customHeight="1" x14ac:dyDescent="0.25"/>
    <row r="1511" ht="15" hidden="1" customHeight="1" x14ac:dyDescent="0.25"/>
    <row r="1512" ht="15" hidden="1" customHeight="1" x14ac:dyDescent="0.25"/>
    <row r="1513" ht="15" hidden="1" customHeight="1" x14ac:dyDescent="0.25"/>
    <row r="1514" ht="15" hidden="1" customHeight="1" x14ac:dyDescent="0.25"/>
    <row r="1515" ht="15" hidden="1" customHeight="1" x14ac:dyDescent="0.25"/>
    <row r="1516" ht="15" hidden="1" customHeight="1" x14ac:dyDescent="0.25"/>
    <row r="1517" ht="15" hidden="1" customHeight="1" x14ac:dyDescent="0.25"/>
    <row r="1518" ht="15" hidden="1" customHeight="1" x14ac:dyDescent="0.25"/>
    <row r="1519" ht="15" hidden="1" customHeight="1" x14ac:dyDescent="0.25"/>
    <row r="1520" ht="15" hidden="1" customHeight="1" x14ac:dyDescent="0.25"/>
    <row r="1521" ht="15" hidden="1" customHeight="1" x14ac:dyDescent="0.25"/>
    <row r="1522" ht="15" hidden="1" customHeight="1" x14ac:dyDescent="0.25"/>
    <row r="1523" ht="15" hidden="1" customHeight="1" x14ac:dyDescent="0.25"/>
    <row r="1524" ht="15" hidden="1" customHeight="1" x14ac:dyDescent="0.25"/>
    <row r="1525" ht="15" hidden="1" customHeight="1" x14ac:dyDescent="0.25"/>
    <row r="1526" ht="15" hidden="1" customHeight="1" x14ac:dyDescent="0.25"/>
    <row r="1527" ht="15" hidden="1" customHeight="1" x14ac:dyDescent="0.25"/>
    <row r="1528" ht="15" hidden="1" customHeight="1" x14ac:dyDescent="0.25"/>
    <row r="1529" ht="15" hidden="1" customHeight="1" x14ac:dyDescent="0.25"/>
    <row r="1530" ht="15" hidden="1" customHeight="1" x14ac:dyDescent="0.25"/>
    <row r="1531" ht="15" hidden="1" customHeight="1" x14ac:dyDescent="0.25"/>
    <row r="1532" ht="15" hidden="1" customHeight="1" x14ac:dyDescent="0.25"/>
    <row r="1533" ht="15" hidden="1" customHeight="1" x14ac:dyDescent="0.25"/>
    <row r="1534" ht="15" hidden="1" customHeight="1" x14ac:dyDescent="0.25"/>
    <row r="1535" ht="15" hidden="1" customHeight="1" x14ac:dyDescent="0.25"/>
    <row r="1536" ht="15" hidden="1" customHeight="1" x14ac:dyDescent="0.25"/>
    <row r="1537" ht="15" hidden="1" customHeight="1" x14ac:dyDescent="0.25"/>
    <row r="1538" ht="15" hidden="1" customHeight="1" x14ac:dyDescent="0.25"/>
    <row r="1539" ht="15" hidden="1" customHeight="1" x14ac:dyDescent="0.25"/>
    <row r="1540" ht="15" hidden="1" customHeight="1" x14ac:dyDescent="0.25"/>
    <row r="1541" ht="15" hidden="1" customHeight="1" x14ac:dyDescent="0.25"/>
    <row r="1542" ht="15" hidden="1" customHeight="1" x14ac:dyDescent="0.25"/>
    <row r="1543" ht="15" hidden="1" customHeight="1" x14ac:dyDescent="0.25"/>
    <row r="1544" ht="15" hidden="1" customHeight="1" x14ac:dyDescent="0.25"/>
    <row r="1545" ht="15" hidden="1" customHeight="1" x14ac:dyDescent="0.25"/>
    <row r="1546" ht="15" hidden="1" customHeight="1" x14ac:dyDescent="0.25"/>
    <row r="1547" ht="15" hidden="1" customHeight="1" x14ac:dyDescent="0.25"/>
    <row r="1548" ht="15" hidden="1" customHeight="1" x14ac:dyDescent="0.25"/>
    <row r="1549" ht="15" hidden="1" customHeight="1" x14ac:dyDescent="0.25"/>
    <row r="1550" ht="15" hidden="1" customHeight="1" x14ac:dyDescent="0.25"/>
    <row r="1551" ht="15" hidden="1" customHeight="1" x14ac:dyDescent="0.25"/>
    <row r="1552" ht="15" hidden="1" customHeight="1" x14ac:dyDescent="0.25"/>
    <row r="1553" ht="15" hidden="1" customHeight="1" x14ac:dyDescent="0.25"/>
    <row r="1554" ht="15" hidden="1" customHeight="1" x14ac:dyDescent="0.25"/>
    <row r="1555" ht="15" hidden="1" customHeight="1" x14ac:dyDescent="0.25"/>
    <row r="1556" ht="15" hidden="1" customHeight="1" x14ac:dyDescent="0.25"/>
    <row r="1557" ht="15" hidden="1" customHeight="1" x14ac:dyDescent="0.25"/>
    <row r="1558" ht="15" hidden="1" customHeight="1" x14ac:dyDescent="0.25"/>
    <row r="1559" ht="15" hidden="1" customHeight="1" x14ac:dyDescent="0.25"/>
    <row r="1560" ht="15" hidden="1" customHeight="1" x14ac:dyDescent="0.25"/>
    <row r="1561" ht="15" hidden="1" customHeight="1" x14ac:dyDescent="0.25"/>
    <row r="1562" ht="15" hidden="1" customHeight="1" x14ac:dyDescent="0.25"/>
    <row r="1563" ht="15" hidden="1" customHeight="1" x14ac:dyDescent="0.25"/>
    <row r="1564" ht="15" hidden="1" customHeight="1" x14ac:dyDescent="0.25"/>
    <row r="1565" ht="15" hidden="1" customHeight="1" x14ac:dyDescent="0.25"/>
    <row r="1566" ht="15" hidden="1" customHeight="1" x14ac:dyDescent="0.25"/>
    <row r="1567" ht="15" hidden="1" customHeight="1" x14ac:dyDescent="0.25"/>
    <row r="1568" ht="15" hidden="1" customHeight="1" x14ac:dyDescent="0.25"/>
    <row r="1569" ht="15" hidden="1" customHeight="1" x14ac:dyDescent="0.25"/>
    <row r="1570" ht="15" hidden="1" customHeight="1" x14ac:dyDescent="0.25"/>
    <row r="1571" ht="15" hidden="1" customHeight="1" x14ac:dyDescent="0.25"/>
    <row r="1572" ht="15" hidden="1" customHeight="1" x14ac:dyDescent="0.25"/>
    <row r="1573" ht="15" hidden="1" customHeight="1" x14ac:dyDescent="0.25"/>
    <row r="1574" ht="15" hidden="1" customHeight="1" x14ac:dyDescent="0.25"/>
    <row r="1575" ht="15" hidden="1" customHeight="1" x14ac:dyDescent="0.25"/>
    <row r="1576" ht="15" hidden="1" customHeight="1" x14ac:dyDescent="0.25"/>
    <row r="1577" ht="15" hidden="1" customHeight="1" x14ac:dyDescent="0.25"/>
    <row r="1578" ht="15" hidden="1" customHeight="1" x14ac:dyDescent="0.25"/>
    <row r="1579" ht="15" hidden="1" customHeight="1" x14ac:dyDescent="0.25"/>
    <row r="1580" ht="15" hidden="1" customHeight="1" x14ac:dyDescent="0.25"/>
    <row r="1581" ht="15" hidden="1" customHeight="1" x14ac:dyDescent="0.25"/>
    <row r="1582" ht="15" hidden="1" customHeight="1" x14ac:dyDescent="0.25"/>
    <row r="1583" ht="15" hidden="1" customHeight="1" x14ac:dyDescent="0.25"/>
    <row r="1584" ht="15" hidden="1" customHeight="1" x14ac:dyDescent="0.25"/>
    <row r="1585" ht="15" hidden="1" customHeight="1" x14ac:dyDescent="0.25"/>
    <row r="1586" ht="15" hidden="1" customHeight="1" x14ac:dyDescent="0.25"/>
    <row r="1587" ht="15" hidden="1" customHeight="1" x14ac:dyDescent="0.25"/>
    <row r="1588" ht="15" hidden="1" customHeight="1" x14ac:dyDescent="0.25"/>
    <row r="1589" ht="15" hidden="1" customHeight="1" x14ac:dyDescent="0.25"/>
    <row r="1590" ht="15" hidden="1" customHeight="1" x14ac:dyDescent="0.25"/>
    <row r="1591" ht="15" hidden="1" customHeight="1" x14ac:dyDescent="0.25"/>
    <row r="1592" ht="15" hidden="1" customHeight="1" x14ac:dyDescent="0.25"/>
    <row r="1593" ht="15" hidden="1" customHeight="1" x14ac:dyDescent="0.25"/>
    <row r="1594" ht="15" hidden="1" customHeight="1" x14ac:dyDescent="0.25"/>
    <row r="1595" ht="15" hidden="1" customHeight="1" x14ac:dyDescent="0.25"/>
    <row r="1596" ht="15" hidden="1" customHeight="1" x14ac:dyDescent="0.25"/>
    <row r="1597" ht="15" hidden="1" customHeight="1" x14ac:dyDescent="0.25"/>
    <row r="1598" ht="15" hidden="1" customHeight="1" x14ac:dyDescent="0.25"/>
    <row r="1599" ht="15" hidden="1" customHeight="1" x14ac:dyDescent="0.25"/>
    <row r="1600" ht="15" hidden="1" customHeight="1" x14ac:dyDescent="0.25"/>
    <row r="1601" ht="15" hidden="1" customHeight="1" x14ac:dyDescent="0.25"/>
    <row r="1602" ht="15" hidden="1" customHeight="1" x14ac:dyDescent="0.25"/>
    <row r="1603" ht="15" hidden="1" customHeight="1" x14ac:dyDescent="0.25"/>
    <row r="1604" ht="15" hidden="1" customHeight="1" x14ac:dyDescent="0.25"/>
    <row r="1605" ht="15" hidden="1" customHeight="1" x14ac:dyDescent="0.25"/>
    <row r="1606" ht="15" hidden="1" customHeight="1" x14ac:dyDescent="0.25"/>
    <row r="1607" ht="15" hidden="1" customHeight="1" x14ac:dyDescent="0.25"/>
    <row r="1608" ht="15" hidden="1" customHeight="1" x14ac:dyDescent="0.25"/>
    <row r="1609" ht="15" hidden="1" customHeight="1" x14ac:dyDescent="0.25"/>
    <row r="1610" ht="15" hidden="1" customHeight="1" x14ac:dyDescent="0.25"/>
    <row r="1611" ht="15" hidden="1" customHeight="1" x14ac:dyDescent="0.25"/>
    <row r="1612" ht="15" hidden="1" customHeight="1" x14ac:dyDescent="0.25"/>
    <row r="1613" ht="15" hidden="1" customHeight="1" x14ac:dyDescent="0.25"/>
    <row r="1614" ht="15" hidden="1" customHeight="1" x14ac:dyDescent="0.25"/>
    <row r="1615" ht="15" hidden="1" customHeight="1" x14ac:dyDescent="0.25"/>
    <row r="1616" ht="15" hidden="1" customHeight="1" x14ac:dyDescent="0.25"/>
    <row r="1617" ht="15" hidden="1" customHeight="1" x14ac:dyDescent="0.25"/>
    <row r="1618" ht="15" hidden="1" customHeight="1" x14ac:dyDescent="0.25"/>
    <row r="1619" ht="15" hidden="1" customHeight="1" x14ac:dyDescent="0.25"/>
    <row r="1620" ht="15" hidden="1" customHeight="1" x14ac:dyDescent="0.25"/>
    <row r="1621" ht="15" hidden="1" customHeight="1" x14ac:dyDescent="0.25"/>
    <row r="1622" ht="15" hidden="1" customHeight="1" x14ac:dyDescent="0.25"/>
    <row r="1623" ht="15" hidden="1" customHeight="1" x14ac:dyDescent="0.25"/>
    <row r="1624" ht="15" hidden="1" customHeight="1" x14ac:dyDescent="0.25"/>
    <row r="1625" ht="15" hidden="1" customHeight="1" x14ac:dyDescent="0.25"/>
    <row r="1626" ht="15" hidden="1" customHeight="1" x14ac:dyDescent="0.25"/>
    <row r="1627" ht="15" hidden="1" customHeight="1" x14ac:dyDescent="0.25"/>
    <row r="1628" ht="15" hidden="1" customHeight="1" x14ac:dyDescent="0.25"/>
    <row r="1629" ht="15" hidden="1" customHeight="1" x14ac:dyDescent="0.25"/>
    <row r="1630" ht="15" hidden="1" customHeight="1" x14ac:dyDescent="0.25"/>
    <row r="1631" ht="15" hidden="1" customHeight="1" x14ac:dyDescent="0.25"/>
    <row r="1632" ht="15" hidden="1" customHeight="1" x14ac:dyDescent="0.25"/>
    <row r="1633" ht="15" hidden="1" customHeight="1" x14ac:dyDescent="0.25"/>
    <row r="1634" ht="15" hidden="1" customHeight="1" x14ac:dyDescent="0.25"/>
    <row r="1635" ht="15" hidden="1" customHeight="1" x14ac:dyDescent="0.25"/>
    <row r="1636" ht="15" hidden="1" customHeight="1" x14ac:dyDescent="0.25"/>
    <row r="1637" ht="15" hidden="1" customHeight="1" x14ac:dyDescent="0.25"/>
    <row r="1638" ht="15" hidden="1" customHeight="1" x14ac:dyDescent="0.25"/>
    <row r="1639" ht="15" hidden="1" customHeight="1" x14ac:dyDescent="0.25"/>
    <row r="1640" ht="15" hidden="1" customHeight="1" x14ac:dyDescent="0.25"/>
    <row r="1641" ht="15" hidden="1" customHeight="1" x14ac:dyDescent="0.25"/>
    <row r="1642" ht="15" hidden="1" customHeight="1" x14ac:dyDescent="0.25"/>
    <row r="1643" ht="15" hidden="1" customHeight="1" x14ac:dyDescent="0.25"/>
    <row r="1644" ht="15" hidden="1" customHeight="1" x14ac:dyDescent="0.25"/>
    <row r="1645" ht="15" hidden="1" customHeight="1" x14ac:dyDescent="0.25"/>
    <row r="1646" ht="15" hidden="1" customHeight="1" x14ac:dyDescent="0.25"/>
    <row r="1647" ht="15" hidden="1" customHeight="1" x14ac:dyDescent="0.25"/>
    <row r="1648" ht="15" hidden="1" customHeight="1" x14ac:dyDescent="0.25"/>
    <row r="1649" ht="15" hidden="1" customHeight="1" x14ac:dyDescent="0.25"/>
    <row r="1650" ht="15" hidden="1" customHeight="1" x14ac:dyDescent="0.25"/>
    <row r="1651" ht="15" hidden="1" customHeight="1" x14ac:dyDescent="0.25"/>
    <row r="1652" ht="15" hidden="1" customHeight="1" x14ac:dyDescent="0.25"/>
    <row r="1653" ht="15" hidden="1" customHeight="1" x14ac:dyDescent="0.25"/>
    <row r="1654" ht="15" hidden="1" customHeight="1" x14ac:dyDescent="0.25"/>
    <row r="1655" ht="15" hidden="1" customHeight="1" x14ac:dyDescent="0.25"/>
    <row r="1656" ht="15" hidden="1" customHeight="1" x14ac:dyDescent="0.25"/>
    <row r="1657" ht="15" hidden="1" customHeight="1" x14ac:dyDescent="0.25"/>
    <row r="1658" ht="15" hidden="1" customHeight="1" x14ac:dyDescent="0.25"/>
    <row r="1659" ht="15" hidden="1" customHeight="1" x14ac:dyDescent="0.25"/>
    <row r="1660" ht="15" hidden="1" customHeight="1" x14ac:dyDescent="0.25"/>
    <row r="1661" ht="15" hidden="1" customHeight="1" x14ac:dyDescent="0.25"/>
    <row r="1662" ht="15" hidden="1" customHeight="1" x14ac:dyDescent="0.25"/>
    <row r="1663" ht="15" hidden="1" customHeight="1" x14ac:dyDescent="0.25"/>
    <row r="1664" ht="15" hidden="1" customHeight="1" x14ac:dyDescent="0.25"/>
    <row r="1665" ht="15" hidden="1" customHeight="1" x14ac:dyDescent="0.25"/>
    <row r="1666" ht="15" hidden="1" customHeight="1" x14ac:dyDescent="0.25"/>
    <row r="1667" ht="15" hidden="1" customHeight="1" x14ac:dyDescent="0.25"/>
    <row r="1668" ht="15" hidden="1" customHeight="1" x14ac:dyDescent="0.25"/>
    <row r="1669" ht="15" hidden="1" customHeight="1" x14ac:dyDescent="0.25"/>
    <row r="1670" ht="15" hidden="1" customHeight="1" x14ac:dyDescent="0.25"/>
    <row r="1671" ht="15" hidden="1" customHeight="1" x14ac:dyDescent="0.25"/>
    <row r="1672" ht="15" hidden="1" customHeight="1" x14ac:dyDescent="0.25"/>
    <row r="1673" ht="15" hidden="1" customHeight="1" x14ac:dyDescent="0.25"/>
    <row r="1674" ht="15" hidden="1" customHeight="1" x14ac:dyDescent="0.25"/>
    <row r="1675" ht="15" hidden="1" customHeight="1" x14ac:dyDescent="0.25"/>
    <row r="1676" ht="15" hidden="1" customHeight="1" x14ac:dyDescent="0.25"/>
    <row r="1677" ht="15" hidden="1" customHeight="1" x14ac:dyDescent="0.25"/>
    <row r="1678" ht="15" hidden="1" customHeight="1" x14ac:dyDescent="0.25"/>
    <row r="1679" ht="15" hidden="1" customHeight="1" x14ac:dyDescent="0.25"/>
    <row r="1680" ht="15" hidden="1" customHeight="1" x14ac:dyDescent="0.25"/>
    <row r="1681" ht="15" hidden="1" customHeight="1" x14ac:dyDescent="0.25"/>
    <row r="1682" ht="15" hidden="1" customHeight="1" x14ac:dyDescent="0.25"/>
    <row r="1683" ht="15" hidden="1" customHeight="1" x14ac:dyDescent="0.25"/>
    <row r="1684" ht="15" hidden="1" customHeight="1" x14ac:dyDescent="0.25"/>
    <row r="1685" ht="15" hidden="1" customHeight="1" x14ac:dyDescent="0.25"/>
    <row r="1686" ht="15" hidden="1" customHeight="1" x14ac:dyDescent="0.25"/>
    <row r="1687" ht="15" hidden="1" customHeight="1" x14ac:dyDescent="0.25"/>
    <row r="1688" ht="15" hidden="1" customHeight="1" x14ac:dyDescent="0.25"/>
    <row r="1689" ht="15" hidden="1" customHeight="1" x14ac:dyDescent="0.25"/>
    <row r="1690" ht="15" hidden="1" customHeight="1" x14ac:dyDescent="0.25"/>
    <row r="1691" ht="15" hidden="1" customHeight="1" x14ac:dyDescent="0.25"/>
    <row r="1692" ht="15" hidden="1" customHeight="1" x14ac:dyDescent="0.25"/>
    <row r="1693" ht="15" hidden="1" customHeight="1" x14ac:dyDescent="0.25"/>
    <row r="1694" ht="15" hidden="1" customHeight="1" x14ac:dyDescent="0.25"/>
    <row r="1695" ht="15" hidden="1" customHeight="1" x14ac:dyDescent="0.25"/>
    <row r="1696" ht="15" hidden="1" customHeight="1" x14ac:dyDescent="0.25"/>
    <row r="1697" ht="15" hidden="1" customHeight="1" x14ac:dyDescent="0.25"/>
    <row r="1698" ht="15" hidden="1" customHeight="1" x14ac:dyDescent="0.25"/>
    <row r="1699" ht="15" hidden="1" customHeight="1" x14ac:dyDescent="0.25"/>
    <row r="1700" ht="15" hidden="1" customHeight="1" x14ac:dyDescent="0.25"/>
    <row r="1701" ht="15" hidden="1" customHeight="1" x14ac:dyDescent="0.25"/>
    <row r="1702" ht="15" hidden="1" customHeight="1" x14ac:dyDescent="0.25"/>
    <row r="1703" ht="15" hidden="1" customHeight="1" x14ac:dyDescent="0.25"/>
    <row r="1704" ht="15" hidden="1" customHeight="1" x14ac:dyDescent="0.25"/>
    <row r="1705" ht="15" hidden="1" customHeight="1" x14ac:dyDescent="0.25"/>
    <row r="1706" ht="15" hidden="1" customHeight="1" x14ac:dyDescent="0.25"/>
    <row r="1707" ht="15" hidden="1" customHeight="1" x14ac:dyDescent="0.25"/>
    <row r="1708" ht="15" hidden="1" customHeight="1" x14ac:dyDescent="0.25"/>
    <row r="1709" ht="15" hidden="1" customHeight="1" x14ac:dyDescent="0.25"/>
    <row r="1710" ht="15" hidden="1" customHeight="1" x14ac:dyDescent="0.25"/>
    <row r="1711" ht="15" hidden="1" customHeight="1" x14ac:dyDescent="0.25"/>
    <row r="1712" ht="15" hidden="1" customHeight="1" x14ac:dyDescent="0.25"/>
    <row r="1713" ht="15" hidden="1" customHeight="1" x14ac:dyDescent="0.25"/>
    <row r="1714" ht="15" hidden="1" customHeight="1" x14ac:dyDescent="0.25"/>
    <row r="1715" ht="15" hidden="1" customHeight="1" x14ac:dyDescent="0.25"/>
    <row r="1716" ht="15" hidden="1" customHeight="1" x14ac:dyDescent="0.25"/>
    <row r="1717" ht="15" hidden="1" customHeight="1" x14ac:dyDescent="0.25"/>
    <row r="1718" ht="15" hidden="1" customHeight="1" x14ac:dyDescent="0.25"/>
    <row r="1719" ht="15" hidden="1" customHeight="1" x14ac:dyDescent="0.25"/>
    <row r="1720" ht="15" hidden="1" customHeight="1" x14ac:dyDescent="0.25"/>
    <row r="1721" ht="15" hidden="1" customHeight="1" x14ac:dyDescent="0.25"/>
    <row r="1722" ht="15" hidden="1" customHeight="1" x14ac:dyDescent="0.25"/>
    <row r="1723" ht="15" hidden="1" customHeight="1" x14ac:dyDescent="0.25"/>
    <row r="1724" ht="15" hidden="1" customHeight="1" x14ac:dyDescent="0.25"/>
    <row r="1725" ht="15" hidden="1" customHeight="1" x14ac:dyDescent="0.25"/>
    <row r="1726" ht="15" hidden="1" customHeight="1" x14ac:dyDescent="0.25"/>
    <row r="1727" ht="15" hidden="1" customHeight="1" x14ac:dyDescent="0.25"/>
    <row r="1728" ht="15" hidden="1" customHeight="1" x14ac:dyDescent="0.25"/>
    <row r="1729" ht="15" hidden="1" customHeight="1" x14ac:dyDescent="0.25"/>
    <row r="1730" ht="15" hidden="1" customHeight="1" x14ac:dyDescent="0.25"/>
    <row r="1731" ht="15" hidden="1" customHeight="1" x14ac:dyDescent="0.25"/>
    <row r="1732" ht="15" hidden="1" customHeight="1" x14ac:dyDescent="0.25"/>
    <row r="1733" ht="15" hidden="1" customHeight="1" x14ac:dyDescent="0.25"/>
    <row r="1734" ht="15" hidden="1" customHeight="1" x14ac:dyDescent="0.25"/>
    <row r="1735" ht="15" hidden="1" customHeight="1" x14ac:dyDescent="0.25"/>
    <row r="1736" ht="15" hidden="1" customHeight="1" x14ac:dyDescent="0.25"/>
    <row r="1737" ht="15" hidden="1" customHeight="1" x14ac:dyDescent="0.25"/>
    <row r="1738" ht="15" hidden="1" customHeight="1" x14ac:dyDescent="0.25"/>
    <row r="1739" ht="15" hidden="1" customHeight="1" x14ac:dyDescent="0.25"/>
    <row r="1740" ht="15" hidden="1" customHeight="1" x14ac:dyDescent="0.25"/>
    <row r="1741" ht="15" hidden="1" customHeight="1" x14ac:dyDescent="0.25"/>
    <row r="1742" ht="15" hidden="1" customHeight="1" x14ac:dyDescent="0.25"/>
    <row r="1743" ht="15" hidden="1" customHeight="1" x14ac:dyDescent="0.25"/>
    <row r="1744" ht="15" hidden="1" customHeight="1" x14ac:dyDescent="0.25"/>
    <row r="1745" ht="15" hidden="1" customHeight="1" x14ac:dyDescent="0.25"/>
    <row r="1746" ht="15" hidden="1" customHeight="1" x14ac:dyDescent="0.25"/>
    <row r="1747" ht="15" hidden="1" customHeight="1" x14ac:dyDescent="0.25"/>
    <row r="1748" ht="15" hidden="1" customHeight="1" x14ac:dyDescent="0.25"/>
    <row r="1749" ht="15" hidden="1" customHeight="1" x14ac:dyDescent="0.25"/>
    <row r="1750" ht="15" hidden="1" customHeight="1" x14ac:dyDescent="0.25"/>
    <row r="1751" ht="15" hidden="1" customHeight="1" x14ac:dyDescent="0.25"/>
    <row r="1752" ht="15" hidden="1" customHeight="1" x14ac:dyDescent="0.25"/>
    <row r="1753" ht="15" hidden="1" customHeight="1" x14ac:dyDescent="0.25"/>
    <row r="1754" ht="15" hidden="1" customHeight="1" x14ac:dyDescent="0.25"/>
    <row r="1755" ht="15" hidden="1" customHeight="1" x14ac:dyDescent="0.25"/>
    <row r="1756" ht="15" hidden="1" customHeight="1" x14ac:dyDescent="0.25"/>
    <row r="1757" ht="15" hidden="1" customHeight="1" x14ac:dyDescent="0.25"/>
    <row r="1758" ht="15" hidden="1" customHeight="1" x14ac:dyDescent="0.25"/>
    <row r="1759" ht="15" hidden="1" customHeight="1" x14ac:dyDescent="0.25"/>
    <row r="1760" ht="15" hidden="1" customHeight="1" x14ac:dyDescent="0.25"/>
    <row r="1761" ht="15" hidden="1" customHeight="1" x14ac:dyDescent="0.25"/>
    <row r="1762" ht="15" hidden="1" customHeight="1" x14ac:dyDescent="0.25"/>
    <row r="1763" ht="15" hidden="1" customHeight="1" x14ac:dyDescent="0.25"/>
    <row r="1764" ht="15" hidden="1" customHeight="1" x14ac:dyDescent="0.25"/>
    <row r="1765" ht="15" hidden="1" customHeight="1" x14ac:dyDescent="0.25"/>
    <row r="1766" ht="15" hidden="1" customHeight="1" x14ac:dyDescent="0.25"/>
    <row r="1767" ht="15" hidden="1" customHeight="1" x14ac:dyDescent="0.25"/>
    <row r="1768" ht="15" hidden="1" customHeight="1" x14ac:dyDescent="0.25"/>
    <row r="1769" ht="15" hidden="1" customHeight="1" x14ac:dyDescent="0.25"/>
    <row r="1770" ht="15" hidden="1" customHeight="1" x14ac:dyDescent="0.25"/>
    <row r="1771" ht="15" hidden="1" customHeight="1" x14ac:dyDescent="0.25"/>
    <row r="1772" ht="15" hidden="1" customHeight="1" x14ac:dyDescent="0.25"/>
    <row r="1773" ht="15" hidden="1" customHeight="1" x14ac:dyDescent="0.25"/>
    <row r="1774" ht="15" hidden="1" customHeight="1" x14ac:dyDescent="0.25"/>
    <row r="1775" ht="15" hidden="1" customHeight="1" x14ac:dyDescent="0.25"/>
    <row r="1776" ht="15" hidden="1" customHeight="1" x14ac:dyDescent="0.25"/>
    <row r="1777" ht="15" hidden="1" customHeight="1" x14ac:dyDescent="0.25"/>
    <row r="1778" ht="15" hidden="1" customHeight="1" x14ac:dyDescent="0.25"/>
    <row r="1779" ht="15" hidden="1" customHeight="1" x14ac:dyDescent="0.25"/>
    <row r="1780" ht="15" hidden="1" customHeight="1" x14ac:dyDescent="0.25"/>
    <row r="1781" ht="15" hidden="1" customHeight="1" x14ac:dyDescent="0.25"/>
    <row r="1782" ht="15" hidden="1" customHeight="1" x14ac:dyDescent="0.25"/>
    <row r="1783" ht="15" hidden="1" customHeight="1" x14ac:dyDescent="0.25"/>
    <row r="1784" ht="15" hidden="1" customHeight="1" x14ac:dyDescent="0.25"/>
    <row r="1785" ht="15" hidden="1" customHeight="1" x14ac:dyDescent="0.25"/>
    <row r="1786" ht="15" hidden="1" customHeight="1" x14ac:dyDescent="0.25"/>
    <row r="1787" ht="15" hidden="1" customHeight="1" x14ac:dyDescent="0.25"/>
    <row r="1788" ht="15" hidden="1" customHeight="1" x14ac:dyDescent="0.25"/>
    <row r="1789" ht="15" hidden="1" customHeight="1" x14ac:dyDescent="0.25"/>
    <row r="1790" ht="15" hidden="1" customHeight="1" x14ac:dyDescent="0.25"/>
    <row r="1791" ht="15" hidden="1" customHeight="1" x14ac:dyDescent="0.25"/>
    <row r="1792" ht="15" hidden="1" customHeight="1" x14ac:dyDescent="0.25"/>
    <row r="1793" ht="15" hidden="1" customHeight="1" x14ac:dyDescent="0.25"/>
    <row r="1794" ht="15" hidden="1" customHeight="1" x14ac:dyDescent="0.25"/>
    <row r="1795" ht="15" hidden="1" customHeight="1" x14ac:dyDescent="0.25"/>
    <row r="1796" ht="15" hidden="1" customHeight="1" x14ac:dyDescent="0.25"/>
    <row r="1797" ht="15" hidden="1" customHeight="1" x14ac:dyDescent="0.25"/>
    <row r="1798" ht="15" hidden="1" customHeight="1" x14ac:dyDescent="0.25"/>
    <row r="1799" ht="15" hidden="1" customHeight="1" x14ac:dyDescent="0.25"/>
    <row r="1800" ht="15" hidden="1" customHeight="1" x14ac:dyDescent="0.25"/>
    <row r="1801" ht="15" hidden="1" customHeight="1" x14ac:dyDescent="0.25"/>
    <row r="1802" ht="15" hidden="1" customHeight="1" x14ac:dyDescent="0.25"/>
    <row r="1803" ht="15" hidden="1" customHeight="1" x14ac:dyDescent="0.25"/>
    <row r="1804" ht="15" hidden="1" customHeight="1" x14ac:dyDescent="0.25"/>
    <row r="1805" ht="15" hidden="1" customHeight="1" x14ac:dyDescent="0.25"/>
    <row r="1806" ht="15" hidden="1" customHeight="1" x14ac:dyDescent="0.25"/>
    <row r="1807" ht="15" hidden="1" customHeight="1" x14ac:dyDescent="0.25"/>
    <row r="1808" ht="15" hidden="1" customHeight="1" x14ac:dyDescent="0.25"/>
    <row r="1809" ht="15" hidden="1" customHeight="1" x14ac:dyDescent="0.25"/>
    <row r="1810" ht="15" hidden="1" customHeight="1" x14ac:dyDescent="0.25"/>
    <row r="1811" ht="15" hidden="1" customHeight="1" x14ac:dyDescent="0.25"/>
    <row r="1812" ht="15" hidden="1" customHeight="1" x14ac:dyDescent="0.25"/>
    <row r="1813" ht="15" hidden="1" customHeight="1" x14ac:dyDescent="0.25"/>
    <row r="1814" ht="15" hidden="1" customHeight="1" x14ac:dyDescent="0.25"/>
    <row r="1815" ht="15" hidden="1" customHeight="1" x14ac:dyDescent="0.25"/>
    <row r="1816" ht="15" hidden="1" customHeight="1" x14ac:dyDescent="0.25"/>
    <row r="1817" ht="15" hidden="1" customHeight="1" x14ac:dyDescent="0.25"/>
    <row r="1818" ht="15" hidden="1" customHeight="1" x14ac:dyDescent="0.25"/>
    <row r="1819" ht="15" hidden="1" customHeight="1" x14ac:dyDescent="0.25"/>
    <row r="1820" ht="15" hidden="1" customHeight="1" x14ac:dyDescent="0.25"/>
    <row r="1821" ht="15" hidden="1" customHeight="1" x14ac:dyDescent="0.25"/>
    <row r="1822" ht="15" hidden="1" customHeight="1" x14ac:dyDescent="0.25"/>
    <row r="1823" ht="15" hidden="1" customHeight="1" x14ac:dyDescent="0.25"/>
    <row r="1824" ht="15" hidden="1" customHeight="1" x14ac:dyDescent="0.25"/>
    <row r="1825" ht="15" hidden="1" customHeight="1" x14ac:dyDescent="0.25"/>
    <row r="1826" ht="15" hidden="1" customHeight="1" x14ac:dyDescent="0.25"/>
    <row r="1827" ht="15" hidden="1" customHeight="1" x14ac:dyDescent="0.25"/>
    <row r="1828" ht="15" hidden="1" customHeight="1" x14ac:dyDescent="0.25"/>
    <row r="1829" ht="15" hidden="1" customHeight="1" x14ac:dyDescent="0.25"/>
    <row r="1830" ht="15" hidden="1" customHeight="1" x14ac:dyDescent="0.25"/>
    <row r="1831" ht="15" hidden="1" customHeight="1" x14ac:dyDescent="0.25"/>
    <row r="1832" ht="15" hidden="1" customHeight="1" x14ac:dyDescent="0.25"/>
    <row r="1833" ht="15" hidden="1" customHeight="1" x14ac:dyDescent="0.25"/>
    <row r="1834" ht="15" hidden="1" customHeight="1" x14ac:dyDescent="0.25"/>
    <row r="1835" ht="15" hidden="1" customHeight="1" x14ac:dyDescent="0.25"/>
    <row r="1836" ht="15" hidden="1" customHeight="1" x14ac:dyDescent="0.25"/>
    <row r="1837" ht="15" hidden="1" customHeight="1" x14ac:dyDescent="0.25"/>
    <row r="1838" ht="15" hidden="1" customHeight="1" x14ac:dyDescent="0.25"/>
    <row r="1839" ht="15" hidden="1" customHeight="1" x14ac:dyDescent="0.25"/>
    <row r="1840" ht="15" hidden="1" customHeight="1" x14ac:dyDescent="0.25"/>
    <row r="1841" ht="15" hidden="1" customHeight="1" x14ac:dyDescent="0.25"/>
    <row r="1842" ht="15" hidden="1" customHeight="1" x14ac:dyDescent="0.25"/>
    <row r="1843" ht="15" hidden="1" customHeight="1" x14ac:dyDescent="0.25"/>
    <row r="1844" ht="15" hidden="1" customHeight="1" x14ac:dyDescent="0.25"/>
    <row r="1845" ht="15" hidden="1" customHeight="1" x14ac:dyDescent="0.25"/>
    <row r="1846" ht="15" hidden="1" customHeight="1" x14ac:dyDescent="0.25"/>
    <row r="1847" ht="15" hidden="1" customHeight="1" x14ac:dyDescent="0.25"/>
    <row r="1848" ht="15" hidden="1" customHeight="1" x14ac:dyDescent="0.25"/>
    <row r="1849" ht="15" hidden="1" customHeight="1" x14ac:dyDescent="0.25"/>
    <row r="1850" ht="15" hidden="1" customHeight="1" x14ac:dyDescent="0.25"/>
    <row r="1851" ht="15" hidden="1" customHeight="1" x14ac:dyDescent="0.25"/>
    <row r="1852" ht="15" hidden="1" customHeight="1" x14ac:dyDescent="0.25"/>
    <row r="1853" ht="15" hidden="1" customHeight="1" x14ac:dyDescent="0.25"/>
    <row r="1854" ht="15" hidden="1" customHeight="1" x14ac:dyDescent="0.25"/>
    <row r="1855" ht="15" hidden="1" customHeight="1" x14ac:dyDescent="0.25"/>
    <row r="1856" ht="15" hidden="1" customHeight="1" x14ac:dyDescent="0.25"/>
    <row r="1857" ht="15" hidden="1" customHeight="1" x14ac:dyDescent="0.25"/>
    <row r="1858" ht="15" hidden="1" customHeight="1" x14ac:dyDescent="0.25"/>
    <row r="1859" ht="15" hidden="1" customHeight="1" x14ac:dyDescent="0.25"/>
    <row r="1860" ht="15" hidden="1" customHeight="1" x14ac:dyDescent="0.25"/>
    <row r="1861" ht="15" hidden="1" customHeight="1" x14ac:dyDescent="0.25"/>
    <row r="1862" ht="15" hidden="1" customHeight="1" x14ac:dyDescent="0.25"/>
    <row r="1863" ht="15" hidden="1" customHeight="1" x14ac:dyDescent="0.25"/>
    <row r="1864" ht="15" hidden="1" customHeight="1" x14ac:dyDescent="0.25"/>
    <row r="1865" ht="15" hidden="1" customHeight="1" x14ac:dyDescent="0.25"/>
    <row r="1866" ht="15" hidden="1" customHeight="1" x14ac:dyDescent="0.25"/>
    <row r="1867" ht="15" hidden="1" customHeight="1" x14ac:dyDescent="0.25"/>
    <row r="1868" ht="15" hidden="1" customHeight="1" x14ac:dyDescent="0.25"/>
    <row r="1869" ht="15" hidden="1" customHeight="1" x14ac:dyDescent="0.25"/>
    <row r="1870" ht="15" hidden="1" customHeight="1" x14ac:dyDescent="0.25"/>
    <row r="1871" ht="15" hidden="1" customHeight="1" x14ac:dyDescent="0.25"/>
    <row r="1872" ht="15" hidden="1" customHeight="1" x14ac:dyDescent="0.25"/>
    <row r="1873" ht="15" hidden="1" customHeight="1" x14ac:dyDescent="0.25"/>
    <row r="1874" ht="15" hidden="1" customHeight="1" x14ac:dyDescent="0.25"/>
    <row r="1875" ht="15" hidden="1" customHeight="1" x14ac:dyDescent="0.25"/>
    <row r="1876" ht="15" hidden="1" customHeight="1" x14ac:dyDescent="0.25"/>
    <row r="1877" ht="15" hidden="1" customHeight="1" x14ac:dyDescent="0.25"/>
    <row r="1878" ht="15" hidden="1" customHeight="1" x14ac:dyDescent="0.25"/>
    <row r="1879" ht="15" hidden="1" customHeight="1" x14ac:dyDescent="0.25"/>
    <row r="1880" ht="15" hidden="1" customHeight="1" x14ac:dyDescent="0.25"/>
    <row r="1881" ht="15" hidden="1" customHeight="1" x14ac:dyDescent="0.25"/>
    <row r="1882" ht="15" hidden="1" customHeight="1" x14ac:dyDescent="0.25"/>
    <row r="1883" ht="15" hidden="1" customHeight="1" x14ac:dyDescent="0.25"/>
    <row r="1884" ht="15" hidden="1" customHeight="1" x14ac:dyDescent="0.25"/>
    <row r="1885" ht="15" hidden="1" customHeight="1" x14ac:dyDescent="0.25"/>
    <row r="1886" ht="15" hidden="1" customHeight="1" x14ac:dyDescent="0.25"/>
    <row r="1887" ht="15" hidden="1" customHeight="1" x14ac:dyDescent="0.25"/>
    <row r="1888" ht="15" hidden="1" customHeight="1" x14ac:dyDescent="0.25"/>
    <row r="1889" ht="15" hidden="1" customHeight="1" x14ac:dyDescent="0.25"/>
    <row r="1890" ht="15" hidden="1" customHeight="1" x14ac:dyDescent="0.25"/>
    <row r="1891" ht="15" hidden="1" customHeight="1" x14ac:dyDescent="0.25"/>
    <row r="1892" ht="15" hidden="1" customHeight="1" x14ac:dyDescent="0.25"/>
    <row r="1893" ht="15" hidden="1" customHeight="1" x14ac:dyDescent="0.25"/>
    <row r="1894" ht="15" hidden="1" customHeight="1" x14ac:dyDescent="0.25"/>
    <row r="1895" ht="15" hidden="1" customHeight="1" x14ac:dyDescent="0.25"/>
    <row r="1896" ht="15" hidden="1" customHeight="1" x14ac:dyDescent="0.25"/>
    <row r="1897" ht="15" hidden="1" customHeight="1" x14ac:dyDescent="0.25"/>
    <row r="1898" ht="15" hidden="1" customHeight="1" x14ac:dyDescent="0.25"/>
    <row r="1899" ht="15" hidden="1" customHeight="1" x14ac:dyDescent="0.25"/>
    <row r="1900" ht="15" hidden="1" customHeight="1" x14ac:dyDescent="0.25"/>
    <row r="1901" ht="15" hidden="1" customHeight="1" x14ac:dyDescent="0.25"/>
    <row r="1902" ht="15" hidden="1" customHeight="1" x14ac:dyDescent="0.25"/>
    <row r="1903" ht="15" hidden="1" customHeight="1" x14ac:dyDescent="0.25"/>
    <row r="1904" ht="15" hidden="1" customHeight="1" x14ac:dyDescent="0.25"/>
    <row r="1905" ht="15" hidden="1" customHeight="1" x14ac:dyDescent="0.25"/>
    <row r="1906" ht="15" hidden="1" customHeight="1" x14ac:dyDescent="0.25"/>
    <row r="1907" ht="15" hidden="1" customHeight="1" x14ac:dyDescent="0.25"/>
    <row r="1908" ht="15" hidden="1" customHeight="1" x14ac:dyDescent="0.25"/>
    <row r="1909" ht="15" hidden="1" customHeight="1" x14ac:dyDescent="0.25"/>
    <row r="1910" ht="15" hidden="1" customHeight="1" x14ac:dyDescent="0.25"/>
    <row r="1911" ht="15" hidden="1" customHeight="1" x14ac:dyDescent="0.25"/>
    <row r="1912" ht="15" hidden="1" customHeight="1" x14ac:dyDescent="0.25"/>
    <row r="1913" ht="15" hidden="1" customHeight="1" x14ac:dyDescent="0.25"/>
    <row r="1914" ht="15" hidden="1" customHeight="1" x14ac:dyDescent="0.25"/>
    <row r="1915" ht="15" hidden="1" customHeight="1" x14ac:dyDescent="0.25"/>
    <row r="1916" ht="15" hidden="1" customHeight="1" x14ac:dyDescent="0.25"/>
    <row r="1917" ht="15" hidden="1" customHeight="1" x14ac:dyDescent="0.25"/>
    <row r="1918" ht="15" hidden="1" customHeight="1" x14ac:dyDescent="0.25"/>
    <row r="1919" ht="15" hidden="1" customHeight="1" x14ac:dyDescent="0.25"/>
    <row r="1920" ht="15" hidden="1" customHeight="1" x14ac:dyDescent="0.25"/>
    <row r="1921" ht="15" hidden="1" customHeight="1" x14ac:dyDescent="0.25"/>
    <row r="1922" ht="15" hidden="1" customHeight="1" x14ac:dyDescent="0.25"/>
    <row r="1923" ht="15" hidden="1" customHeight="1" x14ac:dyDescent="0.25"/>
    <row r="1924" ht="15" hidden="1" customHeight="1" x14ac:dyDescent="0.25"/>
    <row r="1925" ht="15" hidden="1" customHeight="1" x14ac:dyDescent="0.25"/>
    <row r="1926" ht="15" hidden="1" customHeight="1" x14ac:dyDescent="0.25"/>
    <row r="1927" ht="15" hidden="1" customHeight="1" x14ac:dyDescent="0.25"/>
    <row r="1928" ht="15" hidden="1" customHeight="1" x14ac:dyDescent="0.25"/>
    <row r="1929" ht="15" hidden="1" customHeight="1" x14ac:dyDescent="0.25"/>
    <row r="1930" ht="15" hidden="1" customHeight="1" x14ac:dyDescent="0.25"/>
    <row r="1931" ht="15" hidden="1" customHeight="1" x14ac:dyDescent="0.25"/>
    <row r="1932" ht="15" hidden="1" customHeight="1" x14ac:dyDescent="0.25"/>
    <row r="1933" ht="15" hidden="1" customHeight="1" x14ac:dyDescent="0.25"/>
    <row r="1934" ht="15" hidden="1" customHeight="1" x14ac:dyDescent="0.25"/>
    <row r="1935" ht="15" hidden="1" customHeight="1" x14ac:dyDescent="0.25"/>
    <row r="1936" ht="15" hidden="1" customHeight="1" x14ac:dyDescent="0.25"/>
    <row r="1937" ht="15" hidden="1" customHeight="1" x14ac:dyDescent="0.25"/>
    <row r="1938" ht="15" hidden="1" customHeight="1" x14ac:dyDescent="0.25"/>
    <row r="1939" ht="15" hidden="1" customHeight="1" x14ac:dyDescent="0.25"/>
    <row r="1940" ht="15" hidden="1" customHeight="1" x14ac:dyDescent="0.25"/>
    <row r="1941" ht="15" hidden="1" customHeight="1" x14ac:dyDescent="0.25"/>
    <row r="1942" ht="15" hidden="1" customHeight="1" x14ac:dyDescent="0.25"/>
    <row r="1943" ht="15" hidden="1" customHeight="1" x14ac:dyDescent="0.25"/>
    <row r="1944" ht="15" hidden="1" customHeight="1" x14ac:dyDescent="0.25"/>
    <row r="1945" ht="15" hidden="1" customHeight="1" x14ac:dyDescent="0.25"/>
    <row r="1946" ht="15" hidden="1" customHeight="1" x14ac:dyDescent="0.25"/>
    <row r="1947" ht="15" hidden="1" customHeight="1" x14ac:dyDescent="0.25"/>
    <row r="1948" ht="15" hidden="1" customHeight="1" x14ac:dyDescent="0.25"/>
    <row r="1949" ht="15" hidden="1" customHeight="1" x14ac:dyDescent="0.25"/>
    <row r="1950" ht="15" hidden="1" customHeight="1" x14ac:dyDescent="0.25"/>
    <row r="1951" ht="15" hidden="1" customHeight="1" x14ac:dyDescent="0.25"/>
    <row r="1952" ht="15" hidden="1" customHeight="1" x14ac:dyDescent="0.25"/>
    <row r="1953" ht="15" hidden="1" customHeight="1" x14ac:dyDescent="0.25"/>
    <row r="1954" ht="15" hidden="1" customHeight="1" x14ac:dyDescent="0.25"/>
    <row r="1955" ht="15" hidden="1" customHeight="1" x14ac:dyDescent="0.25"/>
    <row r="1956" ht="15" hidden="1" customHeight="1" x14ac:dyDescent="0.25"/>
    <row r="1957" ht="15" hidden="1" customHeight="1" x14ac:dyDescent="0.25"/>
    <row r="1958" ht="15" hidden="1" customHeight="1" x14ac:dyDescent="0.25"/>
    <row r="1959" ht="15" hidden="1" customHeight="1" x14ac:dyDescent="0.25"/>
    <row r="1960" ht="15" hidden="1" customHeight="1" x14ac:dyDescent="0.25"/>
    <row r="1961" ht="15" hidden="1" customHeight="1" x14ac:dyDescent="0.25"/>
    <row r="1962" ht="15" hidden="1" customHeight="1" x14ac:dyDescent="0.25"/>
    <row r="1963" ht="15" hidden="1" customHeight="1" x14ac:dyDescent="0.25"/>
    <row r="1964" ht="15" hidden="1" customHeight="1" x14ac:dyDescent="0.25"/>
    <row r="1965" ht="15" hidden="1" customHeight="1" x14ac:dyDescent="0.25"/>
    <row r="1966" ht="15" hidden="1" customHeight="1" x14ac:dyDescent="0.25"/>
    <row r="1967" ht="15" hidden="1" customHeight="1" x14ac:dyDescent="0.25"/>
    <row r="1968" ht="15" hidden="1" customHeight="1" x14ac:dyDescent="0.25"/>
    <row r="1969" ht="15" hidden="1" customHeight="1" x14ac:dyDescent="0.25"/>
    <row r="1970" ht="15" hidden="1" customHeight="1" x14ac:dyDescent="0.25"/>
    <row r="1971" ht="15" hidden="1" customHeight="1" x14ac:dyDescent="0.25"/>
    <row r="1972" ht="15" hidden="1" customHeight="1" x14ac:dyDescent="0.25"/>
    <row r="1973" ht="15" hidden="1" customHeight="1" x14ac:dyDescent="0.25"/>
    <row r="1974" ht="15" hidden="1" customHeight="1" x14ac:dyDescent="0.25"/>
    <row r="1975" ht="15" hidden="1" customHeight="1" x14ac:dyDescent="0.25"/>
    <row r="1976" ht="15" hidden="1" customHeight="1" x14ac:dyDescent="0.25"/>
    <row r="1977" ht="15" hidden="1" customHeight="1" x14ac:dyDescent="0.25"/>
    <row r="1978" ht="15" hidden="1" customHeight="1" x14ac:dyDescent="0.25"/>
    <row r="1979" ht="15" hidden="1" customHeight="1" x14ac:dyDescent="0.25"/>
    <row r="1980" ht="15" hidden="1" customHeight="1" x14ac:dyDescent="0.25"/>
    <row r="1981" ht="15" hidden="1" customHeight="1" x14ac:dyDescent="0.25"/>
    <row r="1982" ht="15" hidden="1" customHeight="1" x14ac:dyDescent="0.25"/>
    <row r="1983" ht="15" hidden="1" customHeight="1" x14ac:dyDescent="0.25"/>
    <row r="1984" ht="15" hidden="1" customHeight="1" x14ac:dyDescent="0.25"/>
    <row r="1985" ht="15" hidden="1" customHeight="1" x14ac:dyDescent="0.25"/>
    <row r="1986" ht="15" hidden="1" customHeight="1" x14ac:dyDescent="0.25"/>
    <row r="1987" ht="15" hidden="1" customHeight="1" x14ac:dyDescent="0.25"/>
    <row r="1988" ht="15" hidden="1" customHeight="1" x14ac:dyDescent="0.25"/>
    <row r="1989" ht="15" hidden="1" customHeight="1" x14ac:dyDescent="0.25"/>
    <row r="1990" ht="15" hidden="1" customHeight="1" x14ac:dyDescent="0.25"/>
    <row r="1991" ht="15" hidden="1" customHeight="1" x14ac:dyDescent="0.25"/>
    <row r="1992" ht="15" hidden="1" customHeight="1" x14ac:dyDescent="0.25"/>
    <row r="1993" ht="15" hidden="1" customHeight="1" x14ac:dyDescent="0.25"/>
    <row r="1994" ht="15" hidden="1" customHeight="1" x14ac:dyDescent="0.25"/>
    <row r="1995" ht="15" hidden="1" customHeight="1" x14ac:dyDescent="0.25"/>
    <row r="1996" ht="15" hidden="1" customHeight="1" x14ac:dyDescent="0.25"/>
    <row r="1997" ht="15" hidden="1" customHeight="1" x14ac:dyDescent="0.25"/>
    <row r="1998" ht="15" hidden="1" customHeight="1" x14ac:dyDescent="0.25"/>
    <row r="1999" ht="15" hidden="1" customHeight="1" x14ac:dyDescent="0.25"/>
    <row r="2000" ht="15" hidden="1" customHeight="1" x14ac:dyDescent="0.25"/>
    <row r="2001" ht="15" hidden="1" customHeight="1" x14ac:dyDescent="0.25"/>
    <row r="2002" ht="15" hidden="1" customHeight="1" x14ac:dyDescent="0.25"/>
    <row r="2003" ht="15" hidden="1" customHeight="1" x14ac:dyDescent="0.25"/>
    <row r="2004" ht="15" hidden="1" customHeight="1" x14ac:dyDescent="0.25"/>
    <row r="2005" ht="15" hidden="1" customHeight="1" x14ac:dyDescent="0.25"/>
    <row r="2006" ht="15" hidden="1" customHeight="1" x14ac:dyDescent="0.25"/>
    <row r="2007" ht="15" hidden="1" customHeight="1" x14ac:dyDescent="0.25"/>
    <row r="2008" ht="15" hidden="1" customHeight="1" x14ac:dyDescent="0.25"/>
    <row r="2009" ht="15" hidden="1" customHeight="1" x14ac:dyDescent="0.25"/>
    <row r="2010" ht="15" hidden="1" customHeight="1" x14ac:dyDescent="0.25"/>
    <row r="2011" ht="15" hidden="1" customHeight="1" x14ac:dyDescent="0.25"/>
    <row r="2012" ht="15" hidden="1" customHeight="1" x14ac:dyDescent="0.25"/>
    <row r="2013" ht="15" hidden="1" customHeight="1" x14ac:dyDescent="0.25"/>
    <row r="2014" ht="15" hidden="1" customHeight="1" x14ac:dyDescent="0.25"/>
    <row r="2015" ht="15" hidden="1" customHeight="1" x14ac:dyDescent="0.25"/>
    <row r="2016" ht="15" hidden="1" customHeight="1" x14ac:dyDescent="0.25"/>
    <row r="2017" ht="15" hidden="1" customHeight="1" x14ac:dyDescent="0.25"/>
    <row r="2018" ht="15" hidden="1" customHeight="1" x14ac:dyDescent="0.25"/>
    <row r="2019" ht="15" hidden="1" customHeight="1" x14ac:dyDescent="0.25"/>
    <row r="2020" ht="15" hidden="1" customHeight="1" x14ac:dyDescent="0.25"/>
    <row r="2021" ht="15" hidden="1" customHeight="1" x14ac:dyDescent="0.25"/>
    <row r="2022" ht="15" hidden="1" customHeight="1" x14ac:dyDescent="0.25"/>
    <row r="2023" ht="15" hidden="1" customHeight="1" x14ac:dyDescent="0.25"/>
    <row r="2024" ht="15" hidden="1" customHeight="1" x14ac:dyDescent="0.25"/>
    <row r="2025" ht="15" hidden="1" customHeight="1" x14ac:dyDescent="0.25"/>
    <row r="2026" ht="15" hidden="1" customHeight="1" x14ac:dyDescent="0.25"/>
    <row r="2027" ht="15" hidden="1" customHeight="1" x14ac:dyDescent="0.25"/>
    <row r="2028" ht="15" hidden="1" customHeight="1" x14ac:dyDescent="0.25"/>
    <row r="2029" ht="15" hidden="1" customHeight="1" x14ac:dyDescent="0.25"/>
    <row r="2030" ht="15" hidden="1" customHeight="1" x14ac:dyDescent="0.25"/>
    <row r="2031" ht="15" hidden="1" customHeight="1" x14ac:dyDescent="0.25"/>
    <row r="2032" ht="15" hidden="1" customHeight="1" x14ac:dyDescent="0.25"/>
    <row r="2033" ht="15" hidden="1" customHeight="1" x14ac:dyDescent="0.25"/>
    <row r="2034" ht="15" hidden="1" customHeight="1" x14ac:dyDescent="0.25"/>
    <row r="2035" ht="15" hidden="1" customHeight="1" x14ac:dyDescent="0.25"/>
    <row r="2036" ht="15" hidden="1" customHeight="1" x14ac:dyDescent="0.25"/>
    <row r="2037" ht="15" hidden="1" customHeight="1" x14ac:dyDescent="0.25"/>
    <row r="2038" ht="15" hidden="1" customHeight="1" x14ac:dyDescent="0.25"/>
    <row r="2039" ht="15" hidden="1" customHeight="1" x14ac:dyDescent="0.25"/>
    <row r="2040" ht="15" hidden="1" customHeight="1" x14ac:dyDescent="0.25"/>
    <row r="2041" ht="15" hidden="1" customHeight="1" x14ac:dyDescent="0.25"/>
    <row r="2042" ht="15" hidden="1" customHeight="1" x14ac:dyDescent="0.25"/>
    <row r="2043" ht="15" hidden="1" customHeight="1" x14ac:dyDescent="0.25"/>
    <row r="2044" ht="15" hidden="1" customHeight="1" x14ac:dyDescent="0.25"/>
    <row r="2045" ht="15" hidden="1" customHeight="1" x14ac:dyDescent="0.25"/>
    <row r="2046" ht="15" hidden="1" customHeight="1" x14ac:dyDescent="0.25"/>
    <row r="2047" ht="15" hidden="1" customHeight="1" x14ac:dyDescent="0.25"/>
    <row r="2048" ht="15" hidden="1" customHeight="1" x14ac:dyDescent="0.25"/>
    <row r="2049" ht="15" hidden="1" customHeight="1" x14ac:dyDescent="0.25"/>
    <row r="2050" ht="15" hidden="1" customHeight="1" x14ac:dyDescent="0.25"/>
    <row r="2051" ht="15" hidden="1" customHeight="1" x14ac:dyDescent="0.25"/>
    <row r="2052" ht="15" hidden="1" customHeight="1" x14ac:dyDescent="0.25"/>
    <row r="2053" ht="15" hidden="1" customHeight="1" x14ac:dyDescent="0.25"/>
    <row r="2054" ht="15" hidden="1" customHeight="1" x14ac:dyDescent="0.25"/>
    <row r="2055" ht="15" hidden="1" customHeight="1" x14ac:dyDescent="0.25"/>
    <row r="2056" ht="15" hidden="1" customHeight="1" x14ac:dyDescent="0.25"/>
    <row r="2057" ht="15" hidden="1" customHeight="1" x14ac:dyDescent="0.25"/>
    <row r="2058" ht="15" hidden="1" customHeight="1" x14ac:dyDescent="0.25"/>
    <row r="2059" ht="15" hidden="1" customHeight="1" x14ac:dyDescent="0.25"/>
    <row r="2060" ht="15" hidden="1" customHeight="1" x14ac:dyDescent="0.25"/>
    <row r="2061" ht="15" hidden="1" customHeight="1" x14ac:dyDescent="0.25"/>
    <row r="2062" ht="15" hidden="1" customHeight="1" x14ac:dyDescent="0.25"/>
    <row r="2063" ht="15" hidden="1" customHeight="1" x14ac:dyDescent="0.25"/>
    <row r="2064" ht="15" hidden="1" customHeight="1" x14ac:dyDescent="0.25"/>
    <row r="2065" ht="15" hidden="1" customHeight="1" x14ac:dyDescent="0.25"/>
    <row r="2066" ht="15" hidden="1" customHeight="1" x14ac:dyDescent="0.25"/>
    <row r="2067" ht="15" hidden="1" customHeight="1" x14ac:dyDescent="0.25"/>
    <row r="2068" ht="15" hidden="1" customHeight="1" x14ac:dyDescent="0.25"/>
    <row r="2069" ht="15" hidden="1" customHeight="1" x14ac:dyDescent="0.25"/>
    <row r="2070" ht="15" hidden="1" customHeight="1" x14ac:dyDescent="0.25"/>
    <row r="2071" ht="15" hidden="1" customHeight="1" x14ac:dyDescent="0.25"/>
    <row r="2072" ht="15" hidden="1" customHeight="1" x14ac:dyDescent="0.25"/>
    <row r="2073" ht="15" hidden="1" customHeight="1" x14ac:dyDescent="0.25"/>
    <row r="2074" ht="15" hidden="1" customHeight="1" x14ac:dyDescent="0.25"/>
    <row r="2075" ht="15" hidden="1" customHeight="1" x14ac:dyDescent="0.25"/>
    <row r="2076" ht="15" hidden="1" customHeight="1" x14ac:dyDescent="0.25"/>
    <row r="2077" ht="15" hidden="1" customHeight="1" x14ac:dyDescent="0.25"/>
    <row r="2078" ht="15" hidden="1" customHeight="1" x14ac:dyDescent="0.25"/>
    <row r="2079" ht="15" hidden="1" customHeight="1" x14ac:dyDescent="0.25"/>
    <row r="2080" ht="15" hidden="1" customHeight="1" x14ac:dyDescent="0.25"/>
    <row r="2081" ht="15" hidden="1" customHeight="1" x14ac:dyDescent="0.25"/>
    <row r="2082" ht="15" hidden="1" customHeight="1" x14ac:dyDescent="0.25"/>
    <row r="2083" ht="15" hidden="1" customHeight="1" x14ac:dyDescent="0.25"/>
    <row r="2084" ht="15" hidden="1" customHeight="1" x14ac:dyDescent="0.25"/>
    <row r="2085" ht="15" hidden="1" customHeight="1" x14ac:dyDescent="0.25"/>
    <row r="2086" ht="15" hidden="1" customHeight="1" x14ac:dyDescent="0.25"/>
    <row r="2087" ht="15" hidden="1" customHeight="1" x14ac:dyDescent="0.25"/>
    <row r="2088" ht="15" hidden="1" customHeight="1" x14ac:dyDescent="0.25"/>
    <row r="2089" ht="15" hidden="1" customHeight="1" x14ac:dyDescent="0.25"/>
    <row r="2090" ht="15" hidden="1" customHeight="1" x14ac:dyDescent="0.25"/>
  </sheetData>
  <mergeCells count="49">
    <mergeCell ref="B47:D47"/>
    <mergeCell ref="G28:H31"/>
    <mergeCell ref="E28:E31"/>
    <mergeCell ref="E32:E34"/>
    <mergeCell ref="G24:H27"/>
    <mergeCell ref="G20:H23"/>
    <mergeCell ref="E20:E23"/>
    <mergeCell ref="B42:D42"/>
    <mergeCell ref="A24:A27"/>
    <mergeCell ref="B24:B27"/>
    <mergeCell ref="G42:I42"/>
    <mergeCell ref="A32:A34"/>
    <mergeCell ref="B32:B34"/>
    <mergeCell ref="G48:I48"/>
    <mergeCell ref="G38:H38"/>
    <mergeCell ref="G35:H37"/>
    <mergeCell ref="G32:H34"/>
    <mergeCell ref="E35:E37"/>
    <mergeCell ref="G39:H39"/>
    <mergeCell ref="G47:I47"/>
    <mergeCell ref="I1:I2"/>
    <mergeCell ref="A2:H2"/>
    <mergeCell ref="C3:D3"/>
    <mergeCell ref="A35:A37"/>
    <mergeCell ref="B35:B37"/>
    <mergeCell ref="A4:A7"/>
    <mergeCell ref="A8:A10"/>
    <mergeCell ref="B8:B10"/>
    <mergeCell ref="A11:A14"/>
    <mergeCell ref="B11:B14"/>
    <mergeCell ref="A15:A19"/>
    <mergeCell ref="B15:B19"/>
    <mergeCell ref="A20:A23"/>
    <mergeCell ref="B20:B23"/>
    <mergeCell ref="A28:A31"/>
    <mergeCell ref="B28:B31"/>
    <mergeCell ref="A1:H1"/>
    <mergeCell ref="E8:E10"/>
    <mergeCell ref="E11:E14"/>
    <mergeCell ref="E15:E19"/>
    <mergeCell ref="G14:H14"/>
    <mergeCell ref="B4:B7"/>
    <mergeCell ref="G11:H13"/>
    <mergeCell ref="G8:H10"/>
    <mergeCell ref="G3:H3"/>
    <mergeCell ref="F4:F5"/>
    <mergeCell ref="E4:E7"/>
    <mergeCell ref="G4:H7"/>
    <mergeCell ref="G15:H19"/>
  </mergeCells>
  <pageMargins left="0.7" right="0.7" top="0.75" bottom="0.75"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NGHỀ NGHIỆP</vt:lpstr>
      <vt:lpstr>AN TOÀN 5C</vt:lpstr>
      <vt:lpstr>KH KHỐI</vt:lpstr>
      <vt:lpstr>DỰ KIẾN BÀI HỌC</vt:lpstr>
      <vt:lpstr>DK CHỦ ĐỀ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Ngô Hoàng NhậT</cp:lastModifiedBy>
  <cp:lastPrinted>2024-11-24T14:10:30Z</cp:lastPrinted>
  <dcterms:created xsi:type="dcterms:W3CDTF">2019-07-05T03:48:23Z</dcterms:created>
  <dcterms:modified xsi:type="dcterms:W3CDTF">2024-11-24T14:19:29Z</dcterms:modified>
</cp:coreProperties>
</file>